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Max/Dropbox/CRISPRia_v2_paper/initial_submission/"/>
    </mc:Choice>
  </mc:AlternateContent>
  <bookViews>
    <workbookView xWindow="20940" yWindow="5880" windowWidth="26560" windowHeight="14880" tabRatio="500"/>
  </bookViews>
  <sheets>
    <sheet name="CRISPRi" sheetId="1" r:id="rId1"/>
    <sheet name="CRISPRa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A10233" i="1"/>
  <c r="A10234" i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A10271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0283" i="1"/>
  <c r="A10284" i="1"/>
  <c r="A10285" i="1"/>
  <c r="A10286" i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302" i="1"/>
  <c r="A10303" i="1"/>
  <c r="A10304" i="1"/>
  <c r="A10305" i="1"/>
  <c r="A10306" i="1"/>
  <c r="A10307" i="1"/>
  <c r="A10308" i="1"/>
  <c r="A10309" i="1"/>
  <c r="A10310" i="1"/>
  <c r="A10311" i="1"/>
  <c r="A10312" i="1"/>
  <c r="A10313" i="1"/>
  <c r="A10314" i="1"/>
  <c r="A10315" i="1"/>
  <c r="A10316" i="1"/>
  <c r="A10317" i="1"/>
  <c r="A10318" i="1"/>
  <c r="A10319" i="1"/>
  <c r="A10320" i="1"/>
  <c r="A10321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A10334" i="1"/>
  <c r="A10335" i="1"/>
  <c r="A10336" i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A10349" i="1"/>
  <c r="A10350" i="1"/>
  <c r="A10351" i="1"/>
  <c r="A10352" i="1"/>
  <c r="A10353" i="1"/>
  <c r="A10354" i="1"/>
  <c r="A10355" i="1"/>
  <c r="A10356" i="1"/>
  <c r="A10357" i="1"/>
  <c r="A10358" i="1"/>
  <c r="A10359" i="1"/>
  <c r="A10360" i="1"/>
  <c r="A10361" i="1"/>
  <c r="A10362" i="1"/>
  <c r="A10363" i="1"/>
  <c r="A10364" i="1"/>
  <c r="A10365" i="1"/>
  <c r="A10366" i="1"/>
  <c r="A10367" i="1"/>
  <c r="A10368" i="1"/>
  <c r="A10369" i="1"/>
  <c r="A10370" i="1"/>
  <c r="A10371" i="1"/>
  <c r="A10372" i="1"/>
  <c r="A10373" i="1"/>
  <c r="A10374" i="1"/>
  <c r="A10375" i="1"/>
  <c r="A10376" i="1"/>
  <c r="A10377" i="1"/>
  <c r="A10378" i="1"/>
  <c r="A10379" i="1"/>
  <c r="A10380" i="1"/>
  <c r="A10381" i="1"/>
  <c r="A10382" i="1"/>
  <c r="A10383" i="1"/>
  <c r="A10384" i="1"/>
  <c r="A10385" i="1"/>
  <c r="A10386" i="1"/>
  <c r="A10387" i="1"/>
  <c r="A10388" i="1"/>
  <c r="A10389" i="1"/>
  <c r="A10390" i="1"/>
  <c r="A10391" i="1"/>
  <c r="A10392" i="1"/>
  <c r="A10393" i="1"/>
  <c r="A10394" i="1"/>
  <c r="A10395" i="1"/>
  <c r="A10396" i="1"/>
  <c r="A10397" i="1"/>
  <c r="A10398" i="1"/>
  <c r="A10399" i="1"/>
  <c r="A10400" i="1"/>
  <c r="A10401" i="1"/>
  <c r="A10402" i="1"/>
  <c r="A10403" i="1"/>
  <c r="A10404" i="1"/>
  <c r="A10405" i="1"/>
  <c r="A10406" i="1"/>
  <c r="A10407" i="1"/>
  <c r="A10408" i="1"/>
  <c r="A10409" i="1"/>
  <c r="A10410" i="1"/>
  <c r="A10411" i="1"/>
  <c r="A10412" i="1"/>
  <c r="A10413" i="1"/>
  <c r="A10414" i="1"/>
  <c r="A10415" i="1"/>
  <c r="A10416" i="1"/>
  <c r="A10417" i="1"/>
  <c r="A10418" i="1"/>
  <c r="A10419" i="1"/>
  <c r="A10420" i="1"/>
  <c r="A10421" i="1"/>
  <c r="A10422" i="1"/>
  <c r="A10423" i="1"/>
  <c r="A10424" i="1"/>
  <c r="A10425" i="1"/>
  <c r="A10426" i="1"/>
  <c r="A10427" i="1"/>
  <c r="A10428" i="1"/>
  <c r="A10429" i="1"/>
  <c r="A10430" i="1"/>
  <c r="A10431" i="1"/>
  <c r="A10432" i="1"/>
  <c r="A10433" i="1"/>
  <c r="A10434" i="1"/>
  <c r="A10435" i="1"/>
  <c r="A10436" i="1"/>
  <c r="A10437" i="1"/>
  <c r="A10438" i="1"/>
  <c r="A10439" i="1"/>
  <c r="A10440" i="1"/>
  <c r="A10441" i="1"/>
  <c r="A10442" i="1"/>
  <c r="A10443" i="1"/>
  <c r="A10444" i="1"/>
  <c r="A10445" i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57" i="1"/>
  <c r="A10458" i="1"/>
  <c r="A10459" i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A10472" i="1"/>
  <c r="A10473" i="1"/>
  <c r="A10474" i="1"/>
  <c r="A10475" i="1"/>
  <c r="A10476" i="1"/>
  <c r="A10477" i="1"/>
  <c r="A10478" i="1"/>
  <c r="A10479" i="1"/>
  <c r="A10480" i="1"/>
  <c r="A10481" i="1"/>
  <c r="A10482" i="1"/>
  <c r="A10483" i="1"/>
  <c r="A10484" i="1"/>
  <c r="A10485" i="1"/>
  <c r="A10486" i="1"/>
  <c r="A10487" i="1"/>
  <c r="A10488" i="1"/>
  <c r="A10489" i="1"/>
  <c r="A10490" i="1"/>
  <c r="A10491" i="1"/>
  <c r="A10492" i="1"/>
  <c r="A10493" i="1"/>
  <c r="A10494" i="1"/>
  <c r="A10495" i="1"/>
  <c r="A10496" i="1"/>
  <c r="A10497" i="1"/>
  <c r="A10498" i="1"/>
  <c r="A10499" i="1"/>
  <c r="A10500" i="1"/>
  <c r="A10501" i="1"/>
  <c r="A10502" i="1"/>
  <c r="A10503" i="1"/>
  <c r="A10504" i="1"/>
  <c r="A10505" i="1"/>
  <c r="A10506" i="1"/>
  <c r="A10507" i="1"/>
  <c r="A10508" i="1"/>
  <c r="A10509" i="1"/>
  <c r="A10510" i="1"/>
  <c r="A10511" i="1"/>
  <c r="A10512" i="1"/>
  <c r="A10513" i="1"/>
  <c r="A10514" i="1"/>
  <c r="A10515" i="1"/>
  <c r="A10516" i="1"/>
  <c r="A10517" i="1"/>
  <c r="A10518" i="1"/>
  <c r="A10519" i="1"/>
  <c r="A10520" i="1"/>
  <c r="A10521" i="1"/>
  <c r="A10522" i="1"/>
  <c r="A10523" i="1"/>
  <c r="A10524" i="1"/>
  <c r="A10525" i="1"/>
  <c r="A10526" i="1"/>
  <c r="A10527" i="1"/>
  <c r="A10528" i="1"/>
  <c r="A10529" i="1"/>
  <c r="A10530" i="1"/>
  <c r="A10531" i="1"/>
  <c r="A10532" i="1"/>
  <c r="A10533" i="1"/>
  <c r="A10534" i="1"/>
  <c r="A10535" i="1"/>
  <c r="A10536" i="1"/>
  <c r="A10537" i="1"/>
  <c r="A10538" i="1"/>
  <c r="A10539" i="1"/>
  <c r="A10540" i="1"/>
  <c r="A10541" i="1"/>
  <c r="A10542" i="1"/>
  <c r="A10543" i="1"/>
  <c r="A10544" i="1"/>
  <c r="A10545" i="1"/>
  <c r="A10546" i="1"/>
  <c r="A10547" i="1"/>
  <c r="A10548" i="1"/>
  <c r="A10549" i="1"/>
  <c r="A10550" i="1"/>
  <c r="A10551" i="1"/>
  <c r="A10552" i="1"/>
  <c r="A10553" i="1"/>
  <c r="A10554" i="1"/>
  <c r="A10555" i="1"/>
  <c r="A10556" i="1"/>
  <c r="A10557" i="1"/>
  <c r="A10558" i="1"/>
  <c r="A10559" i="1"/>
  <c r="A10560" i="1"/>
  <c r="A10561" i="1"/>
  <c r="A10562" i="1"/>
  <c r="A10563" i="1"/>
  <c r="A10564" i="1"/>
  <c r="A10565" i="1"/>
  <c r="A10566" i="1"/>
  <c r="A10567" i="1"/>
  <c r="A10568" i="1"/>
  <c r="A10569" i="1"/>
  <c r="A10570" i="1"/>
  <c r="A10571" i="1"/>
  <c r="A10572" i="1"/>
  <c r="A10573" i="1"/>
  <c r="A10574" i="1"/>
  <c r="A10575" i="1"/>
  <c r="A10576" i="1"/>
  <c r="A10577" i="1"/>
  <c r="A10578" i="1"/>
  <c r="A10579" i="1"/>
  <c r="A10580" i="1"/>
  <c r="A10581" i="1"/>
  <c r="A10582" i="1"/>
  <c r="A10583" i="1"/>
  <c r="A10584" i="1"/>
  <c r="A10585" i="1"/>
  <c r="A10586" i="1"/>
  <c r="A10587" i="1"/>
  <c r="A10588" i="1"/>
  <c r="A10589" i="1"/>
  <c r="A10590" i="1"/>
  <c r="A10591" i="1"/>
  <c r="A10592" i="1"/>
  <c r="A10593" i="1"/>
  <c r="A10594" i="1"/>
  <c r="A10595" i="1"/>
  <c r="A10596" i="1"/>
  <c r="A10597" i="1"/>
  <c r="A10598" i="1"/>
  <c r="A10599" i="1"/>
  <c r="A10600" i="1"/>
  <c r="A10601" i="1"/>
  <c r="A10602" i="1"/>
  <c r="A10603" i="1"/>
  <c r="A10604" i="1"/>
  <c r="A10605" i="1"/>
  <c r="A10606" i="1"/>
  <c r="A10607" i="1"/>
  <c r="A10608" i="1"/>
  <c r="A10609" i="1"/>
  <c r="A10610" i="1"/>
  <c r="A10611" i="1"/>
  <c r="A10612" i="1"/>
  <c r="A10613" i="1"/>
  <c r="A10614" i="1"/>
  <c r="A10615" i="1"/>
  <c r="A10616" i="1"/>
  <c r="A10617" i="1"/>
  <c r="A10618" i="1"/>
  <c r="A10619" i="1"/>
  <c r="A10620" i="1"/>
  <c r="A10621" i="1"/>
  <c r="A10622" i="1"/>
  <c r="A10623" i="1"/>
  <c r="A10624" i="1"/>
  <c r="A10625" i="1"/>
  <c r="A10626" i="1"/>
  <c r="A10627" i="1"/>
  <c r="A10628" i="1"/>
  <c r="A10629" i="1"/>
  <c r="A10630" i="1"/>
  <c r="A10631" i="1"/>
  <c r="A10632" i="1"/>
  <c r="A10633" i="1"/>
  <c r="A10634" i="1"/>
  <c r="A10635" i="1"/>
  <c r="A10636" i="1"/>
  <c r="A10637" i="1"/>
  <c r="A10638" i="1"/>
  <c r="A10639" i="1"/>
  <c r="A10640" i="1"/>
  <c r="A10641" i="1"/>
  <c r="A10642" i="1"/>
  <c r="A10643" i="1"/>
  <c r="A10644" i="1"/>
  <c r="A10645" i="1"/>
  <c r="A10646" i="1"/>
  <c r="A10647" i="1"/>
  <c r="A10648" i="1"/>
  <c r="A10649" i="1"/>
  <c r="A10650" i="1"/>
  <c r="A10651" i="1"/>
  <c r="A10652" i="1"/>
  <c r="A10653" i="1"/>
  <c r="A10654" i="1"/>
  <c r="A10655" i="1"/>
  <c r="A10656" i="1"/>
  <c r="A10657" i="1"/>
  <c r="A10658" i="1"/>
  <c r="A10659" i="1"/>
  <c r="A10660" i="1"/>
  <c r="A10661" i="1"/>
  <c r="A10662" i="1"/>
  <c r="A10663" i="1"/>
  <c r="A10664" i="1"/>
  <c r="A10665" i="1"/>
  <c r="A10666" i="1"/>
  <c r="A10667" i="1"/>
  <c r="A10668" i="1"/>
  <c r="A10669" i="1"/>
  <c r="A10670" i="1"/>
  <c r="A10671" i="1"/>
  <c r="A10672" i="1"/>
  <c r="A10673" i="1"/>
  <c r="A10674" i="1"/>
  <c r="A10675" i="1"/>
  <c r="A10676" i="1"/>
  <c r="A10677" i="1"/>
  <c r="A10678" i="1"/>
  <c r="A10679" i="1"/>
  <c r="A10680" i="1"/>
  <c r="A10681" i="1"/>
  <c r="A10682" i="1"/>
  <c r="A10683" i="1"/>
  <c r="A10684" i="1"/>
  <c r="A10685" i="1"/>
  <c r="A10686" i="1"/>
  <c r="A10687" i="1"/>
  <c r="A10688" i="1"/>
  <c r="A10689" i="1"/>
  <c r="A10690" i="1"/>
  <c r="A10691" i="1"/>
  <c r="A10692" i="1"/>
  <c r="A10693" i="1"/>
  <c r="A10694" i="1"/>
  <c r="A10695" i="1"/>
  <c r="A10696" i="1"/>
  <c r="A10697" i="1"/>
  <c r="A10698" i="1"/>
  <c r="A10699" i="1"/>
  <c r="A10700" i="1"/>
  <c r="A10701" i="1"/>
  <c r="A10702" i="1"/>
  <c r="A10703" i="1"/>
  <c r="A10704" i="1"/>
  <c r="A10705" i="1"/>
  <c r="A10706" i="1"/>
  <c r="A10707" i="1"/>
  <c r="A10708" i="1"/>
  <c r="A10709" i="1"/>
  <c r="A10710" i="1"/>
  <c r="A10711" i="1"/>
  <c r="A10712" i="1"/>
  <c r="A10713" i="1"/>
  <c r="A10714" i="1"/>
  <c r="A10715" i="1"/>
  <c r="A10716" i="1"/>
  <c r="A10717" i="1"/>
  <c r="A10718" i="1"/>
  <c r="A10719" i="1"/>
  <c r="A10720" i="1"/>
  <c r="A10721" i="1"/>
  <c r="A10722" i="1"/>
  <c r="A10723" i="1"/>
  <c r="A10724" i="1"/>
  <c r="A10725" i="1"/>
  <c r="A10726" i="1"/>
  <c r="A10727" i="1"/>
  <c r="A10728" i="1"/>
  <c r="A10729" i="1"/>
  <c r="A10730" i="1"/>
  <c r="A10731" i="1"/>
  <c r="A10732" i="1"/>
  <c r="A10733" i="1"/>
  <c r="A10734" i="1"/>
  <c r="A10735" i="1"/>
  <c r="A10736" i="1"/>
  <c r="A10737" i="1"/>
  <c r="A10738" i="1"/>
  <c r="A10739" i="1"/>
  <c r="A10740" i="1"/>
  <c r="A10741" i="1"/>
  <c r="A10742" i="1"/>
  <c r="A10743" i="1"/>
  <c r="A10744" i="1"/>
  <c r="A10745" i="1"/>
  <c r="A10746" i="1"/>
  <c r="A10747" i="1"/>
  <c r="A10748" i="1"/>
  <c r="A10749" i="1"/>
  <c r="A10750" i="1"/>
  <c r="A10751" i="1"/>
  <c r="A10752" i="1"/>
  <c r="A10753" i="1"/>
  <c r="A10754" i="1"/>
  <c r="A10755" i="1"/>
  <c r="A10756" i="1"/>
  <c r="A10757" i="1"/>
  <c r="A10758" i="1"/>
  <c r="A10759" i="1"/>
  <c r="A10760" i="1"/>
  <c r="A10761" i="1"/>
  <c r="A10762" i="1"/>
  <c r="A10763" i="1"/>
  <c r="A10764" i="1"/>
  <c r="A10765" i="1"/>
  <c r="A10766" i="1"/>
  <c r="A10767" i="1"/>
  <c r="A10768" i="1"/>
  <c r="A10769" i="1"/>
  <c r="A10770" i="1"/>
  <c r="A10771" i="1"/>
  <c r="A10772" i="1"/>
  <c r="A10773" i="1"/>
  <c r="A10774" i="1"/>
  <c r="A10775" i="1"/>
  <c r="A10776" i="1"/>
  <c r="A10777" i="1"/>
  <c r="A10778" i="1"/>
  <c r="A10779" i="1"/>
  <c r="A10780" i="1"/>
  <c r="A10781" i="1"/>
  <c r="A10782" i="1"/>
  <c r="A10783" i="1"/>
  <c r="A10784" i="1"/>
  <c r="A10785" i="1"/>
  <c r="A10786" i="1"/>
  <c r="A10787" i="1"/>
  <c r="A10788" i="1"/>
  <c r="A10789" i="1"/>
  <c r="A10790" i="1"/>
  <c r="A10791" i="1"/>
  <c r="A10792" i="1"/>
  <c r="A10793" i="1"/>
  <c r="A10794" i="1"/>
  <c r="A10795" i="1"/>
  <c r="A10796" i="1"/>
  <c r="A10797" i="1"/>
  <c r="A10798" i="1"/>
  <c r="A10799" i="1"/>
  <c r="A10800" i="1"/>
  <c r="A10801" i="1"/>
  <c r="A10802" i="1"/>
  <c r="A10803" i="1"/>
  <c r="A10804" i="1"/>
  <c r="A10805" i="1"/>
  <c r="A10806" i="1"/>
  <c r="A10807" i="1"/>
  <c r="A10808" i="1"/>
  <c r="A10809" i="1"/>
  <c r="A10810" i="1"/>
  <c r="A10811" i="1"/>
  <c r="A10812" i="1"/>
  <c r="A10813" i="1"/>
  <c r="A10814" i="1"/>
  <c r="A10815" i="1"/>
  <c r="A10816" i="1"/>
  <c r="A10817" i="1"/>
  <c r="A10818" i="1"/>
  <c r="A10819" i="1"/>
  <c r="A10820" i="1"/>
  <c r="A10821" i="1"/>
  <c r="A10822" i="1"/>
  <c r="A10823" i="1"/>
  <c r="A10824" i="1"/>
  <c r="A10825" i="1"/>
  <c r="A10826" i="1"/>
  <c r="A10827" i="1"/>
  <c r="A10828" i="1"/>
  <c r="A10829" i="1"/>
  <c r="A10830" i="1"/>
  <c r="A10831" i="1"/>
  <c r="A10832" i="1"/>
  <c r="A10833" i="1"/>
  <c r="A10834" i="1"/>
  <c r="A10835" i="1"/>
  <c r="A10836" i="1"/>
  <c r="A10837" i="1"/>
  <c r="A10838" i="1"/>
  <c r="A10839" i="1"/>
  <c r="A10840" i="1"/>
  <c r="A10841" i="1"/>
  <c r="A10842" i="1"/>
  <c r="A10843" i="1"/>
  <c r="A10844" i="1"/>
  <c r="A10845" i="1"/>
  <c r="A10846" i="1"/>
  <c r="A10847" i="1"/>
  <c r="A10848" i="1"/>
  <c r="A10849" i="1"/>
  <c r="A10850" i="1"/>
  <c r="A10851" i="1"/>
  <c r="A10852" i="1"/>
  <c r="A10853" i="1"/>
  <c r="A10854" i="1"/>
  <c r="A10855" i="1"/>
  <c r="A10856" i="1"/>
  <c r="A10857" i="1"/>
  <c r="A10858" i="1"/>
  <c r="A10859" i="1"/>
  <c r="A10860" i="1"/>
  <c r="A10861" i="1"/>
  <c r="A10862" i="1"/>
  <c r="A10863" i="1"/>
  <c r="A10864" i="1"/>
  <c r="A10865" i="1"/>
  <c r="A10866" i="1"/>
  <c r="A10867" i="1"/>
  <c r="A10868" i="1"/>
  <c r="A10869" i="1"/>
  <c r="A10870" i="1"/>
  <c r="A10871" i="1"/>
  <c r="A10872" i="1"/>
  <c r="A10873" i="1"/>
  <c r="A10874" i="1"/>
  <c r="A10875" i="1"/>
  <c r="A10876" i="1"/>
  <c r="A10877" i="1"/>
  <c r="A10878" i="1"/>
  <c r="A10879" i="1"/>
  <c r="A10880" i="1"/>
  <c r="A10881" i="1"/>
  <c r="A10882" i="1"/>
  <c r="A10883" i="1"/>
  <c r="A10884" i="1"/>
  <c r="A10885" i="1"/>
  <c r="A10886" i="1"/>
  <c r="A10887" i="1"/>
  <c r="A10888" i="1"/>
  <c r="A10889" i="1"/>
  <c r="A10890" i="1"/>
  <c r="A10891" i="1"/>
  <c r="A10892" i="1"/>
  <c r="A10893" i="1"/>
  <c r="A10894" i="1"/>
  <c r="A10895" i="1"/>
  <c r="A10896" i="1"/>
  <c r="A10897" i="1"/>
  <c r="A10898" i="1"/>
  <c r="A10899" i="1"/>
  <c r="A10900" i="1"/>
  <c r="A10901" i="1"/>
  <c r="A10902" i="1"/>
  <c r="A10903" i="1"/>
  <c r="A10904" i="1"/>
  <c r="A10905" i="1"/>
  <c r="A10906" i="1"/>
  <c r="A10907" i="1"/>
  <c r="A10908" i="1"/>
  <c r="A10909" i="1"/>
  <c r="A10910" i="1"/>
  <c r="A10911" i="1"/>
  <c r="A10912" i="1"/>
  <c r="A10913" i="1"/>
  <c r="A10914" i="1"/>
  <c r="A10915" i="1"/>
  <c r="A10916" i="1"/>
  <c r="A10917" i="1"/>
  <c r="A10918" i="1"/>
  <c r="A10919" i="1"/>
  <c r="A10920" i="1"/>
  <c r="A10921" i="1"/>
  <c r="A10922" i="1"/>
  <c r="A10923" i="1"/>
  <c r="A10924" i="1"/>
  <c r="A10925" i="1"/>
  <c r="A10926" i="1"/>
  <c r="A10927" i="1"/>
  <c r="A10928" i="1"/>
  <c r="A10929" i="1"/>
  <c r="A10930" i="1"/>
  <c r="A10931" i="1"/>
  <c r="A10932" i="1"/>
  <c r="A10933" i="1"/>
  <c r="A10934" i="1"/>
  <c r="A10935" i="1"/>
  <c r="A10936" i="1"/>
  <c r="A10937" i="1"/>
  <c r="A10938" i="1"/>
  <c r="A10939" i="1"/>
  <c r="A10940" i="1"/>
  <c r="A10941" i="1"/>
  <c r="A10942" i="1"/>
  <c r="A10943" i="1"/>
  <c r="A10944" i="1"/>
  <c r="A10945" i="1"/>
  <c r="A10946" i="1"/>
  <c r="A10947" i="1"/>
  <c r="A10948" i="1"/>
  <c r="A10949" i="1"/>
  <c r="A10950" i="1"/>
  <c r="A10951" i="1"/>
  <c r="A10952" i="1"/>
  <c r="A10953" i="1"/>
  <c r="A10954" i="1"/>
  <c r="A10955" i="1"/>
  <c r="A10956" i="1"/>
  <c r="A10957" i="1"/>
  <c r="A10958" i="1"/>
  <c r="A10959" i="1"/>
  <c r="A10960" i="1"/>
  <c r="A10961" i="1"/>
  <c r="A10962" i="1"/>
  <c r="A10963" i="1"/>
  <c r="A10964" i="1"/>
  <c r="A10965" i="1"/>
  <c r="A10966" i="1"/>
  <c r="A10967" i="1"/>
  <c r="A10968" i="1"/>
  <c r="A10969" i="1"/>
  <c r="A10970" i="1"/>
  <c r="A10971" i="1"/>
  <c r="A10972" i="1"/>
  <c r="A10973" i="1"/>
  <c r="A10974" i="1"/>
  <c r="A10975" i="1"/>
  <c r="A10976" i="1"/>
  <c r="A10977" i="1"/>
  <c r="A10978" i="1"/>
  <c r="A10979" i="1"/>
  <c r="A10980" i="1"/>
  <c r="A10981" i="1"/>
  <c r="A10982" i="1"/>
  <c r="A10983" i="1"/>
  <c r="A10984" i="1"/>
  <c r="A10985" i="1"/>
  <c r="A10986" i="1"/>
  <c r="A10987" i="1"/>
  <c r="A10988" i="1"/>
  <c r="A10989" i="1"/>
  <c r="A10990" i="1"/>
  <c r="A10991" i="1"/>
  <c r="A10992" i="1"/>
  <c r="A10993" i="1"/>
  <c r="A10994" i="1"/>
  <c r="A10995" i="1"/>
  <c r="A10996" i="1"/>
  <c r="A10997" i="1"/>
  <c r="A10998" i="1"/>
  <c r="A10999" i="1"/>
  <c r="A11000" i="1"/>
  <c r="A11001" i="1"/>
  <c r="A11002" i="1"/>
  <c r="A11003" i="1"/>
  <c r="A11004" i="1"/>
  <c r="A11005" i="1"/>
  <c r="A11006" i="1"/>
  <c r="A11007" i="1"/>
  <c r="A11008" i="1"/>
  <c r="A11009" i="1"/>
  <c r="A11010" i="1"/>
  <c r="A11011" i="1"/>
  <c r="A11012" i="1"/>
  <c r="A11013" i="1"/>
  <c r="A11014" i="1"/>
  <c r="A11015" i="1"/>
  <c r="A11016" i="1"/>
  <c r="A11017" i="1"/>
  <c r="A11018" i="1"/>
  <c r="A11019" i="1"/>
  <c r="A11020" i="1"/>
  <c r="A11021" i="1"/>
  <c r="A11022" i="1"/>
  <c r="A11023" i="1"/>
  <c r="A11024" i="1"/>
  <c r="A11025" i="1"/>
  <c r="A11026" i="1"/>
  <c r="A11027" i="1"/>
  <c r="A11028" i="1"/>
  <c r="A11029" i="1"/>
  <c r="A11030" i="1"/>
  <c r="A11031" i="1"/>
  <c r="A11032" i="1"/>
  <c r="A11033" i="1"/>
  <c r="A11034" i="1"/>
  <c r="A11035" i="1"/>
  <c r="A11036" i="1"/>
  <c r="A11037" i="1"/>
  <c r="A11038" i="1"/>
  <c r="A11039" i="1"/>
  <c r="A11040" i="1"/>
  <c r="A11041" i="1"/>
  <c r="A11042" i="1"/>
  <c r="A11043" i="1"/>
  <c r="A11044" i="1"/>
  <c r="A11045" i="1"/>
  <c r="A11046" i="1"/>
  <c r="A11047" i="1"/>
  <c r="A11048" i="1"/>
  <c r="A11049" i="1"/>
  <c r="A11050" i="1"/>
  <c r="A11051" i="1"/>
  <c r="A11052" i="1"/>
  <c r="A11053" i="1"/>
  <c r="A11054" i="1"/>
  <c r="A11055" i="1"/>
  <c r="A11056" i="1"/>
  <c r="A11057" i="1"/>
  <c r="A11058" i="1"/>
  <c r="A11059" i="1"/>
  <c r="A11060" i="1"/>
  <c r="A11061" i="1"/>
  <c r="A11062" i="1"/>
  <c r="A11063" i="1"/>
  <c r="A11064" i="1"/>
  <c r="A11065" i="1"/>
  <c r="A11066" i="1"/>
  <c r="A11067" i="1"/>
  <c r="A11068" i="1"/>
  <c r="A11069" i="1"/>
  <c r="A11070" i="1"/>
  <c r="A11071" i="1"/>
  <c r="A11072" i="1"/>
  <c r="A11073" i="1"/>
  <c r="A11074" i="1"/>
  <c r="A11075" i="1"/>
  <c r="A11076" i="1"/>
  <c r="A11077" i="1"/>
  <c r="A11078" i="1"/>
  <c r="A11079" i="1"/>
  <c r="A11080" i="1"/>
  <c r="A11081" i="1"/>
  <c r="A11082" i="1"/>
  <c r="A11083" i="1"/>
  <c r="A11084" i="1"/>
  <c r="A11085" i="1"/>
  <c r="A11086" i="1"/>
  <c r="A11087" i="1"/>
  <c r="A11088" i="1"/>
  <c r="A11089" i="1"/>
  <c r="A11090" i="1"/>
  <c r="A11091" i="1"/>
  <c r="A11092" i="1"/>
  <c r="A11093" i="1"/>
  <c r="A11094" i="1"/>
  <c r="A11095" i="1"/>
  <c r="A11096" i="1"/>
  <c r="A11097" i="1"/>
  <c r="A11098" i="1"/>
  <c r="A11099" i="1"/>
  <c r="A11100" i="1"/>
  <c r="A11101" i="1"/>
  <c r="A11102" i="1"/>
  <c r="A11103" i="1"/>
  <c r="A11104" i="1"/>
  <c r="A11105" i="1"/>
  <c r="A11106" i="1"/>
  <c r="A11107" i="1"/>
  <c r="A11108" i="1"/>
  <c r="A11109" i="1"/>
  <c r="A11110" i="1"/>
  <c r="A11111" i="1"/>
  <c r="A11112" i="1"/>
  <c r="A11113" i="1"/>
  <c r="A11114" i="1"/>
  <c r="A11115" i="1"/>
  <c r="A11116" i="1"/>
  <c r="A11117" i="1"/>
  <c r="A11118" i="1"/>
  <c r="A11119" i="1"/>
  <c r="A11120" i="1"/>
  <c r="A11121" i="1"/>
  <c r="A11122" i="1"/>
  <c r="A11123" i="1"/>
  <c r="A11124" i="1"/>
  <c r="A11125" i="1"/>
  <c r="A11126" i="1"/>
  <c r="A11127" i="1"/>
  <c r="A11128" i="1"/>
  <c r="A11129" i="1"/>
  <c r="A11130" i="1"/>
  <c r="A11131" i="1"/>
  <c r="A11132" i="1"/>
  <c r="A11133" i="1"/>
  <c r="A11134" i="1"/>
  <c r="A11135" i="1"/>
  <c r="A11136" i="1"/>
  <c r="A11137" i="1"/>
  <c r="A11138" i="1"/>
  <c r="A11139" i="1"/>
  <c r="A11140" i="1"/>
  <c r="A11141" i="1"/>
  <c r="A11142" i="1"/>
  <c r="A11143" i="1"/>
  <c r="A11144" i="1"/>
  <c r="A11145" i="1"/>
  <c r="A11146" i="1"/>
  <c r="A11147" i="1"/>
  <c r="A11148" i="1"/>
  <c r="A11149" i="1"/>
  <c r="A11150" i="1"/>
  <c r="A11151" i="1"/>
  <c r="A11152" i="1"/>
  <c r="A11153" i="1"/>
  <c r="A11154" i="1"/>
  <c r="A11155" i="1"/>
  <c r="A11156" i="1"/>
  <c r="A11157" i="1"/>
  <c r="A11158" i="1"/>
  <c r="A11159" i="1"/>
  <c r="A11160" i="1"/>
  <c r="A11161" i="1"/>
  <c r="A11162" i="1"/>
  <c r="A11163" i="1"/>
  <c r="A11164" i="1"/>
  <c r="A11165" i="1"/>
  <c r="A11166" i="1"/>
  <c r="A11167" i="1"/>
  <c r="A11168" i="1"/>
  <c r="A11169" i="1"/>
  <c r="A11170" i="1"/>
  <c r="A11171" i="1"/>
  <c r="A11172" i="1"/>
  <c r="A11173" i="1"/>
  <c r="A11174" i="1"/>
  <c r="A11175" i="1"/>
  <c r="A11176" i="1"/>
  <c r="A11177" i="1"/>
  <c r="A11178" i="1"/>
  <c r="A11179" i="1"/>
  <c r="A11180" i="1"/>
  <c r="A11181" i="1"/>
  <c r="A11182" i="1"/>
  <c r="A11183" i="1"/>
  <c r="A11184" i="1"/>
  <c r="A11185" i="1"/>
  <c r="A11186" i="1"/>
  <c r="A11187" i="1"/>
  <c r="A11188" i="1"/>
  <c r="A11189" i="1"/>
  <c r="A11190" i="1"/>
  <c r="A11191" i="1"/>
  <c r="A11192" i="1"/>
  <c r="A11193" i="1"/>
  <c r="A11194" i="1"/>
  <c r="A11195" i="1"/>
  <c r="A11196" i="1"/>
  <c r="A11197" i="1"/>
  <c r="A11198" i="1"/>
  <c r="A11199" i="1"/>
  <c r="A11200" i="1"/>
  <c r="A11201" i="1"/>
  <c r="A11202" i="1"/>
  <c r="A11203" i="1"/>
  <c r="A11204" i="1"/>
  <c r="A11205" i="1"/>
  <c r="A11206" i="1"/>
  <c r="A11207" i="1"/>
  <c r="A11208" i="1"/>
  <c r="A11209" i="1"/>
  <c r="A11210" i="1"/>
  <c r="A11211" i="1"/>
  <c r="A11212" i="1"/>
  <c r="A11213" i="1"/>
  <c r="A11214" i="1"/>
  <c r="A11215" i="1"/>
  <c r="A11216" i="1"/>
  <c r="A11217" i="1"/>
  <c r="A11218" i="1"/>
  <c r="A11219" i="1"/>
  <c r="A11220" i="1"/>
  <c r="A11221" i="1"/>
  <c r="A11222" i="1"/>
  <c r="A11223" i="1"/>
  <c r="A11224" i="1"/>
  <c r="A11225" i="1"/>
  <c r="A11226" i="1"/>
  <c r="A11227" i="1"/>
  <c r="A11228" i="1"/>
  <c r="A11229" i="1"/>
  <c r="A11230" i="1"/>
  <c r="A11231" i="1"/>
  <c r="A11232" i="1"/>
  <c r="A11233" i="1"/>
  <c r="A11234" i="1"/>
  <c r="A11235" i="1"/>
  <c r="A11236" i="1"/>
  <c r="A11237" i="1"/>
  <c r="A11238" i="1"/>
  <c r="A11239" i="1"/>
  <c r="A11240" i="1"/>
  <c r="A11241" i="1"/>
  <c r="A11242" i="1"/>
  <c r="A11243" i="1"/>
  <c r="A11244" i="1"/>
  <c r="A11245" i="1"/>
  <c r="A11246" i="1"/>
  <c r="A11247" i="1"/>
  <c r="A11248" i="1"/>
  <c r="A11249" i="1"/>
  <c r="A11250" i="1"/>
  <c r="A11251" i="1"/>
  <c r="A11252" i="1"/>
  <c r="A11253" i="1"/>
  <c r="A11254" i="1"/>
  <c r="A11255" i="1"/>
  <c r="A11256" i="1"/>
  <c r="A11257" i="1"/>
  <c r="A11258" i="1"/>
  <c r="A11259" i="1"/>
  <c r="A11260" i="1"/>
  <c r="A11261" i="1"/>
  <c r="A11262" i="1"/>
  <c r="A11263" i="1"/>
  <c r="A11264" i="1"/>
  <c r="A11265" i="1"/>
  <c r="A11266" i="1"/>
  <c r="A11267" i="1"/>
  <c r="A11268" i="1"/>
  <c r="A11269" i="1"/>
  <c r="A11270" i="1"/>
  <c r="A11271" i="1"/>
  <c r="A11272" i="1"/>
  <c r="A11273" i="1"/>
  <c r="A11274" i="1"/>
  <c r="A11275" i="1"/>
  <c r="A11276" i="1"/>
  <c r="A11277" i="1"/>
  <c r="A11278" i="1"/>
  <c r="A11279" i="1"/>
  <c r="A11280" i="1"/>
  <c r="A11281" i="1"/>
  <c r="A11282" i="1"/>
  <c r="A11283" i="1"/>
  <c r="A11284" i="1"/>
  <c r="A11285" i="1"/>
  <c r="A11286" i="1"/>
  <c r="A11287" i="1"/>
  <c r="A11288" i="1"/>
  <c r="A11289" i="1"/>
  <c r="A11290" i="1"/>
  <c r="A11291" i="1"/>
  <c r="A11292" i="1"/>
  <c r="A11293" i="1"/>
  <c r="A11294" i="1"/>
  <c r="A11295" i="1"/>
  <c r="A11296" i="1"/>
  <c r="A11297" i="1"/>
  <c r="A11298" i="1"/>
  <c r="A11299" i="1"/>
  <c r="A11300" i="1"/>
  <c r="A11301" i="1"/>
  <c r="A11302" i="1"/>
  <c r="A11303" i="1"/>
  <c r="A11304" i="1"/>
  <c r="A11305" i="1"/>
  <c r="A11306" i="1"/>
  <c r="A11307" i="1"/>
  <c r="A11308" i="1"/>
  <c r="A11309" i="1"/>
  <c r="A11310" i="1"/>
  <c r="A11311" i="1"/>
  <c r="A11312" i="1"/>
  <c r="A11313" i="1"/>
  <c r="A11314" i="1"/>
  <c r="A11315" i="1"/>
  <c r="A11316" i="1"/>
  <c r="A11317" i="1"/>
  <c r="A11318" i="1"/>
  <c r="A11319" i="1"/>
  <c r="A11320" i="1"/>
  <c r="A11321" i="1"/>
  <c r="A11322" i="1"/>
  <c r="A11323" i="1"/>
  <c r="A11324" i="1"/>
  <c r="A11325" i="1"/>
  <c r="A11326" i="1"/>
  <c r="A11327" i="1"/>
  <c r="A11328" i="1"/>
  <c r="A11329" i="1"/>
  <c r="A11330" i="1"/>
  <c r="A11331" i="1"/>
  <c r="A11332" i="1"/>
  <c r="A11333" i="1"/>
  <c r="A11334" i="1"/>
  <c r="A11335" i="1"/>
  <c r="A11336" i="1"/>
  <c r="A11337" i="1"/>
  <c r="A11338" i="1"/>
  <c r="A11339" i="1"/>
  <c r="A11340" i="1"/>
  <c r="A11341" i="1"/>
  <c r="A11342" i="1"/>
  <c r="A11343" i="1"/>
  <c r="A11344" i="1"/>
  <c r="A11345" i="1"/>
  <c r="A11346" i="1"/>
  <c r="A11347" i="1"/>
  <c r="A11348" i="1"/>
  <c r="A11349" i="1"/>
  <c r="A11350" i="1"/>
  <c r="A11351" i="1"/>
  <c r="A11352" i="1"/>
  <c r="A11353" i="1"/>
  <c r="A11354" i="1"/>
  <c r="A11355" i="1"/>
  <c r="A11356" i="1"/>
  <c r="A11357" i="1"/>
  <c r="A11358" i="1"/>
  <c r="A11359" i="1"/>
  <c r="A11360" i="1"/>
  <c r="A11361" i="1"/>
  <c r="A11362" i="1"/>
  <c r="A11363" i="1"/>
  <c r="A11364" i="1"/>
  <c r="A11365" i="1"/>
  <c r="A11366" i="1"/>
  <c r="A11367" i="1"/>
  <c r="A11368" i="1"/>
  <c r="A11369" i="1"/>
  <c r="A11370" i="1"/>
  <c r="A11371" i="1"/>
  <c r="A11372" i="1"/>
  <c r="A11373" i="1"/>
  <c r="A11374" i="1"/>
  <c r="A11375" i="1"/>
  <c r="A11376" i="1"/>
  <c r="A11377" i="1"/>
  <c r="A11378" i="1"/>
  <c r="A11379" i="1"/>
  <c r="A11380" i="1"/>
  <c r="A11381" i="1"/>
  <c r="A11382" i="1"/>
  <c r="A11383" i="1"/>
  <c r="A11384" i="1"/>
  <c r="A11385" i="1"/>
  <c r="A11386" i="1"/>
  <c r="A11387" i="1"/>
  <c r="A11388" i="1"/>
  <c r="A11389" i="1"/>
  <c r="A11390" i="1"/>
  <c r="A11391" i="1"/>
  <c r="A11392" i="1"/>
  <c r="A11393" i="1"/>
  <c r="A11394" i="1"/>
  <c r="A11395" i="1"/>
  <c r="A11396" i="1"/>
  <c r="A11397" i="1"/>
  <c r="A11398" i="1"/>
  <c r="A11399" i="1"/>
  <c r="A11400" i="1"/>
  <c r="A11401" i="1"/>
  <c r="A11402" i="1"/>
  <c r="A11403" i="1"/>
  <c r="A11404" i="1"/>
  <c r="A11405" i="1"/>
  <c r="A11406" i="1"/>
  <c r="A11407" i="1"/>
  <c r="A11408" i="1"/>
  <c r="A11409" i="1"/>
  <c r="A11410" i="1"/>
  <c r="A11411" i="1"/>
  <c r="A11412" i="1"/>
  <c r="A11413" i="1"/>
  <c r="A11414" i="1"/>
  <c r="A11415" i="1"/>
  <c r="A11416" i="1"/>
  <c r="A11417" i="1"/>
  <c r="A11418" i="1"/>
  <c r="A11419" i="1"/>
  <c r="A11420" i="1"/>
  <c r="A11421" i="1"/>
  <c r="A11422" i="1"/>
  <c r="A11423" i="1"/>
  <c r="A11424" i="1"/>
  <c r="A11425" i="1"/>
  <c r="A11426" i="1"/>
  <c r="A11427" i="1"/>
  <c r="A11428" i="1"/>
  <c r="A11429" i="1"/>
  <c r="A11430" i="1"/>
  <c r="A11431" i="1"/>
  <c r="A11432" i="1"/>
  <c r="A11433" i="1"/>
  <c r="A11434" i="1"/>
  <c r="A11435" i="1"/>
  <c r="A11436" i="1"/>
  <c r="A11437" i="1"/>
  <c r="A11438" i="1"/>
  <c r="A11439" i="1"/>
  <c r="A11440" i="1"/>
  <c r="A11441" i="1"/>
  <c r="A11442" i="1"/>
  <c r="A11443" i="1"/>
  <c r="A11444" i="1"/>
  <c r="A11445" i="1"/>
  <c r="A11446" i="1"/>
  <c r="A11447" i="1"/>
  <c r="A11448" i="1"/>
  <c r="A11449" i="1"/>
  <c r="A11450" i="1"/>
  <c r="A11451" i="1"/>
  <c r="A11452" i="1"/>
  <c r="A11453" i="1"/>
  <c r="A11454" i="1"/>
  <c r="A11455" i="1"/>
  <c r="A11456" i="1"/>
  <c r="A11457" i="1"/>
  <c r="A11458" i="1"/>
  <c r="A11459" i="1"/>
  <c r="A11460" i="1"/>
  <c r="A11461" i="1"/>
  <c r="A11462" i="1"/>
  <c r="A11463" i="1"/>
  <c r="A11464" i="1"/>
  <c r="A11465" i="1"/>
  <c r="A11466" i="1"/>
  <c r="A11467" i="1"/>
  <c r="A11468" i="1"/>
  <c r="A11469" i="1"/>
  <c r="A11470" i="1"/>
  <c r="A11471" i="1"/>
  <c r="A11472" i="1"/>
  <c r="A11473" i="1"/>
  <c r="A11474" i="1"/>
  <c r="A11475" i="1"/>
  <c r="A11476" i="1"/>
  <c r="A11477" i="1"/>
  <c r="A11478" i="1"/>
  <c r="A11479" i="1"/>
  <c r="A11480" i="1"/>
  <c r="A11481" i="1"/>
  <c r="A11482" i="1"/>
  <c r="A11483" i="1"/>
  <c r="A11484" i="1"/>
  <c r="A11485" i="1"/>
  <c r="A11486" i="1"/>
  <c r="A11487" i="1"/>
  <c r="A11488" i="1"/>
  <c r="A11489" i="1"/>
  <c r="A11490" i="1"/>
  <c r="A11491" i="1"/>
  <c r="A11492" i="1"/>
  <c r="A11493" i="1"/>
  <c r="A11494" i="1"/>
  <c r="A11495" i="1"/>
  <c r="A11496" i="1"/>
  <c r="A11497" i="1"/>
  <c r="A11498" i="1"/>
  <c r="A11499" i="1"/>
  <c r="A11500" i="1"/>
  <c r="A11501" i="1"/>
  <c r="A11502" i="1"/>
  <c r="A11503" i="1"/>
  <c r="A11504" i="1"/>
  <c r="A11505" i="1"/>
  <c r="A11506" i="1"/>
  <c r="A11507" i="1"/>
  <c r="A11508" i="1"/>
  <c r="A11509" i="1"/>
  <c r="A11510" i="1"/>
  <c r="A11511" i="1"/>
  <c r="A11512" i="1"/>
  <c r="A11513" i="1"/>
  <c r="A11514" i="1"/>
  <c r="A11515" i="1"/>
  <c r="A11516" i="1"/>
  <c r="A11517" i="1"/>
  <c r="A11518" i="1"/>
  <c r="A11519" i="1"/>
  <c r="A11520" i="1"/>
  <c r="A11521" i="1"/>
  <c r="A11522" i="1"/>
  <c r="A11523" i="1"/>
  <c r="A11524" i="1"/>
  <c r="A11525" i="1"/>
  <c r="A11526" i="1"/>
  <c r="A11527" i="1"/>
  <c r="A11528" i="1"/>
  <c r="A11529" i="1"/>
  <c r="A11530" i="1"/>
  <c r="A11531" i="1"/>
  <c r="A11532" i="1"/>
  <c r="A11533" i="1"/>
  <c r="A11534" i="1"/>
  <c r="A11535" i="1"/>
  <c r="A11536" i="1"/>
  <c r="A11537" i="1"/>
  <c r="A11538" i="1"/>
  <c r="A11539" i="1"/>
  <c r="A11540" i="1"/>
  <c r="A11541" i="1"/>
  <c r="A11542" i="1"/>
  <c r="A11543" i="1"/>
  <c r="A11544" i="1"/>
  <c r="A11545" i="1"/>
  <c r="A11546" i="1"/>
  <c r="A11547" i="1"/>
  <c r="A11548" i="1"/>
  <c r="A11549" i="1"/>
  <c r="A11550" i="1"/>
  <c r="A11551" i="1"/>
  <c r="A11552" i="1"/>
  <c r="A11553" i="1"/>
  <c r="A11554" i="1"/>
  <c r="A11555" i="1"/>
  <c r="A11556" i="1"/>
  <c r="A11557" i="1"/>
  <c r="A11558" i="1"/>
  <c r="A11559" i="1"/>
  <c r="A11560" i="1"/>
  <c r="A11561" i="1"/>
  <c r="A11562" i="1"/>
  <c r="A11563" i="1"/>
  <c r="A11564" i="1"/>
  <c r="A11565" i="1"/>
  <c r="A11566" i="1"/>
  <c r="A11567" i="1"/>
  <c r="A11568" i="1"/>
  <c r="A11569" i="1"/>
  <c r="A11570" i="1"/>
  <c r="A11571" i="1"/>
  <c r="A11572" i="1"/>
  <c r="A11573" i="1"/>
  <c r="A11574" i="1"/>
  <c r="A11575" i="1"/>
  <c r="A11576" i="1"/>
  <c r="A11577" i="1"/>
  <c r="A11578" i="1"/>
  <c r="A11579" i="1"/>
  <c r="A11580" i="1"/>
  <c r="A11581" i="1"/>
  <c r="A11582" i="1"/>
  <c r="A11583" i="1"/>
  <c r="A11584" i="1"/>
  <c r="A11585" i="1"/>
  <c r="A11586" i="1"/>
  <c r="A11587" i="1"/>
  <c r="A11588" i="1"/>
  <c r="A11589" i="1"/>
  <c r="A11590" i="1"/>
  <c r="A11591" i="1"/>
  <c r="A11592" i="1"/>
  <c r="A11593" i="1"/>
  <c r="A11594" i="1"/>
  <c r="A11595" i="1"/>
  <c r="A11596" i="1"/>
  <c r="A11597" i="1"/>
  <c r="A11598" i="1"/>
  <c r="A11599" i="1"/>
  <c r="A11600" i="1"/>
  <c r="A11601" i="1"/>
  <c r="A11602" i="1"/>
  <c r="A11603" i="1"/>
  <c r="A11604" i="1"/>
  <c r="A11605" i="1"/>
  <c r="A11606" i="1"/>
  <c r="A11607" i="1"/>
  <c r="A11608" i="1"/>
  <c r="A11609" i="1"/>
  <c r="A11610" i="1"/>
  <c r="A11611" i="1"/>
  <c r="A11612" i="1"/>
  <c r="A11613" i="1"/>
  <c r="A11614" i="1"/>
  <c r="A11615" i="1"/>
  <c r="A11616" i="1"/>
  <c r="A11617" i="1"/>
  <c r="A11618" i="1"/>
  <c r="A11619" i="1"/>
  <c r="A11620" i="1"/>
  <c r="A11621" i="1"/>
  <c r="A11622" i="1"/>
  <c r="A11623" i="1"/>
  <c r="A11624" i="1"/>
  <c r="A11625" i="1"/>
  <c r="A11626" i="1"/>
  <c r="A11627" i="1"/>
  <c r="A11628" i="1"/>
  <c r="A11629" i="1"/>
  <c r="A11630" i="1"/>
  <c r="A11631" i="1"/>
  <c r="A11632" i="1"/>
  <c r="A11633" i="1"/>
  <c r="A11634" i="1"/>
  <c r="A11635" i="1"/>
  <c r="A11636" i="1"/>
  <c r="A11637" i="1"/>
  <c r="A11638" i="1"/>
  <c r="A11639" i="1"/>
  <c r="A11640" i="1"/>
  <c r="A11641" i="1"/>
  <c r="A11642" i="1"/>
  <c r="A11643" i="1"/>
  <c r="A11644" i="1"/>
  <c r="A11645" i="1"/>
  <c r="A11646" i="1"/>
  <c r="A11647" i="1"/>
  <c r="A11648" i="1"/>
  <c r="A11649" i="1"/>
  <c r="A11650" i="1"/>
  <c r="A11651" i="1"/>
  <c r="A11652" i="1"/>
  <c r="A11653" i="1"/>
  <c r="A11654" i="1"/>
  <c r="A11655" i="1"/>
  <c r="A11656" i="1"/>
  <c r="A11657" i="1"/>
  <c r="A11658" i="1"/>
  <c r="A11659" i="1"/>
  <c r="A11660" i="1"/>
  <c r="A11661" i="1"/>
  <c r="A11662" i="1"/>
  <c r="A11663" i="1"/>
  <c r="A11664" i="1"/>
  <c r="A11665" i="1"/>
  <c r="A11666" i="1"/>
  <c r="A11667" i="1"/>
  <c r="A11668" i="1"/>
  <c r="A11669" i="1"/>
  <c r="A11670" i="1"/>
  <c r="A11671" i="1"/>
  <c r="A11672" i="1"/>
  <c r="A11673" i="1"/>
  <c r="A11674" i="1"/>
  <c r="A11675" i="1"/>
  <c r="A11676" i="1"/>
  <c r="A11677" i="1"/>
  <c r="A11678" i="1"/>
  <c r="A11679" i="1"/>
  <c r="A11680" i="1"/>
  <c r="A11681" i="1"/>
  <c r="A11682" i="1"/>
  <c r="A11683" i="1"/>
  <c r="A11684" i="1"/>
  <c r="A11685" i="1"/>
  <c r="A11686" i="1"/>
  <c r="A11687" i="1"/>
  <c r="A11688" i="1"/>
  <c r="A11689" i="1"/>
  <c r="A11690" i="1"/>
  <c r="A11691" i="1"/>
  <c r="A11692" i="1"/>
  <c r="A11693" i="1"/>
  <c r="A11694" i="1"/>
  <c r="A11695" i="1"/>
  <c r="A11696" i="1"/>
  <c r="A11697" i="1"/>
  <c r="A11698" i="1"/>
  <c r="A11699" i="1"/>
  <c r="A11700" i="1"/>
  <c r="A11701" i="1"/>
  <c r="A11702" i="1"/>
  <c r="A11703" i="1"/>
  <c r="A11704" i="1"/>
  <c r="A11705" i="1"/>
  <c r="A11706" i="1"/>
  <c r="A11707" i="1"/>
  <c r="A11708" i="1"/>
  <c r="A11709" i="1"/>
  <c r="A11710" i="1"/>
  <c r="A11711" i="1"/>
  <c r="A11712" i="1"/>
  <c r="A11713" i="1"/>
  <c r="A11714" i="1"/>
  <c r="A11715" i="1"/>
  <c r="A11716" i="1"/>
  <c r="A11717" i="1"/>
  <c r="A11718" i="1"/>
  <c r="A11719" i="1"/>
  <c r="A11720" i="1"/>
  <c r="A11721" i="1"/>
  <c r="A11722" i="1"/>
  <c r="A11723" i="1"/>
  <c r="A11724" i="1"/>
  <c r="A11725" i="1"/>
  <c r="A11726" i="1"/>
  <c r="A11727" i="1"/>
  <c r="A11728" i="1"/>
  <c r="A11729" i="1"/>
  <c r="A11730" i="1"/>
  <c r="A11731" i="1"/>
  <c r="A11732" i="1"/>
  <c r="A11733" i="1"/>
  <c r="A11734" i="1"/>
  <c r="A11735" i="1"/>
  <c r="A11736" i="1"/>
  <c r="A11737" i="1"/>
  <c r="A11738" i="1"/>
  <c r="A11739" i="1"/>
  <c r="A11740" i="1"/>
  <c r="A11741" i="1"/>
  <c r="A11742" i="1"/>
  <c r="A11743" i="1"/>
  <c r="A11744" i="1"/>
  <c r="A11745" i="1"/>
  <c r="A11746" i="1"/>
  <c r="A11747" i="1"/>
  <c r="A11748" i="1"/>
  <c r="A11749" i="1"/>
  <c r="A11750" i="1"/>
  <c r="A11751" i="1"/>
  <c r="A11752" i="1"/>
  <c r="A11753" i="1"/>
  <c r="A11754" i="1"/>
  <c r="A11755" i="1"/>
  <c r="A11756" i="1"/>
  <c r="A11757" i="1"/>
  <c r="A11758" i="1"/>
  <c r="A11759" i="1"/>
  <c r="A11760" i="1"/>
  <c r="A11761" i="1"/>
  <c r="A11762" i="1"/>
  <c r="A11763" i="1"/>
  <c r="A11764" i="1"/>
  <c r="A11765" i="1"/>
  <c r="A11766" i="1"/>
  <c r="A11767" i="1"/>
  <c r="A11768" i="1"/>
  <c r="A11769" i="1"/>
  <c r="A11770" i="1"/>
  <c r="A11771" i="1"/>
  <c r="A11772" i="1"/>
  <c r="A11773" i="1"/>
  <c r="A11774" i="1"/>
  <c r="A11775" i="1"/>
  <c r="A11776" i="1"/>
  <c r="A11777" i="1"/>
  <c r="A11778" i="1"/>
  <c r="A11779" i="1"/>
  <c r="A11780" i="1"/>
  <c r="A11781" i="1"/>
  <c r="A11782" i="1"/>
  <c r="A11783" i="1"/>
  <c r="A11784" i="1"/>
  <c r="A11785" i="1"/>
  <c r="A11786" i="1"/>
  <c r="A11787" i="1"/>
  <c r="A11788" i="1"/>
  <c r="A11789" i="1"/>
  <c r="A11790" i="1"/>
  <c r="A11791" i="1"/>
  <c r="A11792" i="1"/>
  <c r="A11793" i="1"/>
  <c r="A11794" i="1"/>
  <c r="A11795" i="1"/>
  <c r="A11796" i="1"/>
  <c r="A11797" i="1"/>
  <c r="A11798" i="1"/>
  <c r="A11799" i="1"/>
  <c r="A11800" i="1"/>
  <c r="A11801" i="1"/>
  <c r="A11802" i="1"/>
  <c r="A11803" i="1"/>
  <c r="A11804" i="1"/>
  <c r="A11805" i="1"/>
  <c r="A11806" i="1"/>
  <c r="A11807" i="1"/>
  <c r="A11808" i="1"/>
  <c r="A11809" i="1"/>
  <c r="A11810" i="1"/>
  <c r="A11811" i="1"/>
  <c r="A11812" i="1"/>
  <c r="A11813" i="1"/>
  <c r="A11814" i="1"/>
  <c r="A11815" i="1"/>
  <c r="A11816" i="1"/>
  <c r="A11817" i="1"/>
  <c r="A11818" i="1"/>
  <c r="A11819" i="1"/>
  <c r="A11820" i="1"/>
  <c r="A11821" i="1"/>
  <c r="A11822" i="1"/>
  <c r="A11823" i="1"/>
  <c r="A11824" i="1"/>
  <c r="A11825" i="1"/>
  <c r="A11826" i="1"/>
  <c r="A11827" i="1"/>
  <c r="A11828" i="1"/>
  <c r="A11829" i="1"/>
  <c r="A11830" i="1"/>
  <c r="A11831" i="1"/>
  <c r="A11832" i="1"/>
  <c r="A11833" i="1"/>
  <c r="A11834" i="1"/>
  <c r="A11835" i="1"/>
  <c r="A11836" i="1"/>
  <c r="A11837" i="1"/>
  <c r="A11838" i="1"/>
  <c r="A11839" i="1"/>
  <c r="A11840" i="1"/>
  <c r="A11841" i="1"/>
  <c r="A11842" i="1"/>
  <c r="A11843" i="1"/>
  <c r="A11844" i="1"/>
  <c r="A11845" i="1"/>
  <c r="A11846" i="1"/>
  <c r="A11847" i="1"/>
  <c r="A11848" i="1"/>
  <c r="A11849" i="1"/>
  <c r="A11850" i="1"/>
  <c r="A11851" i="1"/>
  <c r="A11852" i="1"/>
  <c r="A11853" i="1"/>
  <c r="A11854" i="1"/>
  <c r="A11855" i="1"/>
  <c r="A11856" i="1"/>
  <c r="A11857" i="1"/>
  <c r="A11858" i="1"/>
  <c r="A11859" i="1"/>
  <c r="A11860" i="1"/>
  <c r="A11861" i="1"/>
  <c r="A11862" i="1"/>
  <c r="A11863" i="1"/>
  <c r="A11864" i="1"/>
  <c r="A11865" i="1"/>
  <c r="A11866" i="1"/>
  <c r="A11867" i="1"/>
  <c r="A11868" i="1"/>
  <c r="A11869" i="1"/>
  <c r="A11870" i="1"/>
  <c r="A11871" i="1"/>
  <c r="A11872" i="1"/>
  <c r="A11873" i="1"/>
  <c r="A11874" i="1"/>
  <c r="A11875" i="1"/>
  <c r="A11876" i="1"/>
  <c r="A11877" i="1"/>
  <c r="A11878" i="1"/>
  <c r="A11879" i="1"/>
  <c r="A11880" i="1"/>
  <c r="A11881" i="1"/>
  <c r="A11882" i="1"/>
  <c r="A11883" i="1"/>
  <c r="A11884" i="1"/>
  <c r="A11885" i="1"/>
  <c r="A11886" i="1"/>
  <c r="A11887" i="1"/>
  <c r="A11888" i="1"/>
  <c r="A11889" i="1"/>
  <c r="A11890" i="1"/>
  <c r="A11891" i="1"/>
  <c r="A11892" i="1"/>
  <c r="A11893" i="1"/>
  <c r="A11894" i="1"/>
  <c r="A11895" i="1"/>
  <c r="A11896" i="1"/>
  <c r="A11897" i="1"/>
  <c r="A11898" i="1"/>
  <c r="A11899" i="1"/>
  <c r="A11900" i="1"/>
  <c r="A11901" i="1"/>
  <c r="A11902" i="1"/>
  <c r="A11903" i="1"/>
  <c r="A11904" i="1"/>
  <c r="A11905" i="1"/>
  <c r="A11906" i="1"/>
  <c r="A11907" i="1"/>
  <c r="A11908" i="1"/>
  <c r="A11909" i="1"/>
  <c r="A11910" i="1"/>
  <c r="A11911" i="1"/>
  <c r="A11912" i="1"/>
  <c r="A11913" i="1"/>
  <c r="A11914" i="1"/>
  <c r="A11915" i="1"/>
  <c r="A11916" i="1"/>
  <c r="A11917" i="1"/>
  <c r="A11918" i="1"/>
  <c r="A11919" i="1"/>
  <c r="A11920" i="1"/>
  <c r="A11921" i="1"/>
  <c r="A11922" i="1"/>
  <c r="A11923" i="1"/>
  <c r="A11924" i="1"/>
  <c r="A11925" i="1"/>
  <c r="A11926" i="1"/>
  <c r="A11927" i="1"/>
  <c r="A11928" i="1"/>
  <c r="A11929" i="1"/>
  <c r="A11930" i="1"/>
  <c r="A11931" i="1"/>
  <c r="A11932" i="1"/>
  <c r="A11933" i="1"/>
  <c r="A11934" i="1"/>
  <c r="A11935" i="1"/>
  <c r="A11936" i="1"/>
  <c r="A11937" i="1"/>
  <c r="A11938" i="1"/>
  <c r="A11939" i="1"/>
  <c r="A11940" i="1"/>
  <c r="A11941" i="1"/>
  <c r="A11942" i="1"/>
  <c r="A11943" i="1"/>
  <c r="A11944" i="1"/>
  <c r="A11945" i="1"/>
  <c r="A11946" i="1"/>
  <c r="A11947" i="1"/>
  <c r="A11948" i="1"/>
  <c r="A11949" i="1"/>
  <c r="A11950" i="1"/>
  <c r="A11951" i="1"/>
  <c r="A11952" i="1"/>
  <c r="A11953" i="1"/>
  <c r="A11954" i="1"/>
  <c r="A11955" i="1"/>
  <c r="A11956" i="1"/>
  <c r="A11957" i="1"/>
  <c r="A11958" i="1"/>
  <c r="A11959" i="1"/>
  <c r="A11960" i="1"/>
  <c r="A11961" i="1"/>
  <c r="A11962" i="1"/>
  <c r="A11963" i="1"/>
  <c r="A11964" i="1"/>
  <c r="A11965" i="1"/>
  <c r="A11966" i="1"/>
  <c r="A11967" i="1"/>
  <c r="A11968" i="1"/>
  <c r="A11969" i="1"/>
  <c r="A11970" i="1"/>
  <c r="A11971" i="1"/>
  <c r="A11972" i="1"/>
  <c r="A11973" i="1"/>
  <c r="A11974" i="1"/>
  <c r="A11975" i="1"/>
  <c r="A11976" i="1"/>
  <c r="A11977" i="1"/>
  <c r="A11978" i="1"/>
  <c r="A11979" i="1"/>
  <c r="A11980" i="1"/>
  <c r="A11981" i="1"/>
  <c r="A11982" i="1"/>
  <c r="A11983" i="1"/>
  <c r="A11984" i="1"/>
  <c r="A11985" i="1"/>
  <c r="A11986" i="1"/>
  <c r="A11987" i="1"/>
  <c r="A11988" i="1"/>
  <c r="A11989" i="1"/>
  <c r="A11990" i="1"/>
  <c r="A11991" i="1"/>
  <c r="A11992" i="1"/>
  <c r="A11993" i="1"/>
  <c r="A11994" i="1"/>
  <c r="A11995" i="1"/>
  <c r="A11996" i="1"/>
  <c r="A11997" i="1"/>
  <c r="A11998" i="1"/>
  <c r="A11999" i="1"/>
  <c r="A12000" i="1"/>
  <c r="A12001" i="1"/>
  <c r="A12002" i="1"/>
  <c r="A12003" i="1"/>
  <c r="A12004" i="1"/>
  <c r="A12005" i="1"/>
  <c r="A12006" i="1"/>
  <c r="A12007" i="1"/>
  <c r="A12008" i="1"/>
  <c r="A12009" i="1"/>
  <c r="A12010" i="1"/>
  <c r="A12011" i="1"/>
  <c r="A12012" i="1"/>
  <c r="A12013" i="1"/>
  <c r="A12014" i="1"/>
  <c r="A12015" i="1"/>
  <c r="A12016" i="1"/>
  <c r="A12017" i="1"/>
  <c r="A12018" i="1"/>
  <c r="A12019" i="1"/>
  <c r="A12020" i="1"/>
  <c r="A12021" i="1"/>
  <c r="A12022" i="1"/>
  <c r="A12023" i="1"/>
  <c r="A12024" i="1"/>
  <c r="A12025" i="1"/>
  <c r="A12026" i="1"/>
  <c r="A12027" i="1"/>
  <c r="A12028" i="1"/>
  <c r="A12029" i="1"/>
  <c r="A12030" i="1"/>
  <c r="A12031" i="1"/>
  <c r="A12032" i="1"/>
  <c r="A12033" i="1"/>
  <c r="A12034" i="1"/>
  <c r="A12035" i="1"/>
  <c r="A12036" i="1"/>
  <c r="A12037" i="1"/>
  <c r="A12038" i="1"/>
  <c r="A12039" i="1"/>
  <c r="A12040" i="1"/>
  <c r="A12041" i="1"/>
  <c r="A12042" i="1"/>
  <c r="A12043" i="1"/>
  <c r="A12044" i="1"/>
  <c r="A12045" i="1"/>
  <c r="A12046" i="1"/>
  <c r="A12047" i="1"/>
  <c r="A12048" i="1"/>
  <c r="A12049" i="1"/>
  <c r="A12050" i="1"/>
  <c r="A12051" i="1"/>
  <c r="A12052" i="1"/>
  <c r="A12053" i="1"/>
  <c r="A12054" i="1"/>
  <c r="A12055" i="1"/>
  <c r="A12056" i="1"/>
  <c r="A12057" i="1"/>
  <c r="A12058" i="1"/>
  <c r="A12059" i="1"/>
  <c r="A12060" i="1"/>
  <c r="A12061" i="1"/>
  <c r="A12062" i="1"/>
  <c r="A12063" i="1"/>
  <c r="A12064" i="1"/>
  <c r="A12065" i="1"/>
  <c r="A12066" i="1"/>
  <c r="A12067" i="1"/>
  <c r="A12068" i="1"/>
  <c r="A12069" i="1"/>
  <c r="A12070" i="1"/>
  <c r="A12071" i="1"/>
  <c r="A12072" i="1"/>
  <c r="A12073" i="1"/>
  <c r="A12074" i="1"/>
  <c r="A12075" i="1"/>
  <c r="A12076" i="1"/>
  <c r="A12077" i="1"/>
  <c r="A12078" i="1"/>
  <c r="A12079" i="1"/>
  <c r="A12080" i="1"/>
  <c r="A12081" i="1"/>
  <c r="A12082" i="1"/>
  <c r="A12083" i="1"/>
  <c r="A12084" i="1"/>
  <c r="A12085" i="1"/>
  <c r="A12086" i="1"/>
  <c r="A12087" i="1"/>
  <c r="A12088" i="1"/>
  <c r="A12089" i="1"/>
  <c r="A12090" i="1"/>
  <c r="A12091" i="1"/>
  <c r="A12092" i="1"/>
  <c r="A12093" i="1"/>
  <c r="A12094" i="1"/>
  <c r="A12095" i="1"/>
  <c r="A12096" i="1"/>
  <c r="A12097" i="1"/>
  <c r="A12098" i="1"/>
  <c r="A12099" i="1"/>
  <c r="A12100" i="1"/>
  <c r="A12101" i="1"/>
  <c r="A12102" i="1"/>
  <c r="A12103" i="1"/>
  <c r="A12104" i="1"/>
  <c r="A12105" i="1"/>
  <c r="A12106" i="1"/>
  <c r="A12107" i="1"/>
  <c r="A12108" i="1"/>
  <c r="A12109" i="1"/>
  <c r="A12110" i="1"/>
  <c r="A12111" i="1"/>
  <c r="A12112" i="1"/>
  <c r="A12113" i="1"/>
  <c r="A12114" i="1"/>
  <c r="A12115" i="1"/>
  <c r="A12116" i="1"/>
  <c r="A12117" i="1"/>
  <c r="A12118" i="1"/>
  <c r="A12119" i="1"/>
  <c r="A12120" i="1"/>
  <c r="A12121" i="1"/>
  <c r="A12122" i="1"/>
  <c r="A12123" i="1"/>
  <c r="A12124" i="1"/>
  <c r="A12125" i="1"/>
  <c r="A12126" i="1"/>
  <c r="A12127" i="1"/>
  <c r="A12128" i="1"/>
  <c r="A12129" i="1"/>
  <c r="A12130" i="1"/>
  <c r="A12131" i="1"/>
  <c r="A12132" i="1"/>
  <c r="A12133" i="1"/>
  <c r="A12134" i="1"/>
  <c r="A12135" i="1"/>
  <c r="A12136" i="1"/>
  <c r="A12137" i="1"/>
  <c r="A12138" i="1"/>
  <c r="A12139" i="1"/>
  <c r="A12140" i="1"/>
  <c r="A12141" i="1"/>
  <c r="A12142" i="1"/>
  <c r="A12143" i="1"/>
  <c r="A12144" i="1"/>
  <c r="A12145" i="1"/>
  <c r="A12146" i="1"/>
  <c r="A12147" i="1"/>
  <c r="A12148" i="1"/>
  <c r="A12149" i="1"/>
  <c r="A12150" i="1"/>
  <c r="A12151" i="1"/>
  <c r="A12152" i="1"/>
  <c r="A12153" i="1"/>
  <c r="A12154" i="1"/>
  <c r="A12155" i="1"/>
  <c r="A12156" i="1"/>
  <c r="A12157" i="1"/>
  <c r="A12158" i="1"/>
  <c r="A12159" i="1"/>
  <c r="A12160" i="1"/>
  <c r="A12161" i="1"/>
  <c r="A12162" i="1"/>
  <c r="A12163" i="1"/>
  <c r="A12164" i="1"/>
  <c r="A12165" i="1"/>
  <c r="A12166" i="1"/>
  <c r="A12167" i="1"/>
  <c r="A12168" i="1"/>
  <c r="A12169" i="1"/>
  <c r="A12170" i="1"/>
  <c r="A12171" i="1"/>
  <c r="A12172" i="1"/>
  <c r="A12173" i="1"/>
  <c r="A12174" i="1"/>
  <c r="A12175" i="1"/>
  <c r="A12176" i="1"/>
  <c r="A12177" i="1"/>
  <c r="A12178" i="1"/>
  <c r="A12179" i="1"/>
  <c r="A12180" i="1"/>
  <c r="A12181" i="1"/>
  <c r="A12182" i="1"/>
  <c r="A12183" i="1"/>
  <c r="A12184" i="1"/>
  <c r="A12185" i="1"/>
  <c r="A12186" i="1"/>
  <c r="A12187" i="1"/>
  <c r="A12188" i="1"/>
  <c r="A12189" i="1"/>
  <c r="A12190" i="1"/>
  <c r="A12191" i="1"/>
  <c r="A12192" i="1"/>
  <c r="A12193" i="1"/>
  <c r="A12194" i="1"/>
  <c r="A12195" i="1"/>
  <c r="A12196" i="1"/>
  <c r="A12197" i="1"/>
  <c r="A12198" i="1"/>
  <c r="A12199" i="1"/>
  <c r="A12200" i="1"/>
  <c r="A12201" i="1"/>
  <c r="A12202" i="1"/>
  <c r="A12203" i="1"/>
  <c r="A12204" i="1"/>
  <c r="A12205" i="1"/>
  <c r="A12206" i="1"/>
  <c r="A12207" i="1"/>
  <c r="A12208" i="1"/>
  <c r="A12209" i="1"/>
  <c r="A12210" i="1"/>
  <c r="A12211" i="1"/>
  <c r="A12212" i="1"/>
  <c r="A12213" i="1"/>
  <c r="A12214" i="1"/>
  <c r="A12215" i="1"/>
  <c r="A12216" i="1"/>
  <c r="A12217" i="1"/>
  <c r="A12218" i="1"/>
  <c r="A12219" i="1"/>
  <c r="A12220" i="1"/>
  <c r="A12221" i="1"/>
  <c r="A12222" i="1"/>
  <c r="A12223" i="1"/>
  <c r="A12224" i="1"/>
  <c r="A12225" i="1"/>
  <c r="A12226" i="1"/>
  <c r="A12227" i="1"/>
  <c r="A12228" i="1"/>
  <c r="A12229" i="1"/>
  <c r="A12230" i="1"/>
  <c r="A12231" i="1"/>
  <c r="A12232" i="1"/>
  <c r="A12233" i="1"/>
  <c r="A12234" i="1"/>
  <c r="A12235" i="1"/>
  <c r="A12236" i="1"/>
  <c r="A12237" i="1"/>
  <c r="A12238" i="1"/>
  <c r="A12239" i="1"/>
  <c r="A12240" i="1"/>
  <c r="A12241" i="1"/>
  <c r="A12242" i="1"/>
  <c r="A12243" i="1"/>
  <c r="A12244" i="1"/>
  <c r="A12245" i="1"/>
  <c r="A12246" i="1"/>
  <c r="A12247" i="1"/>
  <c r="A12248" i="1"/>
  <c r="A12249" i="1"/>
  <c r="A12250" i="1"/>
  <c r="A12251" i="1"/>
  <c r="A12252" i="1"/>
  <c r="A12253" i="1"/>
  <c r="A12254" i="1"/>
  <c r="A12255" i="1"/>
  <c r="A12256" i="1"/>
  <c r="A12257" i="1"/>
  <c r="A12258" i="1"/>
  <c r="A12259" i="1"/>
  <c r="A12260" i="1"/>
  <c r="A12261" i="1"/>
  <c r="A12262" i="1"/>
  <c r="A12263" i="1"/>
  <c r="A12264" i="1"/>
  <c r="A12265" i="1"/>
  <c r="A12266" i="1"/>
  <c r="A12267" i="1"/>
  <c r="A12268" i="1"/>
  <c r="A12269" i="1"/>
  <c r="A12270" i="1"/>
  <c r="A12271" i="1"/>
  <c r="A12272" i="1"/>
  <c r="A12273" i="1"/>
  <c r="A12274" i="1"/>
  <c r="A12275" i="1"/>
  <c r="A12276" i="1"/>
  <c r="A12277" i="1"/>
  <c r="A12278" i="1"/>
  <c r="A12279" i="1"/>
  <c r="A12280" i="1"/>
  <c r="A12281" i="1"/>
  <c r="A12282" i="1"/>
  <c r="A12283" i="1"/>
  <c r="A12284" i="1"/>
  <c r="A12285" i="1"/>
  <c r="A12286" i="1"/>
  <c r="A12287" i="1"/>
  <c r="A12288" i="1"/>
  <c r="A12289" i="1"/>
  <c r="A12290" i="1"/>
  <c r="A12291" i="1"/>
  <c r="A12292" i="1"/>
  <c r="A12293" i="1"/>
  <c r="A12294" i="1"/>
  <c r="A12295" i="1"/>
  <c r="A12296" i="1"/>
  <c r="A12297" i="1"/>
  <c r="A12298" i="1"/>
  <c r="A12299" i="1"/>
  <c r="A12300" i="1"/>
  <c r="A12301" i="1"/>
  <c r="A12302" i="1"/>
  <c r="A12303" i="1"/>
  <c r="A12304" i="1"/>
  <c r="A12305" i="1"/>
  <c r="A12306" i="1"/>
  <c r="A12307" i="1"/>
  <c r="A12308" i="1"/>
  <c r="A12309" i="1"/>
  <c r="A12310" i="1"/>
  <c r="A12311" i="1"/>
  <c r="A12312" i="1"/>
  <c r="A12313" i="1"/>
  <c r="A12314" i="1"/>
  <c r="A12315" i="1"/>
  <c r="A12316" i="1"/>
  <c r="A12317" i="1"/>
  <c r="A12318" i="1"/>
  <c r="A12319" i="1"/>
  <c r="A12320" i="1"/>
  <c r="A12321" i="1"/>
  <c r="A12322" i="1"/>
  <c r="A12323" i="1"/>
  <c r="A12324" i="1"/>
  <c r="A12325" i="1"/>
  <c r="A12326" i="1"/>
  <c r="A12327" i="1"/>
  <c r="A12328" i="1"/>
  <c r="A12329" i="1"/>
  <c r="A12330" i="1"/>
  <c r="A12331" i="1"/>
  <c r="A12332" i="1"/>
  <c r="A12333" i="1"/>
  <c r="A12334" i="1"/>
  <c r="A12335" i="1"/>
  <c r="A12336" i="1"/>
  <c r="A12337" i="1"/>
  <c r="A12338" i="1"/>
  <c r="A12339" i="1"/>
  <c r="A12340" i="1"/>
  <c r="A12341" i="1"/>
  <c r="A12342" i="1"/>
  <c r="A12343" i="1"/>
  <c r="A12344" i="1"/>
  <c r="A12345" i="1"/>
  <c r="A12346" i="1"/>
  <c r="A12347" i="1"/>
  <c r="A12348" i="1"/>
  <c r="A12349" i="1"/>
  <c r="A12350" i="1"/>
  <c r="A12351" i="1"/>
  <c r="A12352" i="1"/>
  <c r="A12353" i="1"/>
  <c r="A12354" i="1"/>
  <c r="A12355" i="1"/>
  <c r="A12356" i="1"/>
  <c r="A12357" i="1"/>
  <c r="A12358" i="1"/>
  <c r="A12359" i="1"/>
  <c r="A12360" i="1"/>
  <c r="A12361" i="1"/>
  <c r="A12362" i="1"/>
  <c r="A12363" i="1"/>
  <c r="A12364" i="1"/>
  <c r="A12365" i="1"/>
  <c r="A12366" i="1"/>
  <c r="A12367" i="1"/>
  <c r="A12368" i="1"/>
  <c r="A12369" i="1"/>
  <c r="A12370" i="1"/>
  <c r="A12371" i="1"/>
  <c r="A12372" i="1"/>
  <c r="A12373" i="1"/>
  <c r="A12374" i="1"/>
  <c r="A12375" i="1"/>
  <c r="A12376" i="1"/>
  <c r="A12377" i="1"/>
  <c r="A12378" i="1"/>
  <c r="A12379" i="1"/>
  <c r="A12380" i="1"/>
  <c r="A12381" i="1"/>
  <c r="A12382" i="1"/>
  <c r="A12383" i="1"/>
  <c r="A12384" i="1"/>
  <c r="A12385" i="1"/>
  <c r="A12386" i="1"/>
  <c r="A12387" i="1"/>
  <c r="A12388" i="1"/>
  <c r="A12389" i="1"/>
  <c r="A12390" i="1"/>
  <c r="A12391" i="1"/>
  <c r="A12392" i="1"/>
  <c r="A12393" i="1"/>
  <c r="A12394" i="1"/>
  <c r="A12395" i="1"/>
  <c r="A12396" i="1"/>
  <c r="A12397" i="1"/>
  <c r="A12398" i="1"/>
  <c r="A12399" i="1"/>
  <c r="A12400" i="1"/>
  <c r="A12401" i="1"/>
  <c r="A12402" i="1"/>
  <c r="A12403" i="1"/>
  <c r="A12404" i="1"/>
  <c r="A12405" i="1"/>
  <c r="A12406" i="1"/>
  <c r="A12407" i="1"/>
  <c r="A12408" i="1"/>
  <c r="A12409" i="1"/>
  <c r="A12410" i="1"/>
  <c r="A12411" i="1"/>
  <c r="A12412" i="1"/>
  <c r="A12413" i="1"/>
  <c r="A12414" i="1"/>
  <c r="A12415" i="1"/>
  <c r="A12416" i="1"/>
  <c r="A12417" i="1"/>
  <c r="A12418" i="1"/>
  <c r="A12419" i="1"/>
  <c r="A12420" i="1"/>
  <c r="A12421" i="1"/>
  <c r="A12422" i="1"/>
  <c r="A12423" i="1"/>
  <c r="A12424" i="1"/>
  <c r="A12425" i="1"/>
  <c r="A12426" i="1"/>
  <c r="A12427" i="1"/>
  <c r="A12428" i="1"/>
  <c r="A12429" i="1"/>
  <c r="A12430" i="1"/>
  <c r="A12431" i="1"/>
  <c r="A12432" i="1"/>
  <c r="A12433" i="1"/>
  <c r="A12434" i="1"/>
  <c r="A12435" i="1"/>
  <c r="A12436" i="1"/>
  <c r="A12437" i="1"/>
  <c r="A12438" i="1"/>
  <c r="A12439" i="1"/>
  <c r="A12440" i="1"/>
  <c r="A12441" i="1"/>
  <c r="A12442" i="1"/>
  <c r="A12443" i="1"/>
  <c r="A12444" i="1"/>
  <c r="A12445" i="1"/>
  <c r="A12446" i="1"/>
  <c r="A12447" i="1"/>
  <c r="A12448" i="1"/>
  <c r="A12449" i="1"/>
  <c r="A12450" i="1"/>
  <c r="A12451" i="1"/>
  <c r="A12452" i="1"/>
  <c r="A12453" i="1"/>
  <c r="A12454" i="1"/>
  <c r="A12455" i="1"/>
  <c r="A12456" i="1"/>
  <c r="A12457" i="1"/>
  <c r="A12458" i="1"/>
  <c r="A12459" i="1"/>
  <c r="A12460" i="1"/>
  <c r="A12461" i="1"/>
  <c r="A12462" i="1"/>
  <c r="A12463" i="1"/>
  <c r="A12464" i="1"/>
  <c r="A12465" i="1"/>
  <c r="A12466" i="1"/>
  <c r="A12467" i="1"/>
  <c r="A12468" i="1"/>
  <c r="A12469" i="1"/>
  <c r="A12470" i="1"/>
  <c r="A12471" i="1"/>
  <c r="A12472" i="1"/>
  <c r="A12473" i="1"/>
  <c r="A12474" i="1"/>
  <c r="A12475" i="1"/>
  <c r="A12476" i="1"/>
  <c r="A12477" i="1"/>
  <c r="A12478" i="1"/>
  <c r="A12479" i="1"/>
  <c r="A12480" i="1"/>
  <c r="A12481" i="1"/>
  <c r="A12482" i="1"/>
  <c r="A12483" i="1"/>
  <c r="A12484" i="1"/>
  <c r="A12485" i="1"/>
  <c r="A12486" i="1"/>
  <c r="A12487" i="1"/>
  <c r="A12488" i="1"/>
  <c r="A12489" i="1"/>
  <c r="A12490" i="1"/>
  <c r="A12491" i="1"/>
  <c r="A12492" i="1"/>
  <c r="A12493" i="1"/>
  <c r="A12494" i="1"/>
  <c r="A12495" i="1"/>
  <c r="A12496" i="1"/>
  <c r="A12497" i="1"/>
  <c r="A12498" i="1"/>
  <c r="A12499" i="1"/>
  <c r="A12500" i="1"/>
  <c r="A12501" i="1"/>
  <c r="A12502" i="1"/>
  <c r="A12503" i="1"/>
  <c r="A12504" i="1"/>
  <c r="A12505" i="1"/>
  <c r="A12506" i="1"/>
  <c r="A12507" i="1"/>
  <c r="A12508" i="1"/>
  <c r="A12509" i="1"/>
  <c r="A12510" i="1"/>
  <c r="A12511" i="1"/>
  <c r="A12512" i="1"/>
  <c r="A12513" i="1"/>
  <c r="A12514" i="1"/>
  <c r="A12515" i="1"/>
  <c r="A12516" i="1"/>
  <c r="A12517" i="1"/>
  <c r="A12518" i="1"/>
  <c r="A12519" i="1"/>
  <c r="A12520" i="1"/>
  <c r="A12521" i="1"/>
  <c r="A12522" i="1"/>
  <c r="A12523" i="1"/>
  <c r="A12524" i="1"/>
  <c r="A12525" i="1"/>
  <c r="A12526" i="1"/>
  <c r="A12527" i="1"/>
  <c r="A12528" i="1"/>
  <c r="A12529" i="1"/>
  <c r="A12530" i="1"/>
  <c r="A12531" i="1"/>
  <c r="A12532" i="1"/>
  <c r="A12533" i="1"/>
  <c r="A12534" i="1"/>
  <c r="A12535" i="1"/>
  <c r="A12536" i="1"/>
  <c r="A12537" i="1"/>
  <c r="A12538" i="1"/>
  <c r="A12539" i="1"/>
  <c r="A12540" i="1"/>
  <c r="A12541" i="1"/>
  <c r="A12542" i="1"/>
  <c r="A12543" i="1"/>
  <c r="A12544" i="1"/>
  <c r="A12545" i="1"/>
  <c r="A12546" i="1"/>
  <c r="A12547" i="1"/>
  <c r="A12548" i="1"/>
  <c r="A12549" i="1"/>
  <c r="A12550" i="1"/>
  <c r="A12551" i="1"/>
  <c r="A12552" i="1"/>
  <c r="A12553" i="1"/>
  <c r="A12554" i="1"/>
  <c r="A12555" i="1"/>
  <c r="A12556" i="1"/>
  <c r="A12557" i="1"/>
  <c r="A12558" i="1"/>
  <c r="A12559" i="1"/>
  <c r="A12560" i="1"/>
  <c r="A12561" i="1"/>
  <c r="A12562" i="1"/>
  <c r="A12563" i="1"/>
  <c r="A12564" i="1"/>
  <c r="A12565" i="1"/>
  <c r="A12566" i="1"/>
  <c r="A12567" i="1"/>
  <c r="A12568" i="1"/>
  <c r="A12569" i="1"/>
  <c r="A12570" i="1"/>
  <c r="A12571" i="1"/>
  <c r="A12572" i="1"/>
  <c r="A12573" i="1"/>
  <c r="A12574" i="1"/>
  <c r="A12575" i="1"/>
  <c r="A12576" i="1"/>
  <c r="A12577" i="1"/>
  <c r="A12578" i="1"/>
  <c r="A12579" i="1"/>
  <c r="A12580" i="1"/>
  <c r="A12581" i="1"/>
  <c r="A12582" i="1"/>
  <c r="A12583" i="1"/>
  <c r="A12584" i="1"/>
  <c r="A12585" i="1"/>
  <c r="A12586" i="1"/>
  <c r="A12587" i="1"/>
  <c r="A12588" i="1"/>
  <c r="A12589" i="1"/>
  <c r="A12590" i="1"/>
  <c r="A12591" i="1"/>
  <c r="A12592" i="1"/>
  <c r="A12593" i="1"/>
  <c r="A12594" i="1"/>
  <c r="A12595" i="1"/>
  <c r="A12596" i="1"/>
  <c r="A12597" i="1"/>
  <c r="A12598" i="1"/>
  <c r="A12599" i="1"/>
  <c r="A12600" i="1"/>
  <c r="A12601" i="1"/>
  <c r="A12602" i="1"/>
  <c r="A12603" i="1"/>
  <c r="A12604" i="1"/>
  <c r="A12605" i="1"/>
  <c r="A12606" i="1"/>
  <c r="A12607" i="1"/>
  <c r="A12608" i="1"/>
  <c r="A12609" i="1"/>
  <c r="A12610" i="1"/>
  <c r="A12611" i="1"/>
  <c r="A12612" i="1"/>
  <c r="A12613" i="1"/>
  <c r="A12614" i="1"/>
  <c r="A12615" i="1"/>
  <c r="A12616" i="1"/>
  <c r="A12617" i="1"/>
  <c r="A12618" i="1"/>
  <c r="A12619" i="1"/>
  <c r="A12620" i="1"/>
  <c r="A12621" i="1"/>
  <c r="A12622" i="1"/>
  <c r="A12623" i="1"/>
  <c r="A12624" i="1"/>
  <c r="A12625" i="1"/>
  <c r="A12626" i="1"/>
  <c r="A12627" i="1"/>
  <c r="A12628" i="1"/>
  <c r="A12629" i="1"/>
  <c r="A12630" i="1"/>
  <c r="A12631" i="1"/>
  <c r="A12632" i="1"/>
  <c r="A12633" i="1"/>
  <c r="A12634" i="1"/>
  <c r="A12635" i="1"/>
  <c r="A12636" i="1"/>
  <c r="A12637" i="1"/>
  <c r="A12638" i="1"/>
  <c r="A12639" i="1"/>
  <c r="A12640" i="1"/>
  <c r="A12641" i="1"/>
  <c r="A12642" i="1"/>
  <c r="A12643" i="1"/>
  <c r="A12644" i="1"/>
  <c r="A12645" i="1"/>
  <c r="A12646" i="1"/>
  <c r="A12647" i="1"/>
  <c r="A12648" i="1"/>
  <c r="A12649" i="1"/>
  <c r="A12650" i="1"/>
  <c r="A12651" i="1"/>
  <c r="A12652" i="1"/>
  <c r="A12653" i="1"/>
  <c r="A12654" i="1"/>
  <c r="A12655" i="1"/>
  <c r="A12656" i="1"/>
  <c r="A12657" i="1"/>
  <c r="A12658" i="1"/>
  <c r="A12659" i="1"/>
  <c r="A12660" i="1"/>
  <c r="A12661" i="1"/>
  <c r="A12662" i="1"/>
  <c r="A12663" i="1"/>
  <c r="A12664" i="1"/>
  <c r="A12665" i="1"/>
  <c r="A12666" i="1"/>
  <c r="A12667" i="1"/>
  <c r="A12668" i="1"/>
  <c r="A12669" i="1"/>
  <c r="A12670" i="1"/>
  <c r="A12671" i="1"/>
  <c r="A12672" i="1"/>
  <c r="A12673" i="1"/>
  <c r="A12674" i="1"/>
  <c r="A12675" i="1"/>
  <c r="A12676" i="1"/>
  <c r="A12677" i="1"/>
  <c r="A12678" i="1"/>
  <c r="A12679" i="1"/>
  <c r="A12680" i="1"/>
  <c r="A12681" i="1"/>
  <c r="A12682" i="1"/>
  <c r="A12683" i="1"/>
  <c r="A12684" i="1"/>
  <c r="A12685" i="1"/>
  <c r="A12686" i="1"/>
  <c r="A12687" i="1"/>
  <c r="A12688" i="1"/>
  <c r="A12689" i="1"/>
  <c r="A12690" i="1"/>
  <c r="A12691" i="1"/>
  <c r="A12692" i="1"/>
  <c r="A12693" i="1"/>
  <c r="A12694" i="1"/>
  <c r="A12695" i="1"/>
  <c r="A12696" i="1"/>
  <c r="A12697" i="1"/>
  <c r="A12698" i="1"/>
  <c r="A12699" i="1"/>
  <c r="A12700" i="1"/>
  <c r="A12701" i="1"/>
  <c r="A12702" i="1"/>
  <c r="A12703" i="1"/>
  <c r="A12704" i="1"/>
  <c r="A12705" i="1"/>
  <c r="A12706" i="1"/>
  <c r="A12707" i="1"/>
  <c r="A12708" i="1"/>
  <c r="A12709" i="1"/>
  <c r="A12710" i="1"/>
  <c r="A12711" i="1"/>
  <c r="A12712" i="1"/>
  <c r="A12713" i="1"/>
  <c r="A12714" i="1"/>
  <c r="A12715" i="1"/>
  <c r="A12716" i="1"/>
  <c r="A12717" i="1"/>
  <c r="A12718" i="1"/>
  <c r="A12719" i="1"/>
  <c r="A12720" i="1"/>
  <c r="A12721" i="1"/>
  <c r="A12722" i="1"/>
  <c r="A12723" i="1"/>
  <c r="A12724" i="1"/>
  <c r="A12725" i="1"/>
  <c r="A12726" i="1"/>
  <c r="A12727" i="1"/>
  <c r="A12728" i="1"/>
  <c r="A12729" i="1"/>
  <c r="A12730" i="1"/>
  <c r="A12731" i="1"/>
  <c r="A12732" i="1"/>
  <c r="A12733" i="1"/>
  <c r="A12734" i="1"/>
  <c r="A12735" i="1"/>
  <c r="A12736" i="1"/>
  <c r="A12737" i="1"/>
  <c r="A12738" i="1"/>
  <c r="A12739" i="1"/>
  <c r="A12740" i="1"/>
  <c r="A12741" i="1"/>
  <c r="A12742" i="1"/>
  <c r="A12743" i="1"/>
  <c r="A12744" i="1"/>
  <c r="A12745" i="1"/>
  <c r="A12746" i="1"/>
  <c r="A12747" i="1"/>
  <c r="A12748" i="1"/>
  <c r="A12749" i="1"/>
  <c r="A12750" i="1"/>
  <c r="A12751" i="1"/>
  <c r="A12752" i="1"/>
  <c r="A12753" i="1"/>
  <c r="A12754" i="1"/>
  <c r="A12755" i="1"/>
  <c r="A12756" i="1"/>
  <c r="A12757" i="1"/>
  <c r="A12758" i="1"/>
  <c r="A12759" i="1"/>
  <c r="A12760" i="1"/>
  <c r="A12761" i="1"/>
  <c r="A12762" i="1"/>
  <c r="A12763" i="1"/>
  <c r="A12764" i="1"/>
  <c r="A12765" i="1"/>
  <c r="A12766" i="1"/>
  <c r="A12767" i="1"/>
  <c r="A12768" i="1"/>
  <c r="A12769" i="1"/>
  <c r="A12770" i="1"/>
  <c r="A12771" i="1"/>
  <c r="A12772" i="1"/>
  <c r="A12773" i="1"/>
  <c r="A12774" i="1"/>
  <c r="A12775" i="1"/>
  <c r="A12776" i="1"/>
  <c r="A12777" i="1"/>
  <c r="A12778" i="1"/>
  <c r="A12779" i="1"/>
  <c r="A12780" i="1"/>
  <c r="A12781" i="1"/>
  <c r="A12782" i="1"/>
  <c r="A12783" i="1"/>
  <c r="A12784" i="1"/>
  <c r="A12785" i="1"/>
  <c r="A12786" i="1"/>
  <c r="A12787" i="1"/>
  <c r="A12788" i="1"/>
  <c r="A12789" i="1"/>
  <c r="A12790" i="1"/>
  <c r="A12791" i="1"/>
  <c r="A12792" i="1"/>
  <c r="A12793" i="1"/>
  <c r="A12794" i="1"/>
  <c r="A12795" i="1"/>
  <c r="A12796" i="1"/>
  <c r="A12797" i="1"/>
  <c r="A12798" i="1"/>
  <c r="A12799" i="1"/>
  <c r="A12800" i="1"/>
  <c r="A12801" i="1"/>
  <c r="A12802" i="1"/>
  <c r="A12803" i="1"/>
  <c r="A12804" i="1"/>
  <c r="A12805" i="1"/>
  <c r="A12806" i="1"/>
  <c r="A12807" i="1"/>
  <c r="A12808" i="1"/>
  <c r="A12809" i="1"/>
  <c r="A12810" i="1"/>
  <c r="A12811" i="1"/>
  <c r="A12812" i="1"/>
  <c r="A12813" i="1"/>
  <c r="A12814" i="1"/>
  <c r="A12815" i="1"/>
  <c r="A12816" i="1"/>
  <c r="A12817" i="1"/>
  <c r="A12818" i="1"/>
  <c r="A12819" i="1"/>
  <c r="A12820" i="1"/>
  <c r="A12821" i="1"/>
  <c r="A12822" i="1"/>
  <c r="A12823" i="1"/>
  <c r="A12824" i="1"/>
  <c r="A12825" i="1"/>
  <c r="A12826" i="1"/>
  <c r="A12827" i="1"/>
  <c r="A12828" i="1"/>
  <c r="A12829" i="1"/>
  <c r="A12830" i="1"/>
  <c r="A12831" i="1"/>
  <c r="A12832" i="1"/>
  <c r="A12833" i="1"/>
  <c r="A12834" i="1"/>
  <c r="A12835" i="1"/>
  <c r="A12836" i="1"/>
  <c r="A12837" i="1"/>
  <c r="A12838" i="1"/>
  <c r="A12839" i="1"/>
  <c r="A12840" i="1"/>
  <c r="A12841" i="1"/>
  <c r="A12842" i="1"/>
  <c r="A12843" i="1"/>
  <c r="A12844" i="1"/>
  <c r="A12845" i="1"/>
  <c r="A12846" i="1"/>
  <c r="A12847" i="1"/>
  <c r="A12848" i="1"/>
  <c r="A12849" i="1"/>
  <c r="A12850" i="1"/>
  <c r="A12851" i="1"/>
  <c r="A12852" i="1"/>
  <c r="A12853" i="1"/>
  <c r="A12854" i="1"/>
  <c r="A12855" i="1"/>
  <c r="A12856" i="1"/>
  <c r="A12857" i="1"/>
  <c r="A12858" i="1"/>
  <c r="A12859" i="1"/>
  <c r="A12860" i="1"/>
  <c r="A12861" i="1"/>
  <c r="A12862" i="1"/>
  <c r="A12863" i="1"/>
  <c r="A12864" i="1"/>
  <c r="A12865" i="1"/>
  <c r="A12866" i="1"/>
  <c r="A12867" i="1"/>
  <c r="A12868" i="1"/>
  <c r="A12869" i="1"/>
  <c r="A12870" i="1"/>
  <c r="A12871" i="1"/>
  <c r="A12872" i="1"/>
  <c r="A12873" i="1"/>
  <c r="A12874" i="1"/>
  <c r="A12875" i="1"/>
  <c r="A12876" i="1"/>
  <c r="A12877" i="1"/>
  <c r="A12878" i="1"/>
  <c r="A12879" i="1"/>
  <c r="A12880" i="1"/>
  <c r="A12881" i="1"/>
  <c r="A12882" i="1"/>
  <c r="A12883" i="1"/>
  <c r="A12884" i="1"/>
  <c r="A12885" i="1"/>
  <c r="A12886" i="1"/>
  <c r="A12887" i="1"/>
  <c r="A12888" i="1"/>
  <c r="A12889" i="1"/>
  <c r="A12890" i="1"/>
  <c r="A12891" i="1"/>
  <c r="A12892" i="1"/>
  <c r="A12893" i="1"/>
  <c r="A12894" i="1"/>
  <c r="A12895" i="1"/>
  <c r="A12896" i="1"/>
  <c r="A12897" i="1"/>
  <c r="A12898" i="1"/>
  <c r="A12899" i="1"/>
  <c r="A12900" i="1"/>
  <c r="A12901" i="1"/>
  <c r="A12902" i="1"/>
  <c r="A12903" i="1"/>
  <c r="A12904" i="1"/>
  <c r="A12905" i="1"/>
  <c r="A12906" i="1"/>
  <c r="A12907" i="1"/>
  <c r="A12908" i="1"/>
  <c r="A12909" i="1"/>
  <c r="A12910" i="1"/>
  <c r="A12911" i="1"/>
  <c r="A12912" i="1"/>
  <c r="A12913" i="1"/>
  <c r="A12914" i="1"/>
  <c r="A12915" i="1"/>
  <c r="A12916" i="1"/>
  <c r="A12917" i="1"/>
  <c r="A12918" i="1"/>
  <c r="A12919" i="1"/>
  <c r="A12920" i="1"/>
  <c r="A12921" i="1"/>
  <c r="A12922" i="1"/>
  <c r="A12923" i="1"/>
  <c r="A12924" i="1"/>
  <c r="A12925" i="1"/>
  <c r="A12926" i="1"/>
  <c r="A12927" i="1"/>
  <c r="A12928" i="1"/>
  <c r="A12929" i="1"/>
  <c r="A12930" i="1"/>
  <c r="A12931" i="1"/>
  <c r="A12932" i="1"/>
  <c r="A12933" i="1"/>
  <c r="A12934" i="1"/>
  <c r="A12935" i="1"/>
  <c r="A12936" i="1"/>
  <c r="A12937" i="1"/>
  <c r="A12938" i="1"/>
  <c r="A12939" i="1"/>
  <c r="A12940" i="1"/>
  <c r="A12941" i="1"/>
  <c r="A12942" i="1"/>
  <c r="A12943" i="1"/>
  <c r="A12944" i="1"/>
  <c r="A12945" i="1"/>
  <c r="A12946" i="1"/>
  <c r="A12947" i="1"/>
  <c r="A12948" i="1"/>
  <c r="A12949" i="1"/>
  <c r="A12950" i="1"/>
  <c r="A12951" i="1"/>
  <c r="A12952" i="1"/>
  <c r="A12953" i="1"/>
  <c r="A12954" i="1"/>
  <c r="A12955" i="1"/>
  <c r="A12956" i="1"/>
  <c r="A12957" i="1"/>
  <c r="A12958" i="1"/>
  <c r="A12959" i="1"/>
  <c r="A12960" i="1"/>
  <c r="A12961" i="1"/>
  <c r="A12962" i="1"/>
  <c r="A12963" i="1"/>
  <c r="A12964" i="1"/>
  <c r="A12965" i="1"/>
  <c r="A12966" i="1"/>
  <c r="A12967" i="1"/>
  <c r="A12968" i="1"/>
  <c r="A12969" i="1"/>
  <c r="A12970" i="1"/>
  <c r="A12971" i="1"/>
  <c r="A12972" i="1"/>
  <c r="A12973" i="1"/>
  <c r="A12974" i="1"/>
  <c r="A12975" i="1"/>
  <c r="A12976" i="1"/>
  <c r="A12977" i="1"/>
  <c r="A12978" i="1"/>
  <c r="A12979" i="1"/>
  <c r="A12980" i="1"/>
  <c r="A12981" i="1"/>
  <c r="A12982" i="1"/>
  <c r="A12983" i="1"/>
  <c r="A12984" i="1"/>
  <c r="A12985" i="1"/>
  <c r="A12986" i="1"/>
  <c r="A12987" i="1"/>
  <c r="A12988" i="1"/>
  <c r="A12989" i="1"/>
  <c r="A12990" i="1"/>
  <c r="A12991" i="1"/>
  <c r="A12992" i="1"/>
  <c r="A12993" i="1"/>
  <c r="A12994" i="1"/>
  <c r="A12995" i="1"/>
  <c r="A12996" i="1"/>
  <c r="A12997" i="1"/>
  <c r="A12998" i="1"/>
  <c r="A12999" i="1"/>
  <c r="A13000" i="1"/>
  <c r="A13001" i="1"/>
  <c r="A13002" i="1"/>
  <c r="A13003" i="1"/>
  <c r="A13004" i="1"/>
  <c r="A13005" i="1"/>
  <c r="A13006" i="1"/>
  <c r="A13007" i="1"/>
  <c r="A13008" i="1"/>
  <c r="A13009" i="1"/>
  <c r="A13010" i="1"/>
  <c r="A13011" i="1"/>
  <c r="A13012" i="1"/>
  <c r="A13013" i="1"/>
  <c r="A13014" i="1"/>
  <c r="A13015" i="1"/>
  <c r="A13016" i="1"/>
  <c r="A13017" i="1"/>
  <c r="A13018" i="1"/>
  <c r="A13019" i="1"/>
  <c r="A13020" i="1"/>
  <c r="A13021" i="1"/>
  <c r="A13022" i="1"/>
  <c r="A13023" i="1"/>
  <c r="A13024" i="1"/>
  <c r="A13025" i="1"/>
  <c r="A13026" i="1"/>
  <c r="A13027" i="1"/>
  <c r="A13028" i="1"/>
  <c r="A13029" i="1"/>
  <c r="A13030" i="1"/>
  <c r="A13031" i="1"/>
  <c r="A13032" i="1"/>
  <c r="A13033" i="1"/>
  <c r="A13034" i="1"/>
  <c r="A13035" i="1"/>
  <c r="A13036" i="1"/>
  <c r="A13037" i="1"/>
  <c r="A13038" i="1"/>
  <c r="A13039" i="1"/>
  <c r="A13040" i="1"/>
  <c r="A13041" i="1"/>
  <c r="A13042" i="1"/>
  <c r="A13043" i="1"/>
  <c r="A13044" i="1"/>
  <c r="A13045" i="1"/>
  <c r="A13046" i="1"/>
  <c r="A13047" i="1"/>
  <c r="A13048" i="1"/>
  <c r="A13049" i="1"/>
  <c r="A13050" i="1"/>
  <c r="A13051" i="1"/>
  <c r="A13052" i="1"/>
  <c r="A13053" i="1"/>
  <c r="A13054" i="1"/>
  <c r="A13055" i="1"/>
  <c r="A13056" i="1"/>
  <c r="A13057" i="1"/>
  <c r="A13058" i="1"/>
  <c r="A13059" i="1"/>
  <c r="A13060" i="1"/>
  <c r="A13061" i="1"/>
  <c r="A13062" i="1"/>
  <c r="A13063" i="1"/>
  <c r="A13064" i="1"/>
  <c r="A13065" i="1"/>
  <c r="A13066" i="1"/>
  <c r="A13067" i="1"/>
  <c r="A13068" i="1"/>
  <c r="A13069" i="1"/>
  <c r="A13070" i="1"/>
  <c r="A13071" i="1"/>
  <c r="A13072" i="1"/>
  <c r="A13073" i="1"/>
  <c r="A13074" i="1"/>
  <c r="A13075" i="1"/>
  <c r="A13076" i="1"/>
  <c r="A13077" i="1"/>
  <c r="A13078" i="1"/>
  <c r="A13079" i="1"/>
  <c r="A13080" i="1"/>
  <c r="A13081" i="1"/>
  <c r="A13082" i="1"/>
  <c r="A13083" i="1"/>
  <c r="A13084" i="1"/>
  <c r="A13085" i="1"/>
  <c r="A13086" i="1"/>
  <c r="A13087" i="1"/>
  <c r="A13088" i="1"/>
  <c r="A13089" i="1"/>
  <c r="A13090" i="1"/>
  <c r="A13091" i="1"/>
  <c r="A13092" i="1"/>
  <c r="A13093" i="1"/>
  <c r="A13094" i="1"/>
  <c r="A13095" i="1"/>
  <c r="A13096" i="1"/>
  <c r="A13097" i="1"/>
  <c r="A13098" i="1"/>
  <c r="A13099" i="1"/>
  <c r="A13100" i="1"/>
  <c r="A13101" i="1"/>
  <c r="A13102" i="1"/>
  <c r="A13103" i="1"/>
  <c r="A13104" i="1"/>
  <c r="A13105" i="1"/>
  <c r="A13106" i="1"/>
  <c r="A13107" i="1"/>
  <c r="A13108" i="1"/>
  <c r="A13109" i="1"/>
  <c r="A13110" i="1"/>
  <c r="A13111" i="1"/>
  <c r="A13112" i="1"/>
  <c r="A13113" i="1"/>
  <c r="A13114" i="1"/>
  <c r="A13115" i="1"/>
  <c r="A13116" i="1"/>
  <c r="A13117" i="1"/>
  <c r="A13118" i="1"/>
  <c r="A13119" i="1"/>
  <c r="A13120" i="1"/>
  <c r="A13121" i="1"/>
  <c r="A13122" i="1"/>
  <c r="A13123" i="1"/>
  <c r="A13124" i="1"/>
  <c r="A13125" i="1"/>
  <c r="A13126" i="1"/>
  <c r="A13127" i="1"/>
  <c r="A13128" i="1"/>
  <c r="A13129" i="1"/>
  <c r="A13130" i="1"/>
  <c r="A13131" i="1"/>
  <c r="A13132" i="1"/>
  <c r="A13133" i="1"/>
  <c r="A13134" i="1"/>
  <c r="A13135" i="1"/>
  <c r="A13136" i="1"/>
  <c r="A13137" i="1"/>
  <c r="A13138" i="1"/>
  <c r="A13139" i="1"/>
  <c r="A13140" i="1"/>
  <c r="A13141" i="1"/>
  <c r="A13142" i="1"/>
  <c r="A13143" i="1"/>
  <c r="A13144" i="1"/>
  <c r="A13145" i="1"/>
  <c r="A13146" i="1"/>
  <c r="A13147" i="1"/>
  <c r="A13148" i="1"/>
  <c r="A13149" i="1"/>
  <c r="A13150" i="1"/>
  <c r="A13151" i="1"/>
  <c r="A13152" i="1"/>
  <c r="A13153" i="1"/>
  <c r="A13154" i="1"/>
  <c r="A13155" i="1"/>
  <c r="A13156" i="1"/>
  <c r="A13157" i="1"/>
  <c r="A13158" i="1"/>
  <c r="A13159" i="1"/>
  <c r="A13160" i="1"/>
  <c r="A13161" i="1"/>
  <c r="A13162" i="1"/>
  <c r="A13163" i="1"/>
  <c r="A13164" i="1"/>
  <c r="A13165" i="1"/>
  <c r="A13166" i="1"/>
  <c r="A13167" i="1"/>
  <c r="A13168" i="1"/>
  <c r="A13169" i="1"/>
  <c r="A13170" i="1"/>
  <c r="A13171" i="1"/>
  <c r="A13172" i="1"/>
  <c r="A13173" i="1"/>
  <c r="A13174" i="1"/>
  <c r="A13175" i="1"/>
  <c r="A13176" i="1"/>
  <c r="A13177" i="1"/>
  <c r="A13178" i="1"/>
  <c r="A13179" i="1"/>
  <c r="A13180" i="1"/>
  <c r="A13181" i="1"/>
  <c r="A13182" i="1"/>
  <c r="A13183" i="1"/>
  <c r="A13184" i="1"/>
  <c r="A13185" i="1"/>
  <c r="A13186" i="1"/>
  <c r="A13187" i="1"/>
  <c r="A13188" i="1"/>
  <c r="A13189" i="1"/>
  <c r="A13190" i="1"/>
  <c r="A13191" i="1"/>
  <c r="A13192" i="1"/>
  <c r="A13193" i="1"/>
  <c r="A13194" i="1"/>
  <c r="A13195" i="1"/>
  <c r="A13196" i="1"/>
  <c r="A13197" i="1"/>
  <c r="A13198" i="1"/>
  <c r="A13199" i="1"/>
  <c r="A13200" i="1"/>
  <c r="A13201" i="1"/>
  <c r="A13202" i="1"/>
  <c r="A13203" i="1"/>
  <c r="A13204" i="1"/>
  <c r="A13205" i="1"/>
  <c r="A13206" i="1"/>
  <c r="A13207" i="1"/>
  <c r="A13208" i="1"/>
  <c r="A13209" i="1"/>
  <c r="A13210" i="1"/>
  <c r="A13211" i="1"/>
  <c r="A13212" i="1"/>
  <c r="A13213" i="1"/>
  <c r="A13214" i="1"/>
  <c r="A13215" i="1"/>
  <c r="A13216" i="1"/>
  <c r="A13217" i="1"/>
  <c r="A13218" i="1"/>
  <c r="A13219" i="1"/>
  <c r="A13220" i="1"/>
  <c r="A13221" i="1"/>
  <c r="A13222" i="1"/>
  <c r="A13223" i="1"/>
  <c r="A13224" i="1"/>
  <c r="A13225" i="1"/>
  <c r="A13226" i="1"/>
  <c r="A13227" i="1"/>
  <c r="A13228" i="1"/>
  <c r="A13229" i="1"/>
  <c r="A13230" i="1"/>
  <c r="A13231" i="1"/>
  <c r="A13232" i="1"/>
  <c r="A13233" i="1"/>
  <c r="A13234" i="1"/>
  <c r="A13235" i="1"/>
  <c r="A13236" i="1"/>
  <c r="A13237" i="1"/>
  <c r="A13238" i="1"/>
  <c r="A13239" i="1"/>
  <c r="A13240" i="1"/>
  <c r="A13241" i="1"/>
  <c r="A13242" i="1"/>
  <c r="A13243" i="1"/>
  <c r="A13244" i="1"/>
  <c r="A13245" i="1"/>
  <c r="A13246" i="1"/>
  <c r="A13247" i="1"/>
  <c r="A13248" i="1"/>
  <c r="A13249" i="1"/>
  <c r="A13250" i="1"/>
  <c r="A13251" i="1"/>
  <c r="A13252" i="1"/>
  <c r="A13253" i="1"/>
  <c r="A13254" i="1"/>
  <c r="A13255" i="1"/>
  <c r="A13256" i="1"/>
  <c r="A13257" i="1"/>
  <c r="A13258" i="1"/>
  <c r="A13259" i="1"/>
  <c r="A13260" i="1"/>
  <c r="A13261" i="1"/>
  <c r="A13262" i="1"/>
  <c r="A13263" i="1"/>
  <c r="A13264" i="1"/>
  <c r="A13265" i="1"/>
  <c r="A13266" i="1"/>
  <c r="A13267" i="1"/>
  <c r="A13268" i="1"/>
  <c r="A13269" i="1"/>
  <c r="A13270" i="1"/>
  <c r="A13271" i="1"/>
  <c r="A13272" i="1"/>
  <c r="A13273" i="1"/>
  <c r="A13274" i="1"/>
  <c r="A13275" i="1"/>
  <c r="A13276" i="1"/>
  <c r="A13277" i="1"/>
  <c r="A13278" i="1"/>
  <c r="A13279" i="1"/>
  <c r="A13280" i="1"/>
  <c r="A13281" i="1"/>
  <c r="A13282" i="1"/>
  <c r="A13283" i="1"/>
  <c r="A13284" i="1"/>
  <c r="A13285" i="1"/>
  <c r="A13286" i="1"/>
  <c r="A13287" i="1"/>
  <c r="A13288" i="1"/>
  <c r="A13289" i="1"/>
  <c r="A13290" i="1"/>
  <c r="A13291" i="1"/>
  <c r="A13292" i="1"/>
  <c r="A13293" i="1"/>
  <c r="A13294" i="1"/>
  <c r="A13295" i="1"/>
  <c r="A13296" i="1"/>
  <c r="A13297" i="1"/>
  <c r="A13298" i="1"/>
  <c r="A13299" i="1"/>
  <c r="A13300" i="1"/>
  <c r="A13301" i="1"/>
  <c r="A13302" i="1"/>
  <c r="A13303" i="1"/>
  <c r="A13304" i="1"/>
  <c r="A13305" i="1"/>
  <c r="A13306" i="1"/>
  <c r="A13307" i="1"/>
  <c r="A13308" i="1"/>
  <c r="A13309" i="1"/>
  <c r="A13310" i="1"/>
  <c r="A13311" i="1"/>
  <c r="A13312" i="1"/>
  <c r="A13313" i="1"/>
  <c r="A13314" i="1"/>
  <c r="A13315" i="1"/>
  <c r="A13316" i="1"/>
  <c r="A13317" i="1"/>
  <c r="A13318" i="1"/>
  <c r="A13319" i="1"/>
  <c r="A13320" i="1"/>
  <c r="A13321" i="1"/>
  <c r="A13322" i="1"/>
  <c r="A13323" i="1"/>
  <c r="A13324" i="1"/>
  <c r="A13325" i="1"/>
  <c r="A13326" i="1"/>
  <c r="A13327" i="1"/>
  <c r="A13328" i="1"/>
  <c r="A13329" i="1"/>
  <c r="A13330" i="1"/>
  <c r="A13331" i="1"/>
  <c r="A13332" i="1"/>
  <c r="A13333" i="1"/>
  <c r="A13334" i="1"/>
  <c r="A13335" i="1"/>
  <c r="A13336" i="1"/>
  <c r="A13337" i="1"/>
  <c r="A13338" i="1"/>
  <c r="A13339" i="1"/>
  <c r="A13340" i="1"/>
  <c r="A13341" i="1"/>
  <c r="A13342" i="1"/>
  <c r="A13343" i="1"/>
  <c r="A13344" i="1"/>
  <c r="A13345" i="1"/>
  <c r="A13346" i="1"/>
  <c r="A13347" i="1"/>
  <c r="A13348" i="1"/>
  <c r="A13349" i="1"/>
  <c r="A13350" i="1"/>
  <c r="A13351" i="1"/>
  <c r="A13352" i="1"/>
  <c r="A13353" i="1"/>
  <c r="A13354" i="1"/>
  <c r="A13355" i="1"/>
  <c r="A13356" i="1"/>
  <c r="A13357" i="1"/>
  <c r="A13358" i="1"/>
  <c r="A13359" i="1"/>
  <c r="A13360" i="1"/>
  <c r="A13361" i="1"/>
  <c r="A13362" i="1"/>
  <c r="A13363" i="1"/>
  <c r="A13364" i="1"/>
  <c r="A13365" i="1"/>
  <c r="A13366" i="1"/>
  <c r="A13367" i="1"/>
  <c r="A13368" i="1"/>
  <c r="A13369" i="1"/>
  <c r="A13370" i="1"/>
  <c r="A13371" i="1"/>
  <c r="A13372" i="1"/>
  <c r="A13373" i="1"/>
  <c r="A13374" i="1"/>
  <c r="A13375" i="1"/>
  <c r="A13376" i="1"/>
  <c r="A13377" i="1"/>
  <c r="A13378" i="1"/>
  <c r="A13379" i="1"/>
  <c r="A13380" i="1"/>
  <c r="A13381" i="1"/>
  <c r="A13382" i="1"/>
  <c r="A13383" i="1"/>
  <c r="A13384" i="1"/>
  <c r="A13385" i="1"/>
  <c r="A13386" i="1"/>
  <c r="A13387" i="1"/>
  <c r="A13388" i="1"/>
  <c r="A13389" i="1"/>
  <c r="A13390" i="1"/>
  <c r="A13391" i="1"/>
  <c r="A13392" i="1"/>
  <c r="A13393" i="1"/>
  <c r="A13394" i="1"/>
  <c r="A13395" i="1"/>
  <c r="A13396" i="1"/>
  <c r="A13397" i="1"/>
  <c r="A13398" i="1"/>
  <c r="A13399" i="1"/>
  <c r="A13400" i="1"/>
  <c r="A13401" i="1"/>
  <c r="A13402" i="1"/>
  <c r="A13403" i="1"/>
  <c r="A13404" i="1"/>
  <c r="A13405" i="1"/>
  <c r="A13406" i="1"/>
  <c r="A13407" i="1"/>
  <c r="A13408" i="1"/>
  <c r="A13409" i="1"/>
  <c r="A13410" i="1"/>
  <c r="A13411" i="1"/>
  <c r="A13412" i="1"/>
  <c r="A13413" i="1"/>
  <c r="A13414" i="1"/>
  <c r="A13415" i="1"/>
  <c r="A13416" i="1"/>
  <c r="A13417" i="1"/>
  <c r="A13418" i="1"/>
  <c r="A13419" i="1"/>
  <c r="A13420" i="1"/>
  <c r="A13421" i="1"/>
  <c r="A13422" i="1"/>
  <c r="A13423" i="1"/>
  <c r="A13424" i="1"/>
  <c r="A13425" i="1"/>
  <c r="A13426" i="1"/>
  <c r="A13427" i="1"/>
  <c r="A13428" i="1"/>
  <c r="A13429" i="1"/>
  <c r="A13430" i="1"/>
  <c r="A13431" i="1"/>
  <c r="A13432" i="1"/>
  <c r="A13433" i="1"/>
  <c r="A13434" i="1"/>
  <c r="A13435" i="1"/>
  <c r="A13436" i="1"/>
  <c r="A13437" i="1"/>
  <c r="A13438" i="1"/>
  <c r="A13439" i="1"/>
  <c r="A13440" i="1"/>
  <c r="A13441" i="1"/>
  <c r="A13442" i="1"/>
  <c r="A13443" i="1"/>
  <c r="A13444" i="1"/>
  <c r="A13445" i="1"/>
  <c r="A13446" i="1"/>
  <c r="A13447" i="1"/>
  <c r="A13448" i="1"/>
  <c r="A13449" i="1"/>
  <c r="A13450" i="1"/>
  <c r="A13451" i="1"/>
  <c r="A13452" i="1"/>
  <c r="A13453" i="1"/>
  <c r="A13454" i="1"/>
  <c r="A13455" i="1"/>
  <c r="A13456" i="1"/>
  <c r="A13457" i="1"/>
  <c r="A13458" i="1"/>
  <c r="A13459" i="1"/>
  <c r="A13460" i="1"/>
  <c r="A13461" i="1"/>
  <c r="A13462" i="1"/>
  <c r="A13463" i="1"/>
  <c r="A13464" i="1"/>
  <c r="A13465" i="1"/>
  <c r="A13466" i="1"/>
  <c r="A13467" i="1"/>
  <c r="A13468" i="1"/>
  <c r="A13469" i="1"/>
  <c r="A13470" i="1"/>
  <c r="A13471" i="1"/>
  <c r="A13472" i="1"/>
  <c r="A13473" i="1"/>
  <c r="A13474" i="1"/>
  <c r="A13475" i="1"/>
  <c r="A13476" i="1"/>
  <c r="A13477" i="1"/>
  <c r="A13478" i="1"/>
  <c r="A13479" i="1"/>
  <c r="A13480" i="1"/>
  <c r="A13481" i="1"/>
  <c r="A13482" i="1"/>
  <c r="A13483" i="1"/>
  <c r="A13484" i="1"/>
  <c r="A13485" i="1"/>
  <c r="A13486" i="1"/>
  <c r="A13487" i="1"/>
  <c r="A13488" i="1"/>
  <c r="A13489" i="1"/>
  <c r="A13490" i="1"/>
  <c r="A13491" i="1"/>
  <c r="A13492" i="1"/>
  <c r="A13493" i="1"/>
  <c r="A13494" i="1"/>
  <c r="A13495" i="1"/>
  <c r="A13496" i="1"/>
  <c r="A13497" i="1"/>
  <c r="A13498" i="1"/>
  <c r="A13499" i="1"/>
  <c r="A13500" i="1"/>
  <c r="A13501" i="1"/>
  <c r="A13502" i="1"/>
  <c r="A13503" i="1"/>
  <c r="A13504" i="1"/>
  <c r="A13505" i="1"/>
  <c r="A13506" i="1"/>
  <c r="A13507" i="1"/>
  <c r="A13508" i="1"/>
  <c r="A13509" i="1"/>
  <c r="A13510" i="1"/>
  <c r="A13511" i="1"/>
  <c r="A13512" i="1"/>
  <c r="A13513" i="1"/>
  <c r="A13514" i="1"/>
  <c r="A13515" i="1"/>
  <c r="A13516" i="1"/>
  <c r="A13517" i="1"/>
  <c r="A13518" i="1"/>
  <c r="A13519" i="1"/>
  <c r="A13520" i="1"/>
  <c r="A13521" i="1"/>
  <c r="A13522" i="1"/>
  <c r="A13523" i="1"/>
  <c r="A13524" i="1"/>
  <c r="A13525" i="1"/>
  <c r="A13526" i="1"/>
  <c r="A13527" i="1"/>
  <c r="A13528" i="1"/>
  <c r="A13529" i="1"/>
  <c r="A13530" i="1"/>
  <c r="A13531" i="1"/>
  <c r="A13532" i="1"/>
  <c r="A13533" i="1"/>
  <c r="A13534" i="1"/>
  <c r="A13535" i="1"/>
  <c r="A13536" i="1"/>
  <c r="A13537" i="1"/>
  <c r="A13538" i="1"/>
  <c r="A13539" i="1"/>
  <c r="A13540" i="1"/>
  <c r="A13541" i="1"/>
  <c r="A13542" i="1"/>
  <c r="A13543" i="1"/>
  <c r="A13544" i="1"/>
  <c r="A13545" i="1"/>
  <c r="A13546" i="1"/>
  <c r="A13547" i="1"/>
  <c r="A13548" i="1"/>
  <c r="A13549" i="1"/>
  <c r="A13550" i="1"/>
  <c r="A13551" i="1"/>
  <c r="A13552" i="1"/>
  <c r="A13553" i="1"/>
  <c r="A13554" i="1"/>
  <c r="A13555" i="1"/>
  <c r="A13556" i="1"/>
  <c r="A13557" i="1"/>
  <c r="A13558" i="1"/>
  <c r="A13559" i="1"/>
  <c r="A13560" i="1"/>
  <c r="A13561" i="1"/>
  <c r="A13562" i="1"/>
  <c r="A13563" i="1"/>
  <c r="A13564" i="1"/>
  <c r="A13565" i="1"/>
  <c r="A13566" i="1"/>
  <c r="A13567" i="1"/>
  <c r="A13568" i="1"/>
  <c r="A13569" i="1"/>
  <c r="A13570" i="1"/>
  <c r="A13571" i="1"/>
  <c r="A13572" i="1"/>
  <c r="A13573" i="1"/>
  <c r="A13574" i="1"/>
  <c r="A13575" i="1"/>
  <c r="A13576" i="1"/>
  <c r="A13577" i="1"/>
  <c r="A13578" i="1"/>
  <c r="A13579" i="1"/>
  <c r="A13580" i="1"/>
  <c r="A13581" i="1"/>
  <c r="A13582" i="1"/>
  <c r="A13583" i="1"/>
  <c r="A13584" i="1"/>
  <c r="A13585" i="1"/>
  <c r="A13586" i="1"/>
  <c r="A13587" i="1"/>
  <c r="A13588" i="1"/>
  <c r="A13589" i="1"/>
  <c r="A13590" i="1"/>
  <c r="A13591" i="1"/>
  <c r="A13592" i="1"/>
  <c r="A13593" i="1"/>
  <c r="A13594" i="1"/>
  <c r="A13595" i="1"/>
  <c r="A13596" i="1"/>
  <c r="A13597" i="1"/>
  <c r="A13598" i="1"/>
  <c r="A13599" i="1"/>
  <c r="A13600" i="1"/>
  <c r="A13601" i="1"/>
  <c r="A13602" i="1"/>
  <c r="A13603" i="1"/>
  <c r="A13604" i="1"/>
  <c r="A13605" i="1"/>
  <c r="A13606" i="1"/>
  <c r="A13607" i="1"/>
  <c r="A13608" i="1"/>
  <c r="A13609" i="1"/>
  <c r="A13610" i="1"/>
  <c r="A13611" i="1"/>
  <c r="A13612" i="1"/>
  <c r="A13613" i="1"/>
  <c r="A13614" i="1"/>
  <c r="A13615" i="1"/>
  <c r="A13616" i="1"/>
  <c r="A13617" i="1"/>
  <c r="A13618" i="1"/>
  <c r="A13619" i="1"/>
  <c r="A13620" i="1"/>
  <c r="A13621" i="1"/>
  <c r="A13622" i="1"/>
  <c r="A13623" i="1"/>
  <c r="A13624" i="1"/>
  <c r="A13625" i="1"/>
  <c r="A13626" i="1"/>
  <c r="A13627" i="1"/>
  <c r="A13628" i="1"/>
  <c r="A13629" i="1"/>
  <c r="A13630" i="1"/>
  <c r="A13631" i="1"/>
  <c r="A13632" i="1"/>
  <c r="A13633" i="1"/>
  <c r="A13634" i="1"/>
  <c r="A13635" i="1"/>
  <c r="A13636" i="1"/>
  <c r="A13637" i="1"/>
  <c r="A13638" i="1"/>
  <c r="A13639" i="1"/>
  <c r="A13640" i="1"/>
  <c r="A13641" i="1"/>
  <c r="A13642" i="1"/>
  <c r="A13643" i="1"/>
  <c r="A13644" i="1"/>
  <c r="A13645" i="1"/>
  <c r="A13646" i="1"/>
  <c r="A13647" i="1"/>
  <c r="A13648" i="1"/>
  <c r="A13649" i="1"/>
  <c r="A13650" i="1"/>
  <c r="A13651" i="1"/>
  <c r="A13652" i="1"/>
  <c r="A13653" i="1"/>
  <c r="A13654" i="1"/>
  <c r="A13655" i="1"/>
  <c r="A13656" i="1"/>
  <c r="A13657" i="1"/>
  <c r="A13658" i="1"/>
  <c r="A13659" i="1"/>
  <c r="A13660" i="1"/>
  <c r="A13661" i="1"/>
  <c r="A13662" i="1"/>
  <c r="A13663" i="1"/>
  <c r="A13664" i="1"/>
  <c r="A13665" i="1"/>
  <c r="A13666" i="1"/>
  <c r="A13667" i="1"/>
  <c r="A13668" i="1"/>
  <c r="A13669" i="1"/>
  <c r="A13670" i="1"/>
  <c r="A13671" i="1"/>
  <c r="A13672" i="1"/>
  <c r="A13673" i="1"/>
  <c r="A13674" i="1"/>
  <c r="A13675" i="1"/>
  <c r="A13676" i="1"/>
  <c r="A13677" i="1"/>
  <c r="A13678" i="1"/>
  <c r="A13679" i="1"/>
  <c r="A13680" i="1"/>
  <c r="A13681" i="1"/>
  <c r="A13682" i="1"/>
  <c r="A13683" i="1"/>
  <c r="A13684" i="1"/>
  <c r="A13685" i="1"/>
  <c r="A13686" i="1"/>
  <c r="A13687" i="1"/>
  <c r="A13688" i="1"/>
  <c r="A13689" i="1"/>
  <c r="A13690" i="1"/>
  <c r="A13691" i="1"/>
  <c r="A13692" i="1"/>
  <c r="A13693" i="1"/>
  <c r="A13694" i="1"/>
  <c r="A13695" i="1"/>
  <c r="A13696" i="1"/>
  <c r="A13697" i="1"/>
  <c r="A13698" i="1"/>
  <c r="A13699" i="1"/>
  <c r="A13700" i="1"/>
  <c r="A13701" i="1"/>
  <c r="A13702" i="1"/>
  <c r="A13703" i="1"/>
  <c r="A13704" i="1"/>
  <c r="A13705" i="1"/>
  <c r="A13706" i="1"/>
  <c r="A13707" i="1"/>
  <c r="A13708" i="1"/>
  <c r="A13709" i="1"/>
  <c r="A13710" i="1"/>
  <c r="A13711" i="1"/>
  <c r="A13712" i="1"/>
  <c r="A13713" i="1"/>
  <c r="A13714" i="1"/>
  <c r="A13715" i="1"/>
  <c r="A13716" i="1"/>
  <c r="A13717" i="1"/>
  <c r="A13718" i="1"/>
  <c r="A13719" i="1"/>
  <c r="A13720" i="1"/>
  <c r="A13721" i="1"/>
  <c r="A13722" i="1"/>
  <c r="A13723" i="1"/>
  <c r="A13724" i="1"/>
  <c r="A13725" i="1"/>
  <c r="A13726" i="1"/>
  <c r="A13727" i="1"/>
  <c r="A13728" i="1"/>
  <c r="A13729" i="1"/>
  <c r="A13730" i="1"/>
  <c r="A13731" i="1"/>
  <c r="A13732" i="1"/>
  <c r="A13733" i="1"/>
  <c r="A13734" i="1"/>
  <c r="A13735" i="1"/>
  <c r="A13736" i="1"/>
  <c r="A13737" i="1"/>
  <c r="A13738" i="1"/>
  <c r="A13739" i="1"/>
  <c r="A13740" i="1"/>
  <c r="A13741" i="1"/>
  <c r="A13742" i="1"/>
  <c r="A13743" i="1"/>
  <c r="A13744" i="1"/>
  <c r="A13745" i="1"/>
  <c r="A13746" i="1"/>
  <c r="A13747" i="1"/>
  <c r="A13748" i="1"/>
  <c r="A13749" i="1"/>
  <c r="A13750" i="1"/>
  <c r="A13751" i="1"/>
  <c r="A13752" i="1"/>
  <c r="A13753" i="1"/>
  <c r="A13754" i="1"/>
  <c r="A13755" i="1"/>
  <c r="A13756" i="1"/>
  <c r="A13757" i="1"/>
  <c r="A13758" i="1"/>
  <c r="A13759" i="1"/>
  <c r="A13760" i="1"/>
  <c r="A13761" i="1"/>
  <c r="A13762" i="1"/>
  <c r="A13763" i="1"/>
  <c r="A13764" i="1"/>
  <c r="A13765" i="1"/>
  <c r="A13766" i="1"/>
  <c r="A13767" i="1"/>
  <c r="A13768" i="1"/>
  <c r="A13769" i="1"/>
  <c r="A13770" i="1"/>
  <c r="A13771" i="1"/>
  <c r="A13772" i="1"/>
  <c r="A13773" i="1"/>
  <c r="A13774" i="1"/>
  <c r="A13775" i="1"/>
  <c r="A13776" i="1"/>
  <c r="A13777" i="1"/>
  <c r="A13778" i="1"/>
  <c r="A13779" i="1"/>
  <c r="A13780" i="1"/>
  <c r="A13781" i="1"/>
  <c r="A13782" i="1"/>
  <c r="A13783" i="1"/>
  <c r="A13784" i="1"/>
  <c r="A13785" i="1"/>
  <c r="A13786" i="1"/>
  <c r="A13787" i="1"/>
  <c r="A13788" i="1"/>
  <c r="A13789" i="1"/>
  <c r="A13790" i="1"/>
  <c r="A13791" i="1"/>
  <c r="A13792" i="1"/>
  <c r="A13793" i="1"/>
  <c r="A13794" i="1"/>
  <c r="A13795" i="1"/>
  <c r="A13796" i="1"/>
  <c r="A13797" i="1"/>
  <c r="A13798" i="1"/>
  <c r="A13799" i="1"/>
  <c r="A13800" i="1"/>
  <c r="A13801" i="1"/>
  <c r="A13802" i="1"/>
  <c r="A13803" i="1"/>
  <c r="A13804" i="1"/>
  <c r="A13805" i="1"/>
  <c r="A13806" i="1"/>
  <c r="A13807" i="1"/>
  <c r="A13808" i="1"/>
  <c r="A13809" i="1"/>
  <c r="A13810" i="1"/>
  <c r="A13811" i="1"/>
  <c r="A13812" i="1"/>
  <c r="A13813" i="1"/>
  <c r="A13814" i="1"/>
  <c r="A13815" i="1"/>
  <c r="A13816" i="1"/>
  <c r="A13817" i="1"/>
  <c r="A13818" i="1"/>
  <c r="A13819" i="1"/>
  <c r="A13820" i="1"/>
  <c r="A13821" i="1"/>
  <c r="A13822" i="1"/>
  <c r="A13823" i="1"/>
  <c r="A13824" i="1"/>
  <c r="A13825" i="1"/>
  <c r="A13826" i="1"/>
  <c r="A13827" i="1"/>
  <c r="A13828" i="1"/>
  <c r="A13829" i="1"/>
  <c r="A13830" i="1"/>
  <c r="A13831" i="1"/>
  <c r="A13832" i="1"/>
  <c r="A13833" i="1"/>
  <c r="A13834" i="1"/>
  <c r="A13835" i="1"/>
  <c r="A13836" i="1"/>
  <c r="A13837" i="1"/>
  <c r="A13838" i="1"/>
  <c r="A13839" i="1"/>
  <c r="A13840" i="1"/>
  <c r="A13841" i="1"/>
  <c r="A13842" i="1"/>
  <c r="A13843" i="1"/>
  <c r="A13844" i="1"/>
  <c r="A13845" i="1"/>
  <c r="A13846" i="1"/>
  <c r="A13847" i="1"/>
  <c r="A13848" i="1"/>
  <c r="A13849" i="1"/>
  <c r="A13850" i="1"/>
  <c r="A13851" i="1"/>
  <c r="A13852" i="1"/>
  <c r="A13853" i="1"/>
  <c r="A13854" i="1"/>
  <c r="A13855" i="1"/>
  <c r="A13856" i="1"/>
  <c r="A13857" i="1"/>
  <c r="A13858" i="1"/>
  <c r="A13859" i="1"/>
  <c r="A13860" i="1"/>
  <c r="A13861" i="1"/>
  <c r="A13862" i="1"/>
  <c r="A13863" i="1"/>
  <c r="A13864" i="1"/>
  <c r="A13865" i="1"/>
  <c r="A13866" i="1"/>
  <c r="A13867" i="1"/>
  <c r="A13868" i="1"/>
  <c r="A13869" i="1"/>
  <c r="A13870" i="1"/>
  <c r="A13871" i="1"/>
  <c r="A13872" i="1"/>
  <c r="A13873" i="1"/>
  <c r="A13874" i="1"/>
  <c r="A13875" i="1"/>
  <c r="A13876" i="1"/>
  <c r="A13877" i="1"/>
  <c r="A13878" i="1"/>
  <c r="A13879" i="1"/>
  <c r="A13880" i="1"/>
  <c r="A13881" i="1"/>
  <c r="A13882" i="1"/>
  <c r="A13883" i="1"/>
  <c r="A13884" i="1"/>
  <c r="A13885" i="1"/>
  <c r="A13886" i="1"/>
  <c r="A13887" i="1"/>
  <c r="A13888" i="1"/>
  <c r="A13889" i="1"/>
  <c r="A13890" i="1"/>
  <c r="A13891" i="1"/>
  <c r="A13892" i="1"/>
  <c r="A13893" i="1"/>
  <c r="A13894" i="1"/>
  <c r="A13895" i="1"/>
  <c r="A13896" i="1"/>
  <c r="A13897" i="1"/>
  <c r="A13898" i="1"/>
  <c r="A13899" i="1"/>
  <c r="A13900" i="1"/>
  <c r="A13901" i="1"/>
  <c r="A13902" i="1"/>
  <c r="A13903" i="1"/>
  <c r="A13904" i="1"/>
  <c r="A13905" i="1"/>
  <c r="A13906" i="1"/>
  <c r="A13907" i="1"/>
  <c r="A13908" i="1"/>
  <c r="A13909" i="1"/>
  <c r="A13910" i="1"/>
  <c r="A13911" i="1"/>
  <c r="A13912" i="1"/>
  <c r="A13913" i="1"/>
  <c r="A13914" i="1"/>
  <c r="A13915" i="1"/>
  <c r="A13916" i="1"/>
  <c r="A13917" i="1"/>
  <c r="A13918" i="1"/>
  <c r="A13919" i="1"/>
  <c r="A13920" i="1"/>
  <c r="A13921" i="1"/>
  <c r="A13922" i="1"/>
  <c r="A13923" i="1"/>
  <c r="A13924" i="1"/>
  <c r="A13925" i="1"/>
  <c r="A13926" i="1"/>
  <c r="A13927" i="1"/>
  <c r="A13928" i="1"/>
  <c r="A13929" i="1"/>
  <c r="A13930" i="1"/>
  <c r="A13931" i="1"/>
  <c r="A13932" i="1"/>
  <c r="A13933" i="1"/>
  <c r="A13934" i="1"/>
  <c r="A13935" i="1"/>
  <c r="A13936" i="1"/>
  <c r="A13937" i="1"/>
  <c r="A13938" i="1"/>
  <c r="A13939" i="1"/>
  <c r="A13940" i="1"/>
  <c r="A13941" i="1"/>
  <c r="A13942" i="1"/>
  <c r="A13943" i="1"/>
  <c r="A13944" i="1"/>
  <c r="A13945" i="1"/>
  <c r="A13946" i="1"/>
  <c r="A13947" i="1"/>
  <c r="A13948" i="1"/>
  <c r="A13949" i="1"/>
  <c r="A13950" i="1"/>
  <c r="A13951" i="1"/>
  <c r="A13952" i="1"/>
  <c r="A13953" i="1"/>
  <c r="A13954" i="1"/>
  <c r="A13955" i="1"/>
  <c r="A13956" i="1"/>
  <c r="A13957" i="1"/>
  <c r="A13958" i="1"/>
  <c r="A13959" i="1"/>
  <c r="A13960" i="1"/>
  <c r="A13961" i="1"/>
  <c r="A13962" i="1"/>
  <c r="A13963" i="1"/>
  <c r="A13964" i="1"/>
  <c r="A13965" i="1"/>
  <c r="A13966" i="1"/>
  <c r="A13967" i="1"/>
  <c r="A13968" i="1"/>
  <c r="A13969" i="1"/>
  <c r="A13970" i="1"/>
  <c r="A13971" i="1"/>
  <c r="A13972" i="1"/>
  <c r="A13973" i="1"/>
  <c r="A13974" i="1"/>
  <c r="A13975" i="1"/>
  <c r="A13976" i="1"/>
  <c r="A13977" i="1"/>
  <c r="A13978" i="1"/>
  <c r="A13979" i="1"/>
  <c r="A13980" i="1"/>
  <c r="A13981" i="1"/>
  <c r="A13982" i="1"/>
  <c r="A13983" i="1"/>
  <c r="A13984" i="1"/>
  <c r="A13985" i="1"/>
  <c r="A13986" i="1"/>
  <c r="A13987" i="1"/>
  <c r="A13988" i="1"/>
  <c r="A13989" i="1"/>
  <c r="A13990" i="1"/>
  <c r="A13991" i="1"/>
  <c r="A13992" i="1"/>
  <c r="A13993" i="1"/>
  <c r="A13994" i="1"/>
  <c r="A13995" i="1"/>
  <c r="A13996" i="1"/>
  <c r="A13997" i="1"/>
  <c r="A13998" i="1"/>
  <c r="A13999" i="1"/>
  <c r="A14000" i="1"/>
  <c r="A14001" i="1"/>
  <c r="A14002" i="1"/>
  <c r="A14003" i="1"/>
  <c r="A14004" i="1"/>
  <c r="A14005" i="1"/>
  <c r="A14006" i="1"/>
  <c r="A14007" i="1"/>
  <c r="A14008" i="1"/>
  <c r="A14009" i="1"/>
  <c r="A14010" i="1"/>
  <c r="A14011" i="1"/>
  <c r="A14012" i="1"/>
  <c r="A14013" i="1"/>
  <c r="A14014" i="1"/>
  <c r="A14015" i="1"/>
  <c r="A14016" i="1"/>
  <c r="A14017" i="1"/>
  <c r="A14018" i="1"/>
  <c r="A14019" i="1"/>
  <c r="A14020" i="1"/>
  <c r="A14021" i="1"/>
  <c r="A14022" i="1"/>
  <c r="A14023" i="1"/>
  <c r="A14024" i="1"/>
  <c r="A14025" i="1"/>
  <c r="A14026" i="1"/>
  <c r="A14027" i="1"/>
  <c r="A14028" i="1"/>
  <c r="A14029" i="1"/>
  <c r="A14030" i="1"/>
  <c r="A14031" i="1"/>
  <c r="A14032" i="1"/>
  <c r="A14033" i="1"/>
  <c r="A14034" i="1"/>
  <c r="A14035" i="1"/>
  <c r="A14036" i="1"/>
  <c r="A14037" i="1"/>
  <c r="A14038" i="1"/>
  <c r="A14039" i="1"/>
  <c r="A14040" i="1"/>
  <c r="A14041" i="1"/>
  <c r="A14042" i="1"/>
  <c r="A14043" i="1"/>
  <c r="A14044" i="1"/>
  <c r="A14045" i="1"/>
  <c r="A14046" i="1"/>
  <c r="A14047" i="1"/>
  <c r="A14048" i="1"/>
  <c r="A14049" i="1"/>
  <c r="A14050" i="1"/>
  <c r="A14051" i="1"/>
  <c r="A14052" i="1"/>
  <c r="A14053" i="1"/>
  <c r="A14054" i="1"/>
  <c r="A14055" i="1"/>
  <c r="A14056" i="1"/>
  <c r="A14057" i="1"/>
  <c r="A14058" i="1"/>
  <c r="A14059" i="1"/>
  <c r="A14060" i="1"/>
  <c r="A14061" i="1"/>
  <c r="A14062" i="1"/>
  <c r="A14063" i="1"/>
  <c r="A14064" i="1"/>
  <c r="A14065" i="1"/>
  <c r="A14066" i="1"/>
  <c r="A14067" i="1"/>
  <c r="A14068" i="1"/>
  <c r="A14069" i="1"/>
  <c r="A14070" i="1"/>
  <c r="A14071" i="1"/>
  <c r="A14072" i="1"/>
  <c r="A14073" i="1"/>
  <c r="A14074" i="1"/>
  <c r="A14075" i="1"/>
  <c r="A14076" i="1"/>
  <c r="A14077" i="1"/>
  <c r="A14078" i="1"/>
  <c r="A14079" i="1"/>
  <c r="A14080" i="1"/>
  <c r="A14081" i="1"/>
  <c r="A14082" i="1"/>
  <c r="A14083" i="1"/>
  <c r="A14084" i="1"/>
  <c r="A14085" i="1"/>
  <c r="A14086" i="1"/>
  <c r="A14087" i="1"/>
  <c r="A14088" i="1"/>
  <c r="A14089" i="1"/>
  <c r="A14090" i="1"/>
  <c r="A14091" i="1"/>
  <c r="A14092" i="1"/>
  <c r="A14093" i="1"/>
  <c r="A14094" i="1"/>
  <c r="A14095" i="1"/>
  <c r="A14096" i="1"/>
  <c r="A14097" i="1"/>
  <c r="A14098" i="1"/>
  <c r="A14099" i="1"/>
  <c r="A14100" i="1"/>
  <c r="A14101" i="1"/>
  <c r="A14102" i="1"/>
  <c r="A14103" i="1"/>
  <c r="A14104" i="1"/>
  <c r="A14105" i="1"/>
  <c r="A14106" i="1"/>
  <c r="A14107" i="1"/>
  <c r="A14108" i="1"/>
  <c r="A14109" i="1"/>
  <c r="A14110" i="1"/>
  <c r="A14111" i="1"/>
  <c r="A14112" i="1"/>
  <c r="A14113" i="1"/>
  <c r="A14114" i="1"/>
  <c r="A14115" i="1"/>
  <c r="A14116" i="1"/>
  <c r="A14117" i="1"/>
  <c r="A14118" i="1"/>
  <c r="A14119" i="1"/>
  <c r="A14120" i="1"/>
  <c r="A14121" i="1"/>
  <c r="A14122" i="1"/>
  <c r="A14123" i="1"/>
  <c r="A14124" i="1"/>
  <c r="A14125" i="1"/>
  <c r="A14126" i="1"/>
  <c r="A14127" i="1"/>
  <c r="A14128" i="1"/>
  <c r="A14129" i="1"/>
  <c r="A14130" i="1"/>
  <c r="A14131" i="1"/>
  <c r="A14132" i="1"/>
  <c r="A14133" i="1"/>
  <c r="A14134" i="1"/>
  <c r="A14135" i="1"/>
  <c r="A14136" i="1"/>
  <c r="A14137" i="1"/>
  <c r="A14138" i="1"/>
  <c r="A14139" i="1"/>
  <c r="A14140" i="1"/>
  <c r="A14141" i="1"/>
  <c r="A14142" i="1"/>
  <c r="A14143" i="1"/>
  <c r="A14144" i="1"/>
  <c r="A14145" i="1"/>
  <c r="A14146" i="1"/>
  <c r="A14147" i="1"/>
  <c r="A14148" i="1"/>
  <c r="A14149" i="1"/>
  <c r="A14150" i="1"/>
  <c r="A14151" i="1"/>
  <c r="A14152" i="1"/>
  <c r="A14153" i="1"/>
  <c r="A14154" i="1"/>
  <c r="A14155" i="1"/>
  <c r="A14156" i="1"/>
  <c r="A14157" i="1"/>
  <c r="A14158" i="1"/>
  <c r="A14159" i="1"/>
  <c r="A14160" i="1"/>
  <c r="A14161" i="1"/>
  <c r="A14162" i="1"/>
  <c r="A14163" i="1"/>
  <c r="A14164" i="1"/>
  <c r="A14165" i="1"/>
  <c r="A14166" i="1"/>
  <c r="A14167" i="1"/>
  <c r="A14168" i="1"/>
  <c r="A14169" i="1"/>
  <c r="A14170" i="1"/>
  <c r="A14171" i="1"/>
  <c r="A14172" i="1"/>
  <c r="A14173" i="1"/>
  <c r="A14174" i="1"/>
  <c r="A14175" i="1"/>
  <c r="A14176" i="1"/>
  <c r="A14177" i="1"/>
  <c r="A14178" i="1"/>
  <c r="A14179" i="1"/>
  <c r="A14180" i="1"/>
  <c r="A14181" i="1"/>
  <c r="A14182" i="1"/>
  <c r="A14183" i="1"/>
  <c r="A14184" i="1"/>
  <c r="A14185" i="1"/>
  <c r="A14186" i="1"/>
  <c r="A14187" i="1"/>
  <c r="A14188" i="1"/>
  <c r="A14189" i="1"/>
  <c r="A14190" i="1"/>
  <c r="A14191" i="1"/>
  <c r="A14192" i="1"/>
  <c r="A14193" i="1"/>
  <c r="A14194" i="1"/>
  <c r="A14195" i="1"/>
  <c r="A14196" i="1"/>
  <c r="A14197" i="1"/>
  <c r="A14198" i="1"/>
  <c r="A14199" i="1"/>
  <c r="A14200" i="1"/>
  <c r="A14201" i="1"/>
  <c r="A14202" i="1"/>
  <c r="A14203" i="1"/>
  <c r="A14204" i="1"/>
  <c r="A14205" i="1"/>
  <c r="A14206" i="1"/>
  <c r="A14207" i="1"/>
  <c r="A14208" i="1"/>
  <c r="A14209" i="1"/>
  <c r="A14210" i="1"/>
  <c r="A14211" i="1"/>
  <c r="A14212" i="1"/>
  <c r="A14213" i="1"/>
  <c r="A14214" i="1"/>
  <c r="A14215" i="1"/>
  <c r="A14216" i="1"/>
  <c r="A14217" i="1"/>
  <c r="A14218" i="1"/>
  <c r="A14219" i="1"/>
  <c r="A14220" i="1"/>
  <c r="A14221" i="1"/>
  <c r="A14222" i="1"/>
  <c r="A14223" i="1"/>
  <c r="A14224" i="1"/>
  <c r="A14225" i="1"/>
  <c r="A14226" i="1"/>
  <c r="A14227" i="1"/>
  <c r="A14228" i="1"/>
  <c r="A14229" i="1"/>
  <c r="A14230" i="1"/>
  <c r="A14231" i="1"/>
  <c r="A14232" i="1"/>
  <c r="A14233" i="1"/>
  <c r="A14234" i="1"/>
  <c r="A14235" i="1"/>
  <c r="A14236" i="1"/>
  <c r="A14237" i="1"/>
  <c r="A14238" i="1"/>
  <c r="A14239" i="1"/>
  <c r="A14240" i="1"/>
  <c r="A14241" i="1"/>
  <c r="A14242" i="1"/>
  <c r="A14243" i="1"/>
  <c r="A14244" i="1"/>
  <c r="A14245" i="1"/>
  <c r="A14246" i="1"/>
  <c r="A14247" i="1"/>
  <c r="A14248" i="1"/>
  <c r="A14249" i="1"/>
  <c r="A14250" i="1"/>
  <c r="A14251" i="1"/>
  <c r="A14252" i="1"/>
  <c r="A14253" i="1"/>
  <c r="A14254" i="1"/>
  <c r="A14255" i="1"/>
  <c r="A14256" i="1"/>
  <c r="A14257" i="1"/>
  <c r="A14258" i="1"/>
  <c r="A14259" i="1"/>
  <c r="A14260" i="1"/>
  <c r="A14261" i="1"/>
  <c r="A14262" i="1"/>
  <c r="A14263" i="1"/>
  <c r="A14264" i="1"/>
  <c r="A14265" i="1"/>
  <c r="A14266" i="1"/>
  <c r="A14267" i="1"/>
  <c r="A14268" i="1"/>
  <c r="A14269" i="1"/>
  <c r="A14270" i="1"/>
  <c r="A14271" i="1"/>
  <c r="A14272" i="1"/>
  <c r="A14273" i="1"/>
  <c r="A14274" i="1"/>
  <c r="A14275" i="1"/>
  <c r="A14276" i="1"/>
  <c r="A14277" i="1"/>
  <c r="A14278" i="1"/>
  <c r="A14279" i="1"/>
  <c r="A14280" i="1"/>
  <c r="A14281" i="1"/>
  <c r="A14282" i="1"/>
  <c r="A14283" i="1"/>
  <c r="A14284" i="1"/>
  <c r="A14285" i="1"/>
  <c r="A14286" i="1"/>
  <c r="A14287" i="1"/>
  <c r="A14288" i="1"/>
  <c r="A14289" i="1"/>
  <c r="A14290" i="1"/>
  <c r="A14291" i="1"/>
  <c r="A14292" i="1"/>
  <c r="A14293" i="1"/>
  <c r="A14294" i="1"/>
  <c r="A14295" i="1"/>
  <c r="A14296" i="1"/>
  <c r="A14297" i="1"/>
  <c r="A14298" i="1"/>
  <c r="A14299" i="1"/>
  <c r="A14300" i="1"/>
  <c r="A14301" i="1"/>
  <c r="A14302" i="1"/>
  <c r="A14303" i="1"/>
  <c r="A14304" i="1"/>
  <c r="A14305" i="1"/>
  <c r="A14306" i="1"/>
  <c r="A14307" i="1"/>
  <c r="A14308" i="1"/>
  <c r="A14309" i="1"/>
  <c r="A14310" i="1"/>
  <c r="A14311" i="1"/>
  <c r="A14312" i="1"/>
  <c r="A14313" i="1"/>
  <c r="A14314" i="1"/>
  <c r="A14315" i="1"/>
  <c r="A14316" i="1"/>
  <c r="A14317" i="1"/>
  <c r="A14318" i="1"/>
  <c r="A14319" i="1"/>
  <c r="A14320" i="1"/>
  <c r="A14321" i="1"/>
  <c r="A14322" i="1"/>
  <c r="A14323" i="1"/>
  <c r="A14324" i="1"/>
  <c r="A14325" i="1"/>
  <c r="A14326" i="1"/>
  <c r="A14327" i="1"/>
  <c r="A14328" i="1"/>
  <c r="A14329" i="1"/>
  <c r="A14330" i="1"/>
  <c r="A14331" i="1"/>
  <c r="A14332" i="1"/>
  <c r="A14333" i="1"/>
  <c r="A14334" i="1"/>
  <c r="A14335" i="1"/>
  <c r="A14336" i="1"/>
  <c r="A14337" i="1"/>
  <c r="A14338" i="1"/>
  <c r="A14339" i="1"/>
  <c r="A14340" i="1"/>
  <c r="A14341" i="1"/>
  <c r="A14342" i="1"/>
  <c r="A14343" i="1"/>
  <c r="A14344" i="1"/>
  <c r="A14345" i="1"/>
  <c r="A14346" i="1"/>
  <c r="A14347" i="1"/>
  <c r="A14348" i="1"/>
  <c r="A14349" i="1"/>
  <c r="A14350" i="1"/>
  <c r="A14351" i="1"/>
  <c r="A14352" i="1"/>
  <c r="A14353" i="1"/>
  <c r="A14354" i="1"/>
  <c r="A14355" i="1"/>
  <c r="A14356" i="1"/>
  <c r="A14357" i="1"/>
  <c r="A14358" i="1"/>
  <c r="A14359" i="1"/>
  <c r="A14360" i="1"/>
  <c r="A14361" i="1"/>
  <c r="A14362" i="1"/>
  <c r="A14363" i="1"/>
  <c r="A14364" i="1"/>
  <c r="A14365" i="1"/>
  <c r="A14366" i="1"/>
  <c r="A14367" i="1"/>
  <c r="A14368" i="1"/>
  <c r="A14369" i="1"/>
  <c r="A14370" i="1"/>
  <c r="A14371" i="1"/>
  <c r="A14372" i="1"/>
  <c r="A14373" i="1"/>
  <c r="A14374" i="1"/>
  <c r="A14375" i="1"/>
  <c r="A14376" i="1"/>
  <c r="A14377" i="1"/>
  <c r="A14378" i="1"/>
  <c r="A14379" i="1"/>
  <c r="A14380" i="1"/>
  <c r="A14381" i="1"/>
  <c r="A14382" i="1"/>
  <c r="A14383" i="1"/>
  <c r="A14384" i="1"/>
  <c r="A14385" i="1"/>
  <c r="A14386" i="1"/>
  <c r="A14387" i="1"/>
  <c r="A14388" i="1"/>
  <c r="A14389" i="1"/>
  <c r="A14390" i="1"/>
  <c r="A14391" i="1"/>
  <c r="A14392" i="1"/>
  <c r="A14393" i="1"/>
  <c r="A14394" i="1"/>
  <c r="A14395" i="1"/>
  <c r="A14396" i="1"/>
  <c r="A14397" i="1"/>
  <c r="A14398" i="1"/>
  <c r="A14399" i="1"/>
  <c r="A14400" i="1"/>
  <c r="A14401" i="1"/>
  <c r="A14402" i="1"/>
  <c r="A14403" i="1"/>
  <c r="A14404" i="1"/>
  <c r="A14405" i="1"/>
  <c r="A14406" i="1"/>
  <c r="A14407" i="1"/>
  <c r="A14408" i="1"/>
  <c r="A14409" i="1"/>
  <c r="A14410" i="1"/>
  <c r="A14411" i="1"/>
  <c r="A14412" i="1"/>
  <c r="A14413" i="1"/>
  <c r="A14414" i="1"/>
  <c r="A14415" i="1"/>
  <c r="A14416" i="1"/>
  <c r="A14417" i="1"/>
  <c r="A14418" i="1"/>
  <c r="A14419" i="1"/>
  <c r="A14420" i="1"/>
  <c r="A14421" i="1"/>
  <c r="A14422" i="1"/>
  <c r="A14423" i="1"/>
  <c r="A14424" i="1"/>
  <c r="A14425" i="1"/>
  <c r="A14426" i="1"/>
  <c r="A14427" i="1"/>
  <c r="A14428" i="1"/>
  <c r="A14429" i="1"/>
  <c r="A14430" i="1"/>
  <c r="A14431" i="1"/>
  <c r="A14432" i="1"/>
  <c r="A14433" i="1"/>
  <c r="A14434" i="1"/>
  <c r="A14435" i="1"/>
  <c r="A14436" i="1"/>
  <c r="A14437" i="1"/>
  <c r="A14438" i="1"/>
  <c r="A14439" i="1"/>
  <c r="A14440" i="1"/>
  <c r="A14441" i="1"/>
  <c r="A14442" i="1"/>
  <c r="A14443" i="1"/>
  <c r="A14444" i="1"/>
  <c r="A14445" i="1"/>
  <c r="A14446" i="1"/>
  <c r="A14447" i="1"/>
  <c r="A14448" i="1"/>
  <c r="A14449" i="1"/>
  <c r="A14450" i="1"/>
  <c r="A14451" i="1"/>
  <c r="A14452" i="1"/>
  <c r="A14453" i="1"/>
  <c r="A14454" i="1"/>
  <c r="A14455" i="1"/>
  <c r="A14456" i="1"/>
  <c r="A14457" i="1"/>
  <c r="A14458" i="1"/>
  <c r="A14459" i="1"/>
  <c r="A14460" i="1"/>
  <c r="A14461" i="1"/>
  <c r="A14462" i="1"/>
  <c r="A14463" i="1"/>
  <c r="A14464" i="1"/>
  <c r="A14465" i="1"/>
  <c r="A14466" i="1"/>
  <c r="A14467" i="1"/>
  <c r="A14468" i="1"/>
  <c r="A14469" i="1"/>
  <c r="A14470" i="1"/>
  <c r="A14471" i="1"/>
  <c r="A14472" i="1"/>
  <c r="A14473" i="1"/>
  <c r="A14474" i="1"/>
  <c r="A14475" i="1"/>
  <c r="A14476" i="1"/>
  <c r="A14477" i="1"/>
  <c r="A14478" i="1"/>
  <c r="A14479" i="1"/>
  <c r="A14480" i="1"/>
  <c r="A14481" i="1"/>
  <c r="A14482" i="1"/>
  <c r="A14483" i="1"/>
  <c r="A14484" i="1"/>
  <c r="A14485" i="1"/>
  <c r="A14486" i="1"/>
  <c r="A14487" i="1"/>
  <c r="A14488" i="1"/>
  <c r="A14489" i="1"/>
  <c r="A14490" i="1"/>
  <c r="A14491" i="1"/>
  <c r="A14492" i="1"/>
  <c r="A14493" i="1"/>
  <c r="A14494" i="1"/>
  <c r="A14495" i="1"/>
  <c r="A14496" i="1"/>
  <c r="A14497" i="1"/>
  <c r="A14498" i="1"/>
  <c r="A14499" i="1"/>
  <c r="A14500" i="1"/>
  <c r="A14501" i="1"/>
  <c r="A14502" i="1"/>
  <c r="A14503" i="1"/>
  <c r="A14504" i="1"/>
  <c r="A14505" i="1"/>
  <c r="A14506" i="1"/>
  <c r="A14507" i="1"/>
  <c r="A14508" i="1"/>
  <c r="A14509" i="1"/>
  <c r="A14510" i="1"/>
  <c r="A14511" i="1"/>
  <c r="A14512" i="1"/>
  <c r="A14513" i="1"/>
  <c r="A14514" i="1"/>
  <c r="A14515" i="1"/>
  <c r="A14516" i="1"/>
  <c r="A14517" i="1"/>
  <c r="A14518" i="1"/>
  <c r="A14519" i="1"/>
  <c r="A14520" i="1"/>
  <c r="A14521" i="1"/>
  <c r="A14522" i="1"/>
  <c r="A14523" i="1"/>
  <c r="A14524" i="1"/>
  <c r="A14525" i="1"/>
  <c r="A14526" i="1"/>
  <c r="A14527" i="1"/>
  <c r="A14528" i="1"/>
  <c r="A14529" i="1"/>
  <c r="A14530" i="1"/>
  <c r="A14531" i="1"/>
  <c r="A14532" i="1"/>
  <c r="A14533" i="1"/>
  <c r="A14534" i="1"/>
  <c r="A14535" i="1"/>
  <c r="A14536" i="1"/>
  <c r="A14537" i="1"/>
  <c r="A14538" i="1"/>
  <c r="A14539" i="1"/>
  <c r="A14540" i="1"/>
  <c r="A14541" i="1"/>
  <c r="A14542" i="1"/>
  <c r="A14543" i="1"/>
  <c r="A14544" i="1"/>
  <c r="A14545" i="1"/>
  <c r="A14546" i="1"/>
  <c r="A14547" i="1"/>
  <c r="A14548" i="1"/>
  <c r="A14549" i="1"/>
  <c r="A14550" i="1"/>
  <c r="A14551" i="1"/>
  <c r="A14552" i="1"/>
  <c r="A14553" i="1"/>
  <c r="A14554" i="1"/>
  <c r="A14555" i="1"/>
  <c r="A14556" i="1"/>
  <c r="A14557" i="1"/>
  <c r="A14558" i="1"/>
  <c r="A14559" i="1"/>
  <c r="A14560" i="1"/>
  <c r="A14561" i="1"/>
  <c r="A14562" i="1"/>
  <c r="A14563" i="1"/>
  <c r="A14564" i="1"/>
  <c r="A14565" i="1"/>
  <c r="A14566" i="1"/>
  <c r="A14567" i="1"/>
  <c r="A14568" i="1"/>
  <c r="A14569" i="1"/>
  <c r="A14570" i="1"/>
  <c r="A14571" i="1"/>
  <c r="A14572" i="1"/>
  <c r="A14573" i="1"/>
  <c r="A14574" i="1"/>
  <c r="A14575" i="1"/>
  <c r="A14576" i="1"/>
  <c r="A14577" i="1"/>
  <c r="A14578" i="1"/>
  <c r="A14579" i="1"/>
  <c r="A14580" i="1"/>
  <c r="A14581" i="1"/>
  <c r="A14582" i="1"/>
  <c r="A14583" i="1"/>
  <c r="A14584" i="1"/>
  <c r="A14585" i="1"/>
  <c r="A14586" i="1"/>
  <c r="A14587" i="1"/>
  <c r="A14588" i="1"/>
  <c r="A14589" i="1"/>
  <c r="A14590" i="1"/>
  <c r="A14591" i="1"/>
  <c r="A14592" i="1"/>
  <c r="A14593" i="1"/>
  <c r="A14594" i="1"/>
  <c r="A14595" i="1"/>
  <c r="A14596" i="1"/>
  <c r="A14597" i="1"/>
  <c r="A14598" i="1"/>
  <c r="A14599" i="1"/>
  <c r="A14600" i="1"/>
  <c r="A14601" i="1"/>
  <c r="A14602" i="1"/>
  <c r="A14603" i="1"/>
  <c r="A14604" i="1"/>
  <c r="A14605" i="1"/>
  <c r="A14606" i="1"/>
  <c r="A14607" i="1"/>
  <c r="A14608" i="1"/>
  <c r="A14609" i="1"/>
  <c r="A14610" i="1"/>
  <c r="A14611" i="1"/>
  <c r="A14612" i="1"/>
  <c r="A14613" i="1"/>
  <c r="A14614" i="1"/>
  <c r="A14615" i="1"/>
  <c r="A14616" i="1"/>
  <c r="A14617" i="1"/>
  <c r="A14618" i="1"/>
  <c r="A14619" i="1"/>
  <c r="A14620" i="1"/>
  <c r="A14621" i="1"/>
  <c r="A14622" i="1"/>
  <c r="A14623" i="1"/>
  <c r="A14624" i="1"/>
  <c r="A14625" i="1"/>
  <c r="A14626" i="1"/>
  <c r="A14627" i="1"/>
  <c r="A14628" i="1"/>
  <c r="A14629" i="1"/>
  <c r="A14630" i="1"/>
  <c r="A14631" i="1"/>
  <c r="A14632" i="1"/>
  <c r="A14633" i="1"/>
  <c r="A14634" i="1"/>
  <c r="A14635" i="1"/>
  <c r="A14636" i="1"/>
  <c r="A14637" i="1"/>
  <c r="A14638" i="1"/>
  <c r="A14639" i="1"/>
  <c r="A14640" i="1"/>
  <c r="A14641" i="1"/>
  <c r="A14642" i="1"/>
  <c r="A14643" i="1"/>
  <c r="A14644" i="1"/>
  <c r="A14645" i="1"/>
  <c r="A14646" i="1"/>
  <c r="A14647" i="1"/>
  <c r="A14648" i="1"/>
  <c r="A14649" i="1"/>
  <c r="A14650" i="1"/>
  <c r="A14651" i="1"/>
  <c r="A14652" i="1"/>
  <c r="A14653" i="1"/>
  <c r="A14654" i="1"/>
  <c r="A14655" i="1"/>
  <c r="A14656" i="1"/>
  <c r="A14657" i="1"/>
  <c r="A14658" i="1"/>
  <c r="A14659" i="1"/>
  <c r="A14660" i="1"/>
  <c r="A14661" i="1"/>
  <c r="A14662" i="1"/>
  <c r="A14663" i="1"/>
  <c r="A14664" i="1"/>
  <c r="A14665" i="1"/>
  <c r="A14666" i="1"/>
  <c r="A14667" i="1"/>
  <c r="A14668" i="1"/>
  <c r="A14669" i="1"/>
  <c r="A14670" i="1"/>
  <c r="A14671" i="1"/>
  <c r="A14672" i="1"/>
  <c r="A14673" i="1"/>
  <c r="A14674" i="1"/>
  <c r="A14675" i="1"/>
  <c r="A14676" i="1"/>
  <c r="A14677" i="1"/>
  <c r="A14678" i="1"/>
  <c r="A14679" i="1"/>
  <c r="A14680" i="1"/>
  <c r="A14681" i="1"/>
  <c r="A14682" i="1"/>
  <c r="A14683" i="1"/>
  <c r="A14684" i="1"/>
  <c r="A14685" i="1"/>
  <c r="A14686" i="1"/>
  <c r="A14687" i="1"/>
  <c r="A14688" i="1"/>
  <c r="A14689" i="1"/>
  <c r="A14690" i="1"/>
  <c r="A14691" i="1"/>
  <c r="A14692" i="1"/>
  <c r="A14693" i="1"/>
  <c r="A14694" i="1"/>
  <c r="A14695" i="1"/>
  <c r="A14696" i="1"/>
  <c r="A14697" i="1"/>
  <c r="A14698" i="1"/>
  <c r="A14699" i="1"/>
  <c r="A14700" i="1"/>
  <c r="A14701" i="1"/>
  <c r="A14702" i="1"/>
  <c r="A14703" i="1"/>
  <c r="A14704" i="1"/>
  <c r="A14705" i="1"/>
  <c r="A14706" i="1"/>
  <c r="A14707" i="1"/>
  <c r="A14708" i="1"/>
  <c r="A14709" i="1"/>
  <c r="A14710" i="1"/>
  <c r="A14711" i="1"/>
  <c r="A14712" i="1"/>
  <c r="A14713" i="1"/>
  <c r="A14714" i="1"/>
  <c r="A14715" i="1"/>
  <c r="A14716" i="1"/>
  <c r="A14717" i="1"/>
  <c r="A14718" i="1"/>
  <c r="A14719" i="1"/>
  <c r="A14720" i="1"/>
  <c r="A14721" i="1"/>
  <c r="A14722" i="1"/>
  <c r="A14723" i="1"/>
  <c r="A14724" i="1"/>
  <c r="A14725" i="1"/>
  <c r="A14726" i="1"/>
  <c r="A14727" i="1"/>
  <c r="A14728" i="1"/>
  <c r="A14729" i="1"/>
  <c r="A14730" i="1"/>
  <c r="A14731" i="1"/>
  <c r="A14732" i="1"/>
  <c r="A14733" i="1"/>
  <c r="A14734" i="1"/>
  <c r="A14735" i="1"/>
  <c r="A14736" i="1"/>
  <c r="A14737" i="1"/>
  <c r="A14738" i="1"/>
  <c r="A14739" i="1"/>
  <c r="A14740" i="1"/>
  <c r="A14741" i="1"/>
  <c r="A14742" i="1"/>
  <c r="A14743" i="1"/>
  <c r="A14744" i="1"/>
  <c r="A14745" i="1"/>
  <c r="A14746" i="1"/>
  <c r="A14747" i="1"/>
  <c r="A14748" i="1"/>
  <c r="A14749" i="1"/>
  <c r="A14750" i="1"/>
  <c r="A14751" i="1"/>
  <c r="A14752" i="1"/>
  <c r="A14753" i="1"/>
  <c r="A14754" i="1"/>
  <c r="A14755" i="1"/>
  <c r="A14756" i="1"/>
  <c r="A14757" i="1"/>
  <c r="A14758" i="1"/>
  <c r="A14759" i="1"/>
  <c r="A14760" i="1"/>
  <c r="A14761" i="1"/>
  <c r="A14762" i="1"/>
  <c r="A14763" i="1"/>
  <c r="A14764" i="1"/>
  <c r="A14765" i="1"/>
  <c r="A14766" i="1"/>
  <c r="A14767" i="1"/>
  <c r="A14768" i="1"/>
  <c r="A14769" i="1"/>
  <c r="A14770" i="1"/>
  <c r="A14771" i="1"/>
  <c r="A14772" i="1"/>
  <c r="A14773" i="1"/>
  <c r="A14774" i="1"/>
  <c r="A14775" i="1"/>
  <c r="A14776" i="1"/>
  <c r="A14777" i="1"/>
  <c r="A14778" i="1"/>
  <c r="A14779" i="1"/>
  <c r="A14780" i="1"/>
  <c r="A14781" i="1"/>
  <c r="A14782" i="1"/>
  <c r="A14783" i="1"/>
  <c r="A14784" i="1"/>
  <c r="A14785" i="1"/>
  <c r="A14786" i="1"/>
  <c r="A14787" i="1"/>
  <c r="A14788" i="1"/>
  <c r="A14789" i="1"/>
  <c r="A14790" i="1"/>
  <c r="A14791" i="1"/>
  <c r="A14792" i="1"/>
  <c r="A14793" i="1"/>
  <c r="A14794" i="1"/>
  <c r="A14795" i="1"/>
  <c r="A14796" i="1"/>
  <c r="A14797" i="1"/>
  <c r="A14798" i="1"/>
  <c r="A14799" i="1"/>
  <c r="A14800" i="1"/>
  <c r="A14801" i="1"/>
  <c r="A14802" i="1"/>
  <c r="A14803" i="1"/>
  <c r="A14804" i="1"/>
  <c r="A14805" i="1"/>
  <c r="A14806" i="1"/>
  <c r="A14807" i="1"/>
  <c r="A14808" i="1"/>
  <c r="A14809" i="1"/>
  <c r="A14810" i="1"/>
  <c r="A14811" i="1"/>
  <c r="A14812" i="1"/>
  <c r="A14813" i="1"/>
  <c r="A14814" i="1"/>
  <c r="A14815" i="1"/>
  <c r="A14816" i="1"/>
  <c r="A14817" i="1"/>
  <c r="A14818" i="1"/>
  <c r="A14819" i="1"/>
  <c r="A14820" i="1"/>
  <c r="A14821" i="1"/>
  <c r="A14822" i="1"/>
  <c r="A14823" i="1"/>
  <c r="A14824" i="1"/>
  <c r="A14825" i="1"/>
  <c r="A14826" i="1"/>
  <c r="A14827" i="1"/>
  <c r="A14828" i="1"/>
  <c r="A14829" i="1"/>
  <c r="A14830" i="1"/>
  <c r="A14831" i="1"/>
  <c r="A14832" i="1"/>
  <c r="A14833" i="1"/>
  <c r="A14834" i="1"/>
  <c r="A14835" i="1"/>
  <c r="A14836" i="1"/>
  <c r="A14837" i="1"/>
  <c r="A14838" i="1"/>
  <c r="A14839" i="1"/>
  <c r="A14840" i="1"/>
  <c r="A14841" i="1"/>
  <c r="A14842" i="1"/>
  <c r="A14843" i="1"/>
  <c r="A14844" i="1"/>
  <c r="A14845" i="1"/>
  <c r="A14846" i="1"/>
  <c r="A14847" i="1"/>
  <c r="A14848" i="1"/>
  <c r="A14849" i="1"/>
  <c r="A14850" i="1"/>
  <c r="A14851" i="1"/>
  <c r="A14852" i="1"/>
  <c r="A14853" i="1"/>
  <c r="A14854" i="1"/>
  <c r="A14855" i="1"/>
  <c r="A14856" i="1"/>
  <c r="A14857" i="1"/>
  <c r="A14858" i="1"/>
  <c r="A14859" i="1"/>
  <c r="A14860" i="1"/>
  <c r="A14861" i="1"/>
  <c r="A14862" i="1"/>
  <c r="A14863" i="1"/>
  <c r="A14864" i="1"/>
  <c r="A14865" i="1"/>
  <c r="A14866" i="1"/>
  <c r="A14867" i="1"/>
  <c r="A14868" i="1"/>
  <c r="A14869" i="1"/>
  <c r="A14870" i="1"/>
  <c r="A14871" i="1"/>
  <c r="A14872" i="1"/>
  <c r="A14873" i="1"/>
  <c r="A14874" i="1"/>
  <c r="A14875" i="1"/>
  <c r="A14876" i="1"/>
  <c r="A14877" i="1"/>
  <c r="A14878" i="1"/>
  <c r="A14879" i="1"/>
  <c r="A14880" i="1"/>
  <c r="A14881" i="1"/>
  <c r="A14882" i="1"/>
  <c r="A14883" i="1"/>
  <c r="A14884" i="1"/>
  <c r="A14885" i="1"/>
  <c r="A14886" i="1"/>
  <c r="A14887" i="1"/>
  <c r="A14888" i="1"/>
  <c r="A14889" i="1"/>
  <c r="A14890" i="1"/>
  <c r="A14891" i="1"/>
  <c r="A14892" i="1"/>
  <c r="A14893" i="1"/>
  <c r="A14894" i="1"/>
  <c r="A14895" i="1"/>
  <c r="A14896" i="1"/>
  <c r="A14897" i="1"/>
  <c r="A14898" i="1"/>
  <c r="A14899" i="1"/>
  <c r="A14900" i="1"/>
  <c r="A14901" i="1"/>
  <c r="A14902" i="1"/>
  <c r="A14903" i="1"/>
  <c r="A14904" i="1"/>
  <c r="A14905" i="1"/>
  <c r="A14906" i="1"/>
  <c r="A14907" i="1"/>
  <c r="A14908" i="1"/>
  <c r="A14909" i="1"/>
  <c r="A14910" i="1"/>
  <c r="A14911" i="1"/>
  <c r="A14912" i="1"/>
  <c r="A14913" i="1"/>
  <c r="A14914" i="1"/>
  <c r="A14915" i="1"/>
  <c r="A14916" i="1"/>
  <c r="A14917" i="1"/>
  <c r="A14918" i="1"/>
  <c r="A14919" i="1"/>
  <c r="A14920" i="1"/>
  <c r="A14921" i="1"/>
  <c r="A14922" i="1"/>
  <c r="A14923" i="1"/>
  <c r="A14924" i="1"/>
  <c r="A14925" i="1"/>
  <c r="A14926" i="1"/>
  <c r="A14927" i="1"/>
  <c r="A14928" i="1"/>
  <c r="A14929" i="1"/>
  <c r="A14930" i="1"/>
  <c r="A14931" i="1"/>
  <c r="A14932" i="1"/>
  <c r="A14933" i="1"/>
  <c r="A14934" i="1"/>
  <c r="A14935" i="1"/>
  <c r="A14936" i="1"/>
  <c r="A14937" i="1"/>
  <c r="A14938" i="1"/>
  <c r="A14939" i="1"/>
  <c r="A14940" i="1"/>
  <c r="A14941" i="1"/>
  <c r="A14942" i="1"/>
  <c r="A14943" i="1"/>
  <c r="A14944" i="1"/>
  <c r="A14945" i="1"/>
  <c r="A14946" i="1"/>
  <c r="A14947" i="1"/>
  <c r="A14948" i="1"/>
  <c r="A14949" i="1"/>
  <c r="A14950" i="1"/>
  <c r="A14951" i="1"/>
  <c r="A14952" i="1"/>
  <c r="A14953" i="1"/>
  <c r="A14954" i="1"/>
  <c r="A14955" i="1"/>
  <c r="A14956" i="1"/>
  <c r="A14957" i="1"/>
  <c r="A14958" i="1"/>
  <c r="A14959" i="1"/>
  <c r="A14960" i="1"/>
  <c r="A14961" i="1"/>
  <c r="A14962" i="1"/>
  <c r="A14963" i="1"/>
  <c r="A14964" i="1"/>
  <c r="A14965" i="1"/>
  <c r="A14966" i="1"/>
  <c r="A14967" i="1"/>
  <c r="A14968" i="1"/>
  <c r="A14969" i="1"/>
  <c r="A14970" i="1"/>
  <c r="A14971" i="1"/>
  <c r="A14972" i="1"/>
  <c r="A14973" i="1"/>
  <c r="A14974" i="1"/>
  <c r="A14975" i="1"/>
  <c r="A14976" i="1"/>
  <c r="A14977" i="1"/>
  <c r="A14978" i="1"/>
  <c r="A14979" i="1"/>
  <c r="A14980" i="1"/>
  <c r="A14981" i="1"/>
  <c r="A14982" i="1"/>
  <c r="A14983" i="1"/>
  <c r="A14984" i="1"/>
  <c r="A14985" i="1"/>
  <c r="A14986" i="1"/>
  <c r="A14987" i="1"/>
  <c r="A14988" i="1"/>
  <c r="A14989" i="1"/>
  <c r="A14990" i="1"/>
  <c r="A14991" i="1"/>
  <c r="A14992" i="1"/>
  <c r="A14993" i="1"/>
  <c r="A14994" i="1"/>
  <c r="A14995" i="1"/>
  <c r="A14996" i="1"/>
  <c r="A14997" i="1"/>
  <c r="A14998" i="1"/>
  <c r="A14999" i="1"/>
  <c r="A15000" i="1"/>
  <c r="A15001" i="1"/>
  <c r="A15002" i="1"/>
  <c r="A15003" i="1"/>
  <c r="A15004" i="1"/>
  <c r="A15005" i="1"/>
  <c r="A15006" i="1"/>
  <c r="A15007" i="1"/>
  <c r="A15008" i="1"/>
  <c r="A15009" i="1"/>
  <c r="A15010" i="1"/>
  <c r="A15011" i="1"/>
  <c r="A15012" i="1"/>
  <c r="A15013" i="1"/>
  <c r="A15014" i="1"/>
  <c r="A15015" i="1"/>
  <c r="A15016" i="1"/>
  <c r="A15017" i="1"/>
  <c r="A15018" i="1"/>
  <c r="A15019" i="1"/>
  <c r="A15020" i="1"/>
  <c r="A15021" i="1"/>
  <c r="A15022" i="1"/>
  <c r="A15023" i="1"/>
  <c r="A15024" i="1"/>
  <c r="A15025" i="1"/>
  <c r="A15026" i="1"/>
  <c r="A15027" i="1"/>
  <c r="A15028" i="1"/>
  <c r="A15029" i="1"/>
  <c r="A15030" i="1"/>
  <c r="A15031" i="1"/>
  <c r="A15032" i="1"/>
  <c r="A15033" i="1"/>
  <c r="A15034" i="1"/>
  <c r="A15035" i="1"/>
  <c r="A15036" i="1"/>
  <c r="A15037" i="1"/>
  <c r="A15038" i="1"/>
  <c r="A15039" i="1"/>
  <c r="A15040" i="1"/>
  <c r="A15041" i="1"/>
  <c r="A15042" i="1"/>
  <c r="A15043" i="1"/>
  <c r="A15044" i="1"/>
  <c r="A15045" i="1"/>
  <c r="A15046" i="1"/>
  <c r="A15047" i="1"/>
  <c r="A15048" i="1"/>
  <c r="A15049" i="1"/>
  <c r="A15050" i="1"/>
  <c r="A15051" i="1"/>
  <c r="A15052" i="1"/>
  <c r="A15053" i="1"/>
  <c r="A15054" i="1"/>
  <c r="A15055" i="1"/>
  <c r="A15056" i="1"/>
  <c r="A15057" i="1"/>
  <c r="A15058" i="1"/>
  <c r="A15059" i="1"/>
  <c r="A15060" i="1"/>
  <c r="A15061" i="1"/>
  <c r="A15062" i="1"/>
  <c r="A15063" i="1"/>
  <c r="A15064" i="1"/>
  <c r="A15065" i="1"/>
  <c r="A15066" i="1"/>
  <c r="A15067" i="1"/>
  <c r="A15068" i="1"/>
  <c r="A15069" i="1"/>
  <c r="A15070" i="1"/>
  <c r="A15071" i="1"/>
  <c r="A15072" i="1"/>
  <c r="A15073" i="1"/>
  <c r="A15074" i="1"/>
  <c r="A15075" i="1"/>
  <c r="A15076" i="1"/>
  <c r="A15077" i="1"/>
  <c r="A15078" i="1"/>
  <c r="A15079" i="1"/>
  <c r="A15080" i="1"/>
  <c r="A15081" i="1"/>
  <c r="A15082" i="1"/>
  <c r="A15083" i="1"/>
  <c r="A15084" i="1"/>
  <c r="A15085" i="1"/>
  <c r="A15086" i="1"/>
  <c r="A15087" i="1"/>
  <c r="A15088" i="1"/>
  <c r="A15089" i="1"/>
  <c r="A15090" i="1"/>
  <c r="A15091" i="1"/>
  <c r="A15092" i="1"/>
  <c r="A15093" i="1"/>
  <c r="A15094" i="1"/>
  <c r="A15095" i="1"/>
  <c r="A15096" i="1"/>
  <c r="A15097" i="1"/>
  <c r="A15098" i="1"/>
  <c r="A15099" i="1"/>
  <c r="A15100" i="1"/>
  <c r="A15101" i="1"/>
  <c r="A15102" i="1"/>
  <c r="A15103" i="1"/>
  <c r="A15104" i="1"/>
  <c r="A15105" i="1"/>
  <c r="A15106" i="1"/>
  <c r="A15107" i="1"/>
  <c r="A15108" i="1"/>
  <c r="A15109" i="1"/>
  <c r="A15110" i="1"/>
  <c r="A15111" i="1"/>
  <c r="A15112" i="1"/>
  <c r="A15113" i="1"/>
  <c r="A15114" i="1"/>
  <c r="A15115" i="1"/>
  <c r="A15116" i="1"/>
  <c r="A15117" i="1"/>
  <c r="A15118" i="1"/>
  <c r="A15119" i="1"/>
  <c r="A15120" i="1"/>
  <c r="A15121" i="1"/>
  <c r="A15122" i="1"/>
  <c r="A15123" i="1"/>
  <c r="A15124" i="1"/>
  <c r="A15125" i="1"/>
  <c r="A15126" i="1"/>
  <c r="A15127" i="1"/>
  <c r="A15128" i="1"/>
  <c r="A15129" i="1"/>
  <c r="A15130" i="1"/>
  <c r="A15131" i="1"/>
  <c r="A15132" i="1"/>
  <c r="A15133" i="1"/>
  <c r="A15134" i="1"/>
  <c r="A15135" i="1"/>
  <c r="A15136" i="1"/>
  <c r="A15137" i="1"/>
  <c r="A15138" i="1"/>
  <c r="A15139" i="1"/>
  <c r="A15140" i="1"/>
  <c r="A15141" i="1"/>
  <c r="A15142" i="1"/>
  <c r="A15143" i="1"/>
  <c r="A15144" i="1"/>
  <c r="A15145" i="1"/>
  <c r="A15146" i="1"/>
  <c r="A15147" i="1"/>
  <c r="A15148" i="1"/>
  <c r="A15149" i="1"/>
  <c r="A15150" i="1"/>
  <c r="A15151" i="1"/>
  <c r="A15152" i="1"/>
  <c r="A15153" i="1"/>
  <c r="A15154" i="1"/>
  <c r="A15155" i="1"/>
  <c r="A15156" i="1"/>
  <c r="A15157" i="1"/>
  <c r="A15158" i="1"/>
  <c r="A15159" i="1"/>
  <c r="A15160" i="1"/>
  <c r="A15161" i="1"/>
  <c r="A15162" i="1"/>
  <c r="A15163" i="1"/>
  <c r="A15164" i="1"/>
  <c r="A15165" i="1"/>
  <c r="A15166" i="1"/>
  <c r="A15167" i="1"/>
  <c r="A15168" i="1"/>
  <c r="A15169" i="1"/>
  <c r="A15170" i="1"/>
  <c r="A15171" i="1"/>
  <c r="A15172" i="1"/>
  <c r="A15173" i="1"/>
  <c r="A15174" i="1"/>
  <c r="A15175" i="1"/>
  <c r="A15176" i="1"/>
  <c r="A15177" i="1"/>
  <c r="A15178" i="1"/>
  <c r="A15179" i="1"/>
  <c r="A15180" i="1"/>
  <c r="A15181" i="1"/>
  <c r="A15182" i="1"/>
  <c r="A15183" i="1"/>
  <c r="A15184" i="1"/>
  <c r="A15185" i="1"/>
  <c r="A15186" i="1"/>
  <c r="A15187" i="1"/>
  <c r="A15188" i="1"/>
  <c r="A15189" i="1"/>
  <c r="A15190" i="1"/>
  <c r="A15191" i="1"/>
  <c r="A15192" i="1"/>
  <c r="A15193" i="1"/>
  <c r="A15194" i="1"/>
  <c r="A15195" i="1"/>
  <c r="A15196" i="1"/>
  <c r="A15197" i="1"/>
  <c r="A15198" i="1"/>
  <c r="A15199" i="1"/>
  <c r="A15200" i="1"/>
  <c r="A15201" i="1"/>
  <c r="A15202" i="1"/>
  <c r="A15203" i="1"/>
  <c r="A15204" i="1"/>
  <c r="A15205" i="1"/>
  <c r="A15206" i="1"/>
  <c r="A15207" i="1"/>
  <c r="A15208" i="1"/>
  <c r="A15209" i="1"/>
  <c r="A15210" i="1"/>
  <c r="A15211" i="1"/>
  <c r="A15212" i="1"/>
  <c r="A15213" i="1"/>
  <c r="A15214" i="1"/>
  <c r="A15215" i="1"/>
  <c r="A15216" i="1"/>
  <c r="A15217" i="1"/>
  <c r="A15218" i="1"/>
  <c r="A15219" i="1"/>
  <c r="A15220" i="1"/>
  <c r="A15221" i="1"/>
  <c r="A15222" i="1"/>
  <c r="A15223" i="1"/>
  <c r="A15224" i="1"/>
  <c r="A15225" i="1"/>
  <c r="A15226" i="1"/>
  <c r="A15227" i="1"/>
  <c r="A15228" i="1"/>
  <c r="A15229" i="1"/>
  <c r="A15230" i="1"/>
  <c r="A15231" i="1"/>
  <c r="A15232" i="1"/>
  <c r="A15233" i="1"/>
  <c r="A15234" i="1"/>
  <c r="A15235" i="1"/>
  <c r="A15236" i="1"/>
  <c r="A15237" i="1"/>
  <c r="A15238" i="1"/>
  <c r="A15239" i="1"/>
  <c r="A15240" i="1"/>
  <c r="A15241" i="1"/>
  <c r="A15242" i="1"/>
  <c r="A15243" i="1"/>
  <c r="A15244" i="1"/>
  <c r="A15245" i="1"/>
  <c r="A15246" i="1"/>
  <c r="A15247" i="1"/>
  <c r="A15248" i="1"/>
  <c r="A15249" i="1"/>
  <c r="A15250" i="1"/>
  <c r="A15251" i="1"/>
  <c r="A15252" i="1"/>
  <c r="A15253" i="1"/>
  <c r="A15254" i="1"/>
  <c r="A15255" i="1"/>
  <c r="A15256" i="1"/>
  <c r="A15257" i="1"/>
  <c r="A15258" i="1"/>
  <c r="A15259" i="1"/>
  <c r="A15260" i="1"/>
  <c r="A15261" i="1"/>
  <c r="A15262" i="1"/>
  <c r="A15263" i="1"/>
  <c r="A15264" i="1"/>
  <c r="A15265" i="1"/>
  <c r="A15266" i="1"/>
  <c r="A15267" i="1"/>
  <c r="A15268" i="1"/>
  <c r="A15269" i="1"/>
  <c r="A15270" i="1"/>
  <c r="A15271" i="1"/>
  <c r="A15272" i="1"/>
  <c r="A15273" i="1"/>
  <c r="A15274" i="1"/>
  <c r="A15275" i="1"/>
  <c r="A15276" i="1"/>
  <c r="A15277" i="1"/>
  <c r="A15278" i="1"/>
  <c r="A15279" i="1"/>
  <c r="A15280" i="1"/>
  <c r="A15281" i="1"/>
  <c r="A15282" i="1"/>
  <c r="A15283" i="1"/>
  <c r="A15284" i="1"/>
  <c r="A15285" i="1"/>
  <c r="A15286" i="1"/>
  <c r="A15287" i="1"/>
  <c r="A15288" i="1"/>
  <c r="A15289" i="1"/>
  <c r="A15290" i="1"/>
  <c r="A15291" i="1"/>
  <c r="A15292" i="1"/>
  <c r="A15293" i="1"/>
  <c r="A15294" i="1"/>
  <c r="A15295" i="1"/>
  <c r="A15296" i="1"/>
  <c r="A15297" i="1"/>
  <c r="A15298" i="1"/>
  <c r="A15299" i="1"/>
  <c r="A15300" i="1"/>
  <c r="A15301" i="1"/>
  <c r="A15302" i="1"/>
  <c r="A15303" i="1"/>
  <c r="A15304" i="1"/>
  <c r="A15305" i="1"/>
  <c r="A15306" i="1"/>
  <c r="A15307" i="1"/>
  <c r="A15308" i="1"/>
  <c r="A15309" i="1"/>
  <c r="A15310" i="1"/>
  <c r="A15311" i="1"/>
  <c r="A15312" i="1"/>
  <c r="A15313" i="1"/>
  <c r="A15314" i="1"/>
  <c r="A15315" i="1"/>
  <c r="A15316" i="1"/>
  <c r="A15317" i="1"/>
  <c r="A15318" i="1"/>
  <c r="A15319" i="1"/>
  <c r="A15320" i="1"/>
  <c r="A15321" i="1"/>
  <c r="A15322" i="1"/>
  <c r="A15323" i="1"/>
  <c r="A15324" i="1"/>
  <c r="A15325" i="1"/>
  <c r="A15326" i="1"/>
  <c r="A15327" i="1"/>
  <c r="A15328" i="1"/>
  <c r="A15329" i="1"/>
  <c r="A15330" i="1"/>
  <c r="A15331" i="1"/>
  <c r="A15332" i="1"/>
  <c r="A15333" i="1"/>
  <c r="A15334" i="1"/>
  <c r="A15335" i="1"/>
  <c r="A15336" i="1"/>
  <c r="A15337" i="1"/>
  <c r="A15338" i="1"/>
  <c r="A15339" i="1"/>
  <c r="A15340" i="1"/>
  <c r="A15341" i="1"/>
  <c r="A15342" i="1"/>
  <c r="A15343" i="1"/>
  <c r="A15344" i="1"/>
  <c r="A15345" i="1"/>
  <c r="A15346" i="1"/>
  <c r="A15347" i="1"/>
  <c r="A15348" i="1"/>
  <c r="A15349" i="1"/>
  <c r="A15350" i="1"/>
  <c r="A15351" i="1"/>
  <c r="A15352" i="1"/>
  <c r="A15353" i="1"/>
  <c r="A15354" i="1"/>
  <c r="A15355" i="1"/>
  <c r="A15356" i="1"/>
  <c r="A15357" i="1"/>
  <c r="A15358" i="1"/>
  <c r="A15359" i="1"/>
  <c r="A15360" i="1"/>
  <c r="A15361" i="1"/>
  <c r="A15362" i="1"/>
  <c r="A15363" i="1"/>
  <c r="A15364" i="1"/>
  <c r="A15365" i="1"/>
  <c r="A15366" i="1"/>
  <c r="A15367" i="1"/>
  <c r="A15368" i="1"/>
  <c r="A15369" i="1"/>
  <c r="A15370" i="1"/>
  <c r="A15371" i="1"/>
  <c r="A15372" i="1"/>
  <c r="A15373" i="1"/>
  <c r="A15374" i="1"/>
  <c r="A15375" i="1"/>
  <c r="A15376" i="1"/>
  <c r="A15377" i="1"/>
  <c r="A15378" i="1"/>
  <c r="A15379" i="1"/>
  <c r="A15380" i="1"/>
  <c r="A15381" i="1"/>
  <c r="A15382" i="1"/>
  <c r="A15383" i="1"/>
  <c r="A15384" i="1"/>
  <c r="A15385" i="1"/>
  <c r="A15386" i="1"/>
  <c r="A15387" i="1"/>
  <c r="A15388" i="1"/>
  <c r="A15389" i="1"/>
  <c r="A15390" i="1"/>
  <c r="A15391" i="1"/>
  <c r="A15392" i="1"/>
  <c r="A15393" i="1"/>
  <c r="A15394" i="1"/>
  <c r="A15395" i="1"/>
  <c r="A15396" i="1"/>
  <c r="A15397" i="1"/>
  <c r="A15398" i="1"/>
  <c r="A15399" i="1"/>
  <c r="A15400" i="1"/>
  <c r="A15401" i="1"/>
  <c r="A15402" i="1"/>
  <c r="A15403" i="1"/>
  <c r="A15404" i="1"/>
  <c r="A15405" i="1"/>
  <c r="A15406" i="1"/>
  <c r="A15407" i="1"/>
  <c r="A15408" i="1"/>
  <c r="A15409" i="1"/>
  <c r="A15410" i="1"/>
  <c r="A15411" i="1"/>
  <c r="A15412" i="1"/>
  <c r="A15413" i="1"/>
  <c r="A15414" i="1"/>
  <c r="A15415" i="1"/>
  <c r="A15416" i="1"/>
  <c r="A15417" i="1"/>
  <c r="A15418" i="1"/>
  <c r="A15419" i="1"/>
  <c r="A15420" i="1"/>
  <c r="A15421" i="1"/>
  <c r="A15422" i="1"/>
  <c r="A15423" i="1"/>
  <c r="A15424" i="1"/>
  <c r="A15425" i="1"/>
  <c r="A15426" i="1"/>
  <c r="A15427" i="1"/>
  <c r="A15428" i="1"/>
  <c r="A15429" i="1"/>
  <c r="A15430" i="1"/>
  <c r="A15431" i="1"/>
  <c r="A15432" i="1"/>
  <c r="A15433" i="1"/>
  <c r="A15434" i="1"/>
  <c r="A15435" i="1"/>
  <c r="A15436" i="1"/>
  <c r="A15437" i="1"/>
  <c r="A15438" i="1"/>
  <c r="A15439" i="1"/>
  <c r="A15440" i="1"/>
  <c r="A15441" i="1"/>
  <c r="A15442" i="1"/>
  <c r="A15443" i="1"/>
  <c r="A15444" i="1"/>
  <c r="A15445" i="1"/>
  <c r="A15446" i="1"/>
  <c r="A15447" i="1"/>
  <c r="A15448" i="1"/>
  <c r="A15449" i="1"/>
  <c r="A15450" i="1"/>
  <c r="A15451" i="1"/>
  <c r="A15452" i="1"/>
  <c r="A15453" i="1"/>
  <c r="A15454" i="1"/>
  <c r="A15455" i="1"/>
  <c r="A15456" i="1"/>
  <c r="A15457" i="1"/>
  <c r="A15458" i="1"/>
  <c r="A15459" i="1"/>
  <c r="A15460" i="1"/>
  <c r="A15461" i="1"/>
  <c r="A15462" i="1"/>
  <c r="A15463" i="1"/>
  <c r="A15464" i="1"/>
  <c r="A15465" i="1"/>
  <c r="A15466" i="1"/>
  <c r="A15467" i="1"/>
  <c r="A15468" i="1"/>
  <c r="A15469" i="1"/>
  <c r="A15470" i="1"/>
  <c r="A15471" i="1"/>
  <c r="A15472" i="1"/>
  <c r="A15473" i="1"/>
  <c r="A15474" i="1"/>
  <c r="A15475" i="1"/>
  <c r="A15476" i="1"/>
  <c r="A15477" i="1"/>
  <c r="A15478" i="1"/>
  <c r="A15479" i="1"/>
  <c r="A15480" i="1"/>
  <c r="A15481" i="1"/>
  <c r="A15482" i="1"/>
  <c r="A15483" i="1"/>
  <c r="A15484" i="1"/>
  <c r="A15485" i="1"/>
  <c r="A15486" i="1"/>
  <c r="A15487" i="1"/>
  <c r="A15488" i="1"/>
  <c r="A15489" i="1"/>
  <c r="A15490" i="1"/>
  <c r="A15491" i="1"/>
  <c r="A15492" i="1"/>
  <c r="A15493" i="1"/>
  <c r="A15494" i="1"/>
  <c r="A15495" i="1"/>
  <c r="A15496" i="1"/>
  <c r="A15497" i="1"/>
  <c r="A15498" i="1"/>
  <c r="A15499" i="1"/>
  <c r="A15500" i="1"/>
  <c r="A15501" i="1"/>
  <c r="A15502" i="1"/>
  <c r="A15503" i="1"/>
  <c r="A15504" i="1"/>
  <c r="A15505" i="1"/>
  <c r="A15506" i="1"/>
  <c r="A15507" i="1"/>
  <c r="A15508" i="1"/>
  <c r="A15509" i="1"/>
  <c r="A15510" i="1"/>
  <c r="A15511" i="1"/>
  <c r="A15512" i="1"/>
  <c r="A15513" i="1"/>
  <c r="A15514" i="1"/>
  <c r="A15515" i="1"/>
  <c r="A15516" i="1"/>
  <c r="A15517" i="1"/>
  <c r="A15518" i="1"/>
  <c r="A15519" i="1"/>
  <c r="A15520" i="1"/>
  <c r="A15521" i="1"/>
  <c r="A15522" i="1"/>
  <c r="A15523" i="1"/>
  <c r="A15524" i="1"/>
  <c r="A15525" i="1"/>
  <c r="A15526" i="1"/>
  <c r="A15527" i="1"/>
  <c r="A15528" i="1"/>
  <c r="A15529" i="1"/>
  <c r="A15530" i="1"/>
  <c r="A15531" i="1"/>
  <c r="A15532" i="1"/>
  <c r="A15533" i="1"/>
  <c r="A15534" i="1"/>
  <c r="A15535" i="1"/>
  <c r="A15536" i="1"/>
  <c r="A15537" i="1"/>
  <c r="A15538" i="1"/>
  <c r="A15539" i="1"/>
  <c r="A15540" i="1"/>
  <c r="A15541" i="1"/>
  <c r="A15542" i="1"/>
  <c r="A15543" i="1"/>
  <c r="A15544" i="1"/>
  <c r="A15545" i="1"/>
  <c r="A15546" i="1"/>
  <c r="A15547" i="1"/>
  <c r="A15548" i="1"/>
  <c r="A15549" i="1"/>
  <c r="A15550" i="1"/>
  <c r="A15551" i="1"/>
  <c r="A15552" i="1"/>
  <c r="A15553" i="1"/>
  <c r="A15554" i="1"/>
  <c r="A15555" i="1"/>
  <c r="A15556" i="1"/>
  <c r="A15557" i="1"/>
  <c r="A15558" i="1"/>
  <c r="A15559" i="1"/>
  <c r="A15560" i="1"/>
  <c r="A15561" i="1"/>
  <c r="A15562" i="1"/>
  <c r="A15563" i="1"/>
  <c r="A15564" i="1"/>
  <c r="A15565" i="1"/>
  <c r="A15566" i="1"/>
  <c r="A15567" i="1"/>
  <c r="A15568" i="1"/>
  <c r="A15569" i="1"/>
  <c r="A15570" i="1"/>
  <c r="A15571" i="1"/>
  <c r="A15572" i="1"/>
  <c r="A15573" i="1"/>
  <c r="A15574" i="1"/>
  <c r="A15575" i="1"/>
  <c r="A15576" i="1"/>
  <c r="A15577" i="1"/>
  <c r="A15578" i="1"/>
  <c r="A15579" i="1"/>
  <c r="A15580" i="1"/>
  <c r="A15581" i="1"/>
  <c r="A15582" i="1"/>
  <c r="A15583" i="1"/>
  <c r="A15584" i="1"/>
  <c r="A15585" i="1"/>
  <c r="A15586" i="1"/>
  <c r="A15587" i="1"/>
  <c r="A15588" i="1"/>
  <c r="A15589" i="1"/>
  <c r="A15590" i="1"/>
  <c r="A15591" i="1"/>
  <c r="A15592" i="1"/>
  <c r="A15593" i="1"/>
  <c r="A15594" i="1"/>
  <c r="A15595" i="1"/>
  <c r="A15596" i="1"/>
  <c r="A15597" i="1"/>
  <c r="A15598" i="1"/>
  <c r="A15599" i="1"/>
  <c r="A15600" i="1"/>
  <c r="A15601" i="1"/>
  <c r="A15602" i="1"/>
  <c r="A15603" i="1"/>
  <c r="A15604" i="1"/>
  <c r="A15605" i="1"/>
  <c r="A15606" i="1"/>
  <c r="A15607" i="1"/>
  <c r="A15608" i="1"/>
  <c r="A15609" i="1"/>
  <c r="A15610" i="1"/>
  <c r="A15611" i="1"/>
  <c r="A15612" i="1"/>
  <c r="A15613" i="1"/>
  <c r="A15614" i="1"/>
  <c r="A15615" i="1"/>
  <c r="A15616" i="1"/>
  <c r="A15617" i="1"/>
  <c r="A15618" i="1"/>
  <c r="A15619" i="1"/>
  <c r="A15620" i="1"/>
  <c r="A15621" i="1"/>
  <c r="A15622" i="1"/>
  <c r="A15623" i="1"/>
  <c r="A15624" i="1"/>
  <c r="A15625" i="1"/>
  <c r="A15626" i="1"/>
  <c r="A15627" i="1"/>
  <c r="A15628" i="1"/>
  <c r="A15629" i="1"/>
  <c r="A15630" i="1"/>
  <c r="A15631" i="1"/>
  <c r="A15632" i="1"/>
  <c r="A15633" i="1"/>
  <c r="A15634" i="1"/>
  <c r="A15635" i="1"/>
  <c r="A15636" i="1"/>
  <c r="A15637" i="1"/>
  <c r="A15638" i="1"/>
  <c r="A15639" i="1"/>
  <c r="A15640" i="1"/>
  <c r="A15641" i="1"/>
  <c r="A15642" i="1"/>
  <c r="A15643" i="1"/>
  <c r="A15644" i="1"/>
  <c r="A15645" i="1"/>
  <c r="A15646" i="1"/>
  <c r="A15647" i="1"/>
  <c r="A15648" i="1"/>
  <c r="A15649" i="1"/>
  <c r="A15650" i="1"/>
  <c r="A15651" i="1"/>
  <c r="A15652" i="1"/>
  <c r="A15653" i="1"/>
  <c r="A15654" i="1"/>
  <c r="A15655" i="1"/>
  <c r="A15656" i="1"/>
  <c r="A15657" i="1"/>
  <c r="A15658" i="1"/>
  <c r="A15659" i="1"/>
  <c r="A15660" i="1"/>
  <c r="A15661" i="1"/>
  <c r="A15662" i="1"/>
  <c r="A15663" i="1"/>
  <c r="A15664" i="1"/>
  <c r="A15665" i="1"/>
  <c r="A15666" i="1"/>
  <c r="A15667" i="1"/>
  <c r="A15668" i="1"/>
  <c r="A15669" i="1"/>
  <c r="A15670" i="1"/>
  <c r="A15671" i="1"/>
  <c r="A15672" i="1"/>
  <c r="A15673" i="1"/>
  <c r="A15674" i="1"/>
  <c r="A15675" i="1"/>
  <c r="A15676" i="1"/>
  <c r="A15677" i="1"/>
  <c r="A15678" i="1"/>
  <c r="A15679" i="1"/>
  <c r="A15680" i="1"/>
  <c r="A15681" i="1"/>
  <c r="A15682" i="1"/>
  <c r="A15683" i="1"/>
  <c r="A15684" i="1"/>
  <c r="A15685" i="1"/>
  <c r="A15686" i="1"/>
  <c r="A15687" i="1"/>
  <c r="A15688" i="1"/>
  <c r="A15689" i="1"/>
  <c r="A15690" i="1"/>
  <c r="A15691" i="1"/>
  <c r="A15692" i="1"/>
  <c r="A15693" i="1"/>
  <c r="A15694" i="1"/>
  <c r="A15695" i="1"/>
  <c r="A15696" i="1"/>
  <c r="A15697" i="1"/>
  <c r="A15698" i="1"/>
  <c r="A15699" i="1"/>
  <c r="A15700" i="1"/>
  <c r="A15701" i="1"/>
  <c r="A15702" i="1"/>
  <c r="A15703" i="1"/>
  <c r="A15704" i="1"/>
  <c r="A15705" i="1"/>
  <c r="A15706" i="1"/>
  <c r="A15707" i="1"/>
  <c r="A15708" i="1"/>
  <c r="A15709" i="1"/>
  <c r="A15710" i="1"/>
  <c r="A15711" i="1"/>
  <c r="A15712" i="1"/>
  <c r="A15713" i="1"/>
  <c r="A15714" i="1"/>
  <c r="A15715" i="1"/>
  <c r="A15716" i="1"/>
  <c r="A15717" i="1"/>
  <c r="A15718" i="1"/>
  <c r="A15719" i="1"/>
  <c r="A15720" i="1"/>
  <c r="A15721" i="1"/>
  <c r="A15722" i="1"/>
  <c r="A15723" i="1"/>
  <c r="A15724" i="1"/>
  <c r="A15725" i="1"/>
  <c r="A15726" i="1"/>
  <c r="A15727" i="1"/>
  <c r="A15728" i="1"/>
  <c r="A15729" i="1"/>
  <c r="A15730" i="1"/>
  <c r="A15731" i="1"/>
  <c r="A15732" i="1"/>
  <c r="A15733" i="1"/>
  <c r="A15734" i="1"/>
  <c r="A15735" i="1"/>
  <c r="A15736" i="1"/>
  <c r="A15737" i="1"/>
  <c r="A15738" i="1"/>
  <c r="A15739" i="1"/>
  <c r="A15740" i="1"/>
  <c r="A15741" i="1"/>
  <c r="A15742" i="1"/>
  <c r="A15743" i="1"/>
  <c r="A15744" i="1"/>
  <c r="A15745" i="1"/>
  <c r="A15746" i="1"/>
  <c r="A15747" i="1"/>
  <c r="A15748" i="1"/>
  <c r="A15749" i="1"/>
  <c r="A15750" i="1"/>
  <c r="A15751" i="1"/>
  <c r="A15752" i="1"/>
  <c r="A15753" i="1"/>
  <c r="A15754" i="1"/>
  <c r="A15755" i="1"/>
  <c r="A15756" i="1"/>
  <c r="A15757" i="1"/>
  <c r="A15758" i="1"/>
  <c r="A15759" i="1"/>
  <c r="A15760" i="1"/>
  <c r="A15761" i="1"/>
  <c r="A15762" i="1"/>
  <c r="A15763" i="1"/>
  <c r="A15764" i="1"/>
  <c r="A15765" i="1"/>
  <c r="A15766" i="1"/>
  <c r="A15767" i="1"/>
  <c r="A15768" i="1"/>
  <c r="A15769" i="1"/>
  <c r="A15770" i="1"/>
  <c r="A15771" i="1"/>
  <c r="A15772" i="1"/>
  <c r="A15773" i="1"/>
  <c r="A15774" i="1"/>
  <c r="A15775" i="1"/>
  <c r="A15776" i="1"/>
  <c r="A15777" i="1"/>
  <c r="A15778" i="1"/>
  <c r="A15779" i="1"/>
  <c r="A15780" i="1"/>
  <c r="A15781" i="1"/>
  <c r="A15782" i="1"/>
  <c r="A15783" i="1"/>
  <c r="A15784" i="1"/>
  <c r="A15785" i="1"/>
  <c r="A15786" i="1"/>
  <c r="A15787" i="1"/>
  <c r="A15788" i="1"/>
  <c r="A15789" i="1"/>
  <c r="A15790" i="1"/>
  <c r="A15791" i="1"/>
  <c r="A15792" i="1"/>
  <c r="A15793" i="1"/>
  <c r="A15794" i="1"/>
  <c r="A15795" i="1"/>
  <c r="A15796" i="1"/>
  <c r="A15797" i="1"/>
  <c r="A15798" i="1"/>
  <c r="A15799" i="1"/>
  <c r="A15800" i="1"/>
  <c r="A15801" i="1"/>
  <c r="A15802" i="1"/>
  <c r="A15803" i="1"/>
  <c r="A15804" i="1"/>
  <c r="A15805" i="1"/>
  <c r="A15806" i="1"/>
  <c r="A15807" i="1"/>
  <c r="A15808" i="1"/>
  <c r="A15809" i="1"/>
  <c r="A15810" i="1"/>
  <c r="A15811" i="1"/>
  <c r="A15812" i="1"/>
  <c r="A15813" i="1"/>
  <c r="A15814" i="1"/>
  <c r="A15815" i="1"/>
  <c r="A15816" i="1"/>
  <c r="A15817" i="1"/>
  <c r="A15818" i="1"/>
  <c r="A15819" i="1"/>
  <c r="A15820" i="1"/>
  <c r="A15821" i="1"/>
  <c r="A15822" i="1"/>
  <c r="A15823" i="1"/>
  <c r="A15824" i="1"/>
  <c r="A15825" i="1"/>
  <c r="A15826" i="1"/>
  <c r="A15827" i="1"/>
  <c r="A15828" i="1"/>
  <c r="A15829" i="1"/>
  <c r="A15830" i="1"/>
  <c r="A15831" i="1"/>
  <c r="A15832" i="1"/>
  <c r="A15833" i="1"/>
  <c r="A15834" i="1"/>
  <c r="A15835" i="1"/>
  <c r="A15836" i="1"/>
  <c r="A15837" i="1"/>
  <c r="A15838" i="1"/>
  <c r="A15839" i="1"/>
  <c r="A15840" i="1"/>
  <c r="A15841" i="1"/>
  <c r="A15842" i="1"/>
  <c r="A15843" i="1"/>
  <c r="A15844" i="1"/>
  <c r="A15845" i="1"/>
  <c r="A15846" i="1"/>
  <c r="A15847" i="1"/>
  <c r="A15848" i="1"/>
  <c r="A15849" i="1"/>
  <c r="A15850" i="1"/>
  <c r="A15851" i="1"/>
  <c r="A15852" i="1"/>
  <c r="A15853" i="1"/>
  <c r="A15854" i="1"/>
  <c r="A15855" i="1"/>
  <c r="A15856" i="1"/>
  <c r="A15857" i="1"/>
  <c r="A15858" i="1"/>
  <c r="A15859" i="1"/>
  <c r="A15860" i="1"/>
  <c r="A15861" i="1"/>
  <c r="A15862" i="1"/>
  <c r="A15863" i="1"/>
  <c r="A15864" i="1"/>
  <c r="A15865" i="1"/>
  <c r="A15866" i="1"/>
  <c r="A15867" i="1"/>
  <c r="A15868" i="1"/>
  <c r="A15869" i="1"/>
  <c r="A15870" i="1"/>
  <c r="A15871" i="1"/>
  <c r="A15872" i="1"/>
  <c r="A15873" i="1"/>
  <c r="A15874" i="1"/>
  <c r="A15875" i="1"/>
  <c r="A15876" i="1"/>
  <c r="A15877" i="1"/>
  <c r="A15878" i="1"/>
  <c r="A15879" i="1"/>
  <c r="A15880" i="1"/>
  <c r="A15881" i="1"/>
  <c r="A15882" i="1"/>
  <c r="A15883" i="1"/>
  <c r="A15884" i="1"/>
  <c r="A15885" i="1"/>
  <c r="A15886" i="1"/>
  <c r="A15887" i="1"/>
  <c r="A15888" i="1"/>
  <c r="A15889" i="1"/>
  <c r="A15890" i="1"/>
  <c r="A15891" i="1"/>
  <c r="A15892" i="1"/>
  <c r="A15893" i="1"/>
  <c r="A15894" i="1"/>
  <c r="A15895" i="1"/>
  <c r="A15896" i="1"/>
  <c r="A15897" i="1"/>
  <c r="A15898" i="1"/>
  <c r="A15899" i="1"/>
  <c r="A15900" i="1"/>
  <c r="A15901" i="1"/>
  <c r="A15902" i="1"/>
  <c r="A15903" i="1"/>
  <c r="A15904" i="1"/>
  <c r="A15905" i="1"/>
  <c r="A15906" i="1"/>
  <c r="A15907" i="1"/>
  <c r="A15908" i="1"/>
  <c r="A15909" i="1"/>
  <c r="A15910" i="1"/>
  <c r="A15911" i="1"/>
  <c r="A15912" i="1"/>
  <c r="A15913" i="1"/>
  <c r="A15914" i="1"/>
  <c r="A15915" i="1"/>
  <c r="A15916" i="1"/>
  <c r="A15917" i="1"/>
  <c r="A15918" i="1"/>
  <c r="A15919" i="1"/>
  <c r="A15920" i="1"/>
  <c r="A15921" i="1"/>
  <c r="A15922" i="1"/>
  <c r="A15923" i="1"/>
  <c r="A15924" i="1"/>
  <c r="A15925" i="1"/>
  <c r="A15926" i="1"/>
  <c r="A15927" i="1"/>
  <c r="A15928" i="1"/>
  <c r="A15929" i="1"/>
  <c r="A15930" i="1"/>
  <c r="A15931" i="1"/>
  <c r="A15932" i="1"/>
  <c r="A15933" i="1"/>
  <c r="A15934" i="1"/>
  <c r="A15935" i="1"/>
  <c r="A15936" i="1"/>
  <c r="A15937" i="1"/>
  <c r="A15938" i="1"/>
  <c r="A15939" i="1"/>
  <c r="A15940" i="1"/>
  <c r="A15941" i="1"/>
  <c r="A15942" i="1"/>
  <c r="A15943" i="1"/>
  <c r="A15944" i="1"/>
  <c r="A15945" i="1"/>
  <c r="A15946" i="1"/>
  <c r="A15947" i="1"/>
  <c r="A15948" i="1"/>
  <c r="A15949" i="1"/>
  <c r="A15950" i="1"/>
  <c r="A15951" i="1"/>
  <c r="A15952" i="1"/>
  <c r="A15953" i="1"/>
  <c r="A15954" i="1"/>
  <c r="A15955" i="1"/>
  <c r="A15956" i="1"/>
  <c r="A15957" i="1"/>
  <c r="A15958" i="1"/>
  <c r="A15959" i="1"/>
  <c r="A15960" i="1"/>
  <c r="A15961" i="1"/>
  <c r="A15962" i="1"/>
  <c r="A15963" i="1"/>
  <c r="A15964" i="1"/>
  <c r="A15965" i="1"/>
  <c r="A15966" i="1"/>
  <c r="A15967" i="1"/>
  <c r="A15968" i="1"/>
  <c r="A15969" i="1"/>
  <c r="A15970" i="1"/>
  <c r="A15971" i="1"/>
  <c r="A15972" i="1"/>
  <c r="A15973" i="1"/>
  <c r="A15974" i="1"/>
  <c r="A15975" i="1"/>
  <c r="A15976" i="1"/>
  <c r="A15977" i="1"/>
  <c r="A15978" i="1"/>
  <c r="A15979" i="1"/>
  <c r="A15980" i="1"/>
  <c r="A15981" i="1"/>
  <c r="A15982" i="1"/>
  <c r="A15983" i="1"/>
  <c r="A15984" i="1"/>
  <c r="A15985" i="1"/>
  <c r="A15986" i="1"/>
  <c r="A15987" i="1"/>
  <c r="A15988" i="1"/>
  <c r="A15989" i="1"/>
  <c r="A15990" i="1"/>
  <c r="A15991" i="1"/>
  <c r="A15992" i="1"/>
  <c r="A15993" i="1"/>
  <c r="A15994" i="1"/>
  <c r="A15995" i="1"/>
  <c r="A15996" i="1"/>
  <c r="A15997" i="1"/>
  <c r="A15998" i="1"/>
  <c r="A15999" i="1"/>
  <c r="A16000" i="1"/>
  <c r="A16001" i="1"/>
  <c r="A16002" i="1"/>
  <c r="A16003" i="1"/>
  <c r="A16004" i="1"/>
  <c r="A16005" i="1"/>
  <c r="A16006" i="1"/>
  <c r="A16007" i="1"/>
  <c r="A16008" i="1"/>
  <c r="A16009" i="1"/>
  <c r="A16010" i="1"/>
  <c r="A16011" i="1"/>
  <c r="A16012" i="1"/>
  <c r="A16013" i="1"/>
  <c r="A16014" i="1"/>
  <c r="A16015" i="1"/>
  <c r="A16016" i="1"/>
  <c r="A16017" i="1"/>
  <c r="A16018" i="1"/>
  <c r="A16019" i="1"/>
  <c r="A16020" i="1"/>
  <c r="A16021" i="1"/>
  <c r="A16022" i="1"/>
  <c r="A16023" i="1"/>
  <c r="A16024" i="1"/>
  <c r="A16025" i="1"/>
  <c r="A16026" i="1"/>
  <c r="A16027" i="1"/>
  <c r="A16028" i="1"/>
  <c r="A16029" i="1"/>
  <c r="A16030" i="1"/>
  <c r="A16031" i="1"/>
  <c r="A16032" i="1"/>
  <c r="A16033" i="1"/>
  <c r="A16034" i="1"/>
  <c r="A16035" i="1"/>
  <c r="A16036" i="1"/>
  <c r="A16037" i="1"/>
  <c r="A16038" i="1"/>
  <c r="A16039" i="1"/>
  <c r="A16040" i="1"/>
  <c r="A16041" i="1"/>
  <c r="A16042" i="1"/>
  <c r="A16043" i="1"/>
  <c r="A16044" i="1"/>
  <c r="A16045" i="1"/>
  <c r="A16046" i="1"/>
  <c r="A16047" i="1"/>
  <c r="A16048" i="1"/>
  <c r="A16049" i="1"/>
  <c r="A16050" i="1"/>
  <c r="A16051" i="1"/>
  <c r="A16052" i="1"/>
  <c r="A16053" i="1"/>
  <c r="A16054" i="1"/>
  <c r="A16055" i="1"/>
  <c r="A16056" i="1"/>
  <c r="A16057" i="1"/>
  <c r="A16058" i="1"/>
  <c r="A16059" i="1"/>
  <c r="A16060" i="1"/>
  <c r="A16061" i="1"/>
  <c r="A16062" i="1"/>
  <c r="A16063" i="1"/>
  <c r="A16064" i="1"/>
  <c r="A16065" i="1"/>
  <c r="A16066" i="1"/>
  <c r="A16067" i="1"/>
  <c r="A16068" i="1"/>
  <c r="A16069" i="1"/>
  <c r="A16070" i="1"/>
  <c r="A16071" i="1"/>
  <c r="A16072" i="1"/>
  <c r="A16073" i="1"/>
  <c r="A16074" i="1"/>
  <c r="A16075" i="1"/>
  <c r="A16076" i="1"/>
  <c r="A16077" i="1"/>
  <c r="A16078" i="1"/>
  <c r="A16079" i="1"/>
  <c r="A16080" i="1"/>
  <c r="A16081" i="1"/>
  <c r="A16082" i="1"/>
  <c r="A16083" i="1"/>
  <c r="A16084" i="1"/>
  <c r="A16085" i="1"/>
  <c r="A16086" i="1"/>
  <c r="A16087" i="1"/>
  <c r="A16088" i="1"/>
  <c r="A16089" i="1"/>
  <c r="A16090" i="1"/>
  <c r="A16091" i="1"/>
  <c r="A16092" i="1"/>
  <c r="A16093" i="1"/>
  <c r="A16094" i="1"/>
  <c r="A16095" i="1"/>
  <c r="A16096" i="1"/>
  <c r="A16097" i="1"/>
  <c r="A16098" i="1"/>
  <c r="A16099" i="1"/>
  <c r="A16100" i="1"/>
  <c r="A16101" i="1"/>
  <c r="A16102" i="1"/>
  <c r="A16103" i="1"/>
  <c r="A16104" i="1"/>
  <c r="A16105" i="1"/>
  <c r="A16106" i="1"/>
  <c r="A16107" i="1"/>
  <c r="A16108" i="1"/>
  <c r="A16109" i="1"/>
  <c r="A16110" i="1"/>
  <c r="A16111" i="1"/>
  <c r="A16112" i="1"/>
  <c r="A16113" i="1"/>
  <c r="A16114" i="1"/>
  <c r="A16115" i="1"/>
  <c r="A16116" i="1"/>
  <c r="A16117" i="1"/>
  <c r="A16118" i="1"/>
  <c r="A16119" i="1"/>
  <c r="A16120" i="1"/>
  <c r="A16121" i="1"/>
  <c r="A16122" i="1"/>
  <c r="A16123" i="1"/>
  <c r="A16124" i="1"/>
  <c r="A16125" i="1"/>
  <c r="A16126" i="1"/>
  <c r="A16127" i="1"/>
  <c r="A16128" i="1"/>
  <c r="A16129" i="1"/>
  <c r="A16130" i="1"/>
  <c r="A16131" i="1"/>
  <c r="A16132" i="1"/>
  <c r="A16133" i="1"/>
  <c r="A16134" i="1"/>
  <c r="A16135" i="1"/>
  <c r="A16136" i="1"/>
  <c r="A16137" i="1"/>
  <c r="A16138" i="1"/>
  <c r="A16139" i="1"/>
  <c r="A16140" i="1"/>
  <c r="A16141" i="1"/>
  <c r="A16142" i="1"/>
  <c r="A16143" i="1"/>
  <c r="A16144" i="1"/>
  <c r="A16145" i="1"/>
  <c r="A16146" i="1"/>
  <c r="A16147" i="1"/>
  <c r="A16148" i="1"/>
  <c r="A16149" i="1"/>
  <c r="A16150" i="1"/>
  <c r="A16151" i="1"/>
  <c r="A16152" i="1"/>
  <c r="A16153" i="1"/>
  <c r="A16154" i="1"/>
  <c r="A16155" i="1"/>
  <c r="A16156" i="1"/>
  <c r="A16157" i="1"/>
  <c r="A16158" i="1"/>
  <c r="A16159" i="1"/>
  <c r="A16160" i="1"/>
  <c r="A16161" i="1"/>
  <c r="A16162" i="1"/>
  <c r="A16163" i="1"/>
  <c r="A16164" i="1"/>
  <c r="A16165" i="1"/>
  <c r="A16166" i="1"/>
  <c r="A16167" i="1"/>
  <c r="A16168" i="1"/>
  <c r="A16169" i="1"/>
  <c r="A16170" i="1"/>
  <c r="A16171" i="1"/>
  <c r="A16172" i="1"/>
  <c r="A16173" i="1"/>
  <c r="A16174" i="1"/>
  <c r="A16175" i="1"/>
  <c r="A16176" i="1"/>
  <c r="A16177" i="1"/>
  <c r="A16178" i="1"/>
  <c r="A16179" i="1"/>
  <c r="A16180" i="1"/>
  <c r="A16181" i="1"/>
  <c r="A16182" i="1"/>
  <c r="A16183" i="1"/>
  <c r="A16184" i="1"/>
  <c r="A16185" i="1"/>
  <c r="A16186" i="1"/>
  <c r="A16187" i="1"/>
  <c r="A16188" i="1"/>
  <c r="A16189" i="1"/>
  <c r="A16190" i="1"/>
  <c r="A16191" i="1"/>
  <c r="A16192" i="1"/>
  <c r="A16193" i="1"/>
  <c r="A16194" i="1"/>
  <c r="A16195" i="1"/>
  <c r="A16196" i="1"/>
  <c r="A16197" i="1"/>
  <c r="A16198" i="1"/>
  <c r="A16199" i="1"/>
  <c r="A16200" i="1"/>
  <c r="A16201" i="1"/>
  <c r="A16202" i="1"/>
  <c r="A16203" i="1"/>
  <c r="A16204" i="1"/>
  <c r="A16205" i="1"/>
  <c r="A16206" i="1"/>
  <c r="A16207" i="1"/>
  <c r="A16208" i="1"/>
  <c r="A16209" i="1"/>
  <c r="A16210" i="1"/>
  <c r="A16211" i="1"/>
  <c r="A16212" i="1"/>
  <c r="A16213" i="1"/>
  <c r="A16214" i="1"/>
  <c r="A16215" i="1"/>
  <c r="A16216" i="1"/>
  <c r="A16217" i="1"/>
  <c r="A16218" i="1"/>
  <c r="A16219" i="1"/>
  <c r="A16220" i="1"/>
  <c r="A16221" i="1"/>
  <c r="A16222" i="1"/>
  <c r="A16223" i="1"/>
  <c r="A16224" i="1"/>
  <c r="A16225" i="1"/>
  <c r="A16226" i="1"/>
  <c r="A16227" i="1"/>
  <c r="A16228" i="1"/>
  <c r="A16229" i="1"/>
  <c r="A16230" i="1"/>
  <c r="A16231" i="1"/>
  <c r="A16232" i="1"/>
  <c r="A16233" i="1"/>
  <c r="A16234" i="1"/>
  <c r="A16235" i="1"/>
  <c r="A16236" i="1"/>
  <c r="A16237" i="1"/>
  <c r="A16238" i="1"/>
  <c r="A16239" i="1"/>
  <c r="A16240" i="1"/>
  <c r="A16241" i="1"/>
  <c r="A16242" i="1"/>
  <c r="A16243" i="1"/>
  <c r="A16244" i="1"/>
  <c r="A16245" i="1"/>
  <c r="A16246" i="1"/>
  <c r="A16247" i="1"/>
  <c r="A16248" i="1"/>
  <c r="A16249" i="1"/>
  <c r="A16250" i="1"/>
  <c r="A16251" i="1"/>
  <c r="A16252" i="1"/>
  <c r="A16253" i="1"/>
  <c r="A16254" i="1"/>
  <c r="A16255" i="1"/>
  <c r="A16256" i="1"/>
  <c r="A16257" i="1"/>
  <c r="A16258" i="1"/>
  <c r="A16259" i="1"/>
  <c r="A16260" i="1"/>
  <c r="A16261" i="1"/>
  <c r="A16262" i="1"/>
  <c r="A16263" i="1"/>
  <c r="A16264" i="1"/>
  <c r="A16265" i="1"/>
  <c r="A16266" i="1"/>
  <c r="A16267" i="1"/>
  <c r="A16268" i="1"/>
  <c r="A16269" i="1"/>
  <c r="A16270" i="1"/>
  <c r="A16271" i="1"/>
  <c r="A16272" i="1"/>
  <c r="A16273" i="1"/>
  <c r="A16274" i="1"/>
  <c r="A16275" i="1"/>
  <c r="A16276" i="1"/>
  <c r="A16277" i="1"/>
  <c r="A16278" i="1"/>
  <c r="A16279" i="1"/>
  <c r="A16280" i="1"/>
  <c r="A16281" i="1"/>
  <c r="A16282" i="1"/>
  <c r="A16283" i="1"/>
  <c r="A16284" i="1"/>
  <c r="A16285" i="1"/>
  <c r="A16286" i="1"/>
  <c r="A16287" i="1"/>
  <c r="A16288" i="1"/>
  <c r="A16289" i="1"/>
  <c r="A16290" i="1"/>
  <c r="A16291" i="1"/>
  <c r="A16292" i="1"/>
  <c r="A16293" i="1"/>
  <c r="A16294" i="1"/>
  <c r="A16295" i="1"/>
  <c r="A16296" i="1"/>
  <c r="A16297" i="1"/>
  <c r="A16298" i="1"/>
  <c r="A16299" i="1"/>
  <c r="A16300" i="1"/>
  <c r="A16301" i="1"/>
  <c r="A16302" i="1"/>
  <c r="A16303" i="1"/>
  <c r="A16304" i="1"/>
  <c r="A16305" i="1"/>
  <c r="A16306" i="1"/>
  <c r="A16307" i="1"/>
  <c r="A16308" i="1"/>
  <c r="A16309" i="1"/>
  <c r="A16310" i="1"/>
  <c r="A16311" i="1"/>
  <c r="A16312" i="1"/>
  <c r="A16313" i="1"/>
  <c r="A16314" i="1"/>
  <c r="A16315" i="1"/>
  <c r="A16316" i="1"/>
  <c r="A16317" i="1"/>
  <c r="A16318" i="1"/>
  <c r="A16319" i="1"/>
  <c r="A16320" i="1"/>
  <c r="A16321" i="1"/>
  <c r="A16322" i="1"/>
  <c r="A16323" i="1"/>
  <c r="A16324" i="1"/>
  <c r="A16325" i="1"/>
  <c r="A16326" i="1"/>
  <c r="A16327" i="1"/>
  <c r="A16328" i="1"/>
  <c r="A16329" i="1"/>
  <c r="A16330" i="1"/>
  <c r="A16331" i="1"/>
  <c r="A16332" i="1"/>
  <c r="A16333" i="1"/>
  <c r="A16334" i="1"/>
  <c r="A16335" i="1"/>
  <c r="A16336" i="1"/>
  <c r="A16337" i="1"/>
  <c r="A16338" i="1"/>
  <c r="A16339" i="1"/>
  <c r="A16340" i="1"/>
  <c r="A16341" i="1"/>
  <c r="A16342" i="1"/>
  <c r="A16343" i="1"/>
  <c r="A16344" i="1"/>
  <c r="A16345" i="1"/>
  <c r="A16346" i="1"/>
  <c r="A16347" i="1"/>
  <c r="A16348" i="1"/>
  <c r="A16349" i="1"/>
  <c r="A16350" i="1"/>
  <c r="A16351" i="1"/>
  <c r="A16352" i="1"/>
  <c r="A16353" i="1"/>
  <c r="A16354" i="1"/>
  <c r="A16355" i="1"/>
  <c r="A16356" i="1"/>
  <c r="A16357" i="1"/>
  <c r="A16358" i="1"/>
  <c r="A16359" i="1"/>
  <c r="A16360" i="1"/>
  <c r="A16361" i="1"/>
  <c r="A16362" i="1"/>
  <c r="A16363" i="1"/>
  <c r="A16364" i="1"/>
  <c r="A16365" i="1"/>
  <c r="A16366" i="1"/>
  <c r="A16367" i="1"/>
  <c r="A16368" i="1"/>
  <c r="A16369" i="1"/>
  <c r="A16370" i="1"/>
  <c r="A16371" i="1"/>
  <c r="A16372" i="1"/>
  <c r="A16373" i="1"/>
  <c r="A16374" i="1"/>
  <c r="A16375" i="1"/>
  <c r="A16376" i="1"/>
  <c r="A16377" i="1"/>
  <c r="A16378" i="1"/>
  <c r="A16379" i="1"/>
  <c r="A16380" i="1"/>
  <c r="A16381" i="1"/>
  <c r="A16382" i="1"/>
  <c r="A16383" i="1"/>
  <c r="A16384" i="1"/>
  <c r="A16385" i="1"/>
  <c r="A16386" i="1"/>
  <c r="A16387" i="1"/>
  <c r="A16388" i="1"/>
  <c r="A16389" i="1"/>
  <c r="A16390" i="1"/>
  <c r="A16391" i="1"/>
  <c r="A16392" i="1"/>
  <c r="A16393" i="1"/>
  <c r="A16394" i="1"/>
  <c r="A16395" i="1"/>
  <c r="A16396" i="1"/>
  <c r="A16397" i="1"/>
  <c r="A16398" i="1"/>
  <c r="A16399" i="1"/>
  <c r="A16400" i="1"/>
  <c r="A16401" i="1"/>
  <c r="A16402" i="1"/>
  <c r="A16403" i="1"/>
  <c r="A16404" i="1"/>
  <c r="A16405" i="1"/>
  <c r="A16406" i="1"/>
  <c r="A16407" i="1"/>
  <c r="A16408" i="1"/>
  <c r="A16409" i="1"/>
  <c r="A16410" i="1"/>
  <c r="A16411" i="1"/>
  <c r="A16412" i="1"/>
  <c r="A16413" i="1"/>
  <c r="A16414" i="1"/>
  <c r="A16415" i="1"/>
  <c r="A16416" i="1"/>
  <c r="A16417" i="1"/>
  <c r="A16418" i="1"/>
  <c r="A16419" i="1"/>
  <c r="A16420" i="1"/>
  <c r="A16421" i="1"/>
  <c r="A16422" i="1"/>
  <c r="A16423" i="1"/>
  <c r="A16424" i="1"/>
  <c r="A16425" i="1"/>
  <c r="A16426" i="1"/>
  <c r="A16427" i="1"/>
  <c r="A16428" i="1"/>
  <c r="A16429" i="1"/>
  <c r="A16430" i="1"/>
  <c r="A16431" i="1"/>
  <c r="A16432" i="1"/>
  <c r="A16433" i="1"/>
  <c r="A16434" i="1"/>
  <c r="A16435" i="1"/>
  <c r="A16436" i="1"/>
  <c r="A16437" i="1"/>
  <c r="A16438" i="1"/>
  <c r="A16439" i="1"/>
  <c r="A16440" i="1"/>
  <c r="A16441" i="1"/>
  <c r="A16442" i="1"/>
  <c r="A16443" i="1"/>
  <c r="A16444" i="1"/>
  <c r="A16445" i="1"/>
  <c r="A16446" i="1"/>
  <c r="A16447" i="1"/>
  <c r="A16448" i="1"/>
  <c r="A16449" i="1"/>
  <c r="A16450" i="1"/>
  <c r="A16451" i="1"/>
  <c r="A16452" i="1"/>
  <c r="A16453" i="1"/>
  <c r="A16454" i="1"/>
  <c r="A16455" i="1"/>
  <c r="A16456" i="1"/>
  <c r="A16457" i="1"/>
  <c r="A16458" i="1"/>
  <c r="A16459" i="1"/>
  <c r="A16460" i="1"/>
  <c r="A16461" i="1"/>
  <c r="A16462" i="1"/>
  <c r="A16463" i="1"/>
  <c r="A16464" i="1"/>
  <c r="A16465" i="1"/>
  <c r="A16466" i="1"/>
  <c r="A16467" i="1"/>
  <c r="A16468" i="1"/>
  <c r="A16469" i="1"/>
  <c r="A16470" i="1"/>
  <c r="A16471" i="1"/>
  <c r="A16472" i="1"/>
  <c r="A16473" i="1"/>
  <c r="A16474" i="1"/>
  <c r="A16475" i="1"/>
  <c r="A16476" i="1"/>
  <c r="A16477" i="1"/>
  <c r="A16478" i="1"/>
  <c r="A16479" i="1"/>
  <c r="A16480" i="1"/>
  <c r="A16481" i="1"/>
  <c r="A16482" i="1"/>
  <c r="A16483" i="1"/>
  <c r="A16484" i="1"/>
  <c r="A16485" i="1"/>
  <c r="A16486" i="1"/>
  <c r="A16487" i="1"/>
  <c r="A16488" i="1"/>
  <c r="A16489" i="1"/>
  <c r="A16490" i="1"/>
  <c r="A16491" i="1"/>
  <c r="A16492" i="1"/>
  <c r="A16493" i="1"/>
  <c r="A16494" i="1"/>
  <c r="A16495" i="1"/>
  <c r="A16496" i="1"/>
  <c r="A16497" i="1"/>
  <c r="A16498" i="1"/>
  <c r="A16499" i="1"/>
  <c r="A16500" i="1"/>
  <c r="A16501" i="1"/>
  <c r="A16502" i="1"/>
  <c r="A16503" i="1"/>
  <c r="A16504" i="1"/>
  <c r="A16505" i="1"/>
  <c r="A16506" i="1"/>
  <c r="A16507" i="1"/>
  <c r="A16508" i="1"/>
  <c r="A16509" i="1"/>
  <c r="A16510" i="1"/>
  <c r="A16511" i="1"/>
  <c r="A16512" i="1"/>
  <c r="A16513" i="1"/>
  <c r="A16514" i="1"/>
  <c r="A16515" i="1"/>
  <c r="A16516" i="1"/>
  <c r="A16517" i="1"/>
  <c r="A16518" i="1"/>
  <c r="A16519" i="1"/>
  <c r="A16520" i="1"/>
  <c r="A16521" i="1"/>
  <c r="A16522" i="1"/>
  <c r="A16523" i="1"/>
  <c r="A16524" i="1"/>
  <c r="A16525" i="1"/>
  <c r="A16526" i="1"/>
  <c r="A16527" i="1"/>
  <c r="A16528" i="1"/>
  <c r="A16529" i="1"/>
  <c r="A16530" i="1"/>
  <c r="A16531" i="1"/>
  <c r="A16532" i="1"/>
  <c r="A16533" i="1"/>
  <c r="A16534" i="1"/>
  <c r="A16535" i="1"/>
  <c r="A16536" i="1"/>
  <c r="A16537" i="1"/>
  <c r="A16538" i="1"/>
  <c r="A16539" i="1"/>
  <c r="A16540" i="1"/>
  <c r="A16541" i="1"/>
  <c r="A16542" i="1"/>
  <c r="A16543" i="1"/>
  <c r="A16544" i="1"/>
  <c r="A16545" i="1"/>
  <c r="A16546" i="1"/>
  <c r="A16547" i="1"/>
  <c r="A16548" i="1"/>
  <c r="A16549" i="1"/>
  <c r="A16550" i="1"/>
  <c r="A16551" i="1"/>
  <c r="A16552" i="1"/>
  <c r="A16553" i="1"/>
  <c r="A16554" i="1"/>
  <c r="A16555" i="1"/>
  <c r="A16556" i="1"/>
  <c r="A16557" i="1"/>
  <c r="A16558" i="1"/>
  <c r="A16559" i="1"/>
  <c r="A16560" i="1"/>
  <c r="A16561" i="1"/>
  <c r="A16562" i="1"/>
  <c r="A16563" i="1"/>
  <c r="A16564" i="1"/>
  <c r="A16565" i="1"/>
  <c r="A16566" i="1"/>
  <c r="A16567" i="1"/>
  <c r="A16568" i="1"/>
  <c r="A16569" i="1"/>
  <c r="A16570" i="1"/>
  <c r="A16571" i="1"/>
  <c r="A16572" i="1"/>
  <c r="A16573" i="1"/>
  <c r="A16574" i="1"/>
  <c r="A16575" i="1"/>
  <c r="A16576" i="1"/>
  <c r="A16577" i="1"/>
  <c r="A16578" i="1"/>
  <c r="A16579" i="1"/>
  <c r="A16580" i="1"/>
  <c r="A16581" i="1"/>
  <c r="A16582" i="1"/>
  <c r="A16583" i="1"/>
  <c r="A16584" i="1"/>
  <c r="A16585" i="1"/>
  <c r="A16586" i="1"/>
  <c r="A16587" i="1"/>
  <c r="A16588" i="1"/>
  <c r="A16589" i="1"/>
  <c r="A16590" i="1"/>
  <c r="A16591" i="1"/>
  <c r="A16592" i="1"/>
  <c r="A16593" i="1"/>
  <c r="A16594" i="1"/>
  <c r="A16595" i="1"/>
  <c r="A16596" i="1"/>
  <c r="A16597" i="1"/>
  <c r="A16598" i="1"/>
  <c r="A16599" i="1"/>
  <c r="A16600" i="1"/>
  <c r="A16601" i="1"/>
  <c r="A16602" i="1"/>
  <c r="A16603" i="1"/>
  <c r="A16604" i="1"/>
  <c r="A16605" i="1"/>
  <c r="A16606" i="1"/>
  <c r="A16607" i="1"/>
  <c r="A16608" i="1"/>
  <c r="A16609" i="1"/>
  <c r="A16610" i="1"/>
  <c r="A16611" i="1"/>
  <c r="A16612" i="1"/>
  <c r="A16613" i="1"/>
  <c r="A16614" i="1"/>
  <c r="A16615" i="1"/>
  <c r="A16616" i="1"/>
  <c r="A16617" i="1"/>
  <c r="A16618" i="1"/>
  <c r="A16619" i="1"/>
  <c r="A16620" i="1"/>
  <c r="A16621" i="1"/>
  <c r="A16622" i="1"/>
  <c r="A16623" i="1"/>
  <c r="A16624" i="1"/>
  <c r="A16625" i="1"/>
  <c r="A16626" i="1"/>
  <c r="A16627" i="1"/>
  <c r="A16628" i="1"/>
  <c r="A16629" i="1"/>
  <c r="A16630" i="1"/>
  <c r="A16631" i="1"/>
  <c r="A16632" i="1"/>
  <c r="A16633" i="1"/>
  <c r="A16634" i="1"/>
  <c r="A16635" i="1"/>
  <c r="A16636" i="1"/>
  <c r="A16637" i="1"/>
  <c r="A16638" i="1"/>
  <c r="A16639" i="1"/>
  <c r="A16640" i="1"/>
  <c r="A16641" i="1"/>
  <c r="A16642" i="1"/>
  <c r="A16643" i="1"/>
  <c r="A16644" i="1"/>
  <c r="A16645" i="1"/>
  <c r="A16646" i="1"/>
  <c r="A16647" i="1"/>
  <c r="A16648" i="1"/>
  <c r="A16649" i="1"/>
  <c r="A16650" i="1"/>
  <c r="A16651" i="1"/>
  <c r="A16652" i="1"/>
  <c r="A16653" i="1"/>
  <c r="A16654" i="1"/>
  <c r="A16655" i="1"/>
  <c r="A16656" i="1"/>
  <c r="A16657" i="1"/>
  <c r="A16658" i="1"/>
  <c r="A16659" i="1"/>
  <c r="A16660" i="1"/>
  <c r="A16661" i="1"/>
  <c r="A16662" i="1"/>
  <c r="A16663" i="1"/>
  <c r="A16664" i="1"/>
  <c r="A16665" i="1"/>
  <c r="A16666" i="1"/>
  <c r="A16667" i="1"/>
  <c r="A16668" i="1"/>
  <c r="A16669" i="1"/>
  <c r="A16670" i="1"/>
  <c r="A16671" i="1"/>
  <c r="A16672" i="1"/>
  <c r="A16673" i="1"/>
  <c r="A16674" i="1"/>
  <c r="A16675" i="1"/>
  <c r="A16676" i="1"/>
  <c r="A16677" i="1"/>
  <c r="A16678" i="1"/>
  <c r="A16679" i="1"/>
  <c r="A16680" i="1"/>
  <c r="A16681" i="1"/>
  <c r="A16682" i="1"/>
  <c r="A16683" i="1"/>
  <c r="A16684" i="1"/>
  <c r="A16685" i="1"/>
  <c r="A16686" i="1"/>
  <c r="A16687" i="1"/>
  <c r="A16688" i="1"/>
  <c r="A16689" i="1"/>
  <c r="A16690" i="1"/>
  <c r="A16691" i="1"/>
  <c r="A16692" i="1"/>
  <c r="A16693" i="1"/>
  <c r="A16694" i="1"/>
  <c r="A16695" i="1"/>
  <c r="A16696" i="1"/>
  <c r="A16697" i="1"/>
  <c r="A16698" i="1"/>
  <c r="A16699" i="1"/>
  <c r="A16700" i="1"/>
  <c r="A16701" i="1"/>
  <c r="A16702" i="1"/>
  <c r="A16703" i="1"/>
  <c r="A16704" i="1"/>
  <c r="A16705" i="1"/>
  <c r="A16706" i="1"/>
  <c r="A16707" i="1"/>
  <c r="A16708" i="1"/>
  <c r="A16709" i="1"/>
  <c r="A16710" i="1"/>
  <c r="A16711" i="1"/>
  <c r="A16712" i="1"/>
  <c r="A16713" i="1"/>
  <c r="A16714" i="1"/>
  <c r="A16715" i="1"/>
  <c r="A16716" i="1"/>
  <c r="A16717" i="1"/>
  <c r="A16718" i="1"/>
  <c r="A16719" i="1"/>
  <c r="A16720" i="1"/>
  <c r="A16721" i="1"/>
  <c r="A16722" i="1"/>
  <c r="A16723" i="1"/>
  <c r="A16724" i="1"/>
  <c r="A16725" i="1"/>
  <c r="A16726" i="1"/>
  <c r="A16727" i="1"/>
  <c r="A16728" i="1"/>
  <c r="A16729" i="1"/>
  <c r="A16730" i="1"/>
  <c r="A16731" i="1"/>
  <c r="A16732" i="1"/>
  <c r="A16733" i="1"/>
  <c r="A16734" i="1"/>
  <c r="A16735" i="1"/>
  <c r="A16736" i="1"/>
  <c r="A16737" i="1"/>
  <c r="A16738" i="1"/>
  <c r="A16739" i="1"/>
  <c r="A16740" i="1"/>
  <c r="A16741" i="1"/>
  <c r="A16742" i="1"/>
  <c r="A16743" i="1"/>
  <c r="A16744" i="1"/>
  <c r="A16745" i="1"/>
  <c r="A16746" i="1"/>
  <c r="A16747" i="1"/>
  <c r="A16748" i="1"/>
  <c r="A16749" i="1"/>
  <c r="A16750" i="1"/>
  <c r="A16751" i="1"/>
  <c r="A16752" i="1"/>
  <c r="A16753" i="1"/>
  <c r="A16754" i="1"/>
  <c r="A16755" i="1"/>
  <c r="A16756" i="1"/>
  <c r="A16757" i="1"/>
  <c r="A16758" i="1"/>
  <c r="A16759" i="1"/>
  <c r="A16760" i="1"/>
  <c r="A16761" i="1"/>
  <c r="A16762" i="1"/>
  <c r="A16763" i="1"/>
  <c r="A16764" i="1"/>
  <c r="A16765" i="1"/>
  <c r="A16766" i="1"/>
  <c r="A16767" i="1"/>
  <c r="A16768" i="1"/>
  <c r="A16769" i="1"/>
  <c r="A16770" i="1"/>
  <c r="A16771" i="1"/>
  <c r="A16772" i="1"/>
  <c r="A16773" i="1"/>
  <c r="A16774" i="1"/>
  <c r="A16775" i="1"/>
  <c r="A16776" i="1"/>
  <c r="A16777" i="1"/>
  <c r="A16778" i="1"/>
  <c r="A16779" i="1"/>
  <c r="A16780" i="1"/>
  <c r="A16781" i="1"/>
  <c r="A16782" i="1"/>
  <c r="A16783" i="1"/>
  <c r="A16784" i="1"/>
  <c r="A16785" i="1"/>
  <c r="A16786" i="1"/>
  <c r="A16787" i="1"/>
  <c r="A16788" i="1"/>
  <c r="A16789" i="1"/>
  <c r="A16790" i="1"/>
  <c r="A16791" i="1"/>
  <c r="A16792" i="1"/>
  <c r="A16793" i="1"/>
  <c r="A16794" i="1"/>
  <c r="A16795" i="1"/>
  <c r="A16796" i="1"/>
  <c r="A16797" i="1"/>
  <c r="A16798" i="1"/>
  <c r="A16799" i="1"/>
  <c r="A16800" i="1"/>
  <c r="A16801" i="1"/>
  <c r="A16802" i="1"/>
  <c r="A16803" i="1"/>
  <c r="A16804" i="1"/>
  <c r="A16805" i="1"/>
  <c r="A16806" i="1"/>
  <c r="A16807" i="1"/>
  <c r="A16808" i="1"/>
  <c r="A16809" i="1"/>
  <c r="A16810" i="1"/>
  <c r="A16811" i="1"/>
  <c r="A16812" i="1"/>
  <c r="A16813" i="1"/>
  <c r="A16814" i="1"/>
  <c r="A16815" i="1"/>
  <c r="A16816" i="1"/>
  <c r="A16817" i="1"/>
  <c r="A16818" i="1"/>
  <c r="A16819" i="1"/>
  <c r="A16820" i="1"/>
  <c r="A16821" i="1"/>
  <c r="A16822" i="1"/>
  <c r="A16823" i="1"/>
  <c r="A16824" i="1"/>
  <c r="A16825" i="1"/>
  <c r="A16826" i="1"/>
  <c r="A16827" i="1"/>
  <c r="A16828" i="1"/>
  <c r="A16829" i="1"/>
  <c r="A16830" i="1"/>
  <c r="A16831" i="1"/>
  <c r="A16832" i="1"/>
  <c r="A16833" i="1"/>
  <c r="A16834" i="1"/>
  <c r="A16835" i="1"/>
  <c r="A16836" i="1"/>
  <c r="A16837" i="1"/>
  <c r="A16838" i="1"/>
  <c r="A16839" i="1"/>
  <c r="A16840" i="1"/>
  <c r="A16841" i="1"/>
  <c r="A16842" i="1"/>
  <c r="A16843" i="1"/>
  <c r="A16844" i="1"/>
  <c r="A16845" i="1"/>
  <c r="A16846" i="1"/>
  <c r="A16847" i="1"/>
  <c r="A16848" i="1"/>
  <c r="A16849" i="1"/>
  <c r="A16850" i="1"/>
  <c r="A16851" i="1"/>
  <c r="A16852" i="1"/>
  <c r="A16853" i="1"/>
  <c r="A16854" i="1"/>
  <c r="A16855" i="1"/>
  <c r="A16856" i="1"/>
  <c r="A16857" i="1"/>
  <c r="A16858" i="1"/>
  <c r="A16859" i="1"/>
  <c r="A16860" i="1"/>
  <c r="A16861" i="1"/>
  <c r="A16862" i="1"/>
  <c r="A16863" i="1"/>
  <c r="A16864" i="1"/>
  <c r="A16865" i="1"/>
  <c r="A16866" i="1"/>
  <c r="A16867" i="1"/>
  <c r="A16868" i="1"/>
  <c r="A16869" i="1"/>
  <c r="A16870" i="1"/>
  <c r="A16871" i="1"/>
  <c r="A16872" i="1"/>
  <c r="A16873" i="1"/>
  <c r="A16874" i="1"/>
  <c r="A16875" i="1"/>
  <c r="A16876" i="1"/>
  <c r="A16877" i="1"/>
  <c r="A16878" i="1"/>
  <c r="A16879" i="1"/>
  <c r="A16880" i="1"/>
  <c r="A16881" i="1"/>
  <c r="A16882" i="1"/>
  <c r="A16883" i="1"/>
  <c r="A16884" i="1"/>
  <c r="A16885" i="1"/>
  <c r="A16886" i="1"/>
  <c r="A16887" i="1"/>
  <c r="A16888" i="1"/>
  <c r="A16889" i="1"/>
  <c r="A16890" i="1"/>
  <c r="A16891" i="1"/>
  <c r="A16892" i="1"/>
  <c r="A16893" i="1"/>
  <c r="A16894" i="1"/>
  <c r="A16895" i="1"/>
  <c r="A16896" i="1"/>
  <c r="A16897" i="1"/>
  <c r="A16898" i="1"/>
  <c r="A16899" i="1"/>
  <c r="A16900" i="1"/>
  <c r="A16901" i="1"/>
  <c r="A16902" i="1"/>
  <c r="A16903" i="1"/>
  <c r="A16904" i="1"/>
  <c r="A16905" i="1"/>
  <c r="A16906" i="1"/>
  <c r="A16907" i="1"/>
  <c r="A16908" i="1"/>
  <c r="A16909" i="1"/>
  <c r="A16910" i="1"/>
  <c r="A16911" i="1"/>
  <c r="A16912" i="1"/>
  <c r="A16913" i="1"/>
  <c r="A16914" i="1"/>
  <c r="A16915" i="1"/>
  <c r="A16916" i="1"/>
  <c r="A16917" i="1"/>
  <c r="A16918" i="1"/>
  <c r="A16919" i="1"/>
  <c r="A16920" i="1"/>
  <c r="A16921" i="1"/>
  <c r="A16922" i="1"/>
  <c r="A16923" i="1"/>
  <c r="A16924" i="1"/>
  <c r="A16925" i="1"/>
  <c r="A16926" i="1"/>
  <c r="A16927" i="1"/>
  <c r="A16928" i="1"/>
  <c r="A16929" i="1"/>
  <c r="A16930" i="1"/>
  <c r="A16931" i="1"/>
  <c r="A16932" i="1"/>
  <c r="A16933" i="1"/>
  <c r="A16934" i="1"/>
  <c r="A16935" i="1"/>
  <c r="A16936" i="1"/>
  <c r="A16937" i="1"/>
  <c r="A16938" i="1"/>
  <c r="A16939" i="1"/>
  <c r="A16940" i="1"/>
  <c r="A16941" i="1"/>
  <c r="A16942" i="1"/>
  <c r="A16943" i="1"/>
  <c r="A16944" i="1"/>
  <c r="A16945" i="1"/>
  <c r="A16946" i="1"/>
  <c r="A16947" i="1"/>
  <c r="A16948" i="1"/>
  <c r="A16949" i="1"/>
  <c r="A16950" i="1"/>
  <c r="A16951" i="1"/>
  <c r="A16952" i="1"/>
  <c r="A16953" i="1"/>
  <c r="A16954" i="1"/>
  <c r="A16955" i="1"/>
  <c r="A16956" i="1"/>
  <c r="A16957" i="1"/>
  <c r="A16958" i="1"/>
  <c r="A16959" i="1"/>
  <c r="A16960" i="1"/>
  <c r="A16961" i="1"/>
  <c r="A16962" i="1"/>
  <c r="A16963" i="1"/>
  <c r="A16964" i="1"/>
  <c r="A16965" i="1"/>
  <c r="A16966" i="1"/>
  <c r="A16967" i="1"/>
  <c r="A16968" i="1"/>
  <c r="A16969" i="1"/>
  <c r="A16970" i="1"/>
  <c r="A16971" i="1"/>
  <c r="A16972" i="1"/>
  <c r="A16973" i="1"/>
  <c r="A16974" i="1"/>
  <c r="A16975" i="1"/>
  <c r="A16976" i="1"/>
  <c r="A16977" i="1"/>
  <c r="A16978" i="1"/>
  <c r="A16979" i="1"/>
  <c r="A16980" i="1"/>
  <c r="A16981" i="1"/>
  <c r="A16982" i="1"/>
  <c r="A16983" i="1"/>
  <c r="A16984" i="1"/>
  <c r="A16985" i="1"/>
  <c r="A16986" i="1"/>
  <c r="A16987" i="1"/>
  <c r="A16988" i="1"/>
  <c r="A16989" i="1"/>
  <c r="A16990" i="1"/>
  <c r="A16991" i="1"/>
  <c r="A16992" i="1"/>
  <c r="A16993" i="1"/>
  <c r="A16994" i="1"/>
  <c r="A16995" i="1"/>
  <c r="A16996" i="1"/>
  <c r="A16997" i="1"/>
  <c r="A16998" i="1"/>
  <c r="A16999" i="1"/>
  <c r="A17000" i="1"/>
  <c r="A17001" i="1"/>
  <c r="A17002" i="1"/>
  <c r="A17003" i="1"/>
  <c r="A17004" i="1"/>
  <c r="A17005" i="1"/>
  <c r="A17006" i="1"/>
  <c r="A17007" i="1"/>
  <c r="A17008" i="1"/>
  <c r="A17009" i="1"/>
  <c r="A17010" i="1"/>
  <c r="A17011" i="1"/>
  <c r="A17012" i="1"/>
  <c r="A17013" i="1"/>
  <c r="A17014" i="1"/>
  <c r="A17015" i="1"/>
  <c r="A17016" i="1"/>
  <c r="A17017" i="1"/>
  <c r="A17018" i="1"/>
  <c r="A17019" i="1"/>
  <c r="A17020" i="1"/>
  <c r="A17021" i="1"/>
  <c r="A17022" i="1"/>
  <c r="A17023" i="1"/>
  <c r="A17024" i="1"/>
  <c r="A17025" i="1"/>
  <c r="A17026" i="1"/>
  <c r="A17027" i="1"/>
  <c r="A17028" i="1"/>
  <c r="A17029" i="1"/>
  <c r="A17030" i="1"/>
  <c r="A17031" i="1"/>
  <c r="A17032" i="1"/>
  <c r="A17033" i="1"/>
  <c r="A17034" i="1"/>
  <c r="A17035" i="1"/>
  <c r="A17036" i="1"/>
  <c r="A17037" i="1"/>
  <c r="A17038" i="1"/>
  <c r="A17039" i="1"/>
  <c r="A17040" i="1"/>
  <c r="A17041" i="1"/>
  <c r="A17042" i="1"/>
  <c r="A17043" i="1"/>
  <c r="A17044" i="1"/>
  <c r="A17045" i="1"/>
  <c r="A17046" i="1"/>
  <c r="A17047" i="1"/>
  <c r="A17048" i="1"/>
  <c r="A17049" i="1"/>
  <c r="A17050" i="1"/>
  <c r="A17051" i="1"/>
  <c r="A17052" i="1"/>
  <c r="A17053" i="1"/>
  <c r="A17054" i="1"/>
  <c r="A17055" i="1"/>
  <c r="A17056" i="1"/>
  <c r="A17057" i="1"/>
  <c r="A17058" i="1"/>
  <c r="A17059" i="1"/>
  <c r="A17060" i="1"/>
  <c r="A17061" i="1"/>
  <c r="A17062" i="1"/>
  <c r="A17063" i="1"/>
  <c r="A17064" i="1"/>
  <c r="A17065" i="1"/>
  <c r="A17066" i="1"/>
  <c r="A17067" i="1"/>
  <c r="A17068" i="1"/>
  <c r="A17069" i="1"/>
  <c r="A17070" i="1"/>
  <c r="A17071" i="1"/>
  <c r="A17072" i="1"/>
  <c r="A17073" i="1"/>
  <c r="A17074" i="1"/>
  <c r="A17075" i="1"/>
  <c r="A17076" i="1"/>
  <c r="A17077" i="1"/>
  <c r="A17078" i="1"/>
  <c r="A17079" i="1"/>
  <c r="A17080" i="1"/>
  <c r="A17081" i="1"/>
  <c r="A17082" i="1"/>
  <c r="A17083" i="1"/>
  <c r="A17084" i="1"/>
  <c r="A17085" i="1"/>
  <c r="A17086" i="1"/>
  <c r="A17087" i="1"/>
  <c r="A17088" i="1"/>
  <c r="A17089" i="1"/>
  <c r="A17090" i="1"/>
  <c r="A17091" i="1"/>
  <c r="A17092" i="1"/>
  <c r="A17093" i="1"/>
  <c r="A17094" i="1"/>
  <c r="A17095" i="1"/>
  <c r="A17096" i="1"/>
  <c r="A17097" i="1"/>
  <c r="A17098" i="1"/>
  <c r="A17099" i="1"/>
  <c r="A17100" i="1"/>
  <c r="A17101" i="1"/>
  <c r="A17102" i="1"/>
  <c r="A17103" i="1"/>
  <c r="A17104" i="1"/>
  <c r="A17105" i="1"/>
  <c r="A17106" i="1"/>
  <c r="A17107" i="1"/>
  <c r="A17108" i="1"/>
  <c r="A17109" i="1"/>
  <c r="A17110" i="1"/>
  <c r="A17111" i="1"/>
  <c r="A17112" i="1"/>
  <c r="A17113" i="1"/>
  <c r="A17114" i="1"/>
  <c r="A17115" i="1"/>
  <c r="A17116" i="1"/>
  <c r="A17117" i="1"/>
  <c r="A17118" i="1"/>
  <c r="A17119" i="1"/>
  <c r="A17120" i="1"/>
  <c r="A17121" i="1"/>
  <c r="A17122" i="1"/>
  <c r="A17123" i="1"/>
  <c r="A17124" i="1"/>
  <c r="A17125" i="1"/>
  <c r="A17126" i="1"/>
  <c r="A17127" i="1"/>
  <c r="A17128" i="1"/>
  <c r="A17129" i="1"/>
  <c r="A17130" i="1"/>
  <c r="A17131" i="1"/>
  <c r="A17132" i="1"/>
  <c r="A17133" i="1"/>
  <c r="A17134" i="1"/>
  <c r="A17135" i="1"/>
  <c r="A17136" i="1"/>
  <c r="A17137" i="1"/>
  <c r="A17138" i="1"/>
  <c r="A17139" i="1"/>
  <c r="A17140" i="1"/>
  <c r="A17141" i="1"/>
  <c r="A17142" i="1"/>
  <c r="A17143" i="1"/>
  <c r="A17144" i="1"/>
  <c r="A17145" i="1"/>
  <c r="A17146" i="1"/>
  <c r="A17147" i="1"/>
  <c r="A17148" i="1"/>
  <c r="A17149" i="1"/>
  <c r="A17150" i="1"/>
  <c r="A17151" i="1"/>
  <c r="A17152" i="1"/>
  <c r="A17153" i="1"/>
  <c r="A17154" i="1"/>
  <c r="A17155" i="1"/>
  <c r="A17156" i="1"/>
  <c r="A17157" i="1"/>
  <c r="A17158" i="1"/>
  <c r="A17159" i="1"/>
  <c r="A17160" i="1"/>
  <c r="A17161" i="1"/>
  <c r="A17162" i="1"/>
  <c r="A17163" i="1"/>
  <c r="A17164" i="1"/>
  <c r="A17165" i="1"/>
  <c r="A17166" i="1"/>
  <c r="A17167" i="1"/>
  <c r="A17168" i="1"/>
  <c r="A17169" i="1"/>
  <c r="A17170" i="1"/>
  <c r="A17171" i="1"/>
  <c r="A17172" i="1"/>
  <c r="A17173" i="1"/>
  <c r="A17174" i="1"/>
  <c r="A17175" i="1"/>
  <c r="A17176" i="1"/>
  <c r="A17177" i="1"/>
  <c r="A17178" i="1"/>
  <c r="A17179" i="1"/>
  <c r="A17180" i="1"/>
  <c r="A17181" i="1"/>
  <c r="A17182" i="1"/>
  <c r="A17183" i="1"/>
  <c r="A17184" i="1"/>
  <c r="A17185" i="1"/>
  <c r="A17186" i="1"/>
  <c r="A17187" i="1"/>
  <c r="A17188" i="1"/>
  <c r="A17189" i="1"/>
  <c r="A17190" i="1"/>
  <c r="A17191" i="1"/>
  <c r="A17192" i="1"/>
  <c r="A17193" i="1"/>
  <c r="A17194" i="1"/>
  <c r="A17195" i="1"/>
  <c r="A17196" i="1"/>
  <c r="A17197" i="1"/>
  <c r="A17198" i="1"/>
  <c r="A17199" i="1"/>
  <c r="A17200" i="1"/>
  <c r="A17201" i="1"/>
  <c r="A17202" i="1"/>
  <c r="A17203" i="1"/>
  <c r="A17204" i="1"/>
  <c r="A17205" i="1"/>
  <c r="A17206" i="1"/>
  <c r="A17207" i="1"/>
  <c r="A17208" i="1"/>
  <c r="A17209" i="1"/>
  <c r="A17210" i="1"/>
  <c r="A17211" i="1"/>
  <c r="A17212" i="1"/>
  <c r="A17213" i="1"/>
  <c r="A17214" i="1"/>
  <c r="A17215" i="1"/>
  <c r="A17216" i="1"/>
  <c r="A17217" i="1"/>
  <c r="A17218" i="1"/>
  <c r="A17219" i="1"/>
  <c r="A17220" i="1"/>
  <c r="A17221" i="1"/>
  <c r="A17222" i="1"/>
  <c r="A17223" i="1"/>
  <c r="A17224" i="1"/>
  <c r="A17225" i="1"/>
  <c r="A17226" i="1"/>
  <c r="A17227" i="1"/>
  <c r="A17228" i="1"/>
  <c r="A17229" i="1"/>
  <c r="A17230" i="1"/>
  <c r="A17231" i="1"/>
  <c r="A17232" i="1"/>
  <c r="A17233" i="1"/>
  <c r="A17234" i="1"/>
  <c r="A17235" i="1"/>
  <c r="A17236" i="1"/>
  <c r="A17237" i="1"/>
  <c r="A17238" i="1"/>
  <c r="A17239" i="1"/>
  <c r="A17240" i="1"/>
  <c r="A17241" i="1"/>
  <c r="A17242" i="1"/>
  <c r="A17243" i="1"/>
  <c r="A17244" i="1"/>
  <c r="A17245" i="1"/>
  <c r="A17246" i="1"/>
  <c r="A17247" i="1"/>
  <c r="A17248" i="1"/>
  <c r="A17249" i="1"/>
  <c r="A17250" i="1"/>
  <c r="A17251" i="1"/>
  <c r="A17252" i="1"/>
  <c r="A17253" i="1"/>
  <c r="A17254" i="1"/>
  <c r="A17255" i="1"/>
  <c r="A17256" i="1"/>
  <c r="A17257" i="1"/>
  <c r="A17258" i="1"/>
  <c r="A17259" i="1"/>
  <c r="A17260" i="1"/>
  <c r="A17261" i="1"/>
  <c r="A17262" i="1"/>
  <c r="A17263" i="1"/>
  <c r="A17264" i="1"/>
  <c r="A17265" i="1"/>
  <c r="A17266" i="1"/>
  <c r="A17267" i="1"/>
  <c r="A17268" i="1"/>
  <c r="A17269" i="1"/>
  <c r="A17270" i="1"/>
  <c r="A17271" i="1"/>
  <c r="A17272" i="1"/>
  <c r="A17273" i="1"/>
  <c r="A17274" i="1"/>
  <c r="A17275" i="1"/>
  <c r="A17276" i="1"/>
  <c r="A17277" i="1"/>
  <c r="A17278" i="1"/>
  <c r="A17279" i="1"/>
  <c r="A17280" i="1"/>
  <c r="A17281" i="1"/>
  <c r="A17282" i="1"/>
  <c r="A17283" i="1"/>
  <c r="A17284" i="1"/>
  <c r="A17285" i="1"/>
  <c r="A17286" i="1"/>
  <c r="A17287" i="1"/>
  <c r="A17288" i="1"/>
  <c r="A17289" i="1"/>
  <c r="A17290" i="1"/>
  <c r="A17291" i="1"/>
  <c r="A17292" i="1"/>
  <c r="A17293" i="1"/>
  <c r="A17294" i="1"/>
  <c r="A17295" i="1"/>
  <c r="A17296" i="1"/>
  <c r="A17297" i="1"/>
  <c r="A17298" i="1"/>
  <c r="A17299" i="1"/>
  <c r="A17300" i="1"/>
  <c r="A17301" i="1"/>
  <c r="A17302" i="1"/>
  <c r="A17303" i="1"/>
  <c r="A17304" i="1"/>
  <c r="A17305" i="1"/>
  <c r="A17306" i="1"/>
  <c r="A17307" i="1"/>
  <c r="A17308" i="1"/>
  <c r="A17309" i="1"/>
  <c r="A17310" i="1"/>
  <c r="A17311" i="1"/>
  <c r="A17312" i="1"/>
  <c r="A17313" i="1"/>
  <c r="A17314" i="1"/>
  <c r="A17315" i="1"/>
  <c r="A17316" i="1"/>
  <c r="A17317" i="1"/>
  <c r="A17318" i="1"/>
  <c r="A17319" i="1"/>
  <c r="A17320" i="1"/>
  <c r="A17321" i="1"/>
  <c r="A17322" i="1"/>
  <c r="A17323" i="1"/>
  <c r="A17324" i="1"/>
  <c r="A17325" i="1"/>
  <c r="A17326" i="1"/>
  <c r="A17327" i="1"/>
  <c r="A17328" i="1"/>
  <c r="A17329" i="1"/>
  <c r="A17330" i="1"/>
  <c r="A17331" i="1"/>
  <c r="A17332" i="1"/>
  <c r="A17333" i="1"/>
  <c r="A17334" i="1"/>
  <c r="A17335" i="1"/>
  <c r="A17336" i="1"/>
  <c r="A17337" i="1"/>
  <c r="A17338" i="1"/>
  <c r="A17339" i="1"/>
  <c r="A17340" i="1"/>
  <c r="A17341" i="1"/>
  <c r="A17342" i="1"/>
  <c r="A17343" i="1"/>
  <c r="A17344" i="1"/>
  <c r="A17345" i="1"/>
  <c r="A17346" i="1"/>
  <c r="A17347" i="1"/>
  <c r="A17348" i="1"/>
  <c r="A17349" i="1"/>
  <c r="A17350" i="1"/>
  <c r="A17351" i="1"/>
  <c r="A17352" i="1"/>
  <c r="A17353" i="1"/>
  <c r="A17354" i="1"/>
  <c r="A17355" i="1"/>
  <c r="A17356" i="1"/>
  <c r="A17357" i="1"/>
  <c r="A17358" i="1"/>
  <c r="A17359" i="1"/>
  <c r="A17360" i="1"/>
  <c r="A17361" i="1"/>
  <c r="A17362" i="1"/>
  <c r="A17363" i="1"/>
  <c r="A17364" i="1"/>
  <c r="A17365" i="1"/>
  <c r="A17366" i="1"/>
  <c r="A17367" i="1"/>
  <c r="A17368" i="1"/>
  <c r="A17369" i="1"/>
  <c r="A17370" i="1"/>
  <c r="A17371" i="1"/>
  <c r="A17372" i="1"/>
  <c r="A17373" i="1"/>
  <c r="A17374" i="1"/>
  <c r="A17375" i="1"/>
  <c r="A17376" i="1"/>
  <c r="A17377" i="1"/>
  <c r="A17378" i="1"/>
  <c r="A17379" i="1"/>
  <c r="A17380" i="1"/>
  <c r="A17381" i="1"/>
  <c r="A17382" i="1"/>
  <c r="A17383" i="1"/>
  <c r="A17384" i="1"/>
  <c r="A17385" i="1"/>
  <c r="A17386" i="1"/>
  <c r="A17387" i="1"/>
  <c r="A17388" i="1"/>
  <c r="A17389" i="1"/>
  <c r="A17390" i="1"/>
  <c r="A17391" i="1"/>
  <c r="A17392" i="1"/>
  <c r="A17393" i="1"/>
  <c r="A17394" i="1"/>
  <c r="A17395" i="1"/>
  <c r="A17396" i="1"/>
  <c r="A17397" i="1"/>
  <c r="A17398" i="1"/>
  <c r="A17399" i="1"/>
  <c r="A17400" i="1"/>
  <c r="A17401" i="1"/>
  <c r="A17402" i="1"/>
  <c r="A17403" i="1"/>
  <c r="A17404" i="1"/>
  <c r="A17405" i="1"/>
  <c r="A17406" i="1"/>
  <c r="A17407" i="1"/>
  <c r="A17408" i="1"/>
  <c r="A17409" i="1"/>
  <c r="A17410" i="1"/>
  <c r="A17411" i="1"/>
  <c r="A17412" i="1"/>
  <c r="A17413" i="1"/>
  <c r="A17414" i="1"/>
  <c r="A17415" i="1"/>
  <c r="A17416" i="1"/>
  <c r="A17417" i="1"/>
  <c r="A17418" i="1"/>
  <c r="A17419" i="1"/>
  <c r="A17420" i="1"/>
  <c r="A17421" i="1"/>
  <c r="A17422" i="1"/>
  <c r="A17423" i="1"/>
  <c r="A17424" i="1"/>
  <c r="A17425" i="1"/>
  <c r="A17426" i="1"/>
  <c r="A17427" i="1"/>
  <c r="A17428" i="1"/>
  <c r="A17429" i="1"/>
  <c r="A17430" i="1"/>
  <c r="A17431" i="1"/>
  <c r="A17432" i="1"/>
  <c r="A17433" i="1"/>
  <c r="A17434" i="1"/>
  <c r="A17435" i="1"/>
  <c r="A17436" i="1"/>
  <c r="A17437" i="1"/>
  <c r="A17438" i="1"/>
  <c r="A17439" i="1"/>
  <c r="A17440" i="1"/>
  <c r="A17441" i="1"/>
  <c r="A17442" i="1"/>
  <c r="A17443" i="1"/>
  <c r="A17444" i="1"/>
  <c r="A17445" i="1"/>
  <c r="A17446" i="1"/>
  <c r="A17447" i="1"/>
  <c r="A17448" i="1"/>
  <c r="A17449" i="1"/>
  <c r="A17450" i="1"/>
  <c r="A17451" i="1"/>
  <c r="A17452" i="1"/>
  <c r="A17453" i="1"/>
  <c r="A17454" i="1"/>
  <c r="A17455" i="1"/>
  <c r="A17456" i="1"/>
  <c r="A17457" i="1"/>
  <c r="A17458" i="1"/>
  <c r="A17459" i="1"/>
  <c r="A17460" i="1"/>
  <c r="A17461" i="1"/>
  <c r="A17462" i="1"/>
  <c r="A17463" i="1"/>
  <c r="A17464" i="1"/>
  <c r="A17465" i="1"/>
  <c r="A17466" i="1"/>
  <c r="A17467" i="1"/>
  <c r="A17468" i="1"/>
  <c r="A17469" i="1"/>
  <c r="A17470" i="1"/>
  <c r="A17471" i="1"/>
  <c r="A17472" i="1"/>
  <c r="A17473" i="1"/>
  <c r="A17474" i="1"/>
  <c r="A17475" i="1"/>
  <c r="A17476" i="1"/>
  <c r="A17477" i="1"/>
  <c r="A17478" i="1"/>
  <c r="A17479" i="1"/>
  <c r="A17480" i="1"/>
  <c r="A17481" i="1"/>
  <c r="A17482" i="1"/>
  <c r="A17483" i="1"/>
  <c r="A17484" i="1"/>
  <c r="A17485" i="1"/>
  <c r="A17486" i="1"/>
  <c r="A17487" i="1"/>
  <c r="A17488" i="1"/>
  <c r="A17489" i="1"/>
  <c r="A17490" i="1"/>
  <c r="A17491" i="1"/>
  <c r="A17492" i="1"/>
  <c r="A17493" i="1"/>
  <c r="A17494" i="1"/>
  <c r="A17495" i="1"/>
  <c r="A17496" i="1"/>
  <c r="A17497" i="1"/>
  <c r="A17498" i="1"/>
  <c r="A17499" i="1"/>
  <c r="A17500" i="1"/>
  <c r="A17501" i="1"/>
  <c r="A17502" i="1"/>
  <c r="A17503" i="1"/>
  <c r="A17504" i="1"/>
  <c r="A17505" i="1"/>
  <c r="A17506" i="1"/>
  <c r="A17507" i="1"/>
  <c r="A17508" i="1"/>
  <c r="A17509" i="1"/>
  <c r="A17510" i="1"/>
  <c r="A17511" i="1"/>
  <c r="A17512" i="1"/>
  <c r="A17513" i="1"/>
  <c r="A17514" i="1"/>
  <c r="A17515" i="1"/>
  <c r="A17516" i="1"/>
  <c r="A17517" i="1"/>
  <c r="A17518" i="1"/>
  <c r="A17519" i="1"/>
  <c r="A17520" i="1"/>
  <c r="A17521" i="1"/>
  <c r="A17522" i="1"/>
  <c r="A17523" i="1"/>
  <c r="A17524" i="1"/>
  <c r="A17525" i="1"/>
  <c r="A17526" i="1"/>
  <c r="A17527" i="1"/>
  <c r="A17528" i="1"/>
  <c r="A17529" i="1"/>
  <c r="A17530" i="1"/>
  <c r="A17531" i="1"/>
  <c r="A17532" i="1"/>
  <c r="A17533" i="1"/>
  <c r="A17534" i="1"/>
  <c r="A17535" i="1"/>
  <c r="A17536" i="1"/>
  <c r="A17537" i="1"/>
  <c r="A17538" i="1"/>
  <c r="A17539" i="1"/>
  <c r="A17540" i="1"/>
  <c r="A17541" i="1"/>
  <c r="A17542" i="1"/>
  <c r="A17543" i="1"/>
  <c r="A17544" i="1"/>
  <c r="A17545" i="1"/>
  <c r="A17546" i="1"/>
  <c r="A17547" i="1"/>
  <c r="A17548" i="1"/>
  <c r="A17549" i="1"/>
  <c r="A17550" i="1"/>
  <c r="A17551" i="1"/>
  <c r="A17552" i="1"/>
  <c r="A17553" i="1"/>
  <c r="A17554" i="1"/>
  <c r="A17555" i="1"/>
  <c r="A17556" i="1"/>
  <c r="A17557" i="1"/>
  <c r="A17558" i="1"/>
  <c r="A17559" i="1"/>
  <c r="A17560" i="1"/>
  <c r="A17561" i="1"/>
  <c r="A17562" i="1"/>
  <c r="A17563" i="1"/>
  <c r="A17564" i="1"/>
  <c r="A17565" i="1"/>
  <c r="A17566" i="1"/>
  <c r="A17567" i="1"/>
  <c r="A17568" i="1"/>
  <c r="A17569" i="1"/>
  <c r="A17570" i="1"/>
  <c r="A17571" i="1"/>
  <c r="A17572" i="1"/>
  <c r="A17573" i="1"/>
  <c r="A17574" i="1"/>
  <c r="A17575" i="1"/>
  <c r="A17576" i="1"/>
  <c r="A17577" i="1"/>
  <c r="A17578" i="1"/>
  <c r="A17579" i="1"/>
  <c r="A17580" i="1"/>
  <c r="A17581" i="1"/>
  <c r="A17582" i="1"/>
  <c r="A17583" i="1"/>
  <c r="A17584" i="1"/>
  <c r="A17585" i="1"/>
  <c r="A17586" i="1"/>
  <c r="A17587" i="1"/>
  <c r="A17588" i="1"/>
  <c r="A17589" i="1"/>
  <c r="A17590" i="1"/>
  <c r="A17591" i="1"/>
  <c r="A17592" i="1"/>
  <c r="A17593" i="1"/>
  <c r="A17594" i="1"/>
  <c r="A17595" i="1"/>
  <c r="A17596" i="1"/>
  <c r="A17597" i="1"/>
  <c r="A17598" i="1"/>
  <c r="A17599" i="1"/>
  <c r="A17600" i="1"/>
  <c r="A17601" i="1"/>
  <c r="A17602" i="1"/>
  <c r="A17603" i="1"/>
  <c r="A17604" i="1"/>
  <c r="A17605" i="1"/>
  <c r="A17606" i="1"/>
  <c r="A17607" i="1"/>
  <c r="A17608" i="1"/>
  <c r="A17609" i="1"/>
  <c r="A17610" i="1"/>
  <c r="A17611" i="1"/>
  <c r="A17612" i="1"/>
  <c r="A17613" i="1"/>
  <c r="A17614" i="1"/>
  <c r="A17615" i="1"/>
  <c r="A17616" i="1"/>
  <c r="A17617" i="1"/>
  <c r="A17618" i="1"/>
  <c r="A17619" i="1"/>
  <c r="A17620" i="1"/>
  <c r="A17621" i="1"/>
  <c r="A17622" i="1"/>
  <c r="A17623" i="1"/>
  <c r="A17624" i="1"/>
  <c r="A17625" i="1"/>
  <c r="A17626" i="1"/>
  <c r="A17627" i="1"/>
  <c r="A17628" i="1"/>
  <c r="A17629" i="1"/>
  <c r="A17630" i="1"/>
  <c r="A17631" i="1"/>
  <c r="A17632" i="1"/>
  <c r="A17633" i="1"/>
  <c r="A17634" i="1"/>
  <c r="A17635" i="1"/>
  <c r="A17636" i="1"/>
  <c r="A17637" i="1"/>
  <c r="A17638" i="1"/>
  <c r="A17639" i="1"/>
  <c r="A17640" i="1"/>
  <c r="A17641" i="1"/>
  <c r="A17642" i="1"/>
  <c r="A17643" i="1"/>
  <c r="A17644" i="1"/>
  <c r="A17645" i="1"/>
  <c r="A17646" i="1"/>
  <c r="A17647" i="1"/>
  <c r="A17648" i="1"/>
  <c r="A17649" i="1"/>
  <c r="A17650" i="1"/>
  <c r="A17651" i="1"/>
  <c r="A17652" i="1"/>
  <c r="A17653" i="1"/>
  <c r="A17654" i="1"/>
  <c r="A17655" i="1"/>
  <c r="A17656" i="1"/>
  <c r="A17657" i="1"/>
  <c r="A17658" i="1"/>
  <c r="A17659" i="1"/>
  <c r="A17660" i="1"/>
  <c r="A17661" i="1"/>
  <c r="A17662" i="1"/>
  <c r="A17663" i="1"/>
  <c r="A17664" i="1"/>
  <c r="A17665" i="1"/>
  <c r="A17666" i="1"/>
  <c r="A17667" i="1"/>
  <c r="A17668" i="1"/>
  <c r="A17669" i="1"/>
  <c r="A17670" i="1"/>
  <c r="A17671" i="1"/>
  <c r="A17672" i="1"/>
  <c r="A17673" i="1"/>
  <c r="A17674" i="1"/>
  <c r="A17675" i="1"/>
  <c r="A17676" i="1"/>
  <c r="A17677" i="1"/>
  <c r="A17678" i="1"/>
  <c r="A17679" i="1"/>
  <c r="A17680" i="1"/>
  <c r="A17681" i="1"/>
  <c r="A17682" i="1"/>
  <c r="A17683" i="1"/>
  <c r="A17684" i="1"/>
  <c r="A17685" i="1"/>
  <c r="A17686" i="1"/>
  <c r="A17687" i="1"/>
  <c r="A17688" i="1"/>
  <c r="A17689" i="1"/>
  <c r="A17690" i="1"/>
  <c r="A17691" i="1"/>
  <c r="A17692" i="1"/>
  <c r="A17693" i="1"/>
  <c r="A17694" i="1"/>
  <c r="A17695" i="1"/>
  <c r="A17696" i="1"/>
  <c r="A17697" i="1"/>
  <c r="A17698" i="1"/>
  <c r="A17699" i="1"/>
  <c r="A17700" i="1"/>
  <c r="A17701" i="1"/>
  <c r="A17702" i="1"/>
  <c r="A17703" i="1"/>
  <c r="A17704" i="1"/>
  <c r="A17705" i="1"/>
  <c r="A17706" i="1"/>
  <c r="A17707" i="1"/>
  <c r="A17708" i="1"/>
  <c r="A17709" i="1"/>
  <c r="A17710" i="1"/>
  <c r="A17711" i="1"/>
  <c r="A17712" i="1"/>
  <c r="A17713" i="1"/>
  <c r="A17714" i="1"/>
  <c r="A17715" i="1"/>
  <c r="A17716" i="1"/>
  <c r="A17717" i="1"/>
  <c r="A17718" i="1"/>
  <c r="A17719" i="1"/>
  <c r="A17720" i="1"/>
  <c r="A17721" i="1"/>
  <c r="A17722" i="1"/>
  <c r="A17723" i="1"/>
  <c r="A17724" i="1"/>
  <c r="A17725" i="1"/>
  <c r="A17726" i="1"/>
  <c r="A17727" i="1"/>
  <c r="A17728" i="1"/>
  <c r="A17729" i="1"/>
  <c r="A17730" i="1"/>
  <c r="A17731" i="1"/>
  <c r="A17732" i="1"/>
  <c r="A17733" i="1"/>
  <c r="A17734" i="1"/>
  <c r="A17735" i="1"/>
  <c r="A17736" i="1"/>
  <c r="A17737" i="1"/>
  <c r="A17738" i="1"/>
  <c r="A17739" i="1"/>
  <c r="A17740" i="1"/>
  <c r="A17741" i="1"/>
  <c r="A17742" i="1"/>
  <c r="A17743" i="1"/>
  <c r="A17744" i="1"/>
  <c r="A17745" i="1"/>
  <c r="A17746" i="1"/>
  <c r="A17747" i="1"/>
  <c r="A17748" i="1"/>
  <c r="A17749" i="1"/>
  <c r="A17750" i="1"/>
  <c r="A17751" i="1"/>
  <c r="A17752" i="1"/>
  <c r="A17753" i="1"/>
  <c r="A17754" i="1"/>
  <c r="A17755" i="1"/>
  <c r="A17756" i="1"/>
  <c r="A17757" i="1"/>
  <c r="A17758" i="1"/>
  <c r="A17759" i="1"/>
  <c r="A17760" i="1"/>
  <c r="A17761" i="1"/>
  <c r="A17762" i="1"/>
  <c r="A17763" i="1"/>
  <c r="A17764" i="1"/>
  <c r="A17765" i="1"/>
  <c r="A17766" i="1"/>
  <c r="A17767" i="1"/>
  <c r="A17768" i="1"/>
  <c r="A17769" i="1"/>
  <c r="A17770" i="1"/>
  <c r="A17771" i="1"/>
  <c r="A17772" i="1"/>
  <c r="A17773" i="1"/>
  <c r="A17774" i="1"/>
  <c r="A17775" i="1"/>
  <c r="A17776" i="1"/>
  <c r="A17777" i="1"/>
  <c r="A17778" i="1"/>
  <c r="A17779" i="1"/>
  <c r="A17780" i="1"/>
  <c r="A17781" i="1"/>
  <c r="A17782" i="1"/>
  <c r="A17783" i="1"/>
  <c r="A17784" i="1"/>
  <c r="A17785" i="1"/>
  <c r="A17786" i="1"/>
  <c r="A17787" i="1"/>
  <c r="A17788" i="1"/>
  <c r="A17789" i="1"/>
  <c r="A17790" i="1"/>
  <c r="A17791" i="1"/>
  <c r="A17792" i="1"/>
  <c r="A17793" i="1"/>
  <c r="A17794" i="1"/>
  <c r="A17795" i="1"/>
  <c r="A17796" i="1"/>
  <c r="A17797" i="1"/>
  <c r="A17798" i="1"/>
  <c r="A17799" i="1"/>
  <c r="A17800" i="1"/>
  <c r="A17801" i="1"/>
  <c r="A17802" i="1"/>
  <c r="A17803" i="1"/>
  <c r="A17804" i="1"/>
  <c r="A17805" i="1"/>
  <c r="A17806" i="1"/>
  <c r="A17807" i="1"/>
  <c r="A17808" i="1"/>
  <c r="A17809" i="1"/>
  <c r="A17810" i="1"/>
  <c r="A17811" i="1"/>
  <c r="A17812" i="1"/>
  <c r="A17813" i="1"/>
  <c r="A17814" i="1"/>
  <c r="A17815" i="1"/>
  <c r="A17816" i="1"/>
  <c r="A17817" i="1"/>
  <c r="A17818" i="1"/>
  <c r="A17819" i="1"/>
  <c r="A17820" i="1"/>
  <c r="A17821" i="1"/>
  <c r="A17822" i="1"/>
  <c r="A17823" i="1"/>
  <c r="A17824" i="1"/>
  <c r="A17825" i="1"/>
  <c r="A17826" i="1"/>
  <c r="A17827" i="1"/>
  <c r="A17828" i="1"/>
  <c r="A17829" i="1"/>
  <c r="A17830" i="1"/>
  <c r="A17831" i="1"/>
  <c r="A17832" i="1"/>
  <c r="A17833" i="1"/>
  <c r="A17834" i="1"/>
  <c r="A17835" i="1"/>
  <c r="A17836" i="1"/>
  <c r="A17837" i="1"/>
  <c r="A17838" i="1"/>
  <c r="A17839" i="1"/>
  <c r="A17840" i="1"/>
  <c r="A17841" i="1"/>
  <c r="A17842" i="1"/>
  <c r="A17843" i="1"/>
  <c r="A17844" i="1"/>
  <c r="A17845" i="1"/>
  <c r="A17846" i="1"/>
  <c r="A17847" i="1"/>
  <c r="A17848" i="1"/>
  <c r="A17849" i="1"/>
  <c r="A17850" i="1"/>
  <c r="A17851" i="1"/>
  <c r="A17852" i="1"/>
  <c r="A17853" i="1"/>
  <c r="A17854" i="1"/>
  <c r="A17855" i="1"/>
  <c r="A17856" i="1"/>
  <c r="A17857" i="1"/>
  <c r="A17858" i="1"/>
  <c r="A17859" i="1"/>
  <c r="A17860" i="1"/>
  <c r="A17861" i="1"/>
  <c r="A17862" i="1"/>
  <c r="A17863" i="1"/>
  <c r="A17864" i="1"/>
  <c r="A17865" i="1"/>
  <c r="A17866" i="1"/>
  <c r="A17867" i="1"/>
  <c r="A17868" i="1"/>
  <c r="A17869" i="1"/>
  <c r="A17870" i="1"/>
  <c r="A17871" i="1"/>
  <c r="A17872" i="1"/>
  <c r="A17873" i="1"/>
  <c r="A17874" i="1"/>
  <c r="A17875" i="1"/>
  <c r="A17876" i="1"/>
  <c r="A17877" i="1"/>
  <c r="A17878" i="1"/>
  <c r="A17879" i="1"/>
  <c r="A17880" i="1"/>
  <c r="A17881" i="1"/>
  <c r="A17882" i="1"/>
  <c r="A17883" i="1"/>
  <c r="A17884" i="1"/>
  <c r="A17885" i="1"/>
  <c r="A17886" i="1"/>
  <c r="A17887" i="1"/>
  <c r="A17888" i="1"/>
  <c r="A17889" i="1"/>
  <c r="A17890" i="1"/>
  <c r="A17891" i="1"/>
  <c r="A17892" i="1"/>
  <c r="A17893" i="1"/>
  <c r="A17894" i="1"/>
  <c r="A17895" i="1"/>
  <c r="A17896" i="1"/>
  <c r="A17897" i="1"/>
  <c r="A17898" i="1"/>
  <c r="A17899" i="1"/>
  <c r="A17900" i="1"/>
  <c r="A17901" i="1"/>
  <c r="A17902" i="1"/>
  <c r="A17903" i="1"/>
  <c r="A17904" i="1"/>
  <c r="A17905" i="1"/>
  <c r="A17906" i="1"/>
  <c r="A17907" i="1"/>
  <c r="A17908" i="1"/>
  <c r="A17909" i="1"/>
  <c r="A17910" i="1"/>
  <c r="A17911" i="1"/>
  <c r="A17912" i="1"/>
  <c r="A17913" i="1"/>
  <c r="A17914" i="1"/>
  <c r="A17915" i="1"/>
  <c r="A17916" i="1"/>
  <c r="A17917" i="1"/>
  <c r="A17918" i="1"/>
  <c r="A17919" i="1"/>
  <c r="A17920" i="1"/>
  <c r="A17921" i="1"/>
  <c r="A17922" i="1"/>
  <c r="A17923" i="1"/>
  <c r="A17924" i="1"/>
  <c r="A17925" i="1"/>
  <c r="A17926" i="1"/>
  <c r="A17927" i="1"/>
  <c r="A17928" i="1"/>
  <c r="A17929" i="1"/>
  <c r="A17930" i="1"/>
  <c r="A17931" i="1"/>
  <c r="A17932" i="1"/>
  <c r="A17933" i="1"/>
  <c r="A17934" i="1"/>
  <c r="A17935" i="1"/>
  <c r="A17936" i="1"/>
  <c r="A17937" i="1"/>
  <c r="A17938" i="1"/>
  <c r="A17939" i="1"/>
  <c r="A17940" i="1"/>
  <c r="A17941" i="1"/>
  <c r="A17942" i="1"/>
  <c r="A17943" i="1"/>
  <c r="A17944" i="1"/>
  <c r="A17945" i="1"/>
  <c r="A17946" i="1"/>
  <c r="A17947" i="1"/>
  <c r="A17948" i="1"/>
  <c r="A17949" i="1"/>
  <c r="A17950" i="1"/>
  <c r="A17951" i="1"/>
  <c r="A17952" i="1"/>
  <c r="A17953" i="1"/>
  <c r="A17954" i="1"/>
  <c r="A17955" i="1"/>
  <c r="A17956" i="1"/>
  <c r="A17957" i="1"/>
  <c r="A17958" i="1"/>
  <c r="A17959" i="1"/>
  <c r="A17960" i="1"/>
  <c r="A17961" i="1"/>
  <c r="A17962" i="1"/>
  <c r="A17963" i="1"/>
  <c r="A17964" i="1"/>
  <c r="A17965" i="1"/>
  <c r="A17966" i="1"/>
  <c r="A17967" i="1"/>
  <c r="A17968" i="1"/>
  <c r="A17969" i="1"/>
  <c r="A17970" i="1"/>
  <c r="A17971" i="1"/>
  <c r="A17972" i="1"/>
  <c r="A17973" i="1"/>
  <c r="A17974" i="1"/>
  <c r="A17975" i="1"/>
  <c r="A17976" i="1"/>
  <c r="A17977" i="1"/>
  <c r="A17978" i="1"/>
  <c r="A17979" i="1"/>
  <c r="A17980" i="1"/>
  <c r="A17981" i="1"/>
  <c r="A17982" i="1"/>
  <c r="A17983" i="1"/>
  <c r="A17984" i="1"/>
  <c r="A17985" i="1"/>
  <c r="A17986" i="1"/>
  <c r="A17987" i="1"/>
  <c r="A17988" i="1"/>
  <c r="A17989" i="1"/>
  <c r="A17990" i="1"/>
  <c r="A17991" i="1"/>
  <c r="A17992" i="1"/>
  <c r="A17993" i="1"/>
  <c r="A17994" i="1"/>
  <c r="A17995" i="1"/>
  <c r="A17996" i="1"/>
  <c r="A17997" i="1"/>
  <c r="A17998" i="1"/>
  <c r="A17999" i="1"/>
  <c r="A18000" i="1"/>
  <c r="A18001" i="1"/>
  <c r="A18002" i="1"/>
  <c r="A18003" i="1"/>
  <c r="A18004" i="1"/>
  <c r="A18005" i="1"/>
  <c r="A18006" i="1"/>
  <c r="A18007" i="1"/>
  <c r="A18008" i="1"/>
  <c r="A18009" i="1"/>
  <c r="A18010" i="1"/>
  <c r="A18011" i="1"/>
  <c r="A18012" i="1"/>
  <c r="A18013" i="1"/>
  <c r="A18014" i="1"/>
  <c r="A18015" i="1"/>
  <c r="A18016" i="1"/>
  <c r="A18017" i="1"/>
  <c r="A18018" i="1"/>
  <c r="A18019" i="1"/>
  <c r="A18020" i="1"/>
  <c r="A18021" i="1"/>
  <c r="A18022" i="1"/>
  <c r="A18023" i="1"/>
  <c r="A18024" i="1"/>
  <c r="A18025" i="1"/>
  <c r="A18026" i="1"/>
  <c r="A18027" i="1"/>
  <c r="A18028" i="1"/>
  <c r="A18029" i="1"/>
  <c r="A18030" i="1"/>
  <c r="A18031" i="1"/>
  <c r="A18032" i="1"/>
  <c r="A18033" i="1"/>
  <c r="A18034" i="1"/>
  <c r="A18035" i="1"/>
  <c r="A18036" i="1"/>
  <c r="A18037" i="1"/>
  <c r="A18038" i="1"/>
  <c r="A18039" i="1"/>
  <c r="A18040" i="1"/>
  <c r="A18041" i="1"/>
  <c r="A18042" i="1"/>
  <c r="A18043" i="1"/>
  <c r="A18044" i="1"/>
  <c r="A18045" i="1"/>
  <c r="A18046" i="1"/>
  <c r="A18047" i="1"/>
  <c r="A18048" i="1"/>
  <c r="A18049" i="1"/>
  <c r="A18050" i="1"/>
  <c r="A18051" i="1"/>
  <c r="A18052" i="1"/>
  <c r="A18053" i="1"/>
  <c r="A18054" i="1"/>
  <c r="A18055" i="1"/>
  <c r="A18056" i="1"/>
  <c r="A18057" i="1"/>
  <c r="A18058" i="1"/>
  <c r="A18059" i="1"/>
  <c r="A18060" i="1"/>
  <c r="A18061" i="1"/>
  <c r="A18062" i="1"/>
  <c r="A18063" i="1"/>
  <c r="A18064" i="1"/>
  <c r="A18065" i="1"/>
  <c r="A18066" i="1"/>
  <c r="A18067" i="1"/>
  <c r="A18068" i="1"/>
  <c r="A18069" i="1"/>
  <c r="A18070" i="1"/>
  <c r="A18071" i="1"/>
  <c r="A18072" i="1"/>
  <c r="A18073" i="1"/>
  <c r="A18074" i="1"/>
  <c r="A18075" i="1"/>
  <c r="A18076" i="1"/>
  <c r="A18077" i="1"/>
  <c r="A18078" i="1"/>
  <c r="A18079" i="1"/>
  <c r="A18080" i="1"/>
  <c r="A18081" i="1"/>
  <c r="A18082" i="1"/>
  <c r="A18083" i="1"/>
  <c r="A18084" i="1"/>
  <c r="A18085" i="1"/>
  <c r="A18086" i="1"/>
  <c r="A18087" i="1"/>
  <c r="A18088" i="1"/>
  <c r="A18089" i="1"/>
  <c r="A18090" i="1"/>
  <c r="A18091" i="1"/>
  <c r="A18092" i="1"/>
  <c r="A18093" i="1"/>
  <c r="A18094" i="1"/>
  <c r="A18095" i="1"/>
  <c r="A18096" i="1"/>
  <c r="A18097" i="1"/>
  <c r="A18098" i="1"/>
  <c r="A18099" i="1"/>
  <c r="A18100" i="1"/>
  <c r="A18101" i="1"/>
  <c r="A18102" i="1"/>
  <c r="A18103" i="1"/>
  <c r="A18104" i="1"/>
  <c r="A18105" i="1"/>
  <c r="A18106" i="1"/>
  <c r="A18107" i="1"/>
  <c r="A18108" i="1"/>
  <c r="A18109" i="1"/>
  <c r="A18110" i="1"/>
  <c r="A18111" i="1"/>
  <c r="A18112" i="1"/>
  <c r="A18113" i="1"/>
  <c r="A18114" i="1"/>
  <c r="A18115" i="1"/>
  <c r="A18116" i="1"/>
  <c r="A18117" i="1"/>
  <c r="A18118" i="1"/>
  <c r="A18119" i="1"/>
  <c r="A18120" i="1"/>
  <c r="A18121" i="1"/>
  <c r="A18122" i="1"/>
  <c r="A18123" i="1"/>
  <c r="A18124" i="1"/>
  <c r="A18125" i="1"/>
  <c r="A18126" i="1"/>
  <c r="A18127" i="1"/>
  <c r="A18128" i="1"/>
  <c r="A18129" i="1"/>
  <c r="A18130" i="1"/>
  <c r="A18131" i="1"/>
  <c r="A18132" i="1"/>
  <c r="A18133" i="1"/>
  <c r="A18134" i="1"/>
  <c r="A18135" i="1"/>
  <c r="A18136" i="1"/>
  <c r="A18137" i="1"/>
  <c r="A18138" i="1"/>
  <c r="A18139" i="1"/>
  <c r="A18140" i="1"/>
  <c r="A18141" i="1"/>
  <c r="A18142" i="1"/>
  <c r="A18143" i="1"/>
  <c r="A18144" i="1"/>
  <c r="A18145" i="1"/>
  <c r="A18146" i="1"/>
  <c r="A18147" i="1"/>
  <c r="A18148" i="1"/>
  <c r="A18149" i="1"/>
  <c r="A18150" i="1"/>
  <c r="A18151" i="1"/>
  <c r="A18152" i="1"/>
  <c r="A18153" i="1"/>
  <c r="A18154" i="1"/>
  <c r="A18155" i="1"/>
  <c r="A18156" i="1"/>
  <c r="A18157" i="1"/>
  <c r="A18158" i="1"/>
  <c r="A18159" i="1"/>
  <c r="A18160" i="1"/>
  <c r="A18161" i="1"/>
  <c r="A18162" i="1"/>
  <c r="A18163" i="1"/>
  <c r="A18164" i="1"/>
  <c r="A18165" i="1"/>
  <c r="A18166" i="1"/>
  <c r="A18167" i="1"/>
  <c r="A18168" i="1"/>
  <c r="A18169" i="1"/>
  <c r="A18170" i="1"/>
  <c r="A18171" i="1"/>
  <c r="A18172" i="1"/>
  <c r="A18173" i="1"/>
  <c r="A18174" i="1"/>
  <c r="A18175" i="1"/>
  <c r="A18176" i="1"/>
  <c r="A18177" i="1"/>
  <c r="A18178" i="1"/>
  <c r="A18179" i="1"/>
  <c r="A18180" i="1"/>
  <c r="A18181" i="1"/>
  <c r="A18182" i="1"/>
  <c r="A18183" i="1"/>
  <c r="A18184" i="1"/>
  <c r="A18185" i="1"/>
  <c r="A18186" i="1"/>
  <c r="A18187" i="1"/>
  <c r="A18188" i="1"/>
  <c r="A18189" i="1"/>
  <c r="A18190" i="1"/>
  <c r="A18191" i="1"/>
  <c r="A18192" i="1"/>
  <c r="A18193" i="1"/>
  <c r="A18194" i="1"/>
  <c r="A18195" i="1"/>
  <c r="A18196" i="1"/>
  <c r="A18197" i="1"/>
  <c r="A18198" i="1"/>
  <c r="A18199" i="1"/>
  <c r="A18200" i="1"/>
  <c r="A18201" i="1"/>
  <c r="A18202" i="1"/>
  <c r="A18203" i="1"/>
  <c r="A18204" i="1"/>
  <c r="A18205" i="1"/>
  <c r="A18206" i="1"/>
  <c r="A18207" i="1"/>
  <c r="A18208" i="1"/>
  <c r="A18209" i="1"/>
  <c r="A18210" i="1"/>
  <c r="A18211" i="1"/>
  <c r="A18212" i="1"/>
  <c r="A18213" i="1"/>
  <c r="A18214" i="1"/>
  <c r="A18215" i="1"/>
  <c r="A18216" i="1"/>
  <c r="A18217" i="1"/>
  <c r="A18218" i="1"/>
  <c r="A18219" i="1"/>
  <c r="A18220" i="1"/>
  <c r="A18221" i="1"/>
  <c r="A18222" i="1"/>
  <c r="A18223" i="1"/>
  <c r="A18224" i="1"/>
  <c r="A18225" i="1"/>
  <c r="A18226" i="1"/>
  <c r="A18227" i="1"/>
  <c r="A18228" i="1"/>
  <c r="A18229" i="1"/>
  <c r="A18230" i="1"/>
  <c r="A18231" i="1"/>
  <c r="A18232" i="1"/>
  <c r="A18233" i="1"/>
  <c r="A18234" i="1"/>
  <c r="A18235" i="1"/>
  <c r="A18236" i="1"/>
  <c r="A18237" i="1"/>
  <c r="A18238" i="1"/>
  <c r="A18239" i="1"/>
  <c r="A18240" i="1"/>
  <c r="A18241" i="1"/>
  <c r="A18242" i="1"/>
  <c r="A18243" i="1"/>
  <c r="A18244" i="1"/>
  <c r="A18245" i="1"/>
  <c r="A18246" i="1"/>
  <c r="A18247" i="1"/>
  <c r="A18248" i="1"/>
  <c r="A18249" i="1"/>
  <c r="A18250" i="1"/>
  <c r="A18251" i="1"/>
  <c r="A18252" i="1"/>
  <c r="A18253" i="1"/>
  <c r="A18254" i="1"/>
  <c r="A18255" i="1"/>
  <c r="A18256" i="1"/>
  <c r="A18257" i="1"/>
  <c r="A18258" i="1"/>
  <c r="A18259" i="1"/>
  <c r="A18260" i="1"/>
  <c r="A18261" i="1"/>
  <c r="A18262" i="1"/>
  <c r="A18263" i="1"/>
  <c r="A18264" i="1"/>
  <c r="A18265" i="1"/>
  <c r="A18266" i="1"/>
  <c r="A18267" i="1"/>
  <c r="A18268" i="1"/>
  <c r="A18269" i="1"/>
  <c r="A18270" i="1"/>
  <c r="A18271" i="1"/>
  <c r="A18272" i="1"/>
  <c r="A18273" i="1"/>
  <c r="A18274" i="1"/>
  <c r="A18275" i="1"/>
  <c r="A18276" i="1"/>
  <c r="A18277" i="1"/>
  <c r="A18278" i="1"/>
  <c r="A18279" i="1"/>
  <c r="A18280" i="1"/>
  <c r="A18281" i="1"/>
  <c r="A18282" i="1"/>
  <c r="A18283" i="1"/>
  <c r="A18284" i="1"/>
  <c r="A18285" i="1"/>
  <c r="A18286" i="1"/>
  <c r="A18287" i="1"/>
  <c r="A18288" i="1"/>
  <c r="A18289" i="1"/>
  <c r="A18290" i="1"/>
  <c r="A18291" i="1"/>
  <c r="A18292" i="1"/>
  <c r="A18293" i="1"/>
  <c r="A18294" i="1"/>
  <c r="A18295" i="1"/>
  <c r="A18296" i="1"/>
  <c r="A18297" i="1"/>
  <c r="A18298" i="1"/>
  <c r="A18299" i="1"/>
  <c r="A18300" i="1"/>
  <c r="A18301" i="1"/>
  <c r="A18302" i="1"/>
  <c r="A18303" i="1"/>
  <c r="A18304" i="1"/>
  <c r="A18305" i="1"/>
  <c r="A18306" i="1"/>
  <c r="A18307" i="1"/>
  <c r="A18308" i="1"/>
  <c r="A18309" i="1"/>
  <c r="A18310" i="1"/>
  <c r="A18311" i="1"/>
  <c r="A18312" i="1"/>
  <c r="A18313" i="1"/>
  <c r="A18314" i="1"/>
  <c r="A18315" i="1"/>
  <c r="A18316" i="1"/>
  <c r="A18317" i="1"/>
  <c r="A18318" i="1"/>
  <c r="A18319" i="1"/>
  <c r="A18320" i="1"/>
  <c r="A18321" i="1"/>
  <c r="A18322" i="1"/>
  <c r="A18323" i="1"/>
  <c r="A18324" i="1"/>
  <c r="A18325" i="1"/>
  <c r="A18326" i="1"/>
  <c r="A18327" i="1"/>
  <c r="A18328" i="1"/>
  <c r="A18329" i="1"/>
  <c r="A18330" i="1"/>
  <c r="A18331" i="1"/>
  <c r="A18332" i="1"/>
  <c r="A18333" i="1"/>
  <c r="A18334" i="1"/>
  <c r="A18335" i="1"/>
  <c r="A18336" i="1"/>
  <c r="A18337" i="1"/>
  <c r="A18338" i="1"/>
  <c r="A18339" i="1"/>
  <c r="A18340" i="1"/>
  <c r="A18341" i="1"/>
  <c r="A18342" i="1"/>
  <c r="A18343" i="1"/>
  <c r="A18344" i="1"/>
  <c r="A18345" i="1"/>
  <c r="A18346" i="1"/>
  <c r="A18347" i="1"/>
  <c r="A18348" i="1"/>
  <c r="A18349" i="1"/>
  <c r="A18350" i="1"/>
  <c r="A18351" i="1"/>
  <c r="A18352" i="1"/>
  <c r="A18353" i="1"/>
  <c r="A18354" i="1"/>
  <c r="A18355" i="1"/>
  <c r="A18356" i="1"/>
  <c r="A18357" i="1"/>
  <c r="A18358" i="1"/>
  <c r="A18359" i="1"/>
  <c r="A18360" i="1"/>
  <c r="A18361" i="1"/>
  <c r="A18362" i="1"/>
  <c r="A18363" i="1"/>
  <c r="A18364" i="1"/>
  <c r="A18365" i="1"/>
  <c r="A18366" i="1"/>
  <c r="A18367" i="1"/>
  <c r="A18368" i="1"/>
  <c r="A18369" i="1"/>
  <c r="A18370" i="1"/>
  <c r="A18371" i="1"/>
  <c r="A18372" i="1"/>
  <c r="A18373" i="1"/>
  <c r="A18374" i="1"/>
  <c r="A18375" i="1"/>
  <c r="A18376" i="1"/>
  <c r="A18377" i="1"/>
  <c r="A18378" i="1"/>
  <c r="A18379" i="1"/>
  <c r="A18380" i="1"/>
  <c r="A18381" i="1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</calcChain>
</file>

<file path=xl/sharedStrings.xml><?xml version="1.0" encoding="utf-8"?>
<sst xmlns="http://schemas.openxmlformats.org/spreadsheetml/2006/main" count="63530" uniqueCount="21118">
  <si>
    <t>chromosome</t>
  </si>
  <si>
    <t>CRISPRa activity score</t>
  </si>
  <si>
    <t>chr7</t>
  </si>
  <si>
    <t>+</t>
  </si>
  <si>
    <t>GacaactggtagacaacCAAT</t>
  </si>
  <si>
    <t>GACGGTGGGTCAGCTAACTTG</t>
  </si>
  <si>
    <t>GTAAGGACGCCCCCCCCCGC</t>
  </si>
  <si>
    <t>GATTCCATTCCGTCTTCCTTG</t>
  </si>
  <si>
    <t>-</t>
  </si>
  <si>
    <t>GACCCACCGTCTCTCAAAC</t>
  </si>
  <si>
    <t>GCACGAAGATGGCTACCGGC</t>
  </si>
  <si>
    <t>GTCCTACGTCATCACGTGC</t>
  </si>
  <si>
    <t>GTCATCACGTGCCGGGATG</t>
  </si>
  <si>
    <t>GAAGACGGAATGGAATCCAGA</t>
  </si>
  <si>
    <t>GGAATGGAATCCAGATggg</t>
  </si>
  <si>
    <t>chr9</t>
  </si>
  <si>
    <t>GTCTCAgcgcggcgggggccg</t>
  </si>
  <si>
    <t>GAGGTAGAAGGAGTCTCAgcg</t>
  </si>
  <si>
    <t>GCGCGACGACGTGGGGCCGG</t>
  </si>
  <si>
    <t>Gcagctgccgcgccgcgtcgc</t>
  </si>
  <si>
    <t>Ggcggggagactcgcggcggg</t>
  </si>
  <si>
    <t>GGAAAGGCGCAGCCCGAATAG</t>
  </si>
  <si>
    <t>GCTGATGTAAGACCTTTCTCG</t>
  </si>
  <si>
    <t>GCTCCGGGCGCGACGACGT</t>
  </si>
  <si>
    <t>chr4</t>
  </si>
  <si>
    <t>GTCCCGGATGTGGTTGCTA</t>
  </si>
  <si>
    <t>GCAACGACACCGCCGGAGTCC</t>
  </si>
  <si>
    <t>GGTCGCTGCCAGAAAATTACC</t>
  </si>
  <si>
    <t>GCCTCTGGCCCCGCGCGCATT</t>
  </si>
  <si>
    <t>GACCTTCGACCTCTCAAGACC</t>
  </si>
  <si>
    <t>GTCCTCCTAACGTGTGAGGCT</t>
  </si>
  <si>
    <t>GGGGGGTCCTCCTAACGTGTG</t>
  </si>
  <si>
    <t>GGCAGCGACCTAATGCGCGCG</t>
  </si>
  <si>
    <t>GTCGTTGCCCGGGTAATTTTC</t>
  </si>
  <si>
    <t>GGCACCAGCTCACGGTCTGT</t>
  </si>
  <si>
    <t>chr1</t>
  </si>
  <si>
    <t>GGGGCCTCTCAAACCTGTCCT</t>
  </si>
  <si>
    <t>GTCTCCTCCCCCGCCCAAGCTC</t>
  </si>
  <si>
    <t>GCGGGGTGCCCGCGCGCAGGAC</t>
  </si>
  <si>
    <t>GCGCGCAGGACGGGACGCC</t>
  </si>
  <si>
    <t>GACGGGACGCCAGGGTTTGTGT</t>
  </si>
  <si>
    <t>GGGCAGCTCGGAGAGGTACG</t>
  </si>
  <si>
    <t>GAAGAGCTAAGAGGCGGGTCTC</t>
  </si>
  <si>
    <t>GGGTCCTAGGACAGGTTTGAG</t>
  </si>
  <si>
    <t>GCCTATTTCCCCTCCAGCGCC</t>
  </si>
  <si>
    <t>Gctcctctcccccccgccccgc</t>
  </si>
  <si>
    <t>GAAGGGAGCGAGTCCGTTCCA</t>
  </si>
  <si>
    <t>GCCCGCTCCGCTCTCCACTCC</t>
  </si>
  <si>
    <t>GAGCCTCGTGTCGGAGTGAGG</t>
  </si>
  <si>
    <t>GGGCGCTCTAGCCGCTCAGTC</t>
  </si>
  <si>
    <t>GCAGAAAGCGGAGAGTCACAG</t>
  </si>
  <si>
    <t>GCCCCCCTCATTCCCAGGCAA</t>
  </si>
  <si>
    <t>GGGGAATGAGCCGGGAGAGCC</t>
  </si>
  <si>
    <t>GccAGCCCGGAGCCTGAGCCgg</t>
  </si>
  <si>
    <t>Gcgaggcccgcccgggcgggt</t>
  </si>
  <si>
    <t>GGCTCTGTAGGCTCGGGACC</t>
  </si>
  <si>
    <t>GAGCGGGCGCAGGCCGTGGAA</t>
  </si>
  <si>
    <t>GGCCGCCTGGCAAACCCGGAG</t>
  </si>
  <si>
    <t>Ggagcgagcgcagcgcagcag</t>
  </si>
  <si>
    <t>GCGGGCGAGCAAGCGGTCGGC</t>
  </si>
  <si>
    <t>GGCTGCTGCGCGGCAGCGGGC</t>
  </si>
  <si>
    <t>GCTTGGGTCGAGGCTGCTGCG</t>
  </si>
  <si>
    <t>GggagggGGACCCGGGACGGG</t>
  </si>
  <si>
    <t>GACTCTCCGCTTTCTGCTGC</t>
  </si>
  <si>
    <t>chr5</t>
  </si>
  <si>
    <t>GTGGGCTCCTATTGGTAGGC</t>
  </si>
  <si>
    <t>GAGTGGGGTGCGAGGGTACAA</t>
  </si>
  <si>
    <t>GTACCCGGGAGCGAGCGGGCA</t>
  </si>
  <si>
    <t>GGGCTCCAGATAGCACGTCG</t>
  </si>
  <si>
    <t>GTAGAGTGCGCTCGGTAAC</t>
  </si>
  <si>
    <t>GCTGCAGTTTATCCTAACT</t>
  </si>
  <si>
    <t>GTTGGTAAAACGCTGCAGTGC</t>
  </si>
  <si>
    <t>GGTACAGTAGGTGTAGAGCT</t>
  </si>
  <si>
    <t>GTATACCCTCGACGTGCTATC</t>
  </si>
  <si>
    <t>GTGCCGGTAACGCACGCTTC</t>
  </si>
  <si>
    <t>chr6</t>
  </si>
  <si>
    <t>GCCCCTCCAGTTGGCTTCGTG</t>
  </si>
  <si>
    <t>GGAGGAGGAGGGTCAGAACTC</t>
  </si>
  <si>
    <t>GAGAACAAAGTGAGTGGAATAA</t>
  </si>
  <si>
    <t>GGACTCGGAAACTTTAACTG</t>
  </si>
  <si>
    <t>GCTCCCGCTCCCGGAATGGACT</t>
  </si>
  <si>
    <t>GCCAACTGGAGGGGCGGGCGT</t>
  </si>
  <si>
    <t>GTCCTAATCCACACCAGCAGG</t>
  </si>
  <si>
    <t>GTTTCCGAGTCCATTCCGGGAG</t>
  </si>
  <si>
    <t>GGGAGCGGGAGCCCATCTTGC</t>
  </si>
  <si>
    <t>GCTGGCTGCCGAGGCCCTCGC</t>
  </si>
  <si>
    <t>chr14</t>
  </si>
  <si>
    <t>GCCGCTGGGCGCCGACCCATGC</t>
  </si>
  <si>
    <t>GGAGTGCTCGGGCGGGCCGCT</t>
  </si>
  <si>
    <t>GGCACTCTGGTTCTGCGGC</t>
  </si>
  <si>
    <t>GAACATCCAGAATCATGCAGTATAT</t>
  </si>
  <si>
    <t>GCCTTATTTCTGAGAGTGGGA</t>
  </si>
  <si>
    <t>GACGGTTTAGCCAAGGCCCGT</t>
  </si>
  <si>
    <t>GCAAGGTCATGTTAGTAAAG</t>
  </si>
  <si>
    <t>GTTATACATTAGTACAAACAAGC</t>
  </si>
  <si>
    <t>GTTCAAATACCTGTTTCAAGCA</t>
  </si>
  <si>
    <t>GACACGTTCCCAGCCAGCAT</t>
  </si>
  <si>
    <t>GCACACGCCTGGGCATTCGT</t>
  </si>
  <si>
    <t>GGCCTGTAGGGTGACGGGTAG</t>
  </si>
  <si>
    <t>GCTTTTAAAATGGAAAAAAAAAT</t>
  </si>
  <si>
    <t>GCACATTATTTTAGCTACTT</t>
  </si>
  <si>
    <t>GTATAACCGTGCTTGAAAC</t>
  </si>
  <si>
    <t>GTTAAATTCTTTGAGAGTGTGTTCG</t>
  </si>
  <si>
    <t>GTTGTGTTCTCAGCAGGCCTC</t>
  </si>
  <si>
    <t>GGGCGCCGACCCATGCTGGCT</t>
  </si>
  <si>
    <t>GTCTCCCTGGTGGAGTACGT</t>
  </si>
  <si>
    <t>GCACACCAACCCCAGGGTGT</t>
  </si>
  <si>
    <t>GTTGCTTCGGTCACAGCCCGA</t>
  </si>
  <si>
    <t>GCGGCAGGGCGCGGAAACC</t>
  </si>
  <si>
    <t>GGCGTCGGAGCAGCGCGGCA</t>
  </si>
  <si>
    <t>GGTTGGTGTGCAGCATCATTG</t>
  </si>
  <si>
    <t>GAGCCTAGCCAGTTGCAGTTA</t>
  </si>
  <si>
    <t>GCTGTGACCGAAGCAACAA</t>
  </si>
  <si>
    <t>GGTGGAGTACGTCGGTGGGT</t>
  </si>
  <si>
    <t>chr3</t>
  </si>
  <si>
    <t>Ggtgctttaatctgcaaatc</t>
  </si>
  <si>
    <t>GCAGATATCTCAGATACAACC</t>
  </si>
  <si>
    <t>GCTTCTATTTGGACTGAGAAGA</t>
  </si>
  <si>
    <t>GAGCTCTAACGCAGGCTCAGG</t>
  </si>
  <si>
    <t>GACACCGGTTCCGCAGCGCCG</t>
  </si>
  <si>
    <t>GGGAGAGGTCTAACAACATGC</t>
  </si>
  <si>
    <t>GGGGGCCTCAGTAACAAAGTA</t>
  </si>
  <si>
    <t>GGTTCCTCCCACACGGGACAC</t>
  </si>
  <si>
    <t>GAAACAAGAAATCAAGCGCATCC</t>
  </si>
  <si>
    <t>GCGCCGGGAGGGTGGCGGCTGG</t>
  </si>
  <si>
    <t>GAGGACATTCATGTGCACTC</t>
  </si>
  <si>
    <t>GATCGCAATTAACTGACGAG</t>
  </si>
  <si>
    <t>GTTTCTAAAATACGAGAAG</t>
  </si>
  <si>
    <t>GGGAGGGTGGCGGCTGGCGGGC</t>
  </si>
  <si>
    <t>GGACTTGGAGGTAAAGTCACT</t>
  </si>
  <si>
    <t>GCCTGCGTTAGAGCTCCCGCT</t>
  </si>
  <si>
    <t>GTAAAAGACCATCCTAATCCG</t>
  </si>
  <si>
    <t>GCGGAACCGGTGTCCCGTG</t>
  </si>
  <si>
    <t>GCCCCTCGGTGACATTACA</t>
  </si>
  <si>
    <t>Gcaccgaatcagagtgaggtg</t>
  </si>
  <si>
    <t>GcccaaggttacacaATAAATC</t>
  </si>
  <si>
    <t>GTCCGCATCTCTCGATATTGTC</t>
  </si>
  <si>
    <t>GAGAGAGATTATAAATGAATCC</t>
  </si>
  <si>
    <t>GACTTCAGAGCCTGCTGAAAAT</t>
  </si>
  <si>
    <t>GGTTCCGCAGCGCCGCGGATT</t>
  </si>
  <si>
    <t>chr12</t>
  </si>
  <si>
    <t>GGCAGAGCGTTTATTTTCCAG</t>
  </si>
  <si>
    <t>GTGCCTCAGTCTTTGTTAGCC</t>
  </si>
  <si>
    <t>GAGTGTCTGTTAAATAATGGG</t>
  </si>
  <si>
    <t>GTTGCACCAAGCGGCAGTTCG</t>
  </si>
  <si>
    <t>GAGGTATCAGGCTATGACCTA</t>
  </si>
  <si>
    <t>GGAACCCCAGAGAGGCCAGAT</t>
  </si>
  <si>
    <t>GTAGTTCTGCTTGCAAGCCTT</t>
  </si>
  <si>
    <t>GATACCTCACATTGCCGAGAAT</t>
  </si>
  <si>
    <t>GCCGAGAATCGGAGTTCTG</t>
  </si>
  <si>
    <t>GAATCGGAGTTCTGTGGCTCCG</t>
  </si>
  <si>
    <t>GCCGACAGCCTGTAGGGTGATC</t>
  </si>
  <si>
    <t>Gagcctctgttcatctgaat</t>
  </si>
  <si>
    <t>GtgcttaagaaaCTTCTCACCC</t>
  </si>
  <si>
    <t>GTATTGATTGATGTAGAGGTGG</t>
  </si>
  <si>
    <t>GTGGGGGAGAAGATCAAAGACA</t>
  </si>
  <si>
    <t>GACAAGGATTGAGAATCAGGGA</t>
  </si>
  <si>
    <t>GAATCAGGGATGGGAAAAGCAGT</t>
  </si>
  <si>
    <t>GCCGCCCTGCCTGCCTGGGAGGT</t>
  </si>
  <si>
    <t>GAAAGTGGGCGGGACATGCTCC</t>
  </si>
  <si>
    <t>GGCAGGCAGGGCGGCTGTCAG</t>
  </si>
  <si>
    <t>chr2</t>
  </si>
  <si>
    <t>GCTTGCCAGCCCGCGCGCCG</t>
  </si>
  <si>
    <t>GCGCCGGGGCGGGACCTAGCG</t>
  </si>
  <si>
    <t>GCCTGCAcgcgccggcggccg</t>
  </si>
  <si>
    <t>GTCCGAGCCTGCAcgcgccgg</t>
  </si>
  <si>
    <t>GGCGCGCACATGGCCGCCAGC</t>
  </si>
  <si>
    <t>GGCTAGGGTACACTTCGGGGT</t>
  </si>
  <si>
    <t>GCCGGGTTGGGGTAGGTGAGC</t>
  </si>
  <si>
    <t>GCTGGCAAGCTccgcccccct</t>
  </si>
  <si>
    <t>GCAGGCTCGGACAGGTAAAGG</t>
  </si>
  <si>
    <t>GCGCGCGGGAGGCAACCCAGC</t>
  </si>
  <si>
    <t>chrX</t>
  </si>
  <si>
    <t>GAGTTGTAGTCCGGTGGAGC</t>
  </si>
  <si>
    <t>GTTTTAGTGCACCATTCATATA</t>
  </si>
  <si>
    <t>GTATGACTCTCTAATTGTAGT</t>
  </si>
  <si>
    <t>GAAAGCTGGTGCTCCCTCTTCC</t>
  </si>
  <si>
    <t>GAATGTTAAAGCAGCCAGCCTGCTA</t>
  </si>
  <si>
    <t>GCCAGCCTGCTATGGAAAATTA</t>
  </si>
  <si>
    <t>GCTATGGAAAATTAAGGTCTAAAC</t>
  </si>
  <si>
    <t>GCACCAGCTTTCTAGGAATCCAT</t>
  </si>
  <si>
    <t>GCTTTCTAGGAATCCATAGGTTTC</t>
  </si>
  <si>
    <t>GAGTCCGGCTGGGTCCGCGGG</t>
  </si>
  <si>
    <t>GAATGGTGCACTAAAACACTAC</t>
  </si>
  <si>
    <t>GACGGGAAGTGGAGTCCGGC</t>
  </si>
  <si>
    <t>GAATGCGGCCTACGCgggt</t>
  </si>
  <si>
    <t>GCCTACGCgggtgggggggaa</t>
  </si>
  <si>
    <t>GCAGCCCCGGTGACACTGGGA</t>
  </si>
  <si>
    <t>GGGATCGCTGAGAGGACCGAG</t>
  </si>
  <si>
    <t>GGACCGAGCGGATTCCGGAG</t>
  </si>
  <si>
    <t>GAGGCGGAGGCGCTCAATCTG</t>
  </si>
  <si>
    <t>GAGTCATACCCATATATGAA</t>
  </si>
  <si>
    <t>GTAGTCCGGTGGAGCGGGGGT</t>
  </si>
  <si>
    <t>chr22</t>
  </si>
  <si>
    <t>GCGTGGTAGGGGCAGAGGGGGG</t>
  </si>
  <si>
    <t>GATCTGGCCCAACGATGCGGA</t>
  </si>
  <si>
    <t>GGTCCTGGCCTCTCTGTGAGT</t>
  </si>
  <si>
    <t>GGTCCCTAGTGTGCCCAGCCCTG</t>
  </si>
  <si>
    <t>GAAGGTGCCCTCCGCATCGTT</t>
  </si>
  <si>
    <t>GCCTCTGACACGACGACT</t>
  </si>
  <si>
    <t>GCACTGCGGCGTGGTAGGGGCAG</t>
  </si>
  <si>
    <t>GAGGGGGGAGGTTGCTTCTGT</t>
  </si>
  <si>
    <t>GGCCTCTCACCAGCCTCAGGGCT</t>
  </si>
  <si>
    <t>GCACACTAGGGACCACCCAGCA</t>
  </si>
  <si>
    <t>Gttcgagctcaaagtactcct</t>
  </si>
  <si>
    <t>GAATCTGgccctttacacgga</t>
  </si>
  <si>
    <t>GATCGATCCATTGACAGAATC</t>
  </si>
  <si>
    <t>GGGGTTTCCATCAATATCGGG</t>
  </si>
  <si>
    <t>GCACCCCGAGCGCGGAATCC</t>
  </si>
  <si>
    <t>Gatcgtgaaaaaaagcaccg</t>
  </si>
  <si>
    <t>Gtactttgagctcgaacgg</t>
  </si>
  <si>
    <t>GTGCACGCCCGTGCTGGGCGC</t>
  </si>
  <si>
    <t>GCAGGGGAAACAGCGACGCAC</t>
  </si>
  <si>
    <t>GAGAGGCTGTAAACAAGCCAA</t>
  </si>
  <si>
    <t>GAGTTGGCTTCGACGCCAG</t>
  </si>
  <si>
    <t>GCGTCGAAGCCAACTCCTTAC</t>
  </si>
  <si>
    <t>GTCCCGGCCTACTCCCGGAAC</t>
  </si>
  <si>
    <t>GGCCTACTCCCGGAACAGGAG</t>
  </si>
  <si>
    <t>GAGCACATACCTGAACCAGTA</t>
  </si>
  <si>
    <t>GGGGAGCATCTTAGCTGTTTG</t>
  </si>
  <si>
    <t>GCGTCGCTGGTGCAAAACCTC</t>
  </si>
  <si>
    <t>GTGCAAAACCTCGGGTGCG</t>
  </si>
  <si>
    <t>GCGGACTCTTGGAAGAGAGG</t>
  </si>
  <si>
    <t>GGCTTCGACGCCAGCGGGC</t>
  </si>
  <si>
    <t>Gatctgattggaagtgggagct</t>
  </si>
  <si>
    <t>GCCGCGGCCTACGCGTCTCCC</t>
  </si>
  <si>
    <t>GTTGTTTCCTCCTACAGAATAC</t>
  </si>
  <si>
    <t>GCACCGCCGACGTCAAAACAC</t>
  </si>
  <si>
    <t>GACGTCAAAACACCGGGCCTG</t>
  </si>
  <si>
    <t>GGATGGTGGCGGGAAGAAGGC</t>
  </si>
  <si>
    <t>GCGCCCCTCGCCCGATTTGAT</t>
  </si>
  <si>
    <t>GTTCCCACGGAGGCGTCCAGG</t>
  </si>
  <si>
    <t>GAGGCGTCCAGGGGGCGAAG</t>
  </si>
  <si>
    <t>GCACACAAGACTTTTTCCCAG</t>
  </si>
  <si>
    <t>GAGGGTGCTGGCCGCGCCCAG</t>
  </si>
  <si>
    <t>GcagtttttatttagactgGG</t>
  </si>
  <si>
    <t>GGCGGGGAGACCCCCGGAGGA</t>
  </si>
  <si>
    <t>GGGAGGCAGTGACGGCACGGAT</t>
  </si>
  <si>
    <t>GAAGCACCACAGTAACAACAT</t>
  </si>
  <si>
    <t>GAGCTATGGGGGTGTCCACT</t>
  </si>
  <si>
    <t>GTTTAGCAACAGGTCAGGAGT</t>
  </si>
  <si>
    <t>GCCTCCGTGGGAACCCCCGGC</t>
  </si>
  <si>
    <t>GACGCGTAGGCCGCGGCCCCC</t>
  </si>
  <si>
    <t>GTAGGAGGAAACAACATTTTTGT</t>
  </si>
  <si>
    <t>GAGATACAGCCTTCCTACCC</t>
  </si>
  <si>
    <t>chr19</t>
  </si>
  <si>
    <t>GTTCTGGGGCGGCACAGCCA</t>
  </si>
  <si>
    <t>GGTGCGCCGCGTGCGCAGGAG</t>
  </si>
  <si>
    <t>GATTCACCTCGCCCGGTCCTG</t>
  </si>
  <si>
    <t>GGCGCCTGTGTCCAGAGACCC</t>
  </si>
  <si>
    <t>GGACCAAGCAACGTGAGAG</t>
  </si>
  <si>
    <t>GCGTCCCTGGGACCTCAGGAC</t>
  </si>
  <si>
    <t>GGGCGAGGTGAATCGTGCCGA</t>
  </si>
  <si>
    <t>GGTGAATCGTGCCGATgggc</t>
  </si>
  <si>
    <t>GACACCCCCAGCTGCGTCCCT</t>
  </si>
  <si>
    <t>GCCGCGTGCGCAGGAGGGGGT</t>
  </si>
  <si>
    <t>GCGAAGGCGCCTGACGCAAG</t>
  </si>
  <si>
    <t>GTCTCTGGCGGAGCTGCCTCC</t>
  </si>
  <si>
    <t>GAAGCACGACCCGCGTCTC</t>
  </si>
  <si>
    <t>GGAGTCCGCCCAACAGAGA</t>
  </si>
  <si>
    <t>GCGCCTGACGCAAGCGGAACT</t>
  </si>
  <si>
    <t>GGCCGGAGCCCCTCTCTGTT</t>
  </si>
  <si>
    <t>Ggagaggggagagcagcgac</t>
  </si>
  <si>
    <t>GTCGCGTTCAGAGCTGCCGC</t>
  </si>
  <si>
    <t>GAACAGATGGAAACGTGAAGA</t>
  </si>
  <si>
    <t>GAAACGTGAAGACGGGTAGCT</t>
  </si>
  <si>
    <t>GAGCGGGCCTGCACCGGCGGT</t>
  </si>
  <si>
    <t>GCCTGCACCGGCGGTTGGGC</t>
  </si>
  <si>
    <t>GGTGGTGCCGGGCTTTGGCTT</t>
  </si>
  <si>
    <t>GTTCTCAGCTGGGGGGTACG</t>
  </si>
  <si>
    <t>GTACGGGGGAAGATGGCTGGA</t>
  </si>
  <si>
    <t>GGGCGCGCCGCGGTCCCAGG</t>
  </si>
  <si>
    <t>GTCCCAGGTGGACCCCGCCCC</t>
  </si>
  <si>
    <t>chr16</t>
  </si>
  <si>
    <t>GCCCAGTGGCCACGCTGTA</t>
  </si>
  <si>
    <t>GGGCCAGGATGGAGCTGCCCTC</t>
  </si>
  <si>
    <t>GCCAAGGGCTCTGGGCCAGGA</t>
  </si>
  <si>
    <t>GAGAGTCTCACGGGgccccg</t>
  </si>
  <si>
    <t>Ggccggagaccgccccgggcg</t>
  </si>
  <si>
    <t>Gcggaggccggagaccgccc</t>
  </si>
  <si>
    <t>GGCGTTGGAGCCACAggcg</t>
  </si>
  <si>
    <t>GAGACTCTCGGGCGAGCGCG</t>
  </si>
  <si>
    <t>Gagcgccatgggcgccggg</t>
  </si>
  <si>
    <t>GCGTTGGGGGCGGCTCTCGG</t>
  </si>
  <si>
    <t>GATGGGTGGGCGGGACAGGCCA</t>
  </si>
  <si>
    <t>GGAAGATGGGTGGGCGGGAC</t>
  </si>
  <si>
    <t>GGCCACGCTGTAGGGCTCAGGGT</t>
  </si>
  <si>
    <t>GGCGCCCTAAGAACTGGCCg</t>
  </si>
  <si>
    <t>GCCACTGGGCATGTGTTTCCT</t>
  </si>
  <si>
    <t>GCATGTGTTTCCTCGGCCCC</t>
  </si>
  <si>
    <t>GcccccacGGCCAGTTCTTA</t>
  </si>
  <si>
    <t>chr11</t>
  </si>
  <si>
    <t>GCTACTGCGCAGACTCCACCT</t>
  </si>
  <si>
    <t>GGAGCATGGAAGTCTTGGTTTC</t>
  </si>
  <si>
    <t>GCGCCAACCTCCCGCCCACA</t>
  </si>
  <si>
    <t>GGTGGGGAAAGACTTGACATC</t>
  </si>
  <si>
    <t>GAAACGGGGAAAGGAGCGGCG</t>
  </si>
  <si>
    <t>GAGCGGCGGGGGGTTGGGGAGT</t>
  </si>
  <si>
    <t>GACTTCCATGCTCCTTGTGGGC</t>
  </si>
  <si>
    <t>GGCGGGAGGTTGGCGCTTCTG</t>
  </si>
  <si>
    <t>GGCGCTTCTGGGGTGGGTCAT</t>
  </si>
  <si>
    <t>GAATGTTTAAATTAAGACAGG</t>
  </si>
  <si>
    <t>GCAGAGAACTTTCTAGGAGGT</t>
  </si>
  <si>
    <t>GAGCGCAAGCCGGCCGGCTTC</t>
  </si>
  <si>
    <t>GAGCAAGCAGCCGGTGAAGT</t>
  </si>
  <si>
    <t>GAGTCCGAGAAGCAAAATGGG</t>
  </si>
  <si>
    <t>GGGCCTGGAGTGCCCGGAAGC</t>
  </si>
  <si>
    <t>GAAAGTTCTCTGCACCCGG</t>
  </si>
  <si>
    <t>GCACCCGGTGGTCCAGAGGGCC</t>
  </si>
  <si>
    <t>GAAGCAAAATGGGAGGGCCCG</t>
  </si>
  <si>
    <t>GTAGTGAGTCATTACATCGTG</t>
  </si>
  <si>
    <t>GTAGGAGCGCTTCCCGGCCGG</t>
  </si>
  <si>
    <t>GGCGGTAAATGAGGCGAGCAC</t>
  </si>
  <si>
    <t>GTCCTGGCGCGGCCAATGG</t>
  </si>
  <si>
    <t>GCGGCGAAGCCCGAACCCATG</t>
  </si>
  <si>
    <t>GCACCGCAGATGCCGGTCGC</t>
  </si>
  <si>
    <t>GCTGATTGGTGGAACCCGCG</t>
  </si>
  <si>
    <t>GGCCGCCCCGCCTCCCCAACG</t>
  </si>
  <si>
    <t>GCCGGCGGGCAGGGGTTTGT</t>
  </si>
  <si>
    <t>GTGCCCTCCTGCAGCACGCG</t>
  </si>
  <si>
    <t>GACCGGCTGGCCTGCTGGAACT</t>
  </si>
  <si>
    <t>GGGTCAGCGGTGAGCCAGAA</t>
  </si>
  <si>
    <t>GTAAATCCTTGCCTGCCAGAG</t>
  </si>
  <si>
    <t>GATTTGTGGCTCACTTCGTG</t>
  </si>
  <si>
    <t>GGAACCTCGCGTGCTGCAGG</t>
  </si>
  <si>
    <t>GAATGAGTTGGCACTCTCC</t>
  </si>
  <si>
    <t>GCTGACCCACTCTGGCAGGCA</t>
  </si>
  <si>
    <t>GAGCCTGGCCGAGTTCCAGC</t>
  </si>
  <si>
    <t>GCTGCGTTGGCGGGTTCGCCG</t>
  </si>
  <si>
    <t>GGGGCCCGGCGCTGCGTTGG</t>
  </si>
  <si>
    <t>GGTCCAGGTCCCGGCTTCCC</t>
  </si>
  <si>
    <t>GCTTCCCGGGCGAGGAGCGGG</t>
  </si>
  <si>
    <t>GCAGCTCGCTAGGAGCCGGGG</t>
  </si>
  <si>
    <t>GGAGGCCGCGGAGCGTTTGC</t>
  </si>
  <si>
    <t>GCTGGTGGAGGCAGTGGGCAA</t>
  </si>
  <si>
    <t>GGCGACCTTCGCGGTCCTC</t>
  </si>
  <si>
    <t>GACCACGAGGTGGGGGCCGCT</t>
  </si>
  <si>
    <t>GGCGAGGAGCGGGAGGGAGGT</t>
  </si>
  <si>
    <t>GGGTGTGCGCGCGGCCAAT</t>
  </si>
  <si>
    <t>GGGGAGTGTTGCAGGGGGGAT</t>
  </si>
  <si>
    <t>GGGGGTGGGGGAGTGTTGCAGG</t>
  </si>
  <si>
    <t>GGCCGCGCGCACACCCACcg</t>
  </si>
  <si>
    <t>GggagTTAAAGGGCGCTGC</t>
  </si>
  <si>
    <t>GTCCTAGCgcgcggccggcat</t>
  </si>
  <si>
    <t>GCTCCCGGCCGTGGCTGGATA</t>
  </si>
  <si>
    <t>GCTGGATACGGGCGCCTA</t>
  </si>
  <si>
    <t>Gcgttgcgccgcggcctgcct</t>
  </si>
  <si>
    <t>GCTGGGCGCGCTGGAGGCGGT</t>
  </si>
  <si>
    <t>GTGCAGCCTCGGGATACTCCT</t>
  </si>
  <si>
    <t>GcgcccACGTGGTCGGTAG</t>
  </si>
  <si>
    <t>GCGCCCGTATCCAGCCACGGC</t>
  </si>
  <si>
    <t>GAGTCTTGGTCTTGAGCTGC</t>
  </si>
  <si>
    <t>chr20</t>
  </si>
  <si>
    <t>GACGGCGGCAGGGCGCAGCGG</t>
  </si>
  <si>
    <t>GccccgggATTGGGAGCGAG</t>
  </si>
  <si>
    <t>GCAGCGGAGGGACCGGGCACC</t>
  </si>
  <si>
    <t>GGCAGGGCGCAGCGGAGGGAC</t>
  </si>
  <si>
    <t>GCGGGCCGGGGCCGCGTCTCG</t>
  </si>
  <si>
    <t>Gaggccgcccctgcgtccc</t>
  </si>
  <si>
    <t>GATCGCCTTCCCCCCGAGACG</t>
  </si>
  <si>
    <t>GCCGTGTCCTTCGCGTcccgg</t>
  </si>
  <si>
    <t>GCCCTGCCGCCGTCCTCCCGG</t>
  </si>
  <si>
    <t>GgccccccgAAAACGCGCTCC</t>
  </si>
  <si>
    <t>GGGTCTAGGGAGTAGTGAT</t>
  </si>
  <si>
    <t>GAAGTGTACCAGGCTGCTAG</t>
  </si>
  <si>
    <t>GCTGCTAGAGGTAGCTAGGGC</t>
  </si>
  <si>
    <t>GGCTGGAAACGCACTAACATG</t>
  </si>
  <si>
    <t>GCATGCTCTGGAGCACCACGC</t>
  </si>
  <si>
    <t>GACCCCTCAAAAAACAAACCC</t>
  </si>
  <si>
    <t>GCCTACACTCAGAGAATGCTC</t>
  </si>
  <si>
    <t>GAGCCAGAGGAAGGCGTGTCA</t>
  </si>
  <si>
    <t>GCTTGGCCAAAGCACCTGGTC</t>
  </si>
  <si>
    <t>chr10</t>
  </si>
  <si>
    <t>GGAGAGAATGTGACAAGTGC</t>
  </si>
  <si>
    <t>GGAGGGGATTGGCGGAGCGCG</t>
  </si>
  <si>
    <t>GGATTTCGGAGGGGATTGG</t>
  </si>
  <si>
    <t>GCCCACGCTGGAGAAAAAGGC</t>
  </si>
  <si>
    <t>Gcggctctgcgcgcgtccgag</t>
  </si>
  <si>
    <t>GcTTAACCCCTGCGGGCCCGC</t>
  </si>
  <si>
    <t>GGCTCCGCCCCGCGGGGACAC</t>
  </si>
  <si>
    <t>GCCGCCTCCGCGCTCACCGCC</t>
  </si>
  <si>
    <t>GAGAAAAAGGCCGGAGCTGGGAG</t>
  </si>
  <si>
    <t>GccccggcgcTGGATTTCGGA</t>
  </si>
  <si>
    <t>GCAGCTGATTGGCTGCCCACGC</t>
  </si>
  <si>
    <t>GCTATGCAGCTCTGCGCAGCTGAT</t>
  </si>
  <si>
    <t>GTACGTTGTTGCTACTCAGAA</t>
  </si>
  <si>
    <t>GATGAATTTGCAGAGTGCGCG</t>
  </si>
  <si>
    <t>GTCAGATGACTAATGCAAGATG</t>
  </si>
  <si>
    <t>GAGGTGGTAATAATAAAGTCACA</t>
  </si>
  <si>
    <t>GTTTTTGGAAGAGAGGAGAGAGG</t>
  </si>
  <si>
    <t>GTGCCCGGGCGGTGAGCGCGG</t>
  </si>
  <si>
    <t>GCTCTGGGCCGGCGGGCCCGC</t>
  </si>
  <si>
    <t>GTTGTTGCTACTCAGAATGGAAAG</t>
  </si>
  <si>
    <t>GCAGCCCTGTGGACCGGCCA</t>
  </si>
  <si>
    <t>GTGGACCGGCCAAGGCTCCCG</t>
  </si>
  <si>
    <t>GAGTCCGGCAGCCCTGTGGAC</t>
  </si>
  <si>
    <t>GGGCTATGGGCAGCCCTCGCC</t>
  </si>
  <si>
    <t>GTGTGAAAGCAAAGGGCCGGC</t>
  </si>
  <si>
    <t>GGCTGGCGAGTCCGGGCTA</t>
  </si>
  <si>
    <t>GGATCGTGTGAAAGCAAAGGGC</t>
  </si>
  <si>
    <t>GCAAGCGAACCCGAGCGCTgg</t>
  </si>
  <si>
    <t>GGGATGGAAGTTAGCGAATT</t>
  </si>
  <si>
    <t>GCTGGAGAAAGCGCGGGCGCA</t>
  </si>
  <si>
    <t>GGGAGATTAGCAAAGTCGG</t>
  </si>
  <si>
    <t>GCCAGCCCCACCCCGGGAGCCT</t>
  </si>
  <si>
    <t>GCCGGACTCGCGTGGCCGCG</t>
  </si>
  <si>
    <t>GCGTGGACTCCGTTCCCCAGC</t>
  </si>
  <si>
    <t>GCCGGGTGCCCGCTTCTCCCG</t>
  </si>
  <si>
    <t>GCTAATCTCCCGGACCGCATC</t>
  </si>
  <si>
    <t>GCATCTGGACGCTCTGGCTC</t>
  </si>
  <si>
    <t>GGCCGAGTTCAGCGGAATTG</t>
  </si>
  <si>
    <t>GAGTTCAGCGGAATTGCGGGA</t>
  </si>
  <si>
    <t>GAAAAGGTGCTGCCGTCTCCC</t>
  </si>
  <si>
    <t>chr13</t>
  </si>
  <si>
    <t>GAACTGGGCAGACACCAGAC</t>
  </si>
  <si>
    <t>GACTCAGTCCCAACCGAAC</t>
  </si>
  <si>
    <t>GCCTTCCTCCAAGGACTGTGA</t>
  </si>
  <si>
    <t>GAGCCTGGACTGCAGTTGCCG</t>
  </si>
  <si>
    <t>GAGGACGTAAACACCGATC</t>
  </si>
  <si>
    <t>GACGTGCGATGGGGGAGGAGT</t>
  </si>
  <si>
    <t>GTCCCCACGACATAGCAGGACT</t>
  </si>
  <si>
    <t>GTTGACAAACAACCGAGAT</t>
  </si>
  <si>
    <t>GGCAGACACCAGACCGGCCC</t>
  </si>
  <si>
    <t>GGTGTCTGCCCAGTTCGGTT</t>
  </si>
  <si>
    <t>Gggtgtttctcacagagg</t>
  </si>
  <si>
    <t>Gatcattcttgggtgtttctcacag</t>
  </si>
  <si>
    <t>Gggggatttggcagggtcat</t>
  </si>
  <si>
    <t>GATCATCTTTCCTTATGGG</t>
  </si>
  <si>
    <t>Gcagacaaacaagtgaacaa</t>
  </si>
  <si>
    <t>Gaaatatgtgctgtgtccactc</t>
  </si>
  <si>
    <t>Gctttgttaaacagatgcttga</t>
  </si>
  <si>
    <t>Gggacacaaacactctgcct</t>
  </si>
  <si>
    <t>GAATTGATCATCTTTCCTTA</t>
  </si>
  <si>
    <t>Gggtcataggacactagtgg</t>
  </si>
  <si>
    <t>GGTCTGATACTCGAAGGAAA</t>
  </si>
  <si>
    <t>GTGGAACTTCCTTTGGTCGG</t>
  </si>
  <si>
    <t>GGAAGAGCTAAAGAGGAATC</t>
  </si>
  <si>
    <t>GCGTGATAGGAAGAGCTAAAG</t>
  </si>
  <si>
    <t>GAACGTTAGTTGACCCTGA</t>
  </si>
  <si>
    <t>GCTTCGCTGGCGTAAAGTCCC</t>
  </si>
  <si>
    <t>GGCGCTGGCCTGGCCGTGTT</t>
  </si>
  <si>
    <t>GAGTATCAGACCCCCGACCAA</t>
  </si>
  <si>
    <t>GTCAACTAACGTTCTCCGTGA</t>
  </si>
  <si>
    <t>GTCGGGGGTCTGATACTCGA</t>
  </si>
  <si>
    <t>GGCAGCGGGCGTGCGAATCCC</t>
  </si>
  <si>
    <t>GCGAATCCCAGGCTTGTCAGA</t>
  </si>
  <si>
    <t>GCGCTGGAGGCTGGGGTCGCT</t>
  </si>
  <si>
    <t>GGCAGACGTCCAGACTCACCC</t>
  </si>
  <si>
    <t>Gcttcaccacttaagcagcg</t>
  </si>
  <si>
    <t>GgcgTCCCGAAGCGGACCTCA</t>
  </si>
  <si>
    <t>GGACGTGCACTATGGCTCG</t>
  </si>
  <si>
    <t>GAGCTCCGCCCCGGAAggcgg</t>
  </si>
  <si>
    <t>GCGGGCGCAGGACGTGCACTA</t>
  </si>
  <si>
    <t>GACCCTGTCCCTGACGGCAG</t>
  </si>
  <si>
    <t>GGCTCGCTGCGCCGGTTGCTG</t>
  </si>
  <si>
    <t>GGTTGCTGCGGCTCCTCGTGC</t>
  </si>
  <si>
    <t>GGCGAGAGCTCCGCCCCGGA</t>
  </si>
  <si>
    <t>GGGCAGAGACCCTGTCCCTGA</t>
  </si>
  <si>
    <t>GCCAGCCAGAGCCCCAGCACG</t>
  </si>
  <si>
    <t>GCCGCTGTCTgcgcccgccgc</t>
  </si>
  <si>
    <t>GCCCGCCTTGAGGTCCGCTTC</t>
  </si>
  <si>
    <t>Gtaggaaacgaaggctcggga</t>
  </si>
  <si>
    <t>GTCTGGACGTCTGCCAGCCCG</t>
  </si>
  <si>
    <t>GTCTCTGCCCCTCCTCCGGGG</t>
  </si>
  <si>
    <t>GCGTTATTCTGGGGGGGCT</t>
  </si>
  <si>
    <t>GCAGCCTGCGTTATTCTGGGG</t>
  </si>
  <si>
    <t>GGGGCAGCCTGCGTTATTC</t>
  </si>
  <si>
    <t>Gcttacctaaggctatagactgt</t>
  </si>
  <si>
    <t>Ggctatagactgttggtatc</t>
  </si>
  <si>
    <t>Gttggtatctggagataaacc</t>
  </si>
  <si>
    <t>GGTGCTCACTAAACTACCTT</t>
  </si>
  <si>
    <t>GAGGCCCAATGGACAGTGGG</t>
  </si>
  <si>
    <t>GTAGTTTAGTGAGCACCatcc</t>
  </si>
  <si>
    <t>GAGGTCATCTCTCTTTATCTCTC</t>
  </si>
  <si>
    <t>GAGCACTGGGCGGGTACCCGC</t>
  </si>
  <si>
    <t>GGCCCCACTGGCAGAGAAAGG</t>
  </si>
  <si>
    <t>GTAGCTAGGAGACCAGGTCC</t>
  </si>
  <si>
    <t>GGAACAGGAACGGCGTAGCT</t>
  </si>
  <si>
    <t>GGCCGTGCGAGGCCGAGGAAC</t>
  </si>
  <si>
    <t>GAGCGGGCCACCCCTAGCTGC</t>
  </si>
  <si>
    <t>GCTTGAGCGCCCGCCCTTAA</t>
  </si>
  <si>
    <t>GACTGTACCCCCTTAAGGGC</t>
  </si>
  <si>
    <t>GCGCGGAGGCGGAGCACTGGG</t>
  </si>
  <si>
    <t>GGGCCTCCAATGCAAATGAG</t>
  </si>
  <si>
    <t>chr17</t>
  </si>
  <si>
    <t>GGGTGGGGAGACTTCCAAAGG</t>
  </si>
  <si>
    <t>GGCCGGCTCCCCCTCTCCGAG</t>
  </si>
  <si>
    <t>GCCAGGCAGCTCTGATTGGCT</t>
  </si>
  <si>
    <t>GTTCCACTTCTTCTAGATTGG</t>
  </si>
  <si>
    <t>GGAACCCTGCCCCTCGGAGA</t>
  </si>
  <si>
    <t>GGGCCAGAGGTGCTGTGGTAG</t>
  </si>
  <si>
    <t>GCTGGGTCCTCAGAATGGCGT</t>
  </si>
  <si>
    <t>GAATGGCGTGGGCTAACCAG</t>
  </si>
  <si>
    <t>GTGGGCTAACCAGTGGGTAG</t>
  </si>
  <si>
    <t>GGCAGGGGGCGGCCCGCGGTT</t>
  </si>
  <si>
    <t>GTAACCTGAACCGCCCGCCCC</t>
  </si>
  <si>
    <t>GCCCGCCCCCGGAGCCCGCCT</t>
  </si>
  <si>
    <t>GCGCTGCCCCCCTCTGACCAC</t>
  </si>
  <si>
    <t>GCCACTCGGCGCACTAGGGG</t>
  </si>
  <si>
    <t>GAAGCGTGACTCCCAGAGAGG</t>
  </si>
  <si>
    <t>GCAGGGCCCAGGCGGGCTCCG</t>
  </si>
  <si>
    <t>GGTTCAGGTTACAGCCCAGC</t>
  </si>
  <si>
    <t>GATCAGGCCACTCGGCGCACT</t>
  </si>
  <si>
    <t>GCCGCAGCCCCGGGTTTGGG</t>
  </si>
  <si>
    <t>GAGGGAATCGGCTGCTTTA</t>
  </si>
  <si>
    <t>GAGGAGGGCAGGCCCGCCCAG</t>
  </si>
  <si>
    <t>GGTCACTCTCTTCCTTCGCCA</t>
  </si>
  <si>
    <t>GGAGCGTCACCACCAGGGGGC</t>
  </si>
  <si>
    <t>GCCTGGTGGAGCGTCACCACC</t>
  </si>
  <si>
    <t>GCACACGCAGAAGACGAAACA</t>
  </si>
  <si>
    <t>GAGAAGAAGAACCTTGGCGA</t>
  </si>
  <si>
    <t>GTGACCAAACTCGTCCCGGAC</t>
  </si>
  <si>
    <t>GCAGGCCCGCCCAGAGGGAAT</t>
  </si>
  <si>
    <t>GAGAAAAATGGGTGATAATTT</t>
  </si>
  <si>
    <t>chr15</t>
  </si>
  <si>
    <t>GTCCCGAGCCAGACCGGGAAG</t>
  </si>
  <si>
    <t>GTACGCCGGGGCCACTTTGTC</t>
  </si>
  <si>
    <t>GcccggccTCCAGTCTGCCC</t>
  </si>
  <si>
    <t>GCCCCACGCTCGCGGGCTGA</t>
  </si>
  <si>
    <t>GTCAGCCCGACAAAGTGGCCC</t>
  </si>
  <si>
    <t>GAACGCTGGGGTGCCACTCCA</t>
  </si>
  <si>
    <t>GGAGACTCTCCGACCCAGGGA</t>
  </si>
  <si>
    <t>GGCGGGTCCCGAGCCAGAC</t>
  </si>
  <si>
    <t>GGGCTGACGGGGGTCCCTCC</t>
  </si>
  <si>
    <t>GTCGCCGGGTCACAGTCCGCA</t>
  </si>
  <si>
    <t>GCTTTCCTCCTGTTGTTCTTGC</t>
  </si>
  <si>
    <t>GCTTCCAGCACGGTCCCTAA</t>
  </si>
  <si>
    <t>Gcctcctccagggagccttcgt</t>
  </si>
  <si>
    <t>GTTGGGGGTGGGGGTGACCTCC</t>
  </si>
  <si>
    <t>GACCTCCTGGCCTTCTTGGA</t>
  </si>
  <si>
    <t>GGCATCTGCGGTGGAGTTGA</t>
  </si>
  <si>
    <t>GCATGCATTGAGTGTGTACCT</t>
  </si>
  <si>
    <t>GTGCGTCAGCGCAGTGAGCCC</t>
  </si>
  <si>
    <t>GCGCCAGGCTCCAGGCGGGGG</t>
  </si>
  <si>
    <t>GACCGTGCTGGAAGCGGGGCG</t>
  </si>
  <si>
    <t>GctTGAGTCGTCCGCGCCTTT</t>
  </si>
  <si>
    <t>Gatctctacgctcggctctgc</t>
  </si>
  <si>
    <t>Gaggtggggatctctacgct</t>
  </si>
  <si>
    <t>Gttacgaggtgctcccggcct</t>
  </si>
  <si>
    <t>Gcggagttacgaggtgctcc</t>
  </si>
  <si>
    <t>GCCATTCTACATGCACATCTG</t>
  </si>
  <si>
    <t>Gaatgcagcgggagcaggac</t>
  </si>
  <si>
    <t>Ggggagggtcaggctcccacga</t>
  </si>
  <si>
    <t>GGAAGGTAGAATGGAATCCTG</t>
  </si>
  <si>
    <t>GAAATCTCCCCCAGAGCTCGCA</t>
  </si>
  <si>
    <t>GGGTGAGAGAGGGAAAATAGG</t>
  </si>
  <si>
    <t>GAAAATAGGCGGGACCGCGACG</t>
  </si>
  <si>
    <t>GAGTGGGCGGTGGAGCCCGA</t>
  </si>
  <si>
    <t>GTCCCTGGCAAAGCTGGGCTGC</t>
  </si>
  <si>
    <t>GCAGTCGGGGCGCTCACGTC</t>
  </si>
  <si>
    <t>GAGAAGGAGTGGAGCAGTCG</t>
  </si>
  <si>
    <t>GCGACGCGGGATGAGAAGGAG</t>
  </si>
  <si>
    <t>GGACCGCGACGCGGGATGAGA</t>
  </si>
  <si>
    <t>GCGCTCACGTCAGGTGAAGGG</t>
  </si>
  <si>
    <t>GGCGGCAGTCTGTTTGCACCT</t>
  </si>
  <si>
    <t>GAAAGTACGAATCACTGGAAC</t>
  </si>
  <si>
    <t>GCAAACGGCCGCGGAGCTCC</t>
  </si>
  <si>
    <t>GCTCCGGGAACGCCCGGCCA</t>
  </si>
  <si>
    <t>GGCGTCACATGGTGGGCGCTG</t>
  </si>
  <si>
    <t>GAATGTGAGCAGCGAGGCGAG</t>
  </si>
  <si>
    <t>GTCGAGGTAGCGAGGAGTCA</t>
  </si>
  <si>
    <t>GCAGCAGGAAGACAGAAGGCG</t>
  </si>
  <si>
    <t>GATTCGTACTTTCATGTCCG</t>
  </si>
  <si>
    <t>GCCAAGGGGCGGGCGTCACA</t>
  </si>
  <si>
    <t>GCCCCCACTCATTGGCGCCAC</t>
  </si>
  <si>
    <t>GGCTAGCACCCGTTGGCTCAc</t>
  </si>
  <si>
    <t>GATTTGGAGTTTCCCTCCGCAG</t>
  </si>
  <si>
    <t>GCGGAGAAGACGGCGACTGGA</t>
  </si>
  <si>
    <t>GCCTAGAGAACAGAGGCTTGC</t>
  </si>
  <si>
    <t>GCAGGGCGCGTCGGGCAGGAC</t>
  </si>
  <si>
    <t>GGGAGCGCAGGGCGCGTCGGGC</t>
  </si>
  <si>
    <t>GCCACTGGGGACCGGGGAGCGC</t>
  </si>
  <si>
    <t>GCCCAGGAGGGGCACTGTAGC</t>
  </si>
  <si>
    <t>GGCTTCCACCGAGGCGGGACG</t>
  </si>
  <si>
    <t>GTGCTAGCCGAAGCAGTCGGG</t>
  </si>
  <si>
    <t>GAGTGGGGGCTCCGGCGCTTG</t>
  </si>
  <si>
    <t>GCACTGTAGCTGGCGGCTCG</t>
  </si>
  <si>
    <t>GCTAGCAGCTTGGGCAAACT</t>
  </si>
  <si>
    <t>GggCTCAGAGCTAGCAGCT</t>
  </si>
  <si>
    <t>GCccaactcacagggtgatac</t>
  </si>
  <si>
    <t>GGGGACCAGCTGCGGCTCCCC</t>
  </si>
  <si>
    <t>GCAGAGGCCAAGGGCAGGTCA</t>
  </si>
  <si>
    <t>GAGCTGGGGCTTCCACCGAGG</t>
  </si>
  <si>
    <t>GgcgggccggTGAGCCAAC</t>
  </si>
  <si>
    <t>GAGTCTATTCTAAACTGAAAGCC</t>
  </si>
  <si>
    <t>GATTTTCCACATGATCTCATGTAG</t>
  </si>
  <si>
    <t>GCCCGTAACACGTCATCTCCCCC</t>
  </si>
  <si>
    <t>GGGCCTCCTTAACGGCTCA</t>
  </si>
  <si>
    <t>GAATTACTCTCAGCTCCGGT</t>
  </si>
  <si>
    <t>GGAGTTTAACGACGGTCCCT</t>
  </si>
  <si>
    <t>GAATTAGATCTAAAGCTAACTGT</t>
  </si>
  <si>
    <t>GGCGGGAACGCAGCGATCTC</t>
  </si>
  <si>
    <t>GTGTTGGGGTTAGGAAACTGGG</t>
  </si>
  <si>
    <t>GAAAGTGATGTCGTGTAC</t>
  </si>
  <si>
    <t>GAAGGTGGCGCGGGGTAAACT</t>
  </si>
  <si>
    <t>GATCTCTGGGTTCTACGTTAG</t>
  </si>
  <si>
    <t>GTGGAAAATCTGAAAGCATTTT</t>
  </si>
  <si>
    <t>GCCTGGACATCTGGAGTACCA</t>
  </si>
  <si>
    <t>GCCCACAGTCCCCGAGAAGTT</t>
  </si>
  <si>
    <t>GTTACGGGCTTCCATAAAAGCAGC</t>
  </si>
  <si>
    <t>GCTTTGAATGGAAGGAGCCAAG</t>
  </si>
  <si>
    <t>GAGGCTCCGGTGCCCGTCAGT</t>
  </si>
  <si>
    <t>GCAAGTCCGTGAGCCGTTA</t>
  </si>
  <si>
    <t>GTACTCCTTGCCACACGGGA</t>
  </si>
  <si>
    <t>GCCCGCTCTCGTCATCACTG</t>
  </si>
  <si>
    <t>GAAGAGCATGCGTGAGGCTC</t>
  </si>
  <si>
    <t>GAGCCAAGAGGCCAGCACAGGAG</t>
  </si>
  <si>
    <t>GGAAGCGGCCGGGCCATATC</t>
  </si>
  <si>
    <t>GGCAGCACCTTATTTGGAG</t>
  </si>
  <si>
    <t>GGCCCGGCCGCTTCCGGCTCT</t>
  </si>
  <si>
    <t>GAGGGGCAACGCGGGAACTC</t>
  </si>
  <si>
    <t>GATGGAGGTGCCGGGCGCTGT</t>
  </si>
  <si>
    <t>GGTGCCGGGCGCTGTCGGAT</t>
  </si>
  <si>
    <t>GGCCATGTACGTCACGACGG</t>
  </si>
  <si>
    <t>GCCCCCCATCCGACAGCGCC</t>
  </si>
  <si>
    <t>GGGCTTCCTGCTTCCCATATA</t>
  </si>
  <si>
    <t>GTTTGGTGTTGGGGCTAAAA</t>
  </si>
  <si>
    <t>GCCCCGGATCGCACTTCGGCG</t>
  </si>
  <si>
    <t>GGAAACGACGCGGCTGGAGCG</t>
  </si>
  <si>
    <t>GGCTTCCCTCCCAGGGCGGG</t>
  </si>
  <si>
    <t>GCAGAGTGGGGAGAcggcgcc</t>
  </si>
  <si>
    <t>GGGGAGAcggcgcctggggcc</t>
  </si>
  <si>
    <t>GTGTGAAAGGAACTAGCAGCG</t>
  </si>
  <si>
    <t>GGCCCGCCAGCAAAGCCATCG</t>
  </si>
  <si>
    <t>GGACGGCGACCGACTCGTGAG</t>
  </si>
  <si>
    <t>GTGAGTGGAGGTGAGGTCTGC</t>
  </si>
  <si>
    <t>GACGCCTTCCCCGGCCTTATT</t>
  </si>
  <si>
    <t>GGCGTCCTTAAACCTCAGG</t>
  </si>
  <si>
    <t>GAGCAGGGGACTCCAGCGCG</t>
  </si>
  <si>
    <t>GCGCCCCCGATGGCTTTGCTGG</t>
  </si>
  <si>
    <t>GCGCCCTCGGCTGCGGGGTAG</t>
  </si>
  <si>
    <t>GCCTGCACCCCCCGCCCTGGG</t>
  </si>
  <si>
    <t>GGTTCAGGGTCCCCGGAAAGC</t>
  </si>
  <si>
    <t>GGAAACCCATTGAGCCTGCC</t>
  </si>
  <si>
    <t>GGGGAAGGCGTCCTTAAACCTC</t>
  </si>
  <si>
    <t>GATCCGCCCTAGGCCCCAACG</t>
  </si>
  <si>
    <t>GCGGATCCCGTGATTGGGAC</t>
  </si>
  <si>
    <t>GCCTAGGGCGGATCCCGTGAT</t>
  </si>
  <si>
    <t>GCGCTAACCGCGTTGGGGCCT</t>
  </si>
  <si>
    <t>GCGGAAGCGCTAACCGCGTTG</t>
  </si>
  <si>
    <t>GTCCCTTACGCAGAGACCAA</t>
  </si>
  <si>
    <t>GGGAGTGGCCGGGCCTCCGGA</t>
  </si>
  <si>
    <t>GGCGGGGCCTGTCCCAATCA</t>
  </si>
  <si>
    <t>GGCGGCCGGAAATGAGCCAAG</t>
  </si>
  <si>
    <t>GTCTCTGCGTAAGGGACCAG</t>
  </si>
  <si>
    <t>chr21</t>
  </si>
  <si>
    <t>Gtcagattgatgagaaattca</t>
  </si>
  <si>
    <t>GCGGCTcccactttacacagg</t>
  </si>
  <si>
    <t>GCACATCATCGTCACTCTCGG</t>
  </si>
  <si>
    <t>GCCTTGGCCGCGCTTCAATCT</t>
  </si>
  <si>
    <t>GTGGCGCCCTCTGGAGCTGAG</t>
  </si>
  <si>
    <t>GAGACTTTCCGTGGAGCGCT</t>
  </si>
  <si>
    <t>GCGAGTGTGCGCCCTGGGAGC</t>
  </si>
  <si>
    <t>GGGGCGGGGCTGACACCTTC</t>
  </si>
  <si>
    <t>Gagaggagagggaacgcacga</t>
  </si>
  <si>
    <t>GCCCAGCCCAGATTGAAGCG</t>
  </si>
  <si>
    <t>GCCACTCCCGCGGAGCCTGC</t>
  </si>
  <si>
    <t>GCCTGCGGGATCGGGGCTTCC</t>
  </si>
  <si>
    <t>GCGCGATCAGCACCACGACT</t>
  </si>
  <si>
    <t>GCAGGTTTGGCGTTAGGGCCT</t>
  </si>
  <si>
    <t>GGCCAAGGCGGGTCGCTATCT</t>
  </si>
  <si>
    <t>GAAAGTCTCCGCCCGGCTCCC</t>
  </si>
  <si>
    <t>GGCCCTGCTCCCGGGGCCTCA</t>
  </si>
  <si>
    <t>GGGACCCAGCCGAGTGACAGC</t>
  </si>
  <si>
    <t>GAGAGGACGCCGAGCGCTCCA</t>
  </si>
  <si>
    <t>GCTTGGTCCTCCACCGCCAG</t>
  </si>
  <si>
    <t>GATTGTGCAGCGCCTGGCCGG</t>
  </si>
  <si>
    <t>GTGTAAACGGTGGGGAGACGG</t>
  </si>
  <si>
    <t>GATTTTGTGCGTGTAAACGGT</t>
  </si>
  <si>
    <t>GCGCCCGCCCCCTGGCGGTGG</t>
  </si>
  <si>
    <t>GCGGGCGCCCGGGCCGGCCAG</t>
  </si>
  <si>
    <t>GCCCGGGCCGGCCAGAGGGAA</t>
  </si>
  <si>
    <t>GCGCCGGGTGGCACTACGGGA</t>
  </si>
  <si>
    <t>GCACAATCTGAACTTGCCACG</t>
  </si>
  <si>
    <t>GCCCTGCGCCGGGTGGCACTA</t>
  </si>
  <si>
    <t>GGACAGTCGCTACAAAGTCCT</t>
  </si>
  <si>
    <t>GCCCTGAGAAGCATCGAAC</t>
  </si>
  <si>
    <t>GGGCTGCCTAGTGGAGGGCTA</t>
  </si>
  <si>
    <t>GGCCCGGCCACCCATCCCCGC</t>
  </si>
  <si>
    <t>GTTCACTCAGCCCAACACGC</t>
  </si>
  <si>
    <t>GGCAGCCTCACCCCCCGCGTC</t>
  </si>
  <si>
    <t>GGGTGGCCGGGCCGCCCACAC</t>
  </si>
  <si>
    <t>GTGTGCGCGCGCCTGACGC</t>
  </si>
  <si>
    <t>GCGCGCCTGACGCGGGGGGTG</t>
  </si>
  <si>
    <t>GCGTCCAGTTCGATGCTTCTC</t>
  </si>
  <si>
    <t>Gtcggagagaaaagcctagg</t>
  </si>
  <si>
    <t>GCTTGGGGGCCCCAGAAAGGC</t>
  </si>
  <si>
    <t>GGGGCCCCAGAAAGGCAGGAAA</t>
  </si>
  <si>
    <t>GGGCCAAAGCAAGAAGGAGACG</t>
  </si>
  <si>
    <t>GAAGGAGACGGGGAAGGGGTTC</t>
  </si>
  <si>
    <t>GGCCACCCATCATAAGTTGCC</t>
  </si>
  <si>
    <t>GAGCAGAGAGTGGGAGAAGAGG</t>
  </si>
  <si>
    <t>GCGGGGATGCGGGCAGAGATAA</t>
  </si>
  <si>
    <t>GCGCGCAGCGACAGGCGAGA</t>
  </si>
  <si>
    <t>GGAAGGGGTTCGGGTCTCTA</t>
  </si>
  <si>
    <t>GTCTAGAACAGACCTCTTGC</t>
  </si>
  <si>
    <t>GTGACGCAATTAGCCATATA</t>
  </si>
  <si>
    <t>GGGATCCCGGCCCCGCCTTCC</t>
  </si>
  <si>
    <t>GTTCCGGGCCACTCGGCGGGA</t>
  </si>
  <si>
    <t>GGGGTTGCGTTCCGGGCCACT</t>
  </si>
  <si>
    <t>GTCTGTTCTAGACTCGATC</t>
  </si>
  <si>
    <t>GGGGCGGCGTTGCACTGCGC</t>
  </si>
  <si>
    <t>GCCGGCCGAGCTCCTTATA</t>
  </si>
  <si>
    <t>GGACAGTGCGGGACTCGATT</t>
  </si>
  <si>
    <t>GGGACTCGATTTGGCGGGGC</t>
  </si>
  <si>
    <t>GCTCTGGGCTTCCTCTTCGCC</t>
  </si>
  <si>
    <t>GTCTTTGTGCGGCGGACAAAT</t>
  </si>
  <si>
    <t>GTGCGAGCGTCTTTGTGCGG</t>
  </si>
  <si>
    <t>GAAGCCCAGAGCTgcggggcg</t>
  </si>
  <si>
    <t>Gcaggcggctgccgcggagcg</t>
  </si>
  <si>
    <t>GgcgccggGGAGCGCCTCCGC</t>
  </si>
  <si>
    <t>GCGCCTCCGCGGGAAGTGAGC</t>
  </si>
  <si>
    <t>GTGAGCGGGCTGCCTCTGCG</t>
  </si>
  <si>
    <t>GCTCGCACCTACAAAGCCCG</t>
  </si>
  <si>
    <t>GCCCGAGGTGCACCTGCAAgg</t>
  </si>
  <si>
    <t>GGCTCCAGAGTTCTGACCTCG</t>
  </si>
  <si>
    <t>GGGTCCTTGTAGTCGCATAG</t>
  </si>
  <si>
    <t>GTCCAATGGGGATGTGATTTC</t>
  </si>
  <si>
    <t>GAGACAGACCTCAGGCGCCG</t>
  </si>
  <si>
    <t>GCAGCCCCAGGACGCGACAGC</t>
  </si>
  <si>
    <t>GCAGCGACGCTGCAGATACCA</t>
  </si>
  <si>
    <t>GACGGCTAGAAATGCTTAACT</t>
  </si>
  <si>
    <t>GCGACTACAAGGACCCGTAAA</t>
  </si>
  <si>
    <t>GCATGACCGTGGCGGAAGAAA</t>
  </si>
  <si>
    <t>GGCTGCACCTCTGCCGTCAT</t>
  </si>
  <si>
    <t>GGCACCACCTCCAGGTCTTA</t>
  </si>
  <si>
    <t>GCTACCCCCGCCGGTATTTTT</t>
  </si>
  <si>
    <t>GccgcggcTCGCTCGGGAGAAG</t>
  </si>
  <si>
    <t>GGGGCGCACGGCCGTAAGACC</t>
  </si>
  <si>
    <t>GCCTCCCCCCAAAAAATACCGG</t>
  </si>
  <si>
    <t>GCTTCCTCACGGCCTTCGCCC</t>
  </si>
  <si>
    <t>GCAGCTCCTCGGGGAgggcggg</t>
  </si>
  <si>
    <t>GTGGCCGCCGATGACGGCAG</t>
  </si>
  <si>
    <t>GagggGCTCTGAGCCAACCGC</t>
  </si>
  <si>
    <t>GGAGATGAACTCGCCCGTGCG</t>
  </si>
  <si>
    <t>GGAGATGACGAGGACCCCGGT</t>
  </si>
  <si>
    <t>GCTGAACTTCTAGCTcggggc</t>
  </si>
  <si>
    <t>GCCGTTTGCTGCCGTCTTG</t>
  </si>
  <si>
    <t>GGTACTCGCTCTGCGGGCT</t>
  </si>
  <si>
    <t>GGGCGTTTACAAAAAGTGACT</t>
  </si>
  <si>
    <t>GCCCCTGAGGCTCGCTGGGCG</t>
  </si>
  <si>
    <t>GCGTGAGCCTGGCTGTCGGCT</t>
  </si>
  <si>
    <t>GCGAGTACCGGCAGATTTCAA</t>
  </si>
  <si>
    <t>GGGCCCGAGCTTCCTGGGCTT</t>
  </si>
  <si>
    <t>GTGGCACGACTGCAGAACT</t>
  </si>
  <si>
    <t>GTGGTAAACAGAGACGTCAGG</t>
  </si>
  <si>
    <t>GAAATTTGGGAGGAGTGTCCG</t>
  </si>
  <si>
    <t>GagggCAGCAATCCGGGTGG</t>
  </si>
  <si>
    <t>GGAATCGGTGCGGGAATA</t>
  </si>
  <si>
    <t>GTTGATAGGGGAATCGGTGC</t>
  </si>
  <si>
    <t>GCAAAACAAAAGGGAAACCCG</t>
  </si>
  <si>
    <t>GCTGCTTGGAGCAAAACAAAA</t>
  </si>
  <si>
    <t>GTCTCTGTTTACCACTCGCCG</t>
  </si>
  <si>
    <t>GCCACTCTTACTAGGGTCC</t>
  </si>
  <si>
    <t>GGGAAGGGACTGCGCGCCCT</t>
  </si>
  <si>
    <t>GATACAGAAAGCCACCGCCGC</t>
  </si>
  <si>
    <t>GCACTCTCCGCCCGGCCGCCG</t>
  </si>
  <si>
    <t>GCGCCCGCGGCTTGGGGCCTC</t>
  </si>
  <si>
    <t>GACTCCGGGGCGCGCCGGCGG</t>
  </si>
  <si>
    <t>GAAAAATCGATCGACGACCGA</t>
  </si>
  <si>
    <t>GGTGGCTTTCTGTATCCTCGC</t>
  </si>
  <si>
    <t>GAGTGCGGATTGCGCGCGCTC</t>
  </si>
  <si>
    <t>GTAAACTTTGCCCCGGAGGTC</t>
  </si>
  <si>
    <t>GTCCCGCGCGCACTCTTATC</t>
  </si>
  <si>
    <t>GCACTCTTATCCGGTTGGCG</t>
  </si>
  <si>
    <t>GCGGGGACCATTGGGAGTGGG</t>
  </si>
  <si>
    <t>GGGGGCTTTAGCAGAGGCTAG</t>
  </si>
  <si>
    <t>GGCCTCAGCTTGGGCTGAAGC</t>
  </si>
  <si>
    <t>GGCTATTAAAATCTATTTCCA</t>
  </si>
  <si>
    <t>GTCTAGTAATTATTAGTAAGC</t>
  </si>
  <si>
    <t>GCTAAAGCCCCCCACTCCCAA</t>
  </si>
  <si>
    <t>GCGGGACCCGCCTTCCCCTCT</t>
  </si>
  <si>
    <t>GTGAGGGACAGAGAGGTGCAGGT</t>
  </si>
  <si>
    <t>GCTCACCCGCTGAAGTGTC</t>
  </si>
  <si>
    <t>GGCTTCGTTGTCTCGGCTCC</t>
  </si>
  <si>
    <t>Gagacttaaatgaaatgcaat</t>
  </si>
  <si>
    <t>Gacttaaatgaaatgcaataggtg</t>
  </si>
  <si>
    <t>GTGCAGGTGGGCTGGGgtgccag</t>
  </si>
  <si>
    <t>Ggtggggcaattagccctc</t>
  </si>
  <si>
    <t>GTTGGGGTCCAAAGAGAGGTG</t>
  </si>
  <si>
    <t>GTGAATGAGTGTACCAGTAA</t>
  </si>
  <si>
    <t>GTGCGGGTGGAGGAACTGTCC</t>
  </si>
  <si>
    <t>GAGGTGCCCAGTAAGAGCCCA</t>
  </si>
  <si>
    <t>GTGCCCCTAGAGTCTGTAGGG</t>
  </si>
  <si>
    <t>GGCACCTCACCTGTACCACTG</t>
  </si>
  <si>
    <t>GTGGAGGAACTGTCCTGGGCG</t>
  </si>
  <si>
    <t>GAACAGGCTCTAAGGCTGAGTGA</t>
  </si>
  <si>
    <t>GCTGAGTGAGGGACAGAGAGGTGC</t>
  </si>
  <si>
    <t>GACAGAGAGGTGCAGGTGGGCT</t>
  </si>
  <si>
    <t>GACAAACGGGCCTTGTTGGGC</t>
  </si>
  <si>
    <t>GgcgTCCATTGGCCCCGGCGC</t>
  </si>
  <si>
    <t>GAATGCGGCTTCTGTGCGTCT</t>
  </si>
  <si>
    <t>GCCTGGCCCAGCCTCCGGCGC</t>
  </si>
  <si>
    <t>GTGCGTCTCgggcgggcgcag</t>
  </si>
  <si>
    <t>GGTGTGCCATCCAGTGAAAG</t>
  </si>
  <si>
    <t>GtccggggcgTCCATTGGCCC</t>
  </si>
  <si>
    <t>GCGCCCCAGCGCGCTGAATG</t>
  </si>
  <si>
    <t>GAAGCCGCATTCAGCGCGCT</t>
  </si>
  <si>
    <t>GTCTCGGACGCGCCAACG</t>
  </si>
  <si>
    <t>GGGGCAGCCACCTGTCACTCA</t>
  </si>
  <si>
    <t>Gccggcggggggagcacgctg</t>
  </si>
  <si>
    <t>Ggggggagcacgctgagggg</t>
  </si>
  <si>
    <t>GAGCCCGGCGTGCTGCAGCCA</t>
  </si>
  <si>
    <t>GACGCGGCAGTCCCCTcccg</t>
  </si>
  <si>
    <t>GccgAGCAGTAGCACCGCGC</t>
  </si>
  <si>
    <t>GAGCAAAGGGCGACCAATcgg</t>
  </si>
  <si>
    <t>GTGTGCGCGCGCTCCAGTC</t>
  </si>
  <si>
    <t>GAGTAAAGCCCTTAATTTGTG</t>
  </si>
  <si>
    <t>GCCCTTAATTTGTGCGGGGC</t>
  </si>
  <si>
    <t>GCGAGGTCCAAGAATCCCCA</t>
  </si>
  <si>
    <t>GGGAGCCTAGGTCGAGCG</t>
  </si>
  <si>
    <t>GCCAGGAAGACGCACATACAC</t>
  </si>
  <si>
    <t>GTGGGTGGGGCAGTCCAGGGGA</t>
  </si>
  <si>
    <t>GATATGGTTTCATGACTTCAC</t>
  </si>
  <si>
    <t>GGGGGCGGGTCCCATGCTTGT</t>
  </si>
  <si>
    <t>GATCGGCTCTATGGTTCGTGT</t>
  </si>
  <si>
    <t>GAGGAGGGAGGTCCAGGACAA</t>
  </si>
  <si>
    <t>GCTCCCCACTCACTTCTAGCC</t>
  </si>
  <si>
    <t>GAGACGCCCCCGGGCAAGAGG</t>
  </si>
  <si>
    <t>GGACTGGCGCCGGCGCCAGC</t>
  </si>
  <si>
    <t>GTGGAGACCCGGACTGGCGC</t>
  </si>
  <si>
    <t>GCTCTATGGTTCGTGTGGGC</t>
  </si>
  <si>
    <t>GGGTACCCGGGGCTCTGCACC</t>
  </si>
  <si>
    <t>GCCAAGGGCCGCTAGGCACTC</t>
  </si>
  <si>
    <t>GCCTGGCCGGCCAAGGGCCGCT</t>
  </si>
  <si>
    <t>GGATGCTTGCTCAGAAAGCTT</t>
  </si>
  <si>
    <t>GTGGGTTGAAGACAGAGGAGC</t>
  </si>
  <si>
    <t>GGGTGGGAGCGGCCTGGAGTG</t>
  </si>
  <si>
    <t>GCGCGCCCTGAGTGCCTAG</t>
  </si>
  <si>
    <t>GGGAGGAAGACTTGTGCGCC</t>
  </si>
  <si>
    <t>GAACCATAGAGCCGATCTCC</t>
  </si>
  <si>
    <t>GGCCTACCAGGTCCAGCCGCC</t>
  </si>
  <si>
    <t>GCGCGCGTGTGCGCTCCGGAG</t>
  </si>
  <si>
    <t>GCTCACAGCTCCTGAGGGTCCC</t>
  </si>
  <si>
    <t>GAGGGGTCCCGCCTGATCCT</t>
  </si>
  <si>
    <t>GCCCTCTTGGCCTGAAGAGG</t>
  </si>
  <si>
    <t>GGTCGCGGCTCCGGAGACGCC</t>
  </si>
  <si>
    <t>GGAGGGGTTCGCAAGCGCA</t>
  </si>
  <si>
    <t>GGGCGCCGGCCCCTAGGATC</t>
  </si>
  <si>
    <t>GCGGGACCCCTCCACTTATTG</t>
  </si>
  <si>
    <t>GAATGAGCCGAACCCGAAAAG</t>
  </si>
  <si>
    <t>GGGATCTCAGTGAGAAAGACG</t>
  </si>
  <si>
    <t>GCCAAGAGGGCGCTGCATTGA</t>
  </si>
  <si>
    <t>GCTCATTCCGCAATAAGTGG</t>
  </si>
  <si>
    <t>GccggggcgggTCCCCAGTGTCG</t>
  </si>
  <si>
    <t>Gtaggggacgggtctggccgggg</t>
  </si>
  <si>
    <t>Gtctcggtaggggacgggtc</t>
  </si>
  <si>
    <t>Gacaaggtctcggtaggggac</t>
  </si>
  <si>
    <t>Gggacgaggtctcggtaggag</t>
  </si>
  <si>
    <t>Gtaggagagggggctggcggggg</t>
  </si>
  <si>
    <t>Gaggtctcggtaggagagggggc</t>
  </si>
  <si>
    <t>GACTCTGCACCGCTCCACGACAC</t>
  </si>
  <si>
    <t>Gaccttgtccccgccccgcccc</t>
  </si>
  <si>
    <t>Ggggcggggacaaggtctcggta</t>
  </si>
  <si>
    <t>GCTCTCCCGCCCGCCGGTCCA</t>
  </si>
  <si>
    <t>GCCTCCTCCTTCGCCCCACTC</t>
  </si>
  <si>
    <t>GGTTCGCGGGTCGGCGCCGGC</t>
  </si>
  <si>
    <t>GAAACCCCAGCAACCCCCCC</t>
  </si>
  <si>
    <t>GCCGACCCGCGAACCCAGAGT</t>
  </si>
  <si>
    <t>GCTGGAAACCGCACACACCC</t>
  </si>
  <si>
    <t>GCTGGGGTTTCTTAAAAAGCC</t>
  </si>
  <si>
    <t>GAGCGGCGCTCCTTACCCGGG</t>
  </si>
  <si>
    <t>GTTTCTTAAAAAGCCCGGGCA</t>
  </si>
  <si>
    <t>GCACACACCCTGGACCGGC</t>
  </si>
  <si>
    <t>GCGGATCTGTTAACCCGA</t>
  </si>
  <si>
    <t>GGTTAACAGATCCGCCCTCC</t>
  </si>
  <si>
    <t>GGTTGCAGCTAGTCGAAAA</t>
  </si>
  <si>
    <t>GTTTTGGGATCTACGAACTC</t>
  </si>
  <si>
    <t>GGTTTACCGCCTTCTCCCTCT</t>
  </si>
  <si>
    <t>GGTGGGGATCCGGTGCCCTCG</t>
  </si>
  <si>
    <t>GTTAACCCGAGGGTGGGGATC</t>
  </si>
  <si>
    <t>GATCTGTTAACCCGAGGGTG</t>
  </si>
  <si>
    <t>GAGTTGGGCGAGTTAGGTGG</t>
  </si>
  <si>
    <t>GCCTGAGGACCGCCGAGGGCG</t>
  </si>
  <si>
    <t>GCCGGAGCTGCACAGCCTGTG</t>
  </si>
  <si>
    <t>GTATAGCAGCTCCTTGTGTGT</t>
  </si>
  <si>
    <t>GACAGGCTCCCGCCACGCCCT</t>
  </si>
  <si>
    <t>GTCCTCAGGCCTTGGCGGTTG</t>
  </si>
  <si>
    <t>GGCGGTTGGGGAAGCCCGCCA</t>
  </si>
  <si>
    <t>GGGGAAGCCCGCCAAGGGCGA</t>
  </si>
  <si>
    <t>GCGCCCCAGTGCGTGCCTCGG</t>
  </si>
  <si>
    <t>GGATACCTAGTGACACTTGG</t>
  </si>
  <si>
    <t>GCCAAGGCCTGAGGACCGCCG</t>
  </si>
  <si>
    <t>GCCTGCCGACGCGCGCTTATT</t>
  </si>
  <si>
    <t>GAGACTCTAATGGGAGGTTAT</t>
  </si>
  <si>
    <t>GTAACCCAGAGACTCTAAT</t>
  </si>
  <si>
    <t>GCAGTTAACGGGATTGGATAA</t>
  </si>
  <si>
    <t>GGAGGCGACCAATAAGAACAG</t>
  </si>
  <si>
    <t>GTTCAGCCCTCCGGCCGTCAC</t>
  </si>
  <si>
    <t>GAGTCTCTGGGTTACGCCCCT</t>
  </si>
  <si>
    <t>GACGCTCTAAGGGAGTGAAG</t>
  </si>
  <si>
    <t>GGCTGGTTTACAGACCGTA</t>
  </si>
  <si>
    <t>GGCGGGACCCAGCTGAAAGG</t>
  </si>
  <si>
    <t>GATTCTGCCCCTCTAGGACC</t>
  </si>
  <si>
    <t>GGGTCCTATCCCTCCTACCCT</t>
  </si>
  <si>
    <t>GGATGTCGAAGGGGGCGGGGT</t>
  </si>
  <si>
    <t>GAATCTGGATGTCGAAGGGGG</t>
  </si>
  <si>
    <t>GGGGCAGAATCTGGATGTCGA</t>
  </si>
  <si>
    <t>GCCTCCTTATACAGCCTTA</t>
  </si>
  <si>
    <t>GCCCCTCTAGGACCCGGCACG</t>
  </si>
  <si>
    <t>GTGAGGGGTGAATGGGGGCAC</t>
  </si>
  <si>
    <t>GGTCCTCTCAGTCCCTGTTTA</t>
  </si>
  <si>
    <t>Gcaaacgtgctggaatgtca</t>
  </si>
  <si>
    <t>GGGTCACTGGGTGTGTGGCGA</t>
  </si>
  <si>
    <t>GGGTGTGTGGCGAAGGAGAAG</t>
  </si>
  <si>
    <t>GGCCTCAGTGACTGGTATGGA</t>
  </si>
  <si>
    <t>GAATCCCCTGCAGCAAGTTT</t>
  </si>
  <si>
    <t>GACTGGTATGGAGGGTTCTC</t>
  </si>
  <si>
    <t>Gccaggctgtggtgaggtcaca</t>
  </si>
  <si>
    <t>GGGGGGGCCGATTCCCCCGG</t>
  </si>
  <si>
    <t>Ggtacacagtgcaaacgtgc</t>
  </si>
  <si>
    <t>Gggcaagggcggaggcgcgct</t>
  </si>
  <si>
    <t>GGCACCGCCTTCCTTCGGAGA</t>
  </si>
  <si>
    <t>GTCGCTCGCCATTGGATCTCG</t>
  </si>
  <si>
    <t>GAGGAACCCGCCTCCACCTC</t>
  </si>
  <si>
    <t>GCCCGCCTCACCTGAGGTGG</t>
  </si>
  <si>
    <t>GATTGGCTGAGAGCGGCGT</t>
  </si>
  <si>
    <t>GCGGGTTCCTCGAGATCCAA</t>
  </si>
  <si>
    <t>GGACTCTGCGCCTTCTCCGA</t>
  </si>
  <si>
    <t>GCGCCTTCTCCGAAGGAAGG</t>
  </si>
  <si>
    <t>GTGCTCGTCTGTGTTTAGCGG</t>
  </si>
  <si>
    <t>GCGACTGGAAAAACGGGCCTC</t>
  </si>
  <si>
    <t>GGGAGCGTGATCGCGGACCC</t>
  </si>
  <si>
    <t>GCCGCGTCAGGCTCGGCTA</t>
  </si>
  <si>
    <t>GAGCCACCGCCGCGTCAGGCT</t>
  </si>
  <si>
    <t>GGCTAAAGGCTGGGACGGAA</t>
  </si>
  <si>
    <t>GACGTGTGGTCCGTGGCTAA</t>
  </si>
  <si>
    <t>GcgccTGAGATGGGACGTG</t>
  </si>
  <si>
    <t>GATGCTTTAGACGTGTGACT</t>
  </si>
  <si>
    <t>GCATCTCGGGATCATGTGAG</t>
  </si>
  <si>
    <t>GGACCAGCACACGCCCTGTG</t>
  </si>
  <si>
    <t>GCCGTGAGTGTCGCACGGCT</t>
  </si>
  <si>
    <t>GCCCCGGACCGGTTAGAAC</t>
  </si>
  <si>
    <t>GCCGCCGTTCATTGGCCCAGC</t>
  </si>
  <si>
    <t>GTTTAAACTCACCTCCTCTGG</t>
  </si>
  <si>
    <t>GAGGGGGTGGGGGCGCAGTCG</t>
  </si>
  <si>
    <t>GTCGGGGTGGCGCGCGTCGA</t>
  </si>
  <si>
    <t>GGAGGGGTGCGCGAGTCGGC</t>
  </si>
  <si>
    <t>GGCTTGGAGAAGTGGGTTGCT</t>
  </si>
  <si>
    <t>GGGCCAATGAACGGCGGCGGG</t>
  </si>
  <si>
    <t>Gcggcgggccgggcgggccct</t>
  </si>
  <si>
    <t>GCTCGCGGGCTCCCGCAGACC</t>
  </si>
  <si>
    <t>GCCCACCCCCGACGACTT</t>
  </si>
  <si>
    <t>GACTTAGGCTTTGAACGGT</t>
  </si>
  <si>
    <t>GCGCCCGCAGCCGATTGGGGA</t>
  </si>
  <si>
    <t>GCGGAGGTGGGAGCTCGCATT</t>
  </si>
  <si>
    <t>GGGAGCCCGCGAGCCGACCGC</t>
  </si>
  <si>
    <t>GGGCGCGCGGCCCTGAAGAAC</t>
  </si>
  <si>
    <t>GTGGGAGCTCGCATTgggcgg</t>
  </si>
  <si>
    <t>GccctgggacggccgcgcccT</t>
  </si>
  <si>
    <t>GAATTAGGGGATCTCGGAGGT</t>
  </si>
  <si>
    <t>GCCCCGCCCAGCCTATCCAC</t>
  </si>
  <si>
    <t>GCCCAGCCTATCCACCGGCGG</t>
  </si>
  <si>
    <t>GTCTTGGCCTAGCCTCTGTGAA</t>
  </si>
  <si>
    <t>GAAGGGGTGGAGGCTCTGCCG</t>
  </si>
  <si>
    <t>GTTAATCGGTCCCCCGCCGG</t>
  </si>
  <si>
    <t>GGTTTCTGGCTGACACCCG</t>
  </si>
  <si>
    <t>GGGTGCTAATTACAACTGCT</t>
  </si>
  <si>
    <t>GGCATTCTAACTGATACTATC</t>
  </si>
  <si>
    <t>GAGCCTCCACCCCTTCACAG</t>
  </si>
  <si>
    <t>GCATACGCCGTGGGCGGAG</t>
  </si>
  <si>
    <t>GCCCGCTTTGCATACGCCGT</t>
  </si>
  <si>
    <t>GGTGAATGGTgcgcggccgcg</t>
  </si>
  <si>
    <t>Gcgcgatccgcccccctcgct</t>
  </si>
  <si>
    <t>GCGCGGGTCTGGGCCCCACT</t>
  </si>
  <si>
    <t>GcACCATTCACCCGGGGGAG</t>
  </si>
  <si>
    <t>GGGCCCAGACCCGCGCAACC</t>
  </si>
  <si>
    <t>GGGCCCCACTGGGATAAAGGA</t>
  </si>
  <si>
    <t>GGGAGAGGCGGAGGAACGTGC</t>
  </si>
  <si>
    <t>GACGGGTGCACCGTGCAGAGC</t>
  </si>
  <si>
    <t>GATATGGAGTGCGGTGCGGA</t>
  </si>
  <si>
    <t>GGGGACCGGGCGGCCGGTAGC</t>
  </si>
  <si>
    <t>GGGCCTCTATGGCTTCTCCC</t>
  </si>
  <si>
    <t>GCACCGCACTCCATATCG</t>
  </si>
  <si>
    <t>GCAATGTGCTATCACGTCA</t>
  </si>
  <si>
    <t>GagggagagagCCCCAGCCCG</t>
  </si>
  <si>
    <t>GAGCCCTCTCCCCAGGCGGGT</t>
  </si>
  <si>
    <t>GTTCTCAACATGGGGCGGCGG</t>
  </si>
  <si>
    <t>GAAGGGGGGCAGTTCTCAACA</t>
  </si>
  <si>
    <t>GCTATCACGTCAGGGCTCCGG</t>
  </si>
  <si>
    <t>GGATCTCAGGTAGGCCAAAGG</t>
  </si>
  <si>
    <t>GCGGGAGCTGGGAGATTTAAA</t>
  </si>
  <si>
    <t>GCTGAATTTGGCCGACGCAA</t>
  </si>
  <si>
    <t>GCCGACGCAAAGGGGTGTA</t>
  </si>
  <si>
    <t>GTAACTGGGCGCCTCCGCCT</t>
  </si>
  <si>
    <t>GCACATCCTATGCCTAGGCGG</t>
  </si>
  <si>
    <t>GAACCCCAGGAGACCTGGCCG</t>
  </si>
  <si>
    <t>GGGGTTCCCTCCCCTCGAGGT</t>
  </si>
  <si>
    <t>GCGGTAGGGGGTCTGTCTCTC</t>
  </si>
  <si>
    <t>GTGATCGGCTTGGCGGTA</t>
  </si>
  <si>
    <t>GTCTGCAGCATAGGTCGCC</t>
  </si>
  <si>
    <t>GATTGGCCAGCCGAGTAGCCC</t>
  </si>
  <si>
    <t>GTTGGAGGCCCGGGGTCCGTT</t>
  </si>
  <si>
    <t>GCTGCAGACTGCGGCCCCGG</t>
  </si>
  <si>
    <t>GGCTTCAACGTGGCCGCTGCC</t>
  </si>
  <si>
    <t>GGCAGCCGCGGGCTTCAACG</t>
  </si>
  <si>
    <t>GCTGCCCTCGCCTTAGGTCC</t>
  </si>
  <si>
    <t>GCTCCCGGGACCTAAGGCGA</t>
  </si>
  <si>
    <t>GAGGCCCAGCCGTGCGGAAAG</t>
  </si>
  <si>
    <t>GGTCCCCGGCTGGCCCGCGGGG</t>
  </si>
  <si>
    <t>GGACCCACTCCCCAGTCCGC</t>
  </si>
  <si>
    <t>GCTGTGTGTCTTTCCGCAGCC</t>
  </si>
  <si>
    <t>GGCGAGCGCTTTAAGCGGC</t>
  </si>
  <si>
    <t>GCTTTAAGCGGCCGGACATTCC</t>
  </si>
  <si>
    <t>GCGCCCCCTGCGCTTTGAACTG</t>
  </si>
  <si>
    <t>GAAGTGGACACCAGCGGACT</t>
  </si>
  <si>
    <t>GGCTGCAGCCCGGGACGGCGC</t>
  </si>
  <si>
    <t>GTCTGGGGAACAAAAGAGC</t>
  </si>
  <si>
    <t>GGGGCCAGGTTCTTGCAAAGG</t>
  </si>
  <si>
    <t>GGAAGGGGCCTGTAGAGCTTC</t>
  </si>
  <si>
    <t>GGGGCGCTTCCCTAGGGGCC</t>
  </si>
  <si>
    <t>GTTGAGTTCCCCACCCTCAGG</t>
  </si>
  <si>
    <t>GGGAGATTATCGGGTTTGGC</t>
  </si>
  <si>
    <t>GGTTTGGCCGGAGGGCCGA</t>
  </si>
  <si>
    <t>GCCGAGGGGCCCTGTGGCGTC</t>
  </si>
  <si>
    <t>GTCGGGGGTCTTTCCCTGCA</t>
  </si>
  <si>
    <t>GGTCTTTCCCTGCAGGGTGGG</t>
  </si>
  <si>
    <t>GTGGGGAACTCAACTCACCCC</t>
  </si>
  <si>
    <t>GTCAGCGCCCCGCTTGGTGC</t>
  </si>
  <si>
    <t>GTGACCGTCAGCGCCCCGCT</t>
  </si>
  <si>
    <t>GAGCCTCAATTAGAGTGGGTTT</t>
  </si>
  <si>
    <t>GGTCACAACTCGAGTTTGTAA</t>
  </si>
  <si>
    <t>GGAACCGCAGCCGGCACCAAG</t>
  </si>
  <si>
    <t>GCGCCCCGCTTGGTGCCGGCTG</t>
  </si>
  <si>
    <t>GTTTGTAAAGGGTTATCTGGTC</t>
  </si>
  <si>
    <t>Gaggggaaacgagattgggaga</t>
  </si>
  <si>
    <t>GTTGATTTGTAGTTTGAACACG</t>
  </si>
  <si>
    <t>Gagggggaggggaaacgagat</t>
  </si>
  <si>
    <t>GCCGGTGCGCGGGGTTACAG</t>
  </si>
  <si>
    <t>GCTTTAAAGGACGCTGGCCG</t>
  </si>
  <si>
    <t>GACATCACACGGAGGGTCG</t>
  </si>
  <si>
    <t>GGGCAGGAGCCGGCGACCTGC</t>
  </si>
  <si>
    <t>GCGGCGGCTTTAAAGGACGC</t>
  </si>
  <si>
    <t>GCGTCGGCGCAGACTGAAAA</t>
  </si>
  <si>
    <t>GATGCGACATTTCCATCCTGT</t>
  </si>
  <si>
    <t>GGGTTTGACATTCGAAAGG</t>
  </si>
  <si>
    <t>GGGGTTACAGCGGCGCTGGC</t>
  </si>
  <si>
    <t>GTCTGCGCCGACGCGGCTGC</t>
  </si>
  <si>
    <t>GCAATCTGCGGGACTAAGAGG</t>
  </si>
  <si>
    <t>GCTTTCTTTCTTCTCCAAGCA</t>
  </si>
  <si>
    <t>GAGCACTGCGAAGGCCACGCG</t>
  </si>
  <si>
    <t>GAGGAAGTAGATCCCCGCCT</t>
  </si>
  <si>
    <t>GCGGGACTAAGAGGCGGGGAA</t>
  </si>
  <si>
    <t>GCCATATCCACTAGCAATCTG</t>
  </si>
  <si>
    <t>GACTCGTAGTTCCAGGTCTG</t>
  </si>
  <si>
    <t>GTGGCCTTCGCAGTGCTCGCC</t>
  </si>
  <si>
    <t>GCAGCACCCGGAAGCTGAGG</t>
  </si>
  <si>
    <t>GAGAAGAAAGAAAGCCGCGCG</t>
  </si>
  <si>
    <t>GCGCGAGGGTCCCGGCGACGC</t>
  </si>
  <si>
    <t>GAGCGCGACTCCGAGTGGAAG</t>
  </si>
  <si>
    <t>GATTCGGCGGTCGCGCGCGA</t>
  </si>
  <si>
    <t>Ggcccgggcaacgccgcgcgc</t>
  </si>
  <si>
    <t>GGCTGCGTGCCGTCATTTCG</t>
  </si>
  <si>
    <t>GTTGTAGAGCTAGCGGCGAA</t>
  </si>
  <si>
    <t>Gccaccgccccggggccaccg</t>
  </si>
  <si>
    <t>GGCGATCCCCTCACCTGCGTT</t>
  </si>
  <si>
    <t>GGGGGTATATCTCCCGAACGC</t>
  </si>
  <si>
    <t>GGCTGGAGACTcgccggcgcg</t>
  </si>
  <si>
    <t>GGCGCGCGGGGCACCAGGAAG</t>
  </si>
  <si>
    <t>GCGTCGAATAAAAGGCGCG</t>
  </si>
  <si>
    <t>GCCTTTGAGGCGCGGGGCAC</t>
  </si>
  <si>
    <t>GAGTACGCCTTTGAGGCGCG</t>
  </si>
  <si>
    <t>GAGGGTGAAAAGATGGCCCC</t>
  </si>
  <si>
    <t>GGGTGGATTGGGAGCGCTcg</t>
  </si>
  <si>
    <t>GgcgcccggccggAGAGGGTG</t>
  </si>
  <si>
    <t>GCCTGATTTCCCCGAAATGA</t>
  </si>
  <si>
    <t>GACGGCACGCAGCCGGCCAAT</t>
  </si>
  <si>
    <t>GCCGAATCGCTCCTGCAGCAG</t>
  </si>
  <si>
    <t>GCCCTGCGAGGGCGAGCGGGC</t>
  </si>
  <si>
    <t>GAAGAGGAAAGTTGGAAGAGAT</t>
  </si>
  <si>
    <t>GTTGGAAGAGATCGGCGCTCC</t>
  </si>
  <si>
    <t>GATGTGATTGTCATCCTGGGGC</t>
  </si>
  <si>
    <t>GgcgaggCGCGCCTGGCGGCC</t>
  </si>
  <si>
    <t>GagagggcgaggCGCGCCTGG</t>
  </si>
  <si>
    <t>GAGCGGGCGGGCACCTGGCCTC</t>
  </si>
  <si>
    <t>GCCTGGCGGCCGGGTTGGCTG</t>
  </si>
  <si>
    <t>GTCCTCCCACCGACTACACCC</t>
  </si>
  <si>
    <t>GCCCCCCGGTGCAAAGAGCG</t>
  </si>
  <si>
    <t>GGGAGGGGAAAAAAAGCCCAGC</t>
  </si>
  <si>
    <t>GGGCGCGGCGGTCGCAGCCGG</t>
  </si>
  <si>
    <t>GGCGCGCGGGAAGCCAGCGAGG</t>
  </si>
  <si>
    <t>GCGGGCCGGAGCCCCGGAGCCG</t>
  </si>
  <si>
    <t>Ggcgagaggagcgccagcgag</t>
  </si>
  <si>
    <t>GGTCCTGCCAAGATGCTAAGT</t>
  </si>
  <si>
    <t>GCGCCTCGCTCGCCCCAGCT</t>
  </si>
  <si>
    <t>GGACTGGCAGGAGCTTCTGGG</t>
  </si>
  <si>
    <t>GACTCTCGAGCGCCGGCCCC</t>
  </si>
  <si>
    <t>GCGCCCGAAGCTCCTCCTTCC</t>
  </si>
  <si>
    <t>GTGGGCCAACCCTGATTGGCC</t>
  </si>
  <si>
    <t>GAGCTTCCTCTTGGACTTTCG</t>
  </si>
  <si>
    <t>GAGGATCCTTGTAGGTTTCGG</t>
  </si>
  <si>
    <t>GGCATGAGAGAGGATCCTTGT</t>
  </si>
  <si>
    <t>GTAACGGCCGCGGAGCCAGCT</t>
  </si>
  <si>
    <t>GATTGGCCCGGAGTGAACAA</t>
  </si>
  <si>
    <t>GCTCAGAGTTGTAACGGCCG</t>
  </si>
  <si>
    <t>GGCTGATGGGCGGGGTGGGTT</t>
  </si>
  <si>
    <t>GGGGGTGAAGGGAGATTGGCT</t>
  </si>
  <si>
    <t>GGAAGTGGGCCAACCCTGAT</t>
  </si>
  <si>
    <t>GTCCCCACCGCGAGCCTAA</t>
  </si>
  <si>
    <t>GGGTACAAGGGACTAACCTT</t>
  </si>
  <si>
    <t>GTTCTGAATTCGCTCCCAACC</t>
  </si>
  <si>
    <t>GAGAGGGATGGGTGTCCCTCT</t>
  </si>
  <si>
    <t>GACAGGGTACAGGGAAGCGG</t>
  </si>
  <si>
    <t>GTACAGGGAAGCGGCGGTC</t>
  </si>
  <si>
    <t>GCACTCGGCCTGGAGGTAACC</t>
  </si>
  <si>
    <t>GGGACACCCATCCCTCTCCG</t>
  </si>
  <si>
    <t>GGGATCCGGCGCCCAGCTGCG</t>
  </si>
  <si>
    <t>GTGAACTTTCCTGAGTTCGCC</t>
  </si>
  <si>
    <t>GTTTTTGCTTTCCAGATTTACCA</t>
  </si>
  <si>
    <t>GGTCCGTCCAGATCCAGAgg</t>
  </si>
  <si>
    <t>GGAAAGTAGTGCCCGGCCCTG</t>
  </si>
  <si>
    <t>GTCGGCGGAACCACCGCAGA</t>
  </si>
  <si>
    <t>GTCTCCTTCCGCCGGCGCGGG</t>
  </si>
  <si>
    <t>GCGCAGCGCGTCTCCTTCCGC</t>
  </si>
  <si>
    <t>GCATCAAATATACTTTGTATGTTTT</t>
  </si>
  <si>
    <t>GGCTGCGGCCATAGAGAC</t>
  </si>
  <si>
    <t>GCTTAGGGCACACTGAGAGAA</t>
  </si>
  <si>
    <t>GTAACTAATCCCCCGTCAC</t>
  </si>
  <si>
    <t>GAGAACGAGTACTTGGCTTA</t>
  </si>
  <si>
    <t>GGGCACTACTTTCCGTCTG</t>
  </si>
  <si>
    <t>GCCCCGCCCGCGCCGGCGGA</t>
  </si>
  <si>
    <t>GGAGGGAGACGGAGCAGTAC</t>
  </si>
  <si>
    <t>GCACTTTCTCACCTTGGTAAATC</t>
  </si>
  <si>
    <t>GTATTTGCATTTGCTTTATGA</t>
  </si>
  <si>
    <t>GTTAAAATTATGAGCCAGTCTCTA</t>
  </si>
  <si>
    <t>GTGACTCCATCAGCACCTGTGA</t>
  </si>
  <si>
    <t>GCCAAGTACTCGTTCTCATT</t>
  </si>
  <si>
    <t>GTTTCCACGCAGACAGAGTACAG</t>
  </si>
  <si>
    <t>GGAAAGGCTTTCTCCAGCTGA</t>
  </si>
  <si>
    <t>GTCACATTACTAGTGATTACTCATT</t>
  </si>
  <si>
    <t>GGAGCAGTACTGGCCGCGGCG</t>
  </si>
  <si>
    <t>GTCAGCCCACAATGCACCGGG</t>
  </si>
  <si>
    <t>GCTCAAGTTCACGGCTGCGGA</t>
  </si>
  <si>
    <t>Gggccgagaggcgtgcggca</t>
  </si>
  <si>
    <t>GagaaagaagggCCCGACTGT</t>
  </si>
  <si>
    <t>GTGACGGTGGCTGCCGCGAG</t>
  </si>
  <si>
    <t>GCATTGTGGGCTGACGTCTTG</t>
  </si>
  <si>
    <t>GCTCCGCTGCCCTCCTACAGT</t>
  </si>
  <si>
    <t>GAAGATTCTTCTCTGGGCCCG</t>
  </si>
  <si>
    <t>GGGAAAAACGGCCCgggga</t>
  </si>
  <si>
    <t>GGGCGAACCGGTGCTGGATT</t>
  </si>
  <si>
    <t>GCAGGATTTTTCAAGCTCAGA</t>
  </si>
  <si>
    <t>GCGACCCTCCCAAGTTCCTAT</t>
  </si>
  <si>
    <t>Ggtctaggggaggaagtaggt</t>
  </si>
  <si>
    <t>GCGCCGCCACGGCAAAGCAGG</t>
  </si>
  <si>
    <t>GAGGTGGGCGATAGGGGGCGC</t>
  </si>
  <si>
    <t>GATAGGGGGCGCCGGGGATCC</t>
  </si>
  <si>
    <t>GGGTGCGTTTAGCGCCGCCA</t>
  </si>
  <si>
    <t>GAAAGTGCCAAATCCAGCAC</t>
  </si>
  <si>
    <t>GGGCAGTCTCTACATCCCTGCA</t>
  </si>
  <si>
    <t>Gggggtggaggaactctcatt</t>
  </si>
  <si>
    <t>GAGTCCGGGGTCTTCTTGCA</t>
  </si>
  <si>
    <t>GGGAAAATTTGGCAGAGTCCG</t>
  </si>
  <si>
    <t>GGAAACCCGGCAGGGAAAATT</t>
  </si>
  <si>
    <t>GTAAAGGAAACTGCTGGCACCCG</t>
  </si>
  <si>
    <t>GAGTGTTATTTCAAAAAAGTAA</t>
  </si>
  <si>
    <t>GCCGGGTTTCCGGCTTCTCCT</t>
  </si>
  <si>
    <t>GACTCCCTTGCAAGAAGACCC</t>
  </si>
  <si>
    <t>GGGAGGAAAGAAAAGATCCCCA</t>
  </si>
  <si>
    <t>GGCGCCcgggacgggtcaagg</t>
  </si>
  <si>
    <t>Gcggaatgaacctggagaggg</t>
  </si>
  <si>
    <t>Ggccctggcgcggctagggtg</t>
  </si>
  <si>
    <t>Gggaagtgaacctggcgaggg</t>
  </si>
  <si>
    <t>Gggggcggggcggccctggcg</t>
  </si>
  <si>
    <t>Gactggcctaggggcgggcc</t>
  </si>
  <si>
    <t>Gtgcggaatggagccggag</t>
  </si>
  <si>
    <t>GgtggggcgAACCTAGGAAGG</t>
  </si>
  <si>
    <t>Ggcgggatggtgcagttggtg</t>
  </si>
  <si>
    <t>GCCGAGTCGTTGCTTAGTTTC</t>
  </si>
  <si>
    <t>GTGATTTGGCGGCTCCGAC</t>
  </si>
  <si>
    <t>GCCAGAGTACCGGGTAGAGAG</t>
  </si>
  <si>
    <t>GCGCCAGCGCAGCCATTGGTC</t>
  </si>
  <si>
    <t>GCCCCCGGAGCGTGGCCTA</t>
  </si>
  <si>
    <t>GCGCTGGCGCGCAAGGCACCA</t>
  </si>
  <si>
    <t>GGCGTTTGTCCCGCGCCAGT</t>
  </si>
  <si>
    <t>GTTCCCGTAGGCCACGCTCCG</t>
  </si>
  <si>
    <t>GCCTACGGGAACGTAAAGAGG</t>
  </si>
  <si>
    <t>GATCTTTTGGGTTGAGGCCTC</t>
  </si>
  <si>
    <t>GCTTCATTTCTCAGGACTTCC</t>
  </si>
  <si>
    <t>GGCCTCAGGCTTCATTTCTC</t>
  </si>
  <si>
    <t>GTGAGGCCTCCAAGAAGTTGT</t>
  </si>
  <si>
    <t>GCTAGGGGGAGAGGTGGAGTT</t>
  </si>
  <si>
    <t>GGGTGTGAGTGAGACTGCTGC</t>
  </si>
  <si>
    <t>GGGCCCGGTCCCAGAGTTAA</t>
  </si>
  <si>
    <t>GGTCCCTACAACTTCTTGG</t>
  </si>
  <si>
    <t>GCCCTGCACCCGCCGGTCTAC</t>
  </si>
  <si>
    <t>GGGTGTGGATTAATGGGTTC</t>
  </si>
  <si>
    <t>GTTGCGAGAGCCGTTCACAG</t>
  </si>
  <si>
    <t>GTTTCCCAGGCGGTGTCTCC</t>
  </si>
  <si>
    <t>GTCAGCGTCCGTATCGCTGAT</t>
  </si>
  <si>
    <t>GTAGCGGGCAGAAGCCAACGC</t>
  </si>
  <si>
    <t>GTTCAAATTAGCCGGGCGGGC</t>
  </si>
  <si>
    <t>GAAACTGCAGCCGACAGGAAG</t>
  </si>
  <si>
    <t>GGGCCGGACCGTGCTTCCTAT</t>
  </si>
  <si>
    <t>GGCAGAAGCCAACGCAGGGTT</t>
  </si>
  <si>
    <t>GATACGGACGCTGACCAAT</t>
  </si>
  <si>
    <t>GTAGCGGCGAAGTTCCCAGA</t>
  </si>
  <si>
    <t>GGGGTGTGGCCAGACGCAT</t>
  </si>
  <si>
    <t>GCTTGGCACCGCCCATGCGTC</t>
  </si>
  <si>
    <t>GGGAACTTCGCCGCTACGTG</t>
  </si>
  <si>
    <t>GGGTCTGGGGCTCCCATTTC</t>
  </si>
  <si>
    <t>GTCCTCGGTCACCTTGTACTG</t>
  </si>
  <si>
    <t>Gttcagtgacctcgagcaagt</t>
  </si>
  <si>
    <t>GCGGTGCCAAGCGTAGGAAGA</t>
  </si>
  <si>
    <t>GCGTCTCCCCCAAGGCTCCGC</t>
  </si>
  <si>
    <t>GGTCGAAAAGAGGCCGGGCCA</t>
  </si>
  <si>
    <t>GTCTCAGGCAGAATGTGGGGC</t>
  </si>
  <si>
    <t>GCGGCTGAGAGTGCGGGTCTC</t>
  </si>
  <si>
    <t>GCGTTTATGCGGCTGAGAGTG</t>
  </si>
  <si>
    <t>GGTGAAGGAAGGGTCGATCTA</t>
  </si>
  <si>
    <t>GGTCAGCTCGTTGCACCC</t>
  </si>
  <si>
    <t>GCTCACTGACAATTCAGTCT</t>
  </si>
  <si>
    <t>GCTCCGCAGGGTCGAAAAG</t>
  </si>
  <si>
    <t>GCTGTGGACTGCCCACTGGTG</t>
  </si>
  <si>
    <t>GAGGTGGTGCGGCGTTTATG</t>
  </si>
  <si>
    <t>GATTGGCTGCAGCCTCTGATA</t>
  </si>
  <si>
    <t>GAGGCTGCAGCCAATCAGCTA</t>
  </si>
  <si>
    <t>GGAGCCTCAATCAGGGGGACA</t>
  </si>
  <si>
    <t>GGGCTGTGGAGCCTCAATC</t>
  </si>
  <si>
    <t>GCCTCTGATAAGGCAAAGCA</t>
  </si>
  <si>
    <t>GGCAAAGCAAGGCAAGGCGGC</t>
  </si>
  <si>
    <t>GGCGGGGGGGCACTGTTTCTG</t>
  </si>
  <si>
    <t>GGTTGGGGGGTTCAGGGTTTG</t>
  </si>
  <si>
    <t>GAAAAGGCAGAAAGGGTATTC</t>
  </si>
  <si>
    <t>GACCCCCTGTCCCCCTGATTG</t>
  </si>
  <si>
    <t>Gcgcggctcggagagtggtgg</t>
  </si>
  <si>
    <t>Gcgggctgtggccgcccccgc</t>
  </si>
  <si>
    <t>GAGGCCGGAGTgggcgcgccg</t>
  </si>
  <si>
    <t>GGCCTAAGACGCTAGGCGC</t>
  </si>
  <si>
    <t>GCTCCGGGCCTAAGACGCT</t>
  </si>
  <si>
    <t>Gcctgacgcgtcctgacgcac</t>
  </si>
  <si>
    <t>Ggccggaggaacccgccccc</t>
  </si>
  <si>
    <t>GCGCGCCTTCTCCGCGCTA</t>
  </si>
  <si>
    <t>Gtcaggacgcgtcaggcgggg</t>
  </si>
  <si>
    <t>GCATGCCCCGCCCTCCGGGAG</t>
  </si>
  <si>
    <t>GGGCGCTGCAACTCCATCCCG</t>
  </si>
  <si>
    <t>GGGCCTCCGCCTCTGACGCC</t>
  </si>
  <si>
    <t>GCCGGCCGCTATGCAGAGCGC</t>
  </si>
  <si>
    <t>GAGCAATGCCTCTCCCGGA</t>
  </si>
  <si>
    <t>GCATGCAGTTATCCAGGTTgc</t>
  </si>
  <si>
    <t>GAGGCCGCTATACAGATTGC</t>
  </si>
  <si>
    <t>GAGCGCGGGTTCCGGAGAGAG</t>
  </si>
  <si>
    <t>GGAGAGGCATTGCTCGGGAAA</t>
  </si>
  <si>
    <t>GGCGGCTCCCCTGCACTGCT</t>
  </si>
  <si>
    <t>GACCGAGCCTTGTGGAAGGT</t>
  </si>
  <si>
    <t>GGCCAGAGTTCTGCTGTAGAG</t>
  </si>
  <si>
    <t>GAGCGGGAATAGGCGCAGG</t>
  </si>
  <si>
    <t>GGCGTGGGTTTCGATGGGA</t>
  </si>
  <si>
    <t>GGGCCCCCTCCTGCTCCGGTA</t>
  </si>
  <si>
    <t>GACCGCGTTTAGAGGATCAG</t>
  </si>
  <si>
    <t>GCGGGGAGACCGCGTTTAG</t>
  </si>
  <si>
    <t>GTAAACCATTCTGCATCCCC</t>
  </si>
  <si>
    <t>GCTGCACCCCAACCTTCCACA</t>
  </si>
  <si>
    <t>GCCCGAATGTCTGTGCTGATG</t>
  </si>
  <si>
    <t>GTCACGCGGCCCCAACGGGC</t>
  </si>
  <si>
    <t>GAGGTGCCTGGATGCACGCAG</t>
  </si>
  <si>
    <t>GCCTCTGGGGACCCGGGCCCC</t>
  </si>
  <si>
    <t>GACTCGGTCCGCCACCCCTCA</t>
  </si>
  <si>
    <t>GGAGAGCCCTTTCCGGCCCGT</t>
  </si>
  <si>
    <t>GCAAAGCCAAAGGGCAGACT</t>
  </si>
  <si>
    <t>GTCCTGCCAGCGCCGGCTGG</t>
  </si>
  <si>
    <t>GGCCGGGAGGCCCGCGCTGCT</t>
  </si>
  <si>
    <t>GATTACTCACTCGCGCAG</t>
  </si>
  <si>
    <t>GCCCTACATTACGCCCCGCTG</t>
  </si>
  <si>
    <t>GCCAGGGCAGCTGAGATGCGC</t>
  </si>
  <si>
    <t>GGGATTTACCTCTTCAGCCAC</t>
  </si>
  <si>
    <t>GCATCAGACTCGGTTAAGC</t>
  </si>
  <si>
    <t>GGAACGCAGAGGGCCTCCCAG</t>
  </si>
  <si>
    <t>GAGTAATCGCAGCCAGGCAC</t>
  </si>
  <si>
    <t>GAGAGCTCGTTCGAGGCTCCC</t>
  </si>
  <si>
    <t>GAGGGCGGGAGAGCTCGTTCG</t>
  </si>
  <si>
    <t>GGGGCGTAATGTAGGGCTGAA</t>
  </si>
  <si>
    <t>GCTCCTGCCGGGTGAGAGTCC</t>
  </si>
  <si>
    <t>GTGTGGTTGGGGGCGTAGGA</t>
  </si>
  <si>
    <t>GCGGGGCGGTAGTGTGGTTGG</t>
  </si>
  <si>
    <t>GCTCTGGGCTTCTCGGCGGGG</t>
  </si>
  <si>
    <t>GGATCGCTTGATACTTTCCT</t>
  </si>
  <si>
    <t>GTGAGACAGGCCCGCGGACA</t>
  </si>
  <si>
    <t>GGCTCCCGTCTCCGTCGCCT</t>
  </si>
  <si>
    <t>GACGGAGAGAAGAAAGATTCT</t>
  </si>
  <si>
    <t>GCGTGCCGCGCCCGCTCCTGC</t>
  </si>
  <si>
    <t>GtgCGCGGGGACGCGCCTGGT</t>
  </si>
  <si>
    <t>GCTGGCGGACTTGACAGAGAG</t>
  </si>
  <si>
    <t>GCTGCTCCCTGCAGGCGCCC</t>
  </si>
  <si>
    <t>GATCCTGGGCCTAAGGAGGGT</t>
  </si>
  <si>
    <t>GGACTTGACAGAGAGCGGG</t>
  </si>
  <si>
    <t>GGGCGGAGCCTGACCGGACCT</t>
  </si>
  <si>
    <t>GTCCAGGGGGCGGAGCCTGAC</t>
  </si>
  <si>
    <t>GGCGCGGCTTTAGTCCAGG</t>
  </si>
  <si>
    <t>GCATGTTGACGGGCAGCGCGA</t>
  </si>
  <si>
    <t>GGGCTCAGTGGGTCCCGGGAG</t>
  </si>
  <si>
    <t>GGGGCGTGTGCTTGACAGGC</t>
  </si>
  <si>
    <t>GTGAAAAGCGGCAAGGCCAAGA</t>
  </si>
  <si>
    <t>GACACACACTCAGTAGAGTGAT</t>
  </si>
  <si>
    <t>GGCTCTGATTTAAGGAAACG</t>
  </si>
  <si>
    <t>GAGTCCACGGGGCTCTGATTTA</t>
  </si>
  <si>
    <t>GTTCTCCGGCGGAGTCCAC</t>
  </si>
  <si>
    <t>GTGTGAGGGTAAAACGTCTAC</t>
  </si>
  <si>
    <t>GAACAAAACTGCCGCCCCGTCT</t>
  </si>
  <si>
    <t>GTGTGTCTGACTTGTTTATC</t>
  </si>
  <si>
    <t>GTGATGGGTGAAAAGCGGCA</t>
  </si>
  <si>
    <t>GGCTTGTCGAGAAGGTCTGTT</t>
  </si>
  <si>
    <t>GCGGTCCGCTTCGGCATTCGC</t>
  </si>
  <si>
    <t>GccacatgcggctCACGGGAG</t>
  </si>
  <si>
    <t>GGCCATCATAGAACAGCGA</t>
  </si>
  <si>
    <t>GATGGAGCTCTTACGGGTTTT</t>
  </si>
  <si>
    <t>GGCGGCAGGGCCAGCACCCAT</t>
  </si>
  <si>
    <t>Ggtgagctctgaaacgtggc</t>
  </si>
  <si>
    <t>GAGGACGCCACAGGTCCTCGG</t>
  </si>
  <si>
    <t>GAAGGAACCCTTAGAGGAGC</t>
  </si>
  <si>
    <t>GGTCGCGGGCCATCTGGGCTC</t>
  </si>
  <si>
    <t>GTTGGGGCGAGGTGCGCCTG</t>
  </si>
  <si>
    <t>GAGGGCTGTGGCGGACCAAT</t>
  </si>
  <si>
    <t>GAACAGCGAAGGCAGTCGAT</t>
  </si>
  <si>
    <t>GCTCGCCGGGTAGGCGGTGG</t>
  </si>
  <si>
    <t>GGAGAAATTGAGTTCTACCG</t>
  </si>
  <si>
    <t>GAGCTGCCAAGAGCAAATCCA</t>
  </si>
  <si>
    <t>GCCTCTTGAGGGCCGGCGCAA</t>
  </si>
  <si>
    <t>GACAAGATGGGCAGTTTCCCA</t>
  </si>
  <si>
    <t>GTCATGGAGCGCTTCATAGC</t>
  </si>
  <si>
    <t>GGACTAGGCATTGGGCTACTA</t>
  </si>
  <si>
    <t>GCATTGGGCTACTAGGGGG</t>
  </si>
  <si>
    <t>GAAGAAGGCTCTTCTCGGGCA</t>
  </si>
  <si>
    <t>GTTCAGGGTACTTATCTGCA</t>
  </si>
  <si>
    <t>GCATTCATTCTCAGAGGAAGAG</t>
  </si>
  <si>
    <t>GGCAGCTCACATCTGTCACCT</t>
  </si>
  <si>
    <t>GCTTCCACTGTGGGTGTATC</t>
  </si>
  <si>
    <t>GCTACAGATGGAGCTCTTA</t>
  </si>
  <si>
    <t>GGCGGCGTCCCTCCCTTGCGC</t>
  </si>
  <si>
    <t>GCTTCCTCGTCGCCTCTTG</t>
  </si>
  <si>
    <t>GAGCCGGAACGCGCAAGGGGT</t>
  </si>
  <si>
    <t>GGTCGGGTGCGCGCCAGGCC</t>
  </si>
  <si>
    <t>GGCGCGCTCCCTCCGGGATCG</t>
  </si>
  <si>
    <t>GCAGAAAAGCCGAGGCGTTTC</t>
  </si>
  <si>
    <t>GCGGGTCCGCAGAAAAGCCG</t>
  </si>
  <si>
    <t>GGTCCAACTTTGTCGTTA</t>
  </si>
  <si>
    <t>GGCTCCGCGCGCCTGCCAGGC</t>
  </si>
  <si>
    <t>GGGCCGGCGGCGGAACAGCTT</t>
  </si>
  <si>
    <t>GCTGCCGCCGGACGCTTGAAA</t>
  </si>
  <si>
    <t>GGGTTAGGACTAGCAGAAAG</t>
  </si>
  <si>
    <t>GGGTAGAGGAAGAAGGGCGAT</t>
  </si>
  <si>
    <t>GCCCCGCTGCCAGGTTACTTC</t>
  </si>
  <si>
    <t>GGCACACGCCTGGGCATTCGT</t>
  </si>
  <si>
    <t>GCGGCACTCTGGTTCTGCGGC</t>
  </si>
  <si>
    <t>GTAGCCCTCCAAGTTAAACA</t>
  </si>
  <si>
    <t>GCACCGGGCCAGAAGTAACC</t>
  </si>
  <si>
    <t>GTAACCTGGCAGCGGGGCGCC</t>
  </si>
  <si>
    <t>GCGGGGCGCCGGGGAAGGAGGT</t>
  </si>
  <si>
    <t>GACTCACCCGCCGCGGGGACT</t>
  </si>
  <si>
    <t>GCTAGCGCGGCGAACTCC</t>
  </si>
  <si>
    <t>GCGTACCAAGACGCGGACGCA</t>
  </si>
  <si>
    <t>GCTGGCGCGTACCAAGTTCG</t>
  </si>
  <si>
    <t>GCGTACCAAGTTCGAGGCGGG</t>
  </si>
  <si>
    <t>GCCACGGCCGAGCGGGCTCCA</t>
  </si>
  <si>
    <t>GGTACGCGCCGCAGCGCCTG</t>
  </si>
  <si>
    <t>GCAGCGCCTGAGGACTAAGTA</t>
  </si>
  <si>
    <t>GGGTGACTCACCCGCCGCG</t>
  </si>
  <si>
    <t>GGACTAAGTAGGGAGCGCT</t>
  </si>
  <si>
    <t>GCCCAGGCGAGCGACCGAGC</t>
  </si>
  <si>
    <t>GGGTCCCTCGCTGGCTCTGTT</t>
  </si>
  <si>
    <t>GGCTCTGTTCGGACCCTGCT</t>
  </si>
  <si>
    <t>GCACAGCCCGGGGTCCCTCGC</t>
  </si>
  <si>
    <t>GCACTGCGACGGCGTTGACTG</t>
  </si>
  <si>
    <t>GTTGACTGAGGGGGCGCCACT</t>
  </si>
  <si>
    <t>GGCGCGGTCACGTGCATTCG</t>
  </si>
  <si>
    <t>GCGGTGCATTCGCGGGGGCGT</t>
  </si>
  <si>
    <t>GCATTCGCGGTGCATTCGCGG</t>
  </si>
  <si>
    <t>GACCAGCCATCTGACGAGCC</t>
  </si>
  <si>
    <t>GCAGGCAGGCAGGGACGTGGG</t>
  </si>
  <si>
    <t>GGCCAGTCCTCCCGCGAGCT</t>
  </si>
  <si>
    <t>GTCCTCCCGCGAGCTgggc</t>
  </si>
  <si>
    <t>GAAGCTGCAGGGCCCCTGCGC</t>
  </si>
  <si>
    <t>GAGCCCTTCGAAGGGTTCAAG</t>
  </si>
  <si>
    <t>GTTCAAGCGGGAGACTGCCAG</t>
  </si>
  <si>
    <t>GGTCGTGTGAGCCCTTCGAA</t>
  </si>
  <si>
    <t>GGCACCTCCCTTCCGACCGT</t>
  </si>
  <si>
    <t>GGGAAAGCTATCCCGGCCAA</t>
  </si>
  <si>
    <t>GACCTCCGGGAAAGCTATCC</t>
  </si>
  <si>
    <t>GccAATGCACCACTTGCGCG</t>
  </si>
  <si>
    <t>GCACCACTTGCGCGGGGGTC</t>
  </si>
  <si>
    <t>GCGGGAGGTGCCGTGGCAATC</t>
  </si>
  <si>
    <t>GGTGCCATGTCACCGCACAG</t>
  </si>
  <si>
    <t>GAGAAAAATGCAGACGCG</t>
  </si>
  <si>
    <t>GCATTggcgcgcggcgccgag</t>
  </si>
  <si>
    <t>GATGTGGGAGAAAAAGCGAC</t>
  </si>
  <si>
    <t>GCGGCAGCTCCGGAGCAAACC</t>
  </si>
  <si>
    <t>GTTCCCGCCGCGCCCTGTCGG</t>
  </si>
  <si>
    <t>GGCGCGGCGGGAACCCGAGCC</t>
  </si>
  <si>
    <t>GGGAACCCGAGCCGGGAGTA</t>
  </si>
  <si>
    <t>GTCACGAGTTAAAGCGGCG</t>
  </si>
  <si>
    <t>GGGACGCAGGAGGCCGTCCGG</t>
  </si>
  <si>
    <t>GGTTGCCGGGCTCCGCGGGTG</t>
  </si>
  <si>
    <t>GCTATAGATCCCGCACCCG</t>
  </si>
  <si>
    <t>GCAGGGCGGTGCGGGTTGCTC</t>
  </si>
  <si>
    <t>GAAGCAGGGCGGCCCCGCAGA</t>
  </si>
  <si>
    <t>GCGCCGCCGGAAACCAGGGTG</t>
  </si>
  <si>
    <t>GAGCGCGCGGGAGAGCGGAAA</t>
  </si>
  <si>
    <t>GAGGCGGTACCTGTGAGCGCG</t>
  </si>
  <si>
    <t>GTCTAGCACCGCAGCGCTGGG</t>
  </si>
  <si>
    <t>GTCGATCGGCAGAGCGGAAGG</t>
  </si>
  <si>
    <t>GCGGAAGTCGATCGGCAGAG</t>
  </si>
  <si>
    <t>GAGGCGCAGCTTCCCCTCTGC</t>
  </si>
  <si>
    <t>GGGCAGTCAACATGTACGTTG</t>
  </si>
  <si>
    <t>GAAGCTGCTTCTGAGCGTTTG</t>
  </si>
  <si>
    <t>GagagaAACTGATTAGGAATT</t>
  </si>
  <si>
    <t>GCAAGCGGGCAGCATCGATCG</t>
  </si>
  <si>
    <t>GTAAGACGCGACCTGTTA</t>
  </si>
  <si>
    <t>GTAAAGTGTGTGTTGCACAGG</t>
  </si>
  <si>
    <t>GTGTGTGTTGCACAGGCGGAG</t>
  </si>
  <si>
    <t>GCTAGAACCCGGAAGTAGTGG</t>
  </si>
  <si>
    <t>GTCGCGTCTTACACAATGCAT</t>
  </si>
  <si>
    <t>GCAAGTAGGCTCCTCGGCA</t>
  </si>
  <si>
    <t>GGAAGTAGTGGTGGCCATAAC</t>
  </si>
  <si>
    <t>GTGGGTGCGCGAAGCGAGCTC</t>
  </si>
  <si>
    <t>GCCCCCGAACTGAAGGTTACGAG</t>
  </si>
  <si>
    <t>GTCAATCAAAGCCCGGAATGTCA</t>
  </si>
  <si>
    <t>GCGGTACCGTACTTTCCCTG</t>
  </si>
  <si>
    <t>GAGCAGGCTTGCTGATTTGCT</t>
  </si>
  <si>
    <t>GTAACCGAACTGTCGTGTTTCA</t>
  </si>
  <si>
    <t>GGCCGCTCGTAACCTTCAGTT</t>
  </si>
  <si>
    <t>GGACAGCCCCGGCTggggggg</t>
  </si>
  <si>
    <t>GggggaggggaggCTCGAGC</t>
  </si>
  <si>
    <t>GCTGATTTGCTCGGGTCCGCC</t>
  </si>
  <si>
    <t>Gggggacggcgggggggaggaaa</t>
  </si>
  <si>
    <t>Gcgcgcgcgaacagggagaga</t>
  </si>
  <si>
    <t>GTCAAGGTAGTGAATGAATGA</t>
  </si>
  <si>
    <t>GCGGGGGCAAAGCTAAAAAA</t>
  </si>
  <si>
    <t>GCAGAAAACCACAGGGAAAGTA</t>
  </si>
  <si>
    <t>GAAACCCCTCGCGGAGTTTTAC</t>
  </si>
  <si>
    <t>GaggaaaaCTGCAGAAAACCACA</t>
  </si>
  <si>
    <t>GTTTTACTGGAAGAAAAAAAC</t>
  </si>
  <si>
    <t>GCCATGAAACACGACAGTT</t>
  </si>
  <si>
    <t>GGGCAAAGCTAAAAAAGGGGGG</t>
  </si>
  <si>
    <t>GACTGGCAGGCTCGGGACACT</t>
  </si>
  <si>
    <t>GTTGTCTAATGCGGGACTGGC</t>
  </si>
  <si>
    <t>GcctcTCTTTGTTGTCTAATG</t>
  </si>
  <si>
    <t>GGAGGCCGCGGGTTGAGCGAG</t>
  </si>
  <si>
    <t>GCGATTGGCGCGCGCCAGGCC</t>
  </si>
  <si>
    <t>GGGAGGCGATTGGCGCGCGCC</t>
  </si>
  <si>
    <t>GCTACTGACACTATCGCTGG</t>
  </si>
  <si>
    <t>Gctgcggcgagcgcgggggtg</t>
  </si>
  <si>
    <t>GCGATAGTGTCAGTAGCATTG</t>
  </si>
  <si>
    <t>GACAACAAAGAgaggcgttag</t>
  </si>
  <si>
    <t>GgcgcgcccgcccTTTGTTGC</t>
  </si>
  <si>
    <t>GGTACCCCTCGCGATCCCAA</t>
  </si>
  <si>
    <t>GGCCCGGGCTCGCGGCCGAC</t>
  </si>
  <si>
    <t>GCTCTCATAGGCCCGGGCTCG</t>
  </si>
  <si>
    <t>GGGCGCTTATGAATGGCTg</t>
  </si>
  <si>
    <t>GCGCCAAGCCTGGGTCCCGGG</t>
  </si>
  <si>
    <t>GCGGGCCGAGACCCTTGGCT</t>
  </si>
  <si>
    <t>GCATCTCAGCCCGCGGCGAGG</t>
  </si>
  <si>
    <t>GCACCGCCCCACGTGGCAgcc</t>
  </si>
  <si>
    <t>GCGACCAAGGGGAGCGCAgcg</t>
  </si>
  <si>
    <t>GCGCCCGGAGCCCGCAACAA</t>
  </si>
  <si>
    <t>GggcgggcggTGACGCAGAC</t>
  </si>
  <si>
    <t>GGCTTGGCGCAGTTCATGGG</t>
  </si>
  <si>
    <t>GATGCACCCCGAATCGTCAG</t>
  </si>
  <si>
    <t>GGGCGCCCGCGTGGGGGGGAC</t>
  </si>
  <si>
    <t>GGGAAGAGGGGCCTGAGTCAG</t>
  </si>
  <si>
    <t>GCCGGCGGAGTAAGTAGTGAA</t>
  </si>
  <si>
    <t>GATTGGCCGGCGCCCGGCCGG</t>
  </si>
  <si>
    <t>GGCGCCTACTTAACATGCA</t>
  </si>
  <si>
    <t>GCCGCCAGTCAGCTAGCGCG</t>
  </si>
  <si>
    <t>GTCCTAACGGGCCCCCAGGA</t>
  </si>
  <si>
    <t>GAGACGCTCCTGCGTCCTAAC</t>
  </si>
  <si>
    <t>GGCCGCCGTGCATGTTAAGT</t>
  </si>
  <si>
    <t>GCGAGCCAATGGCCGGTGG</t>
  </si>
  <si>
    <t>GCAGCCGGACGCGTTGCCGAG</t>
  </si>
  <si>
    <t>GAGAGGAAGCGCAGCGCGCG</t>
  </si>
  <si>
    <t>GGGACCGCCCGCCGTCCTGG</t>
  </si>
  <si>
    <t>GCTTCCTCTCGGCAACGCGTC</t>
  </si>
  <si>
    <t>GCGAGCTGGGAGTCTACTCCC</t>
  </si>
  <si>
    <t>GGAAGCCTGCGGGGACGGGCA</t>
  </si>
  <si>
    <t>GTTGCGGGACTTTGCTTCTGGG</t>
  </si>
  <si>
    <t>GTCGGAAGGTGTAGTCCCGC</t>
  </si>
  <si>
    <t>GATTCGCAAAGGTCGTCGGA</t>
  </si>
  <si>
    <t>GTAGTGCACACGCCGTTTCA</t>
  </si>
  <si>
    <t>GAGCCTGTCGCCATCGGAC</t>
  </si>
  <si>
    <t>GGCAGGGAAGCCTGCGGGGAC</t>
  </si>
  <si>
    <t>GTTCTACTCTGTGGTAAGCCT</t>
  </si>
  <si>
    <t>GGTAAGCCTTGGGGAGAGGCA</t>
  </si>
  <si>
    <t>GTGGAGACTAGCGAGCGAGGC</t>
  </si>
  <si>
    <t>GATGGCGACAGGCTCGCACT</t>
  </si>
  <si>
    <t>GCAGGTGCACCCAGAGACATC</t>
  </si>
  <si>
    <t>GTCTCAGCCCCTGGGCAACCGC</t>
  </si>
  <si>
    <t>GGACCGGTCAAAATAAAAGG</t>
  </si>
  <si>
    <t>GCGAATCTTGCGGAACGC</t>
  </si>
  <si>
    <t>GGCGTGTGCACTACGATTCC</t>
  </si>
  <si>
    <t>GCACTACGATTCCCGGCAGCCG</t>
  </si>
  <si>
    <t>GTAGAACACTGTCTTTTAAC</t>
  </si>
  <si>
    <t>GACGACCTTTGCGAATCTTG</t>
  </si>
  <si>
    <t>chr8</t>
  </si>
  <si>
    <t>GCTAAACAGACGCCTCCCGCA</t>
  </si>
  <si>
    <t>GAGGGGCGGTATCTGCTGCTT</t>
  </si>
  <si>
    <t>GCTGCTTTGGCAGCAAATTG</t>
  </si>
  <si>
    <t>GACTCCCCCCAACAAATGCAA</t>
  </si>
  <si>
    <t>GGGAACTCCGTGTGGGAGGCG</t>
  </si>
  <si>
    <t>GAGAAATTGGGAACTCCGTG</t>
  </si>
  <si>
    <t>GTGGGACGGTGGGGTACAGAC</t>
  </si>
  <si>
    <t>GGCTTCCGTGGGGCCCCGTG</t>
  </si>
  <si>
    <t>GCATTATGTATGCACAGCTATC</t>
  </si>
  <si>
    <t>GCCCTAGCCCAGCTCTGGAAC</t>
  </si>
  <si>
    <t>GGGGCGAATTTCAGGTATTAA</t>
  </si>
  <si>
    <t>GGAGATAGTTGGCTCTGTAG</t>
  </si>
  <si>
    <t>GCATTCTCCCTAGCCAAGTTA</t>
  </si>
  <si>
    <t>GGGGCCCTGTGCGCCTTCTAG</t>
  </si>
  <si>
    <t>GAGTCTCTGATCCCGATTGGC</t>
  </si>
  <si>
    <t>GAGACTCGTGCGCCGCGAAGG</t>
  </si>
  <si>
    <t>GCCTGCCCTGCCCAGCCAATC</t>
  </si>
  <si>
    <t>Gacacaatgggaaaaggagcaa</t>
  </si>
  <si>
    <t>GGGAAAAATCCACCACTAGA</t>
  </si>
  <si>
    <t>GCACCGGAAGTTCAGGGACCG</t>
  </si>
  <si>
    <t>GCGCCCACGGCCCAATCAGCG</t>
  </si>
  <si>
    <t>GCCAATGTGGCTGGGTCCGT</t>
  </si>
  <si>
    <t>GGTCTCCGGTTCGCCAATG</t>
  </si>
  <si>
    <t>GACCGAGCGCGGGGTCTCTG</t>
  </si>
  <si>
    <t>GCGGGGGTGGTGGAATCGGG</t>
  </si>
  <si>
    <t>Ggggctggcaacggcgccgtg</t>
  </si>
  <si>
    <t>GCTGGCGGACTCCTCGCTCC</t>
  </si>
  <si>
    <t>GCCGCGGCGTGAGTGCGTGC</t>
  </si>
  <si>
    <t>GTGGTGGAATCGGGCGGTCTC</t>
  </si>
  <si>
    <t>GCCGGCCGCGCAAGGCCCCCT</t>
  </si>
  <si>
    <t>Gaggatgatcatggtccctac</t>
  </si>
  <si>
    <t>GAGGGAGCTCCCAGTCGATGC</t>
  </si>
  <si>
    <t>GGGTCGCTGGAACCCTAGGC</t>
  </si>
  <si>
    <t>GAACCCTAGGCCGGCCGCGCA</t>
  </si>
  <si>
    <t>GCGTGGCGACGTGGGCTCGTG</t>
  </si>
  <si>
    <t>GGACCGGTAGTGCTGGGCG</t>
  </si>
  <si>
    <t>GCCCAGCACTACCGGTCCCAG</t>
  </si>
  <si>
    <t>GCTTTCGCCCAGCATCGACT</t>
  </si>
  <si>
    <t>GCTCCCTCGGGATCCGGAGAAC</t>
  </si>
  <si>
    <t>GACCCCTGGTTTATGAGTA</t>
  </si>
  <si>
    <t>GCTGCCAGACACGAGGGATC</t>
  </si>
  <si>
    <t>Gtttgcaggccataccaaacaaa</t>
  </si>
  <si>
    <t>GAGGTCGTTGGCAACCAGAG</t>
  </si>
  <si>
    <t>GCGACCTGATCCCTCGTGTC</t>
  </si>
  <si>
    <t>GGGTCAGCCAGCGACAGGGA</t>
  </si>
  <si>
    <t>Gaacacagcagcacccatttgtt</t>
  </si>
  <si>
    <t>GATTTGGCCCCCTCCCTGTCGC</t>
  </si>
  <si>
    <t>GtcatgGTGGCAGACCGGATT</t>
  </si>
  <si>
    <t>Ggggcaggactgacaggaggagg</t>
  </si>
  <si>
    <t>GTTGGAGCTCCGGGCTGCGGC</t>
  </si>
  <si>
    <t>GCCGCCGCTGTCCATTGTGAT</t>
  </si>
  <si>
    <t>GCCGGAGCTGGCGAAGCCGCAG</t>
  </si>
  <si>
    <t>Gagaaggggggcaggactgac</t>
  </si>
  <si>
    <t>Gaaaagcgggggagaaggggggc</t>
  </si>
  <si>
    <t>Gagggaaaagcgggggagaagg</t>
  </si>
  <si>
    <t>GCCACCAATCACAATGGACAG</t>
  </si>
  <si>
    <t>GCTTGAGCCTCTGCGGCCGCTG</t>
  </si>
  <si>
    <t>Gatggatggcagggccaaggga</t>
  </si>
  <si>
    <t>GCTAGTATTCCAGACCCAGGT</t>
  </si>
  <si>
    <t>GTCGCGCCGGCAAGAGCAGC</t>
  </si>
  <si>
    <t>GAACCCCTTCGGAGAGGTAGA</t>
  </si>
  <si>
    <t>GCTAGCCGAACCCCTTCGGAG</t>
  </si>
  <si>
    <t>GGGGGAGCCTGTGGCTTGTGC</t>
  </si>
  <si>
    <t>GGGTCTGGAATACTAGCGAGA</t>
  </si>
  <si>
    <t>GAGTGGCTAACGCGAAGC</t>
  </si>
  <si>
    <t>GCGGTGTCCGCAGAGCAGGTG</t>
  </si>
  <si>
    <t>GCGAAGATGGCGGAGAACAG</t>
  </si>
  <si>
    <t>GGTGAGAGCCACGCCTCCGTG</t>
  </si>
  <si>
    <t>GAGTGGACCATTAGCAGACGC</t>
  </si>
  <si>
    <t>GTTTGGATAGCAACTGAGTCTTAA</t>
  </si>
  <si>
    <t>GGCGCTGAgggccccgcgcgg</t>
  </si>
  <si>
    <t>GCCAGGGCGCTGAgggccccgcg</t>
  </si>
  <si>
    <t>GCCGGGCGCGGAGGCGGAGCCA</t>
  </si>
  <si>
    <t>GACCATTAGCAGACGCCGGGCG</t>
  </si>
  <si>
    <t>GCAACTGAGTCTTAAAGGCAC</t>
  </si>
  <si>
    <t>GTCCACTCTGTTTACTTCTGTT</t>
  </si>
  <si>
    <t>GggagCAGCCggcgaaggaag</t>
  </si>
  <si>
    <t>GAGCCTGTCACTCCGGTGC</t>
  </si>
  <si>
    <t>GCAGAATggccccggggcggt</t>
  </si>
  <si>
    <t>GGGCGGTCAGCAGAATggccc</t>
  </si>
  <si>
    <t>GGGGCTGGGCGGTCAGCAGAA</t>
  </si>
  <si>
    <t>GCCGCAACTTGCCACTGTCG</t>
  </si>
  <si>
    <t>GcAGCACTGCGCTCCCCGCTG</t>
  </si>
  <si>
    <t>GGGCCCTCCTCGCCGAAGCTC</t>
  </si>
  <si>
    <t>GGCTACTGCAGTTGCAAGCTC</t>
  </si>
  <si>
    <t>GTTGCAAGCTCCGGCCAACC</t>
  </si>
  <si>
    <t>GTCACTCCGGTGCCGGCTAG</t>
  </si>
  <si>
    <t>GCCAACCCGGAGGAGCCCCAG</t>
  </si>
  <si>
    <t>GCGGTGGTCGGAGAGCGCGCG</t>
  </si>
  <si>
    <t>GGGCCCCGAGCCTGTCACTC</t>
  </si>
  <si>
    <t>GATGGATGACTTGTCAGACAA</t>
  </si>
  <si>
    <t>GGAGACTGGAGCCTCGGCTCC</t>
  </si>
  <si>
    <t>GAGAAGACTCGGCCGGAGAC</t>
  </si>
  <si>
    <t>GGCTGGCCCCAGGTGGGTTG</t>
  </si>
  <si>
    <t>GTCATCCGAGAGGCGGTGGT</t>
  </si>
  <si>
    <t>GCCGAGCGGCGCTGGCAGCTC</t>
  </si>
  <si>
    <t>GTCAAGGAAAGTTGTGCAATG</t>
  </si>
  <si>
    <t>GCGCCAATACCTGCCGCGCG</t>
  </si>
  <si>
    <t>GTTGGGAGGTAGTTAATTGCT</t>
  </si>
  <si>
    <t>GACTTTTGGGGGTCATCCTG</t>
  </si>
  <si>
    <t>GCGGCCTTGCGAGGGCACGCA</t>
  </si>
  <si>
    <t>GTATTGGCGCCAACCGGG</t>
  </si>
  <si>
    <t>GAAGCGAGCCCAGGTTCCCG</t>
  </si>
  <si>
    <t>GCGCCTCCCGGAGGACCCGAC</t>
  </si>
  <si>
    <t>GCCCTCTCCGGTCGGGTCCTC</t>
  </si>
  <si>
    <t>GGTTCCCGCGGCCTTGCGA</t>
  </si>
  <si>
    <t>GGACAGGGTCGGGGGACACGC</t>
  </si>
  <si>
    <t>GGATGAGCCCCGCGACCAC</t>
  </si>
  <si>
    <t>GAATGTGCCAGTGGTCGCG</t>
  </si>
  <si>
    <t>GCAGTGGCCCGCCGCTAGA</t>
  </si>
  <si>
    <t>GCCCGCCGCTAGAGGGAGTAC</t>
  </si>
  <si>
    <t>GGGAGACCCCTGTGCTTGGAC</t>
  </si>
  <si>
    <t>GCTGATGCTGAACTGGCCAAGC</t>
  </si>
  <si>
    <t>GAGGGGAGAATCGAGGACGGA</t>
  </si>
  <si>
    <t>GGAGCTGGGAGACCCCTGTGCT</t>
  </si>
  <si>
    <t>GAGGGAGTACGGGATTACCG</t>
  </si>
  <si>
    <t>GTACACCCTGGGTTGAGGTCA</t>
  </si>
  <si>
    <t>GATAGATAGGATCTATAGCca</t>
  </si>
  <si>
    <t>GAAACGATACACGAAGCAC</t>
  </si>
  <si>
    <t>GCACACATTATGCCTCTGGTT</t>
  </si>
  <si>
    <t>GGGCAGCCATGACCTCAACCC</t>
  </si>
  <si>
    <t>GTTCAAGCATCGGAGGCCAGG</t>
  </si>
  <si>
    <t>GAAAGTTGCCGTAAGATGGAG</t>
  </si>
  <si>
    <t>GAGGCATAATGTGTGCATTTA</t>
  </si>
  <si>
    <t>GGCAGAGTGCTGGGATAGAT</t>
  </si>
  <si>
    <t>GCACAGGGTACACCCTGGGTTG</t>
  </si>
  <si>
    <t>GAACTGAGTAAACATTTAGT</t>
  </si>
  <si>
    <t>GAGGACGCGGCACCGCCTGC</t>
  </si>
  <si>
    <t>GAGTAAACATTTAGTAGGATTTC</t>
  </si>
  <si>
    <t>GCTTAATTTGTGAAAAGGTTG</t>
  </si>
  <si>
    <t>GTCTGATGCTTAATTTGTGAAA</t>
  </si>
  <si>
    <t>GCGCGGCAGCGACGCAGGCCG</t>
  </si>
  <si>
    <t>GCGCAGGCGCGGCAGCGACGC</t>
  </si>
  <si>
    <t>GGCCCTAAAGCGCGCAGGCG</t>
  </si>
  <si>
    <t>GCTCGAGGCCCTAAAGCGCGC</t>
  </si>
  <si>
    <t>GGTGCCGCGTCCTCCGAAGAC</t>
  </si>
  <si>
    <t>GTGTGAGCTAGAAGCCCGC</t>
  </si>
  <si>
    <t>GCTCCTCTGATTCGCCCCTCC</t>
  </si>
  <si>
    <t>GAAGCCTTAGTGCTTACTA</t>
  </si>
  <si>
    <t>GTTTTGAGTCTAAGAACACACTTA</t>
  </si>
  <si>
    <t>GTTTTTAGAATATACATT</t>
  </si>
  <si>
    <t>GTTTACTCAGTTCATTATTTTT</t>
  </si>
  <si>
    <t>GACACATACAAAAGAATTACA</t>
  </si>
  <si>
    <t>GCCCAAATATCTGTGCTGGCT</t>
  </si>
  <si>
    <t>GTATATTCTAAAAACAAGTG</t>
  </si>
  <si>
    <t>GACTCAAAACTATTAAAATAATT</t>
  </si>
  <si>
    <t>GGTATAAAATTTGGCTGA</t>
  </si>
  <si>
    <t>GGCCAATCCCGGGCCCCgcgg</t>
  </si>
  <si>
    <t>GTGCGCGCGCGCCAGCCTCTC</t>
  </si>
  <si>
    <t>GACATCTGAATAAACTGCATGCTTA</t>
  </si>
  <si>
    <t>GCCGTGCAGCAGCGTCGCAGC</t>
  </si>
  <si>
    <t>GCGTCGCAGCCGGGCTGGCAA</t>
  </si>
  <si>
    <t>GGCTGGCAACGGTAGAGGAAT</t>
  </si>
  <si>
    <t>GATTGGCCCGAGGGCGGCGC</t>
  </si>
  <si>
    <t>GCACACGGGCGCGGGTTCGG</t>
  </si>
  <si>
    <t>GGCCTCCTGTTACATTAT</t>
  </si>
  <si>
    <t>GGGCGAGTGTAGTGCTGCGC</t>
  </si>
  <si>
    <t>GAGTGTAGTGCTGCGCGGGGC</t>
  </si>
  <si>
    <t>GTTGAATTTGAATCAATG</t>
  </si>
  <si>
    <t>GAATAATTTTTTTCCTTTAGT</t>
  </si>
  <si>
    <t>GGACTAATTGTAGATTAG</t>
  </si>
  <si>
    <t>GATTAGTGGTCTTTATCATATCT</t>
  </si>
  <si>
    <t>GGCGGAGCGGGCCATGGCAGT</t>
  </si>
  <si>
    <t>GAGGGCTCCTCCCTTCAGCTT</t>
  </si>
  <si>
    <t>GCGCACTCTTGTCTGCTTACG</t>
  </si>
  <si>
    <t>GAGCGTGCGGCTTCTACTG</t>
  </si>
  <si>
    <t>GACCAGTCGCGTCAGCGCGCG</t>
  </si>
  <si>
    <t>GAAGCCGCACGCTCTTCGGC</t>
  </si>
  <si>
    <t>GCAGGCTGCGCAACCGCAG</t>
  </si>
  <si>
    <t>GAGGCCTCGTGTGCCCGGGGT</t>
  </si>
  <si>
    <t>GGCACGAAACTGGGCGGAGCT</t>
  </si>
  <si>
    <t>GGGTGGGGCACGAAACTGGG</t>
  </si>
  <si>
    <t>GCTGACGCGACTGGTCGCGG</t>
  </si>
  <si>
    <t>Ggctgcggagggggagggcgc</t>
  </si>
  <si>
    <t>GCCTGCGCTCTAATGGGCCCC</t>
  </si>
  <si>
    <t>Gcggcgcgggcggcttggggc</t>
  </si>
  <si>
    <t>GACAGCAGCCTGCGCTCTAAT</t>
  </si>
  <si>
    <t>GCCCGTTCCGGCAGCTCCCAG</t>
  </si>
  <si>
    <t>GGCGCCTTCGAGCCAGCGCCG</t>
  </si>
  <si>
    <t>GCCGAACAGGATCGCACCGAG</t>
  </si>
  <si>
    <t>GAGTGAATGTTTGCCGAAC</t>
  </si>
  <si>
    <t>GCCTAGAATCAACTCCCGTCT</t>
  </si>
  <si>
    <t>GGGCGGCTCGTGCACACCTC</t>
  </si>
  <si>
    <t>GGAGGCCTGAGAAGCAGCCGT</t>
  </si>
  <si>
    <t>GGGAGAAGGTCCAAGCTAATT</t>
  </si>
  <si>
    <t>GCTAATTAGGAGGCAGCATCC</t>
  </si>
  <si>
    <t>GGGCAGGCGGCCCCTCGACG</t>
  </si>
  <si>
    <t>GCCCCTCGACGAGGACACCGC</t>
  </si>
  <si>
    <t>GAGCTGCCGGAACGGGCCCC</t>
  </si>
  <si>
    <t>GACACACCGAGTTCTCCCT</t>
  </si>
  <si>
    <t>GGAGAACTCGGTGTGTCACCG</t>
  </si>
  <si>
    <t>Gcggcgggaaggtggctgcgg</t>
  </si>
  <si>
    <t>GACTTCGAGGCGGCCGAGA</t>
  </si>
  <si>
    <t>GGCCCAGGGCGGGAAATGGGT</t>
  </si>
  <si>
    <t>GAAGGTTTCCCGCATCGGCGG</t>
  </si>
  <si>
    <t>GGGCCTGGGTTGGAGACTGGA</t>
  </si>
  <si>
    <t>GGAGCCGGGCGGAGATGCAAC</t>
  </si>
  <si>
    <t>GATGCAACTGGAGGAAGAGGG</t>
  </si>
  <si>
    <t>GGCGGAGAAGGTTTCCCGCAT</t>
  </si>
  <si>
    <t>GGTCTCGCAACCCCAGCCCAC</t>
  </si>
  <si>
    <t>GACTAGGAGGGGGCTGCGGCG</t>
  </si>
  <si>
    <t>GGGCTTCCGGCCCAGAGACTG</t>
  </si>
  <si>
    <t>GGTCTCCCGAACCAGTGGGCT</t>
  </si>
  <si>
    <t>GAATTCCTCCTCTCTCGGGGC</t>
  </si>
  <si>
    <t>GAGAGAGGAGGAATTCCTTCG</t>
  </si>
  <si>
    <t>GCCCGAACACGTGGGATAGCC</t>
  </si>
  <si>
    <t>GACACGGACGCCCGAACACG</t>
  </si>
  <si>
    <t>Ggcctgaacgtttgcctttg</t>
  </si>
  <si>
    <t>Gatggcgatgctactgttccc</t>
  </si>
  <si>
    <t>GctactgttccctggcccCG</t>
  </si>
  <si>
    <t>GGAGGCGCAAGTGAACCGC</t>
  </si>
  <si>
    <t>GCTTTCCCGGACGCCCGAGAA</t>
  </si>
  <si>
    <t>Gagagcttgttagaaccgcaa</t>
  </si>
  <si>
    <t>GCCATAAGTGTCCCATCTTTA</t>
  </si>
  <si>
    <t>GTCAAGCGTTTAAGACTTGA</t>
  </si>
  <si>
    <t>GATGGGACACTTATGGCTGAT</t>
  </si>
  <si>
    <t>GAGGCTGTCTCGGGCCCACTCT</t>
  </si>
  <si>
    <t>GGTGTAAACGGTGTTCCTTAA</t>
  </si>
  <si>
    <t>GCGCTGCGGAGAGTTTAGTTC</t>
  </si>
  <si>
    <t>GTTCTAGACTTCGGGGCCAA</t>
  </si>
  <si>
    <t>GAATAAGCGGTAGTGGTGTAAA</t>
  </si>
  <si>
    <t>GAGAGTTTAGTTCGGGCGGG</t>
  </si>
  <si>
    <t>GTTTAAGACTTGACGGAACA</t>
  </si>
  <si>
    <t>GAGTAGCTCTGCGCCAATCAG</t>
  </si>
  <si>
    <t>GCCAATCAGTGGCGCCGGCCT</t>
  </si>
  <si>
    <t>GATACCGCTAGCAACCTCCC</t>
  </si>
  <si>
    <t>GCTCGCAGCGGCACGCGCCT</t>
  </si>
  <si>
    <t>GGCCCCGGGTGAGGAAGAAGC</t>
  </si>
  <si>
    <t>GAGAACTGAGAGAATCTGAAT</t>
  </si>
  <si>
    <t>GAATCGGGAGGCGAAGGGGAC</t>
  </si>
  <si>
    <t>GGGCTAGGAGGACTCCGAGCC</t>
  </si>
  <si>
    <t>GCGGTATCCACGTAAATCAA</t>
  </si>
  <si>
    <t>GAGCCGGCGCTGCCAagagag</t>
  </si>
  <si>
    <t>GCAGCGCGCCCGGAGTGATC</t>
  </si>
  <si>
    <t>GACTTCTCCAAAGTTGGGTAG</t>
  </si>
  <si>
    <t>GGACTCCAGCCGCCGACCAAT</t>
  </si>
  <si>
    <t>GCTGCGCGCCCATTGGTCGG</t>
  </si>
  <si>
    <t>GCCCGCAGCCGGATCACTCC</t>
  </si>
  <si>
    <t>GTCCTCCGGCTTCTGATGAAA</t>
  </si>
  <si>
    <t>GGCAAAGGGGCAACCCCGGC</t>
  </si>
  <si>
    <t>GCTAGGTCCCGTCGCCCTCGG</t>
  </si>
  <si>
    <t>GACCTCTCGGGACCCGGGGC</t>
  </si>
  <si>
    <t>GAACGCCCCCCGCAGCCAAT</t>
  </si>
  <si>
    <t>GTCTGGAGACTTCTCCAAAGT</t>
  </si>
  <si>
    <t>GgtaggCTCTCAGGCCACCGA</t>
  </si>
  <si>
    <t>GGGGGCAACTTCCTACAGGA</t>
  </si>
  <si>
    <t>GCACGATCCCCGTCCCGGGC</t>
  </si>
  <si>
    <t>GTCGCGCTGCTTGCTCCGGCC</t>
  </si>
  <si>
    <t>GGGCGTCCCGTTAGAATGACA</t>
  </si>
  <si>
    <t>GATATGGAGGGTTTCACAGGT</t>
  </si>
  <si>
    <t>GCCGGAGGACGGGCGCCAGG</t>
  </si>
  <si>
    <t>GACCTAGCACGATCCCCGTCC</t>
  </si>
  <si>
    <t>GCCAATCGTAAGTGAAGA</t>
  </si>
  <si>
    <t>GGCGGGCTGTGTGACGGGCTT</t>
  </si>
  <si>
    <t>GGGTTCTCCGTGGGCGGCCGA</t>
  </si>
  <si>
    <t>GCTCGCCTGGGGTTCTCCGT</t>
  </si>
  <si>
    <t>GCGACCGCTACAACTTGAGA</t>
  </si>
  <si>
    <t>GGTGGTTGGTACAGGCGACTG</t>
  </si>
  <si>
    <t>GTTTGACTGACAACTTCCGCG</t>
  </si>
  <si>
    <t>GCCCCACTCCTCTGCCTCAAG</t>
  </si>
  <si>
    <t>GCGTGAGGTGCGGCCTCTTG</t>
  </si>
  <si>
    <t>GAGTGGGGCGGGCTGTGTGA</t>
  </si>
  <si>
    <t>GCTCTGCTACCCTGTCCAGT</t>
  </si>
  <si>
    <t>GCCATTCTTCGCGGCGCT</t>
  </si>
  <si>
    <t>GAAACCCAAGCTTGGCTAGGA</t>
  </si>
  <si>
    <t>GATAAGGGGAAACCCAAGCT</t>
  </si>
  <si>
    <t>GTGGGTGGTCCCGCCCTAAAG</t>
  </si>
  <si>
    <t>GCTTCCAGAATTGGCTGAAGT</t>
  </si>
  <si>
    <t>GAAAGGTGCCCTCCGTATTA</t>
  </si>
  <si>
    <t>GGCCGACGCACAGCAGACGC</t>
  </si>
  <si>
    <t>GGAGGGCACCTTTCTTCACT</t>
  </si>
  <si>
    <t>GGAAGGAAGCCCTAATACGG</t>
  </si>
  <si>
    <t>GATTTCTCAGCTCAAATCCCC</t>
  </si>
  <si>
    <t>GGGAAAGCCCTGGGCTCGGCC</t>
  </si>
  <si>
    <t>GCGGCTGTGCTAGCAATCTG</t>
  </si>
  <si>
    <t>GCGAAGAGAGGAAGCTCTCGG</t>
  </si>
  <si>
    <t>GAAATACACATGCGAAGAG</t>
  </si>
  <si>
    <t>GCGCCAGGAAGGAGGGCGATC</t>
  </si>
  <si>
    <t>GCCCCCTAATTCTGCCGCGCC</t>
  </si>
  <si>
    <t>GCCAACGTGGCCAACACCACC</t>
  </si>
  <si>
    <t>GAATCTTCTTACTTCCCTTTGA</t>
  </si>
  <si>
    <t>GCACTTAACCTCAACGCTTACT</t>
  </si>
  <si>
    <t>GTAGTCCCAGGCCCGCGGCCG</t>
  </si>
  <si>
    <t>GACCTCCCTGGCCCAGACCAA</t>
  </si>
  <si>
    <t>GCGGCGAGGCTGGTGCTCGGA</t>
  </si>
  <si>
    <t>GCCGCTCGCGAGAAGCAA</t>
  </si>
  <si>
    <t>GAAGCAAGGGGCCTGAGAGTC</t>
  </si>
  <si>
    <t>GAGTGGACAGCGCCGCGGCCG</t>
  </si>
  <si>
    <t>GTGGCGGCCGGGTCGGAGCCC</t>
  </si>
  <si>
    <t>GGGGAAGGGTACGGGTCCCGC</t>
  </si>
  <si>
    <t>GTCCCGCCGGACAATGCACCT</t>
  </si>
  <si>
    <t>GGGGCCTGAGAGTCCGGCTGG</t>
  </si>
  <si>
    <t>GCTCTGCTCCCATCTGCCTAC</t>
  </si>
  <si>
    <t>GAACGGTTGTGCTGCCTAACG</t>
  </si>
  <si>
    <t>GGGAGCAGAGCGCGGCTGGCC</t>
  </si>
  <si>
    <t>GGTGGCGGAGCCGAGGGTTG</t>
  </si>
  <si>
    <t>GCATCCCGGTGGCGGAGCCGA</t>
  </si>
  <si>
    <t>GCCCAGCAGAGGGAGCGGGGC</t>
  </si>
  <si>
    <t>GGCGCGAGTTCCATACTCG</t>
  </si>
  <si>
    <t>GTGGGTCCGTTTCTTCCCTCC</t>
  </si>
  <si>
    <t>GCCACCGGGATGCAGTCTTCT</t>
  </si>
  <si>
    <t>GACTGCGCAGCGCGGGACGCGC</t>
  </si>
  <si>
    <t>GAGGGGTGCGCGAGCGCGTTC</t>
  </si>
  <si>
    <t>GAGTTTGCCGGGTCTCAGCA</t>
  </si>
  <si>
    <t>GATCGCACTGTCATTCAAGGC</t>
  </si>
  <si>
    <t>GTGCTTAAAGCGGCAGTGCCC</t>
  </si>
  <si>
    <t>GGGAGCGGGCGCTCGCTCAT</t>
  </si>
  <si>
    <t>GCGGGCAGCTTTGCCGCGCTT</t>
  </si>
  <si>
    <t>GCCCTCGGCCCTGCTGAGACC</t>
  </si>
  <si>
    <t>GCGCTCCCGCAGCTGTTTTGC</t>
  </si>
  <si>
    <t>GCAGCCCCAGCAAAACAGCTG</t>
  </si>
  <si>
    <t>GCTGGAACTCAATGCCCTCCC</t>
  </si>
  <si>
    <t>GTGACTCAACGGGCCGGGTCG</t>
  </si>
  <si>
    <t>GAATTTCGACAAGCACTTCCG</t>
  </si>
  <si>
    <t>GCCTGGAGAGCCCACGCGCCG</t>
  </si>
  <si>
    <t>GAGCCCACGCGCCGTGGGCG</t>
  </si>
  <si>
    <t>GCGCTATTAGATATCTCG</t>
  </si>
  <si>
    <t>GCCTGTTGCCTAGGCGACCC</t>
  </si>
  <si>
    <t>GCGGCGCGCGCCTGTTGCCT</t>
  </si>
  <si>
    <t>GCGTTCCCTCCTCCGCTTTG</t>
  </si>
  <si>
    <t>GGAGGTGCATGACTACTTTA</t>
  </si>
  <si>
    <t>GCTGGAAGGCACTTCAGCGGG</t>
  </si>
  <si>
    <t>GTGCCTTCCAGCCACTCCAAG</t>
  </si>
  <si>
    <t>GGAGACCTGACTCCATTTCCG</t>
  </si>
  <si>
    <t>Gcatctgcgggcgcagcgctt</t>
  </si>
  <si>
    <t>Gcagcgcgaggccgcgcatc</t>
  </si>
  <si>
    <t>Ggccgcgcatctgggtggcgg</t>
  </si>
  <si>
    <t>GAGGAACCGGGAAGGGGGGGC</t>
  </si>
  <si>
    <t>GAGCTAGCTGTGTTCCTGAgg</t>
  </si>
  <si>
    <t>Gcgggcggggatgcatctgc</t>
  </si>
  <si>
    <t>GCGGGGGTGCGTTGAGCGCTC</t>
  </si>
  <si>
    <t>GACCGCTGCCGAGGCGGAC</t>
  </si>
  <si>
    <t>GAGTTTAAGATAACATTTAGAT</t>
  </si>
  <si>
    <t>GAAGTTGACCGTGTTGGGCTA</t>
  </si>
  <si>
    <t>GTCTCTGAAGTTGACCGTGTT</t>
  </si>
  <si>
    <t>GCCCACGCCCGCAGCCGCTTG</t>
  </si>
  <si>
    <t>GGAGCGTTTCCGAGGCGAGG</t>
  </si>
  <si>
    <t>GTCGAGCACAGTAGGGCGGC</t>
  </si>
  <si>
    <t>GGACCGGGGAGCTACGGAGCA</t>
  </si>
  <si>
    <t>GTCCTCCCAGTGCCGGGGAA</t>
  </si>
  <si>
    <t>GCCAAAACCTTCTGGCGCGGG</t>
  </si>
  <si>
    <t>GCAGCGGTCAGAGTCGCCTAC</t>
  </si>
  <si>
    <t>GTCTACCTAATTTCTCAATA</t>
  </si>
  <si>
    <t>GTGGGCTGAAGGAGCTGTAGA</t>
  </si>
  <si>
    <t>GAGTTCCTAGCGCCTGCAGTG</t>
  </si>
  <si>
    <t>GGACTAGCCAGAGGCTCAGGT</t>
  </si>
  <si>
    <t>GAGCACGGCTCGCCAGCACGA</t>
  </si>
  <si>
    <t>GGTGACTGCTTTACGGAAAA</t>
  </si>
  <si>
    <t>GCGCTAGGAACTCTGCCGCT</t>
  </si>
  <si>
    <t>GAGGTCGAGGGGAGCTCGGGG</t>
  </si>
  <si>
    <t>GTTCACCACACTGCAGGCGCT</t>
  </si>
  <si>
    <t>GTCATGGCAACCGGGGCGC</t>
  </si>
  <si>
    <t>GGCGGGCCAATGAGGTCGAG</t>
  </si>
  <si>
    <t>GTCCGAAGAACGCGAAAAGCC</t>
  </si>
  <si>
    <t>GAACGCGAAAAGCCAGGCCCA</t>
  </si>
  <si>
    <t>GCCAACGCTgcggccgccccg</t>
  </si>
  <si>
    <t>GAGCGAGGACGCAGTCCggga</t>
  </si>
  <si>
    <t>Gacagagaggagcccgggcgg</t>
  </si>
  <si>
    <t>GGACTGCGTCCTCGCTCCGC</t>
  </si>
  <si>
    <t>GTTTCTCAATGGAgccgcggg</t>
  </si>
  <si>
    <t>GgcggggaggggACCCTAGC</t>
  </si>
  <si>
    <t>GGAAGGCAACTCGACTGCGGG</t>
  </si>
  <si>
    <t>GAGGCTCAGATCCTCGGAGG</t>
  </si>
  <si>
    <t>GTTTGCAAATTATCTGCTGAC</t>
  </si>
  <si>
    <t>GAGTTGCCTTCCGTCCAGCTA</t>
  </si>
  <si>
    <t>GAGCGTCGCCGGTCTCCCTC</t>
  </si>
  <si>
    <t>GTGTGAGACTTTCGGTCGCGG</t>
  </si>
  <si>
    <t>GTCCGGTCTGCCCTCCCGCAC</t>
  </si>
  <si>
    <t>GCCCAAAGGCGCCGGTGCGGG</t>
  </si>
  <si>
    <t>Gaagtagtcccctgcctaag</t>
  </si>
  <si>
    <t>Gttaataataaagttccatcc</t>
  </si>
  <si>
    <t>GGCCCGCCCCGGAGACTGGGG</t>
  </si>
  <si>
    <t>GAGCAGATGAACCGGTCCCT</t>
  </si>
  <si>
    <t>GATGAACCGGTCCCTCGGTC</t>
  </si>
  <si>
    <t>GATAAACttaagagactagggtcc</t>
  </si>
  <si>
    <t>GCCAGATGGCGAGAGTAAATT</t>
  </si>
  <si>
    <t>GGCAGACCGGACCGAGGGAC</t>
  </si>
  <si>
    <t>Gactacttcccatctctaaaatg</t>
  </si>
  <si>
    <t>GACTTAGATAAACttaagagact</t>
  </si>
  <si>
    <t>GATGGATTACAGTGATACAAATG</t>
  </si>
  <si>
    <t>GATACAAATGTGGTATAAAAAGTTG</t>
  </si>
  <si>
    <t>GTATAAAAAGTTGTGGAATAAGAC</t>
  </si>
  <si>
    <t>Gaatggaaatagatgttctatca</t>
  </si>
  <si>
    <t>GTTGTGGAATAAGACTGGACTTG</t>
  </si>
  <si>
    <t>GTTGGAATGAGAGAACCGTT</t>
  </si>
  <si>
    <t>GGGCGTTCTCTGAGCGGTTC</t>
  </si>
  <si>
    <t>GCCCCGAACGGTGTCGACG</t>
  </si>
  <si>
    <t>GCTCGGTGTATCCTCGCTGG</t>
  </si>
  <si>
    <t>GACCGAGATCCCCGTCGGCT</t>
  </si>
  <si>
    <t>GTTCCAGATTCGGCTCTCAG</t>
  </si>
  <si>
    <t>GCAGAGGGTACTCCACCAGCG</t>
  </si>
  <si>
    <t>GCGAGGATACACCGAGCCGAC</t>
  </si>
  <si>
    <t>GGGATCTCGGTCTCGGCGC</t>
  </si>
  <si>
    <t>GGGCGGGAATCGAGGGCCCTT</t>
  </si>
  <si>
    <t>GAGCACGCGTTGGTGGTGTgg</t>
  </si>
  <si>
    <t>Ggtaagtggtgtagtagggtg</t>
  </si>
  <si>
    <t>Gcgtgggagggggagtaggat</t>
  </si>
  <si>
    <t>Gggaggggtaagtggtgtagt</t>
  </si>
  <si>
    <t>GTAGACAGGCATGCGTGAGTG</t>
  </si>
  <si>
    <t>GCATGCGTTGTCCTGTAGAC</t>
  </si>
  <si>
    <t>GCCCATTTTATGGCGATAA</t>
  </si>
  <si>
    <t>GGCCTGGATTTGCAAAGCTTG</t>
  </si>
  <si>
    <t>GCATGCGTGAGTGTGGAACTT</t>
  </si>
  <si>
    <t>GAATTGTGCAAGCCCATTTTA</t>
  </si>
  <si>
    <t>GCCCACAAGCTTTGCAAATCC</t>
  </si>
  <si>
    <t>Gtaagtggtgtagtagggtg</t>
  </si>
  <si>
    <t>GAGAGCACGCGTTGGTGGTGT</t>
  </si>
  <si>
    <t>Ggaggggtaagtggtgtagt</t>
  </si>
  <si>
    <t>Gggccggcggcggcggcgg</t>
  </si>
  <si>
    <t>GCACACGCCTgcgcggggccgg</t>
  </si>
  <si>
    <t>GCCTgcgcggggccggcggcggcgg</t>
  </si>
  <si>
    <t>Gcggcggcggcggcgggc</t>
  </si>
  <si>
    <t>Ggcggcggcggcggcgggc</t>
  </si>
  <si>
    <t>Gggcggggccggcggcggcgg</t>
  </si>
  <si>
    <t>GAATTCCGCACACGCCTgcg</t>
  </si>
  <si>
    <t>Gccccgccctgcccgccgccgccgc</t>
  </si>
  <si>
    <t>Ggagcgggtattgaatgcaga</t>
  </si>
  <si>
    <t>GTGATGGTTCTGGAGGCGGCG</t>
  </si>
  <si>
    <t>GGACTGGGGTGATGGTTCTGG</t>
  </si>
  <si>
    <t>GTCTGGGGCGGCTAGGACTG</t>
  </si>
  <si>
    <t>GAGGTTCCAGTCTGGGGCGGCT</t>
  </si>
  <si>
    <t>GTGAGAAGAGGTTCCAGTCTG</t>
  </si>
  <si>
    <t>GAGACTATTTAGCAACAGACT</t>
  </si>
  <si>
    <t>GCGGGGCGGGCGCGATTCGAG</t>
  </si>
  <si>
    <t>Gacaaagagcacagttacctg</t>
  </si>
  <si>
    <t>GGCGAGGGAAGGTGTGAGGCG</t>
  </si>
  <si>
    <t>chr18</t>
  </si>
  <si>
    <t>GAGGCATGGTGGGAGTTTGCC</t>
  </si>
  <si>
    <t>GGGTTACTCTCAGAGGCATGG</t>
  </si>
  <si>
    <t>GCCAGGCCTGAACCCTCCTTAA</t>
  </si>
  <si>
    <t>GGCCGAGAAGTGGAACCGCC</t>
  </si>
  <si>
    <t>GAGTCGAAACAAGTGCAGGGG</t>
  </si>
  <si>
    <t>GGGCGGAGTCGAAACAAGTGC</t>
  </si>
  <si>
    <t>GAAGTGGAACCGCCAGGCGGA</t>
  </si>
  <si>
    <t>GCGGACAGGGGCGTGATGCC</t>
  </si>
  <si>
    <t>GACTATTTGCATGACCAATTA</t>
  </si>
  <si>
    <t>GATGCCTGGGTTACTCTCAG</t>
  </si>
  <si>
    <t>Ggctaaggtaggagctgttc</t>
  </si>
  <si>
    <t>Gttgaaaaagagtggaaggcaa</t>
  </si>
  <si>
    <t>Gcaatggaattggaaacgagtg</t>
  </si>
  <si>
    <t>Gatcaatcggataaatattg</t>
  </si>
  <si>
    <t>Gaggctgctgcggtcgttt</t>
  </si>
  <si>
    <t>GGTCTGCGGCGTCGGCAGATC</t>
  </si>
  <si>
    <t>Gattgatcaagtgacaatctt</t>
  </si>
  <si>
    <t>Ggctgcgttgaaaaagagtgga</t>
  </si>
  <si>
    <t>Gcggtcgtttaggatgagatgt</t>
  </si>
  <si>
    <t>GGTGACCGCAGTTGCCATCCC</t>
  </si>
  <si>
    <t>GCTCGGACTGGGGGGGGTGA</t>
  </si>
  <si>
    <t>GgcggcgCTCGGACTGGGGG</t>
  </si>
  <si>
    <t>GcggcggcggcgCTCGGAC</t>
  </si>
  <si>
    <t>GGACGTGTTACTGAgcggccg</t>
  </si>
  <si>
    <t>GAGGGCGTAGGGCAAACCTG</t>
  </si>
  <si>
    <t>GGTCACCCTGCTAAAGTCG</t>
  </si>
  <si>
    <t>GGTTTGCCCTACGCCCTCCCA</t>
  </si>
  <si>
    <t>GTGTAGCCGCCATGTTGAGTC</t>
  </si>
  <si>
    <t>GAAGACTACGCCTCTCCCAT</t>
  </si>
  <si>
    <t>GAGGGCGGCGCCTGACCCAGC</t>
  </si>
  <si>
    <t>GCAAGCCGAGTTCGGGACCCT</t>
  </si>
  <si>
    <t>GGCTCTAGGTGCTACGCCA</t>
  </si>
  <si>
    <t>GTCCATATCCAATGGGGCCCA</t>
  </si>
  <si>
    <t>GGGTCTTGCCCAGACTCAACA</t>
  </si>
  <si>
    <t>GAAAAACGTTCCCGCCGGTT</t>
  </si>
  <si>
    <t>GCGCGTCTCCGCCGGAGGAA</t>
  </si>
  <si>
    <t>GTCAGTCTGTGAAGCCTACCC</t>
  </si>
  <si>
    <t>GCATTTATCTGCAGGGCGGCC</t>
  </si>
  <si>
    <t>GCAGGGCGGCCGGGCGTCCGC</t>
  </si>
  <si>
    <t>GGAGACATCTGTGTTGTGCGG</t>
  </si>
  <si>
    <t>GCCCCTGGCGCGAGCGTGCGC</t>
  </si>
  <si>
    <t>GAAGGGAAGCCTTTTATTGTG</t>
  </si>
  <si>
    <t>GAATGATTCTGATACTTTGTGC</t>
  </si>
  <si>
    <t>GCACTCGAGTAAAATAAAAG</t>
  </si>
  <si>
    <t>GCATATCAACCCGGGGATCCC</t>
  </si>
  <si>
    <t>GTTTGGAGCATATCAACCC</t>
  </si>
  <si>
    <t>GTGTTATCATGTAAACAGAT</t>
  </si>
  <si>
    <t>GcgggggCTCAGACCCCAGGA</t>
  </si>
  <si>
    <t>GTCCTTTAGAAAACATCATGAT</t>
  </si>
  <si>
    <t>GGTAAAATGTAACATTCTCTTA</t>
  </si>
  <si>
    <t>GGTAGCTCTCCCCCACTTTC</t>
  </si>
  <si>
    <t>GAGCAGGGAAATACAGTTTGC</t>
  </si>
  <si>
    <t>GTTCCAGCCTAGCCCTGGAGC</t>
  </si>
  <si>
    <t>GGCGCGAGCGTGCGCCGGAGC</t>
  </si>
  <si>
    <t>GAGATGGCGACTGTCTCCTT</t>
  </si>
  <si>
    <t>GTGGGGGAGAGCTACCCTA</t>
  </si>
  <si>
    <t>GAGCTACCCTAAGGCTATCT</t>
  </si>
  <si>
    <t>GAAGGCGACGCATTTATCTGC</t>
  </si>
  <si>
    <t>GCAAAATGTGGCTGTTTGGA</t>
  </si>
  <si>
    <t>GCGCGCGGCGCTCCTGCTCCC</t>
  </si>
  <si>
    <t>GCGCCGGAGCCGGCCTGATG</t>
  </si>
  <si>
    <t>GTCGGGAGGGAGGCGGCTGCG</t>
  </si>
  <si>
    <t>GCGGCCGCTACCAGGTGCA</t>
  </si>
  <si>
    <t>GAAGACAGTTGTTTCAGGTTG</t>
  </si>
  <si>
    <t>GGAGAGGAGGGCGGGGCGAGC</t>
  </si>
  <si>
    <t>GCAGCCGCCGCCGGAAAGGGG</t>
  </si>
  <si>
    <t>GAATTCATTGCAGCCGCCGC</t>
  </si>
  <si>
    <t>GGCCAGCCGGCCGGTCACATC</t>
  </si>
  <si>
    <t>GAATTCCAGATGTGACCGGC</t>
  </si>
  <si>
    <t>GACGTCACAGTACTCCTGGCC</t>
  </si>
  <si>
    <t>GTTACCTCTGGGCTTACCCC</t>
  </si>
  <si>
    <t>GGCTGCGTGACGTTTCGCGC</t>
  </si>
  <si>
    <t>Ggggcgggggaaagcggcggg</t>
  </si>
  <si>
    <t>GAGGCGCCGCGGAGTTGGCC</t>
  </si>
  <si>
    <t>GTGAGCGAGAGCGCAGGGTAA</t>
  </si>
  <si>
    <t>GCGGGAGTTGTAAGGGGGGGC</t>
  </si>
  <si>
    <t>GAGAGCGCAGGGTAAAggggg</t>
  </si>
  <si>
    <t>GcccgggcTCCACCTTAAAAG</t>
  </si>
  <si>
    <t>GCCGGAGTGTcccgggcgca</t>
  </si>
  <si>
    <t>Gggcgcagggcgcgcgtgcgg</t>
  </si>
  <si>
    <t>GGCGCCTCCTTAAAAAGCGCG</t>
  </si>
  <si>
    <t>GCCGCGGAGTTGGCCCggggc</t>
  </si>
  <si>
    <t>GCCTGAAAGGACGTGCGATT</t>
  </si>
  <si>
    <t>GCTAGCTTATGCAGAGAGCCT</t>
  </si>
  <si>
    <t>GTTTCTCGGGACGGGCAGGAG</t>
  </si>
  <si>
    <t>GGGAGACGTTCAGGCTTCTGA</t>
  </si>
  <si>
    <t>GCGGGGCGCCGGGAGTCCCCA</t>
  </si>
  <si>
    <t>GAAAGTTGGAAACGCTTCCGG</t>
  </si>
  <si>
    <t>GCCCGTCCCGAGAAACTTC</t>
  </si>
  <si>
    <t>GAACGTCTCCCCTGAGAGGGA</t>
  </si>
  <si>
    <t>GGACTGCCATATATAGATCC</t>
  </si>
  <si>
    <t>GCTTGAAAATGGGGGAGAGCG</t>
  </si>
  <si>
    <t>GGGCAGAGCCCCTGCGGGGAA</t>
  </si>
  <si>
    <t>GCGGGGAAAGGGGCGCCTGAA</t>
  </si>
  <si>
    <t>GGGAGGAAGCTCGCACTCTGA</t>
  </si>
  <si>
    <t>GGCTTTTTTTGGCGGAGCTG</t>
  </si>
  <si>
    <t>GCTGATCCCCGTGGGGACTCC</t>
  </si>
  <si>
    <t>GAAGGACACGCTGATCCCCG</t>
  </si>
  <si>
    <t>GAAGGGGAGATGGCTCTGCTT</t>
  </si>
  <si>
    <t>GGCGCTAGCCCAGCCCGACCC</t>
  </si>
  <si>
    <t>GTCTACACTACAGATAATGcc</t>
  </si>
  <si>
    <t>GGGGCTTCAGGGCGCATGCCC</t>
  </si>
  <si>
    <t>GCAGGTGCATGGGTAGTTGTG</t>
  </si>
  <si>
    <t>GAAGCTTAATTGCCGGGTT</t>
  </si>
  <si>
    <t>GTGTAAGAAGCTTAATTGCC</t>
  </si>
  <si>
    <t>GTGTAGACCCCTGTCGGGGC</t>
  </si>
  <si>
    <t>Gtgagtggggaatccggagt</t>
  </si>
  <si>
    <t>GGTGATGGGCGGAGCTTGTAG</t>
  </si>
  <si>
    <t>GTAGGGGGCGGATTCTGAAGG</t>
  </si>
  <si>
    <t>GCCCGGGCAGCTGCGCGAGTG</t>
  </si>
  <si>
    <t>GTGCTCAGGCGAATGACGAAG</t>
  </si>
  <si>
    <t>GTGTGTAGGGGGCGTTACTAG</t>
  </si>
  <si>
    <t>GTCCCGGGAGGCGCGATAA</t>
  </si>
  <si>
    <t>GGGAGGCGCGATAAAggccg</t>
  </si>
  <si>
    <t>GATAAAggccggggccggccg</t>
  </si>
  <si>
    <t>GTAAGGACGGGCTGAAAGAGG</t>
  </si>
  <si>
    <t>GGGAGACAGAAGGAGACACTC</t>
  </si>
  <si>
    <t>GCCCGTCCTTACGAGAAAATC</t>
  </si>
  <si>
    <t>GAAGCGGCTGGTGACAAAGG</t>
  </si>
  <si>
    <t>GAGAAAATCAGGGGCGCGC</t>
  </si>
  <si>
    <t>GACACAGGGCCCGGCGAGAGG</t>
  </si>
  <si>
    <t>GCAGGCCCGGCCTCGTATGG</t>
  </si>
  <si>
    <t>GTCGCGGCGCGGAGACACA</t>
  </si>
  <si>
    <t>GGAATTCGGGGCCCCCATACG</t>
  </si>
  <si>
    <t>GCCGGGCCTGCACTTTCGGGG</t>
  </si>
  <si>
    <t>GCCTGCCGCGCGCCAGTGTCC</t>
  </si>
  <si>
    <t>GCGAGCGGCTTCCCTGCTCCG</t>
  </si>
  <si>
    <t>GCGGCGCGGAGACACAGGGCC</t>
  </si>
  <si>
    <t>GCGGAGAGGCCAATGGCGCGG</t>
  </si>
  <si>
    <t>GGAAACGCCACTGACCGCAC</t>
  </si>
  <si>
    <t>GGCGAGTGGGCCAATGGGTGC</t>
  </si>
  <si>
    <t>GCCAATGGGTGCGGGGCGGT</t>
  </si>
  <si>
    <t>GGCGGTGGGCGGAGAGGCCAA</t>
  </si>
  <si>
    <t>GAGGCCAATGGCGCGGCGGGA</t>
  </si>
  <si>
    <t>GGGTGCCCCTGGCGCCGGCGC</t>
  </si>
  <si>
    <t>GGTCAGTGGCGTTTCCGCTC</t>
  </si>
  <si>
    <t>GGCGTTTCCGCTCGGGCAG</t>
  </si>
  <si>
    <t>GGGCCGTTATCAGTCTCCAT</t>
  </si>
  <si>
    <t>GCGCGAGGACCGCCCGGGGA</t>
  </si>
  <si>
    <t>GCCAGCAAACCGCGAGGCGGC</t>
  </si>
  <si>
    <t>GGGACAGAACCGCCCGCCGC</t>
  </si>
  <si>
    <t>GACTGATAACGGCCCTGCGCC</t>
  </si>
  <si>
    <t>GCCCGGGGACGGCCTGGCGCA</t>
  </si>
  <si>
    <t>GGCGGCGGAATAAATGAGAG</t>
  </si>
  <si>
    <t>GCGCTTCGGCGCTGCGAACC</t>
  </si>
  <si>
    <t>GCGGGTGCGCGGCGGCCACGG</t>
  </si>
  <si>
    <t>GAACGCGCCGGCGGAGGGCGC</t>
  </si>
  <si>
    <t>GCCACCTCAAGTCTGTTAGA</t>
  </si>
  <si>
    <t>GCTGTCTCCTGAAGCGTTGA</t>
  </si>
  <si>
    <t>GACGCCGCTGCTAGGGCAGGAA</t>
  </si>
  <si>
    <t>GCGGGACGCCGCTGCTAGGGC</t>
  </si>
  <si>
    <t>GTGATTGATAATGAATGTCAG</t>
  </si>
  <si>
    <t>GCAGAAGAAATGGTAAGATGT</t>
  </si>
  <si>
    <t>GGCGTCACACTTGGAAATGCA</t>
  </si>
  <si>
    <t>GAAAGGGCGGGACGCCGCTGCT</t>
  </si>
  <si>
    <t>GCTCTTCCGCCCTGTGTTGG</t>
  </si>
  <si>
    <t>GGGCGGCACAGTCTGCGTGAC</t>
  </si>
  <si>
    <t>GAAGCCTACGCTCAGTGACCC</t>
  </si>
  <si>
    <t>GTTTGTGTGGTAGGGAGGCGT</t>
  </si>
  <si>
    <t>GAGGCTCGTTGTTTGTGTGGT</t>
  </si>
  <si>
    <t>GTAACGCAAGCCTCCCGCTTT</t>
  </si>
  <si>
    <t>GCTCCCTCCACATCTCCAAGG</t>
  </si>
  <si>
    <t>GAGGGGACTCCCGAAAGCGGG</t>
  </si>
  <si>
    <t>GAGCTGCTAAGTTACAAGG</t>
  </si>
  <si>
    <t>GAGGGAGCTGGGGTTTTGCGA</t>
  </si>
  <si>
    <t>GGTTTTGCGACGGAGACC</t>
  </si>
  <si>
    <t>GCGACGGAGACCTGGATAGCT</t>
  </si>
  <si>
    <t>GTGACCCGTAGTGTTGTGGTC</t>
  </si>
  <si>
    <t>GCCACGTGACCCGTAGTGTTG</t>
  </si>
  <si>
    <t>GccgAGTGCGCTTCCAGCCC</t>
  </si>
  <si>
    <t>GCCACAAAGAGGAAgggccgc</t>
  </si>
  <si>
    <t>GCAGGCCAGGTGTACACTTC</t>
  </si>
  <si>
    <t>GGGCCAGACCACAACACTAC</t>
  </si>
  <si>
    <t>GTCTACCGCTCCGCCTGGGC</t>
  </si>
  <si>
    <t>GAAGTTGAGAAAGCGGCCGAG</t>
  </si>
  <si>
    <t>GTGGTCTGGCCCGCGTGGG</t>
  </si>
  <si>
    <t>GCACTcggccccggcggccgg</t>
  </si>
  <si>
    <t>GCTGCATACTATATGGCAGTgg</t>
  </si>
  <si>
    <t>GTTCCCCCAACGTGACTCCTC</t>
  </si>
  <si>
    <t>GGCTGTATCTGGCCGATC</t>
  </si>
  <si>
    <t>GTGGGAGGCGGGTGATCGACA</t>
  </si>
  <si>
    <t>GCCATATAGTATGCAGCAAC</t>
  </si>
  <si>
    <t>GCAACCGGAGGAGTCACGT</t>
  </si>
  <si>
    <t>GCTATCTTAATGGTGACTGCG</t>
  </si>
  <si>
    <t>GTGGCCGGGGGGAAACCTGAT</t>
  </si>
  <si>
    <t>GCCAGATACAGCCGAAACC</t>
  </si>
  <si>
    <t>GGCTATTTCGCATTCAGAGGG</t>
  </si>
  <si>
    <t>GCACAAACGAGTGGGCTGCGG</t>
  </si>
  <si>
    <t>GGCGCAAAGCACAAACGAGT</t>
  </si>
  <si>
    <t>GAGGTACCGCGTCTGCAGGTC</t>
  </si>
  <si>
    <t>GGCTTCCCCCGGCCTGTTGAC</t>
  </si>
  <si>
    <t>GGTCCGGAGAAAGTGTCGCAC</t>
  </si>
  <si>
    <t>Gcgcgtggcgtgagacggggc</t>
  </si>
  <si>
    <t>GacggggcggggcgCGCGTAT</t>
  </si>
  <si>
    <t>GTAGAGGCCGTAGCTGGCGGA</t>
  </si>
  <si>
    <t>GgggcgCGCGTATCGGCGCCG</t>
  </si>
  <si>
    <t>GCGGAGGAGAGGGGGCGTGTC</t>
  </si>
  <si>
    <t>GTGCAGAGAGGGGCGCTGCGG</t>
  </si>
  <si>
    <t>GGGGAAAAGGGCCGCGGGAGG</t>
  </si>
  <si>
    <t>GGGTGAATCCCACCTCTGCAT</t>
  </si>
  <si>
    <t>GCCAGGAGAAGCGGGGTGTCT</t>
  </si>
  <si>
    <t>GGCCCTTATGACTGAGTCAAC</t>
  </si>
  <si>
    <t>GATGTCTCTCTTTGTGGGAC</t>
  </si>
  <si>
    <t>GTGGGACAGGACTGTGCAGAG</t>
  </si>
  <si>
    <t>GGTGTGTTCGCTGCGGTGGAC</t>
  </si>
  <si>
    <t>GACTCCCTCCCCATGCAGAGG</t>
  </si>
  <si>
    <t>GCCTATCCTTTTCAGCCAGGGT</t>
  </si>
  <si>
    <t>GTCCCCCGAAAGCAAGGACTGC</t>
  </si>
  <si>
    <t>GCATGTGTTGAGCACCAACCC</t>
  </si>
  <si>
    <t>GGATAGGCAGGGGAAGCATCT</t>
  </si>
  <si>
    <t>GGGAGAGTCTTGGGGGCGCCTG</t>
  </si>
  <si>
    <t>GTCTTGGGGGCGCCTGCgggc</t>
  </si>
  <si>
    <t>Ggccgcgggcgcgggccgcaga</t>
  </si>
  <si>
    <t>GTCACCAGCAGTCCTTGCTTT</t>
  </si>
  <si>
    <t>GGGGACACATCAAGGCTTTTG</t>
  </si>
  <si>
    <t>GAAGTTTTGTCTCACAAACTT</t>
  </si>
  <si>
    <t>GTAAGAGATAACTCTGTTTAC</t>
  </si>
  <si>
    <t>GACTCACAGCTGTCCAGATGT</t>
  </si>
  <si>
    <t>GGGGACCAGGAGGGCCCCGAG</t>
  </si>
  <si>
    <t>GTCAGGAGAACCATGGGGACC</t>
  </si>
  <si>
    <t>GATCAAACCTTCATCCACAA</t>
  </si>
  <si>
    <t>GCAGGCGCCCTTGCACCTTG</t>
  </si>
  <si>
    <t>GGTTTGATCGCTCTGTCCTC</t>
  </si>
  <si>
    <t>GGCACCCAGTGGGAGCGGGGT</t>
  </si>
  <si>
    <t>GGAGGGCCCCGAGAGGCCTTG</t>
  </si>
  <si>
    <t>GGCCAGTGGGGCGGGCAGATT</t>
  </si>
  <si>
    <t>GCTTGTAGTCCTAAAACGACT</t>
  </si>
  <si>
    <t>GGTCAAGTCTGCACGCGGGCC</t>
  </si>
  <si>
    <t>GCGCAGGTCAAGTCTGCACGC</t>
  </si>
  <si>
    <t>GCCAGAGTCTTAAAACCG</t>
  </si>
  <si>
    <t>GTCCTCGGTCTCGGGCATTG</t>
  </si>
  <si>
    <t>GGGTTGTAGTCTTCTTGTCCT</t>
  </si>
  <si>
    <t>GAGCGTGAGCGCAGACGGCTG</t>
  </si>
  <si>
    <t>GCCCGGTACCCTGAGCTGATC</t>
  </si>
  <si>
    <t>GAGAAGGGTGACAGGGGCTGG</t>
  </si>
  <si>
    <t>GTGCCTCCAAGAAAGCCCCTG</t>
  </si>
  <si>
    <t>GAGGTGCCGTAATGGAGCCAA</t>
  </si>
  <si>
    <t>GACTTTGCATGATGGTCGTAG</t>
  </si>
  <si>
    <t>GAGCCCCGAGTGGAGAAGCTT</t>
  </si>
  <si>
    <t>GCCAAGGGACGGCATCCTCG</t>
  </si>
  <si>
    <t>GGCAGCAAAACGCAGGCACA</t>
  </si>
  <si>
    <t>GGATCCCAGGCAGCAAAACGC</t>
  </si>
  <si>
    <t>GCAGGGGGCGTGGCCAGTCG</t>
  </si>
  <si>
    <t>GCCTGGGTGGCACGTGGGCAG</t>
  </si>
  <si>
    <t>GGCGGGCCTGGGTGGCACGT</t>
  </si>
  <si>
    <t>GTTTCTCGTATTTCTGCATCG</t>
  </si>
  <si>
    <t>GGCGGCCGCGGGGACCCCTGC</t>
  </si>
  <si>
    <t>GGCGGGGGCGGCCCCTGGTGC</t>
  </si>
  <si>
    <t>GCTCCGTTTCTACCGCGG</t>
  </si>
  <si>
    <t>GCAACCCGTCTCAGACCCGGC</t>
  </si>
  <si>
    <t>GTCGTAGGGGGGGATGGGTAG</t>
  </si>
  <si>
    <t>GTACAAGTGCTGGAGGGAGAAG</t>
  </si>
  <si>
    <t>GAGCCTCACTTTAGTCCCTTC</t>
  </si>
  <si>
    <t>GCAGGAGATTGCTACATGT</t>
  </si>
  <si>
    <t>GTCAAAGGCTGTCAGTCATCT</t>
  </si>
  <si>
    <t>GCTGATCTGTACAAGTGCTGG</t>
  </si>
  <si>
    <t>GACCAGACTGAGAGACGAGGTT</t>
  </si>
  <si>
    <t>GCACTTGTACAGATCAGCACT</t>
  </si>
  <si>
    <t>GTAGTGTCAATTACCGGA</t>
  </si>
  <si>
    <t>GCAATCTAGCCGCCTTTCCT</t>
  </si>
  <si>
    <t>GACTGAGAGACGAGGTTAGG</t>
  </si>
  <si>
    <t>GATTGATCCCCACGAACCCC</t>
  </si>
  <si>
    <t>GTTTGGTGAAAGTTTGAAGAG</t>
  </si>
  <si>
    <t>GGGAGGCGGGGGCTAAGAGTT</t>
  </si>
  <si>
    <t>GCCTGTTGTGTTTTGGTTTCG</t>
  </si>
  <si>
    <t>GCGGAGAAGGGGACTCCTTTG</t>
  </si>
  <si>
    <t>GGAGCCTGAGAAGTCGGCAC</t>
  </si>
  <si>
    <t>GAGAAGTCGGCACGGGAGGA</t>
  </si>
  <si>
    <t>GCCAGGGGAGCCGTTCGGGT</t>
  </si>
  <si>
    <t>GGCCCACATCTGCTTGCTCAA</t>
  </si>
  <si>
    <t>GCGCTCACTCCCAGGGGTTCG</t>
  </si>
  <si>
    <t>GCGTCACCGCCGGGCACCAA</t>
  </si>
  <si>
    <t>GCCGTGCCAACCCCCTCCCGG</t>
  </si>
  <si>
    <t>GGGACCGACGCGCCCTTGGT</t>
  </si>
  <si>
    <t>GGCCGGGGACCGACGCGCCCT</t>
  </si>
  <si>
    <t>GCGCTCAGATTGGCGGAGAAA</t>
  </si>
  <si>
    <t>GCTACTGAGAAGGCGAGCGG</t>
  </si>
  <si>
    <t>GGGAACCCCAGGTTGGGGCGC</t>
  </si>
  <si>
    <t>GCGCTCCCATTGGTGCCCGG</t>
  </si>
  <si>
    <t>GTGACGCGGCCGAGCGGGCC</t>
  </si>
  <si>
    <t>GAAACGGCCACACGCCTA</t>
  </si>
  <si>
    <t>Gcgggctcggggtcgcgttc</t>
  </si>
  <si>
    <t>GCGCCCACCGGCCTAGCCCG</t>
  </si>
  <si>
    <t>GTAGAATGGAAAGTAAACGGG</t>
  </si>
  <si>
    <t>Gttccgggagcgcggaggagg</t>
  </si>
  <si>
    <t>GGAGCCGAGCACACGTGGGC</t>
  </si>
  <si>
    <t>GGCGGGCGCTAGCCCCGGGCT</t>
  </si>
  <si>
    <t>GCTAGCCCCGGGCTAGGCCGG</t>
  </si>
  <si>
    <t>GATAAACTTCGTGCTCTCCT</t>
  </si>
  <si>
    <t>GgccgcgcTGACCAATCCCCG</t>
  </si>
  <si>
    <t>GTGGAAAATCTCATGGGTTCTT</t>
  </si>
  <si>
    <t>GCACAGAGGTGGAAAATCTCA</t>
  </si>
  <si>
    <t>GCTTTGCAAAAGGATTGCG</t>
  </si>
  <si>
    <t>GCGTGCCGGGGAGCGAGAAA</t>
  </si>
  <si>
    <t>GTCTTTTCCCATTTGTCTCGC</t>
  </si>
  <si>
    <t>GTCGTCAGAACAGGACAATAAG</t>
  </si>
  <si>
    <t>GTTAGGACCAGTGATTCTGGGC</t>
  </si>
  <si>
    <t>GACCAGTGATTCTGGGCAGGAA</t>
  </si>
  <si>
    <t>GGCACGCCAGGCTTGCTAGTG</t>
  </si>
  <si>
    <t>GCCAGGCTTGCTAGTGAGGAT</t>
  </si>
  <si>
    <t>GCTGGCCGGGCTCGCGCCGCG</t>
  </si>
  <si>
    <t>GACAAAGGGGCGTGGCAGATA</t>
  </si>
  <si>
    <t>GACGAGCCTCCGATTGGCG</t>
  </si>
  <si>
    <t>GCGGAGACGAGCCTCCGAT</t>
  </si>
  <si>
    <t>GCTCGGGGAGTGGCCTTCGG</t>
  </si>
  <si>
    <t>GTGGCGGTGAGAGCCCGGGCG</t>
  </si>
  <si>
    <t>GCGGGGACTCCTCCGAGGCG</t>
  </si>
  <si>
    <t>GCGCGGGTCGTCCCCGGTGCT</t>
  </si>
  <si>
    <t>GCAGGACGCCGCGCGCCCAC</t>
  </si>
  <si>
    <t>GGCGGGACGTCGAGCGAAGCG</t>
  </si>
  <si>
    <t>GAGTCCCTGGGCCCTTCGTTT</t>
  </si>
  <si>
    <t>GCCTGGCCACCCACCCGACAC</t>
  </si>
  <si>
    <t>GAACGGACGCGGCCCGGAGG</t>
  </si>
  <si>
    <t>GcccgccggggcTGCACTCCC</t>
  </si>
  <si>
    <t>GCCCAGGGACTCCGAGAAGGG</t>
  </si>
  <si>
    <t>Gagggggccgggccgtccggt</t>
  </si>
  <si>
    <t>GGCTGGTACCTGTGTCGGGT</t>
  </si>
  <si>
    <t>GGTGCGGGATGCCGCCGCCTC</t>
  </si>
  <si>
    <t>GGAGCGCAGCCACAGCCCGGC</t>
  </si>
  <si>
    <t>GTGGGTGATGACTAGGGTAAAG</t>
  </si>
  <si>
    <t>GGTCTGGCCCCGCGGCGGAGC</t>
  </si>
  <si>
    <t>GGGCCCGAGAAGTCGCACCC</t>
  </si>
  <si>
    <t>GAAGTCGCACCCTGGCAAAGT</t>
  </si>
  <si>
    <t>GCAAAGTGGGGCCTGCAAGGG</t>
  </si>
  <si>
    <t>GccgcgcagccgggcTAGCCC</t>
  </si>
  <si>
    <t>GcTGCACTCCCGGGCCCGGTC</t>
  </si>
  <si>
    <t>GGGTGGGAGCCCTCACGGCC</t>
  </si>
  <si>
    <t>GCCCTTCGTTTCGGAAAG</t>
  </si>
  <si>
    <t>GCCCCCTCGCCAGGGCTAgcc</t>
  </si>
  <si>
    <t>GCAGTCCTTATCTTCGTGTTC</t>
  </si>
  <si>
    <t>GACTGAGAGGGATGACTTTGG</t>
  </si>
  <si>
    <t>GTGTAGCTCTGCCACACCAC</t>
  </si>
  <si>
    <t>GTTAGAGCAAAAGCCTCCCAG</t>
  </si>
  <si>
    <t>GGTGGTGCTCAAAGGGCTGGCC</t>
  </si>
  <si>
    <t>GATCTAGCAGGCTATCAGGCC</t>
  </si>
  <si>
    <t>GCTCTGATCTAGCAGGCTATC</t>
  </si>
  <si>
    <t>GTAGCCAACAGTCACCTCATT</t>
  </si>
  <si>
    <t>GAGGTGACTGTTGGCTACATA</t>
  </si>
  <si>
    <t>GATCAGAGCCCTCACCCAGGA</t>
  </si>
  <si>
    <t>GAGTTGCAGTGATTCGCCCGG</t>
  </si>
  <si>
    <t>GTGGGTAGGACTAAAAGCCG</t>
  </si>
  <si>
    <t>GACTAAAAGCCGCGGCCTC</t>
  </si>
  <si>
    <t>GCTTTCCCCGGAGGCCAGAG</t>
  </si>
  <si>
    <t>GGGGGCGCCCGCGAGAGAAGG</t>
  </si>
  <si>
    <t>GCAGCCGCTGCCCGAACCGG</t>
  </si>
  <si>
    <t>GCGCGCGCACGCACACCGAGCA</t>
  </si>
  <si>
    <t>GAGCCACTTAGCGGAGAAAGG</t>
  </si>
  <si>
    <t>GTGGCTCGACAACGATTT</t>
  </si>
  <si>
    <t>GCGGCCGGGAGAAGTCGCGA</t>
  </si>
  <si>
    <t>GCGAGCCTCTCTTTCTGTCGC</t>
  </si>
  <si>
    <t>GCCTGCTCCTGCAGGCGAACT</t>
  </si>
  <si>
    <t>GGAGGGACGCCCTGACAGCGC</t>
  </si>
  <si>
    <t>GCCTCGGCCAATCGGCGCAcg</t>
  </si>
  <si>
    <t>GGAGCGAGCGGCGACCGCTTG</t>
  </si>
  <si>
    <t>GGGGCGGTGGGCGACGTGGAT</t>
  </si>
  <si>
    <t>GTCAGATCCCCCTCCTCGCTG</t>
  </si>
  <si>
    <t>GCGGCAGCGTCCGATGGGAG</t>
  </si>
  <si>
    <t>GGAGCCGCTGCCTGCTCCTGC</t>
  </si>
  <si>
    <t>GAGGGGGCGCAGACCCCCAAG</t>
  </si>
  <si>
    <t>GcgcgcggccAGTCAGCCCTG</t>
  </si>
  <si>
    <t>GGCATCGTGCTCTCCGAT</t>
  </si>
  <si>
    <t>GTCATTTCCTCTCCAGAACCA</t>
  </si>
  <si>
    <t>GCAAGTCGACCGACTTCAC</t>
  </si>
  <si>
    <t>GTGCGCCTGCAACTTTCCGG</t>
  </si>
  <si>
    <t>GAGAGCACGATGCCTccgcgg</t>
  </si>
  <si>
    <t>GCAGGGACGCACCCGGGGCGG</t>
  </si>
  <si>
    <t>GCCCCCTGCAGGGACGCACCC</t>
  </si>
  <si>
    <t>GAGCCCCCCTTGGTTCTGGAG</t>
  </si>
  <si>
    <t>GATAAATTACTTTAGGGAGAACGA</t>
  </si>
  <si>
    <t>GAAGACACTCCCATCCCGCCC</t>
  </si>
  <si>
    <t>GGTCCCCAACGCCTCACCCTC</t>
  </si>
  <si>
    <t>GTCCGCCCCGCCCGAAAGGTA</t>
  </si>
  <si>
    <t>GAAGGGCAGAGCCCCGGAATTC</t>
  </si>
  <si>
    <t>GTAAGAGGACATTAATAACGT</t>
  </si>
  <si>
    <t>GTATTCAGAGCCATCCAAGTAAG</t>
  </si>
  <si>
    <t>GATTACACTGCTCAGGGCCCAA</t>
  </si>
  <si>
    <t>GCACGTGATTACACTGCTC</t>
  </si>
  <si>
    <t>GTACGAACACATTTGCCCTTGA</t>
  </si>
  <si>
    <t>GGTGGGAGGCTGCGGGTCTCC</t>
  </si>
  <si>
    <t>GAATTACATCCAAGTCCG</t>
  </si>
  <si>
    <t>GTTGGCAATGTGTCACGAAC</t>
  </si>
  <si>
    <t>GAAAGGCGGCGGGTGGCTTC</t>
  </si>
  <si>
    <t>GACTTGGATGTAATTCAAAGT</t>
  </si>
  <si>
    <t>GCCGAACCCCTACCTTTCGGG</t>
  </si>
  <si>
    <t>GTCTCCCGGAGGGTGAGGCGT</t>
  </si>
  <si>
    <t>GGAAAATCACCGCGAAGGGA</t>
  </si>
  <si>
    <t>Gttggaataatagagtggggc</t>
  </si>
  <si>
    <t>GGAAAGCCCAGCTAGGTAGA</t>
  </si>
  <si>
    <t>GTTAAGTTCCGGGGCGGGGT</t>
  </si>
  <si>
    <t>GAAACCTCGCCAGTCAGGGAG</t>
  </si>
  <si>
    <t>GGTCAGAAACCTCGCCAGTCA</t>
  </si>
  <si>
    <t>Gccccggtttcaatatctgcac</t>
  </si>
  <si>
    <t>GCTCTTCTTTACATACAGAATAA</t>
  </si>
  <si>
    <t>Gcacaggatgcctcccttaact</t>
  </si>
  <si>
    <t>GCTCCTCCGTCTACCTAGCT</t>
  </si>
  <si>
    <t>GAACCAGTGCGGGGCGCTGAT</t>
  </si>
  <si>
    <t>GGTCGGCACACCAATACGTAA</t>
  </si>
  <si>
    <t>Gggcattccaagttaaggg</t>
  </si>
  <si>
    <t>Ggcactgcaagtagttcagtttgac</t>
  </si>
  <si>
    <t>Gtttgactggaatgtaggatgag</t>
  </si>
  <si>
    <t>Ggaatgtaggatgagtggatgggg</t>
  </si>
  <si>
    <t>Gtggatgggggggttaaggt</t>
  </si>
  <si>
    <t>GTCGAGCGCGGAACCAGTGC</t>
  </si>
  <si>
    <t>Ggttaaggttggaataatagagt</t>
  </si>
  <si>
    <t>GCGTGCCCTCCACTCCGGAAA</t>
  </si>
  <si>
    <t>GTTGCGGAACTCGAAATTCAT</t>
  </si>
  <si>
    <t>GGGGAAACTTAGGCCTGAGCG</t>
  </si>
  <si>
    <t>GAACCGTCGGCGCCCGAGCGG</t>
  </si>
  <si>
    <t>GAGTTCCGCAACTGACGCTAC</t>
  </si>
  <si>
    <t>GTGCGGTGCCGCCTCCAGGGC</t>
  </si>
  <si>
    <t>GACGGTTCCGTTTCCGGAG</t>
  </si>
  <si>
    <t>GAAGAGAGGCCGCACCCGCAC</t>
  </si>
  <si>
    <t>GGCGCCGACGGTTCCGTTTC</t>
  </si>
  <si>
    <t>GTCGGCGCCCGAGCGGGGGGT</t>
  </si>
  <si>
    <t>GAGCCCGGGTCCCGGGGCCTT</t>
  </si>
  <si>
    <t>GCCGAAAGGGCCTGAGGCGAG</t>
  </si>
  <si>
    <t>GGCCGACCTGACCCGCCGAA</t>
  </si>
  <si>
    <t>GCTCAGGCCAAGCTCCGGCC</t>
  </si>
  <si>
    <t>GCGGCTGCGGGTCCTTCCCCA</t>
  </si>
  <si>
    <t>GCAGGCAGCCGCAggcgcggg</t>
  </si>
  <si>
    <t>GAGCTGTCAAAACCCCGCCCC</t>
  </si>
  <si>
    <t>GCCCCCGGAGACCCACAAT</t>
  </si>
  <si>
    <t>GGCCAAGCTCCGGCCGGGAG</t>
  </si>
  <si>
    <t>GGTTTCAATCCAAATCTTGCT</t>
  </si>
  <si>
    <t>GAAATGCCTCAGTCATCCAGC</t>
  </si>
  <si>
    <t>GCGCGCACAGAGTCGCCTCT</t>
  </si>
  <si>
    <t>GAGGGCGGGCGGGAGCCACTG</t>
  </si>
  <si>
    <t>GAATATGTCAACATGATCAGA</t>
  </si>
  <si>
    <t>GTAACGTCGCAGCGCCGCAT</t>
  </si>
  <si>
    <t>GATTGGCTCTTTGACGCTTT</t>
  </si>
  <si>
    <t>GGGAGCCGGAGGCCTCTTGAT</t>
  </si>
  <si>
    <t>GCTAGACCCGGCTTTAAC</t>
  </si>
  <si>
    <t>GCTTTAACAGGGAGCGAGAGAG</t>
  </si>
  <si>
    <t>GTTTTGATAGCGCTGGTAGAA</t>
  </si>
  <si>
    <t>GATTGAAACCGAGACACCCTC</t>
  </si>
  <si>
    <t>GAGAAGAGCCCAGCAAGATT</t>
  </si>
  <si>
    <t>Gagaggaagacagataggggg</t>
  </si>
  <si>
    <t>GCGAATTCGCTCACGTTTT</t>
  </si>
  <si>
    <t>GCGTCAAAGAGCCAATCAAG</t>
  </si>
  <si>
    <t>GGACAGGCAGTAGTACCGATG</t>
  </si>
  <si>
    <t>GACTGAGGCATTTCAGACG</t>
  </si>
  <si>
    <t>GTCTGCAGCTGTGCTAGACC</t>
  </si>
  <si>
    <t>GACGCCACCAGCgagaaaga</t>
  </si>
  <si>
    <t>GAGCATCCAGCCTGTGGTTGC</t>
  </si>
  <si>
    <t>GCTCCTCTGGGGGCTGGAGATT</t>
  </si>
  <si>
    <t>GTGGTTGCTGGCCCGTCGT</t>
  </si>
  <si>
    <t>GTCACCAGCTCCCTCCAAGG</t>
  </si>
  <si>
    <t>GGGCCTTCCTGCAGGTGCCCAG</t>
  </si>
  <si>
    <t>GCTGCACATGGCCCTCCTTGG</t>
  </si>
  <si>
    <t>GGAGGGCCATGTGCAGCCCC</t>
  </si>
  <si>
    <t>GTCGTGGGCACGACGTCC</t>
  </si>
  <si>
    <t>GCTAGTCCGCGCGTACAGCCC</t>
  </si>
  <si>
    <t>GTCCGCGTGCTACTGAGGCGG</t>
  </si>
  <si>
    <t>GGCCCCGAGTGGAGCAATCCT</t>
  </si>
  <si>
    <t>GAGCTGATCGCGCCTCGGAA</t>
  </si>
  <si>
    <t>GGTCAGAGCTGATCGCGCCT</t>
  </si>
  <si>
    <t>GGGAGTAACGAATCGACTAT</t>
  </si>
  <si>
    <t>GCGCGGACTAGCGGAGCTAG</t>
  </si>
  <si>
    <t>GCCCCCGTTTCCGCCTCACCC</t>
  </si>
  <si>
    <t>GTCGATTCGTTACTCCCGTTA</t>
  </si>
  <si>
    <t>GCCGCTTCGCACACTTCTACA</t>
  </si>
  <si>
    <t>GTGTTGGGGCAGGGCCTCGCGG</t>
  </si>
  <si>
    <t>GGAGCGGCCGGCGGCAGATTG</t>
  </si>
  <si>
    <t>GCCGGCGGCAGATTGTGGTAC</t>
  </si>
  <si>
    <t>GACTCCTCACCGGGGCCTGCT</t>
  </si>
  <si>
    <t>GGCTTTTGGACTCCTCACCG</t>
  </si>
  <si>
    <t>GACTGGTCAGTCCGGGCTTT</t>
  </si>
  <si>
    <t>GAGCCACCTACTCGTCCAGAC</t>
  </si>
  <si>
    <t>GCGTGCTCGCGAGGCAGAGCC</t>
  </si>
  <si>
    <t>GATTTGGTGATGCTACTAACG</t>
  </si>
  <si>
    <t>GCCGCTCCGACACAGGTATAA</t>
  </si>
  <si>
    <t>GAGCCCGGCTGCCGCGGAACC</t>
  </si>
  <si>
    <t>GACTGACCAGTCTGGACGAGT</t>
  </si>
  <si>
    <t>GCGGGACCTAGTGTAGTTA</t>
  </si>
  <si>
    <t>GCAAGTTCGCGGCGTAGAG</t>
  </si>
  <si>
    <t>GCGCTCTAGAAGCAAGTTCG</t>
  </si>
  <si>
    <t>GGTTTTATCAGTTCGCAGGC</t>
  </si>
  <si>
    <t>GAGAGGCCTTTATACCTGTGT</t>
  </si>
  <si>
    <t>GCGCTTGGACCTTGAGCAGTGC</t>
  </si>
  <si>
    <t>GTAGGTGGCTCCCAGGCCTCC</t>
  </si>
  <si>
    <t>GGAAGGGGAATGTGGCGGAAT</t>
  </si>
  <si>
    <t>GTTGACAGCCGAAGACCTGCG</t>
  </si>
  <si>
    <t>GCGCTTCGTCCCTCACAGCG</t>
  </si>
  <si>
    <t>GTGACAGAAGGAAGGCGCGT</t>
  </si>
  <si>
    <t>GAAGGCCGTTTAGGCGAAAG</t>
  </si>
  <si>
    <t>GGAACGAGTGAAGGCCGTTT</t>
  </si>
  <si>
    <t>GCCTAGCTCCGCCCCGCACC</t>
  </si>
  <si>
    <t>GCGCCGAGCCCCACGCTGTGA</t>
  </si>
  <si>
    <t>GGACGAAGCGCGGAGTCAGT</t>
  </si>
  <si>
    <t>GAGTTAAGAAACTGCGCATTT</t>
  </si>
  <si>
    <t>GGTCTTCGGCTGTCAACG</t>
  </si>
  <si>
    <t>Gtgctcgcgactcaatagat</t>
  </si>
  <si>
    <t>GCAATCTGAAGAAAGCTGAGGGG</t>
  </si>
  <si>
    <t>GGCAGATGTTCTGATCTACT</t>
  </si>
  <si>
    <t>GTTCTGATCTACTAGGGAAAACG</t>
  </si>
  <si>
    <t>GGAACTCCTGAGTGGTGTGGG</t>
  </si>
  <si>
    <t>GTGGTGTGGGAGGGCGGTGAG</t>
  </si>
  <si>
    <t>GCGGTGAGGGGCAGCTGAAAGT</t>
  </si>
  <si>
    <t>GaaaaCGCATCTCTAAAGCACCT</t>
  </si>
  <si>
    <t>GCGAAGCCGGAAGTGAGGAGAC</t>
  </si>
  <si>
    <t>GCACCTCGGCTGCTCGGGGGC</t>
  </si>
  <si>
    <t>GTGGCCGGGCAAGGCCGGATTGA</t>
  </si>
  <si>
    <t>GGCTGGGTTGAGAGGTCGC</t>
  </si>
  <si>
    <t>GCCAGGGACAACGCTACTTC</t>
  </si>
  <si>
    <t>GGTCCGACTGTCCTCGGCGGT</t>
  </si>
  <si>
    <t>GCTCCCCGCCCCCGAGCAGCCG</t>
  </si>
  <si>
    <t>GCAGCCGAGGTGCGTGGGGGAA</t>
  </si>
  <si>
    <t>GTTTCCGCTCAGTTTTTGCCA</t>
  </si>
  <si>
    <t>GTCGCCGGTCCGACTGTCCT</t>
  </si>
  <si>
    <t>GCAGAAACCGGCAGGCTCTCT</t>
  </si>
  <si>
    <t>GTAGGAGCAAAAGTAATTGCAggcc</t>
  </si>
  <si>
    <t>GTGGGGATGATATTAGGT</t>
  </si>
  <si>
    <t>GCGGTTGTGGGGATGATATT</t>
  </si>
  <si>
    <t>GCCCAGAAGGCGGTTGTG</t>
  </si>
  <si>
    <t>GTTTCTGCCCAGAAGGCGGTTG</t>
  </si>
  <si>
    <t>GTAATTGCAggcctggcacag</t>
  </si>
  <si>
    <t>GACTTCTCCAAGAGAGCCTGC</t>
  </si>
  <si>
    <t>GCTCTCTTGGAGAAGTCACAGGCG</t>
  </si>
  <si>
    <t>GCCTTCTGGGCAGAAACCGGC</t>
  </si>
  <si>
    <t>GTCTCGGAACGGCATCCGG</t>
  </si>
  <si>
    <t>GCCTTCCCGGGGAGAACCACT</t>
  </si>
  <si>
    <t>GAGCCTCCTCCCAGCCTCGGA</t>
  </si>
  <si>
    <t>GTTGCCTTGGAGGCTGAGATATG</t>
  </si>
  <si>
    <t>GCGTTTTGCCGTGCCGCTCGG</t>
  </si>
  <si>
    <t>GTTCTCCCCGGGAAGGCTACTT</t>
  </si>
  <si>
    <t>GAGCCCGAGTGGTTCTCCCC</t>
  </si>
  <si>
    <t>GCGAAGGAGTTAAGCGGGC</t>
  </si>
  <si>
    <t>GTTCCGAGACGCGGCGCGA</t>
  </si>
  <si>
    <t>GCACTAGTGGACCCCGGGTG</t>
  </si>
  <si>
    <t>GTGCATGCACTAGTGGACCCC</t>
  </si>
  <si>
    <t>GGTTAGGGTGCATGCACTAG</t>
  </si>
  <si>
    <t>GTAATGAAATAAACGTAAAAG</t>
  </si>
  <si>
    <t>GCGCAGCCGTCCGAGGCTGGG</t>
  </si>
  <si>
    <t>GGAAGATGAACCTCAGAACAA</t>
  </si>
  <si>
    <t>GGCAACGCACAATACCTTTGC</t>
  </si>
  <si>
    <t>GCTCCCCAAAGTAGCCTTCCC</t>
  </si>
  <si>
    <t>GAACGGCATCCGGAGGCCTGC</t>
  </si>
  <si>
    <t>GGCCAATGAACCGACGAT</t>
  </si>
  <si>
    <t>GGTGGGGAAGCCGCACCCTCC</t>
  </si>
  <si>
    <t>Ggagccggccggcgggggacc</t>
  </si>
  <si>
    <t>GAGTGGAATTGAAATGTGAAAGTA</t>
  </si>
  <si>
    <t>GGGTTTTTTAGTTGCAAAC</t>
  </si>
  <si>
    <t>GGGCTGAGGGTGGGGAGTGGTC</t>
  </si>
  <si>
    <t>GTGGAATGGGCTGAGGGTGGGGAG</t>
  </si>
  <si>
    <t>GGGTTTGTGGAATGGGCTGAGGGT</t>
  </si>
  <si>
    <t>GGGGTAGGGCGGCTGACGCC</t>
  </si>
  <si>
    <t>GACGTGCCAATGAGAGAGAA</t>
  </si>
  <si>
    <t>GAACGTCTGGAAAGGGACTGT</t>
  </si>
  <si>
    <t>GAACCGACGATCGGAGCACTG</t>
  </si>
  <si>
    <t>GATGACATTTCAATGCAGAGGA</t>
  </si>
  <si>
    <t>GTCACTTAGTAAAACTATGTTTT</t>
  </si>
  <si>
    <t>GTCCGCCGCGCGTCCGGACAG</t>
  </si>
  <si>
    <t>GGGACTTGGCCAATGGCGTCG</t>
  </si>
  <si>
    <t>GCCGCCGGAGCTGTGTGACG</t>
  </si>
  <si>
    <t>GCCAGACCCGACCGCGATCTT</t>
  </si>
  <si>
    <t>GACGCGCGCCAAAAGGCGGC</t>
  </si>
  <si>
    <t>GCAGGAGCGACGCGCGCCAAA</t>
  </si>
  <si>
    <t>GGACCTGCTTCGGCCCTGCGT</t>
  </si>
  <si>
    <t>GCCCTGGCGCCGGACCTGCTT</t>
  </si>
  <si>
    <t>GCTCTGCCGAAGATCGCGGT</t>
  </si>
  <si>
    <t>GTCGGGCACAGAGTCGGCAC</t>
  </si>
  <si>
    <t>GCGCGGGCCACCGAGTCGCGG</t>
  </si>
  <si>
    <t>GCCGCGTCCAAGTCGGGGTCC</t>
  </si>
  <si>
    <t>GCCCGGCGAGGCCGCCCACGC</t>
  </si>
  <si>
    <t>GGGGAGAATGAAAGTGAGATGA</t>
  </si>
  <si>
    <t>GTCCACAGGTGAGCAACAAGAC</t>
  </si>
  <si>
    <t>GAGAAGCCCTGATTCCCCAGAG</t>
  </si>
  <si>
    <t>GCTGGCCAAGAGTGTTGAGGTG</t>
  </si>
  <si>
    <t>GGGTTCCCGGGGCGAGCCTCC</t>
  </si>
  <si>
    <t>GgtggcgctgTTACAAACTAC</t>
  </si>
  <si>
    <t>GAAAAGTAGACCCGCAGCG</t>
  </si>
  <si>
    <t>GAAGTTTCCCGGAGGCTCGCCC</t>
  </si>
  <si>
    <t>GCTGGTCGGGAAGTTTCCCGG</t>
  </si>
  <si>
    <t>GCGGCTGTGGCTCAGGTCTCCT</t>
  </si>
  <si>
    <t>GGGGAATCAGGGCTTCTCTTGG</t>
  </si>
  <si>
    <t>GGCACCTCCTCTCTGGGGAATC</t>
  </si>
  <si>
    <t>GCAGCGGGCACCTCCTCTCTG</t>
  </si>
  <si>
    <t>GACCAGGGCAAGTCTGGCCAC</t>
  </si>
  <si>
    <t>GCTCACCTGTGGACTGGCAGC</t>
  </si>
  <si>
    <t>GGCAAATTGCATCCATTCCCT</t>
  </si>
  <si>
    <t>GCACGAATACACCCCGCTG</t>
  </si>
  <si>
    <t>GTGGTGAGCTGCCCGTCCTA</t>
  </si>
  <si>
    <t>GGTAAGCCAGCGAGCAGACAG</t>
  </si>
  <si>
    <t>GCGAGCAGACAGGGGCTTCCA</t>
  </si>
  <si>
    <t>GAACTTTGGAACCTCAGAATCT</t>
  </si>
  <si>
    <t>GCGGTCCCGAGGCGCAGTGG</t>
  </si>
  <si>
    <t>GACTAGAAGACAGGGCTGTCTG</t>
  </si>
  <si>
    <t>GTCATACACACCAGTGGTTT</t>
  </si>
  <si>
    <t>GTCTGGCCACAGGGAGACTGCA</t>
  </si>
  <si>
    <t>Gggaggacctggaagggagta</t>
  </si>
  <si>
    <t>GCTTTCGCCGTTAAGCAGCCG</t>
  </si>
  <si>
    <t>GCCGATTGGCCGGCACGCCAC</t>
  </si>
  <si>
    <t>GTGTCCCGCGGCTGCTTAA</t>
  </si>
  <si>
    <t>GGTCCCCGGAGCTGTGTCCCG</t>
  </si>
  <si>
    <t>GGTCCCTGAAAAATACTATGG</t>
  </si>
  <si>
    <t>GGAGTGGGGTGCTGGGTTCGG</t>
  </si>
  <si>
    <t>GGGTTCGGAGGTTTCCACGG</t>
  </si>
  <si>
    <t>GCAGCCGCGGGACACAGCTCC</t>
  </si>
  <si>
    <t>GGAGAAAGGGGAGGAGCTTGC</t>
  </si>
  <si>
    <t>GGGCTAGGGCCCGGCAGGTGTG</t>
  </si>
  <si>
    <t>GCCCGGCAGGTGTGGGGTTAA</t>
  </si>
  <si>
    <t>GCAGCCCCTCCCTGCAAGAGTG</t>
  </si>
  <si>
    <t>GGTGGGCATGCAGCACACCTCC</t>
  </si>
  <si>
    <t>GAAGTTCCCAGTCCCTGCTGT</t>
  </si>
  <si>
    <t>GCCTAGAGACACACAGAAGAGA</t>
  </si>
  <si>
    <t>GGGAGTCTGTTTGGGGCCCCc</t>
  </si>
  <si>
    <t>GAGTGGGGCTAGGGCCCGGC</t>
  </si>
  <si>
    <t>GCCCTAGCCCCACTCTTGCA</t>
  </si>
  <si>
    <t>GTACTGGCGCGCGTTGCCCGC</t>
  </si>
  <si>
    <t>GCTTCGTCTTTCAAATTGTA</t>
  </si>
  <si>
    <t>GTACTGCAGTGTGCGGCGCA</t>
  </si>
  <si>
    <t>GTGTGCGGCGCATGGCTGCG</t>
  </si>
  <si>
    <t>GTCGGAAAGACACCGACCA</t>
  </si>
  <si>
    <t>GCGACGAGGCTTGCCTTAATT</t>
  </si>
  <si>
    <t>GAGGCTTGCCTTAATTCGG</t>
  </si>
  <si>
    <t>GCCTTAATTCGGAGGAAACCC</t>
  </si>
  <si>
    <t>GAAATGCAGAAAGTTGTGGTT</t>
  </si>
  <si>
    <t>GAGCGCAGCCGCGGGGACCGG</t>
  </si>
  <si>
    <t>GGCGCGGTCGCCCTCTTACC</t>
  </si>
  <si>
    <t>GCCGGACGTCTGCCCCGTCCC</t>
  </si>
  <si>
    <t>GTGGGTGCGGGGGCGTCAGGT</t>
  </si>
  <si>
    <t>GAGGGCGACCGCGCCCAGGA</t>
  </si>
  <si>
    <t>GGCTGGAGAATGGGCCGGGAC</t>
  </si>
  <si>
    <t>GGAGGCGCCGACGCCGGGACC</t>
  </si>
  <si>
    <t>GGCTGCGCTCCCTACGCCGC</t>
  </si>
  <si>
    <t>GTGCAGTAAGGGCTTCCCTCC</t>
  </si>
  <si>
    <t>GCCGACGCCGGGACCAGGCTG</t>
  </si>
  <si>
    <t>GAGCGGAGGACCCAGCGCCA</t>
  </si>
  <si>
    <t>GTCGCCCGTGCCCGTGGATC</t>
  </si>
  <si>
    <t>GGGTGGGGATCGCGGCGTGAG</t>
  </si>
  <si>
    <t>GGTGACGTCATGACGGGCG</t>
  </si>
  <si>
    <t>GGGTCCAGAGTGGGCGGCTCG</t>
  </si>
  <si>
    <t>GCTGGGACTGCGGCACCGCGA</t>
  </si>
  <si>
    <t>GCCGGGGCGCGGTGCGAGGTG</t>
  </si>
  <si>
    <t>GCACGGGCGACCCCTGGCGCT</t>
  </si>
  <si>
    <t>GACCGGGGGCCCCGGAACCAG</t>
  </si>
  <si>
    <t>GGCCGCGGGGGCGGTGCGGCT</t>
  </si>
  <si>
    <t>GGCCTCGGGCAAGCGCAGTCT</t>
  </si>
  <si>
    <t>GCCGCAGTGCTCCGTCCATT</t>
  </si>
  <si>
    <t>GCGCTTGCCCGAGGCCCGTC</t>
  </si>
  <si>
    <t>GcgccggccGCGGCACTGCGG</t>
  </si>
  <si>
    <t>GCGCAGCCAATAGCGCCAGCC</t>
  </si>
  <si>
    <t>GGAGCACTGCGGCGCCAGGA</t>
  </si>
  <si>
    <t>GGATTGTGATAGGGAGATAGG</t>
  </si>
  <si>
    <t>GagggcgggcCCGACGGGCCT</t>
  </si>
  <si>
    <t>Gtggggcgcaggcgcgagtg</t>
  </si>
  <si>
    <t>Gcgcgagtgcgggcttccggt</t>
  </si>
  <si>
    <t>GTCAGGGAATGAGTTCCCTCC</t>
  </si>
  <si>
    <t>GAATGCGTGAGAGCATGGGGGA</t>
  </si>
  <si>
    <t>GACCTTTAGCCTCAAACTCCCG</t>
  </si>
  <si>
    <t>GATCCAGGGTGGGTCAGGGCAG</t>
  </si>
  <si>
    <t>GATCCCGTGCAGGGGCTCGGT</t>
  </si>
  <si>
    <t>GTTTCCACCACGGGAGTTTG</t>
  </si>
  <si>
    <t>GGGATCAGCCTCTGTAGGGACT</t>
  </si>
  <si>
    <t>GTAGGGACTTGGCTAGTATTC</t>
  </si>
  <si>
    <t>GCAAGAATGCGTGAGAGCATG</t>
  </si>
  <si>
    <t>GAATTCTGTTTGCAGGATGCT</t>
  </si>
  <si>
    <t>GACTACAGCTCTTGCCCGCA</t>
  </si>
  <si>
    <t>GAAGCACACAAGCAGCCCATA</t>
  </si>
  <si>
    <t>GATGGTCCTAACAACCCTTT</t>
  </si>
  <si>
    <t>GATTGGGAACTCAACTTCCGA</t>
  </si>
  <si>
    <t>GTAGTCGCGCTACTTGGAGA</t>
  </si>
  <si>
    <t>GTTTCATGTGATTCTAGATG</t>
  </si>
  <si>
    <t>GGACCAGAAGGCCAAGCCGTA</t>
  </si>
  <si>
    <t>GAAGGCCAAGCCGTAAGGCCT</t>
  </si>
  <si>
    <t>GGCTGGCATACCCGCCCAGCT</t>
  </si>
  <si>
    <t>GGATGATACTAATGGACCAGA</t>
  </si>
  <si>
    <t>GCAACACATCGGAAAACCGG</t>
  </si>
  <si>
    <t>GGGGAAAGAGCAAAATCCCAG</t>
  </si>
  <si>
    <t>GGCGGGGGGTGTGCGAGCTG</t>
  </si>
  <si>
    <t>GCTGCTGCCTGCTGCTCCTCG</t>
  </si>
  <si>
    <t>GGGTCGGTGTGCGCTCTACG</t>
  </si>
  <si>
    <t>GCGGGCTGGCGCTCGCTCCCC</t>
  </si>
  <si>
    <t>GATAAGGCGGGGTGCTCCCC</t>
  </si>
  <si>
    <t>GACGGCGAAGGGAGCCCGGG</t>
  </si>
  <si>
    <t>GGAATCCGGATCCGGTCCC</t>
  </si>
  <si>
    <t>GCGGTGCGGCCGCTCCGCTCC</t>
  </si>
  <si>
    <t>GGCGGCGGCTGCGCTGCGTCC</t>
  </si>
  <si>
    <t>GCCTCAGCCGCCGGAGCgggg</t>
  </si>
  <si>
    <t>GTCCGGGTCCCCGCCGGGTTG</t>
  </si>
  <si>
    <t>GCATGGAGATCGGATAAGGC</t>
  </si>
  <si>
    <t>GCTTGTCCTAAAACCCGGA</t>
  </si>
  <si>
    <t>GggcgggcTGCCTGCAGGCGG</t>
  </si>
  <si>
    <t>GACACCCGTCACTACGACCC</t>
  </si>
  <si>
    <t>GATCCCTCGCGCAAACCCACT</t>
  </si>
  <si>
    <t>GGTAAAGGGCGCGCGCGGCCA</t>
  </si>
  <si>
    <t>GGCGCGCGCGGCCACGGAAGC</t>
  </si>
  <si>
    <t>GTCCCCGCCGGGTTGCGGAGG</t>
  </si>
  <si>
    <t>GATCCTAAACCCAGCGAAAC</t>
  </si>
  <si>
    <t>GGTTTGCGCGAGGGATCTTCT</t>
  </si>
  <si>
    <t>GAGTGAAGCTGGGCTCGAGA</t>
  </si>
  <si>
    <t>GcggaggcggcgCTGCGGACC</t>
  </si>
  <si>
    <t>Gagcagaagcgctagaggcag</t>
  </si>
  <si>
    <t>GGTGAGGGAAAgcagtggagt</t>
  </si>
  <si>
    <t>GCTGTCTCCCCGCACCCGAC</t>
  </si>
  <si>
    <t>GGCTCGGCCCGGTCGGGTGCG</t>
  </si>
  <si>
    <t>GCCCAGCCGGCTCGGCCCGGT</t>
  </si>
  <si>
    <t>GagccgcgcggTGGATTG</t>
  </si>
  <si>
    <t>GccgcgcggTGGATTGTGGGC</t>
  </si>
  <si>
    <t>GGACACCCGGGAGAGACGTG</t>
  </si>
  <si>
    <t>GTCTCCGGAGTCGATTCGGGC</t>
  </si>
  <si>
    <t>GGCGTCGCCCGGCGTTGTCTC</t>
  </si>
  <si>
    <t>GGAATGGTTTGTTTGCTACA</t>
  </si>
  <si>
    <t>GAGCGCTACGGGCAGCGACAG</t>
  </si>
  <si>
    <t>GCCTCTCGGAGGAGCGCTA</t>
  </si>
  <si>
    <t>GCGACAGCGGCCAGAATGCCT</t>
  </si>
  <si>
    <t>GCAAACAAACCATTCCAAATTG</t>
  </si>
  <si>
    <t>GTGTACAGGGCGTGCTGTCTG</t>
  </si>
  <si>
    <t>GTGCTGTCTGTGGAAACGCG</t>
  </si>
  <si>
    <t>GGGCCTGCACCAGTCAAATTC</t>
  </si>
  <si>
    <t>GGGTCTTTCATTATGATGACAAA</t>
  </si>
  <si>
    <t>GCGCAGGGGTGTCAGCGGAGCAGC</t>
  </si>
  <si>
    <t>GAGCAGCTGGAAAGTATTAGCA</t>
  </si>
  <si>
    <t>GAAAGTATTAGCAAGGACTTA</t>
  </si>
  <si>
    <t>GCAAGGACTTAGGGGAATTAAT</t>
  </si>
  <si>
    <t>GAGCTTCAGGGTGTAGAAATT</t>
  </si>
  <si>
    <t>GCGCAGGTCCCGGAGGGCCGC</t>
  </si>
  <si>
    <t>GTTTGTTTGCTACAGGGCTCAATA</t>
  </si>
  <si>
    <t>GATAGGGGCGGTTCCGAGTT</t>
  </si>
  <si>
    <t>GCCTCCCGCCCCCCTCGGCGCCG</t>
  </si>
  <si>
    <t>GGAACCGCCCCTATCGCAGCG</t>
  </si>
  <si>
    <t>GgggaggggcggagaAAGCCAA</t>
  </si>
  <si>
    <t>GTCTTCATATTGCATGAATAT</t>
  </si>
  <si>
    <t>GGAAATACATGACCACGCAAA</t>
  </si>
  <si>
    <t>GAATAAACTTCTTATTAAGGAAAA</t>
  </si>
  <si>
    <t>GAAAAAAGAATAAACTTCTTATTA</t>
  </si>
  <si>
    <t>GAGTCTGCTGGTTCCTAAGAT</t>
  </si>
  <si>
    <t>GGAGAGAGGGATGCGCGTCG</t>
  </si>
  <si>
    <t>GAGGGATGCGCGTCGAGGAGAA</t>
  </si>
  <si>
    <t>Gtctgctagacactgaggactaa</t>
  </si>
  <si>
    <t>GAGGCGTGCGCGCACTCTAGT</t>
  </si>
  <si>
    <t>GAGAGCGCTTCGGAACACAC</t>
  </si>
  <si>
    <t>GGCACCTCGCTGCGATAGGGG</t>
  </si>
  <si>
    <t>GCTAGGAAGTAGTGTGTGCT</t>
  </si>
  <si>
    <t>GTCATGTATTTCCATAGCAACCTGA</t>
  </si>
  <si>
    <t>GTATTTCCATAGCAACCTGAAG</t>
  </si>
  <si>
    <t>GATATTTTAAAATCACCCTACAA</t>
  </si>
  <si>
    <t>GATTGACAGATGGAGCTGAGAACT</t>
  </si>
  <si>
    <t>GCTGGGCGGGGCGGTGACTA</t>
  </si>
  <si>
    <t>GACCCTAGTGGGGGATTACTT</t>
  </si>
  <si>
    <t>GAACGACACCCGGACCCTAGT</t>
  </si>
  <si>
    <t>GTGAGCAAACCTGTTTGTGCG</t>
  </si>
  <si>
    <t>GCCCCTCCGAGCTGCTCCCG</t>
  </si>
  <si>
    <t>GCCTCAGAGTGAGACTGCGGC</t>
  </si>
  <si>
    <t>GGGAAAGAAGGGGACGCGGCT</t>
  </si>
  <si>
    <t>GCTCGCGGGATCCGCACCGC</t>
  </si>
  <si>
    <t>GCCCTCCTCCGCGCACAAAC</t>
  </si>
  <si>
    <t>Ggggcggggccaggccgagct</t>
  </si>
  <si>
    <t>GCCCCTCCTGCACGGAGGAGT</t>
  </si>
  <si>
    <t>GCCGCGAGCCACCCAGGGCGG</t>
  </si>
  <si>
    <t>GCGGCATCTGGGTAAGCGACG</t>
  </si>
  <si>
    <t>GAGGAGTCGGCCTGCCGCCG</t>
  </si>
  <si>
    <t>GAGCCCGCCCCTCCTGCACGG</t>
  </si>
  <si>
    <t>GGCGCCACTGCTTGCAGTGCG</t>
  </si>
  <si>
    <t>GCGGTCACGTGGGGCCATCGC</t>
  </si>
  <si>
    <t>GCTACCAGACACGCGGTCACG</t>
  </si>
  <si>
    <t>GCGGTCCGCCTCGAGTGCTC</t>
  </si>
  <si>
    <t>GACTCCCCAGGGCAGGATGCG</t>
  </si>
  <si>
    <t>GCCCCTCTCAAGGGTAGGCTT</t>
  </si>
  <si>
    <t>GGCCCCACGTGACCGCGTGTC</t>
  </si>
  <si>
    <t>GACTGGGCGACCCTGAACCGA</t>
  </si>
  <si>
    <t>GCGAGTGACGGCCCAGCTGC</t>
  </si>
  <si>
    <t>GTTCCATCCAGCTGTGCAAAC</t>
  </si>
  <si>
    <t>GGCAGGGGTCTGACATCTGGA</t>
  </si>
  <si>
    <t>GGGTCTGACATCTGGACGGAG</t>
  </si>
  <si>
    <t>GCAGCCTCGCATCCTGCCCTG</t>
  </si>
  <si>
    <t>GCTGCTGGGCCCAACGGGC</t>
  </si>
  <si>
    <t>GACATACTGTAATACTCACAAGG</t>
  </si>
  <si>
    <t>GCAGACTCCTCCCCGCTCCTG</t>
  </si>
  <si>
    <t>GTTGACTTTAAACACACAATCTT</t>
  </si>
  <si>
    <t>Gggtgggggcgccaggggac</t>
  </si>
  <si>
    <t>Gggcgccaggggaccgggaaa</t>
  </si>
  <si>
    <t>Gctgcgcctccggcctggggg</t>
  </si>
  <si>
    <t>GACAAACAGCTGGCGAGTGTC</t>
  </si>
  <si>
    <t>Gtgtcttattgctgtgatgaaa</t>
  </si>
  <si>
    <t>Gatgaaatggaaatttaaataaa</t>
  </si>
  <si>
    <t>Gtcgaacacgtgcgttcac</t>
  </si>
  <si>
    <t>Gttcactgggaagtattgacat</t>
  </si>
  <si>
    <t>GGCAGGGTTTTCCCCAGGAGCG</t>
  </si>
  <si>
    <t>GCTACGCGGAGGACAAACAGC</t>
  </si>
  <si>
    <t>Gtagaagtataaacacgac</t>
  </si>
  <si>
    <t>GAAAATGCGCGTCCCGGGCGC</t>
  </si>
  <si>
    <t>GGGCGCGGGTAGGTGCGTGT</t>
  </si>
  <si>
    <t>GGGTAGGTGCGTGTGGGCAGC</t>
  </si>
  <si>
    <t>Gccttttgtccccaacccct</t>
  </si>
  <si>
    <t>GCGGGGAGGAGTCTGCTTCTA</t>
  </si>
  <si>
    <t>GGTGAACTCGTGGCGAGAGA</t>
  </si>
  <si>
    <t>Ggagcctgggtgggagcggcag</t>
  </si>
  <si>
    <t>Ggctggagcagagcgcggagcc</t>
  </si>
  <si>
    <t>GGAGAGAAGTTTCCTCGCCT</t>
  </si>
  <si>
    <t>GCACTAGTCTCTCCGCTCTCT</t>
  </si>
  <si>
    <t>GACTCAGGCCTCCAGCCCCAAT</t>
  </si>
  <si>
    <t>GAGCGGAGAGACTAGTGCAAAG</t>
  </si>
  <si>
    <t>GCTGCGAGCGGCTCCCGCCGGG</t>
  </si>
  <si>
    <t>GCTCCCGCCGGGGGGGAGAGG</t>
  </si>
  <si>
    <t>GAAACTTCTCTCCACCTATTG</t>
  </si>
  <si>
    <t>Gcggcagtggagtgctgcagg</t>
  </si>
  <si>
    <t>GACCCGGAGTCGCCGCGTAAG</t>
  </si>
  <si>
    <t>GGGTCACGCGGTTGTTTGTG</t>
  </si>
  <si>
    <t>GCTCTGGTTCCTGTTGCGGC</t>
  </si>
  <si>
    <t>GTAAGCGGGGCCGGCTCAGTG</t>
  </si>
  <si>
    <t>GGAGTCGCCGCGTAAGCG</t>
  </si>
  <si>
    <t>GAGTCACAACTGCGAACTG</t>
  </si>
  <si>
    <t>GGACGCCGCAGCGAACTGGT</t>
  </si>
  <si>
    <t>GCCTGGGTGGAGAGGCGGACT</t>
  </si>
  <si>
    <t>GCTGGGGAAGGGATGAGGGCG</t>
  </si>
  <si>
    <t>GCACAGGCACCCCCTCAGTTC</t>
  </si>
  <si>
    <t>GATGCGCCCGCGTGTTCGCT</t>
  </si>
  <si>
    <t>GCGCAAATAGCCCCACAAC</t>
  </si>
  <si>
    <t>GTTTAAGGCAAATCAGCCGC</t>
  </si>
  <si>
    <t>GCCGCGGGAAAGGCGGGCGA</t>
  </si>
  <si>
    <t>GGAAAGGCGGGCGAAGGCGAA</t>
  </si>
  <si>
    <t>GCCTGCCGCACCGCACTGAGC</t>
  </si>
  <si>
    <t>GCTCCCGCGGCTCGGCCTCCC</t>
  </si>
  <si>
    <t>GCACACCCTGGGGAAAGTCCC</t>
  </si>
  <si>
    <t>GGGGAAAGTCCCCGGGTCACG</t>
  </si>
  <si>
    <t>GGGACAAGCCTGAGCGTCAC</t>
  </si>
  <si>
    <t>GACGGCTCGCGTGTTCCCAGC</t>
  </si>
  <si>
    <t>Ggggcggagcgcgctcggggg</t>
  </si>
  <si>
    <t>GTGTCCCACAATGCTCTGCGC</t>
  </si>
  <si>
    <t>GTGTTCCCAGCGGGGCGGGGT</t>
  </si>
  <si>
    <t>GGGGACGGTTGGCCGAGGGC</t>
  </si>
  <si>
    <t>GCCGCCGGCGCAGAGCATTGT</t>
  </si>
  <si>
    <t>GCCGCGCGCTGGCGACCGTT</t>
  </si>
  <si>
    <t>GTGAGCGGAgcggcaacgg</t>
  </si>
  <si>
    <t>Gcgccggccgcacgcgcgcgg</t>
  </si>
  <si>
    <t>GCGCTGGCGACCGTTGGGGA</t>
  </si>
  <si>
    <t>GGGGGTTCGGCTGGCTCGCGC</t>
  </si>
  <si>
    <t>GCTGTAGCGGGGGTTCGGC</t>
  </si>
  <si>
    <t>GCCTGCGCTGTAGCGGGGGTT</t>
  </si>
  <si>
    <t>GATGAACTCGATCATCCCCG</t>
  </si>
  <si>
    <t>GCTACAGCGCAGGCGCCACG</t>
  </si>
  <si>
    <t>GGGGAGTTCGCTTCTCAGG</t>
  </si>
  <si>
    <t>GTCACGTGACGGGGCTCCGGC</t>
  </si>
  <si>
    <t>GCCGGCGGGTTCTTCATCCCC</t>
  </si>
  <si>
    <t>GGATGATCGAGTTCATCAAAG</t>
  </si>
  <si>
    <t>GCTTCTCAGGCGGCGGGCGTG</t>
  </si>
  <si>
    <t>GGGTACCACGATCTGGGGCCT</t>
  </si>
  <si>
    <t>GTAACTTGCACGAACACGCAC</t>
  </si>
  <si>
    <t>GTTTCCCCAAATCGCGTCCCC</t>
  </si>
  <si>
    <t>GGGCCTGGGGACGCGATTTG</t>
  </si>
  <si>
    <t>GCCTGGGGTACCACGATCTG</t>
  </si>
  <si>
    <t>GGGTCTGCTCTTTCCGGGAAT</t>
  </si>
  <si>
    <t>GTCGGCTGGCTTATAAAACAC</t>
  </si>
  <si>
    <t>GCTCGCAGGAAGCGCTCGCTA</t>
  </si>
  <si>
    <t>GTGGGGTGCGCACTCCTCAAC</t>
  </si>
  <si>
    <t>GCGTCACACGCCTCAGTCGGC</t>
  </si>
  <si>
    <t>GATTGGTTATGCAAATATGGA</t>
  </si>
  <si>
    <t>GAATACAGCTTTCTACTGTA</t>
  </si>
  <si>
    <t>GCTTCTGTCGTAATCCAATC</t>
  </si>
  <si>
    <t>GCTGGTTTACACTGCACATAAT</t>
  </si>
  <si>
    <t>GTTTCTCTCTGGGAAAGGATC</t>
  </si>
  <si>
    <t>GATAGGTGGCGCGTGTTTCA</t>
  </si>
  <si>
    <t>GATCTCTTTCGGCCACTCC</t>
  </si>
  <si>
    <t>GCAGGTTAGAACTGATCTCTTT</t>
  </si>
  <si>
    <t>GGACCGTTATTCCTGCAGAGC</t>
  </si>
  <si>
    <t>GATTAACAAAACAGCAGAGCAT</t>
  </si>
  <si>
    <t>GATTACGACAGAAGCGTCACGT</t>
  </si>
  <si>
    <t>GCGCCACCTATCTTTGTGGGG</t>
  </si>
  <si>
    <t>GAAGGGATTGGTTATGCAAATA</t>
  </si>
  <si>
    <t>GTAAAACGGGAAATCTTAATT</t>
  </si>
  <si>
    <t>GGTAAAGGACAGTGTCCAAAG</t>
  </si>
  <si>
    <t>GTGGCGAGGGGGGGTGGGGTAA</t>
  </si>
  <si>
    <t>GTAAATATTGTCAAAGTGGCG</t>
  </si>
  <si>
    <t>GCCTCCCGACACTCTTGGCG</t>
  </si>
  <si>
    <t>GTAACACGTCAGTCCGTCCCC</t>
  </si>
  <si>
    <t>GAAGTCTCCGCAAACGCTTTAG</t>
  </si>
  <si>
    <t>GATCAGTTCTAACCTGCTCTGC</t>
  </si>
  <si>
    <t>GGAAATCTTAATTTGGGGGCG</t>
  </si>
  <si>
    <t>GTGCCTCGATAAACTCCAAAA</t>
  </si>
  <si>
    <t>GCCCGAGTGTGCTTCATCCAG</t>
  </si>
  <si>
    <t>GTTTGTTTCCTCTGGGAATTG</t>
  </si>
  <si>
    <t>GAGCTCCGCGCTCGGCACCCG</t>
  </si>
  <si>
    <t>GGCTCCACCTGAccgcggcg</t>
  </si>
  <si>
    <t>GaggagaggggggCTACCGGG</t>
  </si>
  <si>
    <t>GACGGGCGAGGAGAGGACCG</t>
  </si>
  <si>
    <t>GCGGCCGGGCTCCGGGTCCGC</t>
  </si>
  <si>
    <t>GCTCGGTGCGGCCGGGCTCC</t>
  </si>
  <si>
    <t>GAGCCGCTGGTGCGCTGGCCC</t>
  </si>
  <si>
    <t>GgcgcccccgccgcggTCAGG</t>
  </si>
  <si>
    <t>GACCGAGGCGAGCTCCGCGCT</t>
  </si>
  <si>
    <t>GTAGAATGCAGTCACAACCG</t>
  </si>
  <si>
    <t>GCCGCTCCCTGAGTGGAGGAG</t>
  </si>
  <si>
    <t>GACCCCTGTGGCCTCCGCGC</t>
  </si>
  <si>
    <t>GCGCCCTCCAACCGCCAgccg</t>
  </si>
  <si>
    <t>GCCGCCCACTTCCCCCTCCCG</t>
  </si>
  <si>
    <t>GTGGGGAGGAGCACAGACGC</t>
  </si>
  <si>
    <t>GGTTCCCCGCTCCTCCACTCA</t>
  </si>
  <si>
    <t>GAGGCCACAGGGGTCACGTGG</t>
  </si>
  <si>
    <t>GCCATCTTGAGGATTCGGAGG</t>
  </si>
  <si>
    <t>GGAGGAGCGGGGAACCCCGG</t>
  </si>
  <si>
    <t>GCGGCCGCCACGTGACCCCTG</t>
  </si>
  <si>
    <t>gene symbol</t>
  </si>
  <si>
    <t>PAM genomic coordinate [hg19]</t>
  </si>
  <si>
    <t>strand targeted</t>
  </si>
  <si>
    <t>sgRNA length (including PAM)</t>
  </si>
  <si>
    <t>sgRNA sequence</t>
  </si>
  <si>
    <t>GCGCTCTGATTGGACGGAGCG</t>
  </si>
  <si>
    <t>GCCCCAGGATCAGGCCCCGCG</t>
  </si>
  <si>
    <t>GGCCGCCCTCGGAGAGCTCTG</t>
  </si>
  <si>
    <t>GACGGCGACCCTAGGAGAGGT</t>
  </si>
  <si>
    <t>GGTGCAGCGGGCCCTTGGCGG</t>
  </si>
  <si>
    <t>GGCTTCTCCAGGCCACGCG</t>
  </si>
  <si>
    <t>GAGCTTTCCCCCCAGTCTGC</t>
  </si>
  <si>
    <t>GAGGGCGGCCTACCTCTCCT</t>
  </si>
  <si>
    <t>GTCCAATCAGAGCGCGCCGA</t>
  </si>
  <si>
    <t>GCGCGGCGGGGCACTTTCCGT</t>
  </si>
  <si>
    <t>GTGGCCTGGAGAAGCCCAGTC</t>
  </si>
  <si>
    <t>GGGAAAGCTCCGCAGCCGCAG</t>
  </si>
  <si>
    <t>GGGGACGGCGACCCTAGGAG</t>
  </si>
  <si>
    <t>GGCCCTTGGCGGGGGACTCTG</t>
  </si>
  <si>
    <t>GAATAGGTGCAGCGGGCCCT</t>
  </si>
  <si>
    <t>GGGCTTCTCCAGGCCACGCG</t>
  </si>
  <si>
    <t>GCCACGCGGGGCCTGATCCT</t>
  </si>
  <si>
    <t>GTGTGGCCTTGCGTTCGCCCC</t>
  </si>
  <si>
    <t>GCTACGATGGCAGCGTCAG</t>
  </si>
  <si>
    <t>GTCACTGCCCGGAGCTACGA</t>
  </si>
  <si>
    <t>GAACTCCGCTCCCTATCAGTA</t>
  </si>
  <si>
    <t>GCCGCGGGGCCGCACGGAAG</t>
  </si>
  <si>
    <t>GCTCCGGGCAGTGACTTTACG</t>
  </si>
  <si>
    <t>GGCCCTCACGGCCGAGGCCT</t>
  </si>
  <si>
    <t>GCCATGCGGGCGACCTTCGAA</t>
  </si>
  <si>
    <t>GGCTGCGGCGGGCCATTCGA</t>
  </si>
  <si>
    <t>GAAAGGCGGCCCTCACGGCCG</t>
  </si>
  <si>
    <t>GGGCCGAACCATACTGAT</t>
  </si>
  <si>
    <t>GCGCGTGCGAGTGCGCGGGAA</t>
  </si>
  <si>
    <t>GACCGGGAGCTGGTGACGA</t>
  </si>
  <si>
    <t>GCGCGAAGCGGAGTGGACC</t>
  </si>
  <si>
    <t>GGGAATCGGATCAAGGCGAG</t>
  </si>
  <si>
    <t>GCGCGGTCTCTGGCGGAGTC</t>
  </si>
  <si>
    <t>GGAAGCGCGCAGAAGGTTGA</t>
  </si>
  <si>
    <t>GTAAATGTGCGGCCCAACCCC</t>
  </si>
  <si>
    <t>GCACGCGCACACGCGCCCATA</t>
  </si>
  <si>
    <t>GAAGTGGCCGGTCCAGAGCTG</t>
  </si>
  <si>
    <t>GGTGGCCTCCGCGCGGTCTC</t>
  </si>
  <si>
    <t>GAGTTGATGTGGCCTCCACTG</t>
  </si>
  <si>
    <t>GTTAGCGGCTCAGGTCCGCAG</t>
  </si>
  <si>
    <t>GGCACTCCGCGATTCTGATC</t>
  </si>
  <si>
    <t>GATGCATTCTTGGCGCTGGG</t>
  </si>
  <si>
    <t>GCGCTGCTCGCGATGCATTCT</t>
  </si>
  <si>
    <t>GGAACCGAGAGAAGAGGATTA</t>
  </si>
  <si>
    <t>GTCAGTGGCATCTCACCTGGT</t>
  </si>
  <si>
    <t>GTAGGCTCGAGCGGTTCCCA</t>
  </si>
  <si>
    <t>GGCCACATCAACTCGGCGCCT</t>
  </si>
  <si>
    <t>GGAGGGCAACCTTTTCCCTAC</t>
  </si>
  <si>
    <t>GTGAAGGGCAAGGGGACCTGT</t>
  </si>
  <si>
    <t>GGATCAGAATCGCGGAGTGC</t>
  </si>
  <si>
    <t>GAGCCGCTAACAGAGACTAA</t>
  </si>
  <si>
    <t>GGTAGGCTCGAGCGGTTCCCA</t>
  </si>
  <si>
    <t>GCTCTCTCTGCCCCGAGGTC</t>
  </si>
  <si>
    <t>GCCTGGTTGGCCCGCGCGTCA</t>
  </si>
  <si>
    <t>Gccgccgcccgcgccagcaac</t>
  </si>
  <si>
    <t>GCCGATGGCTCCGACCCGCTC</t>
  </si>
  <si>
    <t>GACCCGCTCTGGGTACGTGCC</t>
  </si>
  <si>
    <t>GTACGTGCCGGGGGCCGCGTG</t>
  </si>
  <si>
    <t>GGGGGCCGCGTGAGGCCGGC</t>
  </si>
  <si>
    <t>GCCGGCGGGGAGGGAAAGCACC</t>
  </si>
  <si>
    <t>GCTGGCGCTAGCGCTggcgg</t>
  </si>
  <si>
    <t>GCCCGGCTGCTGGCGCTAGCGC</t>
  </si>
  <si>
    <t>Gatcgggcccggttgctggcg</t>
  </si>
  <si>
    <t>GccggggTCGCGCTGATCAGG</t>
  </si>
  <si>
    <t>GAGCCCCAGCATCCCTGCTTG</t>
  </si>
  <si>
    <t>GTTCGCGTCCTGCAGCGGGTT</t>
  </si>
  <si>
    <t>GCAGGGTGACCTGTTTCGGGC</t>
  </si>
  <si>
    <t>GAGTGCGTCCGCGGCGCCAG</t>
  </si>
  <si>
    <t>GTGAGTGTCCCCGCCCGAAAC</t>
  </si>
  <si>
    <t>GGCGCCGCGGACGCACTCTCC</t>
  </si>
  <si>
    <t>GGGCTTCACCTCCTGGTACAC</t>
  </si>
  <si>
    <t>GCTGCCCAAGCCCTCTGCGGC</t>
  </si>
  <si>
    <t>GCCTGTGAAGCAGCCGCTTC</t>
  </si>
  <si>
    <t>GCGCTTTCCTCAAGGCCGGT</t>
  </si>
  <si>
    <t>GAGCCTTAGTCATTCTAACGC</t>
  </si>
  <si>
    <t>GCTAGGACCACGCTCGACGT</t>
  </si>
  <si>
    <t>GTGTCGGCACCAGACTCTGT</t>
  </si>
  <si>
    <t>GCGCAACAGTAAGCCGTGT</t>
  </si>
  <si>
    <t>GTTTCGGCAAGCAGCCAGGTC</t>
  </si>
  <si>
    <t>GACCACACAGTTGAGAGGAAGTTG</t>
  </si>
  <si>
    <t>GCGACCCTTGTTCAACGCCGT</t>
  </si>
  <si>
    <t>GCCGTTGGCGAAGCCAGCTGC</t>
  </si>
  <si>
    <t>GCTTTTCTCCGACGTCGAGCG</t>
  </si>
  <si>
    <t>GGTCCCCGGTCACAGGTTCT</t>
  </si>
  <si>
    <t>GGCCGGCCCGGCACACGGAGA</t>
  </si>
  <si>
    <t>GTGGAGGAACTGCTGGGCGGG</t>
  </si>
  <si>
    <t>GGGTGGCAACGTGTGCGGTC</t>
  </si>
  <si>
    <t>GGCCGCGTGCGGGTGAGCGG</t>
  </si>
  <si>
    <t>GATCTGGATAGTGTGGAGCCC</t>
  </si>
  <si>
    <t>GCCCAGCAGTTCCTCCACGCA</t>
  </si>
  <si>
    <t>GTCAGCCATCGCCCGAGCCGC</t>
  </si>
  <si>
    <t>GACCTGGAGAAACTGGGGCCA</t>
  </si>
  <si>
    <t>GGCCGGCCCAGAACCTGTGAC</t>
  </si>
  <si>
    <t>GTTCAGCACCGCCGCCATCTC</t>
  </si>
  <si>
    <t>GGCTGCTGCACCTCCTCAGCG</t>
  </si>
  <si>
    <t>GACCTCCGCTTACCGACAC</t>
  </si>
  <si>
    <t>GCTGGAGCAGCGCTGGGGTTT</t>
  </si>
  <si>
    <t>GTCGCGGCCCGGGCGCCTCA</t>
  </si>
  <si>
    <t>GACTCGAGGTGTCCGTCGA</t>
  </si>
  <si>
    <t>GCGACCGGATCCAggtggcg</t>
  </si>
  <si>
    <t>GGGCTGCTCCCCTGAGGCGCC</t>
  </si>
  <si>
    <t>GAAGTTCCGGTGTCGGTAAG</t>
  </si>
  <si>
    <t>GTCAGCAGGAAGTCGATACG</t>
  </si>
  <si>
    <t>GATAGGAGGAGCCAGCAAGTG</t>
  </si>
  <si>
    <t>GCCATGAGCGGCGGCGTGTA</t>
  </si>
  <si>
    <t>GCCAGTTAGCCCTTAGGGT</t>
  </si>
  <si>
    <t>GAGCGCGCCTTTTCGGCGTG</t>
  </si>
  <si>
    <t>GCTCCTCGAGACTCGCAGTCG</t>
  </si>
  <si>
    <t>GTGGGTGGCGGTGGAAGTTA</t>
  </si>
  <si>
    <t>GGGAGGTGAGTGAGTGCGGC</t>
  </si>
  <si>
    <t>GGACGAGAGAGCGCGCCTTTT</t>
  </si>
  <si>
    <t>GCGGTGGAAGTTAAGGGAGTC</t>
  </si>
  <si>
    <t>GCCGGCGCGACTCCTACCCTA</t>
  </si>
  <si>
    <t>GCGGCGCAGCCGCATTCTGAT</t>
  </si>
  <si>
    <t>GGTGGGTGGCGGTGGAAGTTA</t>
  </si>
  <si>
    <t>GACGAGAGAGCGCGCCTTTT</t>
  </si>
  <si>
    <t>GCGCCTTTTCGGCGTGTG</t>
  </si>
  <si>
    <t>GGCCGCGACTGCGAGTCTCG</t>
  </si>
  <si>
    <t>GCGAGTCGGCGATGAGGACCC</t>
  </si>
  <si>
    <t>GAAGAGGGTCGCAGTCTCCG</t>
  </si>
  <si>
    <t>GCCCGGAGCTGCCCAGCGAGT</t>
  </si>
  <si>
    <t>GCGCCGAGACTTGTTGGCCG</t>
  </si>
  <si>
    <t>GACGGCGGTCGTGATCGACCT</t>
  </si>
  <si>
    <t>GCCAGCTGTGTTCGACCCGAG</t>
  </si>
  <si>
    <t>GTGTTCGACCCGAGGGGAGGG</t>
  </si>
  <si>
    <t>GCTCCCCAGGCCCTCGTAGAG</t>
  </si>
  <si>
    <t>GTCGAACACAGCTGGCGTCA</t>
  </si>
  <si>
    <t>GTACCGCTGGTGCTGGACAAC</t>
  </si>
  <si>
    <t>GCCGCGCCTGCAGTTCCGCG</t>
  </si>
  <si>
    <t>GGACGCGCGCTCCAAGATGG</t>
  </si>
  <si>
    <t>GCGGTGTGCGCCCGCGGTCG</t>
  </si>
  <si>
    <t>GCGGACACTGCGCCGAGGGGC</t>
  </si>
  <si>
    <t>GGGCGCGGTTTCGCGGCGTCT</t>
  </si>
  <si>
    <t>GCACTGGGTCCGGTGCGGCAC</t>
  </si>
  <si>
    <t>GCGGCACGGGCGTCGCGGAAC</t>
  </si>
  <si>
    <t>GAGGCCGGCCCGGTGGCACAC</t>
  </si>
  <si>
    <t>GTTCCGCGCGGTGTGCGCCCG</t>
  </si>
  <si>
    <t>GCAGTCGTGGCTGCAGCGCTG</t>
  </si>
  <si>
    <t>GTCTCCGGCCATAATGACCC</t>
  </si>
  <si>
    <t>GGGTGATACggagaacggaa</t>
  </si>
  <si>
    <t>GCCCTTCCATCCCGGCAGTCG</t>
  </si>
  <si>
    <t>GAGCCCTCTGGGGCGACTCCG</t>
  </si>
  <si>
    <t>GCCGGCTGCCCACAGTCAAGA</t>
  </si>
  <si>
    <t>Gaaaggagaagggcggcgaga</t>
  </si>
  <si>
    <t>GCGGCCCATCGTGCCCGCGC</t>
  </si>
  <si>
    <t>GGTGCCGGAGTCGCTGCAAG</t>
  </si>
  <si>
    <t>GGCACCAGCGCGGGCACGAT</t>
  </si>
  <si>
    <t>GCTCTGTAGCTGAGTGGTGGC</t>
  </si>
  <si>
    <t>GCTGCAAGCGGCGCGTGCT</t>
  </si>
  <si>
    <t>GCGCGTGCTCGGTGTCGGCAG</t>
  </si>
  <si>
    <t>GATGCACATGGTGAGGAGCCC</t>
  </si>
  <si>
    <t>GAACGTTTGCTCAAATGCCG</t>
  </si>
  <si>
    <t>GGCACCCAAGCCAGCTGCAAG</t>
  </si>
  <si>
    <t>GGGAGGTAGATGCTGCGGGG</t>
  </si>
  <si>
    <t>GGTGGCTGGGTATGGAGGCGA</t>
  </si>
  <si>
    <t>GCAGAGGAGGAGCGCGGGCAG</t>
  </si>
  <si>
    <t>GCGCGGGCAGCGGAACGCGG</t>
  </si>
  <si>
    <t>GGTGCCGCGCGCCCGACGGGC</t>
  </si>
  <si>
    <t>GGGGCTCAAGGCGAGCGCGCC</t>
  </si>
  <si>
    <t>GCCCGACGGGCCGGTGGTTGC</t>
  </si>
  <si>
    <t>GGACCGCAAGGGGCGGAGGAA</t>
  </si>
  <si>
    <t>GTGCGCGTGCGCGCTCAGAGG</t>
  </si>
  <si>
    <t>GGCCGCATGAATGGAGCGC</t>
  </si>
  <si>
    <t>GCTGCCCCCAGCCCGGGTCG</t>
  </si>
  <si>
    <t>GCCCGCACCTACGACGGTGGC</t>
  </si>
  <si>
    <t>GTTGCGGGCGCGTGGCTGCTG</t>
  </si>
  <si>
    <t>GCGGCGGTGCCGCGCGCCCGA</t>
  </si>
  <si>
    <t>GAGAAGATACACCGGCAGT</t>
  </si>
  <si>
    <t>GGGCATCCAAGCCGCCCAGC</t>
  </si>
  <si>
    <t>GGGTGGACGAGGGCGCGGGT</t>
  </si>
  <si>
    <t>GGGAAGAGGCCTTGGCTGCTG</t>
  </si>
  <si>
    <t>GCGAGCGACGGGCGTGGCGC</t>
  </si>
  <si>
    <t>GGAACGCGCGAGCGACGGGCG</t>
  </si>
  <si>
    <t>GGACTGGAACGCGCGAGCGA</t>
  </si>
  <si>
    <t>GTCCCCAGATAAGCAGGGTGG</t>
  </si>
  <si>
    <t>GCACGGGCGAAGGCGTCAGCC</t>
  </si>
  <si>
    <t>GCCAGGCGAGAGCCGGCTTTC</t>
  </si>
  <si>
    <t>GCCGCCACATTCCGGGCACC</t>
  </si>
  <si>
    <t>GCTCCGGGCTCTTCAGAGCATT</t>
  </si>
  <si>
    <t>GGAGAAGTATGTGGCTGCTA</t>
  </si>
  <si>
    <t>GAGTGCAGCTGGAGATGCCCT</t>
  </si>
  <si>
    <t>GATGCCCTGGGGTACTACAAT</t>
  </si>
  <si>
    <t>GGCTTGGATGCCCTAGACGT</t>
  </si>
  <si>
    <t>GGATGCCCTAGACGTGGGA</t>
  </si>
  <si>
    <t>GATAAGCAGGGTGGCGGCGA</t>
  </si>
  <si>
    <t>GCGCTGAGTGAGCTAATCT</t>
  </si>
  <si>
    <t>GAATGTGGCGGCACCGGAAAGC</t>
  </si>
  <si>
    <t>GTCAGTGACTCCCGTGTGGCCC</t>
  </si>
  <si>
    <t>GTCCGACTTTGTAGGACTGTAG</t>
  </si>
  <si>
    <t>Gcctcttagaatggttgtta</t>
  </si>
  <si>
    <t>GGAGCCGGGTCACCGGGTTCC</t>
  </si>
  <si>
    <t>GGGACTGTCCCCAGATAAGCA</t>
  </si>
  <si>
    <t>GTAGTTCCCTGCGGCTGGAGG</t>
  </si>
  <si>
    <t>GTAACAGCGCCACCAACGAG</t>
  </si>
  <si>
    <t>GGCTGAAAGGCCTCTGACTA</t>
  </si>
  <si>
    <t>GCGCTTGGGGCCGCCTTGCCT</t>
  </si>
  <si>
    <t>GAAGCCCACGACCAAAGCGG</t>
  </si>
  <si>
    <t>GTTACATAGCCCGTAGTCAG</t>
  </si>
  <si>
    <t>GCGGGTCTGGCGCGGGCTGGG</t>
  </si>
  <si>
    <t>GCCCAGGGGCCGGCGCACGGT</t>
  </si>
  <si>
    <t>GCCGCGGGACAGCGGAGCGCC</t>
  </si>
  <si>
    <t>GCCGGGAAGGGGGCTGCCTTA</t>
  </si>
  <si>
    <t>GAAGAGCGGAAGCGGAAACC</t>
  </si>
  <si>
    <t>GACAGGTATAAATTCCGGACA</t>
  </si>
  <si>
    <t>GGAAGAGCGGAAGCGGAAACC</t>
  </si>
  <si>
    <t>GCCGAGCAGGTAACGGATCCC</t>
  </si>
  <si>
    <t>GTAACGGATCCCGGGCTGAG</t>
  </si>
  <si>
    <t>GGTATAAATTCCGGACATGG</t>
  </si>
  <si>
    <t>GGGCGGGACTTCCTTCACG</t>
  </si>
  <si>
    <t>GATGGCGGCTGGAGGCGATCA</t>
  </si>
  <si>
    <t>GTCCACCCTGGCGGGGTCGCA</t>
  </si>
  <si>
    <t>GCTGGCATAGCGGGAGGCAAG</t>
  </si>
  <si>
    <t>GCTAAACACGAAGCACATCTC</t>
  </si>
  <si>
    <t>GTGCTTCGTGTTTAGCGAC</t>
  </si>
  <si>
    <t>GCCCGGGATCCGTTACCTGCT</t>
  </si>
  <si>
    <t>GCGAGCGGAAAAGGTCAGGGG</t>
  </si>
  <si>
    <t>GCAAACCTCGCGAGCGGAAA</t>
  </si>
  <si>
    <t>GCGGCCGCCAGCCACATGCAG</t>
  </si>
  <si>
    <t>GAGCGAACTGAACTGCTCTG</t>
  </si>
  <si>
    <t>GTGGCGCGCCAGGCCGCGGAA</t>
  </si>
  <si>
    <t>GAAGGGGCGTGGCCTCGGTC</t>
  </si>
  <si>
    <t>GCTGCCGAGGCCGGCCTGCGC</t>
  </si>
  <si>
    <t>GGCCACGCCCCTTCCGCGGCC</t>
  </si>
  <si>
    <t>GGTACCCCCTTGAGCGGGCTG</t>
  </si>
  <si>
    <t>GCCATGGCGCACCGCTGTTTG</t>
  </si>
  <si>
    <t>GTGCAGAAGACAGGACCAAAT</t>
  </si>
  <si>
    <t>GCAGGCGACGACTGGCGGCCT</t>
  </si>
  <si>
    <t>GAGACGCCGACGTCAGCGCGC</t>
  </si>
  <si>
    <t>GCCGACGTCAGCGCGCCGGGG</t>
  </si>
  <si>
    <t>GGAGACGCCGCGTTGAGAGCT</t>
  </si>
  <si>
    <t>GTCCCGGGCCGAGAGGGCCA</t>
  </si>
  <si>
    <t>GAGGAGCCCAAGCTCTCAACG</t>
  </si>
  <si>
    <t>GGCGGCCTCGGGAAGCGGGCT</t>
  </si>
  <si>
    <t>GCGCACCGCTGTTTGCGGCTG</t>
  </si>
  <si>
    <t>GTGCTGCCGCCCGGAACCGC</t>
  </si>
  <si>
    <t>GCGCTCCCTTGTCACGCCTC</t>
  </si>
  <si>
    <t>GTTCCGGGCGGCAGCACAAGG</t>
  </si>
  <si>
    <t>GGCAGCACAAGGCGGTAGCCA</t>
  </si>
  <si>
    <t>GTCTGCAGCGGACCGGGAC</t>
  </si>
  <si>
    <t>GACCCGGACCCGGACCGCGCC</t>
  </si>
  <si>
    <t>GACCCGGACCGCGCCGGGCGG</t>
  </si>
  <si>
    <t>GGCAGCCACCGCGGCGACT</t>
  </si>
  <si>
    <t>GCGGAGGCTGCGGGTTCTCTC</t>
  </si>
  <si>
    <t>GGTTCTCTCTGGCCATCTGCT</t>
  </si>
  <si>
    <t>GACCGGAGGCCTACTGCGC</t>
  </si>
  <si>
    <t>GGGAAGGGGAACGGCGACCGG</t>
  </si>
  <si>
    <t>GAGAAGCCGGCCTGCTAGAGC</t>
  </si>
  <si>
    <t>GCTTCAAAGCACCCGCCGCC</t>
  </si>
  <si>
    <t>GCAAATCCTCTCGCCGTG</t>
  </si>
  <si>
    <t>GTAATGTGCGTGTGAAGAGAC</t>
  </si>
  <si>
    <t>GTGTGAAGAGACTGGGGGAGC</t>
  </si>
  <si>
    <t>GCCGAAATGTTCCGGTGTGG</t>
  </si>
  <si>
    <t>GCGATTGGTCCGCACGGCGAG</t>
  </si>
  <si>
    <t>GAAGGAGGAGGTCCCGAATAG</t>
  </si>
  <si>
    <t>GGCGTTCGGGGACACGCGC</t>
  </si>
  <si>
    <t>GTGGTCATCTGGGCAGGAGAGC</t>
  </si>
  <si>
    <t>GGACTCCTTCAGTGGTCATCT</t>
  </si>
  <si>
    <t>GCTGCTTATGCCCCCATTTCG</t>
  </si>
  <si>
    <t>GAGCCAGCATTCCGCAGCCCC</t>
  </si>
  <si>
    <t>GCGGAGGGTCTTACCAGCCTG</t>
  </si>
  <si>
    <t>GGTGTCTGTCATCAAAGAAGGC</t>
  </si>
  <si>
    <t>GCTGGGCGGCTGCCGGTGAC</t>
  </si>
  <si>
    <t>GGGGGTAGAGCCCCGCCGGAG</t>
  </si>
  <si>
    <t>GCCGCGCCGTGCTAGCCGT</t>
  </si>
  <si>
    <t>GGTATTTCCGTCCAgagggt</t>
  </si>
  <si>
    <t>GCGGAATGCTGGCTCCTCAGGC</t>
  </si>
  <si>
    <t>GCGCAGCGTGGCGATGGGC</t>
  </si>
  <si>
    <t>GGTACGCTGTCACCTAGCT</t>
  </si>
  <si>
    <t>GTCACCTAGCTCGGGACAGCTC</t>
  </si>
  <si>
    <t>GCCCATCGCGGCACCGCGGG</t>
  </si>
  <si>
    <t>GGCCCGGACGCGACCATCGTG</t>
  </si>
  <si>
    <t>GCTGGCGCACTCACCTGTCAC</t>
  </si>
  <si>
    <t>GTGTTTCCcggcagcggcaa</t>
  </si>
  <si>
    <t>GCGGCCTCTTACCACGCTTG</t>
  </si>
  <si>
    <t>GAGCCCCCCCCGCTCTTACG</t>
  </si>
  <si>
    <t>GAGCAGCGGCCGGGAGCCCTT</t>
  </si>
  <si>
    <t>GCCGGGAGCCCTTAGGGAGGC</t>
  </si>
  <si>
    <t>GGGCTGGATGCGGGGAGATAG</t>
  </si>
  <si>
    <t>GCTGTGCGCCTGAAGCCCTGG</t>
  </si>
  <si>
    <t>GTCACCGCTGTCTCCCGCTC</t>
  </si>
  <si>
    <t>GTCCCGTGGAGCGTTTGTT</t>
  </si>
  <si>
    <t>GCCCCCTGAAGGCGGTCTTC</t>
  </si>
  <si>
    <t>GGCTGCACCGCCAGGGCTTC</t>
  </si>
  <si>
    <t>GCAGCCGTGCACGGAGTCCCG</t>
  </si>
  <si>
    <t>GGCTGGCAGTATGGCCGGAGA</t>
  </si>
  <si>
    <t>GAGGGAGGCGGAAATCCGTAA</t>
  </si>
  <si>
    <t>GGGCCGGATATGACGCAACTG</t>
  </si>
  <si>
    <t>GGGTTTCTTTCCGAGCGCGA</t>
  </si>
  <si>
    <t>GGCGCCGACACACACGCAATG</t>
  </si>
  <si>
    <t>GCCCTTGCGATCAGGGCTTG</t>
  </si>
  <si>
    <t>GGCAGTCACTGCAACGTGCG</t>
  </si>
  <si>
    <t>GATTTCCGCCTCCCTCACAGA</t>
  </si>
  <si>
    <t>GAAATCCGTAATggccgccag</t>
  </si>
  <si>
    <t>GTGCACCGCGACGCTCTTCCC</t>
  </si>
  <si>
    <t>GGTCCGGTAAGTATCGAGG</t>
  </si>
  <si>
    <t>GTTCCATGGACGTTACGCCC</t>
  </si>
  <si>
    <t>GTTTTCCTAATCCTGCGAATA</t>
  </si>
  <si>
    <t>GTTGTGAACTTTGACAGCGGC</t>
  </si>
  <si>
    <t>GAGCGTCGCGGTGCACTCTG</t>
  </si>
  <si>
    <t>GGAGGCGACTGTCGGACTT</t>
  </si>
  <si>
    <t>GCGCATGCGTCCAACTTCCG</t>
  </si>
  <si>
    <t>GGTGCCGAAGCGACTCAAACG</t>
  </si>
  <si>
    <t>GTCGCCTCCTCGATACTTAC</t>
  </si>
  <si>
    <t>GATGGATCCCAGAGGCGCCCT</t>
  </si>
  <si>
    <t>GGGAAAGGGGATGGATCCCAG</t>
  </si>
  <si>
    <t>GGGCTGAGAACCTAGGGAAAGGGGA</t>
  </si>
  <si>
    <t>GCTAGGGCTGAGAACCTAGGGAA</t>
  </si>
  <si>
    <t>GTCTTCTCTATCCGCCTTGCCAGCT</t>
  </si>
  <si>
    <t>GGTTCTCAGCCCTAGCTGGCA</t>
  </si>
  <si>
    <t>GGCAAGGCGGATAGAGAAGAC</t>
  </si>
  <si>
    <t>GCGGATAGAGAAGACCGGAAG</t>
  </si>
  <si>
    <t>GAGGCGCCCTTGGTGCAGTGT</t>
  </si>
  <si>
    <t>GAAGACCGGAAGAGGCTGAAAAG</t>
  </si>
  <si>
    <t>GAACCGGCCGGCCATcgcccg</t>
  </si>
  <si>
    <t>GGCGGCGGGCCCATCCGGAAC</t>
  </si>
  <si>
    <t>GccgcgcgAGTGAATCGAGG</t>
  </si>
  <si>
    <t>GGCGGGCGCGGAATCGGGCAT</t>
  </si>
  <si>
    <t>GGCCATGGCGGGCGCGGAAT</t>
  </si>
  <si>
    <t>GTCCATTTTGTCGGCCATGGC</t>
  </si>
  <si>
    <t>Gcggcctgcgccccaccgccg</t>
  </si>
  <si>
    <t>GTGCCGGCGTGCTGACGCGC</t>
  </si>
  <si>
    <t>GcggAGGCGGCAGGAACCGAC</t>
  </si>
  <si>
    <t>GACGACATCATTAAACTGAAC</t>
  </si>
  <si>
    <t>GGGCGCTGGAAACCCTTAC</t>
  </si>
  <si>
    <t>GACTACTTCATTCACGGCACA</t>
  </si>
  <si>
    <t>GTTGGGACTACTTCATTCA</t>
  </si>
  <si>
    <t>GCTGTCTAGCTAGCGCTGTT</t>
  </si>
  <si>
    <t>GCGCCCAGTACTCACCTTCCC</t>
  </si>
  <si>
    <t>GCGCTTCGGAGAGTGGCCAGG</t>
  </si>
  <si>
    <t>GCCTCCAAAACCTAGGCCGG</t>
  </si>
  <si>
    <t>GCCTCGGCCGATGGGAATAG</t>
  </si>
  <si>
    <t>GTAAAGTGACAGCCTCGGCCGA</t>
  </si>
  <si>
    <t>GAAGCGGAGACGGGGAGGTCT</t>
  </si>
  <si>
    <t>GTACCAAACGTGGAAGCGGAGA</t>
  </si>
  <si>
    <t>GTCTCTCCGCTGAAAAGGA</t>
  </si>
  <si>
    <t>GAAAAGGAAGGTGGGTCCGC</t>
  </si>
  <si>
    <t>GTCCGCCGGGGAAGGTGAGTAC</t>
  </si>
  <si>
    <t>GGGACCCGCTCATTTAGTG</t>
  </si>
  <si>
    <t>GCAGACACGTGATGCGGGGGA</t>
  </si>
  <si>
    <t>GCGCAGCTCGCTCGCCCACC</t>
  </si>
  <si>
    <t>GGTTTCCAGCGCCCCCGGCCT</t>
  </si>
  <si>
    <t>GCGGTGGCCGGGTGCCGGTA</t>
  </si>
  <si>
    <t>GAGCAAGCGTCTGCCGCGG</t>
  </si>
  <si>
    <t>GTTTCCCATCCTTCCGGGTGGT</t>
  </si>
  <si>
    <t>GCTCCTGCCGGCCTCTGACTG</t>
  </si>
  <si>
    <t>GTCGGGGCTCCTCGTGGAGAGC</t>
  </si>
  <si>
    <t>GGCGCGGTCGGGGCTCCTCG</t>
  </si>
  <si>
    <t>GTGGGGACTCTTGCAGGTAC</t>
  </si>
  <si>
    <t>GTCTGCCGGTGGGGACTCTTGC</t>
  </si>
  <si>
    <t>GGGCCGTGTTAGTCTGCCGGT</t>
  </si>
  <si>
    <t>GCTGTGGCGCGCGGCCGGCAGA</t>
  </si>
  <si>
    <t>GACCAGGAAAATAATCTCCTG</t>
  </si>
  <si>
    <t>GGCAGACTAACACGGCCCCAG</t>
  </si>
  <si>
    <t>GCTGAACGAGATGAGCCGCAC</t>
  </si>
  <si>
    <t>GGCGGCCCGAGACTAAGTCTC</t>
  </si>
  <si>
    <t>GGCTCTCGTGGACGCTGGCCA</t>
  </si>
  <si>
    <t>GATTGAAGTAGAGGCTCTCG</t>
  </si>
  <si>
    <t>GTGCCTTGTGGTGACAACTGG</t>
  </si>
  <si>
    <t>GCGGCCCGAGACTAAGTCT</t>
  </si>
  <si>
    <t>GGATTGAAGTAGAGGCTCTCG</t>
  </si>
  <si>
    <t>GTTGTGCCTTGTGGTGACAAC</t>
  </si>
  <si>
    <t>GTGTTCGGCATCAAGGACT</t>
  </si>
  <si>
    <t>GAGATGAGCCGCACAGGCGA</t>
  </si>
  <si>
    <t>GCGGGCCCGAGACTTAGTCT</t>
  </si>
  <si>
    <t>GGTTGTGCACGCCAATGTGTT</t>
  </si>
  <si>
    <t>GGGTGACGCCGTACAAGATCG</t>
  </si>
  <si>
    <t>GGCGCCGTCAGCCTCATGGAG</t>
  </si>
  <si>
    <t>GTCAGCCTCATGGAGCGGCGG</t>
  </si>
  <si>
    <t>Gagaagggagccccccggcgg</t>
  </si>
  <si>
    <t>GAAAGAGGGAGGGCGCGGACG</t>
  </si>
  <si>
    <t>Ggcggcagtagaggtgaccg</t>
  </si>
  <si>
    <t>GgcggcACCGATTGCTGTGT</t>
  </si>
  <si>
    <t>GCCCCAGTGCGGCCGAAGTCG</t>
  </si>
  <si>
    <t>GGATGGAGAAggcgacggttc</t>
  </si>
  <si>
    <t>Ggcggcggcgacggctgcaga</t>
  </si>
  <si>
    <t>GcggcagcagcagAGCTCGCT</t>
  </si>
  <si>
    <t>GCTCGGCCTCGTCTCCTCGT</t>
  </si>
  <si>
    <t>GCTACGCTCTACCGCGACTT</t>
  </si>
  <si>
    <t>GCGTCTTTACGTAGACGTCG</t>
  </si>
  <si>
    <t>GATGAAGCCGCAGCCCCCGCT</t>
  </si>
  <si>
    <t>GCCCGGGGACTCAACTCACC</t>
  </si>
  <si>
    <t>GCAGCTGGAGGTGTAATAGTG</t>
  </si>
  <si>
    <t>GGAAGCGCTTTCGAAAGGCCG</t>
  </si>
  <si>
    <t>GTGAGCGACAAGCCCAGGGCC</t>
  </si>
  <si>
    <t>GAGGTGTAATAGTGCGGGTAG</t>
  </si>
  <si>
    <t>GGTTTGGAGAAGTTCCGAGG</t>
  </si>
  <si>
    <t>GCGCTTCCCGCCGCACTCCCC</t>
  </si>
  <si>
    <t>GCGGGAAGCGCTTTCGAA</t>
  </si>
  <si>
    <t>GACACCTGCCTTTCCCCATTA</t>
  </si>
  <si>
    <t>GGAGCCCTGAAACAAGGGGC</t>
  </si>
  <si>
    <t>GTTTTCAGACGGAGAGCAGAG</t>
  </si>
  <si>
    <t>GAGGGACAAATCAGTTCGACT</t>
  </si>
  <si>
    <t>GGGCTCCTTCAGAAGTTAGT</t>
  </si>
  <si>
    <t>GTTCGACTAGGCTTCCCTT</t>
  </si>
  <si>
    <t>GGCCGAAAGGGTTGTAGACA</t>
  </si>
  <si>
    <t>GGCAAGGGGCGTAACGGGGT</t>
  </si>
  <si>
    <t>GAGAAAAGGCGGTAACTGGC</t>
  </si>
  <si>
    <t>GGATCCCTTTTACAGTTACC</t>
  </si>
  <si>
    <t>GTGTAGCCGGAAGTTCATGC</t>
  </si>
  <si>
    <t>GTAACTTAAGGGAAGTGGACC</t>
  </si>
  <si>
    <t>GTAGGGGCCACGATCTTCTT</t>
  </si>
  <si>
    <t>GCCGGAAGTTCATGCAGGCGT</t>
  </si>
  <si>
    <t>GCCCGGAGCGTTTGTGCGGCG</t>
  </si>
  <si>
    <t>GGGTTCCCTACGGGACTCTGA</t>
  </si>
  <si>
    <t>GTCACGAACTCCGCATTGATT</t>
  </si>
  <si>
    <t>GAGCGGTCCTTTAGTTTCCAC</t>
  </si>
  <si>
    <t>GCGCCCCGGCAGTAACTTA</t>
  </si>
  <si>
    <t>GCTGTTGTACGGGTTCCCTA</t>
  </si>
  <si>
    <t>GGAACGCTTGGGCTGTTGTAC</t>
  </si>
  <si>
    <t>GATCTTCTTGGGCTGCGCAG</t>
  </si>
  <si>
    <t>GGAAGCGGAATGGCGTGTAGC</t>
  </si>
  <si>
    <t>GAAGGCTGAGGATATCCGGCC</t>
  </si>
  <si>
    <t>GAGTGCTTTTGCTCCGGGCTC</t>
  </si>
  <si>
    <t>GGAGCCCCGCCCTGAGGGTCT</t>
  </si>
  <si>
    <t>GTCTCTCCTTGTCGGCGGGCC</t>
  </si>
  <si>
    <t>GCCTCACCGTCTCTCCTTGT</t>
  </si>
  <si>
    <t>GAGCCAGGACCCGAACTCCTG</t>
  </si>
  <si>
    <t>GAGGCTCGGACCCCAGGAGTT</t>
  </si>
  <si>
    <t>GTCCTGGCTCGGATCTTACCA</t>
  </si>
  <si>
    <t>GCGGCAGCGGTTCCTGTCAAG</t>
  </si>
  <si>
    <t>GCGCCCGCACTCCGGCTCCAC</t>
  </si>
  <si>
    <t>GCTCGGATCTTACCATGGTG</t>
  </si>
  <si>
    <t>GCCCGCACTCCGGCTCCACTG</t>
  </si>
  <si>
    <t>GTGCTTTTGCTCCGGGCTCG</t>
  </si>
  <si>
    <t>GGCCGGAGGAGCCCCGCCCTG</t>
  </si>
  <si>
    <t>GGCTCGGATCTTACCATGGTG</t>
  </si>
  <si>
    <t>GAGCCCCGCCCTGAGGGTCTA</t>
  </si>
  <si>
    <t>GCGCGAAACGTGCCGAAGCG</t>
  </si>
  <si>
    <t>GGGCTGGCGGTTCTACCG</t>
  </si>
  <si>
    <t>GACGCTCTAACCGCTCGCCTC</t>
  </si>
  <si>
    <t>GGCGTCTACAGCTGCCACGA</t>
  </si>
  <si>
    <t>GCGCTACGGGTTTCTCGTTGG</t>
  </si>
  <si>
    <t>GGCCGACACCTTTCTTTCCTC</t>
  </si>
  <si>
    <t>GAGCGTCTCCCGGAAGGAT</t>
  </si>
  <si>
    <t>GCGGTTAGAGCGTCTCCCGGA</t>
  </si>
  <si>
    <t>GAGGGGAACTGGCCGCGTGA</t>
  </si>
  <si>
    <t>GCTTGGAGCGGGACGAGCTC</t>
  </si>
  <si>
    <t>GACACCCAGAGCCACCACG</t>
  </si>
  <si>
    <t>GTTTCGCGCTGCCATTTGAGCC</t>
  </si>
  <si>
    <t>GACCCCCCCGTGGTGGCTCT</t>
  </si>
  <si>
    <t>GGTGGCTCTGGGTGTCTGCGG</t>
  </si>
  <si>
    <t>GGGTGTCTGCGGAGGAGCTGG</t>
  </si>
  <si>
    <t>GGAGGAGCTGGGGGCGGAAGCATG</t>
  </si>
  <si>
    <t>GGGCGGAAGCATGAGGCTAA</t>
  </si>
  <si>
    <t>GCTACCAGCCCGGGCGGGCAC</t>
  </si>
  <si>
    <t>GGCTGGTCCGGCGGCCAGGCT</t>
  </si>
  <si>
    <t>GAAACAGCGCTCCACATCTGAT</t>
  </si>
  <si>
    <t>GCCCATTCCTCGGCCGGCGG</t>
  </si>
  <si>
    <t>GAATGGGCTCCGGGCTCTGGT</t>
  </si>
  <si>
    <t>GAACCGGGGGGGCAGCGCCG</t>
  </si>
  <si>
    <t>GCAGAGGGTGAGAGCAGAAC</t>
  </si>
  <si>
    <t>GCCTCCGGACGAGCGGAGAAA</t>
  </si>
  <si>
    <t>GGGAAGGCGCCTCCGGACGAG</t>
  </si>
  <si>
    <t>GTAGGAAGCGCTGGGAGCGGG</t>
  </si>
  <si>
    <t>GCCCGGAGCCCATTCCTCGGC</t>
  </si>
  <si>
    <t>GGCGGGGCTCAGTCATGGGC</t>
  </si>
  <si>
    <t>GGCTCAGTCATGGGCcggcgg</t>
  </si>
  <si>
    <t>GCCTGCGTCCGGACATCAGC</t>
  </si>
  <si>
    <t>GTCCGGACATCAGCCGGAGC</t>
  </si>
  <si>
    <t>GTTTGACGGCTGGTGGCGGCG</t>
  </si>
  <si>
    <t>GAGCGGCGGTTGGCGTTTGA</t>
  </si>
  <si>
    <t>GGTGACGCACGCCCCTTTGT</t>
  </si>
  <si>
    <t>GGCTCAGTAGCGATAGCAG</t>
  </si>
  <si>
    <t>GGACTGTTTTCTCTCGGAGGC</t>
  </si>
  <si>
    <t>GTTTTCTCTCGGAGGCCGGAG</t>
  </si>
  <si>
    <t>GGAGCCGCGTCTGACTGAGGC</t>
  </si>
  <si>
    <t>GCTGCCCGCCTCAGTCAGACG</t>
  </si>
  <si>
    <t>GCAACTTCCACGTCGGACTCC</t>
  </si>
  <si>
    <t>GGAATCACTGAAGATCGGCGA</t>
  </si>
  <si>
    <t>GCCTCGGAGCTGCAGCCGA</t>
  </si>
  <si>
    <t>GCTTGCGAGGAAACCGCCT</t>
  </si>
  <si>
    <t>GTGAGTCGAAAGCGACGACG</t>
  </si>
  <si>
    <t>GGTATCTACATCCAGTGAGCG</t>
  </si>
  <si>
    <t>GCTACTCTAGGGTATCCTGGC</t>
  </si>
  <si>
    <t>GGTCAGCTGCGACTGCGCGCC</t>
  </si>
  <si>
    <t>GGATGCTCAGGCCACCGTTCC</t>
  </si>
  <si>
    <t>GAGGACAGGGGGTTCATCAT</t>
  </si>
  <si>
    <t>GGCGGGACCAAACGAGCGTC</t>
  </si>
  <si>
    <t>GGGCCCGCGTGGTGACGCCAG</t>
  </si>
  <si>
    <t>GCCGCGTTCCGCTCCCGACA</t>
  </si>
  <si>
    <t>GGCTGGACCCCGCCACCCTCG</t>
  </si>
  <si>
    <t>GACCCCGCTCCCGGTTCCTGT</t>
  </si>
  <si>
    <t>GACGGCATAGTCGATTGGC</t>
  </si>
  <si>
    <t>GCCGGAACCGCGAGGGTGGCG</t>
  </si>
  <si>
    <t>GCTGTATCCTACCGGACGC</t>
  </si>
  <si>
    <t>GACTGGGAAGAAACGGCGGCC</t>
  </si>
  <si>
    <t>GGCTATCACGCTCGCCGA</t>
  </si>
  <si>
    <t>GCCCTCTCCTAGCAGACACG</t>
  </si>
  <si>
    <t>GGTCCCGGGTTTCTCCCCCA</t>
  </si>
  <si>
    <t>GCGATCCGGCTGACGCATC</t>
  </si>
  <si>
    <t>GGGGAAGAGGCGAGAGCGCGG</t>
  </si>
  <si>
    <t>GCGGAGGGCGCGCGTGCGCAT</t>
  </si>
  <si>
    <t>GCGCGCGTGCGCATTGGCGCG</t>
  </si>
  <si>
    <t>GATCTTGGCAGCGGGCGAGG</t>
  </si>
  <si>
    <t>GGCGGCGGGCGCGCGCACCAT</t>
  </si>
  <si>
    <t>GAGAAACCCGGGACCAGGTAA</t>
  </si>
  <si>
    <t>GCACGTCGACTCGTCGACTC</t>
  </si>
  <si>
    <t>GACGCAAAGACGCACAGACC</t>
  </si>
  <si>
    <t>GCCGGGGTCGCGCCCAGTCAC</t>
  </si>
  <si>
    <t>GCAGGGCCAAAGATGCGAGC</t>
  </si>
  <si>
    <t>GACGAGTCGACGTGCCGACGT</t>
  </si>
  <si>
    <t>GTGCCGACGTTGGCGCTGCAG</t>
  </si>
  <si>
    <t>GACGCACAGACCCGGCGAGGA</t>
  </si>
  <si>
    <t>GCGACCCCGGCAAGCGCGGCT</t>
  </si>
  <si>
    <t>GTGATGGGAAACGCGTGAGCC</t>
  </si>
  <si>
    <t>GACGTTGGCGCTGCAGCGGGG</t>
  </si>
  <si>
    <t>GAACTGGCTCACGTGATCCAG</t>
  </si>
  <si>
    <t>GCACCATACGAAGAACCTACA</t>
  </si>
  <si>
    <t>GTTTGGCTGGTTGCTAAGGTG</t>
  </si>
  <si>
    <t>GCTAAGGTGAGGTTGGCGCTAC</t>
  </si>
  <si>
    <t>GCCTGAAGTGGATCTTCGTCG</t>
  </si>
  <si>
    <t>GTGGATCTTCGTCGGGGGCAA</t>
  </si>
  <si>
    <t>GGCAAGACCACCTGCAGGTA</t>
  </si>
  <si>
    <t>GTAGGATATACCACTGGGCGA</t>
  </si>
  <si>
    <t>GCTTTTCCACCACGACCG</t>
  </si>
  <si>
    <t>GGCCACCCCTGCCGCCATTT</t>
  </si>
  <si>
    <t>GTTGCTAAGTGTAGGCTCCAG</t>
  </si>
  <si>
    <t>GAATCTAACTTCACCGAAA</t>
  </si>
  <si>
    <t>GAAAGGGCATGGACTGGGTGTT</t>
  </si>
  <si>
    <t>GGCATGGACTGGGTGTTTGGC</t>
  </si>
  <si>
    <t>GGGTGTTTGGCTGGTTGCTA</t>
  </si>
  <si>
    <t>GCTACCGGAACATAAGAGTGAT</t>
  </si>
  <si>
    <t>GAAAGGAGAGCTGCAAGACCT</t>
  </si>
  <si>
    <t>GACCGTACCGATGTGTTCATT</t>
  </si>
  <si>
    <t>GTTCGAAGATGCTCCTGATG</t>
  </si>
  <si>
    <t>GTGGATCTTCGTCGGGGGCA</t>
  </si>
  <si>
    <t>GGTGTGGGCAAGACCACCTGC</t>
  </si>
  <si>
    <t>GGGCAAGACCACCTGCAGGTA</t>
  </si>
  <si>
    <t>GGCGTGTAGGATATACCACT</t>
  </si>
  <si>
    <t>GGATATACCACTGGGCGAAG</t>
  </si>
  <si>
    <t>GACCGGCTTTTCCACCACGAC</t>
  </si>
  <si>
    <t>GGCTACTCCCTTTCACTGAT</t>
  </si>
  <si>
    <t>GTTAGATTCCCGGTCCTCCT</t>
  </si>
  <si>
    <t>GGGTTCACTTTGTCAACCTC</t>
  </si>
  <si>
    <t>GGCGATAGAAGCGCGTAA</t>
  </si>
  <si>
    <t>GTGTCCCTTACGCGCTTCTATCGC</t>
  </si>
  <si>
    <t>GGCCGGTCTCCCAAcccg</t>
  </si>
  <si>
    <t>GCCGGGAGGAAGGGGTGTGTG</t>
  </si>
  <si>
    <t>GTGTGTGGCGCCTGCGCAGTGG</t>
  </si>
  <si>
    <t>Ggccgagggcggcggggaccgc</t>
  </si>
  <si>
    <t>GCGCTTCTATCGCCGGGAGGA</t>
  </si>
  <si>
    <t>GcggcggggaccgcgggTT</t>
  </si>
  <si>
    <t>GGTCCGCTTGCTTTCCCTGCC</t>
  </si>
  <si>
    <t>GCCTGAAGCGCCGCTTTCG</t>
  </si>
  <si>
    <t>GTGTTCGATTCGGCTGATCT</t>
  </si>
  <si>
    <t>GCAGCTTGCTGCTACTGGAGC</t>
  </si>
  <si>
    <t>GGCGGAGTTTACGGCTGCTTC</t>
  </si>
  <si>
    <t>GATCGGACCACAGAGCTTCGG</t>
  </si>
  <si>
    <t>GAAAGCAAGCGGACCGCAGAT</t>
  </si>
  <si>
    <t>GCAATGAGATCCCTGAGGCG</t>
  </si>
  <si>
    <t>GCCGAATCGAACACGGAAAG</t>
  </si>
  <si>
    <t>GCGCGGGTTTTGGATTGGTG</t>
  </si>
  <si>
    <t>GCTGTGCTCCTGGGGCCGGCG</t>
  </si>
  <si>
    <t>GTGCGCTGGGCTAAGGCCGCC</t>
  </si>
  <si>
    <t>GAAGTCTATAAAGGGCCGGC</t>
  </si>
  <si>
    <t>GCGGCGGGATCCGACCGCA</t>
  </si>
  <si>
    <t>GGACCTCCACTGAGGGCGGC</t>
  </si>
  <si>
    <t>GCGGCGGCGGGGCCACCAGTG</t>
  </si>
  <si>
    <t>GCTTGGAACAGGTAACCCCC</t>
  </si>
  <si>
    <t>GCGCCGTGTCGGCTATGAATG</t>
  </si>
  <si>
    <t>GCAGACTCAGCCGGCCTTTG</t>
  </si>
  <si>
    <t>GTTAAATCGCTTCCCCCTTGG</t>
  </si>
  <si>
    <t>GCACAGCTGGACGACCCGCCC</t>
  </si>
  <si>
    <t>GCAAAGTAGAAATGGCTGCCG</t>
  </si>
  <si>
    <t>GCGCACCCCTTAGTGGCCTCA</t>
  </si>
  <si>
    <t>GGCCTCAGGGACCAGCCCTTG</t>
  </si>
  <si>
    <t>GCCTGCGCGTCCTTCGGTTG</t>
  </si>
  <si>
    <t>GCCATGGCGTGAGTACCGGGG</t>
  </si>
  <si>
    <t>GAGACGAAGTCTATAAAGGGC</t>
  </si>
  <si>
    <t>GGGCCAGGGCGGTGCCGCCAA</t>
  </si>
  <si>
    <t>GGATTGGTGGGGTGCGGCCTG</t>
  </si>
  <si>
    <t>GTTTCTCAGAGTCAGCAGCTGG</t>
  </si>
  <si>
    <t>GCTGACTCTGAGAAACCCTCG</t>
  </si>
  <si>
    <t>GCCCTCTCCTTGTGGCTCCG</t>
  </si>
  <si>
    <t>GGGGATCCAGCCCTCTCCTTG</t>
  </si>
  <si>
    <t>GGCCCCAACCGGGAGGCAGCC</t>
  </si>
  <si>
    <t>GCCCTCGCGCGGCCCCAACC</t>
  </si>
  <si>
    <t>GACAGATATATACTGGGTGG</t>
  </si>
  <si>
    <t>GACTGGGGACAGATATATAC</t>
  </si>
  <si>
    <t>GCCATGGCCGGGGCTACGC</t>
  </si>
  <si>
    <t>GAGACGGGCCGGGGGCACAAA</t>
  </si>
  <si>
    <t>GCGGCCTCGGCTGAAGAAAGA</t>
  </si>
  <si>
    <t>GccaTCCTGGCAGGTCTGTATT</t>
  </si>
  <si>
    <t>GAAAGAGAAATGAACTGGTGC</t>
  </si>
  <si>
    <t>GAAATGAACTGGTGCAGGTCTG</t>
  </si>
  <si>
    <t>GCAGGTCTGCGGGAAGAGAATG</t>
  </si>
  <si>
    <t>GAAACCAGACCCCGGAGCCACA</t>
  </si>
  <si>
    <t>GCCTCCCGGTTGGGGCCGCGCG</t>
  </si>
  <si>
    <t>GCCGCGCGAGGGCGGGGCGCGGA</t>
  </si>
  <si>
    <t>GGGCGGGGCGCGGAAGGATCC</t>
  </si>
  <si>
    <t>GGCAGGAAATTCTGCAAGCA</t>
  </si>
  <si>
    <t>GACGAGGGGCCTCACTCCCC</t>
  </si>
  <si>
    <t>GGTGTGGACCAACCCTGCCTG</t>
  </si>
  <si>
    <t>GATTAATATCTGGGACGGCGG</t>
  </si>
  <si>
    <t>GTGGGATCTGAGAATGTACCA</t>
  </si>
  <si>
    <t>GAGAAGGAACTTGTGAAATGG</t>
  </si>
  <si>
    <t>GATATTAATCACGGAGTTCCA</t>
  </si>
  <si>
    <t>GCCACCGTCTCGTCAGCGTTA</t>
  </si>
  <si>
    <t>GCACGAACAGGAGTGACGA</t>
  </si>
  <si>
    <t>GGGAGGAGCGCGCCTTTCCTC</t>
  </si>
  <si>
    <t>GGCTGCCGCGGGGCGGGAGGG</t>
  </si>
  <si>
    <t>GAGGCTGCCCCCGCCGGAACC</t>
  </si>
  <si>
    <t>GGCTCCTTCTCCTGGGGACGC</t>
  </si>
  <si>
    <t>GGCTTCCCAAGCACCGCCTCT</t>
  </si>
  <si>
    <t>GGCGGTGCTTGGGAAGCCTCG</t>
  </si>
  <si>
    <t>GTGAGTGTCCGGCGCGCCCG</t>
  </si>
  <si>
    <t>GAGCACCGCCACCATGGGGA</t>
  </si>
  <si>
    <t>GCCGCGGCGGGAACGGAGGCC</t>
  </si>
  <si>
    <t>GGGCACTGAGCACCGCCACCA</t>
  </si>
  <si>
    <t>Gtggcaacagcggtagcagcc</t>
  </si>
  <si>
    <t>Ggggcgcagagcagcggcggg</t>
  </si>
  <si>
    <t>GAGAAGGAGCCCCGAACCCGG</t>
  </si>
  <si>
    <t>GAGCTAGGGCTGCCGCGGGGC</t>
  </si>
  <si>
    <t>GGACCAGGGGAGCCAAGTGGA</t>
  </si>
  <si>
    <t>GCAGCTCCCGGCCGAGCGAGC</t>
  </si>
  <si>
    <t>GCTCCCCTGGTCCCGCTCGCT</t>
  </si>
  <si>
    <t>GGCCCCGGCGGAGCGCCCCAG</t>
  </si>
  <si>
    <t>GGCGGGGGCAGCCTCCGGGTT</t>
  </si>
  <si>
    <t>GCCTTTCCTCAGGGCACGGA</t>
  </si>
  <si>
    <t>GCCGACTgcgccgcgccgcgc</t>
  </si>
  <si>
    <t>GCAGCCCGGAGACGGCAGTGA</t>
  </si>
  <si>
    <t>GTCATGGTGTGCGCGCGGA</t>
  </si>
  <si>
    <t>GACTTCTTCTCGTTCTTCGTCA</t>
  </si>
  <si>
    <t>GCGGTGCGCCCCAGGAATTCTC</t>
  </si>
  <si>
    <t>GcggcgcggggATTGGCTGCGG</t>
  </si>
  <si>
    <t>GTCAGGCTCCCGCGGCCCAAg</t>
  </si>
  <si>
    <t>GCGCGGACGGCGAGAGGAGCTG</t>
  </si>
  <si>
    <t>GGCCCAAgcggccgcccggcg</t>
  </si>
  <si>
    <t>GAGATAGAGCCGCCTAGAACC</t>
  </si>
  <si>
    <t>GCAAAGAAGGTCAAGACAGC</t>
  </si>
  <si>
    <t>GACAGCCGGCCCACCTGACC</t>
  </si>
  <si>
    <t>GATTGCCTCAGCTCATATTGCCA</t>
  </si>
  <si>
    <t>GGGTAGAATATAAATTCTGAG</t>
  </si>
  <si>
    <t>GAAAAAACAACCTGGTTCTAGG</t>
  </si>
  <si>
    <t>GTGTTGATTATACCGCGGA</t>
  </si>
  <si>
    <t>GAAGGCGGGAAGAGCTGGGAAG</t>
  </si>
  <si>
    <t>GGGAAGTGGCAACGAAGCG</t>
  </si>
  <si>
    <t>GGCTGCAGGGTGGTGGTGCGC</t>
  </si>
  <si>
    <t>GCCGTGGTCCGCGCCCTTCCT</t>
  </si>
  <si>
    <t>GCTCGGGCGCTCTCTGCAGGA</t>
  </si>
  <si>
    <t>GGCTGCAGAAGTACCGCCTG</t>
  </si>
  <si>
    <t>GAACGCGAGGGGCAGTACTTC</t>
  </si>
  <si>
    <t>GGAGAGGTGGTGAACGCGAG</t>
  </si>
  <si>
    <t>GCAAGGCTGGTCGAAGGCTC</t>
  </si>
  <si>
    <t>GCGCTCTCTGCAGGAGGGCGA</t>
  </si>
  <si>
    <t>GCCCCTGTGCAAGGCTGGTCGA</t>
  </si>
  <si>
    <t>GGCTCAACGGCCAGGAGTCTC</t>
  </si>
  <si>
    <t>GCTCACCAGTCCGGCCCGCCG</t>
  </si>
  <si>
    <t>GCTGGGGGCAGCGACGCTGA</t>
  </si>
  <si>
    <t>GTAGGCCTCGCCTCAACGGC</t>
  </si>
  <si>
    <t>GCCCGAGCTACCATCGTTCCC</t>
  </si>
  <si>
    <t>GGATGGACCGCCGTCGGAG</t>
  </si>
  <si>
    <t>GGTGGCCGCTGCTCCGGCCTC</t>
  </si>
  <si>
    <t>GCGTAGTCCGGGTGGAGACTGA</t>
  </si>
  <si>
    <t>GCCTGCTCTCCTGCCGTTG</t>
  </si>
  <si>
    <t>GGGTCGGGTGGCCGCTGCTC</t>
  </si>
  <si>
    <t>GCTGCAGTAGGCAGGTCCATT</t>
  </si>
  <si>
    <t>GAGGCCTACGCTGCAGTAGGC</t>
  </si>
  <si>
    <t>GACCGGGGTTGGGCCAAGCCT</t>
  </si>
  <si>
    <t>GCCCCACGCGTGACCGGGGT</t>
  </si>
  <si>
    <t>GAGCAGCGGCCCCACGCGTGAC</t>
  </si>
  <si>
    <t>GTCCTGCATGACCTCTGGGCAC</t>
  </si>
  <si>
    <t>GGCTCGCGAAGCCCTTCCCTC</t>
  </si>
  <si>
    <t>GAAGCCCTTCCCTCTGGAGGCC</t>
  </si>
  <si>
    <t>GCGCGCATCCCGGTGCCCAG</t>
  </si>
  <si>
    <t>GCTCTGTGTCCTGCATGACCTC</t>
  </si>
  <si>
    <t>GCCAAGACGCCGGCAATGT</t>
  </si>
  <si>
    <t>GACAGCTCGGTGACGCGACCC</t>
  </si>
  <si>
    <t>GTCAGGATAACATGCAGGGCG</t>
  </si>
  <si>
    <t>GGCTGGGAGGGTCAGTCTCCG</t>
  </si>
  <si>
    <t>GGCGCCCTGGGCCGGGGTAA</t>
  </si>
  <si>
    <t>GTCTCCGGGGAGGGGCGCCCT</t>
  </si>
  <si>
    <t>GATCTGAGCTCAGGAACGCG</t>
  </si>
  <si>
    <t>GGATCTCGGCTCACCGGAC</t>
  </si>
  <si>
    <t>GAGCTCCCTTACCCCGGCCCA</t>
  </si>
  <si>
    <t>GTGAGCCGAGATCCCGGGCCT</t>
  </si>
  <si>
    <t>GGAGGCTGCGCGGTACCGGTC</t>
  </si>
  <si>
    <t>GCAAGTAACGGAAGTGGGTCA</t>
  </si>
  <si>
    <t>GCGCGCGGGGTCAGGGGGGCC</t>
  </si>
  <si>
    <t>GGGCATTGGATCCGATCCC</t>
  </si>
  <si>
    <t>GTTACTTGCTGCGGAGGACCG</t>
  </si>
  <si>
    <t>GCGCCTACATCAGCGGCGCC</t>
  </si>
  <si>
    <t>GAGGGCTGAGGAAGGGATCGC</t>
  </si>
  <si>
    <t>GAGGAGCGGCAGCTACACAA</t>
  </si>
  <si>
    <t>GACAAGGGTCGGCGTGAGGTT</t>
  </si>
  <si>
    <t>GTCGGCGTGAGGTTTGGAGA</t>
  </si>
  <si>
    <t>GGGCCCAGCGTCCTTGACGG</t>
  </si>
  <si>
    <t>GGCCTGCGCCAACCGGGTT</t>
  </si>
  <si>
    <t>GCATAGTTGAAGCAGTGGCAGGAA</t>
  </si>
  <si>
    <t>GAGTCCTGGTGTCCGCTGTGC</t>
  </si>
  <si>
    <t>GGAGTCCAAACAGCCTTACC</t>
  </si>
  <si>
    <t>GAAAGGATGCCATATGTGTTAC</t>
  </si>
  <si>
    <t>GTGGCGAAGTGCCTGAGCAA</t>
  </si>
  <si>
    <t>GGGTCTGGCGCGCCTCAAGTG</t>
  </si>
  <si>
    <t>GGGCAGCAGGAAGGCGCGCCT</t>
  </si>
  <si>
    <t>GTCTCGAAAAAAGCAGTAACG</t>
  </si>
  <si>
    <t>GGACGTCTGAGTAACAGCTTGC</t>
  </si>
  <si>
    <t>GAAGTGCCTGAGCAAAGGGC</t>
  </si>
  <si>
    <t>GTGCATAATGCAATTACACAG</t>
  </si>
  <si>
    <t>GCCACTGCTTCAACTATGCAATAA</t>
  </si>
  <si>
    <t>GCCAACCGGGTTAGGCGTGGA</t>
  </si>
  <si>
    <t>GCGTGGAGGGTGAAGGCATCT</t>
  </si>
  <si>
    <t>GGGCACGCGCTTCTGGGCCT</t>
  </si>
  <si>
    <t>GCTTTTTTCGAGACCCTTTTC</t>
  </si>
  <si>
    <t>GCTGTTACTCAGACGTCCTGT</t>
  </si>
  <si>
    <t>GTATAGACTCAGTCTTAAAATAG</t>
  </si>
  <si>
    <t>GGGACAGCTTTATTAACCAAC</t>
  </si>
  <si>
    <t>GGAGTCCAAACAGCCTTACCT</t>
  </si>
  <si>
    <t>GCGCGCCTCAAGTGAGGTCG</t>
  </si>
  <si>
    <t>GTAGGGAATGCACGCCCCATCC</t>
  </si>
  <si>
    <t>GGAAGGATCTGTGAGGGTCGC</t>
  </si>
  <si>
    <t>GGAGACGCTTTAGCGAGCGAG</t>
  </si>
  <si>
    <t>GGGGCCAGGAAGGATCTGTGA</t>
  </si>
  <si>
    <t>GCTCCCTGGGCGGTAAGTGAC</t>
  </si>
  <si>
    <t>GTTTCGTAACCGGAAGGGGC</t>
  </si>
  <si>
    <t>GCTAAGGTTTCGTAACCGGA</t>
  </si>
  <si>
    <t>GTAGAGCGGACTTCAAATTTG</t>
  </si>
  <si>
    <t>GCTCTCGTGGCCGCCAACAG</t>
  </si>
  <si>
    <t>GGGATAAGACCGGCCCCTTC</t>
  </si>
  <si>
    <t>GTTACGAAACCTTAGCAAGA</t>
  </si>
  <si>
    <t>GAGGCGCCCTCGCCCGACTC</t>
  </si>
  <si>
    <t>GTGGTCGAGTGACCGGTGAGC</t>
  </si>
  <si>
    <t>GGCCCGCGCTGGGGCCAATGG</t>
  </si>
  <si>
    <t>GCTGGGGCCAATGGAGGTGCG</t>
  </si>
  <si>
    <t>GGCCAATGGAGGTGCGAGGCG</t>
  </si>
  <si>
    <t>GGCAACGGTCACCTGATCTG</t>
  </si>
  <si>
    <t>GCCATGGCGACGGCTCGAGTG</t>
  </si>
  <si>
    <t>GCGACGGCTCGAGTGCGGAT</t>
  </si>
  <si>
    <t>GTCACTCGACCACAGCACCAG</t>
  </si>
  <si>
    <t>GGCCTCGACAGCCGCAGATC</t>
  </si>
  <si>
    <t>GGTCCTGCGCCGCGGGGCTTG</t>
  </si>
  <si>
    <t>GTGACGCGCTCGGACTCGTCC</t>
  </si>
  <si>
    <t>GTTGGTGGCGGGTGAGGAGCC</t>
  </si>
  <si>
    <t>GTCCCAGCGGAAGCGACGA</t>
  </si>
  <si>
    <t>GCTCGGACTCGTCCAGGCTCC</t>
  </si>
  <si>
    <t>GGCCGCGGGCGAGTAGCTGCG</t>
  </si>
  <si>
    <t>GCCGCGGCGGCCGCAGCACTG</t>
  </si>
  <si>
    <t>GGCCGCGGCGTAACTGGTGAT</t>
  </si>
  <si>
    <t>GGCGACACGGAACGGGCCGG</t>
  </si>
  <si>
    <t>GGCGACAGCCGCAGCGTGAGG</t>
  </si>
  <si>
    <t>GAACGGCGACTTTTCTGCCTG</t>
  </si>
  <si>
    <t>GAAGTCCTCAGCTGCACAGGT</t>
  </si>
  <si>
    <t>GTGCAGAGACTGTACCGACCG</t>
  </si>
  <si>
    <t>GAACGACCACACTTGGGGGAG</t>
  </si>
  <si>
    <t>GTAGCGGGAACGACCACACTT</t>
  </si>
  <si>
    <t>GCTGTCACCCTGCACCGGCA</t>
  </si>
  <si>
    <t>GACAGCCTCTGGGTCCTCGGT</t>
  </si>
  <si>
    <t>GTGAGCGGCGACCGGTAAC</t>
  </si>
  <si>
    <t>GGCGACCGGTAACTGGCGAG</t>
  </si>
  <si>
    <t>GAGCTCGACGTCATGTGAC</t>
  </si>
  <si>
    <t>GATATACCAAGGCGGCCCG</t>
  </si>
  <si>
    <t>GCACGCGCAGATATACCAAGG</t>
  </si>
  <si>
    <t>GTGGGCCGGCGGTGGGAGCTC</t>
  </si>
  <si>
    <t>GCTACCCGTGCCCACCGGT</t>
  </si>
  <si>
    <t>GTGCCCACCGGTGGGCCGG</t>
  </si>
  <si>
    <t>GAGGAGACAAGATGGCGCTGC</t>
  </si>
  <si>
    <t>GATACTCACTGAGGCGAGGCT</t>
  </si>
  <si>
    <t>GGCGTCGCTGCTGGGCCAGTC</t>
  </si>
  <si>
    <t>GGGAGCAAAGGGCTAGGCTA</t>
  </si>
  <si>
    <t>GATGGCGCTGCGGGCGATGC</t>
  </si>
  <si>
    <t>GCCGGAGCTTAGGTCGGGA</t>
  </si>
  <si>
    <t>GGTCGCTGCCTGGGAGGGACG</t>
  </si>
  <si>
    <t>GAGCTCCGGTCGCTGCCTGGG</t>
  </si>
  <si>
    <t>GCGATGGCTCTCCCCGGAT</t>
  </si>
  <si>
    <t>GTACCGAGGCAGACAGCCTAG</t>
  </si>
  <si>
    <t>GACTTGTTCTGTGTTCGCTT</t>
  </si>
  <si>
    <t>GCTCATGCTTCGGCCTGACC</t>
  </si>
  <si>
    <t>GCCTGACCAGGACTCCCCATC</t>
  </si>
  <si>
    <t>GACAGCCTAGCGGACGCTAT</t>
  </si>
  <si>
    <t>GCTTGGGTAGAGGAAGCCGTG</t>
  </si>
  <si>
    <t>GGTACCGCGCGAGGCCTGAA</t>
  </si>
  <si>
    <t>GATCGAAGACACTTTCCGGTA</t>
  </si>
  <si>
    <t>GGGTAAGCTCATCGCAGTGAT</t>
  </si>
  <si>
    <t>GACGGGGCGCCGTACGGCGG</t>
  </si>
  <si>
    <t>GGTACCGCGCGAGGCCTGAAC</t>
  </si>
  <si>
    <t>GGGGCGCCGTACGGCGGAGGC</t>
  </si>
  <si>
    <t>GACTGCGCATGCTCGAAGGG</t>
  </si>
  <si>
    <t>GAGCAGCAGAAGGGCCCGTTC</t>
  </si>
  <si>
    <t>GAGGCCGACGGGGCGCCGTA</t>
  </si>
  <si>
    <t>GGGCCCGTTCAGGCCTCGCG</t>
  </si>
  <si>
    <t>GGCGCCGTACGGCGGAGGC</t>
  </si>
  <si>
    <t>GGGTGGGGGTTGAGGCCGACG</t>
  </si>
  <si>
    <t>GAGGACTGCGCATGCTCGAA</t>
  </si>
  <si>
    <t>GCACTCCACCGAGCAGCAGAA</t>
  </si>
  <si>
    <t>GCCTCGCGCGGTACCGTAC</t>
  </si>
  <si>
    <t>GGCAGCCGAGAAGGTGTCCG</t>
  </si>
  <si>
    <t>GCGAGTCGAAGAAAGACCGCT</t>
  </si>
  <si>
    <t>GGGCGTGCGTATAGTCGCGGA</t>
  </si>
  <si>
    <t>GGCTGTGTCAGCTGACCCAAG</t>
  </si>
  <si>
    <t>GAGCAAGCGCAGATTGTGGG</t>
  </si>
  <si>
    <t>GCGGCAGCGATTCTGAGAGCA</t>
  </si>
  <si>
    <t>GCCCGCACCCCGCAGTTTTT</t>
  </si>
  <si>
    <t>GCCTAATCTACCCACCACCTG</t>
  </si>
  <si>
    <t>GAGCAAGGCAAGCGGCCTA</t>
  </si>
  <si>
    <t>GCTGTGCGGTCACGTGACAAC</t>
  </si>
  <si>
    <t>GGGCTTACGCCCCGCCGAC</t>
  </si>
  <si>
    <t>GCCGTCTCCTGAATCGGCCGG</t>
  </si>
  <si>
    <t>GGGGGACGCCGTCTCCTGAAT</t>
  </si>
  <si>
    <t>GAGCTGCCTCCGGCTGCGGGA</t>
  </si>
  <si>
    <t>GCGGCGTCCAAGGGAGGTTGA</t>
  </si>
  <si>
    <t>GTGTGCGCAGGAGGCGCGCGG</t>
  </si>
  <si>
    <t>GGCGTAAGCCCGGGCTGGAGA</t>
  </si>
  <si>
    <t>GGAGACGGGATGGTTGGCCC</t>
  </si>
  <si>
    <t>GATCCCCAAAGCCGCACGGTC</t>
  </si>
  <si>
    <t>GCCACCCGCCGGCCGATTC</t>
  </si>
  <si>
    <t>GCCGGGAACCCGCGTTGGCG</t>
  </si>
  <si>
    <t>GCGGTAGCTTTGGAGACGC</t>
  </si>
  <si>
    <t>GCGGCTTCCGGGAGGAGTTT</t>
  </si>
  <si>
    <t>GCGGGGCCAGTAGCGGCTTCC</t>
  </si>
  <si>
    <t>GATCCCAGCCATAGCGCAGC</t>
  </si>
  <si>
    <t>GAGAGCACGTGAAACCCAAGC</t>
  </si>
  <si>
    <t>GCTACCGCTGCCGGAAGAGCG</t>
  </si>
  <si>
    <t>GCGCCCGACGGAGCCGTGTGG</t>
  </si>
  <si>
    <t>GCTTCCATGATCCCCGCCCTG</t>
  </si>
  <si>
    <t>GCTCCCGCAGGGCGGGGATCA</t>
  </si>
  <si>
    <t>GTCCCCATGCGCGCCGAA</t>
  </si>
  <si>
    <t>GCCCCGGGCCCGCTTGCTcg</t>
  </si>
  <si>
    <t>GAACGGGTCGTCAGGGTCC</t>
  </si>
  <si>
    <t>GCACTCGCGGCGGAGGCAAG</t>
  </si>
  <si>
    <t>GCGGCAGGCAAGTCTAGCT</t>
  </si>
  <si>
    <t>GCAAGTCTAGCTCGGCGCTGT</t>
  </si>
  <si>
    <t>GTGAGCGGAAAGCATGGCG</t>
  </si>
  <si>
    <t>GACGACCCGTTCGGCGCGCA</t>
  </si>
  <si>
    <t>GGACTTCACTGCCGACGACC</t>
  </si>
  <si>
    <t>GCTCGGCGCTGTCGGATACTT</t>
  </si>
  <si>
    <t>GAGGAGAcggcgccgcggggg</t>
  </si>
  <si>
    <t>GACTCGCCTCAGGCGGGAGG</t>
  </si>
  <si>
    <t>GCCCTGAAGCTGCGCCGCCGC</t>
  </si>
  <si>
    <t>Ggaaggcgaggaggacgaagg</t>
  </si>
  <si>
    <t>GCTGGGTCGAGCCTGACgagg</t>
  </si>
  <si>
    <t>GCCATCTTGCCGCTCACAGCT</t>
  </si>
  <si>
    <t>GGGGGCGCGGCGGAAGTTC</t>
  </si>
  <si>
    <t>GCGGAAGTTCTGGGTGAGAGC</t>
  </si>
  <si>
    <t>GcggAAGTCCCGCCTGAGGGG</t>
  </si>
  <si>
    <t>GGCGGCGGTTAGGGCTGTGTA</t>
  </si>
  <si>
    <t>GCCGACGGGTGGGTAGACCGT</t>
  </si>
  <si>
    <t>GCTCTTGGAAGACTTGGGTCCT</t>
  </si>
  <si>
    <t>GACTTGGGTCCTTGGGTCGCAGG</t>
  </si>
  <si>
    <t>GTCGCAGGTGGGAGCCGACGGG</t>
  </si>
  <si>
    <t>GACCGTGGGGGATATCTCAG</t>
  </si>
  <si>
    <t>GCGGACGAGGACGGCGGGGACA</t>
  </si>
  <si>
    <t>GACGGCGGGGACAAGGGGCGGC</t>
  </si>
  <si>
    <t>GACAAGGGGCGGCTGGTCGGAG</t>
  </si>
  <si>
    <t>GGCGGAGCGTCAAGTCCCCTGT</t>
  </si>
  <si>
    <t>GGGATATCTCAGTGGCGGACG</t>
  </si>
  <si>
    <t>GGCAGATTCAGTTGTTTGC</t>
  </si>
  <si>
    <t>GTCAGCACACTAGCCCCAATC</t>
  </si>
  <si>
    <t>GagggGTTGGACCGATCGAGC</t>
  </si>
  <si>
    <t>GTAGCAGTGCCTTGGACCCC</t>
  </si>
  <si>
    <t>GAAGGAGGTAGGGACGATAGC</t>
  </si>
  <si>
    <t>GCTGGCCTGCGCGCACGCCGC</t>
  </si>
  <si>
    <t>GGTAGGGACGATAGCAGGGC</t>
  </si>
  <si>
    <t>GGGACGATAGCAGGGCGGGGG</t>
  </si>
  <si>
    <t>GGCCAGCTCACCTGGGGTCCA</t>
  </si>
  <si>
    <t>GGTGAGCTGGCCTCCTGTCGC</t>
  </si>
  <si>
    <t>GCAGCTGCGGACCGCGGTCG</t>
  </si>
  <si>
    <t>GACCAGCGCACCCTGGGGGG</t>
  </si>
  <si>
    <t>GCGGAGGTCTGAGCGCGCGAC</t>
  </si>
  <si>
    <t>GACCACGCCCGGGATGCGG</t>
  </si>
  <si>
    <t>GGGGACTTAACCGACCACGCC</t>
  </si>
  <si>
    <t>GATCCGTAAGAGCGAAGGG</t>
  </si>
  <si>
    <t>GCATGGTGCGGCGTACTCCGA</t>
  </si>
  <si>
    <t>GGGAGCGCGCAACGCGGAAGC</t>
  </si>
  <si>
    <t>GTGCCGCAGTCGGCCAGCCA</t>
  </si>
  <si>
    <t>GCGGTCGAGGCATGCTGCGG</t>
  </si>
  <si>
    <t>GGGCGCGGAGGAAACTGCG</t>
  </si>
  <si>
    <t>GCCTGCTCGTTCTGAGCTTGT</t>
  </si>
  <si>
    <t>GGGATCCCCGGCTTTGCCCCG</t>
  </si>
  <si>
    <t>GCCGAAGCAGCCGCAACGAGC</t>
  </si>
  <si>
    <t>GTTTCCTCCGCGCCCACTAGA</t>
  </si>
  <si>
    <t>GGTTGAGATGCCAGTGTTTGG</t>
  </si>
  <si>
    <t>GCGTCCCACTGGCAGCGCG</t>
  </si>
  <si>
    <t>GCGCGGGGAATGCGAGCGCCC</t>
  </si>
  <si>
    <t>GCGCCCCGGCGCCTTCTAG</t>
  </si>
  <si>
    <t>GGGCGCGGAGCAAACGCGGGA</t>
  </si>
  <si>
    <t>GGGCTGGGGCTGCTGAGATCT</t>
  </si>
  <si>
    <t>GCTCCAATCAGCTCCCTCTAG</t>
  </si>
  <si>
    <t>GACCCTTCCAGCTTACCTGCC</t>
  </si>
  <si>
    <t>GCTCCCTGCCCCACCCTGGGGC</t>
  </si>
  <si>
    <t>GGCTGCTGAGATCTGGGAGGA</t>
  </si>
  <si>
    <t>GCTGATTGGAGCCGGGTGCCGC</t>
  </si>
  <si>
    <t>GGCAGGCTCCCTGCCCCACCCTG</t>
  </si>
  <si>
    <t>GCCAGGATCCCGGCAGGTAAGC</t>
  </si>
  <si>
    <t>GCAGCCCCAGCCCCAGGGTGGGGC</t>
  </si>
  <si>
    <t>GGGCAGGGAGCCTGCCGGGAGC</t>
  </si>
  <si>
    <t>GGGACGGCGGGCCGCCAGAg</t>
  </si>
  <si>
    <t>GAACGAGGCTCGTTCCCGGAG</t>
  </si>
  <si>
    <t>GCGCGGAACGAGGCTCGTTCC</t>
  </si>
  <si>
    <t>GTCGAGCGCGGCGCGACTG</t>
  </si>
  <si>
    <t>GGCGGCCCGCCGTCCCAGACG</t>
  </si>
  <si>
    <t>GAGGAGCCTTTCATCCGAAGG</t>
  </si>
  <si>
    <t>GCGGGACGATGCCGGATAAT</t>
  </si>
  <si>
    <t>GATAATCGGCAGCCGAGGAAC</t>
  </si>
  <si>
    <t>GCCATGGAACCGGATGGTCG</t>
  </si>
  <si>
    <t>GTCGCGCCGCGCTCGACCGCC</t>
  </si>
  <si>
    <t>GCCTAAGAAAGAGAATAGGGACC</t>
  </si>
  <si>
    <t>GAGAATAGGGACCAGGGTAGAAG</t>
  </si>
  <si>
    <t>GCTGCAGCCTAAGAAAGAGAAT</t>
  </si>
  <si>
    <t>GAACGTGATTACATCAGTGTC</t>
  </si>
  <si>
    <t>GATTACATCAGTGTCAGGCGC</t>
  </si>
  <si>
    <t>GTAGCTGACTCACTGCTAGC</t>
  </si>
  <si>
    <t>GAAGCCCCTGGTGTGCGGGAAG</t>
  </si>
  <si>
    <t>GTGTGCGGGAAGCGGTGAGTG</t>
  </si>
  <si>
    <t>GCTGACTCACTGCTAGCTGGCT</t>
  </si>
  <si>
    <t>GTTACAATTTGCCACTTCTACCC</t>
  </si>
  <si>
    <t>GCAGAAAACGCAGGCAAACCTG</t>
  </si>
  <si>
    <t>GACTGGGGGATCCGGCGGCTG</t>
  </si>
  <si>
    <t>GCGGCGTGCCGTGGAAAGTG</t>
  </si>
  <si>
    <t>GTGAGCGGCAACATGGCGTCC</t>
  </si>
  <si>
    <t>GTTTCTCCTCACAGACCCTCA</t>
  </si>
  <si>
    <t>GCTTGCCAAAAAGTTTTTCTC</t>
  </si>
  <si>
    <t>GGCTGTGTAAAAATAGTGTA</t>
  </si>
  <si>
    <t>GtcGCGCTGGACTGGGGGATC</t>
  </si>
  <si>
    <t>GCTGCGGAACCCCACTTTCCA</t>
  </si>
  <si>
    <t>GAAGGACACGCTCCCCTAGT</t>
  </si>
  <si>
    <t>GCTTCCCCTTGCCTGACCTTC</t>
  </si>
  <si>
    <t>GGAGGGGGAATGGAATTTTTA</t>
  </si>
  <si>
    <t>GAAACCAGTTCTGGTACCTGG</t>
  </si>
  <si>
    <t>GGTGGGAGATTCAGAGTCCAC</t>
  </si>
  <si>
    <t>GGAAGGCATTTCGGAGAAGAC</t>
  </si>
  <si>
    <t>GACTTTCCGAGGAAGGCATTT</t>
  </si>
  <si>
    <t>GATTTGAATGTAGGTGGTGCG</t>
  </si>
  <si>
    <t>GCCTAAGGCGGATTTGAATGT</t>
  </si>
  <si>
    <t>GTTTTTTTGCCAGCCACCGCG</t>
  </si>
  <si>
    <t>GGCCGGAGGGATCATGCGACC</t>
  </si>
  <si>
    <t>GCAATTCCTGTGTCGCCTTCT</t>
  </si>
  <si>
    <t>GGCCGCCCTCGATCCGGGCGA</t>
  </si>
  <si>
    <t>GAGCGGCCGCCCTCGATCC</t>
  </si>
  <si>
    <t>GGGCTGGGCTCCCGGGTGGC</t>
  </si>
  <si>
    <t>GTTTCTTTGTGGGTCTTACGA</t>
  </si>
  <si>
    <t>GTCTTACGAAGGTCTGGGTCT</t>
  </si>
  <si>
    <t>GGAGCGGCCGCCCTCGATC</t>
  </si>
  <si>
    <t>GGATCATGCGACCCGGCAGGC</t>
  </si>
  <si>
    <t>GGAATGGAATTTTTAGGGTAAA</t>
  </si>
  <si>
    <t>GGGTCGCATGATCCCTCCGGC</t>
  </si>
  <si>
    <t>GGTAACTCAGCCGGCCTCG</t>
  </si>
  <si>
    <t>GAAGGCATTTCGGAGAAGACG</t>
  </si>
  <si>
    <t>GCAATTCCTGTGTCGCCTTC</t>
  </si>
  <si>
    <t>GAGGGATCATGCGACCCGGC</t>
  </si>
  <si>
    <t>GTTCTGGTACCTGGAGGGGGAA</t>
  </si>
  <si>
    <t>GTCGGGAAATGGCCGCTGTG</t>
  </si>
  <si>
    <t>Gtaagcgagaaaatgagaatgtcc</t>
  </si>
  <si>
    <t>GATTAGGAGAAAAGAAAT</t>
  </si>
  <si>
    <t>GGTGTCGGGTTGGCGGCGAA</t>
  </si>
  <si>
    <t>GACTCTTTTGTGGGTGGTGTC</t>
  </si>
  <si>
    <t>GGGGCAGTGAAGACCGAGGAC</t>
  </si>
  <si>
    <t>GCAATGTATTCAAGTTACTCC</t>
  </si>
  <si>
    <t>GCGTTCTTGAGTCGGGAAA</t>
  </si>
  <si>
    <t>GTTTTCCTCGCGTTCTTGAGT</t>
  </si>
  <si>
    <t>GACACGCCGAATCGCGGTTCC</t>
  </si>
  <si>
    <t>GACCTTGAAGAATGTGATCTAGAAT</t>
  </si>
  <si>
    <t>Gagaataaaatacattttg</t>
  </si>
  <si>
    <t>Gttctttgagaataaaatacattt</t>
  </si>
  <si>
    <t>Gataacaatagatccatttcac</t>
  </si>
  <si>
    <t>GTTGCAACGGAGATAAATTCC</t>
  </si>
  <si>
    <t>Gccatttactagagcttgttacc</t>
  </si>
  <si>
    <t>GAGACGTGCTAGCGCGTCGA</t>
  </si>
  <si>
    <t>GCTGATGGCGCAATCAGTTG</t>
  </si>
  <si>
    <t>GTAGTTCCTAATCCCCTTTCC</t>
  </si>
  <si>
    <t>GGTAGCTGCCCCCTGAGCTGG</t>
  </si>
  <si>
    <t>GGCGGCGGGGCAGTGAAACTA</t>
  </si>
  <si>
    <t>GGGTCATGAAAAAGCGGCGG</t>
  </si>
  <si>
    <t>GTCCTGTGAGCGCGGGGATGC</t>
  </si>
  <si>
    <t>GTTGCGGCGTCCTGTGAGCGC</t>
  </si>
  <si>
    <t>GCGTGCCCTGCGGAACATGG</t>
  </si>
  <si>
    <t>GCGGAACATGGCGGAGGCAG</t>
  </si>
  <si>
    <t>GCCCCGGCGGCTGCCCGGAAAG</t>
  </si>
  <si>
    <t>GCCGGGCAGTCTCACCCGCTC</t>
  </si>
  <si>
    <t>GGTCCTTGAGAAAGGGCTGCC</t>
  </si>
  <si>
    <t>GCCAGGCAGGGGGCAACGTCG</t>
  </si>
  <si>
    <t>GCGGGGGGTGGACCGCCTAAG</t>
  </si>
  <si>
    <t>GATTCAAATCTGGCGGTTAA</t>
  </si>
  <si>
    <t>GCCGCCGCCACCTCTGCCAA</t>
  </si>
  <si>
    <t>GTCGGGAGCGCACGCCCTCTT</t>
  </si>
  <si>
    <t>GGAGTAGAGGCGGGGCGGCGC</t>
  </si>
  <si>
    <t>GCGCGCCGCGGGGCATGTC</t>
  </si>
  <si>
    <t>GGCGGTGTCCATGCTGACCTG</t>
  </si>
  <si>
    <t>GCGAGCAGGTTCGGTGCTGC</t>
  </si>
  <si>
    <t>GGTTCGGTGCTGCGGGTTG</t>
  </si>
  <si>
    <t>GCCGCGACTCCTCAGGTCAGCA</t>
  </si>
  <si>
    <t>GAGGAGCGGCATATTTCTCATC</t>
  </si>
  <si>
    <t>GCGGAGGTGTCCTGGGGTAGT</t>
  </si>
  <si>
    <t>GAATCCCTGCAGAGAGCCCAGA</t>
  </si>
  <si>
    <t>GTAGCCGGCGTCCCCAACA</t>
  </si>
  <si>
    <t>GTCACCGGGACACAACCAAA</t>
  </si>
  <si>
    <t>GACCAGCAGAGCTTGGGTTA</t>
  </si>
  <si>
    <t>GGACACAACCAAATGGGGAC</t>
  </si>
  <si>
    <t>GGGGGGGTAGCCGACCAT</t>
  </si>
  <si>
    <t>GGTCCTGCCGCTGCCCGTAGC</t>
  </si>
  <si>
    <t>GAGCCGCCATGTTGGGGACGC</t>
  </si>
  <si>
    <t>GCTTATTCAGGTACTGATCC</t>
  </si>
  <si>
    <t>GCTCCCCAAGACGTCCACGTC</t>
  </si>
  <si>
    <t>GGGGACGCCGGCTACGGGCAG</t>
  </si>
  <si>
    <t>GCCTCCCAGGATCGTCCGC</t>
  </si>
  <si>
    <t>GTTCCGTAACAACATCCCGT</t>
  </si>
  <si>
    <t>GaggcggctgcggcTGTGGGT</t>
  </si>
  <si>
    <t>GGGGAGGGCAAGGGCCCTGAC</t>
  </si>
  <si>
    <t>GCCCTGACCGGCGGACGATCC</t>
  </si>
  <si>
    <t>GAGCAACCCCGGAAGTGAAA</t>
  </si>
  <si>
    <t>GCCGCCTGAGGGAAGCCAAC</t>
  </si>
  <si>
    <t>GGATGTTGTTACGGAACCAG</t>
  </si>
  <si>
    <t>GAAGCCAACGGGATGTTGTTA</t>
  </si>
  <si>
    <t>GGGGACCGAGAGCCGCCGCCG</t>
  </si>
  <si>
    <t>GGCCGGGAGGCTGACGGCCTC</t>
  </si>
  <si>
    <t>GCTGACGGCCTCCGGGCGGC</t>
  </si>
  <si>
    <t>GGGCGGCGGGTCACGTCGGCC</t>
  </si>
  <si>
    <t>GGGATCCGCGGGGTGAGCGT</t>
  </si>
  <si>
    <t>GGGGCTGCTCTCCCCGGGAC</t>
  </si>
  <si>
    <t>GCTTGAGGACTGGCTCCCGGA</t>
  </si>
  <si>
    <t>GCCAGGCGACCGGAGGCCTCC</t>
  </si>
  <si>
    <t>GTATGCCCGAAAGACGCGGAG</t>
  </si>
  <si>
    <t>GCGCGCGCGGCACTGGCAA</t>
  </si>
  <si>
    <t>GAAAGAGTGGCCACGTAGGGT</t>
  </si>
  <si>
    <t>GCCCGCTCGCCCCTGGTGAAT</t>
  </si>
  <si>
    <t>GTACGCTCTTTGTGGTCCC</t>
  </si>
  <si>
    <t>GTCTTGGGCCAACCAGGGCA</t>
  </si>
  <si>
    <t>GCCCAAGACAGCGCGGAAGCG</t>
  </si>
  <si>
    <t>GCCAGGCCAGCTTCCACGAC</t>
  </si>
  <si>
    <t>GTACCGACTCCAGGGAGCTCC</t>
  </si>
  <si>
    <t>GAAGCCCCCAGTACCGACTCC</t>
  </si>
  <si>
    <t>GCGGGCAGGCAAGTCAGGAGC</t>
  </si>
  <si>
    <t>GCGTCGCCCCCAACCCTACG</t>
  </si>
  <si>
    <t>GCGGCAGTGATGAGTCCTAGG</t>
  </si>
  <si>
    <t>GCTGGCTCTTTGGCGGCTCGG</t>
  </si>
  <si>
    <t>GTGATGAGTCCTAGGAGGCGC</t>
  </si>
  <si>
    <t>GCTAGAAAAGAGCGTCGATGC</t>
  </si>
  <si>
    <t>GGACCTGCCCACGTCTGGTTC</t>
  </si>
  <si>
    <t>GCCCTAGGACCTGCCCACGTC</t>
  </si>
  <si>
    <t>GTCCCAGCTTGAGGGCTGGAG</t>
  </si>
  <si>
    <t>GCCAAAGAGCCAGCGCCTCCT</t>
  </si>
  <si>
    <t>GATGTTTTATTTTTGGGTGCG</t>
  </si>
  <si>
    <t>GACTCCCACCAACGACTAAAC</t>
  </si>
  <si>
    <t>GGGGGCCCAAGTGATGCTCT</t>
  </si>
  <si>
    <t>GTAGGTCGCGAGGGAAGCGCTG</t>
  </si>
  <si>
    <t>GCTCGCTGAGACTTCCTGGAC</t>
  </si>
  <si>
    <t>GGGTAAAGGTAGTAGAGTCCC</t>
  </si>
  <si>
    <t>GATGCTCTGGGGTACTGGCG</t>
  </si>
  <si>
    <t>GAAGCGCTGAGGATCAGGAA</t>
  </si>
  <si>
    <t>GACAGATGGGTATTCTTTGA</t>
  </si>
  <si>
    <t>GGTATTCTTTGACGGGGGGTA</t>
  </si>
  <si>
    <t>GCGTAAGGCGTTGTGAACCCT</t>
  </si>
  <si>
    <t>GGATTTCCGAAGCTGACAGAT</t>
  </si>
  <si>
    <t>GCGGGGGAGCGCCTCACGCCC</t>
  </si>
  <si>
    <t>GTCCCAGTCCAGCGTGGCG</t>
  </si>
  <si>
    <t>GCGGTTTTTGTCAGCTTACTC</t>
  </si>
  <si>
    <t>GGGACAGATTTGTGACCGGCG</t>
  </si>
  <si>
    <t>GTGAGGGGACAGATTTGTGAC</t>
  </si>
  <si>
    <t>GGCGCGAGCTTCTGAAACT</t>
  </si>
  <si>
    <t>GTGTCGCGTCACGGCGTCACG</t>
  </si>
  <si>
    <t>GTGTGCTGCGTGTCGCGTCA</t>
  </si>
  <si>
    <t>GAGGTGCAGTTCTTTTTTGGC</t>
  </si>
  <si>
    <t>GTCCCCTCACGCTTCTCCCGG</t>
  </si>
  <si>
    <t>GGGACTCGCCTCCTCTTCCTA</t>
  </si>
  <si>
    <t>GTTGGATCCCGAGTCGCAC</t>
  </si>
  <si>
    <t>GTACCTGTACCCCACGTAGTCGC</t>
  </si>
  <si>
    <t>GCGTCTGTCGGGGGCGCGCTC</t>
  </si>
  <si>
    <t>GATCGGTAACCGGCGACTACG</t>
  </si>
  <si>
    <t>GCCCGCGGCGCGCGCGCAGGT</t>
  </si>
  <si>
    <t>GCCTTGGGGGCTCGTTCTTG</t>
  </si>
  <si>
    <t>GTACCTGGAACTTAGTCCGAT</t>
  </si>
  <si>
    <t>GAACTTAGTCCGATCGGTAAC</t>
  </si>
  <si>
    <t>GCGCAGGTCGGTGCGTCTGT</t>
  </si>
  <si>
    <t>GAGCAAATAAAGCGGAGCCC</t>
  </si>
  <si>
    <t>GACTTCTGAGAGCAAATAAAG</t>
  </si>
  <si>
    <t>GCTCGCTGGGCTATTGGGCGC</t>
  </si>
  <si>
    <t>GAAGAACTCAAGCCCTTTCCG</t>
  </si>
  <si>
    <t>GCTATTGGGCGCTGGGAGTCG</t>
  </si>
  <si>
    <t>GGAATTCGTCTCGGGTTGTG</t>
  </si>
  <si>
    <t>GTTGAGGGGTCTGGTGGGTCG</t>
  </si>
  <si>
    <t>GGCAAGTCGGAGGGAAGTCCA</t>
  </si>
  <si>
    <t>GTCGGAGGGAAGTCCACGGAA</t>
  </si>
  <si>
    <t>GCGGGAGGCGGGAATTCGTCT</t>
  </si>
  <si>
    <t>GCTGCGCGGCGCGTAGGTCGC</t>
  </si>
  <si>
    <t>GCCTCAGCTGCGCGGCGCGT</t>
  </si>
  <si>
    <t>GCTCCCCTGTGCTCCGCGGCC</t>
  </si>
  <si>
    <t>GCGGCAGGGCAGATGCCCGA</t>
  </si>
  <si>
    <t>GCCGCGGGGACGAGCTCGGGT</t>
  </si>
  <si>
    <t>GGGAGCGGCCGGTGCGGCGT</t>
  </si>
  <si>
    <t>GCGTTCCAGCGCAGGCCCTC</t>
  </si>
  <si>
    <t>GGTACCCGGTTTGAAGTCGTG</t>
  </si>
  <si>
    <t>GACCCGCACGACTTCAAAC</t>
  </si>
  <si>
    <t>GGTCCAAGACGGTAGCGGAGG</t>
  </si>
  <si>
    <t>GCACCCGCTCAGGCTGACTCT</t>
  </si>
  <si>
    <t>GACGGACAGGCGCACCCGCTC</t>
  </si>
  <si>
    <t>GAGGAAGGCGATGCGACGGAC</t>
  </si>
  <si>
    <t>GAGGAGAGGAAGGCGATGCGA</t>
  </si>
  <si>
    <t>GTTCCCTGAAGGAGCGAGACA</t>
  </si>
  <si>
    <t>GGCGTGGTAGGAGGACGGGAG</t>
  </si>
  <si>
    <t>GCAGGGAGGAACCGAGTTCG</t>
  </si>
  <si>
    <t>GTACCTTGTCGGAGCGAATA</t>
  </si>
  <si>
    <t>GGAGCGAATAAGGGGCCGCGC</t>
  </si>
  <si>
    <t>GATTAGGCGCACACACGCG</t>
  </si>
  <si>
    <t>GACACATTCCAAACCCAGGAA</t>
  </si>
  <si>
    <t>GGTGGGACACATTCCAAACCC</t>
  </si>
  <si>
    <t>GAGCAACGGCCCCGGTGAT</t>
  </si>
  <si>
    <t>GGCTGCGCGGGGTATTCGAAT</t>
  </si>
  <si>
    <t>GGGGCTGGGGCGCCTGGGGTT</t>
  </si>
  <si>
    <t>GGAATGTGTCCCACCCAGCA</t>
  </si>
  <si>
    <t>GTGTCCCACCCAGCAAGGCCG</t>
  </si>
  <si>
    <t>GGGCTTCCCCACCCCACCAGA</t>
  </si>
  <si>
    <t>GCAGAAGGTTGGCCAATCACC</t>
  </si>
  <si>
    <t>GGAGCCTTCTATTACCTACC</t>
  </si>
  <si>
    <t>GGAAAGGCCTGCAGCAGGACG</t>
  </si>
  <si>
    <t>GGTTGCGGAAGAAAGCCCAGG</t>
  </si>
  <si>
    <t>GGTCGCTTCTGTAGCTCCGA</t>
  </si>
  <si>
    <t>GGCGTGGCCACGTCGACCGCG</t>
  </si>
  <si>
    <t>GTACACGACTCCCTAACAAAC</t>
  </si>
  <si>
    <t>GCCGCCAAGTTTCAAATTTAA</t>
  </si>
  <si>
    <t>GGGGTGCTCTGAGGTAGGTA</t>
  </si>
  <si>
    <t>GCCAGGAATGCAGGATGGCGG</t>
  </si>
  <si>
    <t>GCTCTCGCGTCTCGCCCA</t>
  </si>
  <si>
    <t>GCAGGGCCGTTCGATTCGC</t>
  </si>
  <si>
    <t>GGGACTTCCCGGGTCCGCAAC</t>
  </si>
  <si>
    <t>GTAGTGGAAACGTTGCTTCTG</t>
  </si>
  <si>
    <t>GCCGCAGCGAGTGGCGAGTAG</t>
  </si>
  <si>
    <t>GCGAGTGTTCTGAGGGAAGCA</t>
  </si>
  <si>
    <t>GGATCCCCTGCGAATCGAA</t>
  </si>
  <si>
    <t>GCCCTGCCAGTTGCGGACCC</t>
  </si>
  <si>
    <t>GTCGCCTCGCCTCCCTACCTT</t>
  </si>
  <si>
    <t>GAGGCGACGGTGTGCGGGAGC</t>
  </si>
  <si>
    <t>GAACACTCGCAGGCTAGGCGA</t>
  </si>
  <si>
    <t>GGCCGAGGGCGGAGTTGGGAA</t>
  </si>
  <si>
    <t>GAGAGACCCGCCAAGAGGGA</t>
  </si>
  <si>
    <t>GCCTGGCGGGGCCGGCGGCAA</t>
  </si>
  <si>
    <t>GAGTTGGTACCGGCCGGGGCG</t>
  </si>
  <si>
    <t>GGGGTGAGTTGGTACCGGCCG</t>
  </si>
  <si>
    <t>GCCGACCCCTGCTCATGCTCA</t>
  </si>
  <si>
    <t>GCTTTTTGCGACGCTTGCGAC</t>
  </si>
  <si>
    <t>GCAAGGGGTGAGTTGGTAC</t>
  </si>
  <si>
    <t>GGTCGACGCCGGCATCTGCCC</t>
  </si>
  <si>
    <t>GCTGGCGTCCGTTACGCGTTG</t>
  </si>
  <si>
    <t>GCGTCCACGTCCTTCTACAA</t>
  </si>
  <si>
    <t>GGGGTAACAAGATACGGAG</t>
  </si>
  <si>
    <t>GGAGGGCCTGGGGCCAAGTTT</t>
  </si>
  <si>
    <t>GGTGGGGGAGCCATTGTAGA</t>
  </si>
  <si>
    <t>GTGTGAAGCAGCAACGTAG</t>
  </si>
  <si>
    <t>GCGTGGGATATCCCTAGAGTT</t>
  </si>
  <si>
    <t>GGCACGCTAACCAGGCACCTA</t>
  </si>
  <si>
    <t>GTATCTTGTTACCCCTGCGTG</t>
  </si>
  <si>
    <t>GCACTCTGCAGAGCTCACTCT</t>
  </si>
  <si>
    <t>GcaaacagctatgacctagGCAGAA</t>
  </si>
  <si>
    <t>Gggaaacaacaatgagtaagat</t>
  </si>
  <si>
    <t>GGTGTCCCCTAGTCTTGGCGG</t>
  </si>
  <si>
    <t>GCCCCGAAAGGCCGGGCAGGT</t>
  </si>
  <si>
    <t>GTTTCCTAACGGGATCGTG</t>
  </si>
  <si>
    <t>GTTCTGGTAGGGAGGACAAGCTCTT</t>
  </si>
  <si>
    <t>GCctaggtcatagctgtttgca</t>
  </si>
  <si>
    <t>GGGCTCCCCGGGGTGGACTCA</t>
  </si>
  <si>
    <t>GCATTCATCCCTGCTGAGATCCAGA</t>
  </si>
  <si>
    <t>GGTAGGGAGGACAAGCTCTTT</t>
  </si>
  <si>
    <t>GCCTGTTGTGTGGCCAACCCTTC</t>
  </si>
  <si>
    <t>GCCAACCCTTCTGGATCTCAGCA</t>
  </si>
  <si>
    <t>GATCGTGGGGCTCCCCGGGG</t>
  </si>
  <si>
    <t>GAGTCCCCCTGAGTCCACCC</t>
  </si>
  <si>
    <t>GCAAAAGAATTCTTCGAAAAT</t>
  </si>
  <si>
    <t>GATCCCGTTAGGAAACAACGG</t>
  </si>
  <si>
    <t>GCAAGATGGCGACAGGTAACA</t>
  </si>
  <si>
    <t>GCCGCGCGCGGCCAGTCGGG</t>
  </si>
  <si>
    <t>GATACCTTTTTTCCCTTTCTGCct</t>
  </si>
  <si>
    <t>GGAGCCCCACGATCCCGTT</t>
  </si>
  <si>
    <t>GACCTGGACCTTAGGCGTGGG</t>
  </si>
  <si>
    <t>GAAGGTGCAAGGGAAAGCCCT</t>
  </si>
  <si>
    <t>GCGACCCCGGAAGCGAGAAGC</t>
  </si>
  <si>
    <t>GAGGGGCGCTCTGGCGACCC</t>
  </si>
  <si>
    <t>GCTCCCGGTTCCTGCCGCGCT</t>
  </si>
  <si>
    <t>GAGGCCACGCTAGACGTTG</t>
  </si>
  <si>
    <t>GAGGCCTGCTTCTCGCTTCCG</t>
  </si>
  <si>
    <t>GGCCGGATCGTgcgagagaa</t>
  </si>
  <si>
    <t>GAGCCCCAGCGCGGCAGGAAC</t>
  </si>
  <si>
    <t>GAGCGCCACAACGTCTAGCG</t>
  </si>
  <si>
    <t>GCTCAGGCAACAAGTACTTCC</t>
  </si>
  <si>
    <t>GAACCTTCCAGAATTTGCGGG</t>
  </si>
  <si>
    <t>GCCGGCGACTAGGAGTCCT</t>
  </si>
  <si>
    <t>GCGACGGCAGCTCCGTTCAGC</t>
  </si>
  <si>
    <t>GGATGGGACCGGGTGATATC</t>
  </si>
  <si>
    <t>GGTCAGAGTTCGCGGGGGCAG</t>
  </si>
  <si>
    <t>GGAAGGTTCTTAGTCTCGACT</t>
  </si>
  <si>
    <t>GGACCGGGTGATATCAGGAAG</t>
  </si>
  <si>
    <t>GTACTTGTTGCCTGAGCAGT</t>
  </si>
  <si>
    <t>GTACCCTCGAGGGGAGCCCC</t>
  </si>
  <si>
    <t>GGCTAGCCTTGGGCTTGCCA</t>
  </si>
  <si>
    <t>GAACAACTCGGGCTAGCCTT</t>
  </si>
  <si>
    <t>GGGTGGGCGACGAACAACTC</t>
  </si>
  <si>
    <t>GGACTCCTGAGGAATCCCGGG</t>
  </si>
  <si>
    <t>GTCCAAGGAGCTGCTGACGGC</t>
  </si>
  <si>
    <t>GACGGCCGCGGAGGTGACGGA</t>
  </si>
  <si>
    <t>GAGGTGACGGACGGGTGACGG</t>
  </si>
  <si>
    <t>GACGGACGGGTGACGGCGGCA</t>
  </si>
  <si>
    <t>GTATGGAACCGGAAGAGACTC</t>
  </si>
  <si>
    <t>GCGTTCTGCGTTTTCTGTCTTT</t>
  </si>
  <si>
    <t>GTACTAGATGAGCGCAATG</t>
  </si>
  <si>
    <t>GATGCCTCCAACTCGAGAGAC</t>
  </si>
  <si>
    <t>GAATGTACCGTTCTCGGA</t>
  </si>
  <si>
    <t>GAAGAAGATAGCTGCTAACTGAG</t>
  </si>
  <si>
    <t>GATAGCTGCTAACTGAGTGGCTGA</t>
  </si>
  <si>
    <t>GACGGTCCTGTCTCTCGAGT</t>
  </si>
  <si>
    <t>GTACGTTGAGCCGTCCGAGAA</t>
  </si>
  <si>
    <t>GTGATAGACCTTCTCGGCCG</t>
  </si>
  <si>
    <t>GCAGCTGGCTGTCGCTGCTGG</t>
  </si>
  <si>
    <t>GAGGCCAACAAGAGCGCGGG</t>
  </si>
  <si>
    <t>GGAGACGTTCTTCTCTCACC</t>
  </si>
  <si>
    <t>GAGCTGGGGCGCAGCTCGCA</t>
  </si>
  <si>
    <t>GGAGAGCCACGTGGGTCGAGC</t>
  </si>
  <si>
    <t>GCGAGGCCGAGGAGAGCCACG</t>
  </si>
  <si>
    <t>GAGGCTGTGATAGACCTTCT</t>
  </si>
  <si>
    <t>GCTGCCCCCCGCGCTCTTGT</t>
  </si>
  <si>
    <t>GGCCGCGGCCAGGTGCGCCA</t>
  </si>
  <si>
    <t>GATTGGTGGGCATTTGCCGG</t>
  </si>
  <si>
    <t>GCTGAGTCGCTCCGAAATGA</t>
  </si>
  <si>
    <t>GAGGCGCAGGCACCGGCGACG</t>
  </si>
  <si>
    <t>GAGAAGAAGCGAGGTGGAGC</t>
  </si>
  <si>
    <t>GAGAGCCGTCAACTTGCGT</t>
  </si>
  <si>
    <t>GCTGGGACCTCCGCCCAGGTCA</t>
  </si>
  <si>
    <t>GGCGAAGGCCGCCGTCATTT</t>
  </si>
  <si>
    <t>GCTTCAACTGCAAAGGTGAGG</t>
  </si>
  <si>
    <t>GCCGCGTGTCCCTGACCTGGG</t>
  </si>
  <si>
    <t>GACGGCGGCCTTCGCCAATCG</t>
  </si>
  <si>
    <t>GACTAGGCCTAGTCGAAGCT</t>
  </si>
  <si>
    <t>GGTCCTCGATACGGAAGGGTC</t>
  </si>
  <si>
    <t>GTTGATTGGGGTCCTCGATA</t>
  </si>
  <si>
    <t>GACTAGGCCTAGTCGTAGCGG</t>
  </si>
  <si>
    <t>GCCCCGGGTCAGGTCACCGCC</t>
  </si>
  <si>
    <t>GCCCACGTCATTCTGTGCCCC</t>
  </si>
  <si>
    <t>GTCATTCTGTGCCCCGGGTC</t>
  </si>
  <si>
    <t>GACCCCAATCAACAACCCACC</t>
  </si>
  <si>
    <t>GAGGGCGTAGCCGTAGTCT</t>
  </si>
  <si>
    <t>GTCGAAGCTGGGGTCTTTCAG</t>
  </si>
  <si>
    <t>GCAGGCGCGTGCCGGCGGA</t>
  </si>
  <si>
    <t>GCCTTGGCCCCAGCTGATCTT</t>
  </si>
  <si>
    <t>GAAAGGTCACCGAGCGCGC</t>
  </si>
  <si>
    <t>GAGAGGCCAGGGAGTGACCGG</t>
  </si>
  <si>
    <t>GGCATTTTCTTGTACACACAG</t>
  </si>
  <si>
    <t>GCTCACCCTGGGCTCGCTCG</t>
  </si>
  <si>
    <t>GCCCCCGCCGTCTCGCACCTC</t>
  </si>
  <si>
    <t>GTGGAACCCCAAGATCAGCTG</t>
  </si>
  <si>
    <t>GGGAAGCTTGAGCGCCGCGGC</t>
  </si>
  <si>
    <t>GGGACCTGGACCTGGCTCCCG</t>
  </si>
  <si>
    <t>GGAAACGCGGCGCAGGCCT</t>
  </si>
  <si>
    <t>GccccgccgcgcTAGGCCTGC</t>
  </si>
  <si>
    <t>GTTTGTGCGCTTTGAGCGGAC</t>
  </si>
  <si>
    <t>GTTCGTGGGTCAGACGTACC</t>
  </si>
  <si>
    <t>GCACCTAATATGGGGGGAGA</t>
  </si>
  <si>
    <t>GAGCCGTCTGTCCTGCGCCA</t>
  </si>
  <si>
    <t>GTCCTGCGCCAAGGTGAGTA</t>
  </si>
  <si>
    <t>GGCCTAGGCGATGCTTCCCTC</t>
  </si>
  <si>
    <t>GCGTCCAATCACCGCACGGGC</t>
  </si>
  <si>
    <t>GCCCAATCATGGCACGGGCC</t>
  </si>
  <si>
    <t>GCAGCGACCGACTCAACG</t>
  </si>
  <si>
    <t>GAGGCCATCGCCGCGTTGAGT</t>
  </si>
  <si>
    <t>GATTGGGCTCAGGTTCCAGC</t>
  </si>
  <si>
    <t>GGTTCCAGCCGGAGCGGTAAC</t>
  </si>
  <si>
    <t>GAGGCTGGTGCTGGCTGCATG</t>
  </si>
  <si>
    <t>GCCAAGTTCGACCGTCCGG</t>
  </si>
  <si>
    <t>GGCGGTGACGCTCTCGCGGA</t>
  </si>
  <si>
    <t>GACGGTCGAACTTGGCGCGG</t>
  </si>
  <si>
    <t>GAACCACGTGTCACACATGAG</t>
  </si>
  <si>
    <t>GTTCCTAAGCGCTGCCTGGG</t>
  </si>
  <si>
    <t>GCTATCTCGTCGTACTGAGCTT</t>
  </si>
  <si>
    <t>GGCTGCTCAGTAAGCCAAGCT</t>
  </si>
  <si>
    <t>GTGTCAGGCGTTAGGAGGTCG</t>
  </si>
  <si>
    <t>GTACACCAGAGTGCCCTAGCT</t>
  </si>
  <si>
    <t>GTATCATGTTGGGCCAGGGACC</t>
  </si>
  <si>
    <t>GGGCCAGGGACCAGGAGGTGGC</t>
  </si>
  <si>
    <t>GGGACCAGGAGGTGGCGGGAACA</t>
  </si>
  <si>
    <t>GGAACAAGGAAAAAACACCCTG</t>
  </si>
  <si>
    <t>GGTCAGTATCATGTTGGGCCA</t>
  </si>
  <si>
    <t>GCAGCCGCAGTGGTGCGCCGA</t>
  </si>
  <si>
    <t>GCTTTGGTCAGTATCATGTT</t>
  </si>
  <si>
    <t>GAGACCTGAGCGACTGAGGCC</t>
  </si>
  <si>
    <t>GAATACCACATAGAGGCCTT</t>
  </si>
  <si>
    <t>GGCCCCGGAATACCACATAG</t>
  </si>
  <si>
    <t>GGCAGCTGTTACGGTAAGTG</t>
  </si>
  <si>
    <t>GCTCACACCAGAGCCCCGCA</t>
  </si>
  <si>
    <t>GCAGGGCGTCCAGAACCACGC</t>
  </si>
  <si>
    <t>GCTGTCTGGACGGGATGAATC</t>
  </si>
  <si>
    <t>GACGGGATGAATCAGGTCCCA</t>
  </si>
  <si>
    <t>GTTCTGGACGCCCTGCCCTG</t>
  </si>
  <si>
    <t>GCGTTTACTGGGCAGCTGTTA</t>
  </si>
  <si>
    <t>GACCACCAGAACCCGACAGAG</t>
  </si>
  <si>
    <t>GCTGCCTCTCTGCGCCTTCCA</t>
  </si>
  <si>
    <t>GTCTTGACCGTAGAATCCC</t>
  </si>
  <si>
    <t>GTCGGGTTCTGGTGGTCGAC</t>
  </si>
  <si>
    <t>GGGGCTGTCCTTACTTGTGA</t>
  </si>
  <si>
    <t>GATTCTACGGTCAAGACAACT</t>
  </si>
  <si>
    <t>GAACAAGCGGTCATGTGAC</t>
  </si>
  <si>
    <t>GGCGCAGAGAGGCAGCAGAC</t>
  </si>
  <si>
    <t>GCTCCGCTGGACCGCGGTAG</t>
  </si>
  <si>
    <t>GTAAGGAAGCAGCGGCGGGT</t>
  </si>
  <si>
    <t>GAGCCATCCCAGGGCTGGTCG</t>
  </si>
  <si>
    <t>GGCCCCGCCCCCTCGCTATTT</t>
  </si>
  <si>
    <t>GGAAGCACCATGGTCCTTCGA</t>
  </si>
  <si>
    <t>GCGAAGACTGCTTGGCCCCTC</t>
  </si>
  <si>
    <t>GTCATCGTGTTGTGGCGCTCC</t>
  </si>
  <si>
    <t>GTGTTGTGGCGCTCCCGGCTA</t>
  </si>
  <si>
    <t>GCGGTGACCATTGGGCTGTA</t>
  </si>
  <si>
    <t>GCCCCCTCACGCCGGCAGAA</t>
  </si>
  <si>
    <t>GGCAGAATGGCCTCAGCCCG</t>
  </si>
  <si>
    <t>GAGGCCATTCTGCCGGCGTG</t>
  </si>
  <si>
    <t>GGGCCCGAGACGGACCTTC</t>
  </si>
  <si>
    <t>GGGCGGCCCGGGCCCGAGA</t>
  </si>
  <si>
    <t>GGCTCAGAGGACGTTCGGCC</t>
  </si>
  <si>
    <t>GGCGAACCAATTCCTCCGTTG</t>
  </si>
  <si>
    <t>GCCCGCAGGCCTCCGGGTGTC</t>
  </si>
  <si>
    <t>GGAAGAGACCGAGAACGTTG</t>
  </si>
  <si>
    <t>GTCTCTTCCTCCCCGGACACC</t>
  </si>
  <si>
    <t>GGAATTGGTTCGCCCCGGCTC</t>
  </si>
  <si>
    <t>GGCAGTGGCTGCGCCTTTAA</t>
  </si>
  <si>
    <t>GCTGCGCCTTTAAGGGGCGT</t>
  </si>
  <si>
    <t>GCCCAACCCAGGCCGCTAGCC</t>
  </si>
  <si>
    <t>GGCGGGCCGCGACCGCCGAGG</t>
  </si>
  <si>
    <t>GGAAGGTACCCTGAGAGCGA</t>
  </si>
  <si>
    <t>GCGGAGGAGCGCGCTCGCGGA</t>
  </si>
  <si>
    <t>GCAAAACGGATTAAAGCTGTTGCAG</t>
  </si>
  <si>
    <t>GTAAAAATGAATCTTTATGATGG</t>
  </si>
  <si>
    <t>GTCTCTTAAAAGCCGTAATTG</t>
  </si>
  <si>
    <t>GAAGATTAAAAGATAAGATACAAAT</t>
  </si>
  <si>
    <t>GACAATGTCCGCACTTCCGGA</t>
  </si>
  <si>
    <t>GGGCTTTGTAGCTGCTCCGC</t>
  </si>
  <si>
    <t>GTGTGCCCGGGCTAGCGGCCT</t>
  </si>
  <si>
    <t>GGGTGAGTGTGCCCGGGCTAG</t>
  </si>
  <si>
    <t>GCTGCGGATCGTCCCTCCCTC</t>
  </si>
  <si>
    <t>GTACGATGTACATAAACTCTCG</t>
  </si>
  <si>
    <t>GAGACTTTTTAGCTCTCTT</t>
  </si>
  <si>
    <t>GGGCACACTCACCCGCGACCG</t>
  </si>
  <si>
    <t>GATATTTTACTTCACACATA</t>
  </si>
  <si>
    <t>GAAACTGGGTCAGAAAAGTCTAGA</t>
  </si>
  <si>
    <t>GGTCAGAAAAGTCTAGAAGG</t>
  </si>
  <si>
    <t>GTTTTGCTCGCTTTGTTGGCT</t>
  </si>
  <si>
    <t>GCGACGGAGGAGCCCAGCACA</t>
  </si>
  <si>
    <t>GCAGGAGGCCCGGCCGCCGCT</t>
  </si>
  <si>
    <t>GTCGTCAGAGCGCCGGCGC</t>
  </si>
  <si>
    <t>GCGCGGGAAGCGCTTCCGGGC</t>
  </si>
  <si>
    <t>GGTCGCGGGGCGCCTAGGCCT</t>
  </si>
  <si>
    <t>GCGCTGCGTGCCCCGTGTGC</t>
  </si>
  <si>
    <t>GCCGCGCCCGCCTCGCCTTTC</t>
  </si>
  <si>
    <t>GTGCGCGCAGGTTCCGAGCGG</t>
  </si>
  <si>
    <t>GCCTCGCGGACCCTGCGCCTG</t>
  </si>
  <si>
    <t>GCCTCAGGTCGCGGGGCGCCT</t>
  </si>
  <si>
    <t>GCTCCAGAACCTTTACGACTT</t>
  </si>
  <si>
    <t>GAACAGATTTGAGGAACGT</t>
  </si>
  <si>
    <t>GTCTCCTGTGTTGCCCGTCCT</t>
  </si>
  <si>
    <t>GGCTGACCCCACAATGTCGC</t>
  </si>
  <si>
    <t>GTGTCGGAGAACTGGGAGGCG</t>
  </si>
  <si>
    <t>GCAGAGCGTCAAGAAGTGT</t>
  </si>
  <si>
    <t>GAACCTTTAGCCTCAAAGCAG</t>
  </si>
  <si>
    <t>GCAGTCGCGGAACCCGGAAGC</t>
  </si>
  <si>
    <t>GCAGAATGAGGGTTGATTCCT</t>
  </si>
  <si>
    <t>GCACTCACCAAAGTCGTAA</t>
  </si>
  <si>
    <t>GTCTGCCCCTGATCCCGTCACAT</t>
  </si>
  <si>
    <t>GTCACATTGGCTCCCGTA</t>
  </si>
  <si>
    <t>GTACTGAATTGGCCGGTTA</t>
  </si>
  <si>
    <t>GAGTGCGGCATTCTTCGCA</t>
  </si>
  <si>
    <t>GGTTTAGCGGGTGCCGGTGAG</t>
  </si>
  <si>
    <t>GCCTGAAATTTTCCTCCGA</t>
  </si>
  <si>
    <t>GAGCCAATGTGACGGGATCAG</t>
  </si>
  <si>
    <t>GATCAGGGGCAGACCCATTT</t>
  </si>
  <si>
    <t>GCAGACCCATTTAGGTTGCCGTAAC</t>
  </si>
  <si>
    <t>GGTCGCGCTCACTGCGACGGC</t>
  </si>
  <si>
    <t>GGCGGGGGGACTTACGAAAGG</t>
  </si>
  <si>
    <t>GGACCCAGTCATCTGTATAT</t>
  </si>
  <si>
    <t>GTAAACGCGTGGGACTGGGA</t>
  </si>
  <si>
    <t>GCTCCCTTCCGGCCCGGACT</t>
  </si>
  <si>
    <t>GCGATGGGACCCAGTCCGGGC</t>
  </si>
  <si>
    <t>GCACGTCCAGCGACCGGAGGT</t>
  </si>
  <si>
    <t>GCGAGAGCACGTCCAGCGAC</t>
  </si>
  <si>
    <t>GGCACCGCAGCCATCATGCG</t>
  </si>
  <si>
    <t>GCCATCATGCGAGGCGGG</t>
  </si>
  <si>
    <t>GCAGAACCCCGGCGCGGCCCT</t>
  </si>
  <si>
    <t>GGCCCGGCCAGCTCGATCGC</t>
  </si>
  <si>
    <t>GCTGGGACCAAAGTTGAGTCC</t>
  </si>
  <si>
    <t>GGTGGAAGCCTGCGATCGAGC</t>
  </si>
  <si>
    <t>GCAGCTCCGGTAACCTTTCC</t>
  </si>
  <si>
    <t>GAACCGAAATGCTAGATACAG</t>
  </si>
  <si>
    <t>GAAGACAAACCCGGAGCAGGG</t>
  </si>
  <si>
    <t>GACACGCCCCGAGCTCTCCT</t>
  </si>
  <si>
    <t>GCTCTCAGTCCCCGTCAGGA</t>
  </si>
  <si>
    <t>GAGCGGCGGTGCTGGGAGGCC</t>
  </si>
  <si>
    <t>GAAAGGGAGCCTGGAGAGCGG</t>
  </si>
  <si>
    <t>GGGGTGAGCGCGCCCCAGAGC</t>
  </si>
  <si>
    <t>GACCTCCGGCCTCCTCACAG</t>
  </si>
  <si>
    <t>GCAGGCAAGGGCCGAGACGCC</t>
  </si>
  <si>
    <t>GCCTGGTAGGCGCGCAGGCAA</t>
  </si>
  <si>
    <t>GGTCGAGCCTGGTAGGCGCGC</t>
  </si>
  <si>
    <t>GGCGCGCTCACCCCTGTGAGG</t>
  </si>
  <si>
    <t>GGAGGCCGGAGGTCGGACTC</t>
  </si>
  <si>
    <t>GGGAGAGACCCTCCTCAAAGC</t>
  </si>
  <si>
    <t>GCTTGCGCACTGCAGGCTCGA</t>
  </si>
  <si>
    <t>GGCGAAGTGACAgggggcgc</t>
  </si>
  <si>
    <t>GGGACTGTGGTAATTGAGCG</t>
  </si>
  <si>
    <t>GGCCTGCAGTCCGCGCGGCCG</t>
  </si>
  <si>
    <t>GGGGCGCAGATAGGGGTAGCC</t>
  </si>
  <si>
    <t>GGAGCCAGCAGGAGCGACAGG</t>
  </si>
  <si>
    <t>GCAGGACACGGGACACTCACG</t>
  </si>
  <si>
    <t>GACACTCACGGGGAGACCCGG</t>
  </si>
  <si>
    <t>GGGGAGACCCGGCGGGAGCGT</t>
  </si>
  <si>
    <t>GACCCGGCGGGAGCGTGGGCG</t>
  </si>
  <si>
    <t>GCGGAGAGGCGAAGTGACAg</t>
  </si>
  <si>
    <t>GCCGAACAGCGGCCGAATGC</t>
  </si>
  <si>
    <t>GGAAGTGAGACGCGCTcggcg</t>
  </si>
  <si>
    <t>GACCTTCGGGCGCCTGCTGGC</t>
  </si>
  <si>
    <t>GCGGCGCCGCAGTCGGACCTT</t>
  </si>
  <si>
    <t>GCCTGCTCCCTGCCTGCTCAG</t>
  </si>
  <si>
    <t>GCGGGCCGCCGTCTCCGTGCC</t>
  </si>
  <si>
    <t>GCGGCCTGCGCTTGGCCCCTG</t>
  </si>
  <si>
    <t>GAAACAAAGAGGCGCGACCC</t>
  </si>
  <si>
    <t>GGCTCCTGGCGGCGCCGCAGT</t>
  </si>
  <si>
    <t>GGCGCCCGAAGGTCCGACTG</t>
  </si>
  <si>
    <t>GTGGCGTGGGGGCCTTCGCCG</t>
  </si>
  <si>
    <t>GAACAGCGCCCGTGTCCTCTC</t>
  </si>
  <si>
    <t>GGCGTGAGAACCAGTGGCGT</t>
  </si>
  <si>
    <t>GCCGTGCGGCCCGGTAAGTGC</t>
  </si>
  <si>
    <t>GCGCGGCAGGAAGCGGCCGTG</t>
  </si>
  <si>
    <t>GGAACATGGCGGAGCGCGGC</t>
  </si>
  <si>
    <t>GACGGTGTGTGCGGAACATGG</t>
  </si>
  <si>
    <t>GAGGCGAGTCTCATTGGCAG</t>
  </si>
  <si>
    <t>GGCTCACGCGGCACCTTCGG</t>
  </si>
  <si>
    <t>GTCCTCTCCGGAACCCCCTG</t>
  </si>
  <si>
    <t>GCGGGCGGCGGGACCCCGTGC</t>
  </si>
  <si>
    <t>GGTGCCGCGTGAGCCTCAGC</t>
  </si>
  <si>
    <t>GGGACCCCGTGCAGGGCAGCA</t>
  </si>
  <si>
    <t>GCGAGTCTCATTGGCAGAGGC</t>
  </si>
  <si>
    <t>GCTCACGCGGCACCTTCGG</t>
  </si>
  <si>
    <t>GCCCGCACTTACCGGGCCGCA</t>
  </si>
  <si>
    <t>GAGGGGCTGCAGGCGCGAGGC</t>
  </si>
  <si>
    <t>GCTGCCTCGCGAGCCTCTTCA</t>
  </si>
  <si>
    <t>GAGGAAGCTGGGGGTTTCGC</t>
  </si>
  <si>
    <t>GAGCCATGAAGAGGCTCGCG</t>
  </si>
  <si>
    <t>GCGGCGGCGAGAGCCATGAAG</t>
  </si>
  <si>
    <t>GAACCCATTCTAGGCACCTC</t>
  </si>
  <si>
    <t>GTTCCTGGAAGGCTGGTTTGA</t>
  </si>
  <si>
    <t>GGCTGGTTTGAAGGCGGTGC</t>
  </si>
  <si>
    <t>GAATGGGTTCCGGCCTCCG</t>
  </si>
  <si>
    <t>GGCGCGAGGCTGGGTTACGTG</t>
  </si>
  <si>
    <t>GCGGGAGCAGCGCTGGGGATC</t>
  </si>
  <si>
    <t>GGAGCGCAGGTGGGGTCGCTG</t>
  </si>
  <si>
    <t>GACCGAGGGTTGGAGATCCCG</t>
  </si>
  <si>
    <t>GAAGGCCCCCAGCGCAGGCTT</t>
  </si>
  <si>
    <t>GGTCGGGCGCTCCTGAGGT</t>
  </si>
  <si>
    <t>GCGGAGCCGGGAGCGCAGGT</t>
  </si>
  <si>
    <t>GCCGTCGGTTTCGCCGCCCA</t>
  </si>
  <si>
    <t>GAGCGTGTGTCCCGACCCAT</t>
  </si>
  <si>
    <t>GATCTCCAACCCTCGGTC</t>
  </si>
  <si>
    <t>GACGAGGGACGGCGCAGACGG</t>
  </si>
  <si>
    <t>GTAGGAGCCTCGGGCGCGCT</t>
  </si>
  <si>
    <t>GGAGTCGGTCCACGTGGCTAA</t>
  </si>
  <si>
    <t>GGGAAGGACTGCAAACTCCAC</t>
  </si>
  <si>
    <t>GGCGAGTACGGAGAAGCGGGA</t>
  </si>
  <si>
    <t>GTCGACACGGCGGCCCCAAA</t>
  </si>
  <si>
    <t>GATAAGGTCTGCAGCCTAACC</t>
  </si>
  <si>
    <t>GGCGCATCACAGAGTGGGATA</t>
  </si>
  <si>
    <t>GCCCCGCGCCGTTAGCCACG</t>
  </si>
  <si>
    <t>GGGGCCGCCGTGTCGACTGCC</t>
  </si>
  <si>
    <t>GGTCCTGCGGGGCCAGCCCTT</t>
  </si>
  <si>
    <t>GTCGATGGCCGTCGCTACCGA</t>
  </si>
  <si>
    <t>GGACGGGAGGATGGAGTCGA</t>
  </si>
  <si>
    <t>GGAGAAAGCTGCTCATGAACT</t>
  </si>
  <si>
    <t>GATCATGGGCTTTCACAGGCC</t>
  </si>
  <si>
    <t>GGGGGCGGGTCTATAGTGGGA</t>
  </si>
  <si>
    <t>GACGCAGCTCCGCCCGACGCT</t>
  </si>
  <si>
    <t>GCCGACAGACCTGAGCCCGCT</t>
  </si>
  <si>
    <t>GATGTTGGCCGCCGCTGCGA</t>
  </si>
  <si>
    <t>GATGACTAGAGGCCGGGCCGC</t>
  </si>
  <si>
    <t>GCAGCGAACGCGGGCCCCTAC</t>
  </si>
  <si>
    <t>GGAGTCCGACGATCGGCCATC</t>
  </si>
  <si>
    <t>GCATCGCGCGCCCTTCGCTGA</t>
  </si>
  <si>
    <t>GCGCGTCCTCGGGCCTGTG</t>
  </si>
  <si>
    <t>GGTTGGGTTGGAACGCCCCGA</t>
  </si>
  <si>
    <t>GCCGTTTGCCCCGTCAGCGA</t>
  </si>
  <si>
    <t>GGCCGAGGCCTCTTGGTTCTG</t>
  </si>
  <si>
    <t>GCTCGCTCGCGCGGCAGCGG</t>
  </si>
  <si>
    <t>GGGCCGGGCTTCGTGCGGT</t>
  </si>
  <si>
    <t>GGCGCCGGCTGTGGCTACTCA</t>
  </si>
  <si>
    <t>GCACCACAGCAACCGACGC</t>
  </si>
  <si>
    <t>GCGCCGCAGTAAAGAGAGAGG</t>
  </si>
  <si>
    <t>GCCCGACCCCTCAGCCGCAG</t>
  </si>
  <si>
    <t>GCGGCGCCGGCTCACACAGCG</t>
  </si>
  <si>
    <t>GCGGAGCAGTGCACGCCAATC</t>
  </si>
  <si>
    <t>GGGTTCTGCTCACGCCCGTAG</t>
  </si>
  <si>
    <t>GGGGCCCGCGTTCGCTGCAAC</t>
  </si>
  <si>
    <t>GGTTCTGCGGCACGTGACGGT</t>
  </si>
  <si>
    <t>GGCAAGGTGTGCGGGCGGGAA</t>
  </si>
  <si>
    <t>GTCGGGCGTGGCCGGCGACTG</t>
  </si>
  <si>
    <t>GAGGGGGACGCGAGCTCCGGA</t>
  </si>
  <si>
    <t>GGACGGGTGGCTTCCCGGGGT</t>
  </si>
  <si>
    <t>GCTGACCCGGATGTTCACTCC</t>
  </si>
  <si>
    <t>GTggcggcggcccggcgcggg</t>
  </si>
  <si>
    <t>GgAAGGAAGGTggcggcggcc</t>
  </si>
  <si>
    <t>GAAGCCACCCGTCCCAGGCCA</t>
  </si>
  <si>
    <t>GGGGCCGTGCGGCCTTTACCA</t>
  </si>
  <si>
    <t>GTGCGGCCTTTACCATGGTGG</t>
  </si>
  <si>
    <t>GCCCGGCGCTTCCACTTCCCC</t>
  </si>
  <si>
    <t>GTGCCCAGGAGTGAACATCC</t>
  </si>
  <si>
    <t>GGCGCCGCCAGTGACCGGCTG</t>
  </si>
  <si>
    <t>GCGGAAGGCGCCGCCAGTGAC</t>
  </si>
  <si>
    <t>GGTCGGAAGCCGTGCCATG</t>
  </si>
  <si>
    <t>GCCTGCGAGCCCCGTCCCGGGC</t>
  </si>
  <si>
    <t>GACTGCTCTGCGCGCTCCCGG</t>
  </si>
  <si>
    <t>GGCTATCGGCGGCGGCAGGAC</t>
  </si>
  <si>
    <t>GGGCGCGCCTGCGCATTATGC</t>
  </si>
  <si>
    <t>GCCTGCGCATTATGCTGGTCTCCA</t>
  </si>
  <si>
    <t>GCATTATGCTGGTCTCCATGG</t>
  </si>
  <si>
    <t>GACTTCCCATGTCGCCTTGT</t>
  </si>
  <si>
    <t>GCCAGTGACCGGCTGCGGCT</t>
  </si>
  <si>
    <t>GAGGAGGAGGCAGGAGGAAGACGG</t>
  </si>
  <si>
    <t>GGCCCCCAAGCTTGGCGCGGA</t>
  </si>
  <si>
    <t>GACGGGGGGTTGGGAGGTAGCGTC</t>
  </si>
  <si>
    <t>GAGGCAGGAGGAAGACGGGGGGT</t>
  </si>
  <si>
    <t>GACGGGGCTCGCAGGCCCCAG</t>
  </si>
  <si>
    <t>GCTGGTCTCCATGGCGGGGCCT</t>
  </si>
  <si>
    <t>GAGCAGTCCCACGACAGT</t>
  </si>
  <si>
    <t>GGCCTTTTCGGGGTCCCACA</t>
  </si>
  <si>
    <t>GTCTTGGCTCCGAGGCCCCGCCA</t>
  </si>
  <si>
    <t>GGGAAGTCCGCCGGAGCAGAG</t>
  </si>
  <si>
    <t>GATAGCCCCACAAGGCGACA</t>
  </si>
  <si>
    <t>GCATAATGCGCAGGCGCGCCCCAC</t>
  </si>
  <si>
    <t>GGCGCCTTCCGCGCCAAGCTT</t>
  </si>
  <si>
    <t>GCACTGCCGCCCCTCAGACCA</t>
  </si>
  <si>
    <t>GGCCCGGGTGCATGGGTTCTG</t>
  </si>
  <si>
    <t>GACCGGGCGTGTCCCGGAAGA</t>
  </si>
  <si>
    <t>GGCGTGGGGCGCGACTTCCG</t>
  </si>
  <si>
    <t>GCGGCGGTTGCATCAGATTCT</t>
  </si>
  <si>
    <t>GGCGCTGGGTGCTCGGCTCGA</t>
  </si>
  <si>
    <t>GCGAGTCCTTATGTCTGAG</t>
  </si>
  <si>
    <t>GTCCTTATGTCTGAGGGGCCC</t>
  </si>
  <si>
    <t>GGAATCCCGGACCCGCAGCTG</t>
  </si>
  <si>
    <t>GCCGCTCACCCTGCTGCCCGG</t>
  </si>
  <si>
    <t>GCGCCTACGACTGGGCGGAGA</t>
  </si>
  <si>
    <t>GCGGCCAGCGCCTACGACT</t>
  </si>
  <si>
    <t>GGCGTGCGCCACGATTAG</t>
  </si>
  <si>
    <t>GGACTACGCGCGGCCCAGGCC</t>
  </si>
  <si>
    <t>GCAGGTGTACAACAGCCTCAC</t>
  </si>
  <si>
    <t>GAGGAAGGAACCCCTAATCG</t>
  </si>
  <si>
    <t>GCGCACGCCGAAGCCGCCTCC</t>
  </si>
  <si>
    <t>GCCGGTCGCTCAAGAGCAGCA</t>
  </si>
  <si>
    <t>GACATGTTGAGGACTACGCG</t>
  </si>
  <si>
    <t>GGGCGGAGACGGGAGCCACGC</t>
  </si>
  <si>
    <t>GGAAGGGCCGCGCCTGACGTC</t>
  </si>
  <si>
    <t>GGGGCAGCCGACCTCCACTCG</t>
  </si>
  <si>
    <t>GCGGCCCTTCCCCGACCTACT</t>
  </si>
  <si>
    <t>GCAAGCCCTGAAGCTGCACC</t>
  </si>
  <si>
    <t>GAAGGACCACAGAGGGACGCA</t>
  </si>
  <si>
    <t>GGTCCTTCGAGAGGGTCTGGG</t>
  </si>
  <si>
    <t>GAAAGGAACCGGGTTGTCTT</t>
  </si>
  <si>
    <t>GGTAGTCCCCCGAGTGGAGGT</t>
  </si>
  <si>
    <t>GCGGCCAAGTAGGTCGGGGA</t>
  </si>
  <si>
    <t>GACCCTCTCGAAGGACCACAG</t>
  </si>
  <si>
    <t>GGGGCTCATGTGACGCGGGGC</t>
  </si>
  <si>
    <t>GCCCTGGGGCTCATGTGACGC</t>
  </si>
  <si>
    <t>GGCCTCTGTCCCTGGAAAGCCG</t>
  </si>
  <si>
    <t>GTCCTGGAGTTGGGCCTCTGTCCC</t>
  </si>
  <si>
    <t>GGGCTGGGCCAGCTGGGGCGTCC</t>
  </si>
  <si>
    <t>GGCGGCTGCGCGCTGTCTTC</t>
  </si>
  <si>
    <t>GGTCCCCGCCTCCACGACTC</t>
  </si>
  <si>
    <t>GAGTCGCTGCTCCTTCCAGCT</t>
  </si>
  <si>
    <t>GAGGCCCTCCCGGCCACCAAC</t>
  </si>
  <si>
    <t>GCACTTACGGTCGGGGGGTC</t>
  </si>
  <si>
    <t>GCACACTCGCGACTCGGTC</t>
  </si>
  <si>
    <t>GCGCAGCCGCCCCTGAGTCG</t>
  </si>
  <si>
    <t>GccgcgcgccTGAGCCCGGTG</t>
  </si>
  <si>
    <t>GAGTCCCCGGCATGGCCCAgg</t>
  </si>
  <si>
    <t>GCCGGAGCCGAGTCCCCGGCA</t>
  </si>
  <si>
    <t>GCCAGCTGGGGCGTCCTGGAGTT</t>
  </si>
  <si>
    <t>GACACCCAGTTGGTGGCCGGG</t>
  </si>
  <si>
    <t>GCTCCCACCCCCTCCCCAGGGCAG</t>
  </si>
  <si>
    <t>GgACACGGCACTTACGGTCG</t>
  </si>
  <si>
    <t>GGGAGGGCCTCGGCTTTCCA</t>
  </si>
  <si>
    <t>GTAGGTACCACACCAGACGGT</t>
  </si>
  <si>
    <t>GCAGTCGCCTTATCTGCTTC</t>
  </si>
  <si>
    <t>GCGCTCGCTGCGACTCCGGCG</t>
  </si>
  <si>
    <t>GGATCACACTGGTAAGGAGG</t>
  </si>
  <si>
    <t>GCTCGCCCCACAACACTA</t>
  </si>
  <si>
    <t>GATGCCTTCCTGTGCCCGGC</t>
  </si>
  <si>
    <t>GGCAACAACCGCTCCTACTC</t>
  </si>
  <si>
    <t>GAGCTCCGAGCCCGGACCAGT</t>
  </si>
  <si>
    <t>GAGCGGAAGTCAACCGCGC</t>
  </si>
  <si>
    <t>GCTCGCAGAGCACAGTGGGAG</t>
  </si>
  <si>
    <t>GGACTCAGGCATAGTTCGGG</t>
  </si>
  <si>
    <t>GGAAAGGACACCAGGGGGACC</t>
  </si>
  <si>
    <t>GCAGGCTCGGCCGTTGCGC</t>
  </si>
  <si>
    <t>GCCGTTGCGCTGGCCCCACCC</t>
  </si>
  <si>
    <t>GCGGGCGGAGTAACGGTT</t>
  </si>
  <si>
    <t>GAGTAACGGTTTGGAATCCCC</t>
  </si>
  <si>
    <t>GACGGTAGGCCAGGAAACCGC</t>
  </si>
  <si>
    <t>GCCCCGCGGAGAGCTGCCTTC</t>
  </si>
  <si>
    <t>GTTACTCCGCCCGCCGGGGTG</t>
  </si>
  <si>
    <t>GAGCGATCTTTTGGGTAgcc</t>
  </si>
  <si>
    <t>GGGCTCTTGTGGGACTGGGAC</t>
  </si>
  <si>
    <t>GcggcgACGGTGGGGCTCTTG</t>
  </si>
  <si>
    <t>GcggccccgggcggcgACGGT</t>
  </si>
  <si>
    <t>GGGTAgcccggcggccccggg</t>
  </si>
  <si>
    <t>GGAGCAGTGGGCGGCCAAGC</t>
  </si>
  <si>
    <t>GTTAGCCGGGACCCGACTC</t>
  </si>
  <si>
    <t>GCGCATGCGCCTAAAGCTGA</t>
  </si>
  <si>
    <t>GGACGCGGTCCCTTTTGTGC</t>
  </si>
  <si>
    <t>GGGACTGGGACGGGAGGGACG</t>
  </si>
  <si>
    <t>GTCCCTCCAAGCCCTTCATAG</t>
  </si>
  <si>
    <t>GGGAAGCGCGCAGCCTCTT</t>
  </si>
  <si>
    <t>GGCACCGCTCACCGACACCG</t>
  </si>
  <si>
    <t>GAGCGTCGCAGTCATGCCGGC</t>
  </si>
  <si>
    <t>GCCGGCCGCTATGAAGGGCT</t>
  </si>
  <si>
    <t>GCTTGGAGGGACTGCAAGTCCCAAG</t>
  </si>
  <si>
    <t>GGCTGCGCGCTTCCCGCGCTA</t>
  </si>
  <si>
    <t>GAGGTACCTGTTTGGGCTCCG</t>
  </si>
  <si>
    <t>GAATAAGCGGCCGGCCGCTATGA</t>
  </si>
  <si>
    <t>GAACTGGATTTTCTTCTCCGG</t>
  </si>
  <si>
    <t>GTCGCTGTCGAAGACACTTC</t>
  </si>
  <si>
    <t>GACACTTCCGGTTGCGACGG</t>
  </si>
  <si>
    <t>GCGACGGAGGTAGGCTTACG</t>
  </si>
  <si>
    <t>GTAGGCTTACGAGGCCTGTGT</t>
  </si>
  <si>
    <t>GATCCGGTTCAGTTTTCTTAC</t>
  </si>
  <si>
    <t>GCCTACCTCCGTCGCAAC</t>
  </si>
  <si>
    <t>GGACCCTTTCTACCCGACAC</t>
  </si>
  <si>
    <t>GTTCGGGGGTTCCTGTTTGAG</t>
  </si>
  <si>
    <t>GCAGAGGGTCCCGGTCCAGGA</t>
  </si>
  <si>
    <t>GCCGTGTCGGAGTCGGGGGCT</t>
  </si>
  <si>
    <t>GGACCGGGTCCGAGAAAGTG</t>
  </si>
  <si>
    <t>GTCCCGGATGTGGGCTTCGG</t>
  </si>
  <si>
    <t>GTGCCGGCCTGGCGCAGCGAA</t>
  </si>
  <si>
    <t>GCCTGGCGCAGCGAATGGATG</t>
  </si>
  <si>
    <t>GTTCCCGGGAAACGGGGTCCT</t>
  </si>
  <si>
    <t>GCAGCGAATGGATGAGGATT</t>
  </si>
  <si>
    <t>GGTTGAGCTTGCAATAGCTGC</t>
  </si>
  <si>
    <t>GTGTAGTTCTGTGAGCGAGCA</t>
  </si>
  <si>
    <t>GACTCCGACACGGCTCCACCA</t>
  </si>
  <si>
    <t>Gaaccaaggaaagcacagctt</t>
  </si>
  <si>
    <t>Gagcactgcaggtagacagca</t>
  </si>
  <si>
    <t>GTGCGCgggaagagcactgc</t>
  </si>
  <si>
    <t>GGGTAGAATCGGAACCGTAGG</t>
  </si>
  <si>
    <t>GTTGTCCTGCCAGGGTAGAAT</t>
  </si>
  <si>
    <t>GGTCGGGCCACGCCAGGTACG</t>
  </si>
  <si>
    <t>GctcttcccGCGCACGGCCAC</t>
  </si>
  <si>
    <t>Gagggagattaggcggggaga</t>
  </si>
  <si>
    <t>GACCCTATTCCCTGCTTTGCG</t>
  </si>
  <si>
    <t>GAGGCACATGCCTGCCACATG</t>
  </si>
  <si>
    <t>GGGGGGTCATAGTTCTCTCCG</t>
  </si>
  <si>
    <t>GCGAGGCTGCTCTGTAGGAGG</t>
  </si>
  <si>
    <t>GGGGGGCGCGGGTTTGGCCTT</t>
  </si>
  <si>
    <t>GGTCATGGGGGGCGCGGGTT</t>
  </si>
  <si>
    <t>GCTCTTTTCTCGAGCCATTGG</t>
  </si>
  <si>
    <t>GGAATAGGGTCTGGGGACAAA</t>
  </si>
  <si>
    <t>GTTCGCCGAGTTCCAGGTGAT</t>
  </si>
  <si>
    <t>GGCCAATCACCGCGGAGCAA</t>
  </si>
  <si>
    <t>GGGGCTCGCTCCAGCCGGGCT</t>
  </si>
  <si>
    <t>GAGTGGGCGCCGGGCGAGCAC</t>
  </si>
  <si>
    <t>GGGCTGCGAATGAGTGGGCGC</t>
  </si>
  <si>
    <t>GAAGGCCGGGCTGCGAATGAG</t>
  </si>
  <si>
    <t>GCTTGGGCAGTATTGCACTG</t>
  </si>
  <si>
    <t>GCAGAGGAGGTCCCTTGGCAG</t>
  </si>
  <si>
    <t>GGCGCTCCCCTGTGCTCGCC</t>
  </si>
  <si>
    <t>GCCGGGCTGGGCGCGCTCCCT</t>
  </si>
  <si>
    <t>GCAATACTGCCCAAGCCCGGG</t>
  </si>
  <si>
    <t>GCCAGCGAGAGCGACACGGAC</t>
  </si>
  <si>
    <t>GATTTGGGGGTCCCCCTCG</t>
  </si>
  <si>
    <t>GGTCCCCCTCGGGGTTCTACT</t>
  </si>
  <si>
    <t>GGGCTAACCCGGCGGCTCCCG</t>
  </si>
  <si>
    <t>GCGGCCGATCCTACGCCATC</t>
  </si>
  <si>
    <t>GGCGCCATAGCCCGGGTACC</t>
  </si>
  <si>
    <t>GCACAGAGGGCAGCGCTGCGC</t>
  </si>
  <si>
    <t>GGGGTCAGGGTCAGAGGCCGC</t>
  </si>
  <si>
    <t>GGCCGCCGGATGGCGTAGGAT</t>
  </si>
  <si>
    <t>GGCGTAGGATCGGCCGCTGG</t>
  </si>
  <si>
    <t>GCAGGTCAGTGAAGGCCAGAG</t>
  </si>
  <si>
    <t>GCCATGGCGCTCCGAGTCACC</t>
  </si>
  <si>
    <t>GTGTAGGTCCTTGGCTGGTC</t>
  </si>
  <si>
    <t>GCTGCGGCGGAACGGCTGT</t>
  </si>
  <si>
    <t>GCGGGGTTTAAATCTGAGGCT</t>
  </si>
  <si>
    <t>GCGACCGGCAGCCGCCAAT</t>
  </si>
  <si>
    <t>GTTTCCAGGGCGATCGCGCGA</t>
  </si>
  <si>
    <t>GCGGCTCACCCTGGTGACT</t>
  </si>
  <si>
    <t>GCGCGAAGGCGTTCGAGA</t>
  </si>
  <si>
    <t>GAAGGCGTTCGAGAGGGGCG</t>
  </si>
  <si>
    <t>GAAACGCATTCTCTGCGAC</t>
  </si>
  <si>
    <t>GGCGAAGTGGCTCAGATAC</t>
  </si>
  <si>
    <t>GTGGGTCTAACCTAGGCGAAG</t>
  </si>
  <si>
    <t>GTCTTGAGAATTCTGGCCGG</t>
  </si>
  <si>
    <t>GCGAGAGCGTCTTGAGAATTC</t>
  </si>
  <si>
    <t>GCCCGCGGTAGCGGAGGGAGC</t>
  </si>
  <si>
    <t>GGCGGCGACGGCGAAAGGAAG</t>
  </si>
  <si>
    <t>GACCATAGACCCAGCCCGTC</t>
  </si>
  <si>
    <t>GACGGAAGATCGCTTACTAG</t>
  </si>
  <si>
    <t>GACCGCTGCGGTCTCCCGTG</t>
  </si>
  <si>
    <t>GCATCTTGATTCTGACCGCTG</t>
  </si>
  <si>
    <t>GACCGAGCGGCTTGGGCCCC</t>
  </si>
  <si>
    <t>GAACTTTTGTCGATAGGAA</t>
  </si>
  <si>
    <t>GTGTTGTCGGCCGGCGTGA</t>
  </si>
  <si>
    <t>GGCCGGCGTGAAGGAGACTA</t>
  </si>
  <si>
    <t>GAGGAGCGCGGTTACCGGA</t>
  </si>
  <si>
    <t>GCGCGGTTACCGGACGGGCT</t>
  </si>
  <si>
    <t>GGGTCTATGGTCGCTCCG</t>
  </si>
  <si>
    <t>GCGATCTTCCGTCTTCTCACC</t>
  </si>
  <si>
    <t>GGACGGGGCCTGTGACTCCCC</t>
  </si>
  <si>
    <t>GCCGGAACTTTTGTCGAT</t>
  </si>
  <si>
    <t>GCTACATCGTCGCGAGGGGC</t>
  </si>
  <si>
    <t>GgccggacccgcggcTGCTGG</t>
  </si>
  <si>
    <t>GAAGGCACCCGGCAcgcgccc</t>
  </si>
  <si>
    <t>GGTTGCTACATCGTCGCG</t>
  </si>
  <si>
    <t>GACGTCGCAACGCTCCGAG</t>
  </si>
  <si>
    <t>GcccggcccggggcgcgTGCC</t>
  </si>
  <si>
    <t>GCAACACAGCAGCTCCATACT</t>
  </si>
  <si>
    <t>GCGAGTCCCAAGGCAGGCGAC</t>
  </si>
  <si>
    <t>GTAGCAACCGTGGAATGCT</t>
  </si>
  <si>
    <t>GCGACGTCCGAGCATTCCA</t>
  </si>
  <si>
    <t>GCGTGGGGCAGCGGACCCTCC</t>
  </si>
  <si>
    <t>GCCGGGCGGCCCGGCAGGCCT</t>
  </si>
  <si>
    <t>GTAAGGGAGCCAGCGTGGGGC</t>
  </si>
  <si>
    <t>GCTGTGAGGGCCGCGGTTCC</t>
  </si>
  <si>
    <t>GCGCGGAACGTGCGTTTCT</t>
  </si>
  <si>
    <t>GGCCGGCGTCCGCCGCACGA</t>
  </si>
  <si>
    <t>GTTCCGCGCGGCCTCAGAAA</t>
  </si>
  <si>
    <t>GGCTCTGCGCCTCACCCCGGG</t>
  </si>
  <si>
    <t>GCTCGCGCCGCCCATTGTTAA</t>
  </si>
  <si>
    <t>GCGTCCGCCGCACGACGG</t>
  </si>
  <si>
    <t>GTAGAGAGGGTCTGAGGCGC</t>
  </si>
  <si>
    <t>GGCGACGCGGGGTTGTGGGGC</t>
  </si>
  <si>
    <t>GAACTTTGCGGGCGACGCG</t>
  </si>
  <si>
    <t>GGCCAACCGCCGCTATCCAC</t>
  </si>
  <si>
    <t>GCCGCCCACCTCCCGCGTATC</t>
  </si>
  <si>
    <t>GTGAGTGACCCACCGACTGA</t>
  </si>
  <si>
    <t>GTGTACCGGAGGTTAGCGG</t>
  </si>
  <si>
    <t>GCGGCGCTGCCCTCAGTCGG</t>
  </si>
  <si>
    <t>GCCATCTTGTATATGGAATGT</t>
  </si>
  <si>
    <t>GGCAAGGAGAGACGTCGCTG</t>
  </si>
  <si>
    <t>GGCTGTTAACTCGGCTAC</t>
  </si>
  <si>
    <t>GCGACCCACATCCGCTGTGCG</t>
  </si>
  <si>
    <t>GGTTGTTACTTGCCTCCGTAG</t>
  </si>
  <si>
    <t>GGTTTTTTCTGGTCGCATAT</t>
  </si>
  <si>
    <t>GGGGTGTAGCGAGGTGCATTC</t>
  </si>
  <si>
    <t>GGTCGCCTCTTAGGTGACGCT</t>
  </si>
  <si>
    <t>GTCGCAGTTGCCCCCGCACAG</t>
  </si>
  <si>
    <t>GCGGATGTGGGTCGCCTCTT</t>
  </si>
  <si>
    <t>GCCTTCTGGTTGAAGCACTA</t>
  </si>
  <si>
    <t>GACTTTTGCTTCCTCTACGG</t>
  </si>
  <si>
    <t>GCGGAACTCCTCGGAACCA</t>
  </si>
  <si>
    <t>GTGAGGGGATTCACTTGTGTG</t>
  </si>
  <si>
    <t>GGGCGTGTGGCGTCACTTC</t>
  </si>
  <si>
    <t>GGGCCCCGCCCCCCGAAGTA</t>
  </si>
  <si>
    <t>GTCCCGAGCACGAGCTGTGAG</t>
  </si>
  <si>
    <t>GGCTGCGTTTCCGGCCCGTG</t>
  </si>
  <si>
    <t>GCGGAGCAGGGGTAGGGCAAG</t>
  </si>
  <si>
    <t>GTGACGCCACACGCCCTACTT</t>
  </si>
  <si>
    <t>GGCCGCCGCTCCAGAACAAAG</t>
  </si>
  <si>
    <t>GCTGGCGGTAACGACAGGCCG</t>
  </si>
  <si>
    <t>GTTGAGGTGTAAGCCCTGAGG</t>
  </si>
  <si>
    <t>GCACAGGCGCTTGCGCAGT</t>
  </si>
  <si>
    <t>GCGCACGACGAAGGCACTGGG</t>
  </si>
  <si>
    <t>GACAGAGAGCGCACGACGA</t>
  </si>
  <si>
    <t>GTCCCGCCCCCTACGCAAGAA</t>
  </si>
  <si>
    <t>GAGCCGGGTACCCAGAGCTGG</t>
  </si>
  <si>
    <t>GTCTGGCCGTTCTTGCGTAGG</t>
  </si>
  <si>
    <t>GCCGATCAATGAGATGGGTG</t>
  </si>
  <si>
    <t>GGCGACTACCTTGAGAGTAG</t>
  </si>
  <si>
    <t>GCGGGACTAAGGCTGTCAAT</t>
  </si>
  <si>
    <t>GCCGGGGGAACCTTTACGCG</t>
  </si>
  <si>
    <t>GGAGGCTGTCCGCTGCGCGCC</t>
  </si>
  <si>
    <t>GCGCTGGCGTGACGTAGG</t>
  </si>
  <si>
    <t>GAAAGCGGCGCCGGCGTCGGG</t>
  </si>
  <si>
    <t>GAACCTTCCAGAAAGCGGCGC</t>
  </si>
  <si>
    <t>GGATGGACCCGGATTCTGGC</t>
  </si>
  <si>
    <t>GTGTCTGGGTTGGCTCGGGA</t>
  </si>
  <si>
    <t>GGGCTTACCGTTATTACACTG</t>
  </si>
  <si>
    <t>GAAGGTTCGTGAAGGCAGTGA</t>
  </si>
  <si>
    <t>GCCGGCCGCAGTGTAATAA</t>
  </si>
  <si>
    <t>GCGAGGAGGATGCGTGCGGT</t>
  </si>
  <si>
    <t>GCTGGCGAGATTGTACGCCCG</t>
  </si>
  <si>
    <t>GCGCTGTGGGTGAAGAGCGCC</t>
  </si>
  <si>
    <t>GGGCTGGCGAGATTGTACGCC</t>
  </si>
  <si>
    <t>GCGGTCCCACCCTTCGCGCCT</t>
  </si>
  <si>
    <t>GTGCCCGCGCGCCGCCGCCAT</t>
  </si>
  <si>
    <t>GAAAAGTCGGCCCGTCTGGC</t>
  </si>
  <si>
    <t>GCGTGGCCGGGAGGAACTATC</t>
  </si>
  <si>
    <t>GAGCGGGCGCCGGACGACCTG</t>
  </si>
  <si>
    <t>GGCGGCGCGCGGGCACGCTGG</t>
  </si>
  <si>
    <t>GCACGCTGGGGGCCGGCCAGA</t>
  </si>
  <si>
    <t>GGCCGACTTTTCCAGAAGACC</t>
  </si>
  <si>
    <t>GAAGACCCGGATAGTTCCTCC</t>
  </si>
  <si>
    <t>GACGACCTGTGGCCCAATGG</t>
  </si>
  <si>
    <t>GCCCTATCGATCGACCCGAT</t>
  </si>
  <si>
    <t>GCTCAAGGAGGGAGCGAAAGTA</t>
  </si>
  <si>
    <t>GTCGATCGATAGGGCGGGCCC</t>
  </si>
  <si>
    <t>GCCTTCTGGGAAAGCAGCGT</t>
  </si>
  <si>
    <t>GAGGAGCACGCACAGCCTTCT</t>
  </si>
  <si>
    <t>GCGTGCTCCTCGCTTCCTCCG</t>
  </si>
  <si>
    <t>GCAGGGAAAGGGTGGGCTAAT</t>
  </si>
  <si>
    <t>GATGCTTCAGACCTGGCGGCA</t>
  </si>
  <si>
    <t>GCAGTTCACGCGACCGCT</t>
  </si>
  <si>
    <t>GCCAGAAACCCGAGGGGCTCCC</t>
  </si>
  <si>
    <t>GAGGCCCGTCGGGTCCCGAT</t>
  </si>
  <si>
    <t>GTATTGCTGGAGTCAGAGGCCCGT</t>
  </si>
  <si>
    <t>GCCGCTGATTCGCTGTATTGC</t>
  </si>
  <si>
    <t>GCAACAAACCATATTGGACAGACGA</t>
  </si>
  <si>
    <t>GGACAGACGATGGGGGCGACCCAT</t>
  </si>
  <si>
    <t>GCAACCTGGTGCGAGCAGCCC</t>
  </si>
  <si>
    <t>GGCTTTCGGGAATACATTTTT</t>
  </si>
  <si>
    <t>GTGAAATTGAGGTCGCCCCT</t>
  </si>
  <si>
    <t>GGCGCCCCCAGGGGTTGGAT</t>
  </si>
  <si>
    <t>GAGAGAGGGTTATCTTGTGG</t>
  </si>
  <si>
    <t>GCATTCCCAGTGGGCGAAC</t>
  </si>
  <si>
    <t>GCGAAGAGCGTGCATTCCCAG</t>
  </si>
  <si>
    <t>GCGGGTTGACGGGGTGCGGA</t>
  </si>
  <si>
    <t>GGCGGTGAGGGTGCGGGTTGA</t>
  </si>
  <si>
    <t>GCTACAGGGTTGCCTGAGGTG</t>
  </si>
  <si>
    <t>GCCCCCATCGTCTGTCCAATA</t>
  </si>
  <si>
    <t>GACGATGGGGGCGACCCATC</t>
  </si>
  <si>
    <t>GTGCGAGCAGCCCGGGCTAC</t>
  </si>
  <si>
    <t>GCGACCCATCGGGACCCGAC</t>
  </si>
  <si>
    <t>GACTCCAGCAATACAGCGAATCAG</t>
  </si>
  <si>
    <t>GGTTCATGGCGGCGCGGGCC</t>
  </si>
  <si>
    <t>GCAGCCGCTCTAGGTTCATGG</t>
  </si>
  <si>
    <t>GGGCCCCGCACCCCGAGTCG</t>
  </si>
  <si>
    <t>GCGGGGTGCTTAGGGTGCAGG</t>
  </si>
  <si>
    <t>GCGCGCCTAGCGGCGGAGTG</t>
  </si>
  <si>
    <t>GGCGGAGTGTGGCGTGAGGCC</t>
  </si>
  <si>
    <t>GCGTCCGGCAGTACCTCGACC</t>
  </si>
  <si>
    <t>GCAGTACCTCGACCAGGTGGG</t>
  </si>
  <si>
    <t>GCGGCCCCGACTCGGGGTGC</t>
  </si>
  <si>
    <t>GGTGCGGGGCCCAGGCCTCGC</t>
  </si>
  <si>
    <t>GCCGGTCGGAACTGCTCCGG</t>
  </si>
  <si>
    <t>GAAAGGGACCCCTTCGCTCC</t>
  </si>
  <si>
    <t>GGAAAGGAGGCGACGGTGCTC</t>
  </si>
  <si>
    <t>GCCCTGGAGGAAAGGAGGCGA</t>
  </si>
  <si>
    <t>GTGGCCGGCCAGGAGCGAAG</t>
  </si>
  <si>
    <t>GAGGGGGTGCTAGGCCGGAAG</t>
  </si>
  <si>
    <t>GGAAGGGGCTGCAGCCGAGGG</t>
  </si>
  <si>
    <t>GGGTGGCCCTGATTTTGTGGC</t>
  </si>
  <si>
    <t>GCCCTGATTTTGTGGCCGGCC</t>
  </si>
  <si>
    <t>GTGTTCCAGGTCGGCGGAGT</t>
  </si>
  <si>
    <t>GTCGAGCTGATCTAGTTTGTG</t>
  </si>
  <si>
    <t>GGGGCTTGGATCCTTGGCCTT</t>
  </si>
  <si>
    <t>GCGGGCCTTACCCGGGAGCG</t>
  </si>
  <si>
    <t>GCTTATTGCGGGCCTTACCC</t>
  </si>
  <si>
    <t>GTATTATCGCCGATGATTGGC</t>
  </si>
  <si>
    <t>GCAGATATTTTTGGTGCAGAT</t>
  </si>
  <si>
    <t>GTGTAGTAGGCCCCGCTCCC</t>
  </si>
  <si>
    <t>GGGCCACTCCAGCCAATCAT</t>
  </si>
  <si>
    <t>GAGAAATCGCTGTTTATGGAC</t>
  </si>
  <si>
    <t>GGAGCGAGTCAAGGGCTTCCG</t>
  </si>
  <si>
    <t>GTGCCCCCCGGGCGTACGG</t>
  </si>
  <si>
    <t>GAGGGGTCACCGCCCCCGGAG</t>
  </si>
  <si>
    <t>GAAATGGCGTCGTGGCATTGA</t>
  </si>
  <si>
    <t>GAGAGAGGCTCCAAGCAGTCT</t>
  </si>
  <si>
    <t>GGGAGCCGAGGTTCCGGGAAG</t>
  </si>
  <si>
    <t>GATGGAAGTCGTAGTAGGAAA</t>
  </si>
  <si>
    <t>GTGAGTCGACTCGCGCGGCT</t>
  </si>
  <si>
    <t>GCTGAACTCTGGAGCGAGTCA</t>
  </si>
  <si>
    <t>GGTAGGTGAGTCGACTCGCG</t>
  </si>
  <si>
    <t>GGGCCAGAGGTAACACGGCTT</t>
  </si>
  <si>
    <t>GCTAAGGGTGAAGTAATGTA</t>
  </si>
  <si>
    <t>GCCGGACGTTGGCTCGGAC</t>
  </si>
  <si>
    <t>GGCTTGGCTGGCAGCCTCGGT</t>
  </si>
  <si>
    <t>GCACCGTCATCCTCGAGGCTC</t>
  </si>
  <si>
    <t>GAAGGTTATCATTACCTGGA</t>
  </si>
  <si>
    <t>GAGAAGAAGGTTATCATTACC</t>
  </si>
  <si>
    <t>GAGGTAACACGGCTTAGGCTG</t>
  </si>
  <si>
    <t>GTGAAGTAATGTAGGGCCAG</t>
  </si>
  <si>
    <t>GAAGGTTATCATTACCTGGAC</t>
  </si>
  <si>
    <t>GACGTTGGCTCGGACGGGAA</t>
  </si>
  <si>
    <t>GGTCGGGAAGCAGCAGCGTA</t>
  </si>
  <si>
    <t>GCAGCGTAGGGCCACTCCG</t>
  </si>
  <si>
    <t>GGCCACTCCGCGGCCTGGTG</t>
  </si>
  <si>
    <t>GCCTATCTTTAGTCAGTTCGG</t>
  </si>
  <si>
    <t>GCCTCCGAACTGACTAAAGAT</t>
  </si>
  <si>
    <t>GTGCATGAGGGAGTCGGCGGC</t>
  </si>
  <si>
    <t>GAAGTGTAGTTTGCAACGA</t>
  </si>
  <si>
    <t>GCAGGAAGCGCGAGAGGGCACAA</t>
  </si>
  <si>
    <t>GCAGCGCGGCAGGAAGCGCGAG</t>
  </si>
  <si>
    <t>GCACTCCCAGCGTGCAGCGCGGC</t>
  </si>
  <si>
    <t>GAGAGCTTAAAAAAGTTTATCT</t>
  </si>
  <si>
    <t>GACTCGGACAGTGAGAGCAGT</t>
  </si>
  <si>
    <t>GCCAGCCGCTTGTTAGGTACC</t>
  </si>
  <si>
    <t>GTCGGCTGCGATTGCAGCTC</t>
  </si>
  <si>
    <t>GAGCCTCTTCTTCTTCCGCCC</t>
  </si>
  <si>
    <t>GAACTCATATTCTTTAGTCAACT</t>
  </si>
  <si>
    <t>GACCGCGAGGCCTCAAGGTATTT</t>
  </si>
  <si>
    <t>GTGCAGGACCGCGAGGCCTCA</t>
  </si>
  <si>
    <t>GCTTCCTGCCGCGCTGCACGC</t>
  </si>
  <si>
    <t>GGTAACCCGGTACCTAACAAG</t>
  </si>
  <si>
    <t>GCTTACCTTAACTGCCACCTC</t>
  </si>
  <si>
    <t>GTCCACTGCCACTGCTAGAGA</t>
  </si>
  <si>
    <t>GCGATTTAGTCAAGTGCATGA</t>
  </si>
  <si>
    <t>GCTTCCTATGGTTCGGGTTCA</t>
  </si>
  <si>
    <t>GTAACCCGGTACCTAACAAG</t>
  </si>
  <si>
    <t>GCGATTTAGTCAAGTGCATG</t>
  </si>
  <si>
    <t>GTTCGGGTTCAGGGTCCGAAT</t>
  </si>
  <si>
    <t>GTTCAGGGTCCGAATCGGACT</t>
  </si>
  <si>
    <t>GATGTGTTCCATTGCAATCTGTC</t>
  </si>
  <si>
    <t>GCGCAGATCTTCAAAGCAGA</t>
  </si>
  <si>
    <t>GCTTTGGCCAGAGTGGTTTGA</t>
  </si>
  <si>
    <t>GCGCGGGGCGTAAGGCGCTT</t>
  </si>
  <si>
    <t>GTGTCTCGGCAAGCAGCCGAG</t>
  </si>
  <si>
    <t>GTAACAGCGATTGGGCCAC</t>
  </si>
  <si>
    <t>GATCTGCGCAAGCGCAAGG</t>
  </si>
  <si>
    <t>GCAAGTCTCGCGAGATATT</t>
  </si>
  <si>
    <t>GGCTCTCGCGAGATAGCGG</t>
  </si>
  <si>
    <t>GAGATAGCGGCGGTAGCGCT</t>
  </si>
  <si>
    <t>GAGAAGTAGTAACAGCGATT</t>
  </si>
  <si>
    <t>GTAAGGCGCTTTGGCCAGAG</t>
  </si>
  <si>
    <t>GATCTGCGCAAGCGCAAGGT</t>
  </si>
  <si>
    <t>GCTCTCGCGAGATAGCGG</t>
  </si>
  <si>
    <t>GCGCGCCTGCGCACTAAGCATC</t>
  </si>
  <si>
    <t>GAACAAACCGTCGGAAACTCA</t>
  </si>
  <si>
    <t>GACTTTCCCGCCGCAGGTCGG</t>
  </si>
  <si>
    <t>GCAGGCGCGCGACTTTCCCGCCGC</t>
  </si>
  <si>
    <t>GAATGGGAATCCGCCGGCCAGCGC</t>
  </si>
  <si>
    <t>GCACAGCCAGCGGGACCGCGT</t>
  </si>
  <si>
    <t>GAGGGATCCGAAGGGGGGC</t>
  </si>
  <si>
    <t>GCGCACTAAGCATCTGGTT</t>
  </si>
  <si>
    <t>GCGCTCGGCCCCTCCCCCACG</t>
  </si>
  <si>
    <t>GAGCTCGCGGCCAGCGCTGGC</t>
  </si>
  <si>
    <t>GTCTCTGGCCCGAGGGAAGC</t>
  </si>
  <si>
    <t>GCATCTGGTTCGGTCTCTGGCCCG</t>
  </si>
  <si>
    <t>GCGGGGCCTTGCCTTACAGCG</t>
  </si>
  <si>
    <t>GTTGGTTCGTCGCggcggcga</t>
  </si>
  <si>
    <t>GTAAGGCAAGGCCCCGCCGC</t>
  </si>
  <si>
    <t>Ggcggcgccccgagccggcgg</t>
  </si>
  <si>
    <t>GccccgagccggcggAGGCGA</t>
  </si>
  <si>
    <t>GAAGAAGGAGATTGTGGTGAA</t>
  </si>
  <si>
    <t>GGGCCTTGCCTTACAGCGCG</t>
  </si>
  <si>
    <t>GAAGGGAGACGAAGTGATCTT</t>
  </si>
  <si>
    <t>GTGATCTTCGGGGAGTTCTCC</t>
  </si>
  <si>
    <t>GCTGCTGCTGTTGGTTCGTCG</t>
  </si>
  <si>
    <t>GTCCTCGCCTACGACAGCAGC</t>
  </si>
  <si>
    <t>GCCGAGGACCCCGCGCTGTA</t>
  </si>
  <si>
    <t>GCGGCGCATGCCCCTAACGAG</t>
  </si>
  <si>
    <t>GCGTGCCTTCTATTGAAGAGC</t>
  </si>
  <si>
    <t>GCGCACGTAGAGCAGCTAGG</t>
  </si>
  <si>
    <t>GAACCAATCCCACTCCTCCA</t>
  </si>
  <si>
    <t>GCGGAGACGACGCGCGAGAA</t>
  </si>
  <si>
    <t>GAATGGACTCTAAGGGTCC</t>
  </si>
  <si>
    <t>GCTCTACGTGCGCTCCCGCCC</t>
  </si>
  <si>
    <t>GCGCTCCCGCCCTGGAGGAGT</t>
  </si>
  <si>
    <t>GCCTTAGGAGCGCTTCTCAT</t>
  </si>
  <si>
    <t>GCGTCAGTCAAGCGCGGGGCA</t>
  </si>
  <si>
    <t>GTACCTGCGGTCCCGAGACAA</t>
  </si>
  <si>
    <t>GTCGCCAGGCACGTACCTG</t>
  </si>
  <si>
    <t>GGACCACCCGAAGAAGTCGCC</t>
  </si>
  <si>
    <t>GCAAGAAACTGGGTAGGGACG</t>
  </si>
  <si>
    <t>GGAGCCATGGCGCTCGGCGG</t>
  </si>
  <si>
    <t>GGTAGGGACGAGGAGGGCGGA</t>
  </si>
  <si>
    <t>GTAGAGCCGCTCTCTCTCAC</t>
  </si>
  <si>
    <t>GTACGTGCCTGGCGACTTCTT</t>
  </si>
  <si>
    <t>GAGCGCCATGGCTCCTAGGA</t>
  </si>
  <si>
    <t>GTGATTGGATGTTGTGGGACGG</t>
  </si>
  <si>
    <t>GTACCCGGCTTATTATTCCG</t>
  </si>
  <si>
    <t>GTTTGAAACTGCTCGCACT</t>
  </si>
  <si>
    <t>GCCGCCGCGGAATAATAAGCC</t>
  </si>
  <si>
    <t>GTGTCTAGGGGACGGCCGA</t>
  </si>
  <si>
    <t>GGGACGGCCGAGGGCCTCGGA</t>
  </si>
  <si>
    <t>GGAGGGCGAGTATTGAGGAA</t>
  </si>
  <si>
    <t>GGAGGTCAGGGATCTGCGCG</t>
  </si>
  <si>
    <t>GCCCGGCTGGGCCTCGGGGGG</t>
  </si>
  <si>
    <t>GCGGTGGGCAGGGCCTTCGCC</t>
  </si>
  <si>
    <t>GGTCCTCTAAGAAGGCCGGAC</t>
  </si>
  <si>
    <t>GGGCCTGAGGACTGGCTCGG</t>
  </si>
  <si>
    <t>GcccaccAAAGCGCCCCGGGA</t>
  </si>
  <si>
    <t>GgggtgggtgggggtTGCTTTT</t>
  </si>
  <si>
    <t>GCACCCTTCTACATGAGGTGG</t>
  </si>
  <si>
    <t>GTGCCCAGGGATGCTGCTTCG</t>
  </si>
  <si>
    <t>GgtgggggtTGCTTTTTGGAGTGC</t>
  </si>
  <si>
    <t>GAGACATGGGGGCAAGAAGGA</t>
  </si>
  <si>
    <t>GCTTGGTATCGAAGCACAAG</t>
  </si>
  <si>
    <t>GTCCAGGAAGTGAGAAGCCGA</t>
  </si>
  <si>
    <t>GTGAGAAGCCGACGGCCCG</t>
  </si>
  <si>
    <t>GggtTGCTTTTTGGAGTGCTG</t>
  </si>
  <si>
    <t>GGGAACTTTTTTCCCTTCTTC</t>
  </si>
  <si>
    <t>GTCACCAACCCCATGTCTT</t>
  </si>
  <si>
    <t>GGCACAGTTATCAAACCTT</t>
  </si>
  <si>
    <t>GGCAGTGGAGTTGCGAGACAA</t>
  </si>
  <si>
    <t>GCCCCCATGTCTCTCTGAAT</t>
  </si>
  <si>
    <t>GTCTTCGCGCGGAGAGGTTGC</t>
  </si>
  <si>
    <t>GAAGCCGTCTTCGCGCGGAG</t>
  </si>
  <si>
    <t>GTGGGTGGGGTAAGTGGAGGG</t>
  </si>
  <si>
    <t>GTCCGAGGCAGAACTGTGGGT</t>
  </si>
  <si>
    <t>GGGGGTCCCGGGGGAGATCT</t>
  </si>
  <si>
    <t>GCTGCGGGGTGGGGGGTCCCG</t>
  </si>
  <si>
    <t>GTCCAGAATCATTGCACCTAA</t>
  </si>
  <si>
    <t>GGAGCGCGCGGAGGGTAGCGA</t>
  </si>
  <si>
    <t>GGAGAGGTTGCAGGGGCCCCT</t>
  </si>
  <si>
    <t>GGCCCCTCGGGGATGAGCGAG</t>
  </si>
  <si>
    <t>GCGCCGCTCGCTCATCCCCG</t>
  </si>
  <si>
    <t>GCCAATCCCCCAGATCTCCCC</t>
  </si>
  <si>
    <t>GTCGCGTCGGGCCTCCCGAGG</t>
  </si>
  <si>
    <t>GAGGGGGCTGCGAGTGTCAGT</t>
  </si>
  <si>
    <t>GTGTCCGCGGCCTCGCGGAGC</t>
  </si>
  <si>
    <t>GCACTCTCTCCGGCGAGGGGG</t>
  </si>
  <si>
    <t>GCGATGGAGGCTTCGTAAAGG</t>
  </si>
  <si>
    <t>GAGGCTTCGTAAAGGAGGAGG</t>
  </si>
  <si>
    <t>GAGGGGCCCAGTCGCGTC</t>
  </si>
  <si>
    <t>GGATTAAGCGGCTTGGGAGA</t>
  </si>
  <si>
    <t>GgcccgcgcgTATAAAGG</t>
  </si>
  <si>
    <t>GCGAGGGACGCGGCGGCTACC</t>
  </si>
  <si>
    <t>GGCCAAGTGCGCTGTGCTCG</t>
  </si>
  <si>
    <t>GAGTCCACCACCGGACAGCC</t>
  </si>
  <si>
    <t>GGCTGCCGTCCGGACGAGAC</t>
  </si>
  <si>
    <t>GAGCTAGCCAGCAGGCATCG</t>
  </si>
  <si>
    <t>GTGCTCGAGGGGTGCCGGCC</t>
  </si>
  <si>
    <t>GCGGCTACCTGGCTGTCCGG</t>
  </si>
  <si>
    <t>GCGCTGTGCTCGAGGGGTGC</t>
  </si>
  <si>
    <t>GTCGGGTTCGCCTGTCTCGTC</t>
  </si>
  <si>
    <t>GGCGGAAGTGGGCGGTTCGG</t>
  </si>
  <si>
    <t>GCCACCCGCGGGTTCTGGCTC</t>
  </si>
  <si>
    <t>GACACCTCCTGCGCCATGTT</t>
  </si>
  <si>
    <t>GAGTACCTGAGCCAGAACCCG</t>
  </si>
  <si>
    <t>GGGGCGTTATCTGGAGGGCCG</t>
  </si>
  <si>
    <t>GGCCTGCGGAGGGGCGTTATC</t>
  </si>
  <si>
    <t>GGCGCTGTTGTTTGGTCTTT</t>
  </si>
  <si>
    <t>GAAGCCGGCGGTGGGCGGAAG</t>
  </si>
  <si>
    <t>GAAGAACGCGAGGGCGCGCGG</t>
  </si>
  <si>
    <t>GCTCGCGCCGGAAGAACGCGA</t>
  </si>
  <si>
    <t>GGGGCCTCGGGCTTTCGGCTC</t>
  </si>
  <si>
    <t>GGCCCATGACACGCCGCAG</t>
  </si>
  <si>
    <t>GCTGCCGGGTCCGGGAGCGAA</t>
  </si>
  <si>
    <t>GCCAAGCACCGGCTCATGTG</t>
  </si>
  <si>
    <t>GGGCGTTCCAGAGTCAGCCAC</t>
  </si>
  <si>
    <t>GATTTGAACGCGAGCGGCG</t>
  </si>
  <si>
    <t>GCACCCTCTGCGGCGTGTCA</t>
  </si>
  <si>
    <t>GCCGCCGGAGCCGAAAGCCCG</t>
  </si>
  <si>
    <t>GCTCGCGGCACAGCGTTCTCT</t>
  </si>
  <si>
    <t>GCGAGCGATTTGAACGCGAG</t>
  </si>
  <si>
    <t>GGGGGCCTGCACTTACCAGAC</t>
  </si>
  <si>
    <t>GCTTGCTTCCTATTGGACGGCG</t>
  </si>
  <si>
    <t>GCGGCAGTCGCCTGAGACTTA</t>
  </si>
  <si>
    <t>GCCAGCGCAACTGTCTGAGG</t>
  </si>
  <si>
    <t>GAATCGCCGGAATACCAGGCCG</t>
  </si>
  <si>
    <t>GTGTTGTTAGCGCGCGCCTTC</t>
  </si>
  <si>
    <t>GGTTATTGCTTGGCCGCGGCC</t>
  </si>
  <si>
    <t>GGAACATGGCTGCGTCCGGTC</t>
  </si>
  <si>
    <t>GAACATGGCTGCGTCCGGTC</t>
  </si>
  <si>
    <t>GTAAGTGCAGGCCCCCCGCTCC</t>
  </si>
  <si>
    <t>GTTGTTAGCGCGCGCCTTC</t>
  </si>
  <si>
    <t>GCTAACAACACTCCCCCGCCAT</t>
  </si>
  <si>
    <t>GCCCTCAACAAACAAGAACGCT</t>
  </si>
  <si>
    <t>GGCAGTCGCCTGAGACTTA</t>
  </si>
  <si>
    <t>GTTATTGCTTGGCCGCGGCC</t>
  </si>
  <si>
    <t>GCTTGGCCGCGGCCTGGTATTC</t>
  </si>
  <si>
    <t>GCCCGTTTTGCGCATGTGTCTC</t>
  </si>
  <si>
    <t>GCCTGATAGGATGGCGGAGGA</t>
  </si>
  <si>
    <t>GCCGCATCTGATTGAGCCG</t>
  </si>
  <si>
    <t>GGCCGGCACTTCAGGGCTCAC</t>
  </si>
  <si>
    <t>GCCGCAGGCCCAGCGGGCACC</t>
  </si>
  <si>
    <t>GACAGCAGAGCCGGGAAGCAG</t>
  </si>
  <si>
    <t>GCTCAATCAGATGCGGCGTT</t>
  </si>
  <si>
    <t>GGCCGTCTGCGTGCGAGTG</t>
  </si>
  <si>
    <t>GCCGCTGAACAGCAGGTAGG</t>
  </si>
  <si>
    <t>GCGGCGCCGCCCTGAGCCGGA</t>
  </si>
  <si>
    <t>GCGAGGCCTACGATGTTTCC</t>
  </si>
  <si>
    <t>GAGACCAGAAGCGGGCGAATT</t>
  </si>
  <si>
    <t>GTGCCCAATTCGCCCGCTTC</t>
  </si>
  <si>
    <t>GGCGAATTGGGCACCGGTGG</t>
  </si>
  <si>
    <t>GAGCAAGGTGAGCGTCCTGAC</t>
  </si>
  <si>
    <t>GTGAGCGTCCTGACTGGGTC</t>
  </si>
  <si>
    <t>GTCCTGACTGGGTCCGGATCC</t>
  </si>
  <si>
    <t>GCCCTGGCGGCGGGCGGTAGG</t>
  </si>
  <si>
    <t>GATCACTCTCCCGGCCCTGT</t>
  </si>
  <si>
    <t>GTACAGTTCTGGCGCGGCTT</t>
  </si>
  <si>
    <t>GGGCGGTCCCCGGCACCTACA</t>
  </si>
  <si>
    <t>GTTCCTAGGAAAGAAGGGCAG</t>
  </si>
  <si>
    <t>GTCAGCTTCTTTGAATTCCGG</t>
  </si>
  <si>
    <t>GAATTCCGGAGGCGGCATT</t>
  </si>
  <si>
    <t>GAGGCGGCATTCGGTGGTCAG</t>
  </si>
  <si>
    <t>GGCTGCAGGTAGAGTGTCTT</t>
  </si>
  <si>
    <t>GAGGGTGGGACTATCCTGCA</t>
  </si>
  <si>
    <t>GAAGCGCTGGGATGGTTCAAC</t>
  </si>
  <si>
    <t>GCTGGGATGGTTCAACTGGGT</t>
  </si>
  <si>
    <t>GGAACCTGTAACGTCCCAC</t>
  </si>
  <si>
    <t>GTTTCGCACCAGGGATCCT</t>
  </si>
  <si>
    <t>GCGCGTCTGCGCTAAAGCGC</t>
  </si>
  <si>
    <t>GCCCCCGTCCCGAGGTCCTGT</t>
  </si>
  <si>
    <t>GCCGTCCATCTCCGGCGCA</t>
  </si>
  <si>
    <t>GACAGAGGCGGCGATTGTGG</t>
  </si>
  <si>
    <t>GCGGCCCATTTGTAAATGCTG</t>
  </si>
  <si>
    <t>GCTTCACGGAGCGGTAATTTG</t>
  </si>
  <si>
    <t>GCGCCGGAGATGGACGGCGGT</t>
  </si>
  <si>
    <t>GATGGACGGCGGTGGGCGGGC</t>
  </si>
  <si>
    <t>GTGGGCGGGCAGGACTCTGCT</t>
  </si>
  <si>
    <t>GGACCTCGGGGTTGGCTCGGC</t>
  </si>
  <si>
    <t>GAATGTGAAGAAATGTGGAAAGATA</t>
  </si>
  <si>
    <t>GTCACAAACTCCAGGTCGCCT</t>
  </si>
  <si>
    <t>GTATCTAGTTGGCCGGCGATA</t>
  </si>
  <si>
    <t>GTGAGGTTATGGAGCTTGCGT</t>
  </si>
  <si>
    <t>GTGGGAATGAGCACATCCAAT</t>
  </si>
  <si>
    <t>GCAGCGCGCGCAGAAGTCCG</t>
  </si>
  <si>
    <t>GCGCAGCGCCTAGGCGACC</t>
  </si>
  <si>
    <t>GACGCTGTGATGGTAAGACCT</t>
  </si>
  <si>
    <t>GGGCCGGGGAGGTTGATATAA</t>
  </si>
  <si>
    <t>GAAGGTGAAACCCTTATCGC</t>
  </si>
  <si>
    <t>GGCTTTGAGTCCCGTTCTTCT</t>
  </si>
  <si>
    <t>GCTTTAGTTTTTCTTATA</t>
  </si>
  <si>
    <t>GCATATATCAATGAATCAGG</t>
  </si>
  <si>
    <t>GAATCAGGAGGATCTAGATC</t>
  </si>
  <si>
    <t>GATCCGGATAGTACTACAGATG</t>
  </si>
  <si>
    <t>GCGGCTGTGATGTCGGTGTTG</t>
  </si>
  <si>
    <t>GCCAGCGCGCGCTACCGTGG</t>
  </si>
  <si>
    <t>GCCTGAACACGGCCACCATCT</t>
  </si>
  <si>
    <t>GAAAGATCGGCGCGCACCGC</t>
  </si>
  <si>
    <t>GGGCACGTGCCTCCTTATAGG</t>
  </si>
  <si>
    <t>GGCCGCCTGCACCTACCAAGA</t>
  </si>
  <si>
    <t>GCCTATTCCCCGCCCCCGCCA</t>
  </si>
  <si>
    <t>GCGAAGCCCCGCCTATAAGG</t>
  </si>
  <si>
    <t>GTGCCCCCAGGCCGCGCTCT</t>
  </si>
  <si>
    <t>GCGCTCTAGGGGCTGGACTCA</t>
  </si>
  <si>
    <t>GCACGCGGCCGGGCGGCTCCA</t>
  </si>
  <si>
    <t>GGCTCCAAGGCTGCCGGCTA</t>
  </si>
  <si>
    <t>GGTGAGCAGCGGAGCGCTT</t>
  </si>
  <si>
    <t>GCCACTGCTTAGACAGCCA</t>
  </si>
  <si>
    <t>GCGCTCCGCTGCTCACCCTAGC</t>
  </si>
  <si>
    <t>GCTCACCCTAGCCGGCAGCCT</t>
  </si>
  <si>
    <t>GGCCGGGCGGCTCCAAGGCTGC</t>
  </si>
  <si>
    <t>GGCCGCGTGCCTCACTAAAG</t>
  </si>
  <si>
    <t>GCGTGCCTCACTAAAGAGGCA</t>
  </si>
  <si>
    <t>GAGGCAGGGCTGGGATCACG</t>
  </si>
  <si>
    <t>GTTTTCCTCCGTATTTTTCAC</t>
  </si>
  <si>
    <t>GTTGTGGTCAGCCATCGTCT</t>
  </si>
  <si>
    <t>GTCAGCCATCGTCTCGGCCC</t>
  </si>
  <si>
    <t>GCTACCCACCTACGAAGGATC</t>
  </si>
  <si>
    <t>GAACTTGGTTTCTGAGTCTTCCG</t>
  </si>
  <si>
    <t>GTCCTGCTACCCACCTACGA</t>
  </si>
  <si>
    <t>GCACCGGCCTGCGCCATGGCC</t>
  </si>
  <si>
    <t>GGGCCGTACCGTGCTGGTGGC</t>
  </si>
  <si>
    <t>GCGGCGTGGAGTCGCTGTCA</t>
  </si>
  <si>
    <t>GGCGCCCGCCTGCCGCAGCCG</t>
  </si>
  <si>
    <t>GCAGGCCGGGCCAGGCTAGAC</t>
  </si>
  <si>
    <t>GCTAGACGGGGCGGGGCCCTA</t>
  </si>
  <si>
    <t>GATTCTGGGAAAGTGAACTCCA</t>
  </si>
  <si>
    <t>GTTGCCATGAAAACTTAAGGTGAG</t>
  </si>
  <si>
    <t>GATTGTCAACCAGTGAAAAATA</t>
  </si>
  <si>
    <t>GAGGAAAACACTAACAGAATA</t>
  </si>
  <si>
    <t>GAGTTACATTAACTGTGGCGG</t>
  </si>
  <si>
    <t>GGCTGGGCGGTTAGGAGGGCC</t>
  </si>
  <si>
    <t>GCACGCTGCTGCGACGCGTGC</t>
  </si>
  <si>
    <t>GCGGCGACCCCGGAGTGCTC</t>
  </si>
  <si>
    <t>GTGCTCGGGCTGGGTATGTGA</t>
  </si>
  <si>
    <t>GAGTACTTGAGCAACTAGA</t>
  </si>
  <si>
    <t>GCAACTAGAGGGACCGGGGAG</t>
  </si>
  <si>
    <t>GAGCCAGCCGGGCGCCTATCT</t>
  </si>
  <si>
    <t>GTAACGCACAGAGAGCCAGCC</t>
  </si>
  <si>
    <t>GAATGGGGCACGGGAGAGGTA</t>
  </si>
  <si>
    <t>GCTGGGAATGGGGCACGGGAG</t>
  </si>
  <si>
    <t>GACTCGCTTTAGAAAGCCACG</t>
  </si>
  <si>
    <t>GGTCCGTATGACGCTTCTTC</t>
  </si>
  <si>
    <t>GCACACAAGCTCCGGGGACAC</t>
  </si>
  <si>
    <t>GATTCGAACGTTCGGACTG</t>
  </si>
  <si>
    <t>GATAAAGCGGAAGGCTCCCCG</t>
  </si>
  <si>
    <t>GAAAGAAGCCTCAACTTCGTC</t>
  </si>
  <si>
    <t>GTGAGATTCCATCCCTTCTC</t>
  </si>
  <si>
    <t>GTATCGCACACAAGCTCCG</t>
  </si>
  <si>
    <t>GAGGCGGGCGACTTGGTGT</t>
  </si>
  <si>
    <t>GCTAGCCGGACGAGGAGAGGC</t>
  </si>
  <si>
    <t>GCCGTCTGCTGCAGCGCGCC</t>
  </si>
  <si>
    <t>GTGAGGTCCAGTTGAGTCGC</t>
  </si>
  <si>
    <t>GTAGCCGCTTTTCAAAcgccc</t>
  </si>
  <si>
    <t>GCAGTAGTGCGCTTGCGCAGC</t>
  </si>
  <si>
    <t>GTCGCCCGCCTCTCCTCGTC</t>
  </si>
  <si>
    <t>GTAATGAAGGCGTCCTCCTT</t>
  </si>
  <si>
    <t>GCGGGAGGCGAAGCTCGCTGA</t>
  </si>
  <si>
    <t>GATTACCCGCGACTCAAC</t>
  </si>
  <si>
    <t>GCCTGGTTGCTAGGCGGAAGC</t>
  </si>
  <si>
    <t>GTGGGACCTGGCTGCGGAGCG</t>
  </si>
  <si>
    <t>GTCGGGGCACAGTTAGGATCT</t>
  </si>
  <si>
    <t>GccgcccgggcgTTTGAAAAG</t>
  </si>
  <si>
    <t>GGTCCGGGGGCGAAGGCGGCT</t>
  </si>
  <si>
    <t>GTGGCTTTTTCCTTGAGTCG</t>
  </si>
  <si>
    <t>GCCTCCAGCCGCATTGCCCTC</t>
  </si>
  <si>
    <t>GGAGCCCGTGCCTGGACGGA</t>
  </si>
  <si>
    <t>GCCCGCGGGTACCGCCCAGA</t>
  </si>
  <si>
    <t>GAGGCCTGAGGGCAATGCGGC</t>
  </si>
  <si>
    <t>GCTGCCGGTGAGTCCGGATGT</t>
  </si>
  <si>
    <t>GTGGCGCCTTCGCCTTCTGGG</t>
  </si>
  <si>
    <t>GGTACCGCCCAGAAGGCGA</t>
  </si>
  <si>
    <t>GGGCCGGGCTCGGGCACTGCC</t>
  </si>
  <si>
    <t>GCGGTACCCGCGGGCCGGGCT</t>
  </si>
  <si>
    <t>GAGGCCAGGCCGGGTCAGACC</t>
  </si>
  <si>
    <t>GATGCTGGCTGAGGGTTCCTGG</t>
  </si>
  <si>
    <t>GACCTGGGGTTAGAGGAGTTGC</t>
  </si>
  <si>
    <t>GTGAGCTTGGACCTGGGGTTAG</t>
  </si>
  <si>
    <t>GTTCTGATTCACGGGTGAGCT</t>
  </si>
  <si>
    <t>GCCAGGACTAGAGTTTCCTCG</t>
  </si>
  <si>
    <t>GCTAGAAGTTGGTCTTCCGCC</t>
  </si>
  <si>
    <t>GAACCCTCAGCCAGCATCCCG</t>
  </si>
  <si>
    <t>GTGAATCAGAACTTACCGG</t>
  </si>
  <si>
    <t>GCCACGGAGGCTGTTACCGCG</t>
  </si>
  <si>
    <t>GTAAGGGGATCTGCTAGAAGT</t>
  </si>
  <si>
    <t>GCTGCGCCAGGCGCAGAGGCG</t>
  </si>
  <si>
    <t>GCGGCCTCAGGGCGCGAGCAA</t>
  </si>
  <si>
    <t>GACCGACGGGACAGTGACGGT</t>
  </si>
  <si>
    <t>GTTTCGGCTGCCGGACCGAC</t>
  </si>
  <si>
    <t>GGGACGCGGGCTCGGTGAGGG</t>
  </si>
  <si>
    <t>GCACACTGCCCTCCGAAGTC</t>
  </si>
  <si>
    <t>GTTCCGGGCTCCAGCCGGTGC</t>
  </si>
  <si>
    <t>GCATGCGTCTGCCTCCCGCCT</t>
  </si>
  <si>
    <t>GTCTGCCTCCCGCCTAGGCGC</t>
  </si>
  <si>
    <t>GCCCGCGTCCCCGACTTCGG</t>
  </si>
  <si>
    <t>GGGAAAGTCCACGGACTGAAG</t>
  </si>
  <si>
    <t>GCACCGGCTGGAGCCCGGAA</t>
  </si>
  <si>
    <t>GCACGCGCACTTGCAGTGCCC</t>
  </si>
  <si>
    <t>GCCCTCCGAAGTCGGGGACGC</t>
  </si>
  <si>
    <t>GGGACGCGGGCTCGGTGAGG</t>
  </si>
  <si>
    <t>GGCCTCAGGGCGCGAGCAA</t>
  </si>
  <si>
    <t>GCCCAACCGTCACTGTCCCGT</t>
  </si>
  <si>
    <t>GCATGCCTGTGGCACTGTCTC</t>
  </si>
  <si>
    <t>GTCAGTTGTTGGGCTGTAA</t>
  </si>
  <si>
    <t>GCCCCTGACGAAGTGACTCCC</t>
  </si>
  <si>
    <t>GACGAAGTGACTCCCGGGCC</t>
  </si>
  <si>
    <t>GAACTGCAGGGAGCCGCAGCT</t>
  </si>
  <si>
    <t>GGACCGGCGGATCCCCGGAGC</t>
  </si>
  <si>
    <t>GCCCTCCTCGCACCGGCTCCG</t>
  </si>
  <si>
    <t>GGGGGTGGCTTGCCCTGAGGG</t>
  </si>
  <si>
    <t>GCGGCTCCCTGCAGTTCTCTC</t>
  </si>
  <si>
    <t>GGCAAGCCACCCCCCGAGCTG</t>
  </si>
  <si>
    <t>GCTTCGCGGCCTCATGGCTTG</t>
  </si>
  <si>
    <t>GATTCTGGCTTCGCGGCCTCA</t>
  </si>
  <si>
    <t>GCCTTGGTGATTCTGGCTTCG</t>
  </si>
  <si>
    <t>GCCCAGGCTGCCTTGGTGATTC</t>
  </si>
  <si>
    <t>GTGCGCAAGTTGGAGGGGCAA</t>
  </si>
  <si>
    <t>GTAACCGCCGGTGCGCAAGT</t>
  </si>
  <si>
    <t>GCGGCAACCCTGTAACCGC</t>
  </si>
  <si>
    <t>GAAGGCTCAGGGGCGTGCTTG</t>
  </si>
  <si>
    <t>GGGCCGCCTCCAGACCAGGACA</t>
  </si>
  <si>
    <t>GCCCCTCCAACTTGCGCACCGG</t>
  </si>
  <si>
    <t>GCTCGACCTCCTCTCAGGCGG</t>
  </si>
  <si>
    <t>GGCGCCAGGGGAGCCGCCAC</t>
  </si>
  <si>
    <t>GCGGCAGCTCGACCTCCTCTC</t>
  </si>
  <si>
    <t>GaagagcagcggccgcCTGAG</t>
  </si>
  <si>
    <t>GCGCCTCCGCCGCCTGAGAGG</t>
  </si>
  <si>
    <t>GCTGGAGGAGCTGGAGTGCG</t>
  </si>
  <si>
    <t>GGTCGGTTCGGGCCCGCGCCG</t>
  </si>
  <si>
    <t>GCGGGCCGGGCGTTCACCCCC</t>
  </si>
  <si>
    <t>GAGCCGCCACAGGTCGGTTC</t>
  </si>
  <si>
    <t>GccgccgcGCTCGTATTTGG</t>
  </si>
  <si>
    <t>GAGGAGGTCGAGCTGCCGCC</t>
  </si>
  <si>
    <t>GAACGCCCGGCCCGCAGGACC</t>
  </si>
  <si>
    <t>GCGGAGGCGCGGGCTCCCCTC</t>
  </si>
  <si>
    <t>GcggccgccgcGCTCGTATT</t>
  </si>
  <si>
    <t>GCTCGTATTTGGCGGGAACCG</t>
  </si>
  <si>
    <t>GTCGGTTCGGGCCCGCGCCG</t>
  </si>
  <si>
    <t>GGTCGCGTCGGTCCGGGCCAG</t>
  </si>
  <si>
    <t>GCTCTTTTGGTCGCGTCGGTC</t>
  </si>
  <si>
    <t>GCCAGGGAAGCCGTACCTGGA</t>
  </si>
  <si>
    <t>GCGCCGCTCCGGAGCTATCC</t>
  </si>
  <si>
    <t>GCTGGGACTGAGGCCGCCGGG</t>
  </si>
  <si>
    <t>GGAGGGGCGGGGCGTCTATG</t>
  </si>
  <si>
    <t>GACGGTGCCTCTGACTGTCC</t>
  </si>
  <si>
    <t>GTCCGGGTCCCTCCAGGTA</t>
  </si>
  <si>
    <t>GGCCAGAGGCCCTCGCCGA</t>
  </si>
  <si>
    <t>GGCCCCGGGATAGCTCCGGAG</t>
  </si>
  <si>
    <t>GGTTTATTGGGCTTCAGCAC</t>
  </si>
  <si>
    <t>GGTGGGTCTTCTTGTGACTGA</t>
  </si>
  <si>
    <t>GTGACCTCGCGTGACCCCTA</t>
  </si>
  <si>
    <t>GCCATAGCGCACCAAGCTCC</t>
  </si>
  <si>
    <t>GGCTTCAGCACAGGCTTCCGC</t>
  </si>
  <si>
    <t>GCCTCTGGAGGGGCAGATCCG</t>
  </si>
  <si>
    <t>GTGATGCAAGTCGCCTCTGG</t>
  </si>
  <si>
    <t>GGGGTCGTCTGGCGCGGTT</t>
  </si>
  <si>
    <t>GCGGTGAGCAGTCGGAGTC</t>
  </si>
  <si>
    <t>GGACGGCCCCGGAGCGGAAGC</t>
  </si>
  <si>
    <t>GTTTCCGGCTGAGGTTGGCC</t>
  </si>
  <si>
    <t>GTTGGCCTGGCCGCGGTTGCG</t>
  </si>
  <si>
    <t>GCTTCTGCAAGGTCTCAGGGA</t>
  </si>
  <si>
    <t>GCCACGGAGACCGGCCTACGA</t>
  </si>
  <si>
    <t>GGCGCCCTCGCAACCGCGGCC</t>
  </si>
  <si>
    <t>GAGGGCCTGCGGGAGACAcgc</t>
  </si>
  <si>
    <t>Gccccgcgaccacgccgggcg</t>
  </si>
  <si>
    <t>GGAAATGTAGTTTCCGGCTG</t>
  </si>
  <si>
    <t>GACCGGCCTACGAGGGCCTGC</t>
  </si>
  <si>
    <t>GAGGAGCGCGCGACCTGCT</t>
  </si>
  <si>
    <t>GCGCCCTCGCAACCGCGGCC</t>
  </si>
  <si>
    <t>GTGTCTCCCGCAGGCCCTCGT</t>
  </si>
  <si>
    <t>GGGAAATGTAGTTTCCGGCTG</t>
  </si>
  <si>
    <t>GGCTGAGGTTGGCCTGGCCG</t>
  </si>
  <si>
    <t>GAGGGCGCCGAGGCAGGCGCG</t>
  </si>
  <si>
    <t>GGGCGCCGCCATGACGAGCC</t>
  </si>
  <si>
    <t>GGACAGCCCTACGCCGGCAA</t>
  </si>
  <si>
    <t>GCCGCCATGACAACCGATAC</t>
  </si>
  <si>
    <t>GAGGGCGGAAGTGGCTACTCA</t>
  </si>
  <si>
    <t>GCCGTGACAGATTAGTCCTAA</t>
  </si>
  <si>
    <t>GCAATTTAGCCAGAAGAGGG</t>
  </si>
  <si>
    <t>GGAGCGGCAGCACGTATG</t>
  </si>
  <si>
    <t>GACCCGCCTTTTCCGGTAT</t>
  </si>
  <si>
    <t>GAACGGGGTTGTTAGTTCAAT</t>
  </si>
  <si>
    <t>GCGGCGCCCTACCTCTTCTTC</t>
  </si>
  <si>
    <t>GACTCCGGCAGGGTTAGGGCG</t>
  </si>
  <si>
    <t>GGGTCGGCTCCTCTGGGCAA</t>
  </si>
  <si>
    <t>GCGGGGAGCAAGACTCCGGC</t>
  </si>
  <si>
    <t>GGCGGGTGACGGGATGACCCT</t>
  </si>
  <si>
    <t>GGATGACCCTCGGGGCTGGTA</t>
  </si>
  <si>
    <t>GGCCGTGAGGGGCGTCTCTTT</t>
  </si>
  <si>
    <t>GAGCCGCCGCAGGTCGCGCT</t>
  </si>
  <si>
    <t>GCTCCTCCTCGCCGCGGCCGA</t>
  </si>
  <si>
    <t>GCAAGGGGCGGTCCGCGGGTC</t>
  </si>
  <si>
    <t>GGTCCGGAGACGCCTGAGGAA</t>
  </si>
  <si>
    <t>GCGAGAGGCTTCGAAAGAAC</t>
  </si>
  <si>
    <t>GGATAAATGTGGATGAGATAGA</t>
  </si>
  <si>
    <t>GTTCACAGAAAAAAGGCAAAAC</t>
  </si>
  <si>
    <t>GGTTGAAAGACTTGGATAAATG</t>
  </si>
  <si>
    <t>GATTTACACGACAAAATGGTC</t>
  </si>
  <si>
    <t>GGGACGGGTGGGGCTGTGGATG</t>
  </si>
  <si>
    <t>GCCACACACACTTGACTGCG</t>
  </si>
  <si>
    <t>GTGTGTGTGGCGGGGCAAGTTTCC</t>
  </si>
  <si>
    <t>GCCACTCCCAAGCACACCGA</t>
  </si>
  <si>
    <t>GGAGAAAGCGAGCAGTTTATGT</t>
  </si>
  <si>
    <t>GTTTATGTTGGAGCTTGAAGTC</t>
  </si>
  <si>
    <t>GAACTCCGTGTTGGGAGCGAG</t>
  </si>
  <si>
    <t>GAAATGGGAGGAACTCCGTGT</t>
  </si>
  <si>
    <t>GGTCTTCCTGCAAAAAGACC</t>
  </si>
  <si>
    <t>GTATGGGGCAGAAAACGCCTG</t>
  </si>
  <si>
    <t>GGCTGAAGTAAAGCATTGTTT</t>
  </si>
  <si>
    <t>GCTTTCCGGCGAACGACT</t>
  </si>
  <si>
    <t>GAGGATATAGGGAGCGGTAT</t>
  </si>
  <si>
    <t>GAGGTGGGAGACAAATGCTTTC</t>
  </si>
  <si>
    <t>GAAATTAATTGTTGTTATGAAG</t>
  </si>
  <si>
    <t>GGAAACTCCGGAAGTGAGAGC</t>
  </si>
  <si>
    <t>GGTCTCACCATCGGGGGGCAG</t>
  </si>
  <si>
    <t>GAAACGGTCTCTCGGCCGGTT</t>
  </si>
  <si>
    <t>GCGCTGGTGGTCGATCGTG</t>
  </si>
  <si>
    <t>GCTTCCGCAGACGGCGCTGG</t>
  </si>
  <si>
    <t>GCCCTAGAAGCCCGCCGTAAA</t>
  </si>
  <si>
    <t>GAGGCGGGGCCGGCCAATAGG</t>
  </si>
  <si>
    <t>GCCGGCCAATAGGAGGTTCCG</t>
  </si>
  <si>
    <t>GGAAGAAGCCGCGCGATGCC</t>
  </si>
  <si>
    <t>GCCGGTTTGGGTCTCACCATC</t>
  </si>
  <si>
    <t>GGCTCCGGCTACAGAGGGGAT</t>
  </si>
  <si>
    <t>GACAGCGAACTCCGCGGCCT</t>
  </si>
  <si>
    <t>GACAGCCGACAGCGAACTCCG</t>
  </si>
  <si>
    <t>Gtgggcgagcggactggctgg</t>
  </si>
  <si>
    <t>GAGACTTCCCGGGCCAAcggg</t>
  </si>
  <si>
    <t>GTCTCGGCTCCGGCTACAGAG</t>
  </si>
  <si>
    <t>GCAGCGGCGTCTGTGCTTG</t>
  </si>
  <si>
    <t>GTAGCCGGCTGCTCCCGCTGC</t>
  </si>
  <si>
    <t>GACCCCATCCCCTCTGTAGC</t>
  </si>
  <si>
    <t>GCTTGTGGAGGTGTCGGCCTC</t>
  </si>
  <si>
    <t>GCTCCGGTGAGTGGCCCCTGC</t>
  </si>
  <si>
    <t>GTGTTCTCAGCTGCTCCCTTT</t>
  </si>
  <si>
    <t>GGCCAGCACTTGGATAATTTTC</t>
  </si>
  <si>
    <t>GGAGGGGCTCGGGCCAGCACT</t>
  </si>
  <si>
    <t>GCCATAACTTCTTTTGGGGCA</t>
  </si>
  <si>
    <t>GACCCTGTCGTCAACATCG</t>
  </si>
  <si>
    <t>GGACACCCGTTTCCGCTTCC</t>
  </si>
  <si>
    <t>GCCCGGGATCCACGGTCCAGC</t>
  </si>
  <si>
    <t>GGACACCCGGGCGAGTAGA</t>
  </si>
  <si>
    <t>GAAGCGAGGCACCGGACACCC</t>
  </si>
  <si>
    <t>GAGACCTCGATGTTGACGACA</t>
  </si>
  <si>
    <t>GTGGGCCCGGCACCAAAGCA</t>
  </si>
  <si>
    <t>GAAACGCTAAGTACCAAGAAC</t>
  </si>
  <si>
    <t>GGGGTTCTGATAGAGGAGGAC</t>
  </si>
  <si>
    <t>GGGCCGGTGCACTGGTGTTT</t>
  </si>
  <si>
    <t>GATGACGCGGGCCGGTGCAC</t>
  </si>
  <si>
    <t>GTCCGTCCCAGCTCCGGTGAG</t>
  </si>
  <si>
    <t>GCGTGCGGGCGGCAGCGTACG</t>
  </si>
  <si>
    <t>GTCCTTGATACGACTGAGAGC</t>
  </si>
  <si>
    <t>GGGGACACATAAAGGGGGAC</t>
  </si>
  <si>
    <t>GTAGGGAGCGGCGGCACTAG</t>
  </si>
  <si>
    <t>GAACCCGTCTTGCCCCTTC</t>
  </si>
  <si>
    <t>GTAGTGAAGTTGGTAAATGAC</t>
  </si>
  <si>
    <t>GACGGGTTCAGTTCGTCA</t>
  </si>
  <si>
    <t>GCCGCCGCTCCCTACTCTGG</t>
  </si>
  <si>
    <t>GTTCTTTGGGCGGCTTCTCCT</t>
  </si>
  <si>
    <t>GAAATGGGGGCCGGGCGGTAT</t>
  </si>
  <si>
    <t>GTCACGGGCAGCCGCCTGGGC</t>
  </si>
  <si>
    <t>GGCAGGTCACGGGCAGCCGCC</t>
  </si>
  <si>
    <t>GCTTTCAGTTCCCCGCGCCC</t>
  </si>
  <si>
    <t>GCGGCCGAACAGGTTACCCA</t>
  </si>
  <si>
    <t>GTAGCTCGGGTCCTCCCGCTA</t>
  </si>
  <si>
    <t>GCCCTCGGCCCCCCGCGTT</t>
  </si>
  <si>
    <t>GCCGCCATGGGTAACCTGTT</t>
  </si>
  <si>
    <t>GCGCCCTCGGCCCCCCGCGTT</t>
  </si>
  <si>
    <t>GcgcggccgccgTAGCGGG</t>
  </si>
  <si>
    <t>GGACCCGAGCTACGGTGGCCG</t>
  </si>
  <si>
    <t>GCAAGAAGCAGAGCCGCGTCA</t>
  </si>
  <si>
    <t>GgcgcggccgccgTAGCGGG</t>
  </si>
  <si>
    <t>GGCCGAACAGGTTACCCATGG</t>
  </si>
  <si>
    <t>GggcccgggcccTCACCAGGA</t>
  </si>
  <si>
    <t>GGGCGGAGAGACCGAGGGGCC</t>
  </si>
  <si>
    <t>GTTTCCCCATCCGAACGC</t>
  </si>
  <si>
    <t>GCCGAGGGCGCGGGGCTCTTc</t>
  </si>
  <si>
    <t>GGCGGCGGTGGCGATTGGACT</t>
  </si>
  <si>
    <t>GGTCCACAGATATCCGTAGA</t>
  </si>
  <si>
    <t>GGGGCCTGCGGGCTAGGCTG</t>
  </si>
  <si>
    <t>GAGCAGCTCGCAGAGGCTGCG</t>
  </si>
  <si>
    <t>GTGACGCAAATGCGTTTCCGG</t>
  </si>
  <si>
    <t>GGGCTTCGCGTCTCCTTCTA</t>
  </si>
  <si>
    <t>GCGTGAGATCGGTTCCTTTCC</t>
  </si>
  <si>
    <t>GGAGCTCCCCGGATTACATG</t>
  </si>
  <si>
    <t>GTTACTGCTTAGGCCGCAGGT</t>
  </si>
  <si>
    <t>GATCGGTTCCTTTCCCGGGGT</t>
  </si>
  <si>
    <t>GATATCTGTGGACCTTATGGA</t>
  </si>
  <si>
    <t>GAGGGTCTCCTTGTCCCGAGG</t>
  </si>
  <si>
    <t>GTCTTACAAGGTGGCCGGCCC</t>
  </si>
  <si>
    <t>GCACCGGGAAGGGGAGCGT</t>
  </si>
  <si>
    <t>GGGTCTCCTTGTCCCGAGG</t>
  </si>
  <si>
    <t>GTGGGAAGCGGCTGCGAGAGC</t>
  </si>
  <si>
    <t>GAGAGAGGCGAGCACCGGGAA</t>
  </si>
  <si>
    <t>GCCTGAGAGCGCGCGCGCACG</t>
  </si>
  <si>
    <t>GCCCGCGGCCTGACCTGCAA</t>
  </si>
  <si>
    <t>GGCGCATAGTCGGAAGTGCGC</t>
  </si>
  <si>
    <t>GCACTTCCGACTATGCGCC</t>
  </si>
  <si>
    <t>GcgcggcgccgcgcggccAAC</t>
  </si>
  <si>
    <t>GGAGAGAGGCGAGCACCGGGA</t>
  </si>
  <si>
    <t>GCACCGGGAAGGGGAGCGTG</t>
  </si>
  <si>
    <t>GGAAGGGGAGCGTGGGGCCGC</t>
  </si>
  <si>
    <t>GGGAAGCGGCTGCGAGAGCTG</t>
  </si>
  <si>
    <t>GACAAGGAGACCCTCGGGACA</t>
  </si>
  <si>
    <t>GcgctcggcggccgccATTGC</t>
  </si>
  <si>
    <t>GGAGGTTCGGTTGTCGCCCGT</t>
  </si>
  <si>
    <t>GAAGTGCGCAGGCAGTGCTCG</t>
  </si>
  <si>
    <t>GCGCGCTCTCAGGCTCTGCCC</t>
  </si>
  <si>
    <t>GAGCCGAGGGGTCAGCCGAG</t>
  </si>
  <si>
    <t>GAGGGCGGCGATTCCACCCCC</t>
  </si>
  <si>
    <t>GGCTTGCTCCTCCCCTAAACC</t>
  </si>
  <si>
    <t>GAAACCCGGGACTTGTATGGG</t>
  </si>
  <si>
    <t>GCGGAACAGATCGCAGACCTG</t>
  </si>
  <si>
    <t>GCCGTTCCTCGGGTTCAAACG</t>
  </si>
  <si>
    <t>GGAGGCCTGGAGGGTCTTCCG</t>
  </si>
  <si>
    <t>GCCCACCTTCCTTGGGAGCCG</t>
  </si>
  <si>
    <t>GCTAGCCCCGGAAGACCCTCC</t>
  </si>
  <si>
    <t>GCGATTCCACCCCCAGGGCTG</t>
  </si>
  <si>
    <t>GTGGGCGCTCGTGTGCGGCGG</t>
  </si>
  <si>
    <t>GGGGGCGTGGGCGCTCGTGTG</t>
  </si>
  <si>
    <t>GACCTGCGGCGGGCAGGGCC</t>
  </si>
  <si>
    <t>GCAGGCATCGCGCGCGCAG</t>
  </si>
  <si>
    <t>GGCGGCCCAAGCGGTTTCAAA</t>
  </si>
  <si>
    <t>GCGCGCGATGCCTGCACTCG</t>
  </si>
  <si>
    <t>GCACTCGAGGGCCTCGCGGG</t>
  </si>
  <si>
    <t>GCGGCCCAAGCGGTTTCAAA</t>
  </si>
  <si>
    <t>GGCGCGGGTGGCAGCGTCCGC</t>
  </si>
  <si>
    <t>GGTGGCAGCGTCCGCGGGGCG</t>
  </si>
  <si>
    <t>GCGCGCGATGCCTGCACTCGA</t>
  </si>
  <si>
    <t>GCCTCAGACCTGCCGGGTTCG</t>
  </si>
  <si>
    <t>GCTGCCACCCGCGCCACGCTG</t>
  </si>
  <si>
    <t>GGCGTGGGCGCTCGTGTGCGG</t>
  </si>
  <si>
    <t>GCGCTCGTGTGCGGCGGAGGC</t>
  </si>
  <si>
    <t>GCGGCGAAGCGAGCCGGAGGC</t>
  </si>
  <si>
    <t>GTGTGCGGCGGAGGCCGGGGT</t>
  </si>
  <si>
    <t>GCAGACTAAGTTGTTCTTCCG</t>
  </si>
  <si>
    <t>GGGTGACTGCCTCTTCCAGGG</t>
  </si>
  <si>
    <t>GGTACCCTTTACATCGCTGAG</t>
  </si>
  <si>
    <t>GCGCGCCGCCCTCCTCCTTGC</t>
  </si>
  <si>
    <t>GCTGGAGCAGGCGGTGCGA</t>
  </si>
  <si>
    <t>GAAGCTCATAGCAGCAGAGTG</t>
  </si>
  <si>
    <t>GTGCACCACACCGCCCGCCC</t>
  </si>
  <si>
    <t>GCTGCCGCAGGAGCCCCTCCGC</t>
  </si>
  <si>
    <t>GCCCCTCCGCTGGCCCAGGCGG</t>
  </si>
  <si>
    <t>GCAGTGGCTGAGGGTAGCCAC</t>
  </si>
  <si>
    <t>GTCCCCAACGCTCCGGGGCCA</t>
  </si>
  <si>
    <t>GAAGCAGCTGTCAAGATGCTG</t>
  </si>
  <si>
    <t>GGACGTGGTCAGCACAGGGGC</t>
  </si>
  <si>
    <t>GCGGCGTCTTCGAACGCGCCG</t>
  </si>
  <si>
    <t>GCGATGTTCCAGGGCGCCCCC</t>
  </si>
  <si>
    <t>GTGCTTTTCTCCTCAACACCA</t>
  </si>
  <si>
    <t>GCTTCGATAACCCCGTGGTGC</t>
  </si>
  <si>
    <t>GCGTTCGAAGACGCCGCGAAC</t>
  </si>
  <si>
    <t>GTGGAGTTGCGCACTACCTCA</t>
  </si>
  <si>
    <t>GCGGACACTCCAGAACGGCC</t>
  </si>
  <si>
    <t>GCAGCGGTGCCTGCACGCGA</t>
  </si>
  <si>
    <t>GGGCCCCCCCTACCAATATTC</t>
  </si>
  <si>
    <t>GTTCTGGAGTGTCCGCTGCGG</t>
  </si>
  <si>
    <t>GCCCGGGTCGCCGTCGCGTGC</t>
  </si>
  <si>
    <t>GATGGCGGAACTACAGCTTC</t>
  </si>
  <si>
    <t>GAGGGATGTGGCCCGGAATAT</t>
  </si>
  <si>
    <t>GCTCCCAGGCGCAAAGCACGC</t>
  </si>
  <si>
    <t>GGATAGGGACGGAGCCTGAAA</t>
  </si>
  <si>
    <t>GTGGCCCGGAATATTGGTAG</t>
  </si>
  <si>
    <t>GCCTTCTAAGCCCCCGTGGG</t>
  </si>
  <si>
    <t>GGCCTCGAGACTCGGCCGGGA</t>
  </si>
  <si>
    <t>GCCGGGCACCGAGAGGTTAGG</t>
  </si>
  <si>
    <t>GTTTATGCACACGCCCCCCA</t>
  </si>
  <si>
    <t>GGGGAGGCAGAAGTCATGAC</t>
  </si>
  <si>
    <t>GAGCCGCTGCTCTCCGGCTGA</t>
  </si>
  <si>
    <t>GGGAGCCGCAGTCCTCCCGCC</t>
  </si>
  <si>
    <t>GCCCGGGCGCCTCGGGTCAGC</t>
  </si>
  <si>
    <t>GGGTCAGCGGGGTCTACCC</t>
  </si>
  <si>
    <t>GCCTCCCCTGCGCTCCACTA</t>
  </si>
  <si>
    <t>GTTTATGCACACGCCCCCCAC</t>
  </si>
  <si>
    <t>GCTCCGTCCCTAGTGGAGCGC</t>
  </si>
  <si>
    <t>GGCGGGACGGGATGCCCGGT</t>
  </si>
  <si>
    <t>GAGCCGGCGCGGCGAACGCC</t>
  </si>
  <si>
    <t>GGAGCCGCAGTCCTCCCGCC</t>
  </si>
  <si>
    <t>GCTGTCTCTGATTCCCTCAGC</t>
  </si>
  <si>
    <t>GCTGACCCGAGGCGCCCGGGC</t>
  </si>
  <si>
    <t>GATCCGTTCGGCGCCCCTGC</t>
  </si>
  <si>
    <t>GCGCCCCTGGCGGTCCCGCGC</t>
  </si>
  <si>
    <t>GGGAACGGAGTGGCCGGCGC</t>
  </si>
  <si>
    <t>GAAGCCCTACCCGTGTATC</t>
  </si>
  <si>
    <t>GGACCGCCAGGGGCGCCGGCA</t>
  </si>
  <si>
    <t>GCTGCCGGGCGTGGTGTCGGT</t>
  </si>
  <si>
    <t>GACCGACCGGATACACGGGTA</t>
  </si>
  <si>
    <t>GCTTGTCCTCCTCTCCCAGT</t>
  </si>
  <si>
    <t>GCCTAGACCGACCGGATACAC</t>
  </si>
  <si>
    <t>GTGCCGTTCAGTTGCCCGCCA</t>
  </si>
  <si>
    <t>Ggagagccgcaatggcggaac</t>
  </si>
  <si>
    <t>Gggccaggagagccgcaatgg</t>
  </si>
  <si>
    <t>Gacgaaagagctcgggtcgg</t>
  </si>
  <si>
    <t>GAATCTGGGCCATGGCGCTGT</t>
  </si>
  <si>
    <t>GTACATAAGGCGGAGGGGGTG</t>
  </si>
  <si>
    <t>GTTATGGTCTCCTCCtgtcac</t>
  </si>
  <si>
    <t>GCGCCCggttccgccattg</t>
  </si>
  <si>
    <t>GGAGGGGGTGAGGCGACTGGG</t>
  </si>
  <si>
    <t>GGGGTACATAAGGCGGAGG</t>
  </si>
  <si>
    <t>Gtggctgcccgggctctccaa</t>
  </si>
  <si>
    <t>Gagagccgcaatggcggaac</t>
  </si>
  <si>
    <t>Gtttcctgcgtccccggag</t>
  </si>
  <si>
    <t>GTCGCCGGGATCCTTCCGCT</t>
  </si>
  <si>
    <t>GTGGAGGGGTACATAAGGCGG</t>
  </si>
  <si>
    <t>GTAGTCCGCGGCCGCCTCGTC</t>
  </si>
  <si>
    <t>GTCGCCCCCGCGGGTTGGAGA</t>
  </si>
  <si>
    <t>GCCTCCCCGGGCCAGAATTA</t>
  </si>
  <si>
    <t>GGATCGGGCGGCGCCGAGCTG</t>
  </si>
  <si>
    <t>GGCGCCGAGCTGAGGTGGTGA</t>
  </si>
  <si>
    <t>GGAAGATGGACTCGGTGGAGA</t>
  </si>
  <si>
    <t>GCCACCTCCGTCTCCAACCCG</t>
  </si>
  <si>
    <t>GAAGCTGCAGCGCAACTCTCG</t>
  </si>
  <si>
    <t>GCAGCCCTAATTCTGGCCCG</t>
  </si>
  <si>
    <t>GCGCAACTCTCGCGGCGGCCA</t>
  </si>
  <si>
    <t>GCTTCGCGGAGTACAGAAGCT</t>
  </si>
  <si>
    <t>GTGCGCCAACGTTACGCACGC</t>
  </si>
  <si>
    <t>GCCCCCGGCCACTATGGCAA</t>
  </si>
  <si>
    <t>GCTTCCCGGTGCCGCGAGGGC</t>
  </si>
  <si>
    <t>GCCACTATGGCAACGGAAG</t>
  </si>
  <si>
    <t>GGCGCACGTGACTCCGGCC</t>
  </si>
  <si>
    <t>GTCGCCGGCGTGCGTAACGT</t>
  </si>
  <si>
    <t>GCCATAGTGGCCGGGGGCGGG</t>
  </si>
  <si>
    <t>GAATGCCGGCAGACAGGGACC</t>
  </si>
  <si>
    <t>GTGACTCCGGCCCGGCCTAC</t>
  </si>
  <si>
    <t>GCCAATCAGCGCGCGGGGTT</t>
  </si>
  <si>
    <t>GCCACACGCGGGTCTGCACA</t>
  </si>
  <si>
    <t>GAGCGGCGAGGTGGCGATGG</t>
  </si>
  <si>
    <t>GGTAGAGGCTGTTTATTTTGA</t>
  </si>
  <si>
    <t>GGAAGACGGCTCGCAAGGTAG</t>
  </si>
  <si>
    <t>GCAGAGGCGCAGGCCAAAGTG</t>
  </si>
  <si>
    <t>GCCGTGCGCAGCGGCGTATGT</t>
  </si>
  <si>
    <t>GACCCGCGTGTGGCGCAGGCA</t>
  </si>
  <si>
    <t>GCGGGCCCGCTCCGACGCGGA</t>
  </si>
  <si>
    <t>GCTGCGTCAGGCGGGAAGCT</t>
  </si>
  <si>
    <t>GAGTTGGCGCTgcgggccggg</t>
  </si>
  <si>
    <t>GCGCGTAGGCGGCCGTACC</t>
  </si>
  <si>
    <t>GGAGCTTGGGGGCGCGTAGG</t>
  </si>
  <si>
    <t>GAGCTAGGGGCCCGGAGCTTG</t>
  </si>
  <si>
    <t>GcggAAGCTGCGATGCGGACA</t>
  </si>
  <si>
    <t>GAGGTCGACCCTCTAGGTTTG</t>
  </si>
  <si>
    <t>GGGCGGGGGTCTTCACGACGC</t>
  </si>
  <si>
    <t>GGAGCACCGCCAGCTTCCGAG</t>
  </si>
  <si>
    <t>GCAGCTTccgcggcccccgcc</t>
  </si>
  <si>
    <t>GGCCGTACCTGGCCAGACGCG</t>
  </si>
  <si>
    <t>GGCGGGTTGGCGTCAGGGGCT</t>
  </si>
  <si>
    <t>GACGCCAACCCGCCTCACCTC</t>
  </si>
  <si>
    <t>GGAAGCGTTTCCCGGAGCTCT</t>
  </si>
  <si>
    <t>GTAGGGTGGCGGTGTCAGCTT</t>
  </si>
  <si>
    <t>GCGTCAGGGGCTAGGGTAGGG</t>
  </si>
  <si>
    <t>GAGGTGAGGCGGGTTGGCGTC</t>
  </si>
  <si>
    <t>GTTTCCTGTGTCCAGCGCTGC</t>
  </si>
  <si>
    <t>GAGAGCCGGAGTCGGGGACCC</t>
  </si>
  <si>
    <t>GTTAACCGAAGAGGGGGTCG</t>
  </si>
  <si>
    <t>GCGACGTGAGCGCGCGACCTC</t>
  </si>
  <si>
    <t>GCTCCGGGAAACGCTTCCAG</t>
  </si>
  <si>
    <t>GCCAACCCGCCTCACCTCAGG</t>
  </si>
  <si>
    <t>GGTGTCAGCTTCTCCCGAGT</t>
  </si>
  <si>
    <t>GCCGCCGCGCGGGCCTCGCT</t>
  </si>
  <si>
    <t>GGTCCCCTTGAGTCTACAACA</t>
  </si>
  <si>
    <t>GCCCGCGCGGCGGCACCGCGA</t>
  </si>
  <si>
    <t>GCGGCACCGCGAAGGGAGGAG</t>
  </si>
  <si>
    <t>GCAGAAGGTCCTACCACGG</t>
  </si>
  <si>
    <t>GAGTGGCAACATGGCGTCTTC</t>
  </si>
  <si>
    <t>GTCCTACCACGGCGGCGAACC</t>
  </si>
  <si>
    <t>GACTCAAGGGGACCGCATATA</t>
  </si>
  <si>
    <t>GCGAAGGGAGGAGTGGCAACA</t>
  </si>
  <si>
    <t>GCTGCTGAAggccgcgaggg</t>
  </si>
  <si>
    <t>GCGGCGGCAGAGAACTTGC</t>
  </si>
  <si>
    <t>GGTATTGGAGCTGAAGGCGG</t>
  </si>
  <si>
    <t>GCCGCTGACCGACAGGCAGA</t>
  </si>
  <si>
    <t>GACGGCGCCGCTGACCGAC</t>
  </si>
  <si>
    <t>GTTGGAAGCTCCGGTTCTCC</t>
  </si>
  <si>
    <t>GGGACGGAATGCCCTGACCC</t>
  </si>
  <si>
    <t>GGAATGCCCTGACCCCGGAAA</t>
  </si>
  <si>
    <t>GAAACGGTTCCGCAGTGTGG</t>
  </si>
  <si>
    <t>GGAACCGTTTCCGGGGTC</t>
  </si>
  <si>
    <t>GACGCGGCTGGACAACGACA</t>
  </si>
  <si>
    <t>GACAAGGTAACCGGGGCTGGC</t>
  </si>
  <si>
    <t>GGCCAGGGGCGGCGTCTGTCA</t>
  </si>
  <si>
    <t>GACGCGCAGCGCTATGGCAG</t>
  </si>
  <si>
    <t>GGCCTCAACAATGGGGCAGG</t>
  </si>
  <si>
    <t>GCGCTATGGCAGAGGGCAGCG</t>
  </si>
  <si>
    <t>GGGGCGGGACGCGCAGCGCTA</t>
  </si>
  <si>
    <t>GGTCGCAGTGTCTGCGACCG</t>
  </si>
  <si>
    <t>GTTGAGGCCGTTGGCAGCCC</t>
  </si>
  <si>
    <t>GCGTCTGTCAGGGACCCACCG</t>
  </si>
  <si>
    <t>GTTACCCGTCCTGGCGTTTC</t>
  </si>
  <si>
    <t>GACTTCCGGAAGAAGAACGGC</t>
  </si>
  <si>
    <t>GCGTGGCCATCCGCCTTCC</t>
  </si>
  <si>
    <t>GGCAGACGACTTCGACGTGA</t>
  </si>
  <si>
    <t>GAGTTGGCTCCGGGCGGCAAC</t>
  </si>
  <si>
    <t>GAGTGGATCAATGCGGCCTTC</t>
  </si>
  <si>
    <t>GCACCGAGGCTAGCCTCCG</t>
  </si>
  <si>
    <t>GGCGAACCCCAGAAACGCC</t>
  </si>
  <si>
    <t>GACGACTTCGACGTGAAGGAG</t>
  </si>
  <si>
    <t>GGCCTGAGGCAGTTCCGCCA</t>
  </si>
  <si>
    <t>GCGGCCGCCATTGGCTGGGTT</t>
  </si>
  <si>
    <t>GCAGACGCAGCGTCGCAACCT</t>
  </si>
  <si>
    <t>GCCTTGTGCGAGCCCGATCT</t>
  </si>
  <si>
    <t>GCTTAACGGATCAGCTACCT</t>
  </si>
  <si>
    <t>GTCCCCGCGGCGCTGATCCTA</t>
  </si>
  <si>
    <t>GCGGCGGGCCCGGTTGAgt</t>
  </si>
  <si>
    <t>GCTGCGTCTGCGGAGTGCGTG</t>
  </si>
  <si>
    <t>GGTTCGGCGCAGCTAACAGA</t>
  </si>
  <si>
    <t>GCAGCAGGGTGTGTCGGGGCT</t>
  </si>
  <si>
    <t>GTCCGAAGGGCAGCAGGGTGTGT</t>
  </si>
  <si>
    <t>GTGGAGGCGTCCGAAGGGCAGC</t>
  </si>
  <si>
    <t>GCGCTCTTGGTCTCGAATT</t>
  </si>
  <si>
    <t>GTGGAGAATAAAAGGGGGAACA</t>
  </si>
  <si>
    <t>GAGAATAAAAGGGGGAACATGG</t>
  </si>
  <si>
    <t>GTCAAAGGTAGTGGAGAATAAA</t>
  </si>
  <si>
    <t>GGGGCTCGGATTAAGACAT</t>
  </si>
  <si>
    <t>GAGCGCGCGGGTCAAAGGTAG</t>
  </si>
  <si>
    <t>GACCAAGAGCGCGCGGGTCAA</t>
  </si>
  <si>
    <t>GCTCGGATTAAGACATCGGAGT</t>
  </si>
  <si>
    <t>GCCCCTCGGAGCCTGGTAGT</t>
  </si>
  <si>
    <t>GCAGTGGTTTGGTGCAGCCG</t>
  </si>
  <si>
    <t>GCCGCTGCTGCGGTTCATAGC</t>
  </si>
  <si>
    <t>GCGGTTCATAGCCGGAGTAGA</t>
  </si>
  <si>
    <t>GTAGACGGAGCCGCAGTAGA</t>
  </si>
  <si>
    <t>GCGTGGTGGGTCGGGCAGAGT</t>
  </si>
  <si>
    <t>Gactaggccgcttgcgtct</t>
  </si>
  <si>
    <t>GCCCACTACCAGGCTCCGAG</t>
  </si>
  <si>
    <t>GGCTATGAACCGCAGCAGCGG</t>
  </si>
  <si>
    <t>Gcgactaggccgcttgcgtc</t>
  </si>
  <si>
    <t>Gaagggaccgggtgggggtac</t>
  </si>
  <si>
    <t>GCCGCGGATCCGTCTACTG</t>
  </si>
  <si>
    <t>GAGTCCTTGGCTGACGTGGAA</t>
  </si>
  <si>
    <t>GGTAACAAACGAGGGTTCCC</t>
  </si>
  <si>
    <t>GGGCCGCGGTAAGCAGTGGTC</t>
  </si>
  <si>
    <t>GAGTAGCCGGTAACAAACGA</t>
  </si>
  <si>
    <t>GGTAGGTCCAGATCCCGTAGA</t>
  </si>
  <si>
    <t>GATCGGTGGGTTTATCTCA</t>
  </si>
  <si>
    <t>GGCTGCGTCGGTCCAATCCC</t>
  </si>
  <si>
    <t>GCGCAGTTTGCGCAGGCGCTC</t>
  </si>
  <si>
    <t>GCCCTGCGCGCAGTTTGCGC</t>
  </si>
  <si>
    <t>GACGGTCAGTGGATCGGT</t>
  </si>
  <si>
    <t>GCGATAGTCAGAGGCCAGGGC</t>
  </si>
  <si>
    <t>GTCAGCCGGAAGCAAGACAC</t>
  </si>
  <si>
    <t>GAACAGCTCGTCTACCTCCC</t>
  </si>
  <si>
    <t>GAAATGGCGCCTCCGGCCCC</t>
  </si>
  <si>
    <t>GGCCTCCGGCGGCTCCGGGG</t>
  </si>
  <si>
    <t>GTAAAGAACGCCTTCTACAT</t>
  </si>
  <si>
    <t>GAGGCGCAGCGGGTGAAGGTG</t>
  </si>
  <si>
    <t>GTGAAGGTGCGGCCGCGCAG</t>
  </si>
  <si>
    <t>GAGGCGGAGGACGCTTTCTGG</t>
  </si>
  <si>
    <t>GACAGCGAAATGGCGCCTC</t>
  </si>
  <si>
    <t>GCTACCAGCAGTGCATAAACG</t>
  </si>
  <si>
    <t>GAGAGTGACGCCTCTGAGCCG</t>
  </si>
  <si>
    <t>GCCCGGGCCCGGTGCGGGAAC</t>
  </si>
  <si>
    <t>GCACTGAGAGAGGCTGTAAA</t>
  </si>
  <si>
    <t>GCAGGAAACAGCTCCTCTAAG</t>
  </si>
  <si>
    <t>GAGGAGGACTACGACCTGGTG</t>
  </si>
  <si>
    <t>GCGCAGGGAATGGAACTCTGA</t>
  </si>
  <si>
    <t>GACTACGACCTGGTGAGGCGC</t>
  </si>
  <si>
    <t>GTCAGACATCTTGGCCGGGAG</t>
  </si>
  <si>
    <t>GCTCTACGGGGAGAggccgc</t>
  </si>
  <si>
    <t>GTAAACGGCACATGCTCTACG</t>
  </si>
  <si>
    <t>GTGAGTATTTCCCAGGAACG</t>
  </si>
  <si>
    <t>GCATCACTCAACCCTGGGGG</t>
  </si>
  <si>
    <t>GGCCAACCTAAGGAGATTA</t>
  </si>
  <si>
    <t>GCCGCTCGAATTCATGAGC</t>
  </si>
  <si>
    <t>GGCTCTCATAAAGATCTGGC</t>
  </si>
  <si>
    <t>GAGTATTTCCCAGGAACGC</t>
  </si>
  <si>
    <t>GGAACGCGGGAGTACAGAGGT</t>
  </si>
  <si>
    <t>GAGCGGCTCTCATAAAGATC</t>
  </si>
  <si>
    <t>GGCAGCCGTGCGACAGGATT</t>
  </si>
  <si>
    <t>GCTCCGCATCACTCAACCCTG</t>
  </si>
  <si>
    <t>GTGGCCAACCTAAGGAGATTA</t>
  </si>
  <si>
    <t>GCCGCTCGAATTCATGAGCT</t>
  </si>
  <si>
    <t>GCTGGGCCAAATCCTGTCGCA</t>
  </si>
  <si>
    <t>GCTACAGAGTAGCGTCTGTGT</t>
  </si>
  <si>
    <t>GCTCTCATAAAGATCTGGC</t>
  </si>
  <si>
    <t>GCGAGGTAAAGTTGCGTCT</t>
  </si>
  <si>
    <t>GCTGTTTATATCGTCATGTCC</t>
  </si>
  <si>
    <t>GGCCTTGACCCTCCGCACCA</t>
  </si>
  <si>
    <t>GCCATGACACCTAGAACCGG</t>
  </si>
  <si>
    <t>GAAGTTGGTAGAGACCATTCA</t>
  </si>
  <si>
    <t>GTAGAGACCATTCAGGGAAGAC</t>
  </si>
  <si>
    <t>GAGTGGTATAGTCTTCCGCAC</t>
  </si>
  <si>
    <t>GGTCTCTACCAACTTCACCTC</t>
  </si>
  <si>
    <t>GTTTGTTCCCGTGGTGCGGA</t>
  </si>
  <si>
    <t>GTCTTCCGCACCGGAAGAA</t>
  </si>
  <si>
    <t>GGGCCGTGCGGGGGTGGCTTC</t>
  </si>
  <si>
    <t>GCCATCTCCAGGGAAGAACGT</t>
  </si>
  <si>
    <t>GgcTGCAGCTACGAACGGGAC</t>
  </si>
  <si>
    <t>GGCTGGCGGGCGCGGGGAAAA</t>
  </si>
  <si>
    <t>GCAGTGGGGGACGGCGGAGCC</t>
  </si>
  <si>
    <t>GAGGCCTCAACGAACCCCTGA</t>
  </si>
  <si>
    <t>GAACCCCTGAAGGAGGTCTC</t>
  </si>
  <si>
    <t>GGGACCGGAGGAAGCAGCGGGA</t>
  </si>
  <si>
    <t>GcggcggcTGCAGCTACGAAC</t>
  </si>
  <si>
    <t>GGTAACGGGCCGTGCGGGGG</t>
  </si>
  <si>
    <t>GGATGCTGGGATTTGTAGTCCC</t>
  </si>
  <si>
    <t>GAAACGACCAACTCAGCGGGC</t>
  </si>
  <si>
    <t>GGATTCCGAAACGACCAACTCAG</t>
  </si>
  <si>
    <t>GGGTGAGAAGGGTCTTCCCGT</t>
  </si>
  <si>
    <t>GCGGGCTGTCATCTTCTTTTG</t>
  </si>
  <si>
    <t>GTAAACAGAAGTTAACTCTCTG</t>
  </si>
  <si>
    <t>GTCAAGCGTCCATGATCACCC</t>
  </si>
  <si>
    <t>GCCGGATCGTCTGGCCGAGCC</t>
  </si>
  <si>
    <t>GTGAATTTGCGCACACTGCG</t>
  </si>
  <si>
    <t>GGCCTCTTTGTGGTGCGCT</t>
  </si>
  <si>
    <t>GCTCTAAGCCGGATCGTC</t>
  </si>
  <si>
    <t>GccgcgggcTTCCTTGGCGGC</t>
  </si>
  <si>
    <t>GcacggccgcgggcTTCCT</t>
  </si>
  <si>
    <t>GTATGCTCCAAGCAGGGCCGC</t>
  </si>
  <si>
    <t>GAATCCCGAGACTTGAAACCCAA</t>
  </si>
  <si>
    <t>GGCGGAACGCGAGTGCAGCGG</t>
  </si>
  <si>
    <t>GACAACCTGCGGGCAGGCGC</t>
  </si>
  <si>
    <t>GAGGCCGAGCCAGCGACTAAG</t>
  </si>
  <si>
    <t>GTTACAGAGGAACCGAGTGCA</t>
  </si>
  <si>
    <t>GACAGGTAGGAGCTAGCGAG</t>
  </si>
  <si>
    <t>GCGGGGCCTAATGGGAACGTA</t>
  </si>
  <si>
    <t>GTAGGAAGCCCTGCCGGGGAG</t>
  </si>
  <si>
    <t>GAGAGTTCCGGGTAATTCTTG</t>
  </si>
  <si>
    <t>GAGTCAGGGTTCAGCCCGAGT</t>
  </si>
  <si>
    <t>GGGCTTCCTACTCTAAACCA</t>
  </si>
  <si>
    <t>GTCAGGGTTCAGCCCGAGT</t>
  </si>
  <si>
    <t>GTCCACAGGGGCCGGGAGTCA</t>
  </si>
  <si>
    <t>GTTTCTTTTGCGGCTCCACGT</t>
  </si>
  <si>
    <t>GATGGAGGCGCTGATTTTGGT</t>
  </si>
  <si>
    <t>GCTCAGTCCCCAAGAATTACC</t>
  </si>
  <si>
    <t>GCCTCCATCTTGCCCCGCAGC</t>
  </si>
  <si>
    <t>GCTGATTTTGGTAGGAGCTGG</t>
  </si>
  <si>
    <t>GCCGGGGAGAGGGCATAGAGT</t>
  </si>
  <si>
    <t>GATTGGCCATACGTTCCCATT</t>
  </si>
  <si>
    <t>GCTCCACGTCGGCACCAGCTG</t>
  </si>
  <si>
    <t>GTCATCGTGGTCGCTTACTCT</t>
  </si>
  <si>
    <t>GTGCCACTGCGCATGCCTGCC</t>
  </si>
  <si>
    <t>GATTGACGTCATTCCCCGGC</t>
  </si>
  <si>
    <t>GGATGCAATCCTAGTCTGCC</t>
  </si>
  <si>
    <t>GCTCCTTCGCCCTGGCGCGTG</t>
  </si>
  <si>
    <t>GGCTGCAAGTCACCACCGT</t>
  </si>
  <si>
    <t>GGCGGGGCCGCTCCTTCGCCC</t>
  </si>
  <si>
    <t>GCGAGCCGCGGGGTTCGCGCG</t>
  </si>
  <si>
    <t>GCAGGCCCCGCGCGAACCCCG</t>
  </si>
  <si>
    <t>GCTCGGATTGACGTCATTCCC</t>
  </si>
  <si>
    <t>GCTCAACCCAGATCTCGCGAGA</t>
  </si>
  <si>
    <t>GAGAGAGGACTGAGGTGGCTT</t>
  </si>
  <si>
    <t>GGAGGTGCCGAGAGAGGACTG</t>
  </si>
  <si>
    <t>GTGGGACAGGAGGTGCCGAGAG</t>
  </si>
  <si>
    <t>GATCCACCCTGGGTCTCCAACC</t>
  </si>
  <si>
    <t>GGGAGGGCTCTGGCGTCCTGGA</t>
  </si>
  <si>
    <t>GTGGATCCAGCGCCAGCCACAGAA</t>
  </si>
  <si>
    <t>GAAAGGAACGCACCTCCATCC</t>
  </si>
  <si>
    <t>GACGAGAGGTCAAATCTCGCG</t>
  </si>
  <si>
    <t>GAGTCTGCGCTAGGCCCGCT</t>
  </si>
  <si>
    <t>GTTCACTCATGTTTGCACCCG</t>
  </si>
  <si>
    <t>GTCTTGATCCTGCCAAGGAGG</t>
  </si>
  <si>
    <t>GAGTTAAGGACGTACTCGTCT</t>
  </si>
  <si>
    <t>GCTCGATTGCTTTTGCCTAG</t>
  </si>
  <si>
    <t>GACGCACAAGTATGTTACGA</t>
  </si>
  <si>
    <t>GTGAGGAGGATCTTCCGCAAG</t>
  </si>
  <si>
    <t>GGAGGAGGGTCCCACCCCTTG</t>
  </si>
  <si>
    <t>GGTGCTCGGTCCTTAGTGAA</t>
  </si>
  <si>
    <t>GACCAAGAAGGCGCGCGATGCG</t>
  </si>
  <si>
    <t>GGAAGTGACTGCGGACGAAT</t>
  </si>
  <si>
    <t>GAGCGACTGCCGGAAGTGACTG</t>
  </si>
  <si>
    <t>Gaaggcagagggcagaggccgt</t>
  </si>
  <si>
    <t>GaggCACCGGAAGGCACAGGCCG</t>
  </si>
  <si>
    <t>GAAGGCACAGGCCGCGGCCCG</t>
  </si>
  <si>
    <t>GTGGTCAGTGCGCAGCCGGAGA</t>
  </si>
  <si>
    <t>GATGCGTGGTCAGTGCGCAGC</t>
  </si>
  <si>
    <t>GCCTTCCGGTGcctctgcccta</t>
  </si>
  <si>
    <t>GAGGGCGCGGCCGACGAGCCC</t>
  </si>
  <si>
    <t>GCACCGGCGAAGACGCGGCC</t>
  </si>
  <si>
    <t>GTTCGCATGTACTGCAGAGAC</t>
  </si>
  <si>
    <t>GTGCGCGTATCAGCCTTGGC</t>
  </si>
  <si>
    <t>GGCTGGCCGGTGTATGTCCGC</t>
  </si>
  <si>
    <t>GTGTATGTCCGCTGGATTGTG</t>
  </si>
  <si>
    <t>GTCCGCTGGATTGTGAGGCCC</t>
  </si>
  <si>
    <t>GCAGAAATGCTGTGCCGGCT</t>
  </si>
  <si>
    <t>GACTGGTGCCACTGCCCACAC</t>
  </si>
  <si>
    <t>GTGCCGGCTCGGCGGTCGG</t>
  </si>
  <si>
    <t>GTAGGAACCGGCGCAAGCGGC</t>
  </si>
  <si>
    <t>GCAGGGGCCTTACCCACGGC</t>
  </si>
  <si>
    <t>GGGGGCCGGACAGGCTCACAG</t>
  </si>
  <si>
    <t>GGGTTGCTCCGGAGCGGGCGG</t>
  </si>
  <si>
    <t>GAGAAGCCGGTGTAAGCTCGC</t>
  </si>
  <si>
    <t>GGCGCCCAGCATGACGGCGA</t>
  </si>
  <si>
    <t>GGAGAGCGGCGCCCAGCATGA</t>
  </si>
  <si>
    <t>GAGGGTCGGCCCGGGTGGTTG</t>
  </si>
  <si>
    <t>GAGCAACCCGCGAGCTTACAC</t>
  </si>
  <si>
    <t>GAGGCCTCCTGCACTCCGCC</t>
  </si>
  <si>
    <t>GCCCGCGCCCTCGTGTCCTTG</t>
  </si>
  <si>
    <t>GAAGCGTGAGAGAGTAGATGC</t>
  </si>
  <si>
    <t>GGGGGTAGGATGGGAAGCCGT</t>
  </si>
  <si>
    <t>GTGAGAGAGTAGATGCGGGAG</t>
  </si>
  <si>
    <t>GTTGTGACAACCCGCAGTGT</t>
  </si>
  <si>
    <t>GCGAATAACCGTTTGGCTT</t>
  </si>
  <si>
    <t>GCCTTCAGCTAACGCGGCCGG</t>
  </si>
  <si>
    <t>GGCGGCGGGCGGACCACGGAC</t>
  </si>
  <si>
    <t>Ggaggtcaagcccgttttgca</t>
  </si>
  <si>
    <t>GCCAAACGGTTATTCGCGTA</t>
  </si>
  <si>
    <t>GTAGTGCCCACTGCATGGGAT</t>
  </si>
  <si>
    <t>Gcccgttttgcaaggtcacac</t>
  </si>
  <si>
    <t>GCGGACCACGGACCGGGGT</t>
  </si>
  <si>
    <t>GTTAGGGAATTTGGGCCCTCA</t>
  </si>
  <si>
    <t>GGCCCCACcgaagccgggt</t>
  </si>
  <si>
    <t>GGTCACCGTACCTGCCGCAGG</t>
  </si>
  <si>
    <t>GCCCCTTAGGTCTTTAGGTG</t>
  </si>
  <si>
    <t>GGCTGGGCAAAGGAGCAGTTA</t>
  </si>
  <si>
    <t>GGGAACGCGGCAAATACCATG</t>
  </si>
  <si>
    <t>GTATTTGCCGCGTTCCCGTCC</t>
  </si>
  <si>
    <t>GCGTTCCCGTCCAGGTTTTAA</t>
  </si>
  <si>
    <t>GATCTGACAGGGTTGTCGCGA</t>
  </si>
  <si>
    <t>GTCCGCCCGCCGCCCTCCCTC</t>
  </si>
  <si>
    <t>GGGGCCGTCGCAACCCACCC</t>
  </si>
  <si>
    <t>GcagcccacccggcttcgGT</t>
  </si>
  <si>
    <t>GCGACGGCCCCACcgaagc</t>
  </si>
  <si>
    <t>GCCCTGGGAAGGTTAGTGTGTA</t>
  </si>
  <si>
    <t>GGTCGTGAAAAAAAAGGTCT</t>
  </si>
  <si>
    <t>GGCTGTGACTCGCGCACCTGCA</t>
  </si>
  <si>
    <t>GCTTCGTTGGGGGAGGGGGCGCT</t>
  </si>
  <si>
    <t>GGGCACGGCTTCGTTGGGGGA</t>
  </si>
  <si>
    <t>GAAGGTTAGTGTGTAAGGGGCA</t>
  </si>
  <si>
    <t>GCGCAAGGACTGAAAAGAAAGA</t>
  </si>
  <si>
    <t>GAATGAGGACAGATGAAATGG</t>
  </si>
  <si>
    <t>GGGGAACAAGGTCGTGAAAAAAA</t>
  </si>
  <si>
    <t>GTGTAAGGGGCACGGCTTCGT</t>
  </si>
  <si>
    <t>GCAGCGAACTCAGTCCGGCC</t>
  </si>
  <si>
    <t>GGGACAGCAGCGAACTCAGTC</t>
  </si>
  <si>
    <t>GAGCCGACTCGAGAGGAACC</t>
  </si>
  <si>
    <t>GGCGTACATGGCGCCAACC</t>
  </si>
  <si>
    <t>GCTCACGCGGCGGCGCTGCGC</t>
  </si>
  <si>
    <t>GAGTCGGCTCCAACTGCCAGG</t>
  </si>
  <si>
    <t>GCCGCGTGAGCGTGGCTGCA</t>
  </si>
  <si>
    <t>GAAGCTGGGCGGGAAGGTTCC</t>
  </si>
  <si>
    <t>GTACATGGAGAACTCCAGAC</t>
  </si>
  <si>
    <t>GAGCGAGCCTCGGGCTGGGGA</t>
  </si>
  <si>
    <t>GGAGGCCTGACGAGGCAAGTG</t>
  </si>
  <si>
    <t>GAAGGGCTGTGGACGGCGTTG</t>
  </si>
  <si>
    <t>GGCTTTTCTACGTCTTGAACC</t>
  </si>
  <si>
    <t>GACAGCACCGTGCCCACCCCC</t>
  </si>
  <si>
    <t>GACGCCGCCTTCCCCAGCCCG</t>
  </si>
  <si>
    <t>GACTAGCGGCGGAGACGAGG</t>
  </si>
  <si>
    <t>GCGAGACCATCTCCGGGGGG</t>
  </si>
  <si>
    <t>GGTGCTGTCGGAAGGCGACGG</t>
  </si>
  <si>
    <t>GAACCAGGGCGAGACCATCTC</t>
  </si>
  <si>
    <t>GCTGCTGATCCGACCCCTGTA</t>
  </si>
  <si>
    <t>GGTGGCTGTGCTTCCAATTT</t>
  </si>
  <si>
    <t>GGTGAGGAACAGGTCGCCG</t>
  </si>
  <si>
    <t>GGAGTCTAGTGCCGCGGGCTC</t>
  </si>
  <si>
    <t>GGGGAGGAGTCTAGTGCCGC</t>
  </si>
  <si>
    <t>GTCCCCCGACCGGAAGTCGA</t>
  </si>
  <si>
    <t>GCGAGCGGCGTCCCCCGAC</t>
  </si>
  <si>
    <t>GCAGACATCCCGAAAGTGTGA</t>
  </si>
  <si>
    <t>GAAAGTGTGAGGGCGAAGCGG</t>
  </si>
  <si>
    <t>GAATGAAGCCACGGGCTGTGA</t>
  </si>
  <si>
    <t>GCAGGAAATCATCGCCAGCG</t>
  </si>
  <si>
    <t>GACAGTGAGCGCGGGGCCCGGG</t>
  </si>
  <si>
    <t>GATCGCGGTGGAGCAGCAGCTG</t>
  </si>
  <si>
    <t>GTTTGACTTGGAGATCGCGG</t>
  </si>
  <si>
    <t>GAGACCGAGGGGGAgccgggc</t>
  </si>
  <si>
    <t>GCGCTCACTGTCCATGCCG</t>
  </si>
  <si>
    <t>GTCGCTCTTGCCCTCCCGCCC</t>
  </si>
  <si>
    <t>GTCCATGCCGGGGAAGGGCAG</t>
  </si>
  <si>
    <t>GATGATTTCCTGCATggcgg</t>
  </si>
  <si>
    <t>GAAGGCTGCAGGAGACCGAGG</t>
  </si>
  <si>
    <t>GCTTCGGCTCGCGGCCGCAG</t>
  </si>
  <si>
    <t>GGTCCCCGCCGCCGACGCGGG</t>
  </si>
  <si>
    <t>GCTGCGGCCGGGAAGCTGACC</t>
  </si>
  <si>
    <t>GGGAGGGAGGCGCGGGCGACA</t>
  </si>
  <si>
    <t>GGGGCGCTTGCGTCACTTCCG</t>
  </si>
  <si>
    <t>GCAGCAGCGGATCTAGCGG</t>
  </si>
  <si>
    <t>GCGCACACTCTGCAGTCGCTT</t>
  </si>
  <si>
    <t>GCGCGGCCCAGAGGCGGCAA</t>
  </si>
  <si>
    <t>GGCGGGCAGACCTGCAGGAgg</t>
  </si>
  <si>
    <t>GAAGGAAGATGGCGGACGGCG</t>
  </si>
  <si>
    <t>GGACCACATAGACATTTACG</t>
  </si>
  <si>
    <t>GTGTGCGCCCTTGCCGCCTCT</t>
  </si>
  <si>
    <t>GCAGCGGATCTAGCGGCGGT</t>
  </si>
  <si>
    <t>GGACCTGGGCTCTCACGTACC</t>
  </si>
  <si>
    <t>GCGTCACTTCCGAGGCCCG</t>
  </si>
  <si>
    <t>GCTCGGCTGTTTCCGTGCG</t>
  </si>
  <si>
    <t>GGCCGCTGCGCACTCGGCACT</t>
  </si>
  <si>
    <t>GCACTCGGCACTGGGCGGCGC</t>
  </si>
  <si>
    <t>GCTGCCTGTGGCCCGGGCGGCT</t>
  </si>
  <si>
    <t>GCCGACTGAGGAGCCGCAGCC</t>
  </si>
  <si>
    <t>GCGGCTGGGAGAAGCGGAGTGT</t>
  </si>
  <si>
    <t>GGAAACAGCCGAGCTAGGCC</t>
  </si>
  <si>
    <t>GAGTGCGCAGCGGCCGCGCA</t>
  </si>
  <si>
    <t>GCTAGGCCCGGAGCAGCTCGAG</t>
  </si>
  <si>
    <t>GCGGAGTGTTGGTGAGTGACG</t>
  </si>
  <si>
    <t>Gttgtggggcccgggaccggc</t>
  </si>
  <si>
    <t>GgccccgctcGCCTCTCGGCT</t>
  </si>
  <si>
    <t>GGCTTCGAGCGCGATCTACT</t>
  </si>
  <si>
    <t>GAAAAACAATGCGCCGAGC</t>
  </si>
  <si>
    <t>GAGGCCGAGCCGAGAGGCgag</t>
  </si>
  <si>
    <t>Gcggggtgcgcgggcggttg</t>
  </si>
  <si>
    <t>Gcgcgggcggttgtggggcc</t>
  </si>
  <si>
    <t>Gcggcggcggaacggggggtg</t>
  </si>
  <si>
    <t>GTCGGGTCCGCGACAAGA</t>
  </si>
  <si>
    <t>GATCGCGCTCGAAGCCCCGGT</t>
  </si>
  <si>
    <t>GCACACCATCCTTCCCCACGA</t>
  </si>
  <si>
    <t>GCAAAAATGGTCAAAGGGTA</t>
  </si>
  <si>
    <t>GGTTGACGTAGCCCGGAAG</t>
  </si>
  <si>
    <t>GctgctgctgttgcggctAG</t>
  </si>
  <si>
    <t>GgctAGGGGAACCGTCGT</t>
  </si>
  <si>
    <t>GTTAAGGGGCCGCTTCTGCGGG</t>
  </si>
  <si>
    <t>GAACCTAACTGAGCTCTCCC</t>
  </si>
  <si>
    <t>GTTGTTTTTTCTTCGCCCAC</t>
  </si>
  <si>
    <t>GCCTCCTCCTCCCGCAGAAG</t>
  </si>
  <si>
    <t>GAAGCGGCTCGCCAGTGTCCC</t>
  </si>
  <si>
    <t>GCGCCACGCGCAAGGCTAGCA</t>
  </si>
  <si>
    <t>GTCGCGAAGGCGTCCGCCCT</t>
  </si>
  <si>
    <t>GCTTCCTGCCACCTGTATAAG</t>
  </si>
  <si>
    <t>GGGGTGTGTAAAGTAGTATGG</t>
  </si>
  <si>
    <t>GCGCGGCGCCGCTTGGGCTC</t>
  </si>
  <si>
    <t>GCAGGCGCGTCGCTTACT</t>
  </si>
  <si>
    <t>GGCCCTGCGCGGCGCCGCTT</t>
  </si>
  <si>
    <t>GAGAGGGGCGGGCTCGGGTTC</t>
  </si>
  <si>
    <t>GGAGAGTCCCTTGAGAGGGGC</t>
  </si>
  <si>
    <t>GCCCGGGGAGAGTCCCTTGAG</t>
  </si>
  <si>
    <t>GAAAGAGTAGACGAACCGG</t>
  </si>
  <si>
    <t>GCGCCCAGCCCGGGGTCCTCA</t>
  </si>
  <si>
    <t>GCGGGCTCGGGTTCCGGCCAG</t>
  </si>
  <si>
    <t>GCGGGGCCTCCTTGAGGACCC</t>
  </si>
  <si>
    <t>GGAACCAAGGTGAGCAGCGAG</t>
  </si>
  <si>
    <t>GGGAGCACGCCGTCCCAGGG</t>
  </si>
  <si>
    <t>GTCCCTTGAGAGGGGCGGGCT</t>
  </si>
  <si>
    <t>GCACTCGTAGAGCTCTAGGTG</t>
  </si>
  <si>
    <t>GTGGGCACTCGTAGAGCTCT</t>
  </si>
  <si>
    <t>GGGTTTCTGCTACCCCCAGT</t>
  </si>
  <si>
    <t>GAGTGCCCACCTTGACTCAGA</t>
  </si>
  <si>
    <t>GAGATTTATTCCTACGTACC</t>
  </si>
  <si>
    <t>GTACCGGGCCGTGCTGCTTA</t>
  </si>
  <si>
    <t>GCTTATGGCGGCGCTGGAGAG</t>
  </si>
  <si>
    <t>GTTGGGGTGAGTACGACCTCA</t>
  </si>
  <si>
    <t>GTACGACCTCAGGGTCCAAC</t>
  </si>
  <si>
    <t>GAAGGGCTGAGAATAAGACCA</t>
  </si>
  <si>
    <t>GAGCGCACCACCCGAACCC</t>
  </si>
  <si>
    <t>GCCAGCTACGGTCCGCGGCT</t>
  </si>
  <si>
    <t>GGCCGCTCGCTCATGCGCTC</t>
  </si>
  <si>
    <t>GCTGTCGCGCCATTTTGCC</t>
  </si>
  <si>
    <t>GCAAGGTCTTCGGCTTCCCTA</t>
  </si>
  <si>
    <t>GGGGTTCGGGTGGTGCGCTC</t>
  </si>
  <si>
    <t>GAGAGCGGAATGTGGGCCCG</t>
  </si>
  <si>
    <t>GGCCTACCAGAGTGGCTCTTG</t>
  </si>
  <si>
    <t>GCGTGCACGGCCTACCAGAG</t>
  </si>
  <si>
    <t>GTGCCAGCTACGGTCCGCGGC</t>
  </si>
  <si>
    <t>GGTTTGAATGTGAGGCGGAG</t>
  </si>
  <si>
    <t>GCTGTCGCGCCATTTTGCCG</t>
  </si>
  <si>
    <t>GGCGTGCACGGCCTACCAGAG</t>
  </si>
  <si>
    <t>GCGAGAGCGGAATGTGGGCCC</t>
  </si>
  <si>
    <t>GGGTTTGAATGTGAGGCGGAG</t>
  </si>
  <si>
    <t>GTGGGGATACAGAAACGGAGG</t>
  </si>
  <si>
    <t>GCGGAATGTGGGCCCGGGGTT</t>
  </si>
  <si>
    <t>GCTTCCAGCAGACTCCTGAG</t>
  </si>
  <si>
    <t>GGTGGGCCCAGGATAGGGCAG</t>
  </si>
  <si>
    <t>GGGTGGGGTGGGCCCAGGATA</t>
  </si>
  <si>
    <t>GAGGTCGTTGGCGGGTGGGGT</t>
  </si>
  <si>
    <t>GACCTCGCCTGGCTGCTCCCT</t>
  </si>
  <si>
    <t>GTCTGCTGGAAGCGTGAGGGT</t>
  </si>
  <si>
    <t>GGGGAAGGCGACGGGCCGCTC</t>
  </si>
  <si>
    <t>GCCCCGCCTCCTGGTAGGAG</t>
  </si>
  <si>
    <t>GCTTGGTTTATGTGTGAAGGT</t>
  </si>
  <si>
    <t>GCTTCCACCACAGGTACCTA</t>
  </si>
  <si>
    <t>GGGACCGATCGATAGCGCAG</t>
  </si>
  <si>
    <t>GCAGTGAACGTGCGCTCGGAG</t>
  </si>
  <si>
    <t>GATAGCGCAGCGGTCGGCT</t>
  </si>
  <si>
    <t>GCCGTTGGCTCCACCACTTC</t>
  </si>
  <si>
    <t>GCCGACCGCGGAGAGCACCCT</t>
  </si>
  <si>
    <t>GCTGTTGCTTCACCGATAAA</t>
  </si>
  <si>
    <t>GCGTCAAGCTTGACGTCAAG</t>
  </si>
  <si>
    <t>GCCGACCGCTGCGCTATCGAT</t>
  </si>
  <si>
    <t>GTTCACTGCGCACGCTGAAA</t>
  </si>
  <si>
    <t>GCTCGGAGCGGTAGATTGGGC</t>
  </si>
  <si>
    <t>GACGTCAAGCTTGACGCAT</t>
  </si>
  <si>
    <t>GACCGCTGCGCTATCGAT</t>
  </si>
  <si>
    <t>GGCTGTTGCTTCACCGATAAA</t>
  </si>
  <si>
    <t>GGCCGACCGCGGAGAGCACCC</t>
  </si>
  <si>
    <t>GGCTGGGACTGCCACAGGTC</t>
  </si>
  <si>
    <t>GGCCGTTGGCTCCACCACTTC</t>
  </si>
  <si>
    <t>GTGCGCTCGGAGCGGTAGATT</t>
  </si>
  <si>
    <t>GGTAGCGATTCATGAGATAGA</t>
  </si>
  <si>
    <t>GTAGAGAACGATCCACCGC</t>
  </si>
  <si>
    <t>GACGCCCTACAGGATAAGCA</t>
  </si>
  <si>
    <t>GACTGTGAGAGACCCAGCGG</t>
  </si>
  <si>
    <t>GCCTACGAGACCTCGGCAGAA</t>
  </si>
  <si>
    <t>GCGGAAAGCCTACGAGACCT</t>
  </si>
  <si>
    <t>GCTGGGCTTGTGCTCCGTA</t>
  </si>
  <si>
    <t>GCTCCGTACGGAAGTGTGCTT</t>
  </si>
  <si>
    <t>GAAGCCGACTCAACAGAGCTA</t>
  </si>
  <si>
    <t>GTAGGCTTTCCGCAATATCAG</t>
  </si>
  <si>
    <t>GCGGTGGCGATTGGTGTTGG</t>
  </si>
  <si>
    <t>GCCGAACATGTCTGGAGCAGT</t>
  </si>
  <si>
    <t>GCGCACGTTGTAATCAGCTG</t>
  </si>
  <si>
    <t>GTAATCAGCTGAGGCCATGTC</t>
  </si>
  <si>
    <t>GTGCGCACTGACCGTCGAT</t>
  </si>
  <si>
    <t>GGGTCTAGTGAACCCGGGGGAC</t>
  </si>
  <si>
    <t>GGCGATTGGTGTTGGCGGTC</t>
  </si>
  <si>
    <t>GAATTGGGTCTAGTGAACCCG</t>
  </si>
  <si>
    <t>GGGACAGGGTATATAGAAGAG</t>
  </si>
  <si>
    <t>GGCGGTGGCGATTGGTGTTGG</t>
  </si>
  <si>
    <t>GAATTGGGTCTAGTGAACCC</t>
  </si>
  <si>
    <t>GGGTAACTTTACTGATTTGG</t>
  </si>
  <si>
    <t>GGGCAGGTGCTCGCTtggggg</t>
  </si>
  <si>
    <t>GCCGGAGCTCCGCCCCCGGGA</t>
  </si>
  <si>
    <t>GCCAGCGAGCCCAGAGAGACA</t>
  </si>
  <si>
    <t>GAGCACCTGCCCCTCCCGG</t>
  </si>
  <si>
    <t>GCAACACCTCGTGAGGGTAC</t>
  </si>
  <si>
    <t>GGAAGTAGTCCTAGTGAGGG</t>
  </si>
  <si>
    <t>GAGGGTACTGGCTGGGCACAAA</t>
  </si>
  <si>
    <t>GGAAACCTGTATGAAAGAGAA</t>
  </si>
  <si>
    <t>GTCGCTGCAGCAAAGTTAAGC</t>
  </si>
  <si>
    <t>GAGCCACATCAGTAGCAAGAGG</t>
  </si>
  <si>
    <t>GTGACACTACACATCTTCACC</t>
  </si>
  <si>
    <t>GCTGAAGTGGACCCGGGCTCC</t>
  </si>
  <si>
    <t>GGGCGGAGCTCCGGCGCATCA</t>
  </si>
  <si>
    <t>GCTCCGGCGCATCATGGCGGC</t>
  </si>
  <si>
    <t>GCTGGCCGCGTCCGGCCCAT</t>
  </si>
  <si>
    <t>GGGTCTTCTATATATACATCC</t>
  </si>
  <si>
    <t>GCGTCCGGCCCATGGGTGA</t>
  </si>
  <si>
    <t>GCCCGCTGTGAGCCTTAAAC</t>
  </si>
  <si>
    <t>GAATGTGAATTCCCCCCTCACC</t>
  </si>
  <si>
    <t>GATTAAACCCTAGAGAGTGAA</t>
  </si>
  <si>
    <t>Gaccggccgggcggcgagtag</t>
  </si>
  <si>
    <t>GCGGGCGCGATGGCGTCAC</t>
  </si>
  <si>
    <t>GGTGCTGATaagggaagggac</t>
  </si>
  <si>
    <t>GCCGCGGGTGCTGATaaggga</t>
  </si>
  <si>
    <t>GCGGTGCAGTGCGCCTGCGT</t>
  </si>
  <si>
    <t>GCTTTTGAAAGTTGGCGCCCG</t>
  </si>
  <si>
    <t>GGCCCCGGCAGCGCCGACGC</t>
  </si>
  <si>
    <t>GTGGAGCGATTAAACCGTGCG</t>
  </si>
  <si>
    <t>GCGCGGAGCTGCTTCTTTgg</t>
  </si>
  <si>
    <t>GgtgaggggaggggTTGGCGC</t>
  </si>
  <si>
    <t>GCTAGGCGACGGGTGGAAGC</t>
  </si>
  <si>
    <t>GAGGGCGCGTGACGTCACGCA</t>
  </si>
  <si>
    <t>GCCCTCTGTCCGCGATGG</t>
  </si>
  <si>
    <t>GCTGCGCTCTGAGCGCAGCGC</t>
  </si>
  <si>
    <t>GCCGCCTGGGTTGTGTCGCCG</t>
  </si>
  <si>
    <t>GAACTACAGCGTCGCCGCC</t>
  </si>
  <si>
    <t>GCCTAGCCCGCGCCGACTTCC</t>
  </si>
  <si>
    <t>GGCGGGCGGGCGGTCGGTACG</t>
  </si>
  <si>
    <t>GTCGGCGCGGGCTAGGCGA</t>
  </si>
  <si>
    <t>GCAGGAACGCGACCCGCGGC</t>
  </si>
  <si>
    <t>GAGCGTTGAAGTTCCTTACGC</t>
  </si>
  <si>
    <t>GACAGGAGCGGCTCCGCACAG</t>
  </si>
  <si>
    <t>GAGATCCCGGCAGACGGCCC</t>
  </si>
  <si>
    <t>GAGGACTGAGATTGGAAGCAG</t>
  </si>
  <si>
    <t>GAACACAAGGCCTTAGTACT</t>
  </si>
  <si>
    <t>GCAGCGGCGGCGTCTGGACGA</t>
  </si>
  <si>
    <t>GGAGTAGGGAGTAAAGCGTT</t>
  </si>
  <si>
    <t>GTAGTGGTCGCAGGGGGAGTA</t>
  </si>
  <si>
    <t>GCTGTGTAGTGGTCGCAGG</t>
  </si>
  <si>
    <t>GGGGGATATTTGTACATTAG</t>
  </si>
  <si>
    <t>GGAACTTGAGATCGGAGTGG</t>
  </si>
  <si>
    <t>GGGGACTAGGAACTTGAGAT</t>
  </si>
  <si>
    <t>GAAACTCTCTAGTCTGAATCC</t>
  </si>
  <si>
    <t>GGCCCTTGCTCATCCTGAT</t>
  </si>
  <si>
    <t>GAGAGTTTCTTCCGGCGTA</t>
  </si>
  <si>
    <t>GATCTCCTCCCCTTCTAAACC</t>
  </si>
  <si>
    <t>GCGCCTCGTACGTCCACTGTG</t>
  </si>
  <si>
    <t>GCGGCCTGCGTTGTGATTTC</t>
  </si>
  <si>
    <t>GGGGAGGAGATCCCGGCAGA</t>
  </si>
  <si>
    <t>GCAGTTCCGTTAGGAGCGGG</t>
  </si>
  <si>
    <t>GGCATGAGAAGTTAGAGGGCC</t>
  </si>
  <si>
    <t>GGAGAGCAAAGTAAAACGAG</t>
  </si>
  <si>
    <t>GCTCCGCTCGCCGCACTTTA</t>
  </si>
  <si>
    <t>GAGCCGCGGCTGACGGGCCCG</t>
  </si>
  <si>
    <t>GAAGTGGAGTATTTGCTGGGC</t>
  </si>
  <si>
    <t>GGGCCGGGTACCATGGACGT</t>
  </si>
  <si>
    <t>GCCGAGCGACCGCGTTCTCACC</t>
  </si>
  <si>
    <t>GGAGGTGAGATGAAAGGGCTC</t>
  </si>
  <si>
    <t>GACCGCGTTCTCACCTGGGC</t>
  </si>
  <si>
    <t>GCATGAGAAGTTAGAGGGCC</t>
  </si>
  <si>
    <t>GAGGGCCCGGGAGTGAGGCGAG</t>
  </si>
  <si>
    <t>GGCCCTCCCTGCCCCTCATACC</t>
  </si>
  <si>
    <t>GAGCTACCAGGTATGAGGGGCA</t>
  </si>
  <si>
    <t>GTGTGTGTTGGGCAAAGCCGG</t>
  </si>
  <si>
    <t>GAGAGGAGTTGGGGGCGACG</t>
  </si>
  <si>
    <t>GTAATGGCAGCGCTGTGAGCA</t>
  </si>
  <si>
    <t>GgcggccTCGGCGCACAGTAA</t>
  </si>
  <si>
    <t>GACAGGTGAGTGTCGGCGCG</t>
  </si>
  <si>
    <t>GGACTTTGCTGTCTTTCCTCG</t>
  </si>
  <si>
    <t>GCGGCCTGTACCATTGCTTTC</t>
  </si>
  <si>
    <t>GgccccggAGACGCGGGGGGT</t>
  </si>
  <si>
    <t>GTGCGCCGAggccgcctccc</t>
  </si>
  <si>
    <t>Gcctccccggccggccgccgccac</t>
  </si>
  <si>
    <t>GccgccaccggccccggAGACG</t>
  </si>
  <si>
    <t>GACGCGGGGGGTGGGGAGCGAAGCC</t>
  </si>
  <si>
    <t>GGGGGGTGGGGAGCGAAGCCCG</t>
  </si>
  <si>
    <t>GCCGCCGCTCCCCGGCGGGAC</t>
  </si>
  <si>
    <t>GCTGCCATTACTGTGCGCCG</t>
  </si>
  <si>
    <t>GAGCCGAGCCGGACGTGAGG</t>
  </si>
  <si>
    <t>GCGGAGGAGCGCGATAAA</t>
  </si>
  <si>
    <t>GCGACGCCGGTGTCACATTTA</t>
  </si>
  <si>
    <t>GGTGTCACATTTAAGGCGGGC</t>
  </si>
  <si>
    <t>GGCAGGCTAGGGGCGACGC</t>
  </si>
  <si>
    <t>GGACTCTGGCGACTCCGATG</t>
  </si>
  <si>
    <t>GGCGACTCCGATGCGGCTGGG</t>
  </si>
  <si>
    <t>GGACAAACATCTCACTGCGC</t>
  </si>
  <si>
    <t>GCGCTCCTCCGCGATGGCGG</t>
  </si>
  <si>
    <t>GGGTCCCCCTCACGTCCGGCT</t>
  </si>
  <si>
    <t>GGAGCCTGCTGCATCGGACCT</t>
  </si>
  <si>
    <t>GAGTGCCTGTCAGGCGCGTC</t>
  </si>
  <si>
    <t>GAAGCGCTTGGATTTTGCTTC</t>
  </si>
  <si>
    <t>GCCCCTAGCCCGCTGCTCCA</t>
  </si>
  <si>
    <t>GAGCTAGCGCCTACGACC</t>
  </si>
  <si>
    <t>GGGCGGAACCGAGTGCCTGTC</t>
  </si>
  <si>
    <t>GGCAGTTGGGGTCGGAGTCGG</t>
  </si>
  <si>
    <t>GAAGCAACGACCAATCCGCAG</t>
  </si>
  <si>
    <t>GATTATCTTTCTTATCGCGAT</t>
  </si>
  <si>
    <t>GGATTTTGCTTCCGGGTCGT</t>
  </si>
  <si>
    <t>GAACTGACTGCCTGAGCGGAC</t>
  </si>
  <si>
    <t>GCCATGAACTGACTGCCTGAG</t>
  </si>
  <si>
    <t>GAGCGGCTAGGTCCAAGCAGG</t>
  </si>
  <si>
    <t>GGTAATTATCGAACTCCG</t>
  </si>
  <si>
    <t>GCTACGCTCGGGCCCGCAAGA</t>
  </si>
  <si>
    <t>GCTACGCTCGGGCCCGCAAG</t>
  </si>
  <si>
    <t>GGGTCTTCTCGCTACGCTC</t>
  </si>
  <si>
    <t>GTGGGTGCGGGCTCACTGATA</t>
  </si>
  <si>
    <t>GGCGGGTCGCCGGATCGGGT</t>
  </si>
  <si>
    <t>GGGGTGGCGGGTCGCCGGAT</t>
  </si>
  <si>
    <t>GCGGGTCGCCGGATCGGGT</t>
  </si>
  <si>
    <t>GGTGGCGGGTCGCCGGAT</t>
  </si>
  <si>
    <t>GTCCGGTGTAATGGCGGCG</t>
  </si>
  <si>
    <t>GTGGGTCTTCTCGCTACGCT</t>
  </si>
  <si>
    <t>GCTCACTGATACGGCTGTGAG</t>
  </si>
  <si>
    <t>GGGGTGAGTGGGCTAGCTTAC</t>
  </si>
  <si>
    <t>GGGTTTACCGGCATTGCAAA</t>
  </si>
  <si>
    <t>GATTCAGTACTGACGAGGTA</t>
  </si>
  <si>
    <t>GTCGTAATTTAACAAACAAAC</t>
  </si>
  <si>
    <t>GCGGCTTCTTAGCTTTACGA</t>
  </si>
  <si>
    <t>GCTTTACGATGGCAACAAGTA</t>
  </si>
  <si>
    <t>GTACTGACGAGGTAAGGGAAG</t>
  </si>
  <si>
    <t>GTACTGAATCTCACCTTAATT</t>
  </si>
  <si>
    <t>GCGCCAGGTACCTCTGTTTTG</t>
  </si>
  <si>
    <t>GAAGAGCGGAAAGAACAGACC</t>
  </si>
  <si>
    <t>GTGAGCCATAACCGGAGTCTG</t>
  </si>
  <si>
    <t>GCTGTGTGCCTTGCGGGGCGG</t>
  </si>
  <si>
    <t>GGCAGGCTGTGTGCCTTGCG</t>
  </si>
  <si>
    <t>GTATTAATGGGGCGTCGGC</t>
  </si>
  <si>
    <t>GACCTAATTGCGGATTCTTCA</t>
  </si>
  <si>
    <t>GTCGAATTCCGTACGTTCCT</t>
  </si>
  <si>
    <t>GAATCCGATTCCGTACGT</t>
  </si>
  <si>
    <t>GTCGGAGACGACAGAGGAAC</t>
  </si>
  <si>
    <t>GCCTGACAAACGGGCAATGTA</t>
  </si>
  <si>
    <t>GGGGTCTGTCGGCCGACTCAG</t>
  </si>
  <si>
    <t>GGACTCCGTGTGGCAGTTCCG</t>
  </si>
  <si>
    <t>GCGGAGATATGGTAAGTAGC</t>
  </si>
  <si>
    <t>GTTCTATGGTGAGCCACGGTG</t>
  </si>
  <si>
    <t>GTACGGAATCAACCACCAAGA</t>
  </si>
  <si>
    <t>GTCGCCGTCATATGTCGCCT</t>
  </si>
  <si>
    <t>GTGCAGGTTCGCGGGTCGC</t>
  </si>
  <si>
    <t>GGGGTCGTGAGGGAGTGCGCC</t>
  </si>
  <si>
    <t>GCTCCTTAATAGAAGTTTAGT</t>
  </si>
  <si>
    <t>GTCCAGGGAGGGGTTCGGCGG</t>
  </si>
  <si>
    <t>GAGGGGTTCGGCGGTGGAGGT</t>
  </si>
  <si>
    <t>GAATCTCAGTTAGCGGTGGAG</t>
  </si>
  <si>
    <t>GCTCTCAAGGAAAGTAGTCG</t>
  </si>
  <si>
    <t>GCGGAAGCTAGCGGCAGCGA</t>
  </si>
  <si>
    <t>GGCCTTATGGGCCCTGGTTA</t>
  </si>
  <si>
    <t>GAACCGTCTCAAGGCCTTAT</t>
  </si>
  <si>
    <t>GAACTGAGCCACTCCCTTCAT</t>
  </si>
  <si>
    <t>GGAACTGTGGCTTGTGATCCA</t>
  </si>
  <si>
    <t>GAGGCAGTATGTCCGGTTCAA</t>
  </si>
  <si>
    <t>GCTAGCGGCAGCGATGGGAAA</t>
  </si>
  <si>
    <t>GCGGTGGAGAGGCAGTATGTC</t>
  </si>
  <si>
    <t>GCTCCCGCTACGGACACCTC</t>
  </si>
  <si>
    <t>GGACACCTCAGGTGAGCGCT</t>
  </si>
  <si>
    <t>GCCATCTTGGCCTCCTCCGCG</t>
  </si>
  <si>
    <t>GTCCGTAGCGGGAGCTGCC</t>
  </si>
  <si>
    <t>GCCTCCCCGCCGTGACCTTCA</t>
  </si>
  <si>
    <t>GCGAGGTTTTGACTCTCG</t>
  </si>
  <si>
    <t>GGCAGCTGCGGCTTCGCTTCG</t>
  </si>
  <si>
    <t>GcATCTCCGTGAAGGTCACGG</t>
  </si>
  <si>
    <t>GcggccccgcATCTCCGTGA</t>
  </si>
  <si>
    <t>GCCGGTCCGCGCTTAAGTAC</t>
  </si>
  <si>
    <t>GTTGTGCCAGCGACTAAAAAG</t>
  </si>
  <si>
    <t>GACTAAAAAGAGGTGAGAGC</t>
  </si>
  <si>
    <t>GCGGAGGCCGCACCTGGTTAG</t>
  </si>
  <si>
    <t>GCGAGCGACCGAAACCCAAG</t>
  </si>
  <si>
    <t>GAATGCTCCCCGCTTGGGTTT</t>
  </si>
  <si>
    <t>GGAGCCCGCGCTGGGTGGGAGGG</t>
  </si>
  <si>
    <t>GGGAGGGCGGGGAGTGAAGACCC</t>
  </si>
  <si>
    <t>GCATTCGAGTGGAGCCCGCGC</t>
  </si>
  <si>
    <t>GAATGGGGCGGGATGTTCCGC</t>
  </si>
  <si>
    <t>GCTGGCAGATGGTCGTCCACA</t>
  </si>
  <si>
    <t>GCCGCCGCCATTCACTCCGT</t>
  </si>
  <si>
    <t>GTTATTTAAGGGGCGTGGCCAG</t>
  </si>
  <si>
    <t>GACGCACGGGGTGGCGCGCGT</t>
  </si>
  <si>
    <t>GGTGGCGCGCGTGGGACCCGA</t>
  </si>
  <si>
    <t>GCGCGTGGGACCCGAGGGGT</t>
  </si>
  <si>
    <t>GGCTGGGTTTAGTAGGAGACC</t>
  </si>
  <si>
    <t>GTTTCCGACGGAGTGAATGG</t>
  </si>
  <si>
    <t>GCCACCCCGTGCGTCACAGAAT</t>
  </si>
  <si>
    <t>GCCTCCGGGGGGGATTCCTCC</t>
  </si>
  <si>
    <t>GCCGGTAGACCGGCGCGCCTCC</t>
  </si>
  <si>
    <t>GTAGACCGGCGCGCCTCCGGGG</t>
  </si>
  <si>
    <t>GCAAAAAAGGGTCGGGTCATC</t>
  </si>
  <si>
    <t>GTAGGGAGTGAGGCCGGTAGAC</t>
  </si>
  <si>
    <t>GGGCGCTTTGGAGCCGGCCCC</t>
  </si>
  <si>
    <t>GCAGTCTCAGGACGGGCGCTT</t>
  </si>
  <si>
    <t>GCGACCGACACACGCTGCC</t>
  </si>
  <si>
    <t>GGAATCCCCCCCGGAGGCGCGC</t>
  </si>
  <si>
    <t>GGCGACCGACACACGCTGCCT</t>
  </si>
  <si>
    <t>GACCGACACACGCTGCCTGGGGC</t>
  </si>
  <si>
    <t>GACCCTTTTTTGCAGTCTCAGGA</t>
  </si>
  <si>
    <t>GCCGCGGGAGATCATGGACG</t>
  </si>
  <si>
    <t>GTGGGAGGAGACCCTGCGCG</t>
  </si>
  <si>
    <t>GCTGGCGCTGGCGCTGGGCAT</t>
  </si>
  <si>
    <t>GATCATGGACGCGGCGGAAGT</t>
  </si>
  <si>
    <t>GGCTTCCGTAAGGCAGGCCAA</t>
  </si>
  <si>
    <t>GTCTCCGCCCTCCCGACCCTG</t>
  </si>
  <si>
    <t>GGGGTCTCAGCACACGCGCT</t>
  </si>
  <si>
    <t>GCTGCGGCTATCTCGAGATCC</t>
  </si>
  <si>
    <t>GAGCGCTGGCGGCCGCGCGCA</t>
  </si>
  <si>
    <t>GGGCATCGGGACACGGAACT</t>
  </si>
  <si>
    <t>GggacgcgcggTGACCGT</t>
  </si>
  <si>
    <t>GGCCCGGATCTGCGCAAcgg</t>
  </si>
  <si>
    <t>GCCTCCTCCCCTCGGCGCCAA</t>
  </si>
  <si>
    <t>GGATCTGCGCAAcggcggcgg</t>
  </si>
  <si>
    <t>GcggTGACCGTTGGCGCCGA</t>
  </si>
  <si>
    <t>GGCGCCGACGAGATCGGGTG</t>
  </si>
  <si>
    <t>GCGGGTGACCTTCCGGAGGC</t>
  </si>
  <si>
    <t>GCGACGGAGCGGGTGACCTTC</t>
  </si>
  <si>
    <t>GCAGATCCGGGCCGCGGCTGT</t>
  </si>
  <si>
    <t>GGTCCCTCTCTCGCGAGATC</t>
  </si>
  <si>
    <t>GGGAAGGTCAAACCTAATTCT</t>
  </si>
  <si>
    <t>GTGCTGCGGCGACTTCCAGG</t>
  </si>
  <si>
    <t>GAGACGCTGGCGCTGGCAGAG</t>
  </si>
  <si>
    <t>GGCTATACTTATTAAAGTTGG</t>
  </si>
  <si>
    <t>GCGATCAGTCGGTCCTGGGC</t>
  </si>
  <si>
    <t>GGCTGTGGTGTAGGGCGTTGC</t>
  </si>
  <si>
    <t>GGATAAGATCTATGAGACGC</t>
  </si>
  <si>
    <t>GATCTATGAGACGCTGGCGC</t>
  </si>
  <si>
    <t>GGTTTCCAGATCTCGCGAGAG</t>
  </si>
  <si>
    <t>GAACGGCCTAACCCGGAAGCG</t>
  </si>
  <si>
    <t>GACGACAACCACCTTCCGTTT</t>
  </si>
  <si>
    <t>GATCTATGGGTCCGAAGGG</t>
  </si>
  <si>
    <t>GAGCCGAGCCTGAGATCTAT</t>
  </si>
  <si>
    <t>GTACGGGCCGGGTCAACAGT</t>
  </si>
  <si>
    <t>GTTCATCGCGTAGACTGTCCA</t>
  </si>
  <si>
    <t>GGCTTCCGTTCCGAGAGGG</t>
  </si>
  <si>
    <t>GCGGGCAGGAACGGCCTAACC</t>
  </si>
  <si>
    <t>GTCGCCGCATCCCCGCTTCC</t>
  </si>
  <si>
    <t>GCTGGTTTGAAACTAGGGGT</t>
  </si>
  <si>
    <t>GGGACTGACGGTACGGCACT</t>
  </si>
  <si>
    <t>GCGGCCGGGGACTGACGGTA</t>
  </si>
  <si>
    <t>GGGATGCACTGTTCCTGCTGT</t>
  </si>
  <si>
    <t>GACGGTACGGCACTAGGACTC</t>
  </si>
  <si>
    <t>GCACTAGGACTCCGGCTCGC</t>
  </si>
  <si>
    <t>GACTCCAACGGAGACGAGAAG</t>
  </si>
  <si>
    <t>GACTGGGCCAAGGCTCGGGG</t>
  </si>
  <si>
    <t>GACCCCCTTTCGCCCCCGT</t>
  </si>
  <si>
    <t>GCCGGGAATCTCCACCCGTT</t>
  </si>
  <si>
    <t>GAGCAGGGGCGTGACTCCGG</t>
  </si>
  <si>
    <t>GTCCCCGCCGCCGCCGTGCTCA</t>
  </si>
  <si>
    <t>GGTGCCGGCTCCGCGCGCAGGC</t>
  </si>
  <si>
    <t>GACTTCCTTCCCTGAGCACGG</t>
  </si>
  <si>
    <t>GGCGGCGGCGGGGACGAGCAC</t>
  </si>
  <si>
    <t>GGACGAGCACCGGCCTGCGCG</t>
  </si>
  <si>
    <t>GCGCGCGGAGCCGGCACCGGA</t>
  </si>
  <si>
    <t>GCCGGCACCGGATGGTGGGCG</t>
  </si>
  <si>
    <t>Ggccggaagggggcagcggcc</t>
  </si>
  <si>
    <t>GCTCAGGGAAGGAAGTCGGGGG</t>
  </si>
  <si>
    <t>GGTGGCCTACACGGGTAGGGG</t>
  </si>
  <si>
    <t>GCCTCACTCGGTGGCCTACAC</t>
  </si>
  <si>
    <t>GCCTCTGGGCCGAAGGGTTCT</t>
  </si>
  <si>
    <t>GATTGATGTAATCCCGGCTG</t>
  </si>
  <si>
    <t>GTCGGTGCGCAGTTTTCAGTC</t>
  </si>
  <si>
    <t>GCAAGTCCCCTCTGCTGCCTG</t>
  </si>
  <si>
    <t>GGCACAGCCCTCCCCAGTCCA</t>
  </si>
  <si>
    <t>GTGCTGCTCTAGACTTGTC</t>
  </si>
  <si>
    <t>GAGACTCATCAGCTGGCAAGC</t>
  </si>
  <si>
    <t>GGATTCTGTGTCTCTGGGTTC</t>
  </si>
  <si>
    <t>GCAAGCAGGATTCTGTGTCTC</t>
  </si>
  <si>
    <t>GTTTCTGGCCCACGTGAAGCA</t>
  </si>
  <si>
    <t>GTCGTCGGTGGGGTCGGAGCT</t>
  </si>
  <si>
    <t>GGCGTCGGTCGTCGGTGGGGT</t>
  </si>
  <si>
    <t>GGTCTTGGGCGTCGGTCGT</t>
  </si>
  <si>
    <t>GGGCCGGCCCCGCAGGGTCTT</t>
  </si>
  <si>
    <t>GACTCCTGTGTCCCTCTATGA</t>
  </si>
  <si>
    <t>GAGGGCGGGGCCGGCCCCGCA</t>
  </si>
  <si>
    <t>GGCGGTCCTGGAAGGGTCTGG</t>
  </si>
  <si>
    <t>GGCGAGTCGGGCAGCCCACGA</t>
  </si>
  <si>
    <t>GGATTGTGGGATGTGTAGTTT</t>
  </si>
  <si>
    <t>GGGACGCCGCCTAGGATTG</t>
  </si>
  <si>
    <t>GGATTGGGGAGAACGAGGCCA</t>
  </si>
  <si>
    <t>GGTTCGGGTCCCGGGCTAAGG</t>
  </si>
  <si>
    <t>GAGAGGCTGGGTTCGGGTCCC</t>
  </si>
  <si>
    <t>GTGTTCGGGTAGGGGAGAGGC</t>
  </si>
  <si>
    <t>GACCCGGGCCTCGGTGGAGC</t>
  </si>
  <si>
    <t>GCGTATTTAGGGTCCGCCA</t>
  </si>
  <si>
    <t>GCCGGGAAGGTCGGCGTATTT</t>
  </si>
  <si>
    <t>GCCGGGGCCGGTGTTCGGGTA</t>
  </si>
  <si>
    <t>GGACGTCAGTCCAAATAAGA</t>
  </si>
  <si>
    <t>GTTATTTCAAAGGCCGGGCTG</t>
  </si>
  <si>
    <t>GACCTTTGTTATTTCAAAGGC</t>
  </si>
  <si>
    <t>GCAGAGCCCCCTATGACAG</t>
  </si>
  <si>
    <t>GGGTCGGTAGTAGCGATGGC</t>
  </si>
  <si>
    <t>GAGCGCTGGGTGTAcgggcc</t>
  </si>
  <si>
    <t>GCTGGGTGTAcgggccgggcg</t>
  </si>
  <si>
    <t>GCAAGAGCGGTCCACTGTCC</t>
  </si>
  <si>
    <t>GACTGGAGCGGTTGCATCCCG</t>
  </si>
  <si>
    <t>GCGCTCCAGCTCTTCCACTC</t>
  </si>
  <si>
    <t>GCGTCCTTGCTGCAGTCGGAC</t>
  </si>
  <si>
    <t>GAACCCGGTCCGACTGCAGCA</t>
  </si>
  <si>
    <t>GCCCGAACCTTCTTTTCTCCC</t>
  </si>
  <si>
    <t>GAAGTAGAGTTGCGAGAGCG</t>
  </si>
  <si>
    <t>GACCGCAGTTCGCTACAATAG</t>
  </si>
  <si>
    <t>GAAGTCGTAGGGAAGGCAGCG</t>
  </si>
  <si>
    <t>GAAGGCAGCGAGGAAGACGC</t>
  </si>
  <si>
    <t>GCAAGGACGCCATCTTGGGGA</t>
  </si>
  <si>
    <t>GCGAGGAAGACGCTGGCTCTC</t>
  </si>
  <si>
    <t>GTCGCCCTATAGCGAGTATG</t>
  </si>
  <si>
    <t>GCGCGTGCGCAGGCCGAATGG</t>
  </si>
  <si>
    <t>GCGTCCCTTTGAGGCCTGGT</t>
  </si>
  <si>
    <t>GTCCCAGTGGGCCACCTGGAG</t>
  </si>
  <si>
    <t>GATGAGTCCCAGTGGGCCACC</t>
  </si>
  <si>
    <t>GCGCACGCGCAGCCGTAGA</t>
  </si>
  <si>
    <t>GCAGGTTGGGAACGCCGACC</t>
  </si>
  <si>
    <t>GGCGGCCTCGCTCCACTGCT</t>
  </si>
  <si>
    <t>GAACGCCGACCAGGCCTCAAA</t>
  </si>
  <si>
    <t>GCCTCAAAGGGACGCAGGGT</t>
  </si>
  <si>
    <t>GAAAGAGGAGGATACATATC</t>
  </si>
  <si>
    <t>GCAGACGGACTCGCAGGCGTG</t>
  </si>
  <si>
    <t>GACTCGAGCTCGCACAGCGCG</t>
  </si>
  <si>
    <t>GGTGCTGCGGGAGGACGGCGC</t>
  </si>
  <si>
    <t>GAAGTCGGCGTCGACCTGGA</t>
  </si>
  <si>
    <t>GCAGCATggcccgggcccgacc</t>
  </si>
  <si>
    <t>GTGCTTGCTAGTGAGGGCGGGA</t>
  </si>
  <si>
    <t>GTGACTCACTGAGCGTGTGTGA</t>
  </si>
  <si>
    <t>GGCGGCCGTGCTTGCTAGTG</t>
  </si>
  <si>
    <t>GGAAGTTGTGCAGCTCGAAGT</t>
  </si>
  <si>
    <t>GCCTGGCTGGTGCTGCGGGAGGA</t>
  </si>
  <si>
    <t>GTCCAGCAGCACTAAGGTGCG</t>
  </si>
  <si>
    <t>GCTGGACAACCTCAACGTGC</t>
  </si>
  <si>
    <t>GCCCGGGCTTGGGCCCTCTTT</t>
  </si>
  <si>
    <t>GCTGGGTCCTTCGGCAGGAGG</t>
  </si>
  <si>
    <t>GCGATTGGGCTACCGTAGAT</t>
  </si>
  <si>
    <t>GAATGAGTCTCCCGCACGTTG</t>
  </si>
  <si>
    <t>GCACTAAGGTGCGGGGTCCGC</t>
  </si>
  <si>
    <t>GGCGCAAACCGCGCCAAGCA</t>
  </si>
  <si>
    <t>GAGACTCATTCGCTTTTCTTC</t>
  </si>
  <si>
    <t>GGGGTTGGTACAGCATCGA</t>
  </si>
  <si>
    <t>GTCCGTGCGCTAGTCGTGTGC</t>
  </si>
  <si>
    <t>GCCTATGAGATCCCGGCCTCA</t>
  </si>
  <si>
    <t>GCGGAGTCTAGATTGGGAAAT</t>
  </si>
  <si>
    <t>GTAGTGGGCGGAGTCTAGATT</t>
  </si>
  <si>
    <t>GACGGTCCACAAAGGCTCAGA</t>
  </si>
  <si>
    <t>GCCCGGCCCCGGCTGCGAGTC</t>
  </si>
  <si>
    <t>GCCGCTACCAAGTACCACAC</t>
  </si>
  <si>
    <t>GTAGGAGATGCCGCTGCACCA</t>
  </si>
  <si>
    <t>GCTAGTCGTGTGCCGGGTG</t>
  </si>
  <si>
    <t>GTGTGGCAGCAGAGCTCCTT</t>
  </si>
  <si>
    <t>GGACCCGCCAGTTTCTAACTCAG</t>
  </si>
  <si>
    <t>GTTGTTCCGGCTGCCTTTCACTG</t>
  </si>
  <si>
    <t>GCGCCGGACCCCTATTTGCAA</t>
  </si>
  <si>
    <t>GGACCCCTATTTGCAAAGGT</t>
  </si>
  <si>
    <t>GCAGAGCTCCTTAGGACG</t>
  </si>
  <si>
    <t>GCCACTGAGTTAGAAACTGG</t>
  </si>
  <si>
    <t>GTCCCCTCAGTGAAAGGCAGC</t>
  </si>
  <si>
    <t>GCAGCAGCGAGAATCTACA</t>
  </si>
  <si>
    <t>GGGCCACCCACCTTTGCAAAT</t>
  </si>
  <si>
    <t>GTTGGCCGAGCTGCGCACGTG</t>
  </si>
  <si>
    <t>GCCTTATTCTAGGCACTTGTT</t>
  </si>
  <si>
    <t>GAAGACCCACGCGCGAGCCC</t>
  </si>
  <si>
    <t>GCTGCGCACGTGCGGCCGGAA</t>
  </si>
  <si>
    <t>GTCTGGAAGCATTTCCGCTC</t>
  </si>
  <si>
    <t>GCCCTGGCGCGTTCGGGCGGC</t>
  </si>
  <si>
    <t>GGAAACGCGTCACAGGAACGC</t>
  </si>
  <si>
    <t>GGCCAACAGGAAACGCGTCAC</t>
  </si>
  <si>
    <t>GAGATGCGTTGACTCGCGG</t>
  </si>
  <si>
    <t>GTCACAGGAACGCTGGCACC</t>
  </si>
  <si>
    <t>GTCGCCATCTTTCCCGTTTCC</t>
  </si>
  <si>
    <t>GCGGGCCCCAGGGGTAGTGT</t>
  </si>
  <si>
    <t>GCTAGAGTCAGGGCACGGCGG</t>
  </si>
  <si>
    <t>GTTCCCACGAGCTTACAGAA</t>
  </si>
  <si>
    <t>GGCATGAACCCGGGAAGCTC</t>
  </si>
  <si>
    <t>GACGTTGAGGCCGCGTTGGG</t>
  </si>
  <si>
    <t>GGTGTTCATCTCCGCGACC</t>
  </si>
  <si>
    <t>GCGTTCTTTCCCGCCTCATCC</t>
  </si>
  <si>
    <t>GTGGGAACCGCCTCCACCGCC</t>
  </si>
  <si>
    <t>GCGTTGGGCGGTTCAGACTCA</t>
  </si>
  <si>
    <t>GCAGCAGCAACTGCAGTTCCG</t>
  </si>
  <si>
    <t>GGTTCCTATCGCGGGTCGCTC</t>
  </si>
  <si>
    <t>GGGTTGGAGCCGACTCTGGAG</t>
  </si>
  <si>
    <t>GCGCGCACGAGTACGTGCG</t>
  </si>
  <si>
    <t>GAGCCCAAGGCGCGGGGACCG</t>
  </si>
  <si>
    <t>GCAGCTCGGTTGGACGGCTT</t>
  </si>
  <si>
    <t>GCGGCCGCCCTCTCTGGACCC</t>
  </si>
  <si>
    <t>GCGATAGGAACCCGGGTTCC</t>
  </si>
  <si>
    <t>GGTTCCCGGGTCCAGAGAGGG</t>
  </si>
  <si>
    <t>GCTCTGGGCCGGTGGGTTCCC</t>
  </si>
  <si>
    <t>GGGACCTGAGGAATCGCG</t>
  </si>
  <si>
    <t>GCACCTCGTCATCCTCGCCTA</t>
  </si>
  <si>
    <t>GATGATGAGGATTCGGGGACA</t>
  </si>
  <si>
    <t>GCAGGGGATGATGAGGATTCG</t>
  </si>
  <si>
    <t>GCACTCTTAAGAGGTCGAACG</t>
  </si>
  <si>
    <t>GTCGAACGGGGAGGGCGGCAG</t>
  </si>
  <si>
    <t>GGCTGTGCTCGCTTCCGGAAG</t>
  </si>
  <si>
    <t>GTACTTGCGCAAAGACGACG</t>
  </si>
  <si>
    <t>GGAGGTATGAGCACGGTTC</t>
  </si>
  <si>
    <t>GACAACATGCTTGCGGACCT</t>
  </si>
  <si>
    <t>GTACCACGCACAGGCGAAC</t>
  </si>
  <si>
    <t>GCACCAGTATTCCCGCGGT</t>
  </si>
  <si>
    <t>GGCAGCATGGGTCGGGAGTCA</t>
  </si>
  <si>
    <t>GCTGCCCCGCGAGCATTGGA</t>
  </si>
  <si>
    <t>GCCCTTCCAATGCTCGCG</t>
  </si>
  <si>
    <t>GCCAGCACGTCCTGTTTTCGT</t>
  </si>
  <si>
    <t>GGCAGCGCTGACCGCACGTG</t>
  </si>
  <si>
    <t>GCTGTGGCGGCCATCCCAGCG</t>
  </si>
  <si>
    <t>GGGGCAGCGCTGACCGCACG</t>
  </si>
  <si>
    <t>GGCGAACCGGACAAACAAGG</t>
  </si>
  <si>
    <t>GTGCCCTTGAGTACCACGCAC</t>
  </si>
  <si>
    <t>GAGTACCACGCACAGGCGAAC</t>
  </si>
  <si>
    <t>GCCCCGCGAGCATTGGAA</t>
  </si>
  <si>
    <t>GGCGGGAGTTGAGGTGGCCGC</t>
  </si>
  <si>
    <t>GTATTCCCGCGGTCGGCAGCA</t>
  </si>
  <si>
    <t>GTGTTTAGCGCTGGTCTTTGC</t>
  </si>
  <si>
    <t>GACCCATGCTGCCGACCGC</t>
  </si>
  <si>
    <t>GGCGCGCTGCGATGACGTCGG</t>
  </si>
  <si>
    <t>GCCATGGCCAGCCGCACGCC</t>
  </si>
  <si>
    <t>GcagctgccgcATCGGGGCCC</t>
  </si>
  <si>
    <t>Gcatcgaccgagccggcgacc</t>
  </si>
  <si>
    <t>GCGGTACCCGGGCCCCGATg</t>
  </si>
  <si>
    <t>Gcggaggccggggcgcacggc</t>
  </si>
  <si>
    <t>Gggagcccgcgcagaccgagg</t>
  </si>
  <si>
    <t>Ggcggctgcatcgaccgagc</t>
  </si>
  <si>
    <t>GGCGCTGTTCTACGTCGCG</t>
  </si>
  <si>
    <t>GgcggcggcggGTGAACGACG</t>
  </si>
  <si>
    <t>GCAGACGCAGCTCGATTCC</t>
  </si>
  <si>
    <t>GTAGAACTGTGGCGCTTTC</t>
  </si>
  <si>
    <t>GAAGCGTCTCGTGTCGAATT</t>
  </si>
  <si>
    <t>GCCCCGGGCAGCGTCGGAAGA</t>
  </si>
  <si>
    <t>GCCCTCTTCCGACGCTGCC</t>
  </si>
  <si>
    <t>GCTGGGGGAGGCCGGCGCACA</t>
  </si>
  <si>
    <t>GCACATGGACACCCGTGGCC</t>
  </si>
  <si>
    <t>GCCGGCGCACATGGACACCCG</t>
  </si>
  <si>
    <t>GCCACGGGTGTCCATGTGCGC</t>
  </si>
  <si>
    <t>GTATTGTGCCCAAGGGACCGA</t>
  </si>
  <si>
    <t>GCGCAGGCGCCGTAGAACTG</t>
  </si>
  <si>
    <t>GTGGCGCTTTCTGGGTAAAGA</t>
  </si>
  <si>
    <t>GATTCCAGGTATTGTGCCCAA</t>
  </si>
  <si>
    <t>GAATGAACCCGCTGCTGGGGG</t>
  </si>
  <si>
    <t>GCCCGGGAATGAACCCGCTGC</t>
  </si>
  <si>
    <t>GGCCCTTGTCGGCCGCCATT</t>
  </si>
  <si>
    <t>GTCCTCCGAGTCGCTGCCGC</t>
  </si>
  <si>
    <t>GAGGCCGCGCCTCGGCGCTTC</t>
  </si>
  <si>
    <t>GCCGCCATTCGGGCCGCGCGC</t>
  </si>
  <si>
    <t>GCGCTGCCCGGAGCCGGGTCT</t>
  </si>
  <si>
    <t>GTTCCCAGCGCGCGGCCCGAA</t>
  </si>
  <si>
    <t>GGGCCCGGAAGGTAGGCGCG</t>
  </si>
  <si>
    <t>GACGCCCGGGCCCGGAAGGT</t>
  </si>
  <si>
    <t>GTGGGGCTGGGACGCATGTT</t>
  </si>
  <si>
    <t>GCGCGCTGGGAACGCAGAA</t>
  </si>
  <si>
    <t>GGCCCTTGTCGGCCGCCATTC</t>
  </si>
  <si>
    <t>GGCCATGGCAGCTCGCGACCG</t>
  </si>
  <si>
    <t>GGCCGACAAGGGCCCGGCGGC</t>
  </si>
  <si>
    <t>GAAGGTAGGCGCGTGGGGCT</t>
  </si>
  <si>
    <t>GACCTCGGTCGCGAGCTGCCA</t>
  </si>
  <si>
    <t>GCGGCCTAGGCTTCCGGTACT</t>
  </si>
  <si>
    <t>GCCCAGATCGGTGACAGCCT</t>
  </si>
  <si>
    <t>GCCGCTTAAACCGCACTCC</t>
  </si>
  <si>
    <t>GACTTCGTCTCCGAAGCCGAT</t>
  </si>
  <si>
    <t>GGTCGCGACCTACGCTGATCC</t>
  </si>
  <si>
    <t>GGTCGCGACCAGCCCAGAT</t>
  </si>
  <si>
    <t>GAGGGCTGGGGAGCCGGCTTA</t>
  </si>
  <si>
    <t>GCTCCTTCAGGTACACGCGA</t>
  </si>
  <si>
    <t>GAACACATGGGCCTCGATCCC</t>
  </si>
  <si>
    <t>GCCGGCTTACGGGCTCTGCG</t>
  </si>
  <si>
    <t>GCCGAGCGGGAGTGGCCTCGT</t>
  </si>
  <si>
    <t>GggggcgggCGGAGGTTTCCG</t>
  </si>
  <si>
    <t>GCGGGAGTGGCCTCGTTGGT</t>
  </si>
  <si>
    <t>GGGCCCGAGTCGCGAGGCTTG</t>
  </si>
  <si>
    <t>GACCGAGGGTGCCGAGCGGGAG</t>
  </si>
  <si>
    <t>GCGGAGGCCTAAGGCCTGGCC</t>
  </si>
  <si>
    <t>GCCTGAGAGGAGGCGAATAT</t>
  </si>
  <si>
    <t>GACTCGGGCCCGTGTCCTACCAACG</t>
  </si>
  <si>
    <t>GAGAGTCCCCCAGAGCCGGCC</t>
  </si>
  <si>
    <t>GGGCTGGACAGCCGGGGGAGC</t>
  </si>
  <si>
    <t>Ggaggccgtagcgagagggc</t>
  </si>
  <si>
    <t>GgcgggCGGAGGTTTCCGAGG</t>
  </si>
  <si>
    <t>GAGTAGCTTTATCGAAGATG</t>
  </si>
  <si>
    <t>GTGGTGCGCAGCAGGGTCGGC</t>
  </si>
  <si>
    <t>GAGTCGCGAGGCTTGGGGTGAGG</t>
  </si>
  <si>
    <t>GGCCCGAGTCGCGAGGCTTG</t>
  </si>
  <si>
    <t>GGACACGGGCCCGAGTCGCG</t>
  </si>
  <si>
    <t>GTGGCCTCGTTGGTAGGACA</t>
  </si>
  <si>
    <t>Gcgagaggaggccgtagcgag</t>
  </si>
  <si>
    <t>GAGGCCACTCCCGCTCGGCACCCT</t>
  </si>
  <si>
    <t>GGGAGCGAGCCTCGAGCGGGC</t>
  </si>
  <si>
    <t>Gggcacgcgcgccggcgacca</t>
  </si>
  <si>
    <t>GGAGCGAGTACATTAACCCC</t>
  </si>
  <si>
    <t>GAGTACATTAACCCCTGGAGG</t>
  </si>
  <si>
    <t>GGCGAGGGAGCGAGCCTCGAG</t>
  </si>
  <si>
    <t>Ggcgggcagcgcagcgccgagc</t>
  </si>
  <si>
    <t>Gcagcgccgagcggggcccgc</t>
  </si>
  <si>
    <t>GTTAATGTACTCGCTCCAGCC</t>
  </si>
  <si>
    <t>GaccatggcgTTCGCCGGGC</t>
  </si>
  <si>
    <t>GATCCTGGAGCCCATGGTCCCC</t>
  </si>
  <si>
    <t>GAGATTCCGGCCGCCGCTGGG</t>
  </si>
  <si>
    <t>GTCGCGAGAAGCCGGAAGACG</t>
  </si>
  <si>
    <t>GGGCGGATGTCGCGAGAAGC</t>
  </si>
  <si>
    <t>GCTGAGATGCTGCCTGGCGGA</t>
  </si>
  <si>
    <t>GAGAAGCTCGTAGAGAGTGTG</t>
  </si>
  <si>
    <t>GCCTTTATCGCGAGATTC</t>
  </si>
  <si>
    <t>GATAAAGGCTCATTGTCTCG</t>
  </si>
  <si>
    <t>GTCTCGCGGGAGCGCTGCTGG</t>
  </si>
  <si>
    <t>GCTGCTGGCGGTCGGGCGCT</t>
  </si>
  <si>
    <t>GGGAGACGAGTTGCATGTGT</t>
  </si>
  <si>
    <t>GATTACTCTGGGGTTCGAGT</t>
  </si>
  <si>
    <t>GCGTACAGGGATTACTCTG</t>
  </si>
  <si>
    <t>GGGGATGGGTGGAGGCGTAC</t>
  </si>
  <si>
    <t>GGGCCTCGGGGAGGCCCAGAG</t>
  </si>
  <si>
    <t>GGAAACTGGGGTTTGGGCCTC</t>
  </si>
  <si>
    <t>GTGTAGGCGCGGCTGACCGGT</t>
  </si>
  <si>
    <t>GGGGTGGGGCAGGCGACGGT</t>
  </si>
  <si>
    <t>GCGTACCAGAGCTTGCGGC</t>
  </si>
  <si>
    <t>GAGGGGCTGGTCCCGGGGAT</t>
  </si>
  <si>
    <t>GGTCCGGGCTCAAAGAGCCA</t>
  </si>
  <si>
    <t>GCCCCAGGCTTTTCTTTCCGG</t>
  </si>
  <si>
    <t>GAGGCGCGCACAGAACAGGCT</t>
  </si>
  <si>
    <t>GGAACGTGCAGCCGCGGGTGC</t>
  </si>
  <si>
    <t>GGAAACGGGAACGTGCAGCCG</t>
  </si>
  <si>
    <t>GTTCCGGTGGCTGGCGGAAA</t>
  </si>
  <si>
    <t>GCCGCAGTTCCGGTGGCTGG</t>
  </si>
  <si>
    <t>GCCTGCCGGGGAGGGTCTGAC</t>
  </si>
  <si>
    <t>GTTCCCGTTTCCGCCAGCCAC</t>
  </si>
  <si>
    <t>GGTCTGACGGGCTTGGAGGCT</t>
  </si>
  <si>
    <t>GGCGGGCGATCCCGGGCTCCC</t>
  </si>
  <si>
    <t>GATCCCGGGCTCCCCGGGCTG</t>
  </si>
  <si>
    <t>GCTCCCCGGGCTGTGGGCTAC</t>
  </si>
  <si>
    <t>GTGGGCTACAGGCGCAGAGC</t>
  </si>
  <si>
    <t>GCTACAGGCGCAGAGCGGGCC</t>
  </si>
  <si>
    <t>GATATCGAAGATAAGCGAGAG</t>
  </si>
  <si>
    <t>GGCACACGAACACCCAGCGC</t>
  </si>
  <si>
    <t>GCGCCGCGCGGTAAGCGCTG</t>
  </si>
  <si>
    <t>GATCGCCCGCCGCCTCGCGAT</t>
  </si>
  <si>
    <t>GACCCGAGCCAATCGCGAGG</t>
  </si>
  <si>
    <t>GGAGAAGCAAAGGGACGACTG</t>
  </si>
  <si>
    <t>GGGACGACTGAGGGAATAATC</t>
  </si>
  <si>
    <t>GGAAACAGCTTAGGGGAAGA</t>
  </si>
  <si>
    <t>GCCTAGTACTTCACGCCTCAG</t>
  </si>
  <si>
    <t>GAGCAGCTGCGGGAGAAGCAA</t>
  </si>
  <si>
    <t>GCGCGTCCCCACGGCTTCAG</t>
  </si>
  <si>
    <t>GCCACGTCATGAGGAAGTGC</t>
  </si>
  <si>
    <t>GTCCCCACGGCTTCAGTGGGC</t>
  </si>
  <si>
    <t>GTGGCACCTGATTAGCTCCGC</t>
  </si>
  <si>
    <t>GCTCCGCTGGGCGCGTCCCCA</t>
  </si>
  <si>
    <t>GCCCCTGTCTCCCTTCCATTGG</t>
  </si>
  <si>
    <t>GGCCGCCACCATCTCCTCCAA</t>
  </si>
  <si>
    <t>GGGGCGGGCTTAATGACGGA</t>
  </si>
  <si>
    <t>GGCTTAATGACGGAAGGAGCA</t>
  </si>
  <si>
    <t>GAGTCCCGCGAGTGAGCAGTG</t>
  </si>
  <si>
    <t>GGCATGGACCGAAGGCGGCTC</t>
  </si>
  <si>
    <t>GCGAGAACGGAGAGTCAGGCC</t>
  </si>
  <si>
    <t>GAGAGTCAGGCCGGGCGAGGCA</t>
  </si>
  <si>
    <t>GCCGGGCGAGGCATGGACCGA</t>
  </si>
  <si>
    <t>GGAGGGCGAGAACGGAGAGTC</t>
  </si>
  <si>
    <t>GAAGAAAGCTGGCTGCTGTAT</t>
  </si>
  <si>
    <t>GAGCTGCCGCCTCGCGCCCC</t>
  </si>
  <si>
    <t>GCCGCCGCCATTTTAGCTGT</t>
  </si>
  <si>
    <t>GCGAGGATGTCCAAGCGGCAC</t>
  </si>
  <si>
    <t>GGTCCTGGCAGGGAGCGGGCC</t>
  </si>
  <si>
    <t>GCTCGGGCTTTGTTGGGGTCC</t>
  </si>
  <si>
    <t>GGCACCGGTTGGACCTAGGGG</t>
  </si>
  <si>
    <t>GGCTGTAGTAGCGGGAGGGGT</t>
  </si>
  <si>
    <t>GTGTGGGCTGTAGTAGCGGG</t>
  </si>
  <si>
    <t>GGTTCCGGCCGCACCGTGT</t>
  </si>
  <si>
    <t>GACATCCTCGCACTCTTCGAA</t>
  </si>
  <si>
    <t>GACCGATGGGTAAGCCAGGCC</t>
  </si>
  <si>
    <t>GCGGGGACCGATGGGTAAGCC</t>
  </si>
  <si>
    <t>GCAGTTATTAAGGAAGAAAGC</t>
  </si>
  <si>
    <t>GATGTCCAAGCGGCACCGGT</t>
  </si>
  <si>
    <t>GGGATGTCGGAAGATCCTAG</t>
  </si>
  <si>
    <t>GACGAGCTGCACTCGGTGTT</t>
  </si>
  <si>
    <t>GGGTTCAGGACGAGCTGCACT</t>
  </si>
  <si>
    <t>GCCGGCGGGTCTGGAGCGC</t>
  </si>
  <si>
    <t>GACGCTTCAGGGCCGGGAGCA</t>
  </si>
  <si>
    <t>GCTGCCCGACGCTTCAGGGCC</t>
  </si>
  <si>
    <t>GCGCGGCTGCCCGACGCTTCA</t>
  </si>
  <si>
    <t>GGAAGATCCTAGAGGTCCCA</t>
  </si>
  <si>
    <t>GTGCGGTACCGATCAGAAACT</t>
  </si>
  <si>
    <t>GCGGTACGGGAAGACAGCTTT</t>
  </si>
  <si>
    <t>GATCCGGGCTTCTCGGGCCG</t>
  </si>
  <si>
    <t>GCCACCCTGCGCTTCGATCC</t>
  </si>
  <si>
    <t>GCAGAAGATCCTTCGCGGCCC</t>
  </si>
  <si>
    <t>GCAGTGGTACCGTCGGGGCCT</t>
  </si>
  <si>
    <t>GGCTGTGCAGTGGTACCGTC</t>
  </si>
  <si>
    <t>GAGCCAAATCTGCCGAGGC</t>
  </si>
  <si>
    <t>GGGCGACCGCTGCCTCGCAAT</t>
  </si>
  <si>
    <t>GAGAAGCCCGGATCGAAGCGC</t>
  </si>
  <si>
    <t>GAAGAGCTCTCGGCTGTGCAG</t>
  </si>
  <si>
    <t>GGCGGGCCCCGGACCCTCGA</t>
  </si>
  <si>
    <t>GCCGGCGCTACAACATCAAG</t>
  </si>
  <si>
    <t>GGCAGGGCACAGGCCGCCCT</t>
  </si>
  <si>
    <t>GAAATCCAGCCCCGGTCCG</t>
  </si>
  <si>
    <t>GCTCGGGGGGGCCCTTCGA</t>
  </si>
  <si>
    <t>GTAAGACATCCCCGGACCG</t>
  </si>
  <si>
    <t>GGAAGTCTCACGGCCGGAGT</t>
  </si>
  <si>
    <t>GGTTCCCAGACCACCAACTC</t>
  </si>
  <si>
    <t>GGGGGGCCCTTCGAGGGTCC</t>
  </si>
  <si>
    <t>GTAACTGACTTTGCCGCTGA</t>
  </si>
  <si>
    <t>GCGCTCAGAGCTACTCCGGC</t>
  </si>
  <si>
    <t>GCCTGGCTCCGACCCGATTA</t>
  </si>
  <si>
    <t>GCAAGTTCTTCCGCGGGGCC</t>
  </si>
  <si>
    <t>GAGTTTGGCAAGTTCTTCCGC</t>
  </si>
  <si>
    <t>GTTCTGGGCAAGCTATAGCCA</t>
  </si>
  <si>
    <t>GGCAAGCTATAGCCATGGCTG</t>
  </si>
  <si>
    <t>GCGGGAGCCTTAATCGGGT</t>
  </si>
  <si>
    <t>GAGGTCCCTGGGACCTCAGTT</t>
  </si>
  <si>
    <t>GGGACCTCAGTTTGGGATTGA</t>
  </si>
  <si>
    <t>GCGCGCGTCCCCTTTGTTTA</t>
  </si>
  <si>
    <t>GGACGGCGCAAGCGCATCG</t>
  </si>
  <si>
    <t>GCGAAATGGCTCCGACCG</t>
  </si>
  <si>
    <t>GCATGGAGGAATCGGCGAAA</t>
  </si>
  <si>
    <t>GAAACGCACAGCAACTCGCA</t>
  </si>
  <si>
    <t>GGCTGCGGAGCCATGGTCCA</t>
  </si>
  <si>
    <t>GAAGGGACGAGCCGCCCGC</t>
  </si>
  <si>
    <t>GGCTTTGTTGCGAAGCGCGGG</t>
  </si>
  <si>
    <t>GcgggcgggcgccgTGGACCA</t>
  </si>
  <si>
    <t>GTAGAAGGCCAGAGTCACACA</t>
  </si>
  <si>
    <t>GCGCACGCAACCCGCAATC</t>
  </si>
  <si>
    <t>GCTCCATGTCCCGGTTCACGC</t>
  </si>
  <si>
    <t>GCCGGGCCCCAGGCTCCCGCC</t>
  </si>
  <si>
    <t>GGGCCAGGCAGGAGCGGGAT</t>
  </si>
  <si>
    <t>GCAGAAGAATTTCTATGAGCAGAAT</t>
  </si>
  <si>
    <t>GGAAGAAGCAACATTTTGGGAA</t>
  </si>
  <si>
    <t>GCCCACCATGTCCATAAATGCAC</t>
  </si>
  <si>
    <t>GCCTGGAATTCTTTGTAATAAA</t>
  </si>
  <si>
    <t>GCTGGTTCTCTTTGAACAGATGC</t>
  </si>
  <si>
    <t>GATGTTTCAGATGAACAAGTGC</t>
  </si>
  <si>
    <t>GCACAGGAAGAAGCAACATTTT</t>
  </si>
  <si>
    <t>GAAATTCTTCTGCATCATATG</t>
  </si>
  <si>
    <t>GTTGCTTCTTCCTGTGCATTTA</t>
  </si>
  <si>
    <t>GCCCAGATGAGCTGCCCTCGG</t>
  </si>
  <si>
    <t>GATTTACCAGCATGAGAATTAAGA</t>
  </si>
  <si>
    <t>GCGGGACCCGGGACAAGAAGA</t>
  </si>
  <si>
    <t>GAGCCGCCCGGCGGGAGCCTG</t>
  </si>
  <si>
    <t>GGGACATGGAGCCGCCCGGC</t>
  </si>
  <si>
    <t>GGTCGCCGGCCAGCGTGAACC</t>
  </si>
  <si>
    <t>GAGCGGCGTAGGCGCGGGGTCGC</t>
  </si>
  <si>
    <t>GACCCGGGACAAGAAGAAGGGC</t>
  </si>
  <si>
    <t>GCCCGGAGTTTTTGGGGCCCC</t>
  </si>
  <si>
    <t>GCCTGCGTTTCCTCGCGTTAG</t>
  </si>
  <si>
    <t>GCCGCAGTTGCCCGGAGTTTT</t>
  </si>
  <si>
    <t>GCGGGCCTTCGAGAACCAT</t>
  </si>
  <si>
    <t>GCCGGCACGCGGGCCTCCGCG</t>
  </si>
  <si>
    <t>GTCTGTATTAATTCATACCCT</t>
  </si>
  <si>
    <t>GGGCAACCTTATCACTACTT</t>
  </si>
  <si>
    <t>GGCAACTGCGGCCCAACGCCA</t>
  </si>
  <si>
    <t>GCTGCTGCAGGCCCAGGTGAA</t>
  </si>
  <si>
    <t>GAATGGAGTAACCTGACAGCG</t>
  </si>
  <si>
    <t>GGCCTCGGCGCGCGGGTTCCC</t>
  </si>
  <si>
    <t>GCTCTCCGGGAAACAATTA</t>
  </si>
  <si>
    <t>GCGAGGAAACGCAGGCGAGT</t>
  </si>
  <si>
    <t>GCCCCTGCACCACTAACGCG</t>
  </si>
  <si>
    <t>GTTATTTCCCCAAATGCGG</t>
  </si>
  <si>
    <t>GCCTCCACTACCATAAGCTC</t>
  </si>
  <si>
    <t>GTAACCTGACAGCGGGGACG</t>
  </si>
  <si>
    <t>GTATATGCCAAAGTAGTGATA</t>
  </si>
  <si>
    <t>GAGCGCGAGGAAATggcggc</t>
  </si>
  <si>
    <t>GCGACGGCGAGCGCGAGGAAA</t>
  </si>
  <si>
    <t>GAAAATAAGAAACTAGagcct</t>
  </si>
  <si>
    <t>GTATGCCCATCAGCTTAGGTT</t>
  </si>
  <si>
    <t>GAGAATGTCTTTTAAAGGAC</t>
  </si>
  <si>
    <t>GATGGGCATACAACTTACCCC</t>
  </si>
  <si>
    <t>GCAGCTTTGTGTCCGGGGCG</t>
  </si>
  <si>
    <t>GGGTCCGATGGTTCTCGA</t>
  </si>
  <si>
    <t>GTGACGCGCGCGCCGGAGCG</t>
  </si>
  <si>
    <t>GAACTTAGAATCAGCATTTTG</t>
  </si>
  <si>
    <t>GAGGAGCATCCCTTCTATGAC</t>
  </si>
  <si>
    <t>GTTTTCGCTATGGGCAAACG</t>
  </si>
  <si>
    <t>GCAAACTTGACGTTTTCGCTA</t>
  </si>
  <si>
    <t>GTTGACTGGACAACTTCCTGG</t>
  </si>
  <si>
    <t>GGATACATCTCTGGCGACT</t>
  </si>
  <si>
    <t>GTCCAGTCAACACAAGCACGT</t>
  </si>
  <si>
    <t>GGCTCGCTGACTGCGCTTTA</t>
  </si>
  <si>
    <t>GGCTCCCGCTGTGCTCGGCCG</t>
  </si>
  <si>
    <t>GTCTCCCAGATAGTGCTGCTC</t>
  </si>
  <si>
    <t>GTATCCTCGAGTTTGGTCCTC</t>
  </si>
  <si>
    <t>GCCTGACGGGACCAAGGCGG</t>
  </si>
  <si>
    <t>GCACGCGGTGCAGGGTAACA</t>
  </si>
  <si>
    <t>GTGCTAACTCCGGGCGACT</t>
  </si>
  <si>
    <t>GCTTCCGGGCCGTGCTAACTC</t>
  </si>
  <si>
    <t>GGTAACATGGCGGATGCGGA</t>
  </si>
  <si>
    <t>GGTCCTAGCAGCGCGGCCTGA</t>
  </si>
  <si>
    <t>GTGCGTGCCTTGCCGCGGGGC</t>
  </si>
  <si>
    <t>GGCGGAATCCGAGGCGCCCGC</t>
  </si>
  <si>
    <t>GCAGACGACCAGCGGGCGCCT</t>
  </si>
  <si>
    <t>GCCCCGCGGCAAGGCACGCAC</t>
  </si>
  <si>
    <t>GGTGGGTGGGTCCTAGCAGCG</t>
  </si>
  <si>
    <t>GCGGTCTCGCCCTCCGTAC</t>
  </si>
  <si>
    <t>GGAGGAGGCGGGGCCATCCCG</t>
  </si>
  <si>
    <t>GTCTGCGCAATGCGATTTGC</t>
  </si>
  <si>
    <t>GATTTGCTGGCTCGGCCAGTA</t>
  </si>
  <si>
    <t>GTGCTAACTCCGGGCGACTCG</t>
  </si>
  <si>
    <t>GGCGACTCGGGGAACGGGGG</t>
  </si>
  <si>
    <t>GGCGCAGCCTACGTCATCACC</t>
  </si>
  <si>
    <t>GCAGCGCGATTGGCCCGCG</t>
  </si>
  <si>
    <t>GAGCGCAGGGCTTTGTCGCAG</t>
  </si>
  <si>
    <t>GAGGTGAAAGTATTGGCGGAA</t>
  </si>
  <si>
    <t>GGGGAGACCTTGGCGGAGCGG</t>
  </si>
  <si>
    <t>GGCTGCGCCTGTGCATGCGC</t>
  </si>
  <si>
    <t>GCTTTGTCGCAGCGGGGGTGG</t>
  </si>
  <si>
    <t>GCGCGGTTCTACCGCACG</t>
  </si>
  <si>
    <t>GCCAATACTTTCACCTCCGC</t>
  </si>
  <si>
    <t>GCCTGACAGGAACGCCTCGTG</t>
  </si>
  <si>
    <t>GCGATATTTGAATTGATTGAA</t>
  </si>
  <si>
    <t>GTCTAGAAGGGTCTGAGGACC</t>
  </si>
  <si>
    <t>GCTTCCGTTGAAGGTCTAGA</t>
  </si>
  <si>
    <t>GAGGGTTCCTGCTTCGGAGT</t>
  </si>
  <si>
    <t>GGGCTTTAACCAACACTTCC</t>
  </si>
  <si>
    <t>GTGCGGCAAGTTTGAATTTCG</t>
  </si>
  <si>
    <t>GGGTTGTGAGGGTTCCTGCTT</t>
  </si>
  <si>
    <t>GCAAGCCTCGTTGAGTGGAAG</t>
  </si>
  <si>
    <t>GCACCGAGCCGCTGATTGG</t>
  </si>
  <si>
    <t>GGTTAAAGCCCCTCCAATCAG</t>
  </si>
  <si>
    <t>GTACGGTCTGGCCGAGCCG</t>
  </si>
  <si>
    <t>GTTGTTGTCCGGCCCTATATC</t>
  </si>
  <si>
    <t>GAACACCCCTCGTCGGGCGGC</t>
  </si>
  <si>
    <t>GCATCACGGCGGAGGAGCCGA</t>
  </si>
  <si>
    <t>GACAACAACCGGAAGTGGGGC</t>
  </si>
  <si>
    <t>GACGGGTGAGGAGTCTGTTGG</t>
  </si>
  <si>
    <t>GAGCCGGGGCCCCGACGGGTG</t>
  </si>
  <si>
    <t>GGAGTCTGTTGGCGGGCAGAG</t>
  </si>
  <si>
    <t>GccggccgggccgggcACCAA</t>
  </si>
  <si>
    <t>GCGGACACCGGATATAGGGC</t>
  </si>
  <si>
    <t>GCCGCGGCAGAAACTTCCGG</t>
  </si>
  <si>
    <t>GGGCCGTTAGGAACATCCAAG</t>
  </si>
  <si>
    <t>GGCCCTCGCACTTCCGCACC</t>
  </si>
  <si>
    <t>GTCAGTGCCTGAAGAAGGACC</t>
  </si>
  <si>
    <t>GGGGGAGCCACCGGAGGTCAA</t>
  </si>
  <si>
    <t>GTTTCTGCCGCGGCTTTGCG</t>
  </si>
  <si>
    <t>GCCGCGGCTTTGCGGGGACGG</t>
  </si>
  <si>
    <t>GCGGGGACGGGGGAGTGGTAG</t>
  </si>
  <si>
    <t>GGACCCAGGTGCGGAAGTGCG</t>
  </si>
  <si>
    <t>GCCTCCGCTTAGGTCTGGAT</t>
  </si>
  <si>
    <t>GGGGCCGGACAGGCTCCACTGGG</t>
  </si>
  <si>
    <t>GACAGGCTCCACTGGGCGGAG</t>
  </si>
  <si>
    <t>GCTCCACTGGGCGGAGCGGCCC</t>
  </si>
  <si>
    <t>GCGGAGCGGCCCTGGCGGCGGT</t>
  </si>
  <si>
    <t>GTCCGGGCACTTTGGAAGAACC</t>
  </si>
  <si>
    <t>GCTAGCGGGCAGCAAGGGGGC</t>
  </si>
  <si>
    <t>GCGGGAGCTAGCGGGCAGCAA</t>
  </si>
  <si>
    <t>GCGCCAGCCGGCGGGAGCTAG</t>
  </si>
  <si>
    <t>GTAAGTGCGATGGAACCTTC</t>
  </si>
  <si>
    <t>GCGGGCAGCAAGGGGGCCGGAC</t>
  </si>
  <si>
    <t>GCACCGCCTCAGACTGACC</t>
  </si>
  <si>
    <t>GGGAGGGTGTGGGAACAAAGC</t>
  </si>
  <si>
    <t>GCGGAGCTGTGAGCGGAGAGG</t>
  </si>
  <si>
    <t>GCTGATGGAGAAGAGTTTTT</t>
  </si>
  <si>
    <t>GTTCGTTCAGCTGCTCCATCC</t>
  </si>
  <si>
    <t>GCGATCCCCGCGTCCAGGA</t>
  </si>
  <si>
    <t>GAGGCAGGCCCCGACTCCGG</t>
  </si>
  <si>
    <t>GCCCCGACTCCGGAGGCTCGT</t>
  </si>
  <si>
    <t>GCCCCGGGCCCGGTCAGTCTG</t>
  </si>
  <si>
    <t>GGGTGCCCAGGGAGCTGCACC</t>
  </si>
  <si>
    <t>GCTGCCGGCTATATCGGGTAG</t>
  </si>
  <si>
    <t>GGCCCCTCTACCCGATATAGC</t>
  </si>
  <si>
    <t>GGTCAGGGAAGACGCAAAGGC</t>
  </si>
  <si>
    <t>GTCTCAATGTCAGCAGCGCTC</t>
  </si>
  <si>
    <t>GAGGCCCACCTAGAGCCGGG</t>
  </si>
  <si>
    <t>GCTGCGCGGTGCTCCACACGC</t>
  </si>
  <si>
    <t>GTGCTCCACACGCTGGTTGC</t>
  </si>
  <si>
    <t>GTAGAGGGGCCCGGCCGCCCA</t>
  </si>
  <si>
    <t>GCGTCTTCCCTGACCTCTTG</t>
  </si>
  <si>
    <t>GCGCCGCCCGGCTCTAGGT</t>
  </si>
  <si>
    <t>GCGTGAGGACTGCAGGCTCCGAG</t>
  </si>
  <si>
    <t>GTCTAAGCGCGCGTGAGGACTGC</t>
  </si>
  <si>
    <t>GTCACTGCCATGGTTCCGGCCTGA</t>
  </si>
  <si>
    <t>GTAAGAGCTCCTTGGTCACTGCCA</t>
  </si>
  <si>
    <t>GCTAGGCATTGAGGAGAAGGCAG</t>
  </si>
  <si>
    <t>GTCCTCACGCGCGCTTAGACTCT</t>
  </si>
  <si>
    <t>GAGTTGTAGTACGAATCCGTC</t>
  </si>
  <si>
    <t>GAGGAGAAGGCAGCGGACAAAG</t>
  </si>
  <si>
    <t>GTCCATCTGTAAGAGCTCCT</t>
  </si>
  <si>
    <t>GAATCCGTCAGGCCGGAACCA</t>
  </si>
  <si>
    <t>GCACTCACCATGGCTCCGGCT</t>
  </si>
  <si>
    <t>GTGCGGCCTTCCGGTCTTCT</t>
  </si>
  <si>
    <t>GCACAGGCGCCCTACGCAACA</t>
  </si>
  <si>
    <t>GCCATGGTGAGTGCGGCCTTC</t>
  </si>
  <si>
    <t>GGGCGCCTGTGCTTGAGGTT</t>
  </si>
  <si>
    <t>GCGCCCTACGCAACACGGC</t>
  </si>
  <si>
    <t>GCTGCTCCTGCCGTGTTGCGT</t>
  </si>
  <si>
    <t>GGAGCAGCCGCAAACTAGGC</t>
  </si>
  <si>
    <t>GCTCCTTAGTGCGACTGCGGG</t>
  </si>
  <si>
    <t>GGGAAGAGGTTGCCTGATTTC</t>
  </si>
  <si>
    <t>GTCGTATAAAGCGCGGAGA</t>
  </si>
  <si>
    <t>GTTCTGGCCGACAGCAGGCG</t>
  </si>
  <si>
    <t>GAAGAAGCCGGTCCGGAGTTC</t>
  </si>
  <si>
    <t>GTCTGATGTCGTATAAAGCG</t>
  </si>
  <si>
    <t>GTCGGAACAGTGACTTCCGG</t>
  </si>
  <si>
    <t>GGCCAGAAACGCGAACACGT</t>
  </si>
  <si>
    <t>GCCTCCTCAAGCTCGGGACTT</t>
  </si>
  <si>
    <t>GTCGGCCAGAACTCCGGAC</t>
  </si>
  <si>
    <t>GGCGGAAGAAGAAGCCGGTC</t>
  </si>
  <si>
    <t>GTACCCATGCCCGGCCGGAGG</t>
  </si>
  <si>
    <t>GCCCGCCCGGGTACCCATGCC</t>
  </si>
  <si>
    <t>GCAGCGTCGTCATGGGCTTGG</t>
  </si>
  <si>
    <t>GGGATGCCTCTGCACGTGAAG</t>
  </si>
  <si>
    <t>GGATTCGACGTGGTAATAGA</t>
  </si>
  <si>
    <t>GCTCGGACAGGGTCTGTGAGC</t>
  </si>
  <si>
    <t>GACAAATGAGGTGCTCGGAC</t>
  </si>
  <si>
    <t>GTAATGCTGTTGGGACAAATG</t>
  </si>
  <si>
    <t>GAGCTGGCAGTCCAACGTCCT</t>
  </si>
  <si>
    <t>GTGTTCCTGAGCCACCCGGCC</t>
  </si>
  <si>
    <t>GCTGTCAATATCAGCCTTGGT</t>
  </si>
  <si>
    <t>GCCAGGCCCTTCCTGGCCGGG</t>
  </si>
  <si>
    <t>GGCTCGCCCGCTAGGTCG</t>
  </si>
  <si>
    <t>GAACGGCCACTTCACGTGCAG</t>
  </si>
  <si>
    <t>GTTGGCGGCGAGGCGGAGACG</t>
  </si>
  <si>
    <t>GGCGGGCCTGCCTGTTGGCAA</t>
  </si>
  <si>
    <t>GCCTGCCTGTTGGCAAGGGTG</t>
  </si>
  <si>
    <t>GTTGGCAAGGGTGGGGCGTC</t>
  </si>
  <si>
    <t>GCCGGAGGTGGGACTTAGGGT</t>
  </si>
  <si>
    <t>GGTATCGCGATCCACTTA</t>
  </si>
  <si>
    <t>GTATGGGAGCCCCCTGGGGAGA</t>
  </si>
  <si>
    <t>GGAAGTTGCCTTCTGCCTGGGG</t>
  </si>
  <si>
    <t>GCGCTCCGGGCTCGCCCGCT</t>
  </si>
  <si>
    <t>GCCGCGGCCCCGACCTAGC</t>
  </si>
  <si>
    <t>GAAGGAGAGGTCAGGCGCTC</t>
  </si>
  <si>
    <t>GTTCCCACTACGACGATTTG</t>
  </si>
  <si>
    <t>GTCCTGGAGCTTGTTTATGAC</t>
  </si>
  <si>
    <t>GCACCGACCAGGCCTGCGGCC</t>
  </si>
  <si>
    <t>GCACTGCCGCAGCACCGACC</t>
  </si>
  <si>
    <t>GGCCCCATTCATTGCCGTGGC</t>
  </si>
  <si>
    <t>GCCCCGTGTTTTCAGAGTCA</t>
  </si>
  <si>
    <t>GAGCAGCAGGCGGCGTTCGCT</t>
  </si>
  <si>
    <t>GCTGCCTCAAATCGTCGTAG</t>
  </si>
  <si>
    <t>GGGCGAGGAGCGCAGGGCGCT</t>
  </si>
  <si>
    <t>GTCCTGCAGTTTGTTGACCAG</t>
  </si>
  <si>
    <t>GTCGGCGGCGGGCGAGGAGCGC</t>
  </si>
  <si>
    <t>GTCCAGGTGGCAGCTCTGGCCGA</t>
  </si>
  <si>
    <t>GCGATCTGCGGCAGGTCCAGG</t>
  </si>
  <si>
    <t>GCTCTGGCCGATGGAGCTGA</t>
  </si>
  <si>
    <t>GTCGTTGAGGGTCGGCGG</t>
  </si>
  <si>
    <t>GccggcgccATGGGCAACCGC</t>
  </si>
  <si>
    <t>GccgggggccgccggcgccAT</t>
  </si>
  <si>
    <t>GCCAGGTCGTTGAGGGTCGG</t>
  </si>
  <si>
    <t>GACGCATTTCCGGAGCGCC</t>
  </si>
  <si>
    <t>GCGGCGCAAGGGTCCGGTTAA</t>
  </si>
  <si>
    <t>GCCGCGTCGGCTGAAAGTTCC</t>
  </si>
  <si>
    <t>GGCCAGCATCCAAGCCGCGT</t>
  </si>
  <si>
    <t>GTCGCGAGGGAGCCGGAAAGA</t>
  </si>
  <si>
    <t>GAAGTCGTGGTGGTCGCGA</t>
  </si>
  <si>
    <t>GCAGTTCTCTGACGCATTTC</t>
  </si>
  <si>
    <t>GCAGAGCCGCGCTCAGGCAGG</t>
  </si>
  <si>
    <t>GCAAGCTCGGGTCCTCTCTGT</t>
  </si>
  <si>
    <t>GGCAGGTCCTCACCCTTAAC</t>
  </si>
  <si>
    <t>GAAAGGGCCATGACGCGCGG</t>
  </si>
  <si>
    <t>GCCATGACGCGCGGCGGCTG</t>
  </si>
  <si>
    <t>GCGCGGCGGCTGAGGGTAGC</t>
  </si>
  <si>
    <t>GCCGCCGGCTCCGTCAGCTCA</t>
  </si>
  <si>
    <t>GCCCCGCCACCAGGGCGGCT</t>
  </si>
  <si>
    <t>GAAGAGGCAGCCCCGCCACC</t>
  </si>
  <si>
    <t>GTCATGGCCCTTTCGGTGCC</t>
  </si>
  <si>
    <t>GGCTCCGTCAGCTCACGGGGC</t>
  </si>
  <si>
    <t>GAGGCGGCAGCTCCACGGCTC</t>
  </si>
  <si>
    <t>GATCTCAGGGGGGATCTGAT</t>
  </si>
  <si>
    <t>GGCGGCGCTGGTCGTATC</t>
  </si>
  <si>
    <t>GTATCCGGGGCAGCGGAGCA</t>
  </si>
  <si>
    <t>GCCCTCCAGACCTCGCATCTC</t>
  </si>
  <si>
    <t>GACAGGACCAACCCCCTTTAA</t>
  </si>
  <si>
    <t>GTCGCTGTCAGCCGGAGCCCA</t>
  </si>
  <si>
    <t>Gcttgagcgggggcaccggc</t>
  </si>
  <si>
    <t>GTGAGCCTGTGATCATTGAGC</t>
  </si>
  <si>
    <t>GTCGGGCCCCTCGGGGCCGCG</t>
  </si>
  <si>
    <t>GCGGGTATCCCCCGCCCCCGC</t>
  </si>
  <si>
    <t>GGTTCTTCAGGATCTCAGGG</t>
  </si>
  <si>
    <t>Ggcaccggcaggccctgaaa</t>
  </si>
  <si>
    <t>GGGGGGATCTGATTGGCCACG</t>
  </si>
  <si>
    <t>GATTGGCCACGCGGCCCCGAG</t>
  </si>
  <si>
    <t>GAATGGATATAAGGCCTGAGT</t>
  </si>
  <si>
    <t>GCCGCCGCCGTTAAAGGGGGT</t>
  </si>
  <si>
    <t>GGGTTGGTCCTGTCCCTAACT</t>
  </si>
  <si>
    <t>GGGGCCCCGCCCCGAGATGCG</t>
  </si>
  <si>
    <t>GATCGCCGATCGGCCAGCG</t>
  </si>
  <si>
    <t>GatccctattccatctcaATC</t>
  </si>
  <si>
    <t>GGACTGCTTACTCCTCTTC</t>
  </si>
  <si>
    <t>GATGTTTAGCAGCCCTGCCG</t>
  </si>
  <si>
    <t>GTAGCGGAGAAACAGTAGTT</t>
  </si>
  <si>
    <t>GAGTAAGCAGTCCTGGCACCC</t>
  </si>
  <si>
    <t>GCTACACGTGGGACTACCG</t>
  </si>
  <si>
    <t>GGGGGTAGGGGGAATCACAGT</t>
  </si>
  <si>
    <t>GAATCACAGTCGGCCTTCAGC</t>
  </si>
  <si>
    <t>GACTACCGGGGAGGTTACTTC</t>
  </si>
  <si>
    <t>GAGGTTACTTCCGGGTTTTAG</t>
  </si>
  <si>
    <t>GGGACCTCCCTGGGACAGCTT</t>
  </si>
  <si>
    <t>GTCTGAGTCGCGCGTTGG</t>
  </si>
  <si>
    <t>GCGGCTCTGATCAGGTAATG</t>
  </si>
  <si>
    <t>GGTCTTCTAGCCcttaaact</t>
  </si>
  <si>
    <t>GAAGACCAGAGAGCGACAGAC</t>
  </si>
  <si>
    <t>GCCGCTAGCGCCGAAAGAGT</t>
  </si>
  <si>
    <t>GACGGAGACACCCACTCTTT</t>
  </si>
  <si>
    <t>GGCGCTAGCGGCGGCTGGAA</t>
  </si>
  <si>
    <t>GGGACGAGAGCCTGGCCTAGG</t>
  </si>
  <si>
    <t>GCGCGTGCGTGCGGCGAGCGC</t>
  </si>
  <si>
    <t>GCCCGCATGTGCCTCGGCCCC</t>
  </si>
  <si>
    <t>GGAGCTGGTGGCGCGGTGCA</t>
  </si>
  <si>
    <t>GGAGCTGTTTGTGCTGGGAGC</t>
  </si>
  <si>
    <t>GAACGAACGGCTTGGGCGC</t>
  </si>
  <si>
    <t>GAGTGGGACAGTCCACGACT</t>
  </si>
  <si>
    <t>GTGCGACAGCCGTCACTTA</t>
  </si>
  <si>
    <t>GCCTGCGCAGAACCTCCCGG</t>
  </si>
  <si>
    <t>GCAGGGCTCTTAAGAACGAA</t>
  </si>
  <si>
    <t>GGTGCTCCCGCGCCCAGGTGG</t>
  </si>
  <si>
    <t>GCCGCGCCTGCGCAGAACCTCC</t>
  </si>
  <si>
    <t>GCTCTTAAGAACGAACGGCT</t>
  </si>
  <si>
    <t>GAAGGATGGTTTGGCCGAgg</t>
  </si>
  <si>
    <t>GTAGCCCGAACGCAGATCG</t>
  </si>
  <si>
    <t>GctgGAACGGCGACGGCCGCC</t>
  </si>
  <si>
    <t>GAGGCTTCCGGTGGCGCAA</t>
  </si>
  <si>
    <t>GGCTTCCACGATCTGCGTTC</t>
  </si>
  <si>
    <t>GTTCGGGCTACGCGGCCACGG</t>
  </si>
  <si>
    <t>GcggcggcgCGGGTGTCTGA</t>
  </si>
  <si>
    <t>Ggcggcggcaacggctgctgg</t>
  </si>
  <si>
    <t>GCTCTGTCCATATTAGTTCCC</t>
  </si>
  <si>
    <t>GTTTGGCCGAggcggcggcaa</t>
  </si>
  <si>
    <t>GTACCTGAAACACAAGGCCAC</t>
  </si>
  <si>
    <t>GTTCCGGACTGGACGGGCGTC</t>
  </si>
  <si>
    <t>GTACGGAGGTTCCGGACTGGA</t>
  </si>
  <si>
    <t>GTGTTTCAGGTACGGAGGTTC</t>
  </si>
  <si>
    <t>GAGACCGCTTCACCCTGATCA</t>
  </si>
  <si>
    <t>GCGGTGACCGTGACGTAGA</t>
  </si>
  <si>
    <t>GGGGCTGCGGCGGGTCGAGCT</t>
  </si>
  <si>
    <t>GGCGGGTCGAGCTGGGCCGAC</t>
  </si>
  <si>
    <t>GAGATTAGTGCGGCGGCGGG</t>
  </si>
  <si>
    <t>GCAGCCGATACTCCCTGATCA</t>
  </si>
  <si>
    <t>GCGGATCATTCCGCCGCCGCC</t>
  </si>
  <si>
    <t>GCAGCCGTCCCAGGTAGCGG</t>
  </si>
  <si>
    <t>GTTCTGTCGCAGCCGTCCC</t>
  </si>
  <si>
    <t>GACCGAGCCGCAAAGACAGAG</t>
  </si>
  <si>
    <t>GGAGGGCGACGGGGTGCCATG</t>
  </si>
  <si>
    <t>GGCGATGTCGCCGAAACC</t>
  </si>
  <si>
    <t>GCGGCTCGGTCCCCGGCCGC</t>
  </si>
  <si>
    <t>GGCAGAGGCGATGGAGGGCGA</t>
  </si>
  <si>
    <t>GGCCGCTACCGCCGCTACCT</t>
  </si>
  <si>
    <t>GAATGATCCGCGAGCTGTGCC</t>
  </si>
  <si>
    <t>GGAAATGACTCTGAGGCGCC</t>
  </si>
  <si>
    <t>GTAACAGGGCTTGACAGCGCG</t>
  </si>
  <si>
    <t>GGACAAACCGCGGGGTGACC</t>
  </si>
  <si>
    <t>GCGCAGGGGGTAGCAGAGGCG</t>
  </si>
  <si>
    <t>GAGCTCCTTGAGCGCCTGCGC</t>
  </si>
  <si>
    <t>GATTGGCTTCCGAGCGACGTC</t>
  </si>
  <si>
    <t>GCCCTGTTACGCATGCGCCC</t>
  </si>
  <si>
    <t>GGACTCCAGGTTCCCGCGGCT</t>
  </si>
  <si>
    <t>GCTGCGATTTCTGCTGAACT</t>
  </si>
  <si>
    <t>GCGTGACGTCAGTTTGGCG</t>
  </si>
  <si>
    <t>GCCGGAGTCTACTCGATGGT</t>
  </si>
  <si>
    <t>GTCTACTCGATGGTAGGGC</t>
  </si>
  <si>
    <t>GCGCGGCCATGTTGGAGGCTC</t>
  </si>
  <si>
    <t>GAGGCTCCGGGCCCGAGTGA</t>
  </si>
  <si>
    <t>GCCAGATCACCTGAGGGAAGC</t>
  </si>
  <si>
    <t>GGGCCTGGGGTCGAGGATCTA</t>
  </si>
  <si>
    <t>GGCGCCTCTTCGTGCCAGCGC</t>
  </si>
  <si>
    <t>GATCTGGCTCCGCGACGGCCG</t>
  </si>
  <si>
    <t>GCTGCACTTCCAGCATCTGCC</t>
  </si>
  <si>
    <t>GCCAGCAGAGTCAGCTGTGCC</t>
  </si>
  <si>
    <t>GccgTGGCGTGCTCGGAGAGC</t>
  </si>
  <si>
    <t>GCACGCCAcggcccccacccg</t>
  </si>
  <si>
    <t>GCGGGCCCGGCCTGCGGAGGT</t>
  </si>
  <si>
    <t>GGCGGGAAATTTCGGTTT</t>
  </si>
  <si>
    <t>GGCGGGGCTGGCGGGAAATTT</t>
  </si>
  <si>
    <t>GCAGGCCGGGCCCGCTTAC</t>
  </si>
  <si>
    <t>GCCCGCTTACTGGGTGAAA</t>
  </si>
  <si>
    <t>GAAGGCGAGCGAGGAGACCAC</t>
  </si>
  <si>
    <t>GCACGATGAGCGTCGCCGC</t>
  </si>
  <si>
    <t>GGGAGGCGGGATTCACATTTT</t>
  </si>
  <si>
    <t>GCAAGAGACAGAAACGGCCGC</t>
  </si>
  <si>
    <t>GGGAGCCGGCTCCGCCCTAA</t>
  </si>
  <si>
    <t>GTGTCGCGCTCGGGACCTTCC</t>
  </si>
  <si>
    <t>GCGGACGGTCCGGCTTCCGG</t>
  </si>
  <si>
    <t>GCGAGGACGGCTCGGCCGGAT</t>
  </si>
  <si>
    <t>GCTGGCTGTCTCGCTGAGTCG</t>
  </si>
  <si>
    <t>GCGCGACACCATGTCGGAGCC</t>
  </si>
  <si>
    <t>GCTCCCGCTCTCCTCAGTCTG</t>
  </si>
  <si>
    <t>GCAGCGGCACCAGCTTGCGC</t>
  </si>
  <si>
    <t>GCAGAAGCACCTGCGCAAGC</t>
  </si>
  <si>
    <t>GCCTTCTCATCGCTCCTGGA</t>
  </si>
  <si>
    <t>GCGACACCATGTCGGAGCCCG</t>
  </si>
  <si>
    <t>GTCCCGAGCGCGACACCATGT</t>
  </si>
  <si>
    <t>GTGTCAGTTTGTAAGGCGA</t>
  </si>
  <si>
    <t>GCTTTACGACAGGTAAGTCA</t>
  </si>
  <si>
    <t>GATCGAGAAGAACTACAAACCC</t>
  </si>
  <si>
    <t>GGAGGGGCTACAATTCCTCGCAGC</t>
  </si>
  <si>
    <t>GGCTACAATTCCTCGCAGCA</t>
  </si>
  <si>
    <t>GCAGGGCCCCACCTTTTATTTC</t>
  </si>
  <si>
    <t>GGAGCGACCTCGTTCTGGTG</t>
  </si>
  <si>
    <t>GGGATGGGCGGCGGCTGCTA</t>
  </si>
  <si>
    <t>GGCTGCTACGGCGAGAGCTTA</t>
  </si>
  <si>
    <t>GTGCTTTGGAAAGCCGCGGAGC</t>
  </si>
  <si>
    <t>GGTCGCTCCCAGAAATAAAAGG</t>
  </si>
  <si>
    <t>GCCCATCCCTCTTTGTGTGCTT</t>
  </si>
  <si>
    <t>GGGCTACAATTCCTCGCAGCA</t>
  </si>
  <si>
    <t>GGCTTTCCAAAGCACACAAAGA</t>
  </si>
  <si>
    <t>GCGGAAATACTTAAGGCCCC</t>
  </si>
  <si>
    <t>GATTCCTGGCCTGAGAATATT</t>
  </si>
  <si>
    <t>GGGTTCTTTGTTTTATCTAC</t>
  </si>
  <si>
    <t>GGCTGCTACGGCGAGAGCTT</t>
  </si>
  <si>
    <t>GACAAATAGCCTCACCAGAACG</t>
  </si>
  <si>
    <t>GGAAAGCCGCGGAGCTGGTGG</t>
  </si>
  <si>
    <t>GCCTTCAGTCTTCCGAGGATG</t>
  </si>
  <si>
    <t>GTTCCACCCTCAAGTCGGC</t>
  </si>
  <si>
    <t>GCTAAGTGTTCGCTACGCG</t>
  </si>
  <si>
    <t>GTTCGCTACGCGGGGCTAC</t>
  </si>
  <si>
    <t>GCTACCGGATCGGTCGGAAA</t>
  </si>
  <si>
    <t>GAGCTCCGGACAGGGAATCGG</t>
  </si>
  <si>
    <t>GACAGGGAATCGGTGGTGGCT</t>
  </si>
  <si>
    <t>GAGGCCTCTAAAGCCTGACCG</t>
  </si>
  <si>
    <t>GCCTTTCTGCGCCTGCGCAA</t>
  </si>
  <si>
    <t>GGGGTGCGGGCAGTTCATCC</t>
  </si>
  <si>
    <t>GCCGACCCGGAGGGTGCGGCC</t>
  </si>
  <si>
    <t>GGAAGGTAACCGGGCCGACC</t>
  </si>
  <si>
    <t>GCTCATACGGCAGAAGCCC</t>
  </si>
  <si>
    <t>GCGCGATGGCAGTGCGGGTGA</t>
  </si>
  <si>
    <t>GCCGTTCCCTCACGCTGGCCT</t>
  </si>
  <si>
    <t>GCCCGTTGTTATGACGACA</t>
  </si>
  <si>
    <t>GCTTCCCGCCCGGCTTCGGCC</t>
  </si>
  <si>
    <t>GCAACGCGCCGCAGGAAGA</t>
  </si>
  <si>
    <t>GCGGCGCGTTGCGACATGGA</t>
  </si>
  <si>
    <t>GGGGTATCCCGAGACCCAAG</t>
  </si>
  <si>
    <t>GCTACTGCTCAACTTTTGATT</t>
  </si>
  <si>
    <t>GCACGCACGTCCCACACCTAC</t>
  </si>
  <si>
    <t>GCTGGCGCTGGAGCGATTCGG</t>
  </si>
  <si>
    <t>GTTGCTGGCGCTGGAGCGATT</t>
  </si>
  <si>
    <t>GGATACCCCGTTTCTTCCTGT</t>
  </si>
  <si>
    <t>GGTAGGTGTCAGCCGAGCTCG</t>
  </si>
  <si>
    <t>GTGATTGTGTCCTGCAGTTGC</t>
  </si>
  <si>
    <t>GGAGAGGGGGCCTTACACCCC</t>
  </si>
  <si>
    <t>GTCAGCCGAGCTCGTGGGGCT</t>
  </si>
  <si>
    <t>GTAGGTGTCAGCCGAGCTCGT</t>
  </si>
  <si>
    <t>GATGGACACTCCCCCGCTCT</t>
  </si>
  <si>
    <t>GGCCGCCCTCTGCTAGCCGCT</t>
  </si>
  <si>
    <t>GAAGGCAGGCAGCAGCGGCCA</t>
  </si>
  <si>
    <t>GTCTGTGACAAGGGATTCAT</t>
  </si>
  <si>
    <t>GACTCCGAATCCGAGAGCGG</t>
  </si>
  <si>
    <t>GACACAATCACGGTCACTCCC</t>
  </si>
  <si>
    <t>GGCGGTATTTGTGAGAGGAGT</t>
  </si>
  <si>
    <t>GAGAGGAGTCGGCGTTTGAAG</t>
  </si>
  <si>
    <t>GAGAGGTGCAAGTGGGCGAG</t>
  </si>
  <si>
    <t>GATTCTAAAGTTACTGAGATTTCCA</t>
  </si>
  <si>
    <t>GCTGATTTAGAAGAATACAAATCA</t>
  </si>
  <si>
    <t>GCGGCCGCCGGCGAGGAATGG</t>
  </si>
  <si>
    <t>GGCGAGCGGCTCCAGAGCCAA</t>
  </si>
  <si>
    <t>GAGCAGCTTAGTTTTTGAAT</t>
  </si>
  <si>
    <t>GCTCCGGAATTCGCGGTCACT</t>
  </si>
  <si>
    <t>GAAATTGATTGTTTTAAAGC</t>
  </si>
  <si>
    <t>GATTGTTTTAAAGCAGGTAAC</t>
  </si>
  <si>
    <t>GATCCAATAAGTAAGTTTTCCT</t>
  </si>
  <si>
    <t>GCCAAGCTAGTCCTCCCAGTAG</t>
  </si>
  <si>
    <t>GTCATTGGGCAAAAGTAAGTATTAG</t>
  </si>
  <si>
    <t>GGAATTCGCGGTCACTAGGGG</t>
  </si>
  <si>
    <t>GGGCGGGGACGTCGACCGC</t>
  </si>
  <si>
    <t>GGATCTACTTCATATGTAGA</t>
  </si>
  <si>
    <t>GTTGACATCACGCGCCAAT</t>
  </si>
  <si>
    <t>GATTTCCAAGGAAAACTTACTTAT</t>
  </si>
  <si>
    <t>GTATTAACATCCACTACTGGG</t>
  </si>
  <si>
    <t>GCTGGAGAGTAGGGTTCCTA</t>
  </si>
  <si>
    <t>GAAGACATACGTACGACAGTT</t>
  </si>
  <si>
    <t>GCTGCCGCAAAGTAAGCCGCC</t>
  </si>
  <si>
    <t>GAACTCCTCTGGCGCCGAC</t>
  </si>
  <si>
    <t>GGCGGCTGGGGTAAGTTTGC</t>
  </si>
  <si>
    <t>GGTATCCAGTGGCGCTGAAT</t>
  </si>
  <si>
    <t>GTGGGGCCAGTCGGCGCCAG</t>
  </si>
  <si>
    <t>GAGGAGTTCTGAGGTTGAGT</t>
  </si>
  <si>
    <t>GGGGTCTACAGACTGTACTGC</t>
  </si>
  <si>
    <t>GGTAAGTTTGCTGGCTCTGG</t>
  </si>
  <si>
    <t>GAGGATGGCGGCGACGACGG</t>
  </si>
  <si>
    <t>GCTGGGGCCCCCCGTGCCAGG</t>
  </si>
  <si>
    <t>GCTGCCTAGCCTGGGACGCTG</t>
  </si>
  <si>
    <t>GCCTCGCTGGTGCCCCGGAG</t>
  </si>
  <si>
    <t>GGCGCCCTCGGAAACGGAGAA</t>
  </si>
  <si>
    <t>GAACAGCGCGGCGCACAGACA</t>
  </si>
  <si>
    <t>GCTACGTCTCCTCCTGGCACG</t>
  </si>
  <si>
    <t>GGATGGCGGTGGATTCTCCC</t>
  </si>
  <si>
    <t>GGAGGAGACGTAGCGGCGGCG</t>
  </si>
  <si>
    <t>GAGCCCTTTCTCCGTTTCCGA</t>
  </si>
  <si>
    <t>GGAACGAGGCGAAGGGCGAA</t>
  </si>
  <si>
    <t>GCACCATGACGGCCGTTGC</t>
  </si>
  <si>
    <t>GGAGCGCCGACGGCACCATGA</t>
  </si>
  <si>
    <t>GCCGCCGCACCGAGGCTCAG</t>
  </si>
  <si>
    <t>GCAGTCGCCTCCCAACGCCCC</t>
  </si>
  <si>
    <t>GTGCCTACGATTACTGGATTT</t>
  </si>
  <si>
    <t>GACAGTGCCTACGATTAC</t>
  </si>
  <si>
    <t>Gaaattgactgacatatgta</t>
  </si>
  <si>
    <t>Gaatgtttagattgtattcatatta</t>
  </si>
  <si>
    <t>GgcggcgcgcTGACGTAAC</t>
  </si>
  <si>
    <t>GCCCGCTTGGTTGCGTGACCG</t>
  </si>
  <si>
    <t>GTGCCGTCGGCGCTCCCTGCG</t>
  </si>
  <si>
    <t>GACTGCCTGCGCGACGCGCTT</t>
  </si>
  <si>
    <t>GaaggaCCAAAATCCAGTAATCGT</t>
  </si>
  <si>
    <t>GTGGCATGGTGGCAGTTAGTGG</t>
  </si>
  <si>
    <t>GCTTTATCCCAAGTAGCCAG</t>
  </si>
  <si>
    <t>GGGCCGCGGAGGCCGGAACG</t>
  </si>
  <si>
    <t>GttactaacTTAGTATTTTTGTTT</t>
  </si>
  <si>
    <t>Gagagaattgctacataga</t>
  </si>
  <si>
    <t>GGTCCGACAcgcccgcgcgcc</t>
  </si>
  <si>
    <t>GACTTTCGGAAGCTCTCGGTG</t>
  </si>
  <si>
    <t>GTGTGGGTGCGACCCGAGAGA</t>
  </si>
  <si>
    <t>GTGCGACCCGAGAGAAGGAGC</t>
  </si>
  <si>
    <t>GGAACCTCCTAGGCCAGCCTT</t>
  </si>
  <si>
    <t>GGCCAGCCTTTGGGCGGTGC</t>
  </si>
  <si>
    <t>GTTCCTCCGGCACCGCCCAA</t>
  </si>
  <si>
    <t>GCCGGAGGAACCCGCTCGCTG</t>
  </si>
  <si>
    <t>GAAAGGTCGAGCGACAgc</t>
  </si>
  <si>
    <t>GTCAGAGACGTGCGGGTGAA</t>
  </si>
  <si>
    <t>GTCTGCGGGGTCCTTCCTGG</t>
  </si>
  <si>
    <t>GAAAGGCGACAGCGGCGTCTG</t>
  </si>
  <si>
    <t>GCGTTTCCTCGGCGTGGGG</t>
  </si>
  <si>
    <t>GCGATACGATTTTACGGACTG</t>
  </si>
  <si>
    <t>GTGTGCGCGCTTCGGAAGCCT</t>
  </si>
  <si>
    <t>GCTAAGAGTTCCCAGGCCGCTGC</t>
  </si>
  <si>
    <t>GCACGATCTCCGGCAGCGGCC</t>
  </si>
  <si>
    <t>GGTATGCCCGCCGCGGAC</t>
  </si>
  <si>
    <t>GTAAGTTGAAGCGGGTCAG</t>
  </si>
  <si>
    <t>GCGGGTCAGCGGCACGGAA</t>
  </si>
  <si>
    <t>Gaaattaaaaagcgtcagatc</t>
  </si>
  <si>
    <t>Ggaaggggccttatatgctat</t>
  </si>
  <si>
    <t>GcctggagcgggaaaaagaA</t>
  </si>
  <si>
    <t>GCACACACCTCGATTTCG</t>
  </si>
  <si>
    <t>GGCGCAGGCGTTTCCTCGGCG</t>
  </si>
  <si>
    <t>GTCTTGGGCTACTCGTCTTG</t>
  </si>
  <si>
    <t>GCCCGCCGCGGACTGGCAAGG</t>
  </si>
  <si>
    <t>GgcctggagcgggaaaaagaA</t>
  </si>
  <si>
    <t>GCCGCTGTCGCCTTTCTGCCC</t>
  </si>
  <si>
    <t>GGCGGGCATACCTCGGAAC</t>
  </si>
  <si>
    <t>GTTCCGAGGTATGCCCGCCG</t>
  </si>
  <si>
    <t>GTGGGGCGGAAGCACGATCTC</t>
  </si>
  <si>
    <t>GGTAAGTTGAAGCGGGTCAG</t>
  </si>
  <si>
    <t>GAAGCGGGTCAGCGGCACGGA</t>
  </si>
  <si>
    <t>GGCGTTTCCTCGGCGTGGGG</t>
  </si>
  <si>
    <t>Ggcccctttcgctttacggat</t>
  </si>
  <si>
    <t>GGCGGCATTACCTTTATTCT</t>
  </si>
  <si>
    <t>GCGGGCCCAGCCGGCGACGGG</t>
  </si>
  <si>
    <t>GCTCTGCTCGGCCGGGTCTCCC</t>
  </si>
  <si>
    <t>GCCGCCCGGACCCCCGGACCA</t>
  </si>
  <si>
    <t>GGTAATGCCGCCCGGACCCC</t>
  </si>
  <si>
    <t>GAAAAGCGACGCAAAGAGTCG</t>
  </si>
  <si>
    <t>GCTTTTCCCCGCCTCCCGTCGC</t>
  </si>
  <si>
    <t>GCCCAGCCGGCGACGGGAGGCG</t>
  </si>
  <si>
    <t>GTGACCTGCAATCTACGGGC</t>
  </si>
  <si>
    <t>GCCGAGCAGAGCCGTGGTCCG</t>
  </si>
  <si>
    <t>GAGTTGCCCCCCTGCATcgc</t>
  </si>
  <si>
    <t>GGACCCCGAATATGACGGTG</t>
  </si>
  <si>
    <t>GGCCATCGACTTTCCCGCCGA</t>
  </si>
  <si>
    <t>GcgcgcggccggcgATGCAGG</t>
  </si>
  <si>
    <t>Ggctgggctgcggcccgcgcg</t>
  </si>
  <si>
    <t>GGGGTTACTTCCGGGTCGGA</t>
  </si>
  <si>
    <t>GCGCACCTTCACTGGGGGCG</t>
  </si>
  <si>
    <t>GCAGCTAGCGCCGTCCGACC</t>
  </si>
  <si>
    <t>GGCGGAGGCTGGTTTTCCGTC</t>
  </si>
  <si>
    <t>GCATCGGAGTGTGGCAGTGCT</t>
  </si>
  <si>
    <t>GCGCGGAAAGTTTGCTCAAT</t>
  </si>
  <si>
    <t>GCTGGCTGTCCAGGCCGTCG</t>
  </si>
  <si>
    <t>GACAGCCAGCCGTGTTCCCC</t>
  </si>
  <si>
    <t>GGGACCCTACTGCCGCCCCGA</t>
  </si>
  <si>
    <t>GAAATTACGATTTGATTGGT</t>
  </si>
  <si>
    <t>GTAGGTGCGATGTTGACCACC</t>
  </si>
  <si>
    <t>GCCAATGAGAGAGCAAACGCG</t>
  </si>
  <si>
    <t>GTCCGAGATAGGCTGTCACTC</t>
  </si>
  <si>
    <t>GCCGGGCTGAGACGTGGCCAG</t>
  </si>
  <si>
    <t>GGGAGCTCCAAGCGGCGGGAG</t>
  </si>
  <si>
    <t>GACCACCGCTGGAGCAACGC</t>
  </si>
  <si>
    <t>GCCTGCCTCCGCCGGCGAACC</t>
  </si>
  <si>
    <t>GCGAGGTCGGCTTCCGCTGTG</t>
  </si>
  <si>
    <t>GACCACACAGTTTGCACTTCC</t>
  </si>
  <si>
    <t>GCTTCGTGGAGACCCTGAAGC</t>
  </si>
  <si>
    <t>GATGCCGGGATCCGCAGCGAA</t>
  </si>
  <si>
    <t>GGCAGCTACCTTAAAGATGC</t>
  </si>
  <si>
    <t>GAGCCCTTCGCTGCGGATCC</t>
  </si>
  <si>
    <t>GTAGCTGCCTTCAGCCTTCAC</t>
  </si>
  <si>
    <t>GCTACACCGGGTCGAGCA</t>
  </si>
  <si>
    <t>GAGTCGAGCTGACAACTTC</t>
  </si>
  <si>
    <t>GCCATCGCGCGCCTGCGCCAT</t>
  </si>
  <si>
    <t>GTAGCTGtgtccgaagtagaa</t>
  </si>
  <si>
    <t>GGCCACTCATCTGAGGGAGGC</t>
  </si>
  <si>
    <t>GAGGCGGGCATGTCGAACT</t>
  </si>
  <si>
    <t>GTGGACCCGAAGGGGTAGGAG</t>
  </si>
  <si>
    <t>GAGATCGCTGGGAGCGGTTG</t>
  </si>
  <si>
    <t>GACCCGGGTGAGCAGTGCGGT</t>
  </si>
  <si>
    <t>GAGGCGGCGTGGAGATCGCT</t>
  </si>
  <si>
    <t>GCGATGGCCGAGAAACTCGA</t>
  </si>
  <si>
    <t>GGAGTCGAGCTGACAACTTCG</t>
  </si>
  <si>
    <t>GCCCCACCGCACTGCTCACC</t>
  </si>
  <si>
    <t>GGGAGGCGGGCATGTCGAACT</t>
  </si>
  <si>
    <t>GCATGTCGAACTGGGCCGAGG</t>
  </si>
  <si>
    <t>GCTGtgtccgaagtagaaggg</t>
  </si>
  <si>
    <t>GACTGACAGCCCAATGGCGC</t>
  </si>
  <si>
    <t>GGGAGCGGTTGCGGCGTGCC</t>
  </si>
  <si>
    <t>GGCTGACCCGGGTGAGCAGTG</t>
  </si>
  <si>
    <t>GCGCGTTCCATCGAGTTTCT</t>
  </si>
  <si>
    <t>GCCGGGCCTTGAGCGCCTTT</t>
  </si>
  <si>
    <t>GAGCTCCGGACAGCTAGTGCC</t>
  </si>
  <si>
    <t>GTACGCGGAGCCGACGAGCTC</t>
  </si>
  <si>
    <t>GGCTCCGCGTACCAGTAGGC</t>
  </si>
  <si>
    <t>GGGGCGGCTCCGTGACCACGG</t>
  </si>
  <si>
    <t>GGCGGGGCCCAAAGGCGCTCA</t>
  </si>
  <si>
    <t>GCGTACCAGTAGGCAGGCC</t>
  </si>
  <si>
    <t>GTGGCCGTGGCTGTTCGCGA</t>
  </si>
  <si>
    <t>GCAGCCATCGCCCTCAGTCCT</t>
  </si>
  <si>
    <t>GTCTTCCCCGGGAGCCCACAG</t>
  </si>
  <si>
    <t>GCAGTGCGCATGCGTCTTCCC</t>
  </si>
  <si>
    <t>GCTAACAAGCGCAGCGGCGCG</t>
  </si>
  <si>
    <t>GATCCAGCACTTGAAATGCGA</t>
  </si>
  <si>
    <t>GAAGCTGCCACCGCACGCAGT</t>
  </si>
  <si>
    <t>GCCACCAGAACTGCTTGTAG</t>
  </si>
  <si>
    <t>GAAGCGGCGATCGAAGCTAT</t>
  </si>
  <si>
    <t>GTGGCAGCTTCCTTGCGGAAG</t>
  </si>
  <si>
    <t>GGCCCCTGTAGTGGCGCCGCC</t>
  </si>
  <si>
    <t>GCCGCCCCTACAAGCAGTTC</t>
  </si>
  <si>
    <t>GGCGCGTGGGACCTTACGC</t>
  </si>
  <si>
    <t>GCGCGTTTGAGGGCATTTTC</t>
  </si>
  <si>
    <t>GCGTCAGCGAACTCTCTAG</t>
  </si>
  <si>
    <t>GACGAAGGGGAACCAGCGTA</t>
  </si>
  <si>
    <t>GCCACGTGACCTCCCCGCGG</t>
  </si>
  <si>
    <t>GCCAACGGTGAGTAGCTGAT</t>
  </si>
  <si>
    <t>GCAGGCCCGCGCTCTCGACCT</t>
  </si>
  <si>
    <t>GGCCTCCGAGGTCGAGAGCG</t>
  </si>
  <si>
    <t>GCGACTGCTGGCGAGGCGCGT</t>
  </si>
  <si>
    <t>GAGTAGCTGATCGGGGCGCGC</t>
  </si>
  <si>
    <t>GCTTCCCACTGCTccgccgcc</t>
  </si>
  <si>
    <t>GTAGCTGATCGGGGCGCGCC</t>
  </si>
  <si>
    <t>GCCTACTCGCAGGGCTCCG</t>
  </si>
  <si>
    <t>GTCGCGGCGCGCGGTGCGGCC</t>
  </si>
  <si>
    <t>GAGTCGGAAGCGCGGCGGCCG</t>
  </si>
  <si>
    <t>GTCCGAGGTGAGGACCGAGC</t>
  </si>
  <si>
    <t>GGCCTGGGAGAGTCGGAAGCG</t>
  </si>
  <si>
    <t>GCCCAACGCTGCCTACTCGCA</t>
  </si>
  <si>
    <t>GAACGTGGCGGTGCCCGAGG</t>
  </si>
  <si>
    <t>GGCCGAGGAGCGCGCCGAGCC</t>
  </si>
  <si>
    <t>GCCGGGCCGGAGTCCGAGGTG</t>
  </si>
  <si>
    <t>Gcccctcggctggcggcggct</t>
  </si>
  <si>
    <t>GTGACGCCTTGGCTCCCCCGC</t>
  </si>
  <si>
    <t>Gtctgagacccagccttaacg</t>
  </si>
  <si>
    <t>GGCCGGTGAGGGGTTGGGCGT</t>
  </si>
  <si>
    <t>GAGGTCCGGGTGGGGCCGGTG</t>
  </si>
  <si>
    <t>GGGAGACCCAGGTCGAGGTC</t>
  </si>
  <si>
    <t>GTGCTTCGTGGTGGGAGACCC</t>
  </si>
  <si>
    <t>GGCCCTGCGGTGTGACTCGC</t>
  </si>
  <si>
    <t>GCCTTGGCTCCCCCGCAGGTC</t>
  </si>
  <si>
    <t>Ggttgtggaccagccgtgacc</t>
  </si>
  <si>
    <t>GGTTTCTGCTTGTGGTCCCC</t>
  </si>
  <si>
    <t>GGCGTCACCGGCCACGCGAAG</t>
  </si>
  <si>
    <t>GCTCGGGCCTCTTCGCGTGGC</t>
  </si>
  <si>
    <t>GctggccgagGCTGGTGGCCAG</t>
  </si>
  <si>
    <t>GGCCCCACCCGGACCTCGACC</t>
  </si>
  <si>
    <t>GAACCACACACTGGGGCTGGC</t>
  </si>
  <si>
    <t>GCCACTGTgtgtccggtgca</t>
  </si>
  <si>
    <t>Gtgcagggctgcctgccacgg</t>
  </si>
  <si>
    <t>Gggggtagcctcgttaaggct</t>
  </si>
  <si>
    <t>GTCAGGCTGGGAACCACACAC</t>
  </si>
  <si>
    <t>Ggtccacaaccagctggccg</t>
  </si>
  <si>
    <t>GTGGGTGAGGTCCTTGGCCCT</t>
  </si>
  <si>
    <t>GGGACACGACCTTGTGGGTG</t>
  </si>
  <si>
    <t>GAACGCGGGACACGACCTTG</t>
  </si>
  <si>
    <t>GGGGCAGGAATCCACTTTCGG</t>
  </si>
  <si>
    <t>GCGCCGGTCGTGTTTACGG</t>
  </si>
  <si>
    <t>GAAACGCAGTAACGGATTTC</t>
  </si>
  <si>
    <t>GACGCGGGGCCCCCGAAAG</t>
  </si>
  <si>
    <t>GGTGTGATTGGCACTACGTC</t>
  </si>
  <si>
    <t>GTATCCGGGGACGCCCAAAG</t>
  </si>
  <si>
    <t>GCGCAATCGAAGCTCGAGGC</t>
  </si>
  <si>
    <t>GTCCCGCACGCTACTGAACG</t>
  </si>
  <si>
    <t>GACTTTTTGAGTGAGGTCTTA</t>
  </si>
  <si>
    <t>GGTGTTTGGCCCCTGTTCTT</t>
  </si>
  <si>
    <t>GGGCGTTCATCACTGAAACT</t>
  </si>
  <si>
    <t>GTATCCGGGGACGCCCAAAGA</t>
  </si>
  <si>
    <t>GCACTACGTCAGGCGGTATCC</t>
  </si>
  <si>
    <t>GTGTGATTGGCACTACGTC</t>
  </si>
  <si>
    <t>GGGCGCCGCCGTAAACACGAC</t>
  </si>
  <si>
    <t>GAGGAAACATGCGCGCGCAG</t>
  </si>
  <si>
    <t>GGGACGCGGGGCCCCCGAAAG</t>
  </si>
  <si>
    <t>GTTCAGTAGCGTGCGGGACG</t>
  </si>
  <si>
    <t>GCGCAATCGAAGCTCGAGG</t>
  </si>
  <si>
    <t>GTTACCCCTCCGTCTTAACCC</t>
  </si>
  <si>
    <t>GGGCAGGAATCCACTTTCGG</t>
  </si>
  <si>
    <t>GAGCAGTTTACGACAGCGC</t>
  </si>
  <si>
    <t>GGGCCAAGGACCTCACCCACA</t>
  </si>
  <si>
    <t>GAACGCGGGACACGACCTTGT</t>
  </si>
  <si>
    <t>GATTGTCACTTAACTCACCT</t>
  </si>
  <si>
    <t>GAGTTCTTCCGCCCAACCCAG</t>
  </si>
  <si>
    <t>GCCTGGCGAAACGCAGTAA</t>
  </si>
  <si>
    <t>GCACTGTGAATTCCTAAGAAC</t>
  </si>
  <si>
    <t>GACTCCCTTTTCTTTGGCAAGA</t>
  </si>
  <si>
    <t>GTAAAGGAGGTGAGGGGGTCTT</t>
  </si>
  <si>
    <t>GCGCATGTGCTGTGGTAAAAC</t>
  </si>
  <si>
    <t>GTCTTTGGGCGCAAGGAAGGCG</t>
  </si>
  <si>
    <t>GTCCTAGGCCTGACACGTGCG</t>
  </si>
  <si>
    <t>GTCGCGAGTTTGGTTCCTGGA</t>
  </si>
  <si>
    <t>GCGACCGCCTCGCACGTGTC</t>
  </si>
  <si>
    <t>GTGAGGGGGTCTTTGGGCGCA</t>
  </si>
  <si>
    <t>GGGCGCAAGGAAGGCGTGGGGG</t>
  </si>
  <si>
    <t>GACGGACACTAAGGATCTTC</t>
  </si>
  <si>
    <t>GCCTCCTTCTTTCTCGACAAGA</t>
  </si>
  <si>
    <t>GAAATGACAGCATTCATGAATATC</t>
  </si>
  <si>
    <t>GTCGAGAAAGAAGGAGGCGGAAG</t>
  </si>
  <si>
    <t>GTGGCCATCTTGTCGAGAAAGA</t>
  </si>
  <si>
    <t>GGGCGAGAAGGAGAACTTAGC</t>
  </si>
  <si>
    <t>GCCATCTTGTCGAGAAAGAAGG</t>
  </si>
  <si>
    <t>Gctaatgagatgccgtcaggct</t>
  </si>
  <si>
    <t>Gtaaagctaatgagatgccgtc</t>
  </si>
  <si>
    <t>GGCGAGAAGGAGAACTTAGC</t>
  </si>
  <si>
    <t>GctcgaggcTGCAATGGGCGAGA</t>
  </si>
  <si>
    <t>GAAACACTTTGTGCAGCTGCCGCC</t>
  </si>
  <si>
    <t>GTTCCGGGTAAAACTTGGGA</t>
  </si>
  <si>
    <t>GCTAAGTAGTTCCGGGTAAAACT</t>
  </si>
  <si>
    <t>GCTTTTGGCCCGAGGAGCACTC</t>
  </si>
  <si>
    <t>GTGCGCTCTGCTTTTGGCCCG</t>
  </si>
  <si>
    <t>GCGGCAGCAGCGGCTGCAACTG</t>
  </si>
  <si>
    <t>GGCCGGAGGAGCACTTAC</t>
  </si>
  <si>
    <t>GCCCAGGGTTTCCTGAGTGCTCCT</t>
  </si>
  <si>
    <t>Gggccgccgccgggactggggt</t>
  </si>
  <si>
    <t>Ggagtggggttgttggtcc</t>
  </si>
  <si>
    <t>Gtatgagacatgcaaaaaagtc</t>
  </si>
  <si>
    <t>GCGCTGCTTTCTGGTTCCACC</t>
  </si>
  <si>
    <t>GAACGCCGTCCCAAGTTTTACC</t>
  </si>
  <si>
    <t>GAAACCCTGGGCTAAGTAGTTC</t>
  </si>
  <si>
    <t>Gccgtcaggctgggagaaggag</t>
  </si>
  <si>
    <t>Gaactgaggctggggccgccgc</t>
  </si>
  <si>
    <t>Ggctgcacccagaagcgatt</t>
  </si>
  <si>
    <t>Gacttttttgcatgtctcataccca</t>
  </si>
  <si>
    <t>GccgccgccgggactggggttggCG</t>
  </si>
  <si>
    <t>GTAAGTGTACACGGTCGCCCG</t>
  </si>
  <si>
    <t>GAAGCCCAGTTGGGCCGACC</t>
  </si>
  <si>
    <t>GGGGTGCTCTGGGAAGTATTA</t>
  </si>
  <si>
    <t>GGGAAGCGGTTGGGGTGCTCT</t>
  </si>
  <si>
    <t>GGCGATCGCGGAAAGGGGCA</t>
  </si>
  <si>
    <t>GGGCCTGGCCGCGAATACCC</t>
  </si>
  <si>
    <t>GAGTCGGCGATCGCGGAAA</t>
  </si>
  <si>
    <t>GACTCACTCAAAGTCTCCAGT</t>
  </si>
  <si>
    <t>GTGCCGCCGTCGCCGCCTAGA</t>
  </si>
  <si>
    <t>GGAACGAAGATTAAGTCAGCC</t>
  </si>
  <si>
    <t>GTGAAGCAAGTGCAGATAGA</t>
  </si>
  <si>
    <t>GCGTCCCGCAAGGAAGGTAC</t>
  </si>
  <si>
    <t>GGAAAGATGGCGTCCCGCA</t>
  </si>
  <si>
    <t>GAGACTTGTACTTCCGCTTC</t>
  </si>
  <si>
    <t>GAAAGTACGTCTGGTGGGACG</t>
  </si>
  <si>
    <t>GGAAGAGGTGGCAGTAGAGC</t>
  </si>
  <si>
    <t>GTAGAGCCGGTACCTTCCTTG</t>
  </si>
  <si>
    <t>GAAACGTGAGTTACCGGAAG</t>
  </si>
  <si>
    <t>GAATGCTAGAAAGTACGTC</t>
  </si>
  <si>
    <t>GATGAAAGAGAAACGTACT</t>
  </si>
  <si>
    <t>GACCCTGTGAGTGTTGGCTGG</t>
  </si>
  <si>
    <t>GTTGGCTGGAGGGGGTCCGGG</t>
  </si>
  <si>
    <t>GTAAAGAGGAGGTCTCCTTCG</t>
  </si>
  <si>
    <t>GGGTCCTTGGCCACAGTAAAG</t>
  </si>
  <si>
    <t>GATGGTGAGTTTCAGAGTTAG</t>
  </si>
  <si>
    <t>GCAGATTAAGTATAACCGCGA</t>
  </si>
  <si>
    <t>GGTTATACTTAATCTGCGTAA</t>
  </si>
  <si>
    <t>GCAGTAGGATCGGCTTCTGTG</t>
  </si>
  <si>
    <t>GTAACGTCAGTGCTCGGAATT</t>
  </si>
  <si>
    <t>GAGGTCACTTCCGGATTA</t>
  </si>
  <si>
    <t>GCGAGGAGTTAGCACGGCGG</t>
  </si>
  <si>
    <t>GccgccgccgccATCTCGAGC</t>
  </si>
  <si>
    <t>GCCACTGCGTggggccggcgc</t>
  </si>
  <si>
    <t>GTGCCTGCCACTGCGTggggc</t>
  </si>
  <si>
    <t>GTTAGTGCCTGCCACTGCGT</t>
  </si>
  <si>
    <t>GGAGAAAGCGTCGGCGTCTA</t>
  </si>
  <si>
    <t>GGTCTTCCACGGAGAAAGCGT</t>
  </si>
  <si>
    <t>GGTCCCATCCTGCTCCGCGC</t>
  </si>
  <si>
    <t>GCGACGCGCGCGGGTAAGAAG</t>
  </si>
  <si>
    <t>GTTGACCGGCGCGGAGCAGGA</t>
  </si>
  <si>
    <t>GGAGGAAGCGCTCTGGCCAAG</t>
  </si>
  <si>
    <t>GCCCGGTTGGAGGAAGCGCTC</t>
  </si>
  <si>
    <t>GTGGAAGGCGACAGAAGTCA</t>
  </si>
  <si>
    <t>GGCTGGAGGCTAACACTGACC</t>
  </si>
  <si>
    <t>GCCACGTGACTTCTTCCTCGC</t>
  </si>
  <si>
    <t>GCAGCAGCCGCCACGCTTTC</t>
  </si>
  <si>
    <t>GCGTCCTCAAGGACGGGAAC</t>
  </si>
  <si>
    <t>GGCACGGCGTCCTCAAGGAC</t>
  </si>
  <si>
    <t>GACCCGGCACGGCGTCCTCA</t>
  </si>
  <si>
    <t>GACAGGTCTGAGCCCGGTTGG</t>
  </si>
  <si>
    <t>GACCGCTGCCGAGCCTGGGC</t>
  </si>
  <si>
    <t>GCTGCTGGCGCAACTGCTTCC</t>
  </si>
  <si>
    <t>GGGACGCTCATGGTGCAGGCC</t>
  </si>
  <si>
    <t>GCAGCGGTCCCTTGCGCTACT</t>
  </si>
  <si>
    <t>GGTCGGCGTGGTCTTGCGAG</t>
  </si>
  <si>
    <t>GAAGAAGATCAGGTGTGCTT</t>
  </si>
  <si>
    <t>GATCAGGTGTGCTTCGGTCTA</t>
  </si>
  <si>
    <t>GGTCTACGGGTGCCGCCACGG</t>
  </si>
  <si>
    <t>GGTGGCTGGGGCGCGCGTTCC</t>
  </si>
  <si>
    <t>GGGGATGTCCTAGTAGCGCAA</t>
  </si>
  <si>
    <t>GTTACGAGGCCTCGACCCG</t>
  </si>
  <si>
    <t>GGGGAAGACCCACGGCCGACG</t>
  </si>
  <si>
    <t>GGGTGGGGGGAGGGTCCGACT</t>
  </si>
  <si>
    <t>GAGAAACCGAACCGGGTGGG</t>
  </si>
  <si>
    <t>GCACTCCGCCCTAGTTTCTA</t>
  </si>
  <si>
    <t>GCGGGCCCGTCGGAAGGGGG</t>
  </si>
  <si>
    <t>GCCTTTCTTACCGGGAATCC</t>
  </si>
  <si>
    <t>GACATGATCCTTAGAAACTA</t>
  </si>
  <si>
    <t>GACGCGGCCACCAGGTCGAGG</t>
  </si>
  <si>
    <t>GGGGGAGGGTCCGACTTGGA</t>
  </si>
  <si>
    <t>GGACGTCCCCACTTGTCCGC</t>
  </si>
  <si>
    <t>GGAGGTCAGGTCCAACATGAA</t>
  </si>
  <si>
    <t>GCAAGGGGTACAGTGCGCGC</t>
  </si>
  <si>
    <t>GTCAGAAGGAAGACGGAGCG</t>
  </si>
  <si>
    <t>GCAATCAGAAATTTGTCCCCACAC</t>
  </si>
  <si>
    <t>GGGGCCAAAGGCAATACTCAC</t>
  </si>
  <si>
    <t>GACCGTGTTTTTTGCACAGTT</t>
  </si>
  <si>
    <t>GTCAACATTATTTAAAAGCAT</t>
  </si>
  <si>
    <t>GACGGAGCGCGGGGACCCGTG</t>
  </si>
  <si>
    <t>GTCTTCTTCATTAGAACCTT</t>
  </si>
  <si>
    <t>GAAGAAATCTAGTAGACTCCTA</t>
  </si>
  <si>
    <t>GACAGCACAGTATCTTAGAGGGAA</t>
  </si>
  <si>
    <t>GTAGCGCACACTTTCTGGTGG</t>
  </si>
  <si>
    <t>GGCGTGTAGCGCACACTTTC</t>
  </si>
  <si>
    <t>GGACAAGTGGGGACGTCCCGG</t>
  </si>
  <si>
    <t>GAAATGACAGCACAGTATCTTAG</t>
  </si>
  <si>
    <t>GAACATTAAAGCCTCTATTGA</t>
  </si>
  <si>
    <t>GGAAATGTAGGATGCCAGTGT</t>
  </si>
  <si>
    <t>GTATCTTAGAGGGAAAGGAAATGT</t>
  </si>
  <si>
    <t>GCGATCAGATCGATCTAAGA</t>
  </si>
  <si>
    <t>GGCCCGAACCCGGTGTCCC</t>
  </si>
  <si>
    <t>GGAGCCGGTTTCAGGCAAGTG</t>
  </si>
  <si>
    <t>GCCGCCCAGGAGTGTAGGCC</t>
  </si>
  <si>
    <t>GAGCTAGCTGCTTCGGCCG</t>
  </si>
  <si>
    <t>GGGGCCCCAGACCAACCAGAC</t>
  </si>
  <si>
    <t>GAATTTCCGGTCTGGTTGGTC</t>
  </si>
  <si>
    <t>GAGACCTGGAATTTCCGGTC</t>
  </si>
  <si>
    <t>GGCAAGTGAGGGTcggcccgg</t>
  </si>
  <si>
    <t>GCCGCCCGCCTGGCCTTTTA</t>
  </si>
  <si>
    <t>GCCGCCGAGCGGGATCTGTGC</t>
  </si>
  <si>
    <t>GCGCGGACTGAAGGAGACTGA</t>
  </si>
  <si>
    <t>GGAGAAGCGGTGGCCGCCGAG</t>
  </si>
  <si>
    <t>GCTGCGCCTGCGGAGAAGCGG</t>
  </si>
  <si>
    <t>GCGGCGCAGATCGCCCGGCG</t>
  </si>
  <si>
    <t>GCTCGGCGGCGCAGATCGCC</t>
  </si>
  <si>
    <t>GTGGCTGTCACGTGACGGGG</t>
  </si>
  <si>
    <t>Gtggccggtcccggcccgga</t>
  </si>
  <si>
    <t>Ggcccggatggcggcggatgc</t>
  </si>
  <si>
    <t>Gtgggggggccgggtcgggcc</t>
  </si>
  <si>
    <t>GCCTGAAACCGGCTCCTCGA</t>
  </si>
  <si>
    <t>GATCCGGTCGTCGgggat</t>
  </si>
  <si>
    <t>GAAGCCGAACTTATCACTCTT</t>
  </si>
  <si>
    <t>GgaagggggaggaaggAGTCG</t>
  </si>
  <si>
    <t>GCCATTTTAGAGCGCTCCACT</t>
  </si>
  <si>
    <t>GAGGTGGCAGCGGGTACCGAG</t>
  </si>
  <si>
    <t>GCGAGGCCCGGGTCGCTCGAC</t>
  </si>
  <si>
    <t>GCTGAGGCCACCCCCGCCAGCC</t>
  </si>
  <si>
    <t>GAAAGACGCGCGAGAGGGGGCC</t>
  </si>
  <si>
    <t>GCTCGTGGAAAGACGCGCGAG</t>
  </si>
  <si>
    <t>GCGAGAGGGGGCCGGGTGTAC</t>
  </si>
  <si>
    <t>GCTAAATAGGATTTCACCAA</t>
  </si>
  <si>
    <t>GCCTTAGCGCCAGCAGTGAGT</t>
  </si>
  <si>
    <t>GAGTCGGAGCTCTATGGAGG</t>
  </si>
  <si>
    <t>GGAGCTCTATGGAGGTGGCAG</t>
  </si>
  <si>
    <t>GACTCCTCTGAGCTGAGTTTG</t>
  </si>
  <si>
    <t>GCAGGAGGCCGCCTTCCTGCT</t>
  </si>
  <si>
    <t>GTGGCAGCTGCTGAGTTCT</t>
  </si>
  <si>
    <t>GCTCCTCCCCGTCGAGCGACC</t>
  </si>
  <si>
    <t>GAGGTTCCTGCTGCCATGTTG</t>
  </si>
  <si>
    <t>GCGTCTTTCCACGAGCTCTCCA</t>
  </si>
  <si>
    <t>GGAGGAGGCGAAAGGGTGGACA</t>
  </si>
  <si>
    <t>GATCAGTTTACTCAAACAGGA</t>
  </si>
  <si>
    <t>GCCACAAGTGACAACTTCATGC</t>
  </si>
  <si>
    <t>GTGTACAGGACTAGCACTTGC</t>
  </si>
  <si>
    <t>GCACTTGCAGGCGGAAGACCA</t>
  </si>
  <si>
    <t>GCGGAAGACCAGGGCCACAACA</t>
  </si>
  <si>
    <t>GGAGAACAAAGAGCTGGGCGC</t>
  </si>
  <si>
    <t>GGCCTGGCGCAGTCTCTGAGG</t>
  </si>
  <si>
    <t>GCGCGGGGAGCTAGTCCTCG</t>
  </si>
  <si>
    <t>GGCACCGGAAGTGCCCCCCA</t>
  </si>
  <si>
    <t>GGGGGGTTGGCGGACGGCCGG</t>
  </si>
  <si>
    <t>GGGCGCGTGTGCGCGGTACCT</t>
  </si>
  <si>
    <t>GCCCACCGGGGCAAGGGTACC</t>
  </si>
  <si>
    <t>GCCTCCCGTGGGGGGCACTTC</t>
  </si>
  <si>
    <t>GGGCTTCCGGTGGCCGGGACC</t>
  </si>
  <si>
    <t>GCCGACCATGTGGCCGTTCC</t>
  </si>
  <si>
    <t>GGAGGGAGGGTGGAGATGGGTA</t>
  </si>
  <si>
    <t>GTGTGCGCTTGCGCAGTGCGG</t>
  </si>
  <si>
    <t>GCTTGCGCAGTGCGGGGGTGGA</t>
  </si>
  <si>
    <t>GATAGATAGCACGCTTGCG</t>
  </si>
  <si>
    <t>GGAGGGGGCTATTCGGTGAGA</t>
  </si>
  <si>
    <t>GCGGCTGTCATAGGGCTGCT</t>
  </si>
  <si>
    <t>GTCATAGGGCTGCTTGGTTGGTCAG</t>
  </si>
  <si>
    <t>GGGCTGCTTGGTTGGTCAGTG</t>
  </si>
  <si>
    <t>GCTTGGTTGGTCAGTGGGGAGT</t>
  </si>
  <si>
    <t>GTACTAAGACCCGTGTgcagcag</t>
  </si>
  <si>
    <t>GCGCGAGGTGAGAGCGGGCA</t>
  </si>
  <si>
    <t>GCACGCTTGCGCGGCTGTCAT</t>
  </si>
  <si>
    <t>GTTGGAGCGACGCAGGGCGG</t>
  </si>
  <si>
    <t>GGGGCCAGATCGGCCCACCG</t>
  </si>
  <si>
    <t>GAGAAGATGGAACTGCGCG</t>
  </si>
  <si>
    <t>GGCCGCCAGGCGGCCACGCCG</t>
  </si>
  <si>
    <t>GCGAGCCGCGAGGCAGCCACG</t>
  </si>
  <si>
    <t>GGCTCATCGAGAGCTGCGCTT</t>
  </si>
  <si>
    <t>GCCACGGCGGCCGCCGCCGTA</t>
  </si>
  <si>
    <t>GCACACTCCACTGAGCCACGG</t>
  </si>
  <si>
    <t>GAGCGGAGACCAAAGTCAGC</t>
  </si>
  <si>
    <t>GTGCGAGCGGCGGCAGCACGA</t>
  </si>
  <si>
    <t>GGTCTGTGAGAGACCGAATAG</t>
  </si>
  <si>
    <t>GAGCGCCATTGACAAGCAATG</t>
  </si>
  <si>
    <t>GGGGTTGGGTCCGTACGG</t>
  </si>
  <si>
    <t>GTCCTCACGCCGAGGCGGCT</t>
  </si>
  <si>
    <t>GCGGCGGCCGCCGTGGCTCAG</t>
  </si>
  <si>
    <t>GTTGTTCTCGAACGAAGCT</t>
  </si>
  <si>
    <t>GACAGTAGGTGTTGGTGAGCT</t>
  </si>
  <si>
    <t>GGCTCTCCCGGAAGTCTCCC</t>
  </si>
  <si>
    <t>GAAGTCTCCCTGGACGGAAG</t>
  </si>
  <si>
    <t>GAAACCTTTTTAGGGAGTCCA</t>
  </si>
  <si>
    <t>GTTACTGGTTACTTGGTAAGC</t>
  </si>
  <si>
    <t>GTTACTTGGTAAGCTGGTGTG</t>
  </si>
  <si>
    <t>GCTGGTGTGAGGGGAACCTGGG</t>
  </si>
  <si>
    <t>GAACCTGGGAGGGTCAGCTC</t>
  </si>
  <si>
    <t>GGAGGGTCAGCTCCGGTCC</t>
  </si>
  <si>
    <t>GGACTCTATGGTCGCGAG</t>
  </si>
  <si>
    <t>GCGGAGCTTGTTACTGGTTACT</t>
  </si>
  <si>
    <t>GCTCCGGTCCTGGGTCGGGA</t>
  </si>
  <si>
    <t>GCCGCGTGCGGAGCTTGTTAC</t>
  </si>
  <si>
    <t>GGGCGGGACCCGAGGACGGAG</t>
  </si>
  <si>
    <t>GCTGGTGTGAGGGGAACCTGGGA</t>
  </si>
  <si>
    <t>GTAAGCTGGTGTGAGGGGAACC</t>
  </si>
  <si>
    <t>GACCGCCATGAGGCCTAGGGG</t>
  </si>
  <si>
    <t>GGCCTCCGGCGGACTCTA</t>
  </si>
  <si>
    <t>GCGGACTCTATGGTCGCGAG</t>
  </si>
  <si>
    <t>GCTGGTCGGTTGTGAGGCATG</t>
  </si>
  <si>
    <t>Gttgcccaggctggtatccaggtcc</t>
  </si>
  <si>
    <t>GGGACGCCTGGCTCCTCCCGG</t>
  </si>
  <si>
    <t>GGTAGTCGCGCTTGGAAGGA</t>
  </si>
  <si>
    <t>GGCGTCCCGGTAGTCGCGCT</t>
  </si>
  <si>
    <t>GCTTCGGCATCGCCTCCCGA</t>
  </si>
  <si>
    <t>Gaggattacttgatgccaggacc</t>
  </si>
  <si>
    <t>Ggtcacgcagtaagtgagagaga</t>
  </si>
  <si>
    <t>GAGGACAATTCCCTGTCCCACTc</t>
  </si>
  <si>
    <t>GtctcaccccttccatccagAG</t>
  </si>
  <si>
    <t>GACAGGGAATTGTCCTCCTGCATC</t>
  </si>
  <si>
    <t>GTCCTCCTGCATCAGGACTGA</t>
  </si>
  <si>
    <t>GCTCGTGCGAGTGGGCGTTG</t>
  </si>
  <si>
    <t>GGAGCTTTCGCAGCTGGAGA</t>
  </si>
  <si>
    <t>GTGAACGGAGCTTTCGCAGC</t>
  </si>
  <si>
    <t>GAGCTTGGGGGAAAGCCGGTC</t>
  </si>
  <si>
    <t>Ggatggaaggggtgagacg</t>
  </si>
  <si>
    <t>GTCACTATCTCCCGGGTGAA</t>
  </si>
  <si>
    <t>GAGTCGGAAGTCACTATCTCC</t>
  </si>
  <si>
    <t>GAGGCCCTCAGTCCTGATGCAGG</t>
  </si>
  <si>
    <t>Ggccttgtctctgttttatagacg</t>
  </si>
  <si>
    <t>GGTCAGAGAGAACTGCCGTT</t>
  </si>
  <si>
    <t>GCGCGAGCGCGCGGCCGGGAAG</t>
  </si>
  <si>
    <t>GCGGCCCCCGACGAAGTTTCC</t>
  </si>
  <si>
    <t>GACACCCGCGCGAGCGCGCGGCC</t>
  </si>
  <si>
    <t>GCGCGCTCGCGCGGGTGTCA</t>
  </si>
  <si>
    <t>GAGAGAACTGCCGTTAGGTCT</t>
  </si>
  <si>
    <t>GACGAAGTTTCCCGGAGCTGA</t>
  </si>
  <si>
    <t>GTTAATTTCTCAAATCGCACG</t>
  </si>
  <si>
    <t>GGAAGACCTAGGGGGGTGGGT</t>
  </si>
  <si>
    <t>GTGGGGAAGACCTAGGGGGG</t>
  </si>
  <si>
    <t>GACGACCGCTGGAGACCGAG</t>
  </si>
  <si>
    <t>GCTGGGAGAAGAGACGACCGC</t>
  </si>
  <si>
    <t>GTGGATGCGGACGCCGGGAGG</t>
  </si>
  <si>
    <t>GGCATTCATTTCCTCCTACGG</t>
  </si>
  <si>
    <t>GTGCGGGCACTAAGACCGCA</t>
  </si>
  <si>
    <t>GTCCGCATCCACCGTAGG</t>
  </si>
  <si>
    <t>GCGATTTGAGAAATTAACCCT</t>
  </si>
  <si>
    <t>GCCCGCAATGGACACCAGTCG</t>
  </si>
  <si>
    <t>GACGGTCGCGTGCCCGCAA</t>
  </si>
  <si>
    <t>GCTGTCCATTCCGCACCGA</t>
  </si>
  <si>
    <t>GAGTTCCTATTGGGTTAACAC</t>
  </si>
  <si>
    <t>GGCACGCGACCGTCGGTG</t>
  </si>
  <si>
    <t>GGACAGCTGCTGGTATCAACC</t>
  </si>
  <si>
    <t>GCCGCTGTCGTTGGTCACGC</t>
  </si>
  <si>
    <t>GGTCGGTTCAGAGCGGAGATC</t>
  </si>
  <si>
    <t>GGTAGTGTTGCCGCGAGTAC</t>
  </si>
  <si>
    <t>GTCGTTGGTCACGCTGGCTCT</t>
  </si>
  <si>
    <t>GTACCAGAGCCCTCACTGTAC</t>
  </si>
  <si>
    <t>GTACGGGCCAAGCTGAGGTGG</t>
  </si>
  <si>
    <t>GTCACTTGGGAAGGTAACTTC</t>
  </si>
  <si>
    <t>GCTTTACGATGTCACTTGGGA</t>
  </si>
  <si>
    <t>GAGTACGCGTCCGGGCCAA</t>
  </si>
  <si>
    <t>GCAGTCACGTGACCCGCCACC</t>
  </si>
  <si>
    <t>GGCTGAGGCTGACCCTTCCCT</t>
  </si>
  <si>
    <t>GTGAACGAAGCGGTGGGGAGC</t>
  </si>
  <si>
    <t>GCGGTGGGGAGCAGGCACAGGAC</t>
  </si>
  <si>
    <t>GCTTGAATCCATCACTGGGCG</t>
  </si>
  <si>
    <t>GCAAGATGGCCGCGCCCAGTGA</t>
  </si>
  <si>
    <t>GATTCAAGCCTCGTGAACGAAG</t>
  </si>
  <si>
    <t>GCCTCGTGAACGAAGCGGTG</t>
  </si>
  <si>
    <t>GTAGTTTATTGTGGTGCTGGAA</t>
  </si>
  <si>
    <t>GCCACCCAAGCGGCCCCGACT</t>
  </si>
  <si>
    <t>GGAGGCCGTAGTTTATTG</t>
  </si>
  <si>
    <t>GACTAGGGGCAGGAAACAAGAT</t>
  </si>
  <si>
    <t>GCACGTGCAAGCCGCCTCCCT</t>
  </si>
  <si>
    <t>GCAGGCCCAGCGTGGCGGGGT</t>
  </si>
  <si>
    <t>GCAGGGCTTTTCTGGGCTTGT</t>
  </si>
  <si>
    <t>GCAGGCGGCGCAGGGCTTTTC</t>
  </si>
  <si>
    <t>GGCGACGAGACCCAGTGGCT</t>
  </si>
  <si>
    <t>GCGGCGCGGACAGTATCTGT</t>
  </si>
  <si>
    <t>GGCGCGCCGCCTCCCTCGGA</t>
  </si>
  <si>
    <t>GGTCTCGTCGCCTAGGAG</t>
  </si>
  <si>
    <t>GCCGACTTCCTGCCTAGCTA</t>
  </si>
  <si>
    <t>GCCGGCGAGATCTCCGTGCTC</t>
  </si>
  <si>
    <t>GTGTTAGTGCCCGGACGGC</t>
  </si>
  <si>
    <t>GTCCGGGCACTAACACCAGCC</t>
  </si>
  <si>
    <t>GGAGCGCAGAGCCCGCCGTCC</t>
  </si>
  <si>
    <t>GCCGTTTCCCCAGAGCGGAG</t>
  </si>
  <si>
    <t>GGGGAAACGGCCCCGGCCAGC</t>
  </si>
  <si>
    <t>GCAGCAGATACCTCTCCGCTC</t>
  </si>
  <si>
    <t>GCCGCTGCGCGATGCAGTGTG</t>
  </si>
  <si>
    <t>GCGCGATGCAGTGTGGGGAA</t>
  </si>
  <si>
    <t>GAGTTTTAATGTCCGCCATGT</t>
  </si>
  <si>
    <t>GCGGGATCATGGAGAACCG</t>
  </si>
  <si>
    <t>GAGCGCTTTACGCTCGCTGG</t>
  </si>
  <si>
    <t>GTAAACTCTCCTTCCGAGCGC</t>
  </si>
  <si>
    <t>GccgcccgggcTGTTCCTGTA</t>
  </si>
  <si>
    <t>GAGAAGGAGGAGGAATCGGTA</t>
  </si>
  <si>
    <t>GCGAGGCCCGACTGACAAAG</t>
  </si>
  <si>
    <t>GCCCGACTGACAAAGGGGAGG</t>
  </si>
  <si>
    <t>GGGGCACGGCCCGGTTGA</t>
  </si>
  <si>
    <t>GGAGACGCAGTCGTTGAGATC</t>
  </si>
  <si>
    <t>GAGCGTAAAGCGCTCTGTGAA</t>
  </si>
  <si>
    <t>GCGGTAGATAGGCAGCGGCT</t>
  </si>
  <si>
    <t>GATCCCACCACCCGTTGACAC</t>
  </si>
  <si>
    <t>GCCGGACTAAAACAAAGGTG</t>
  </si>
  <si>
    <t>GAGGCGGTGAAGCCCCAGCGC</t>
  </si>
  <si>
    <t>GGAAGGGTCTATGGCCGAGG</t>
  </si>
  <si>
    <t>GGCAGGTTGCTTGAAGCGCA</t>
  </si>
  <si>
    <t>GCCTTGGCCTTGGCCCGGCGC</t>
  </si>
  <si>
    <t>GAGGAGAAGGGCCGGTGTCAA</t>
  </si>
  <si>
    <t>GTGGGATCAAATATTGGAAGG</t>
  </si>
  <si>
    <t>GGGAACGGGAGTAGAATTGGC</t>
  </si>
  <si>
    <t>GTCCGGAGGCCAGAACCGGGC</t>
  </si>
  <si>
    <t>GAGCGCGGCAATTTCCGCTTC</t>
  </si>
  <si>
    <t>GGAGGGGAGCCGCCGAGGAGA</t>
  </si>
  <si>
    <t>GCGCACGCACGAACGCAAGGA</t>
  </si>
  <si>
    <t>GGGACGTGCGCCGGGCCAC</t>
  </si>
  <si>
    <t>GACGCGAGCCCGCGCGCGCCG</t>
  </si>
  <si>
    <t>GGCGCACGTCCCGCGACACCG</t>
  </si>
  <si>
    <t>GACACCGAGGCCGAGCGGGGC</t>
  </si>
  <si>
    <t>GACCCCCCAGAGCCCGGCGTG</t>
  </si>
  <si>
    <t>GCCCGCCTGCTCCGGGTGTTC</t>
  </si>
  <si>
    <t>GTGAGGGGGCCGAGGTGAGCG</t>
  </si>
  <si>
    <t>GCCCTCATGTCGCGAGGGAG</t>
  </si>
  <si>
    <t>GCTTTCTCTGGTCCCCGCT</t>
  </si>
  <si>
    <t>GCTTCTCGCAGTAATGGCCA</t>
  </si>
  <si>
    <t>GGTGTTAAGAGTCTGGCAGGT</t>
  </si>
  <si>
    <t>GGGCAGCCATTACAGCCGCA</t>
  </si>
  <si>
    <t>GAAAGCGGACCCCGCGACGC</t>
  </si>
  <si>
    <t>GGCTGCCCCCAGCTGGCGCG</t>
  </si>
  <si>
    <t>GCGAGAAGCCGAGGCCAAGCG</t>
  </si>
  <si>
    <t>GTCGGTTCCCGCAGTGCCTTG</t>
  </si>
  <si>
    <t>GCACTTTCGACGACTTCCGG</t>
  </si>
  <si>
    <t>GTCTGATGTCACTGTCTATAC</t>
  </si>
  <si>
    <t>GTACTTTCGTTATTAAACATA</t>
  </si>
  <si>
    <t>GTTGCCGCCATTTTTGAGTA</t>
  </si>
  <si>
    <t>GAAGTGCCTTTGTAAAGGAGG</t>
  </si>
  <si>
    <t>GCCGGAGGTCGGTTGTAACC</t>
  </si>
  <si>
    <t>GTAAGTATCCTGGGCCGGAGGT</t>
  </si>
  <si>
    <t>GTGCAACGCAAAAGAGCCTTT</t>
  </si>
  <si>
    <t>GTTTCAGCCATCTTCGATAA</t>
  </si>
  <si>
    <t>GCGGCAACGTAAGTATCCT</t>
  </si>
  <si>
    <t>GAATTAGAGAGCGGGCAGAA</t>
  </si>
  <si>
    <t>GTGGAAAGGAGACCCTAGTTC</t>
  </si>
  <si>
    <t>GTGTTCTCCGAATTAGAGAGC</t>
  </si>
  <si>
    <t>GATCTCTTTCGGATCTGCGAG</t>
  </si>
  <si>
    <t>GAGCTCGAGATGAAGGGCTTG</t>
  </si>
  <si>
    <t>GTTGAAGAGCTCGAGATGAA</t>
  </si>
  <si>
    <t>GACGGTGAGTGGGGATGGAC</t>
  </si>
  <si>
    <t>GGTAGGACTGCGGACGGTGAG</t>
  </si>
  <si>
    <t>GTCCTACCAAGCCTCACGTG</t>
  </si>
  <si>
    <t>GCTGCCCCCCTGCGGTACAGG</t>
  </si>
  <si>
    <t>GCCCAGCCCTTCAGCGGCCCG</t>
  </si>
  <si>
    <t>GCTCCTGGAGGGAGTGTCGGG</t>
  </si>
  <si>
    <t>GGTTACATTTTGGATCCTCG</t>
  </si>
  <si>
    <t>GAGTGGTGTGGTAGTGCGGTC</t>
  </si>
  <si>
    <t>GCGGCGAGTGGTGTGGTAGTG</t>
  </si>
  <si>
    <t>GGGCGAGCTCTGGGGCGGTA</t>
  </si>
  <si>
    <t>GAAAGAGGGCGAGCTCTGGGG</t>
  </si>
  <si>
    <t>GCGCTGACGCGAGGAGAGGCG</t>
  </si>
  <si>
    <t>GAGGGAGTGTCGGGAGGCCTT</t>
  </si>
  <si>
    <t>GGGACTGCCCCGGGCCGCTGA</t>
  </si>
  <si>
    <t>Gtgcgagcgcggcagggaggc</t>
  </si>
  <si>
    <t>GctgcaggcgggGTCCGACTC</t>
  </si>
  <si>
    <t>GCTACGCCTCCCCCTCCCCGCCCG</t>
  </si>
  <si>
    <t>GTCTCCCCACATCCACACGCAC</t>
  </si>
  <si>
    <t>GGTAGAGGTCTCCCGCGGG</t>
  </si>
  <si>
    <t>GGAGGGGGAGGCGTAGCAACTTT</t>
  </si>
  <si>
    <t>GGGCCGAGCGGCCCGGAGTGC</t>
  </si>
  <si>
    <t>GTCAGGTGTGAAAAGCTCTGG</t>
  </si>
  <si>
    <t>GTCCGTGCCTGTGCGTGTGGATG</t>
  </si>
  <si>
    <t>GCAGCGCGGTCGGGCAGGCAT</t>
  </si>
  <si>
    <t>GGGGCTCCGGCAGCGCGGTC</t>
  </si>
  <si>
    <t>GCTGCCCTCCTGCCCCAGCATGC</t>
  </si>
  <si>
    <t>GTGCGCAGGTTGGGGGCGGGACG</t>
  </si>
  <si>
    <t>GTTGGGGGCGGGACGCGGCGCCC</t>
  </si>
  <si>
    <t>GCCGGCGGCGCCGCCGAGTGA</t>
  </si>
  <si>
    <t>GCGCCGCCGAGTGAGGGGAcg</t>
  </si>
  <si>
    <t>GTGAGGGGAcgcggcgcggtg</t>
  </si>
  <si>
    <t>Gcggaggggagcgctgccgcg</t>
  </si>
  <si>
    <t>Ggggccatgtgcgagcgcggc</t>
  </si>
  <si>
    <t>GAGCTTTTCACACCTGACACG</t>
  </si>
  <si>
    <t>GTCCGCCGCGACTTCTCAT</t>
  </si>
  <si>
    <t>GGCGGAGTGGAAGGCGGCAGG</t>
  </si>
  <si>
    <t>GgcggcggcggcTCTGACGT</t>
  </si>
  <si>
    <t>GGCGGCAGCGGCTGCTCCTccc</t>
  </si>
  <si>
    <t>GGGCCCAGTCCTGGGCGGCAG</t>
  </si>
  <si>
    <t>GTCCGGTGCAGCTCGCCACAA</t>
  </si>
  <si>
    <t>GGGAAAGGCCGGTGACCTTTG</t>
  </si>
  <si>
    <t>GCTGCACCGGACGGGAGGAGA</t>
  </si>
  <si>
    <t>GgcggcTCTGACGTAGGACAC</t>
  </si>
  <si>
    <t>GAGGGCCTCTGGGGGATGGCG</t>
  </si>
  <si>
    <t>GcgGGCGCCGACAGACTGG</t>
  </si>
  <si>
    <t>GACGCTGGCGTCACGCGC</t>
  </si>
  <si>
    <t>GGACAGCAGCTGAACTGAGCC</t>
  </si>
  <si>
    <t>GAGGCGGCACTGTTGCCGATC</t>
  </si>
  <si>
    <t>GGCGAGCGGCAGGAGAACGTC</t>
  </si>
  <si>
    <t>GGGCGCCCTCGCGGGAGGGCT</t>
  </si>
  <si>
    <t>GTACAGAGGTCCCATTGTGAC</t>
  </si>
  <si>
    <t>GAGGTCCCATTGTGACCGG</t>
  </si>
  <si>
    <t>GAATTTTCTCCGAGAGCGGGC</t>
  </si>
  <si>
    <t>GGCGGGTCCTGCGCTGCGTCA</t>
  </si>
  <si>
    <t>GCCCATTCAGAGGTTCAAGAA</t>
  </si>
  <si>
    <t>GGCAGGGCCGGCGCTTGGTC</t>
  </si>
  <si>
    <t>GGCGCCGGCCAGAGACGATCA</t>
  </si>
  <si>
    <t>GAGGCCGGACGCTGGCCGGG</t>
  </si>
  <si>
    <t>GCCTTTGGAATTCCGCAGCGA</t>
  </si>
  <si>
    <t>GTAACCGGGCCGTCCCCCACG</t>
  </si>
  <si>
    <t>GGCGCGCTCTTCAGGAGCggg</t>
  </si>
  <si>
    <t>Ggagggacggccgagtggag</t>
  </si>
  <si>
    <t>GGTGCTGGTGGCACCGAA</t>
  </si>
  <si>
    <t>GACACCGCACTCGTCAGTCTC</t>
  </si>
  <si>
    <t>GAATGGGGTCGGCTCAATTTC</t>
  </si>
  <si>
    <t>GGGCGCACACTCGCGCGCACG</t>
  </si>
  <si>
    <t>GGCCCTGCTCCCGGGGCCTC</t>
  </si>
  <si>
    <t>GCTCCTGAAGAGCGCGCCGCG</t>
  </si>
  <si>
    <t>GCCTCCCTGATCGTCTCTGGC</t>
  </si>
  <si>
    <t>GTTAGGGCCTTGGCCCCAGAG</t>
  </si>
  <si>
    <t>GCGGAATTCCAAAGGCAGGTT</t>
  </si>
  <si>
    <t>GCCACCGTCCCGACCAAGCGC</t>
  </si>
  <si>
    <t>GCGGCTGTCCCTTCACCGCTG</t>
  </si>
  <si>
    <t>GGAGTCTTCGGCGAGACCTAC</t>
  </si>
  <si>
    <t>GCCAGGCGGATCTACACGCT</t>
  </si>
  <si>
    <t>GCAGGCGGCTGACGGCGGGGA</t>
  </si>
  <si>
    <t>GGGCTGCGGGGCTGGGAACCG</t>
  </si>
  <si>
    <t>GGGCGGAAGTGAGGTGCCGG</t>
  </si>
  <si>
    <t>GACCGACGGCGCCAGTGGGCG</t>
  </si>
  <si>
    <t>GGCTGGCGGCCGCGGAGTCTT</t>
  </si>
  <si>
    <t>GTCCCTTCACCGCTGAGGCC</t>
  </si>
  <si>
    <t>GCAGGTGACCGACGGCGCCAG</t>
  </si>
  <si>
    <t>GCTAGGCTCCAAGGAAGCCAA</t>
  </si>
  <si>
    <t>GGGAGAGCCGCTAGGCTCCA</t>
  </si>
  <si>
    <t>GCTTCTGCCGCCATCTTGGACG</t>
  </si>
  <si>
    <t>GGCTCGACCTCCGCTTTGGA</t>
  </si>
  <si>
    <t>GGGGGAATTGCTGGGGCCCTG</t>
  </si>
  <si>
    <t>GACCTCCGCTTTGGAAGGGAGA</t>
  </si>
  <si>
    <t>GGGGCTGCTCATCTCTGTGATC</t>
  </si>
  <si>
    <t>GCAGCGGCTCGACCTCCGCTT</t>
  </si>
  <si>
    <t>GGAGCGCACCCAGCGAGGAGA</t>
  </si>
  <si>
    <t>GTCTACTCATGGAGGAGGCAG</t>
  </si>
  <si>
    <t>GGGGCCTGATTGTCTACTCA</t>
  </si>
  <si>
    <t>GTGAGGGAAAGGGGCCAACAG</t>
  </si>
  <si>
    <t>GAGGCATCCGCTCGACGGC</t>
  </si>
  <si>
    <t>GAGCGATGATTCCCCCACAGG</t>
  </si>
  <si>
    <t>GATACTGGGGAGTGGGAGCCG</t>
  </si>
  <si>
    <t>GCCCGCGGAGGAAAGATACTG</t>
  </si>
  <si>
    <t>GCCCCCAACCCCATCTCCTCGC</t>
  </si>
  <si>
    <t>GAATCATCGCTCTGAACCCCG</t>
  </si>
  <si>
    <t>GCTCGTCTCGCGAGAGCTTGT</t>
  </si>
  <si>
    <t>GCCGTAGTGGAGCCCGAGCGA</t>
  </si>
  <si>
    <t>GAGCTTGTCGGCCGAGGAGAC</t>
  </si>
  <si>
    <t>GACCCTGGGCTCCCGGGTACT</t>
  </si>
  <si>
    <t>GCTGGTCGCCGACAGGACCCT</t>
  </si>
  <si>
    <t>GCACCATCTCTCCGTCGGATT</t>
  </si>
  <si>
    <t>GCGCCATTTTTTCAGCCTGCA</t>
  </si>
  <si>
    <t>GCTTTGTGAAGGTGAGTTCGC</t>
  </si>
  <si>
    <t>GTGAGTTCGCGGGGCCTCGG</t>
  </si>
  <si>
    <t>GCTTCGACCTGGCGCATGCG</t>
  </si>
  <si>
    <t>GAGGCTTCAGAGAGCGGCTTC</t>
  </si>
  <si>
    <t>GATATCCGACTCCACAACTCC</t>
  </si>
  <si>
    <t>GTTGCGCAGGCGCAGCTCAGT</t>
  </si>
  <si>
    <t>GCGCAGGCGCAGCTCAGTC</t>
  </si>
  <si>
    <t>GCTAAGAGGCTTGCGAGCCAC</t>
  </si>
  <si>
    <t>GCTGCGCCTGCGCAACTCAT</t>
  </si>
  <si>
    <t>GCAAGCCTCTTAGCGAGAGAC</t>
  </si>
  <si>
    <t>GAAACATCTAGTGGTGCCGG</t>
  </si>
  <si>
    <t>GCCGGGGGATACAATCACTA</t>
  </si>
  <si>
    <t>GGATACAATCACTACGGACAC</t>
  </si>
  <si>
    <t>GCCTCATCTCCATCGCCATCT</t>
  </si>
  <si>
    <t>GGGCTCTCTGCACGTGGTCC</t>
  </si>
  <si>
    <t>GTCCGTAGTGATTGTATCCCC</t>
  </si>
  <si>
    <t>GATACAATCACTACGGACAC</t>
  </si>
  <si>
    <t>GTGTAACTCCCCGCGGGACCC</t>
  </si>
  <si>
    <t>GGCGCTGTGGGGACCGCCTGC</t>
  </si>
  <si>
    <t>GTTGTATGCGGTCCGGGCCTT</t>
  </si>
  <si>
    <t>GGCAGGAGCAGCTCCTCACCC</t>
  </si>
  <si>
    <t>GGTCGCTCCACTGCACCCCCA</t>
  </si>
  <si>
    <t>GGTGTTTGGTGGAGCCCGCGA</t>
  </si>
  <si>
    <t>GAATGCTAGAGCGTGCTCGC</t>
  </si>
  <si>
    <t>GCCGAACCTGCGTCTGTCG</t>
  </si>
  <si>
    <t>GGGTACCGGAAACGGTGTT</t>
  </si>
  <si>
    <t>GCGCTGTGGGGACCGCCTGC</t>
  </si>
  <si>
    <t>GTCCGGGCCTTCGGCGCTGTG</t>
  </si>
  <si>
    <t>GTGCGCGTTGTATGCGGTCC</t>
  </si>
  <si>
    <t>GTGTTTGGTGGAGCCCGCGA</t>
  </si>
  <si>
    <t>GCGGAAGGCGGGTACCGGAAA</t>
  </si>
  <si>
    <t>GGCGGTCCCCACAGCGCCGA</t>
  </si>
  <si>
    <t>GCGAGCACGCTCTAGCATTC</t>
  </si>
  <si>
    <t>GATTCAGCCGCGACAGACGC</t>
  </si>
  <si>
    <t>GCTCCACCAAACACCGTTTC</t>
  </si>
  <si>
    <t>GAGCTGTAGTTCCCCGGAAC</t>
  </si>
  <si>
    <t>GCACGAGGCGAGTGGGCGCGC</t>
  </si>
  <si>
    <t>GTGGTCTACGGCCCGCACG</t>
  </si>
  <si>
    <t>GTTCGCGCAGGCTGACGGCT</t>
  </si>
  <si>
    <t>GCAAGATCCAGGCGCGGAT</t>
  </si>
  <si>
    <t>GTTCCCCGGAACCGGAAGTGA</t>
  </si>
  <si>
    <t>GCTGGAGCTCTTGTCGGACCA</t>
  </si>
  <si>
    <t>GCAGAGAGCGGACCTGGCGGC</t>
  </si>
  <si>
    <t>GGCGCGCCGCCCGTCCACC</t>
  </si>
  <si>
    <t>GGACCAGGGCTACCGGGTGGA</t>
  </si>
  <si>
    <t>GACCCTGTTCCATTTTCAGCA</t>
  </si>
  <si>
    <t>GCGTAACCAGTGCGCACGCGC</t>
  </si>
  <si>
    <t>GGCAGCGCGCGCCGCAAAC</t>
  </si>
  <si>
    <t>GCTGCAGTTGTCACTTCCGCC</t>
  </si>
  <si>
    <t>GTTCGCAGGCAAAGTGCCGG</t>
  </si>
  <si>
    <t>GGGTCCAGCCCTCGGGGTCC</t>
  </si>
  <si>
    <t>GTGACAACTGCAGCCGCACG</t>
  </si>
  <si>
    <t>GTGGGCTCGGCGCGATGGAGG</t>
  </si>
  <si>
    <t>GAACCTGCTGTCGCGGCCAGA</t>
  </si>
  <si>
    <t>GCGACAGCAGGTTCTGTTCGC</t>
  </si>
  <si>
    <t>GTCGGGCCCGCGACAGGCCGA</t>
  </si>
  <si>
    <t>GGGCTCGGCCTACCTGGAGGC</t>
  </si>
  <si>
    <t>GGCCAAGGGCTCGGCCTACC</t>
  </si>
  <si>
    <t>GAAGAACCAGTGGATGCGGC</t>
  </si>
  <si>
    <t>GCCTGTCGCGGGCCCGACA</t>
  </si>
  <si>
    <t>GGCCGTAGCCGCGTTGGGTCG</t>
  </si>
  <si>
    <t>GTCGGCCGCGTACAGCTGCGG</t>
  </si>
  <si>
    <t>GCTGCGATTCTTCAGGGCCG</t>
  </si>
  <si>
    <t>GATTCTTCAGGGCCGCGGATG</t>
  </si>
  <si>
    <t>GCGGATGCGGCGGTGATCCCC</t>
  </si>
  <si>
    <t>GTGTTGGGTCACCGGCCCCAC</t>
  </si>
  <si>
    <t>GCCTGGGCCCGGGGAGCTACT</t>
  </si>
  <si>
    <t>GGCCCGGGGAGCTACTAG</t>
  </si>
  <si>
    <t>GCGGCGTTCGCAGTTTGAGAG</t>
  </si>
  <si>
    <t>GGGCGCTCGGGTCTCAAGGTG</t>
  </si>
  <si>
    <t>GCAGAATTGCGCGCTGCGT</t>
  </si>
  <si>
    <t>GCCGGTGACCCAACACCATGA</t>
  </si>
  <si>
    <t>GATCGGGTTCCGTTTTTCCCG</t>
  </si>
  <si>
    <t>GCGGCGCGCAAGGAAAGATC</t>
  </si>
  <si>
    <t>GACGTAATTTTCCTGCGCCT</t>
  </si>
  <si>
    <t>GCGCTAGGCGCTCATGCACT</t>
  </si>
  <si>
    <t>GGCCGCCCGCCTGCAACCTG</t>
  </si>
  <si>
    <t>GCCGGGCTTAACGCCGCTGA</t>
  </si>
  <si>
    <t>GCAGGTTGCGACAGCGCGCACC</t>
  </si>
  <si>
    <t>GCCCGGACAGGAAGATTGGTC</t>
  </si>
  <si>
    <t>GCGGCGTTAAGCCCGGCGG</t>
  </si>
  <si>
    <t>GTCGCGGGCCAGGATGAGGGC</t>
  </si>
  <si>
    <t>GACGCGGGCTCCGCAGGTTGC</t>
  </si>
  <si>
    <t>GCGGGCGGCCGGGGCGCCTGA</t>
  </si>
  <si>
    <t>GGGTCCGGTCTTACAGTCGC</t>
  </si>
  <si>
    <t>GGAGGGAGCGGGGCGGCCGAGC</t>
  </si>
  <si>
    <t>GGTGAGTCGCCCCGGACGCC</t>
  </si>
  <si>
    <t>GCCGTGAGAAGTAAACGGGCTT</t>
  </si>
  <si>
    <t>GGTGGTTGTCGGATTTTAG</t>
  </si>
  <si>
    <t>GCCCGCCGGAAGCGGAAGTC</t>
  </si>
  <si>
    <t>GCACCCTCAACTTTAGCCCGC</t>
  </si>
  <si>
    <t>GAGTACAGATCACCGCACAGG</t>
  </si>
  <si>
    <t>GCTCCCTCCTCCCGGGCGTCC</t>
  </si>
  <si>
    <t>GCTTCCGGCGGGCTAAAGTTG</t>
  </si>
  <si>
    <t>GGATTTTAGAGGAAGGCGCT</t>
  </si>
  <si>
    <t>GCCGGGCTCCCGCCCGTACC</t>
  </si>
  <si>
    <t>GCCGAGGCGCCGAGCGCCAGG</t>
  </si>
  <si>
    <t>GcggcggcggcCCTGGACTGC</t>
  </si>
  <si>
    <t>GCTGACAGATTCTcggtgg</t>
  </si>
  <si>
    <t>GAAGGGCTACGCATGCGCAG</t>
  </si>
  <si>
    <t>GTGTCACTGAGGCCGTGGATC</t>
  </si>
  <si>
    <t>GGAGCTGCCTCCGGGTACGGG</t>
  </si>
  <si>
    <t>GAGGTGCTCAGTCAGGGACCT</t>
  </si>
  <si>
    <t>GATTCCCATTCCCCGCAGTCC</t>
  </si>
  <si>
    <t>GcggcCCTGGACTGCGGGGAA</t>
  </si>
  <si>
    <t>Ggcgccggcgcggagcgccgc</t>
  </si>
  <si>
    <t>GCCCGTACGCCGATTCCATA</t>
  </si>
  <si>
    <t>GACCCCAGGGCCGCCCACACC</t>
  </si>
  <si>
    <t>GGGCCGCCCACACCCGGTCTG</t>
  </si>
  <si>
    <t>GCGTCCCCGCAGACCGGGTGT</t>
  </si>
  <si>
    <t>GctccgcgccggcgcccATA</t>
  </si>
  <si>
    <t>GcgccggcgcccATATGGAAT</t>
  </si>
  <si>
    <t>GGAAGATGCAGGTAGCGGGGC</t>
  </si>
  <si>
    <t>GTCGCGTGGTGGCTGAGGGAA</t>
  </si>
  <si>
    <t>GgggcagcgcggggTCGCCA</t>
  </si>
  <si>
    <t>GCCTGAGGCCACGGGGGGAAG</t>
  </si>
  <si>
    <t>GAGGACCGGGCAGCGCATTT</t>
  </si>
  <si>
    <t>GGATGCGAGTTGGGAAAGTGG</t>
  </si>
  <si>
    <t>Gaaagtgagagaacagcaaatgcag</t>
  </si>
  <si>
    <t>Ggccctgaagcaggagcattca</t>
  </si>
  <si>
    <t>Gcaggagcattcatggaatattca</t>
  </si>
  <si>
    <t>Gcattcatggaatattcaaggtaca</t>
  </si>
  <si>
    <t>Gctcctttgaaatgatatag</t>
  </si>
  <si>
    <t>Ggtcaagagatggaatcaaag</t>
  </si>
  <si>
    <t>Gaaattaacagtcattattcctg</t>
  </si>
  <si>
    <t>Gcatgacctcataattttaagtgc</t>
  </si>
  <si>
    <t>Gacatccagcacttaaaattatg</t>
  </si>
  <si>
    <t>GCCCACAAGGTCGACGGGTG</t>
  </si>
  <si>
    <t>Gaatgaattatgcagcttact</t>
  </si>
  <si>
    <t>GCCTCTTGGGGGGCCCTGTAG</t>
  </si>
  <si>
    <t>GACGCGCGCACGTTGAGTGGC</t>
  </si>
  <si>
    <t>GGAGGAGCGGCTCCGAGGACC</t>
  </si>
  <si>
    <t>GTCAGCCGACGGATGCGAGTT</t>
  </si>
  <si>
    <t>GAAGGCAGAAGAACTGCCCGA</t>
  </si>
  <si>
    <t>GAAGCTTCTGCATGCCGCGCG</t>
  </si>
  <si>
    <t>GGTCCGCGTGCAGGAACCCGC</t>
  </si>
  <si>
    <t>GAGCAGCCCGACAAAGCGT</t>
  </si>
  <si>
    <t>GCTGTGGTCCAGCCTGCGCGG</t>
  </si>
  <si>
    <t>GCACGCGGACCCACGCTTTGT</t>
  </si>
  <si>
    <t>GggcggcAGGGGGCTAGCGTC</t>
  </si>
  <si>
    <t>GTTGCTAGTgggcgcggctgg</t>
  </si>
  <si>
    <t>GCAGGCTGGACCACAGCTCCT</t>
  </si>
  <si>
    <t>GAAGCTTCACTGAGCGGGCAC</t>
  </si>
  <si>
    <t>GTCGCGAGCACGTTGCTAGT</t>
  </si>
  <si>
    <t>GCGACGCCTTTCAGCTTCA</t>
  </si>
  <si>
    <t>GGTGAGGCCCGAGGGCCCGC</t>
  </si>
  <si>
    <t>GTGACCAAGCGGTGAGGCCCG</t>
  </si>
  <si>
    <t>GCTGGGAGTGACCAAGCGGTG</t>
  </si>
  <si>
    <t>GCACTCCAGCTACCGAAGCAC</t>
  </si>
  <si>
    <t>GACATGAGGAGGCGGCGGGT</t>
  </si>
  <si>
    <t>GGAATCCCGCGGGCCCTC</t>
  </si>
  <si>
    <t>GAACGAGGAGGAGAAGCGGCG</t>
  </si>
  <si>
    <t>GGGGATGAAGACGGAATCCCG</t>
  </si>
  <si>
    <t>GGCGGCGGGTCGGAGGATCA</t>
  </si>
  <si>
    <t>GCCCCGCGCCACGCTCCGGCCC</t>
  </si>
  <si>
    <t>GCGCATGCTCCGAGGCTCCC</t>
  </si>
  <si>
    <t>GGCGCCCTTGTATTGAGCCA</t>
  </si>
  <si>
    <t>GAGCAGATGAAGCAGCGCATCG</t>
  </si>
  <si>
    <t>GCGGGCGTCAGCTGACTGTT</t>
  </si>
  <si>
    <t>GGTGGCTGACGTCACGGCGC</t>
  </si>
  <si>
    <t>GGGCATCCGTGCGTCTCCTGG</t>
  </si>
  <si>
    <t>GAGCGTGGCGCGGGGCCGCCA</t>
  </si>
  <si>
    <t>GTATTGAGCCATggcagcgg</t>
  </si>
  <si>
    <t>GCATCGCGGAGGTGCGAGCCG</t>
  </si>
  <si>
    <t>GGGTCCCCAACCGACGATGGA</t>
  </si>
  <si>
    <t>GGCGCCGGAGGGATCGAGGC</t>
  </si>
  <si>
    <t>GGTGACGCTAGTTTCCGG</t>
  </si>
  <si>
    <t>GGCGGGAGAGAAATCTATTT</t>
  </si>
  <si>
    <t>GCAGGGAAGGAGGCCTACACA</t>
  </si>
  <si>
    <t>GTCTCCCTCCATCGTCGGTTG</t>
  </si>
  <si>
    <t>GCGTCACCGCGCCAAGGTTC</t>
  </si>
  <si>
    <t>GACCATGAGAGGGCCGGAGCC</t>
  </si>
  <si>
    <t>GCCAAAGGACCATGAGAGGGC</t>
  </si>
  <si>
    <t>GGGCCTGGGCGGCCATGTGT</t>
  </si>
  <si>
    <t>GTCCCCGCATTGCGGGAGAG</t>
  </si>
  <si>
    <t>GCGTCGAACGCAGAGGAGG</t>
  </si>
  <si>
    <t>GAGGCTGCGTCGAACGCAG</t>
  </si>
  <si>
    <t>GGAATGACAGACCCAGGTCTC</t>
  </si>
  <si>
    <t>GCGTTCGACGCAGCCTCCGCC</t>
  </si>
  <si>
    <t>GGATACCGTATCGACGTG</t>
  </si>
  <si>
    <t>GGACTTCGCAGAGGGGGCGA</t>
  </si>
  <si>
    <t>GCCGCTGCGTTGAGGTAGGAT</t>
  </si>
  <si>
    <t>GTCATTCCTTGCAATGATAAT</t>
  </si>
  <si>
    <t>GAAGCGGGCATCCCGAGACC</t>
  </si>
  <si>
    <t>GGGTGGGCGGGAGCGAGTTT</t>
  </si>
  <si>
    <t>GCTTAGGCGGGCTAGAAGCCG</t>
  </si>
  <si>
    <t>GAGGCCACAGCCTCGAGAAA</t>
  </si>
  <si>
    <t>GGCCCGCTCGGCTCTCGCGG</t>
  </si>
  <si>
    <t>GCAGTCGCACGGCCGGCGGTG</t>
  </si>
  <si>
    <t>GCAGTCGGCCCTCGGTGGAAG</t>
  </si>
  <si>
    <t>GCTCTCAACCTCGCCTCTGGT</t>
  </si>
  <si>
    <t>GGTCTGCGAAGCTCTGGGCTG</t>
  </si>
  <si>
    <t>GGCCGACTGCGAGGTGCATGC</t>
  </si>
  <si>
    <t>GAAGCCGGGGTCGTGTCTGAC</t>
  </si>
  <si>
    <t>GCATGGAGCACCAGGCGGTGG</t>
  </si>
  <si>
    <t>GGTGCAAGGGCAAGGCGGTC</t>
  </si>
  <si>
    <t>GCCCGTGGCAAGGGGACTGT</t>
  </si>
  <si>
    <t>GCTTGGACGTAGAGCGCCCG</t>
  </si>
  <si>
    <t>GAGCACACTGGAAGGAGTCA</t>
  </si>
  <si>
    <t>GAGGCGTCTGATGGCGGCC</t>
  </si>
  <si>
    <t>GCCTGGACAGCGCCGAGTTGG</t>
  </si>
  <si>
    <t>GGCGGTCCGGCATCACGGGCC</t>
  </si>
  <si>
    <t>GCAAGGGGACTGTAGGTGCAA</t>
  </si>
  <si>
    <t>GGGCGCCGTGAAGAGCCTTC</t>
  </si>
  <si>
    <t>GGTCCTACGCGCTTCGCTA</t>
  </si>
  <si>
    <t>GGAAGCATCCGGGACTTCA</t>
  </si>
  <si>
    <t>GCGTCCCCGGCCGTTAGCGCCC</t>
  </si>
  <si>
    <t>GATCACGCTTCACGCTGACAGT</t>
  </si>
  <si>
    <t>GCCTGCGCAGCGAGCTGACCC</t>
  </si>
  <si>
    <t>GCTTCCCTAGCGAAGCGCGT</t>
  </si>
  <si>
    <t>GTCTTGAATATCGCCATTCTGC</t>
  </si>
  <si>
    <t>GAAAGATATAATTTGATAGAAC</t>
  </si>
  <si>
    <t>GCTTCCAGGGCGCTAACGGC</t>
  </si>
  <si>
    <t>GACAACACGCACAAGAAGAGG</t>
  </si>
  <si>
    <t>GGCCGCGGTTTAAATAGCGT</t>
  </si>
  <si>
    <t>GCCCATGTGGCGTGGCCGCC</t>
  </si>
  <si>
    <t>GCTGTCAGCCCATGTGGCG</t>
  </si>
  <si>
    <t>Gcggagcgggaggctgaagcg</t>
  </si>
  <si>
    <t>GccggcTGCTCGTACCTggtg</t>
  </si>
  <si>
    <t>GCTCGTACCTggtgagggcg</t>
  </si>
  <si>
    <t>Gcggagagcgaggctggagcg</t>
  </si>
  <si>
    <t>GATGAGGAGCCGGGCCACCC</t>
  </si>
  <si>
    <t>GCCTAGAGGGAGCCAGAGAGA</t>
  </si>
  <si>
    <t>GTTTAAATAGCGTCGGCGC</t>
  </si>
  <si>
    <t>GGAGGACGAGCTTGGGCTTAG</t>
  </si>
  <si>
    <t>GTAGTCACGGTCTTGTGCTCTA</t>
  </si>
  <si>
    <t>GCTGCTCCTGTACGTAGTCA</t>
  </si>
  <si>
    <t>GTGAGAAGCGCAGCTTCTCG</t>
  </si>
  <si>
    <t>GAGCCCCACTCCTGTATGC</t>
  </si>
  <si>
    <t>GTAAAAAGTCTAGGATGTGATA</t>
  </si>
  <si>
    <t>GCACAAGACCGTGACTACGTAC</t>
  </si>
  <si>
    <t>GAGATCTTACGGATTCCCTCAA</t>
  </si>
  <si>
    <t>GGGGATACCACAGAGCTTATA</t>
  </si>
  <si>
    <t>GCTTGTAGCAGGTTGGCTGCG</t>
  </si>
  <si>
    <t>GTTCGCCGGTGCGAGCGTAAA</t>
  </si>
  <si>
    <t>GAAGAACGGGGCCTGCTCCG</t>
  </si>
  <si>
    <t>GCCTGCCCAGGCAGGTTCGC</t>
  </si>
  <si>
    <t>GCCAACCTGCTACAAGCCCTT</t>
  </si>
  <si>
    <t>GAAACGATCGCGACGGGATGG</t>
  </si>
  <si>
    <t>GCGACGGGATGGTGGTCGCGG</t>
  </si>
  <si>
    <t>GGTTCCCTGCTATTTGTACCGCCCA</t>
  </si>
  <si>
    <t>GCGGTCCAGAAACGATCGCGA</t>
  </si>
  <si>
    <t>GCTCGCACCGGCGAACCTGCC</t>
  </si>
  <si>
    <t>GCCTTGGGCGGTACAAATAGCA</t>
  </si>
  <si>
    <t>GCAGGCAGCTCGCGCAGGACG</t>
  </si>
  <si>
    <t>GCGAGCGTAAAGGGGCGGAGCT</t>
  </si>
  <si>
    <t>GTACAAATAGCAGGGAACCGCG</t>
  </si>
  <si>
    <t>GCGCGGGGGGAACCGAAGAA</t>
  </si>
  <si>
    <t>GACCGCCGTTCAGGTAAGAAT</t>
  </si>
  <si>
    <t>GGGCCTTGGCTGGATCCGAA</t>
  </si>
  <si>
    <t>GGATCCGAAGGGCTTGTAGC</t>
  </si>
  <si>
    <t>GGCGGAGCTAGGACTGCCTTGGG</t>
  </si>
  <si>
    <t>GCCTGGGCAGGCAGCTCGCGCAGGA</t>
  </si>
  <si>
    <t>GAGCCCTGGTTTGTGCGGCTC</t>
  </si>
  <si>
    <t>GCCGAGCTCCGGGCGGGGAAG</t>
  </si>
  <si>
    <t>GTGCTCAGAACCCCTGCCCCC</t>
  </si>
  <si>
    <t>GTTGTGAACGCCGCGGACTC</t>
  </si>
  <si>
    <t>GACTCCGGAGCCGCACAAACC</t>
  </si>
  <si>
    <t>GGTGCCAGGCCAGAATCGG</t>
  </si>
  <si>
    <t>GCCAGGCCAGAATCGGAGGGG</t>
  </si>
  <si>
    <t>GCACGGGTTCCAGTCTCCTGT</t>
  </si>
  <si>
    <t>GCAGGTCTAGGGGTTTGTGAC</t>
  </si>
  <si>
    <t>GGGGCCCGGGGGCGGGACTAC</t>
  </si>
  <si>
    <t>GGCAGCGGCGGAGGAGCGGA</t>
  </si>
  <si>
    <t>GATTCCTTACCCCCACAGCAA</t>
  </si>
  <si>
    <t>GCTGTCGCTGGGTAGAGCCGG</t>
  </si>
  <si>
    <t>GTTCCCCTTGCTGTGGGGGTA</t>
  </si>
  <si>
    <t>GGAATCAAGCCCCCAAGATGG</t>
  </si>
  <si>
    <t>GCCACAAGCGTGTTGTTTTG</t>
  </si>
  <si>
    <t>GCGTGTTGTTTTGAGGCAGC</t>
  </si>
  <si>
    <t>GTTGTTTTGAGGCAGCTGGTC</t>
  </si>
  <si>
    <t>GCTGGTCCGGAGCCAGCGCGG</t>
  </si>
  <si>
    <t>GATGTTCTCGATGGCTACGAT</t>
  </si>
  <si>
    <t>GTAATGAGGGAGCCAGGGACA</t>
  </si>
  <si>
    <t>GCTCTCGGGTTCGCTCCGC</t>
  </si>
  <si>
    <t>GCCCAGCCCGCTCCACGCTCT</t>
  </si>
  <si>
    <t>GAAGGCGCCGGCTCCCCTCTG</t>
  </si>
  <si>
    <t>GAGCAGAGGCGCTCTGCCTC</t>
  </si>
  <si>
    <t>GCGGCGGCGGCGTTTGAGTGG</t>
  </si>
  <si>
    <t>GAGGAAGATGGCGGCTCCGGG</t>
  </si>
  <si>
    <t>GAGCCCCGAGCACGGCTGTCG</t>
  </si>
  <si>
    <t>GCGAACCCGAGAGCGTGGAGC</t>
  </si>
  <si>
    <t>GTCCCGGGCATAAAGGGCAGA</t>
  </si>
  <si>
    <t>GAGTGAGGGGAGCGGTCGCGA</t>
  </si>
  <si>
    <t>GCACGCCAGGAGGGGTGCACG</t>
  </si>
  <si>
    <t>GCCAGGAGGGGTGCACGGGGA</t>
  </si>
  <si>
    <t>GTGAGGGGAGCGGTCGCGAG</t>
  </si>
  <si>
    <t>GGGACGTCGGGTCAGGGTCTC</t>
  </si>
  <si>
    <t>GCTCCCCTCACTCACTATCCG</t>
  </si>
  <si>
    <t>GTGGCCGTAGGGCGCAGCTGC</t>
  </si>
  <si>
    <t>GCCGGCTCATGCCAGCCGACG</t>
  </si>
  <si>
    <t>GACGTGGAGTCTGCCTCAGG</t>
  </si>
  <si>
    <t>GTCCAGGCTCCGAGGGACGT</t>
  </si>
  <si>
    <t>GCCCCTGCAGCTGCGCCCTA</t>
  </si>
  <si>
    <t>GGCTCCGAGGGACGTCGGGTC</t>
  </si>
  <si>
    <t>GTCCCTCGGAGCCTGGACGCG</t>
  </si>
  <si>
    <t>GAGCAGCGGGGTGGCCGTA</t>
  </si>
  <si>
    <t>GCGCGGCCATGCCACACGCC</t>
  </si>
  <si>
    <t>GTCGGCGCGAGAAGCGCTTCT</t>
  </si>
  <si>
    <t>GTTTCAAAGGCCCAGCACGAC</t>
  </si>
  <si>
    <t>GCAGCCTTGCCGTCTCCTCG</t>
  </si>
  <si>
    <t>GTCATTCGTCTCCGCCCG</t>
  </si>
  <si>
    <t>GGCGCCTGGCTGTAGCGAC</t>
  </si>
  <si>
    <t>GTGAGCCCCGAGGAGACGGCA</t>
  </si>
  <si>
    <t>GAAACCGGCTTCTTTGCTGG</t>
  </si>
  <si>
    <t>GCTTGGTGAGCCCCGAGGAGA</t>
  </si>
  <si>
    <t>GGAGACGGCAAGGCTGCGCC</t>
  </si>
  <si>
    <t>GCTGTAGCGACTGGTTGCGGG</t>
  </si>
  <si>
    <t>GGACGTTATCAGGCCACTTTT</t>
  </si>
  <si>
    <t>GACTGTTATGCTTTACAGAGT</t>
  </si>
  <si>
    <t>GTAAAGCATAACAGTCACCGCT</t>
  </si>
  <si>
    <t>GCGTGACCATGGTGAGAGAAGA</t>
  </si>
  <si>
    <t>GGAAGAGGGTCTGGGTTATTTG</t>
  </si>
  <si>
    <t>GAGAAGGAGGTAGTCAGACCG</t>
  </si>
  <si>
    <t>GCCACTTTTTGGGTGGAGAAGG</t>
  </si>
  <si>
    <t>GCTGACGGGCGCTGATTGGCC</t>
  </si>
  <si>
    <t>GCCTCGTGGGGTGGGCTGAC</t>
  </si>
  <si>
    <t>GGGGCTAGCTGCGGCCTCGTG</t>
  </si>
  <si>
    <t>GAGTAGGTGCTTCGAGGGGC</t>
  </si>
  <si>
    <t>GGGCGCGACTCTCACCTCTG</t>
  </si>
  <si>
    <t>GGCCGCAGCTAGCCCCGCTGG</t>
  </si>
  <si>
    <t>GCGGCCGAGGCCGGTTGAAGT</t>
  </si>
  <si>
    <t>GTATCGTTACAGAAGTAAGGCC</t>
  </si>
  <si>
    <t>GTAACGATACTGTGAGGCAT</t>
  </si>
  <si>
    <t>GTGTGCTGGGCCTTGGAGGAAGG</t>
  </si>
  <si>
    <t>GCAGGAATCCGTATCTGGGAAC</t>
  </si>
  <si>
    <t>GCTCCGCGATCGGCTCTGT</t>
  </si>
  <si>
    <t>GCAGAATCCGCTCCGCGAT</t>
  </si>
  <si>
    <t>GCTCGGTCCCGCTTGTTGGC</t>
  </si>
  <si>
    <t>GGAGTACCCGCCAACAAGC</t>
  </si>
  <si>
    <t>GACCGAGCAGGAATCCGTATC</t>
  </si>
  <si>
    <t>GTTACAGAAGTAAGGCCCGGTCT</t>
  </si>
  <si>
    <t>GCCTCTCACGCCCACGCCGCC</t>
  </si>
  <si>
    <t>GCCTCTTTGGAGTCTCTCG</t>
  </si>
  <si>
    <t>GTCTTTATAGGTCACCCGGA</t>
  </si>
  <si>
    <t>GAGACTCCAAAGAGGCGGGGG</t>
  </si>
  <si>
    <t>GCGACGCAGGCCGCGCTTTG</t>
  </si>
  <si>
    <t>GCTGGCCCCGCCCCATGGGAC</t>
  </si>
  <si>
    <t>GTCTCTCGCGGCCTCAAAGCG</t>
  </si>
  <si>
    <t>GCTTCCGGCAGTTCCCGACCG</t>
  </si>
  <si>
    <t>GGGAACTGCCGGAAGCGACGC</t>
  </si>
  <si>
    <t>GACGCCCGAGGGCCGCGGCGA</t>
  </si>
  <si>
    <t>GGCTGGAGAGGAGGACGCGGG</t>
  </si>
  <si>
    <t>GCTCACCGAACCGTGTTTTCC</t>
  </si>
  <si>
    <t>GTTAATCCGTCAGATGCCGGC</t>
  </si>
  <si>
    <t>GACCTGGGGGCACTTCCGGGT</t>
  </si>
  <si>
    <t>GGTTCTACTGCAGGCTGCCAG</t>
  </si>
  <si>
    <t>GCCCGGGGAGGCGTGAGTGCC</t>
  </si>
  <si>
    <t>GACTGAGCATGCGCCGCGCCA</t>
  </si>
  <si>
    <t>GGAGGGCTGAAGGTCACTGCG</t>
  </si>
  <si>
    <t>GCTCGCGTCCCCTCGTGC</t>
  </si>
  <si>
    <t>GGCGGAACGGTTTCTGACAAC</t>
  </si>
  <si>
    <t>GCTCACCATTCGAGCCGCGTT</t>
  </si>
  <si>
    <t>GCTTGGGTAGAATTTCTGGG</t>
  </si>
  <si>
    <t>GCTTCGGCTCCCGGCTTGGG</t>
  </si>
  <si>
    <t>GAGAGATTCCCCGGGCGTC</t>
  </si>
  <si>
    <t>GTCCGGGCCGCGCCAGACTC</t>
  </si>
  <si>
    <t>GACAACCGGCGTGGAGGCG</t>
  </si>
  <si>
    <t>GTCAGAAACCGTTCCGCCCAC</t>
  </si>
  <si>
    <t>GAGTCCTGTCCGGCCTGACTT</t>
  </si>
  <si>
    <t>GGAGGAAGAGTGGCTCTATGG</t>
  </si>
  <si>
    <t>GGTGGATGCGCATGGTGGGCG</t>
  </si>
  <si>
    <t>GCCCCGAGCGCAACTTAAACG</t>
  </si>
  <si>
    <t>GCGTGCCCCCAGTCCCCGCGG</t>
  </si>
  <si>
    <t>GGGCCAGGCGGGAGACCGCCG</t>
  </si>
  <si>
    <t>GCGGGAGACCGCCGCGGGGAC</t>
  </si>
  <si>
    <t>GAAGCGGCGGCGCGAGAGGCC</t>
  </si>
  <si>
    <t>GGCGCGAGAGGCCAGGGACGC</t>
  </si>
  <si>
    <t>GCTCGACCTCGCCGGCCGACA</t>
  </si>
  <si>
    <t>GAACCACTTCCGGCGTCCGG</t>
  </si>
  <si>
    <t>GTCCTGAGGAGAGTCAGGTA</t>
  </si>
  <si>
    <t>GTAGGGGCCGAACCCTCCTCC</t>
  </si>
  <si>
    <t>GGAAGCCGAACTACGGCTCC</t>
  </si>
  <si>
    <t>GTGAGGCCTGGCCCGGACAGA</t>
  </si>
  <si>
    <t>GACTGTAGTGTGAGGCTCGCG</t>
  </si>
  <si>
    <t>GGCCAAGCCGATGCCGGGAGG</t>
  </si>
  <si>
    <t>GCCGATGCCGGGAGGAGGGTT</t>
  </si>
  <si>
    <t>GCAGGGGCGGAGAACCACTTC</t>
  </si>
  <si>
    <t>GCGGCATTTTACGACGTCGG</t>
  </si>
  <si>
    <t>GTGACTGAGAAGTATGCGC</t>
  </si>
  <si>
    <t>GAGGGCGTGGCTGAGAGATAC</t>
  </si>
  <si>
    <t>GACGTCGGCGGTGACAGGCCC</t>
  </si>
  <si>
    <t>GGGGAGACCCTTGCCACATTC</t>
  </si>
  <si>
    <t>GGCGTGCTGCTTTCCGGCA</t>
  </si>
  <si>
    <t>GCTGGGTATTCCCAGAGTCCC</t>
  </si>
  <si>
    <t>GGCTTTCACCGGGTTGCGGGG</t>
  </si>
  <si>
    <t>GCCGCTCGGCGAGAGGAAAT</t>
  </si>
  <si>
    <t>GAACATTGCGTTGGCTTTCAC</t>
  </si>
  <si>
    <t>GGTAGACATTTAAAGGGGTA</t>
  </si>
  <si>
    <t>GGATAAGGTAGACATTTAAAG</t>
  </si>
  <si>
    <t>GGAGAGCGAATGCATTGAAAA</t>
  </si>
  <si>
    <t>GAGACGGGATTTTGGTCCG</t>
  </si>
  <si>
    <t>GCAAACGGAAGACACTTAAAG</t>
  </si>
  <si>
    <t>GGAAAGGAACAAGGGAAAGAGC</t>
  </si>
  <si>
    <t>GCTCAGTAATCTGAAGCTTGG</t>
  </si>
  <si>
    <t>GCAAGGCGGGACTTTAAGTA</t>
  </si>
  <si>
    <t>GGGACATGAGGAAAGGAACAA</t>
  </si>
  <si>
    <t>GAACAAGGGAAAGAGCCGGTGA</t>
  </si>
  <si>
    <t>GCACGAACGGCAGCACCCCGG</t>
  </si>
  <si>
    <t>GCAGCACCCCGGTGGCCTCCA</t>
  </si>
  <si>
    <t>GTGTAGGCTTTAGGCCTCTTA</t>
  </si>
  <si>
    <t>GGCTTAAGTCCCAGCGCCCCA</t>
  </si>
  <si>
    <t>GGGACTTAAGCCTGGAGATCG</t>
  </si>
  <si>
    <t>GAGGTCCACGCCACGCACGAA</t>
  </si>
  <si>
    <t>Ggccggcgctggcccagcccg</t>
  </si>
  <si>
    <t>GCGGCGCCATGGAGGCCACCG</t>
  </si>
  <si>
    <t>GCGCGGGCGGGTTAAAggggc</t>
  </si>
  <si>
    <t>GAGCCCTTCCCCTACCTGGAGGC</t>
  </si>
  <si>
    <t>GGCTGTTGCCCCTGTCTC</t>
  </si>
  <si>
    <t>Gcttgctctgtgaccttgta</t>
  </si>
  <si>
    <t>GGAGGTCCTGCCTCCAGGTA</t>
  </si>
  <si>
    <t>GTTGGTGGAGGTCCTGCCTCCAGGT</t>
  </si>
  <si>
    <t>GagcctggacCTACAGCGCTGT</t>
  </si>
  <si>
    <t>GAGGTAGACAAGGCCTGAGAC</t>
  </si>
  <si>
    <t>GAGAGGGAGCCCTTCCCCTACC</t>
  </si>
  <si>
    <t>GCAGATGATGCAGCTGCTGCTTC</t>
  </si>
  <si>
    <t>GACCTCCACCAACAGCGCTGT</t>
  </si>
  <si>
    <t>GggggctcctccggggTATC</t>
  </si>
  <si>
    <t>GGCCGAAGTCGGCGAGGACAG</t>
  </si>
  <si>
    <t>GCGGCTCCGAGCGGCCTCcgg</t>
  </si>
  <si>
    <t>GgcggctgcggcgCACAGCAC</t>
  </si>
  <si>
    <t>GCGATCGCGCCcggaggcag</t>
  </si>
  <si>
    <t>Ggccgccgcggccaccagggc</t>
  </si>
  <si>
    <t>GCCGTACCGAggcggccgccg</t>
  </si>
  <si>
    <t>GCTCGGAGCCGCGCGAACA</t>
  </si>
  <si>
    <t>GAACATGGCCGAAGTCGGCG</t>
  </si>
  <si>
    <t>GCGCCCTGCTCGCGCTGCGCT</t>
  </si>
  <si>
    <t>GGGGCAGGAGCGTCGGGTGGGT</t>
  </si>
  <si>
    <t>GCACCCAGCCCCGTAACCTGC</t>
  </si>
  <si>
    <t>GACACAGCAGATCCGGTCGC</t>
  </si>
  <si>
    <t>GCGGCGCTGACACAGCAGATC</t>
  </si>
  <si>
    <t>GGCGCTTGACGGACCAGAGC</t>
  </si>
  <si>
    <t>GACGGACCAGAGCAGGTATGG</t>
  </si>
  <si>
    <t>GTGGCGGCCCGGCAGGTTAC</t>
  </si>
  <si>
    <t>GCGGAGCGAGCGTGATCTGAG</t>
  </si>
  <si>
    <t>GTCGGGTGGGTCGGAGGTGCC</t>
  </si>
  <si>
    <t>GCGTGATCTGAGTGGAGAGC</t>
  </si>
  <si>
    <t>GAGAATCAAGAGTAGCGGATG</t>
  </si>
  <si>
    <t>GTAGCGGATGAGGCGCTTGTG</t>
  </si>
  <si>
    <t>GCCGGGGGAACGTGCGAGCAG</t>
  </si>
  <si>
    <t>GATGAACCGGGCCTTCCCTC</t>
  </si>
  <si>
    <t>GTTCTAGGGCCTGCTCCTGCG</t>
  </si>
  <si>
    <t>GTCCGCCTTCCGTCTGTTCTA</t>
  </si>
  <si>
    <t>GCCCGAACCCTCGCCTTCCAG</t>
  </si>
  <si>
    <t>GGACCCGGCGCCGCGGAACGG</t>
  </si>
  <si>
    <t>GTTCATCCCTGGGAAGGTAC</t>
  </si>
  <si>
    <t>GCGGAACGGAGGATAGCGT</t>
  </si>
  <si>
    <t>GAGCCGCAGCACTTGTGAGA</t>
  </si>
  <si>
    <t>GCGTAGGTACGCCGGGGTGT</t>
  </si>
  <si>
    <t>GTGAGGGGTTTGTACTATCCT</t>
  </si>
  <si>
    <t>GCGGACGCAGTTGCGTGA</t>
  </si>
  <si>
    <t>GCGGCGGAGCACGCGTGTGTG</t>
  </si>
  <si>
    <t>Gcgcgcgcctgcggccgttg</t>
  </si>
  <si>
    <t>GgttggggtgggggACGCGAC</t>
  </si>
  <si>
    <t>GCGGCTCGGCTTAGTCCTC</t>
  </si>
  <si>
    <t>GCCACTCACCCTAACTTGTTG</t>
  </si>
  <si>
    <t>GTGGCAGTTATATAGACCGG</t>
  </si>
  <si>
    <t>Ggccggcggtgcgcagctcgc</t>
  </si>
  <si>
    <t>Gcgcagctcgcgggaggccag</t>
  </si>
  <si>
    <t>Gagcgccccccgcccgcccct</t>
  </si>
  <si>
    <t>Ggcggcccggcggggactagg</t>
  </si>
  <si>
    <t>Gggagtcccccgcccctccgc</t>
  </si>
  <si>
    <t>Gcgcggccgcccaggggcggg</t>
  </si>
  <si>
    <t>GTTGAGGCGCTATGTGAGTg</t>
  </si>
  <si>
    <t>Gaggggcgggggactcccgga</t>
  </si>
  <si>
    <t>Gagctcgggcccggagccgcg</t>
  </si>
  <si>
    <t>GCCCTCGTCCGCGCGACCCGG</t>
  </si>
  <si>
    <t>GGGCCGCACGACACTAATT</t>
  </si>
  <si>
    <t>GACAAAGGGCCCCGCTCTCC</t>
  </si>
  <si>
    <t>GCTGCATGCAAATGAGGCGGA</t>
  </si>
  <si>
    <t>GAGGGTTGGCAGGATAACCC</t>
  </si>
  <si>
    <t>GGCAGGATAACCCCGGAGAG</t>
  </si>
  <si>
    <t>GCGGGGCCCTTTGTCCTCCAG</t>
  </si>
  <si>
    <t>GTGTCGTGCGGCCCGTGGCG</t>
  </si>
  <si>
    <t>GGCCCGTGGCGAGGCGAGGTC</t>
  </si>
  <si>
    <t>GAGCGAGCAAGCAAGGCGGG</t>
  </si>
  <si>
    <t>GCGGCCCAATTAGTGTCGTG</t>
  </si>
  <si>
    <t>GGGGACCTAGGGGATCCCTTT</t>
  </si>
  <si>
    <t>GAGCCTTCCGGGAGGAGTTCG</t>
  </si>
  <si>
    <t>GCCTATGGTGAGGGGCTGCAC</t>
  </si>
  <si>
    <t>GAACACACGGACTACAACC</t>
  </si>
  <si>
    <t>GGGCCGCGTCAACCTCATCG</t>
  </si>
  <si>
    <t>GGCTGCTTTGAGACAGCCCC</t>
  </si>
  <si>
    <t>GTGAGTGTCAGGTCACCCTCT</t>
  </si>
  <si>
    <t>GcccgAGCATCCCGCGCCGA</t>
  </si>
  <si>
    <t>GGTCATCAGCCTCTGATCAC</t>
  </si>
  <si>
    <t>GGTTGACCTGGGATTCCCAAA</t>
  </si>
  <si>
    <t>GAGCTGGCACCCGGTTGACC</t>
  </si>
  <si>
    <t>GAATAGCCCTGAGTGGCACT</t>
  </si>
  <si>
    <t>GAAGGGCAGCTCAGAAATCC</t>
  </si>
  <si>
    <t>GGTCATGCCAAGTGCCACTC</t>
  </si>
  <si>
    <t>GGCGGAACCGGCTGAGGTCT</t>
  </si>
  <si>
    <t>GGCCAGCAGCTCCGCGACCTG</t>
  </si>
  <si>
    <t>GGAATGTGCGCAcccccgcgc</t>
  </si>
  <si>
    <t>GAGCTGCAGGCGCGCGTCA</t>
  </si>
  <si>
    <t>GGGGATCCCTTTGGGAATCCC</t>
  </si>
  <si>
    <t>GAAAGTCACCAGCGCCAGGGA</t>
  </si>
  <si>
    <t>GGAAGCTTTCGTCCCCTCCGA</t>
  </si>
  <si>
    <t>GAGGCCACCGGGGGATCCGC</t>
  </si>
  <si>
    <t>GCAACGCCAGCAGGCGTCAG</t>
  </si>
  <si>
    <t>GGCCAATCATCGGGGGCGGCG</t>
  </si>
  <si>
    <t>GCGCGACATGAGGCCACCG</t>
  </si>
  <si>
    <t>GCGGCTGGCCAATCATCGG</t>
  </si>
  <si>
    <t>GTACGCCTTGTCGGTCTGGCT</t>
  </si>
  <si>
    <t>GAGCGTTCCAACCTTCGGA</t>
  </si>
  <si>
    <t>GGTGCAGTTACCGTTTGCC</t>
  </si>
  <si>
    <t>GCACCGCGGCAGGGACTCGCT</t>
  </si>
  <si>
    <t>GTGGGTGTGTGCGCAAGGCCA</t>
  </si>
  <si>
    <t>GCGGAAGTACCCCGCGGG</t>
  </si>
  <si>
    <t>GCCACTTTTCCAGCGCTAA</t>
  </si>
  <si>
    <t>GTGGCGGTACGGTAACCG</t>
  </si>
  <si>
    <t>GGTCTTTAAAAAACTCTGTGG</t>
  </si>
  <si>
    <t>GTTGCTTGTTCCGCGGGTGAT</t>
  </si>
  <si>
    <t>GAACCAGTGTTGCTTGTTCCG</t>
  </si>
  <si>
    <t>GGCCTCTCTGTTGTAAATTAG</t>
  </si>
  <si>
    <t>GCGGGGTACTTCCGCCGCGC</t>
  </si>
  <si>
    <t>GTAACCGAGGAGGTTCCAGCG</t>
  </si>
  <si>
    <t>GCAACCCGGTGTTTAACACA</t>
  </si>
  <si>
    <t>GTTTACGCACCGACACCGGG</t>
  </si>
  <si>
    <t>GGTTCCCGCTTGCCCGCTCGC</t>
  </si>
  <si>
    <t>GTCGGCCCACCGGGACCGGCG</t>
  </si>
  <si>
    <t>GTCTGACGCAGGCGCCATTAC</t>
  </si>
  <si>
    <t>GCAGTGTTTGGGAGCCTTAAC</t>
  </si>
  <si>
    <t>GAAAGCCGTGTGTTAAACACC</t>
  </si>
  <si>
    <t>GCTGGGGACTGACAACTTATG</t>
  </si>
  <si>
    <t>GGCTTTCAGGCGCTCTCAGG</t>
  </si>
  <si>
    <t>GTCCCGGTGGGCCGACTTC</t>
  </si>
  <si>
    <t>GACTTCCGGCGAGCGGGCAAG</t>
  </si>
  <si>
    <t>GTTTGTAAATGCGGTGGGTG</t>
  </si>
  <si>
    <t>GAGCGCGCTTAGGCTTTGGTT</t>
  </si>
  <si>
    <t>GCTTTTACACGGAGCGCGCTT</t>
  </si>
  <si>
    <t>GACTGACAACTTATGCGGACA</t>
  </si>
  <si>
    <t>GGTCCCGCGCCGGTCCCGGT</t>
  </si>
  <si>
    <t>GCGTCAGACACTAACATGG</t>
  </si>
  <si>
    <t>GGCAGGGAAGCCGTCGTAGGG</t>
  </si>
  <si>
    <t>GTTTCGACAGGGATATGCATC</t>
  </si>
  <si>
    <t>GGCGCCAAGTTCAGTTTCGAC</t>
  </si>
  <si>
    <t>GCCTGGAGCAAGCATAAGGGT</t>
  </si>
  <si>
    <t>GCAGGCCCAGGGTTGCCTTGG</t>
  </si>
  <si>
    <t>GACCTGGGCTGGTGGTTGCGG</t>
  </si>
  <si>
    <t>GCGGAGGGTTCGGCCGCCTTG</t>
  </si>
  <si>
    <t>GGCAAGCTCAGTGTGATCCC</t>
  </si>
  <si>
    <t>GGGGAGCCTGGAGCAAGCATA</t>
  </si>
  <si>
    <t>GAGCTTGCCACATCCCCAAGG</t>
  </si>
  <si>
    <t>GCAGAAAGAGGTGGGGTTTAG</t>
  </si>
  <si>
    <t>GGAAATTGAGGCCGAAGTC</t>
  </si>
  <si>
    <t>GAGCTGCTCGGAGACGCCTCC</t>
  </si>
  <si>
    <t>GGGACTAGGCCCCGCCATTT</t>
  </si>
  <si>
    <t>GGCAGGGCTCGCGCAGTTACC</t>
  </si>
  <si>
    <t>GTCCGGGACGGGCAGTAGAGC</t>
  </si>
  <si>
    <t>GCCAGGATGAGTCGTCCGGGA</t>
  </si>
  <si>
    <t>GTCCGCCAGGATGAGTCGTC</t>
  </si>
  <si>
    <t>GCTCATGTCCAGCCCGCACCC</t>
  </si>
  <si>
    <t>GCTCGCGCAGTTACCAGGCAG</t>
  </si>
  <si>
    <t>GGTGGGACTGCACAGTCCGCC</t>
  </si>
  <si>
    <t>GAAGAAGCCAGTGCACCAGAC</t>
  </si>
  <si>
    <t>GCTCCGCGGCGGCGCAGGTTT</t>
  </si>
  <si>
    <t>GGCAGAAGACCGAGAGCAGGC</t>
  </si>
  <si>
    <t>GAGAGCAGGCGGGACGGCTCT</t>
  </si>
  <si>
    <t>GCGGGACGGCTCTCGGCCCGG</t>
  </si>
  <si>
    <t>GCGGCTCCCGCTTCTCTTTGC</t>
  </si>
  <si>
    <t>GTCCGCTAGCTCGCCGCTCCT</t>
  </si>
  <si>
    <t>GCTCCAGGTTTTATAGACTAC</t>
  </si>
  <si>
    <t>GGTTTTATAGACTACGGGCGA</t>
  </si>
  <si>
    <t>GCGCAGGTTTTGGTCACAAGT</t>
  </si>
  <si>
    <t>GCTCCCTCTCGGGTCTCTCTC</t>
  </si>
  <si>
    <t>GCGGCCAAGGCGCTCCTGGCG</t>
  </si>
  <si>
    <t>GCCGCGCGGCCAAGGCGCTCC</t>
  </si>
  <si>
    <t>GGGCACCGCGTCCTGTGGGG</t>
  </si>
  <si>
    <t>GGCCTCGGGCACCGCGTCCTG</t>
  </si>
  <si>
    <t>GGGAGAGCTGATTCCAAACTG</t>
  </si>
  <si>
    <t>GAGACCCGAGAGGGAGCGCG</t>
  </si>
  <si>
    <t>GAGGCCCGAGAGAGACCCGAG</t>
  </si>
  <si>
    <t>GCCCAGGGGCCGCGCAGCGAA</t>
  </si>
  <si>
    <t>GCCCATGGCAGCGGCCGCCCA</t>
  </si>
  <si>
    <t>GCGGCGGACACGCAGGTGAGG</t>
  </si>
  <si>
    <t>GCTGCGGGGCCAACGCGGCCA</t>
  </si>
  <si>
    <t>GCTTAGGGGCGTTGGAGGTGG</t>
  </si>
  <si>
    <t>GCTGTGGAGGTCGTAGTCTCG</t>
  </si>
  <si>
    <t>GGACTCTCAGGGCTGCGGGCT</t>
  </si>
  <si>
    <t>GGCGGCGCAGGCAGACCGC</t>
  </si>
  <si>
    <t>GAAGCGTTCCGGAAGCGGTTC</t>
  </si>
  <si>
    <t>GTGTCCGCCGCCATCCTGCC</t>
  </si>
  <si>
    <t>GACCCGGAAGCGTTCCGGAAG</t>
  </si>
  <si>
    <t>GGTATTCCTGAGGCGTCCTCG</t>
  </si>
  <si>
    <t>GTGAGTGATTCGGCCCTGGGC</t>
  </si>
  <si>
    <t>GTCCAGTGAGTGATTCGGCCC</t>
  </si>
  <si>
    <t>GCGCATGCGCCGAGCGGAAC</t>
  </si>
  <si>
    <t>GAATGGGCGCATGCGCCGAG</t>
  </si>
  <si>
    <t>GCCTGCGCTGTGACCTAGAAT</t>
  </si>
  <si>
    <t>GGCGTCCTCGGGGGTACCG</t>
  </si>
  <si>
    <t>GAAACCTTCCGTCAAGTCGCA</t>
  </si>
  <si>
    <t>GTCAAGTCGCAAGGCTCTAC</t>
  </si>
  <si>
    <t>GGCGTACTAATAGACACCTT</t>
  </si>
  <si>
    <t>GTCCCGGGGTGGCCTTGGCG</t>
  </si>
  <si>
    <t>GGGGAGCCGCGGCACCCACCT</t>
  </si>
  <si>
    <t>GCATTGCTGGACGCAGCCCG</t>
  </si>
  <si>
    <t>GCGGGACGCACGGCACGAT</t>
  </si>
  <si>
    <t>GACGCGGGGGACGTTTCGGTC</t>
  </si>
  <si>
    <t>GCACGGCACGATGGGAGACGC</t>
  </si>
  <si>
    <t>GGCGCGGGACGCACGGCACGA</t>
  </si>
  <si>
    <t>GCGACAGGAGGAGACGCGAC</t>
  </si>
  <si>
    <t>GTGCGCGGCGGAGGCTGTGGG</t>
  </si>
  <si>
    <t>GCGCGACAGGAGGAGACGCGA</t>
  </si>
  <si>
    <t>GCGTTAGCCCCGCGCAGCCGC</t>
  </si>
  <si>
    <t>GCCGCGTTCGAGTTCTCGGA</t>
  </si>
  <si>
    <t>GGCGTCGCCGCCATGGACCT</t>
  </si>
  <si>
    <t>GGACCGAAACGTCCCCCGCGT</t>
  </si>
  <si>
    <t>GAAACGTCCCCCGCGTCGGGG</t>
  </si>
  <si>
    <t>GGTTGTGAGCAGGCCTAAGCG</t>
  </si>
  <si>
    <t>GGCAGTAAGTCTCGGGCCCA</t>
  </si>
  <si>
    <t>GTAGCCTCACGCCTTAGGTA</t>
  </si>
  <si>
    <t>GGCGCAGTACCAGTTGGGGG</t>
  </si>
  <si>
    <t>GGTGAGTTACCTCGAAACG</t>
  </si>
  <si>
    <t>GTAGTTATGGGGCAGGAGCCG</t>
  </si>
  <si>
    <t>GCCCCTGGGGAGCGTACAAA</t>
  </si>
  <si>
    <t>GCTGCAGCGATGCCGTGCCC</t>
  </si>
  <si>
    <t>GTAGCGACTGCCCGAGAAGGC</t>
  </si>
  <si>
    <t>GGCGTGAGGCTACGAGCGGT</t>
  </si>
  <si>
    <t>GGCAGCTTCTCTTGTCTCTGA</t>
  </si>
  <si>
    <t>GCCACGCCACGTGTTCCGCAC</t>
  </si>
  <si>
    <t>GCAATGATTTAGGAATCTCA</t>
  </si>
  <si>
    <t>GCCCCTGCGCGGCCAACGCCC</t>
  </si>
  <si>
    <t>GTCCCCGAAGTCACCTCGT</t>
  </si>
  <si>
    <t>GAGGGGGAGTGGGGGACGCGA</t>
  </si>
  <si>
    <t>GAGGGAGGCGGCTGTTGCCG</t>
  </si>
  <si>
    <t>GGAAGCGCGCTTCCGGTG</t>
  </si>
  <si>
    <t>GGGACGGCTGGGTTTCCTTTG</t>
  </si>
  <si>
    <t>GCGACTGGAAGCGCGCTTC</t>
  </si>
  <si>
    <t>GCGCTTCCGGTGCGGAACACG</t>
  </si>
  <si>
    <t>GTCGCCGAGGACGCCTCCCGG</t>
  </si>
  <si>
    <t>GCTCCGAGATGATGGACGACC</t>
  </si>
  <si>
    <t>GAACCTCTTCTTCCTGCCGGG</t>
  </si>
  <si>
    <t>GACGACCTGGCGACCGAcgcg</t>
  </si>
  <si>
    <t>GCCGCCTCCGGGAGGCGTCCT</t>
  </si>
  <si>
    <t>GCCGCCATGTTGCCCGCGCA</t>
  </si>
  <si>
    <t>GCAAGGCCTGCCGGGTCAGCT</t>
  </si>
  <si>
    <t>GGCGAGCGGGGCCGCTTCCA</t>
  </si>
  <si>
    <t>GTTGCCCGCGCAAGGCCTGCC</t>
  </si>
  <si>
    <t>GGAGAATCGGAGGTCGGCGCC</t>
  </si>
  <si>
    <t>GTGAAGCCACCTGCGGCGCAC</t>
  </si>
  <si>
    <t>GCGGTTCATCTTCCTGCACAC</t>
  </si>
  <si>
    <t>GTGGGAACTGCAAAGCCTCTCT</t>
  </si>
  <si>
    <t>Gccgcctcgcctggttctatt</t>
  </si>
  <si>
    <t>GAGtgagcatttactaggcgc</t>
  </si>
  <si>
    <t>GGGTTCTGCCGGAGCTTCCCG</t>
  </si>
  <si>
    <t>GAGTGAGATGAAGTCGAACTG</t>
  </si>
  <si>
    <t>GGCTCTGACTCACCCGGGGTA</t>
  </si>
  <si>
    <t>GCCCGGGCTCTGACTCACCCG</t>
  </si>
  <si>
    <t>GAGAGCCCCCCGTGGGTGCAGC</t>
  </si>
  <si>
    <t>GAAGAAGAGGCTGCTGCAGGA</t>
  </si>
  <si>
    <t>GtaaatgctcaCTCACTAGAT</t>
  </si>
  <si>
    <t>GATAGGTGGCCTTTATTGCG</t>
  </si>
  <si>
    <t>GTCCGGAGCTGTCCCTCGCCT</t>
  </si>
  <si>
    <t>GTCGAACTGTgggatatgaa</t>
  </si>
  <si>
    <t>GCTCTGGAAGGCAAGGAGCCA</t>
  </si>
  <si>
    <t>GTTCCCACCTCGGGAAGCTC</t>
  </si>
  <si>
    <t>GGCTTTGCAGTTCCCACCTC</t>
  </si>
  <si>
    <t>GGCTCTCTGCTCTGCGTGATG</t>
  </si>
  <si>
    <t>GCTGGCGCCTGCTGCACCCAC</t>
  </si>
  <si>
    <t>GCAGGAAGATGAACCGCTC</t>
  </si>
  <si>
    <t>GAAACAGGAGTGCAGTAACTG</t>
  </si>
  <si>
    <t>GCGGTCCTAGGAAAGGTGAGGT</t>
  </si>
  <si>
    <t>GAAATGTGCCTGTGCGCCGC</t>
  </si>
  <si>
    <t>GCTCCGGCAGAACCCAGGCGA</t>
  </si>
  <si>
    <t>GGTGGGCAATCTGCGGGCTC</t>
  </si>
  <si>
    <t>GGGAGCGGGGGGCGTGTTGCC</t>
  </si>
  <si>
    <t>GGAGTCGTGTCGGCGCCACCC</t>
  </si>
  <si>
    <t>GCACCGCACCCCAGCGCCACC</t>
  </si>
  <si>
    <t>GAGACACGGCCCGCGAGGCCA</t>
  </si>
  <si>
    <t>GGCGAGTGGCTGGCGGGATCG</t>
  </si>
  <si>
    <t>GGGCGTGTTGCCGGGTGGCGC</t>
  </si>
  <si>
    <t>GGCGCCGACACGACTCCCTC</t>
  </si>
  <si>
    <t>GCCCAAGGCGACgggcggaag</t>
  </si>
  <si>
    <t>GGTGCGGTGCGGGTGCCGCTA</t>
  </si>
  <si>
    <t>GCACCCAGCGGTCCCGTGA</t>
  </si>
  <si>
    <t>GGCGGGGTTCCGGGTTGAGG</t>
  </si>
  <si>
    <t>GCTCTTTGAGGCCGACGCTAG</t>
  </si>
  <si>
    <t>GGCGAAGGTGACCGGGGACCG</t>
  </si>
  <si>
    <t>GACCGAGGTACTGCTCCGGC</t>
  </si>
  <si>
    <t>GTACTGCTCCGGCTGGCCGGC</t>
  </si>
  <si>
    <t>GTCAGGGCCGGCCTGCGCGTT</t>
  </si>
  <si>
    <t>GTCAGGACCACCGGGGATCC</t>
  </si>
  <si>
    <t>GCCGACGCTAGGGGCCCGGAA</t>
  </si>
  <si>
    <t>GACACAggcggcccgggacg</t>
  </si>
  <si>
    <t>GAGCCGGGCAGGGGAGCGACA</t>
  </si>
  <si>
    <t>GGCTTGGGCCGTCAGGCGA</t>
  </si>
  <si>
    <t>GTCAGGCGACGGGACAGGTC</t>
  </si>
  <si>
    <t>GCGCGGTCACGTGACGTGCG</t>
  </si>
  <si>
    <t>GACGGCCCAAGCCGGCCGGAG</t>
  </si>
  <si>
    <t>GCAGGGGCGCGAACGCGGAC</t>
  </si>
  <si>
    <t>GCAGGGGAGCGACACGGAA</t>
  </si>
  <si>
    <t>GACTCCCTGTCCCGGACCGC</t>
  </si>
  <si>
    <t>GACGTGCGTGGCGACGTGT</t>
  </si>
  <si>
    <t>GTAGACTTGGACGGGGCATGC</t>
  </si>
  <si>
    <t>GGCGGGGCGGCTCCCCGTCA</t>
  </si>
  <si>
    <t>GGGGCGGGTAGACTTGGAC</t>
  </si>
  <si>
    <t>GCCTGCCTTCAACGTGAGGGG</t>
  </si>
  <si>
    <t>GAGCTGCATCGCGCGCCCGAA</t>
  </si>
  <si>
    <t>GGCGCCAAAGCGCGGAGCGG</t>
  </si>
  <si>
    <t>GCAGCTCGCGGATCAGTTCCA</t>
  </si>
  <si>
    <t>GGCTTTTTCGCAGAACATGG</t>
  </si>
  <si>
    <t>GGACGGGGCATGCCGGCGT</t>
  </si>
  <si>
    <t>GGCATGCCGGCGTTGGGCCCT</t>
  </si>
  <si>
    <t>GAAATAAGCCTCTGACATGG</t>
  </si>
  <si>
    <t>GACAGGAGCAGTCAATTCGGG</t>
  </si>
  <si>
    <t>GTCTGATGCGTCCCCGGGCGC</t>
  </si>
  <si>
    <t>GATTTAGAGCAGCGGGACA</t>
  </si>
  <si>
    <t>GCTTCCACTCGCGTGATTCGG</t>
  </si>
  <si>
    <t>GGAGACTGGGCAGGATGGTTG</t>
  </si>
  <si>
    <t>GGCTTATTTCCGAGTGGAGTC</t>
  </si>
  <si>
    <t>GGAGTTAGGGGTGTACAAGA</t>
  </si>
  <si>
    <t>GGCTCCTCCGAATCACGCGAG</t>
  </si>
  <si>
    <t>GCAGTTTCCTTGCGACCCCA</t>
  </si>
  <si>
    <t>GTCCCCGAGTGAGCGTCGAAT</t>
  </si>
  <si>
    <t>GTCCTTACCGCCGGCTGCTG</t>
  </si>
  <si>
    <t>GTTGCAGGGTTGAGTTGGTCC</t>
  </si>
  <si>
    <t>GCGCGGGAGCTGAGAAGTTGC</t>
  </si>
  <si>
    <t>GAAACTTTGCGAGAGTAGCGC</t>
  </si>
  <si>
    <t>GTAAGGACGGGGCGTTCGT</t>
  </si>
  <si>
    <t>GCGTTCGTGGGGACGCAGTCG</t>
  </si>
  <si>
    <t>GGCACGACGTCATCGCGCA</t>
  </si>
  <si>
    <t>GAGCGTCGAATGGGACCTCTG</t>
  </si>
  <si>
    <t>GCAGCGACCCTCAGACGGCA</t>
  </si>
  <si>
    <t>GGAGAAGGTTTCGGTCGCGAG</t>
  </si>
  <si>
    <t>GTCGCTGCTGGGAGACCTTGA</t>
  </si>
  <si>
    <t>GCTGCGGCGCGAGGTGAGCGG</t>
  </si>
  <si>
    <t>GCCAACCATGCCGTCTGA</t>
  </si>
  <si>
    <t>GGCCCTACGCAGTTCCGACAA</t>
  </si>
  <si>
    <t>GAGCAGAACGTGCCAACGGCT</t>
  </si>
  <si>
    <t>GGGGCGTGCAGGCGTTAGGGG</t>
  </si>
  <si>
    <t>GAGGGCTTGTTTGGTCAGAAG</t>
  </si>
  <si>
    <t>GAGGTGGGGCGTGCAGGCGTT</t>
  </si>
  <si>
    <t>GGGTCCTCCCGACAATCCTC</t>
  </si>
  <si>
    <t>GCAGGGTAGGCGTCTTTGCCC</t>
  </si>
  <si>
    <t>GGGGATCTGGGGCAAGGGTGT</t>
  </si>
  <si>
    <t>GTCCTGCCCCACATCTTGAC</t>
  </si>
  <si>
    <t>GAAATGGGAGCCCGCAGAGAA</t>
  </si>
  <si>
    <t>GCTTAGAGCCGGGCCTTTCCA</t>
  </si>
  <si>
    <t>GCTGCCAGTCAAGATGTGGGGC</t>
  </si>
  <si>
    <t>GGGGCAGGACTTTGGAGAAAC</t>
  </si>
  <si>
    <t>GCGCCTGGAGATCAAGGGGC</t>
  </si>
  <si>
    <t>GGCCCGGCTCTAAGCCATGGA</t>
  </si>
  <si>
    <t>GGTTCTCTTCGCTCCGCCTA</t>
  </si>
  <si>
    <t>GAAGAGGAAAGGGCAGCTACT</t>
  </si>
  <si>
    <t>GGAACGCGGTCTGTGGTGGGG</t>
  </si>
  <si>
    <t>GGCCGGTTTCCTCGGGGAACG</t>
  </si>
  <si>
    <t>GcGCGCTAGGATTGCCGCGAC</t>
  </si>
  <si>
    <t>GTCAGCGCCCGCTCAACAG</t>
  </si>
  <si>
    <t>GGAAACCGGCCGCCCACGCC</t>
  </si>
  <si>
    <t>GCGGGCGCTGACGGACCCGG</t>
  </si>
  <si>
    <t>GCTCAACAGGGGAGGATGCTC</t>
  </si>
  <si>
    <t>GGAGCGAAGAGAACCGGTCG</t>
  </si>
  <si>
    <t>Gaatttgaagctgggcccata</t>
  </si>
  <si>
    <t>GTTCGGTTTTAATGCCAAACATGAT</t>
  </si>
  <si>
    <t>GTTTTAATGCCAAACATGATC</t>
  </si>
  <si>
    <t>GGCAAGTTTAGAATAATCTGCA</t>
  </si>
  <si>
    <t>GCAACACAAACCCGCAGCTTT</t>
  </si>
  <si>
    <t>GCGGTGGGGTGGAAAGCGGCC</t>
  </si>
  <si>
    <t>GAGCTCTCTCGGGTGGCGTC</t>
  </si>
  <si>
    <t>GGTGAGAGCCGCGCGGCGGCG</t>
  </si>
  <si>
    <t>Gcttgggttttgtagccatat</t>
  </si>
  <si>
    <t>Gcaacagtgtgctagaaggagct</t>
  </si>
  <si>
    <t>GCTCTCACCTGATAGATGACTA</t>
  </si>
  <si>
    <t>GAGTTCTTTGAACTTGATGTTG</t>
  </si>
  <si>
    <t>GAATGGAAATAACCGAAAGCTG</t>
  </si>
  <si>
    <t>GAGAGCATCCTGCCCACCCCC</t>
  </si>
  <si>
    <t>GTCAGGGCGCGATCGCGGATT</t>
  </si>
  <si>
    <t>GATCGCGGATTCGGCACTC</t>
  </si>
  <si>
    <t>GAGGAGCGCGGTGGCGGCGT</t>
  </si>
  <si>
    <t>GCCCGAGCGCGGAAACCGAG</t>
  </si>
  <si>
    <t>GGCACTCCGGGTGGGCGTGGC</t>
  </si>
  <si>
    <t>GCGGATTCGGCACTCCGGGT</t>
  </si>
  <si>
    <t>GTGACGTACGTCGTGCACACG</t>
  </si>
  <si>
    <t>GACACCCGCCTGAACCACGC</t>
  </si>
  <si>
    <t>GGTTTGTGCTGGCCTTGGAC</t>
  </si>
  <si>
    <t>GGTGCTCCGTCCTTTGTACT</t>
  </si>
  <si>
    <t>GTACGTCGTGCACACGTGGTC</t>
  </si>
  <si>
    <t>GTGGTCCGGCGTGGTTCAGG</t>
  </si>
  <si>
    <t>GTGCGAGGTCCGGCTTACG</t>
  </si>
  <si>
    <t>GTGAAGCCCAAGTACAAAGGA</t>
  </si>
  <si>
    <t>GCTTAGAATGACTACGAGC</t>
  </si>
  <si>
    <t>GTTCAGGCGGGTGTCTTCGGC</t>
  </si>
  <si>
    <t>GGGAAGGAGGGTTACTCGAG</t>
  </si>
  <si>
    <t>GGAGCACCATCAACCCGTCCA</t>
  </si>
  <si>
    <t>GCTGGCCTTGGACGGGTTGA</t>
  </si>
  <si>
    <t>GGGGAAGGAGGGTTACTCGAG</t>
  </si>
  <si>
    <t>GCGGGTGTCTTCGGCCGGGCT</t>
  </si>
  <si>
    <t>GGCCAGCACAAACCCAGGTAC</t>
  </si>
  <si>
    <t>GCGCGGGCACGCAGTGTCGCG</t>
  </si>
  <si>
    <t>GTCACCGCCTCTCTGCGTGCG</t>
  </si>
  <si>
    <t>GCCGTAGAAGAGCGTCGTGG</t>
  </si>
  <si>
    <t>GTTCACACGTGGCGCCAGCGG</t>
  </si>
  <si>
    <t>GCCTAGTAAGTGGGGTCGGG</t>
  </si>
  <si>
    <t>GGGCGTGGAGGGACCCACGTC</t>
  </si>
  <si>
    <t>GCTTTGTCTCTGCTGGTATGG</t>
  </si>
  <si>
    <t>GCGGCCGCGGGACTGGTTTTg</t>
  </si>
  <si>
    <t>GGTTTTgcggcggcaccggg</t>
  </si>
  <si>
    <t>GCAGGGATCGCTTGGCGGCCG</t>
  </si>
  <si>
    <t>GGCTCCGACTTCCGGATCCC</t>
  </si>
  <si>
    <t>GCCGGCCTGGGATCCGGAAGT</t>
  </si>
  <si>
    <t>GCAGTTAGGATCGTCTAT</t>
  </si>
  <si>
    <t>GGCGGGGATCTGAGAAGCGA</t>
  </si>
  <si>
    <t>GAAGTTTCTTACTTACACTTC</t>
  </si>
  <si>
    <t>GTGCGCTCACCTAGACGGC</t>
  </si>
  <si>
    <t>GGGCAGTTAGGATCGTCTAT</t>
  </si>
  <si>
    <t>GCCCGCCAACCTGGAATAGAG</t>
  </si>
  <si>
    <t>GTAAACAGCAGGATCCCTTCC</t>
  </si>
  <si>
    <t>GGATCCCTTCCAGGGTAGAA</t>
  </si>
  <si>
    <t>GGGCGCCGCCGGCCTGGGATC</t>
  </si>
  <si>
    <t>GCGAGGGCAACACGACAACT</t>
  </si>
  <si>
    <t>GCGCAGCTAGGCTCCGACTTC</t>
  </si>
  <si>
    <t>GACTTCCGGATCCCAGGCCGG</t>
  </si>
  <si>
    <t>GCGAAAGAACCGCCCCCAGC</t>
  </si>
  <si>
    <t>GCGCTGTCGTGCTCCTCTACT</t>
  </si>
  <si>
    <t>GGAGCACGACAGCGCTGGGAC</t>
  </si>
  <si>
    <t>GCGCCGCCATCTCAGCCAGGA</t>
  </si>
  <si>
    <t>GGCGCCCGGGATCCTGTGTAG</t>
  </si>
  <si>
    <t>GGCGGTTCTTTCGCTCAGGA</t>
  </si>
  <si>
    <t>GCTGCCTTCCCGGGCGGGGTC</t>
  </si>
  <si>
    <t>GAACTGGAAGACTCCATGGTG</t>
  </si>
  <si>
    <t>GCCCTACTTCGCCTAGGGCGG</t>
  </si>
  <si>
    <t>GGCTTCCGTCCTGGCTGAGA</t>
  </si>
  <si>
    <t>GCCGACCGCAGGGCCTCTAC</t>
  </si>
  <si>
    <t>GCAGGGCCTCTACGGGTGAGG</t>
  </si>
  <si>
    <t>GGGAACCGCGGCCCAGACG</t>
  </si>
  <si>
    <t>GCACAGCACCGGATCCGGATC</t>
  </si>
  <si>
    <t>GGCGTTGGCGCTGCCACGTC</t>
  </si>
  <si>
    <t>GAGAGTCCGACGCGCCTGGCT</t>
  </si>
  <si>
    <t>GGCTAGGAGCGCCGACCGCA</t>
  </si>
  <si>
    <t>GCAGGGCCGCGCGCAGGCGAG</t>
  </si>
  <si>
    <t>GGCGCTGCCACGTCTGGGCCG</t>
  </si>
  <si>
    <t>GCTTACTCTGCGTGTCCGTTA</t>
  </si>
  <si>
    <t>GCTTCATTCATTGACCCCGG</t>
  </si>
  <si>
    <t>GCTGCGTGTTTCCGGAAGACG</t>
  </si>
  <si>
    <t>GCAGCCCTAGCTCTGTCTCGC</t>
  </si>
  <si>
    <t>GTGGCCTGCGAGACAGAGCTA</t>
  </si>
  <si>
    <t>GAGCCGCGCACACCCATCGCC</t>
  </si>
  <si>
    <t>GCGTGTCCGTTAAGGAGATCA</t>
  </si>
  <si>
    <t>GCAGAGTAAGCACCTGCTCC</t>
  </si>
  <si>
    <t>GTGGAATCAGGCCGGCTGGTG</t>
  </si>
  <si>
    <t>GTCCAGTGTCTAGTTGGGAAT</t>
  </si>
  <si>
    <t>GCGTGAAGTCCAGTGTCTAGT</t>
  </si>
  <si>
    <t>GGGTGCGTGGCGGAAGTTAA</t>
  </si>
  <si>
    <t>GGGTGGGCGCTGGGTGCGTGG</t>
  </si>
  <si>
    <t>GTGGTGCCAAAGCCGTTTCCG</t>
  </si>
  <si>
    <t>GCACGCAATTCGCTGTTGT</t>
  </si>
  <si>
    <t>GATGTCCAGGTTGAGAAGGTC</t>
  </si>
  <si>
    <t>GGAACCACAGCGCGTCAGT</t>
  </si>
  <si>
    <t>GGGCTGACTTCCGTAATCTTT</t>
  </si>
  <si>
    <t>GGAGAGCTTCCTGAAGGGGGCG</t>
  </si>
  <si>
    <t>GTGGGCGCGGCCTCATTCT</t>
  </si>
  <si>
    <t>GGCAGTCGATACTGAAATCC</t>
  </si>
  <si>
    <t>GTTCTGTAATAACCTTTAG</t>
  </si>
  <si>
    <t>GCCGGCCTGATTCCACGGAAA</t>
  </si>
  <si>
    <t>GCCGAGTTTTCCCGAGAATG</t>
  </si>
  <si>
    <t>GGTCCTGAGTTCCAGAATTT</t>
  </si>
  <si>
    <t>GCCGCGCCCACTGACGCGCTG</t>
  </si>
  <si>
    <t>GTTGAGAAGGTCGGGTCTGA</t>
  </si>
  <si>
    <t>GATTCCACGGAAACGGCTT</t>
  </si>
  <si>
    <t>GAACCACAGCGCGTCAGT</t>
  </si>
  <si>
    <t>GTGGGCGCGGCCTCATTCTC</t>
  </si>
  <si>
    <t>GAGAGCTTCCTGAAGGGGGCGA</t>
  </si>
  <si>
    <t>GACTTCCGTAATCTTTCGGAAG</t>
  </si>
  <si>
    <t>GGTTGAGAAGGTCGGGTCTGA</t>
  </si>
  <si>
    <t>GCATTTCTGAGACCGCTAA</t>
  </si>
  <si>
    <t>GAGTGTGAGCAGCTCGGGGAG</t>
  </si>
  <si>
    <t>GATTCCTAGTCTCTCGATA</t>
  </si>
  <si>
    <t>GGGAGGATCCGGACCCCCGCA</t>
  </si>
  <si>
    <t>GGACCCCCGCAAGGTCAACC</t>
  </si>
  <si>
    <t>GAGTGGAGCGGACCCAACCC</t>
  </si>
  <si>
    <t>GCTTGAAGACCAGGACAGGCT</t>
  </si>
  <si>
    <t>GGAACCTCGGCAAAGACTGA</t>
  </si>
  <si>
    <t>GTCTGGCCGTTGCGACTGG</t>
  </si>
  <si>
    <t>GAGAGGAGGCTGGATCCACGA</t>
  </si>
  <si>
    <t>GTCAGGTCTGGCCGTTGCGAC</t>
  </si>
  <si>
    <t>GTGTACCTTCTAGTCCCGCCA</t>
  </si>
  <si>
    <t>GCCTCGCTTGCTGCGCGCTGC</t>
  </si>
  <si>
    <t>GGGTATcggggcgcgggtcgg</t>
  </si>
  <si>
    <t>GGCACCCGGCCTGGGTAT</t>
  </si>
  <si>
    <t>GAGCTGAGGCCCCAGATCAG</t>
  </si>
  <si>
    <t>GAGGCCCCAGATCAGCGGCCG</t>
  </si>
  <si>
    <t>GCGCGCAGCAAGCGAGGCGCG</t>
  </si>
  <si>
    <t>GCGCGGCGGCCTTTATGGCGC</t>
  </si>
  <si>
    <t>GCCGCGGGCAAGGTCGCTCAG</t>
  </si>
  <si>
    <t>GAGCCGAGGAGGAAGGAGCGC</t>
  </si>
  <si>
    <t>GTACGTCACCTGTACAAAAG</t>
  </si>
  <si>
    <t>GCCCCCGAAAGCCATGCGC</t>
  </si>
  <si>
    <t>GGGTACCGGCGCATGGCTTT</t>
  </si>
  <si>
    <t>GATTTGGAGGGTACCGGCGCA</t>
  </si>
  <si>
    <t>GGAAGAGGATTTGGAGGGTAC</t>
  </si>
  <si>
    <t>GGGAGCGCAAAAGGTTGCCTC</t>
  </si>
  <si>
    <t>GGTGTAGTAGGGGAGCGCAAA</t>
  </si>
  <si>
    <t>GTTGGGAATGGCGGGATCC</t>
  </si>
  <si>
    <t>GGCCCGAGGAGGCTTTGCCG</t>
  </si>
  <si>
    <t>GTACACAGCATGGGTGTAGTA</t>
  </si>
  <si>
    <t>GAGGGCGGGACTTCCTCTCGT</t>
  </si>
  <si>
    <t>GTTATCTCCTTTTGCGCGACA</t>
  </si>
  <si>
    <t>GTCGGAGCGGCCCCTGCCAT</t>
  </si>
  <si>
    <t>GGTCTCAGCTGTTCCGCCTG</t>
  </si>
  <si>
    <t>GAGTGACGCTGGCCGCCAACG</t>
  </si>
  <si>
    <t>GCCGCGCCGGAGACGAGACTG</t>
  </si>
  <si>
    <t>GGGCCGCGGGCCGCCAATGGC</t>
  </si>
  <si>
    <t>GCCGCTCCGACCACGGCCTT</t>
  </si>
  <si>
    <t>GTCCCAGTACGTATACCTCGT</t>
  </si>
  <si>
    <t>GGAAACGGCGAGCCAACGAG</t>
  </si>
  <si>
    <t>GGTCCTGAGGGAGTGAGCCGG</t>
  </si>
  <si>
    <t>GTTCGTGGAAGGCGGGAGAT</t>
  </si>
  <si>
    <t>GAAAAGTAGGAGTTCGTGGA</t>
  </si>
  <si>
    <t>GCGGGAAGGTGAGGATCTGCG</t>
  </si>
  <si>
    <t>GTCATGGGCCCCGCGGGCAGC</t>
  </si>
  <si>
    <t>GCGCGAAGGCTAAGGGAGTG</t>
  </si>
  <si>
    <t>GTGGGCGTCGCGCGAAGGCTA</t>
  </si>
  <si>
    <t>GCTCAGTGGGCGTCGCGCGA</t>
  </si>
  <si>
    <t>GACAGCAGAAATGAGTTGCGT</t>
  </si>
  <si>
    <t>GTTCCCAGTACACACACCCGC</t>
  </si>
  <si>
    <t>GAACATGGATGCGGCGCGGT</t>
  </si>
  <si>
    <t>GCCCGGTCCTTACTCGAACA</t>
  </si>
  <si>
    <t>GGTCCCTGAGCTCTAGTCGCC</t>
  </si>
  <si>
    <t>GGCAGTGGCGACCCAGACCCC</t>
  </si>
  <si>
    <t>GCCGCATCCATGTTCGAGTA</t>
  </si>
  <si>
    <t>GCGCGCGGGGGAGGCCACCGG</t>
  </si>
  <si>
    <t>GGGGCGGAGCGGCCGCTGCAG</t>
  </si>
  <si>
    <t>GGAGCGGCCGCTGCAGAGGTC</t>
  </si>
  <si>
    <t>GGCTCTGGCCGGGGCGATCG</t>
  </si>
  <si>
    <t>GGCAGGGGGCCCCCGGGCGAG</t>
  </si>
  <si>
    <t>GCATCTTTCCCCACCCCCCGG</t>
  </si>
  <si>
    <t>GCGACCTCCCGCTCCGATGG</t>
  </si>
  <si>
    <t>GTCTCTCAGGTAAGGGGCACT</t>
  </si>
  <si>
    <t>GTGCGTGCGCGGCGACTGCGA</t>
  </si>
  <si>
    <t>GTCACCAATAATTGTGGGTCA</t>
  </si>
  <si>
    <t>GCGGGGCCTGAGGCGTACCGG</t>
  </si>
  <si>
    <t>GACTATTGCCTGTCCATAAC</t>
  </si>
  <si>
    <t>GATTGGCTGAGGCGAAGTAGT</t>
  </si>
  <si>
    <t>GCAATAGTCACCAATAATTGT</t>
  </si>
  <si>
    <t>GCACGCACCAAGCGTGCGTGC</t>
  </si>
  <si>
    <t>GTGGAATCCAGGGCCGGTTG</t>
  </si>
  <si>
    <t>GCCGCTGGCTCTATCCCGTC</t>
  </si>
  <si>
    <t>GTACTCGGGGCGCTGCTCCG</t>
  </si>
  <si>
    <t>GgcggcCCGAGACGCCCGAC</t>
  </si>
  <si>
    <t>GTACCCAGCGCGTGCCGGCCA</t>
  </si>
  <si>
    <t>GTGCCGGCCATGGACTCCGG</t>
  </si>
  <si>
    <t>GTGTGCCTGGCACATGCGCCG</t>
  </si>
  <si>
    <t>GGCACATGCGCCGCGGGCACT</t>
  </si>
  <si>
    <t>GGGCCTCCGAGAGTCGGAAGG</t>
  </si>
  <si>
    <t>GCTAGGCTTAAAGAGCAGGCG</t>
  </si>
  <si>
    <t>GTTGCCCCGCTCCTACGA</t>
  </si>
  <si>
    <t>GCGGAGGAAAGGCGAACTAGT</t>
  </si>
  <si>
    <t>GGGGCAACTAGTGTCTAGTGA</t>
  </si>
  <si>
    <t>GCTGAAACCCTTCGTAGGAGC</t>
  </si>
  <si>
    <t>GGCATGGGTCACGTTTCCTC</t>
  </si>
  <si>
    <t>GAAAGGCGAACTAGTAGGTTG</t>
  </si>
  <si>
    <t>GCGGTCAGCGCAAGCGCACT</t>
  </si>
  <si>
    <t>GGGCCGGGAGAACCGTTCG</t>
  </si>
  <si>
    <t>GAGCCTGGGTAGCGGCGCGA</t>
  </si>
  <si>
    <t>GATTCTCGAGGTTTTCAGCTG</t>
  </si>
  <si>
    <t>GccgccgAGAGACAGGGTGA</t>
  </si>
  <si>
    <t>GCCACGACCCTTCAGGGGTCC</t>
  </si>
  <si>
    <t>GACGGCTGGAGCTGCAGCCGG</t>
  </si>
  <si>
    <t>GAGAAGCGGGCGGACCGGA</t>
  </si>
  <si>
    <t>GGCGGCGCAGGGAGCGGTGAC</t>
  </si>
  <si>
    <t>GCAGGGAGCGGTGACCGGTGG</t>
  </si>
  <si>
    <t>GTGGTTTCCCTCCTTGGCGCG</t>
  </si>
  <si>
    <t>GgtggcTCGCGCAGCTTGT</t>
  </si>
  <si>
    <t>GGGGAGCGGGCAACGCCCCC</t>
  </si>
  <si>
    <t>GGGGAAGGCGCTTCCCTCCG</t>
  </si>
  <si>
    <t>GGCGGCTTCTGTCCGCTCCG</t>
  </si>
  <si>
    <t>GCAAGGCCCCGCGGCCGGCAC</t>
  </si>
  <si>
    <t>GTTACCGACCGTTGCCGGCA</t>
  </si>
  <si>
    <t>GCCCGTTACCGACCGTTGC</t>
  </si>
  <si>
    <t>GCGTTGGTGGGGTAGTCTCTG</t>
  </si>
  <si>
    <t>GGAGTCGGAGTGCGTTGGTG</t>
  </si>
  <si>
    <t>GCCGCGGGGCCTTGCCGGCAA</t>
  </si>
  <si>
    <t>GACAGAAGCCGCCACGAGCC</t>
  </si>
  <si>
    <t>GTCGGTAACGGGCAGATCCC</t>
  </si>
  <si>
    <t>GCCGGCTTTTAGGCGGCCTC</t>
  </si>
  <si>
    <t>GCCTCCGGGCAGCCTCGTA</t>
  </si>
  <si>
    <t>GCAGGGCTACGGGTCGGGAGA</t>
  </si>
  <si>
    <t>GCAGAGCAGGGCTACGGGTC</t>
  </si>
  <si>
    <t>GGCGGGACATACTAACCGGC</t>
  </si>
  <si>
    <t>GGCTCGGCGGGACATACTAAC</t>
  </si>
  <si>
    <t>GCACCGCAGTCGCCGTGAAGA</t>
  </si>
  <si>
    <t>GTGCCTTTGTCCCGGCCCGT</t>
  </si>
  <si>
    <t>GAAGCGGCGGGACTGGCCGAC</t>
  </si>
  <si>
    <t>GCGCGAGCGCCGCCGGCTTTT</t>
  </si>
  <si>
    <t>GCCCCCAGCGCTTCAACTAC</t>
  </si>
  <si>
    <t>GTGTGCGACCTCGGGTAGGGC</t>
  </si>
  <si>
    <t>GACCAAGAGGACCAAGGCAAC</t>
  </si>
  <si>
    <t>GGTCGCACACGGGCCGCTCC</t>
  </si>
  <si>
    <t>GACTCTCCCAGTTGGGTCCA</t>
  </si>
  <si>
    <t>GCGTTTTCTTTGTCGCGCAAG</t>
  </si>
  <si>
    <t>GGAGTGTTCCAGGATTCGCCT</t>
  </si>
  <si>
    <t>GTTCCTTGTTCGGAGTTCCC</t>
  </si>
  <si>
    <t>GCGGCCCGTGTGCGACCT</t>
  </si>
  <si>
    <t>GGGCTTGGCTGCGCCGAGTG</t>
  </si>
  <si>
    <t>GCCTCCACCGGCTGCAGACCCA</t>
  </si>
  <si>
    <t>GAGGAACACGCCGCCAGGAGC</t>
  </si>
  <si>
    <t>GAGTTCCCCGCGCTCGGCCA</t>
  </si>
  <si>
    <t>GCCACACTCCTGTGTTCTGTT</t>
  </si>
  <si>
    <t>GTGTTAGGAGGAGCGCAAGT</t>
  </si>
  <si>
    <t>GTTCTGGCAGGTAAGGAACGC</t>
  </si>
  <si>
    <t>GCCGGCTCTTCGCCTCTCAGCG</t>
  </si>
  <si>
    <t>GACGCCCGCTCCTCAGCCCTG</t>
  </si>
  <si>
    <t>GCAGACCCATGGCCGAGCGCG</t>
  </si>
  <si>
    <t>GCGGGGAACTCGACTTGAC</t>
  </si>
  <si>
    <t>GAGGACGGCGACAGCGACGC</t>
  </si>
  <si>
    <t>GCCTGTTTCGTTTCCTCTCTC</t>
  </si>
  <si>
    <t>GGACCCTTCGCCGCTCGAGAC</t>
  </si>
  <si>
    <t>GGAGCTCTAGGCCAAATGGT</t>
  </si>
  <si>
    <t>GGCCGTTGCGGGCTGGAGACA</t>
  </si>
  <si>
    <t>GTCGCGATTACGCTCTCTA</t>
  </si>
  <si>
    <t>GCGACAGCGACGCTGGGAACA</t>
  </si>
  <si>
    <t>GTGGAAGCTACAACTCTAGAC</t>
  </si>
  <si>
    <t>GCGCTTCTTAGAGCCGCTGCT</t>
  </si>
  <si>
    <t>GTGACCGGAAGTAGCAAGGC</t>
  </si>
  <si>
    <t>GGAAGTAGCAAGGCGGGCCCT</t>
  </si>
  <si>
    <t>GCGAGACCCCCTAGTAACAG</t>
  </si>
  <si>
    <t>GTGGCTACTGCTGCGGCCACT</t>
  </si>
  <si>
    <t>GAAGCGCAGCGGAACTCGAC</t>
  </si>
  <si>
    <t>GTTTAGACCGAAGAATgcagg</t>
  </si>
  <si>
    <t>GACCGAAGAATgcaggcggg</t>
  </si>
  <si>
    <t>Gggtgaggagctgacaggcct</t>
  </si>
  <si>
    <t>GTAATCGCGACCGCGGCCTGA</t>
  </si>
  <si>
    <t>GGGAACTAGCGGAAGGTGTCA</t>
  </si>
  <si>
    <t>GCTCTTGAGTCACGTGCCCA</t>
  </si>
  <si>
    <t>GGACCGAGACAGCCGAGCCC</t>
  </si>
  <si>
    <t>GCCCAAAAGACACATTCCATC</t>
  </si>
  <si>
    <t>Gaaaataatgcctgtacacagg</t>
  </si>
  <si>
    <t>GCAGGGCGGGACTTCGACTC</t>
  </si>
  <si>
    <t>GACTCCGGGGCTCGGCTGTCT</t>
  </si>
  <si>
    <t>GTCTCGGTCCGGCTACGAC</t>
  </si>
  <si>
    <t>GTCCGGCTACGACTGGCCAGA</t>
  </si>
  <si>
    <t>GGGCTGGATAGAATCCGTT</t>
  </si>
  <si>
    <t>Gacagacaggggccttagtgg</t>
  </si>
  <si>
    <t>GCTACTCCTCTAAAGACCAAA</t>
  </si>
  <si>
    <t>GACCACCACTTGCTCTGCGCTG</t>
  </si>
  <si>
    <t>GAGTCGAAGTCCCGCCCTGCA</t>
  </si>
  <si>
    <t>GGGGACCTAGGAGGGCgggag</t>
  </si>
  <si>
    <t>GAGTGGTGAGGGGACCTAGGA</t>
  </si>
  <si>
    <t>GGAGGATCGACAGAGTGGTG</t>
  </si>
  <si>
    <t>GAGACTCGGGGTGCGCGAGG</t>
  </si>
  <si>
    <t>GTCTCGGGCCGTCGCTTAAT</t>
  </si>
  <si>
    <t>GCCAAAGTCTCGCATTGGCTCC</t>
  </si>
  <si>
    <t>GAAAGATGGTGAAAAAATGCG</t>
  </si>
  <si>
    <t>GGAAAGCAAAGAAAGATTTCAC</t>
  </si>
  <si>
    <t>GAATGGAGAATTCagaagaga</t>
  </si>
  <si>
    <t>GGCCCGAGACTCGGGGTGCGCG</t>
  </si>
  <si>
    <t>GCCGTGCGGCCCCGCCAGGAA</t>
  </si>
  <si>
    <t>GTTTAATCGTGGGTTTCCTGT</t>
  </si>
  <si>
    <t>GCGGTGTCCCCCACTCTCTCC</t>
  </si>
  <si>
    <t>GTGGGGTGTGGGAACACTGAG</t>
  </si>
  <si>
    <t>GTGGCGAGCGTCCGAGCGGC</t>
  </si>
  <si>
    <t>GGTGTGTGGCGAGCGTCCGAG</t>
  </si>
  <si>
    <t>GCACTCTGCCGGCAACGCCG</t>
  </si>
  <si>
    <t>GTCCCTAGCGCGATGGCGTAT</t>
  </si>
  <si>
    <t>GGAAGGGCCCGGAGAGAGTGG</t>
  </si>
  <si>
    <t>GGAACTCATCGACTACTTGGA</t>
  </si>
  <si>
    <t>GACGACCGCTTTCACTGTGAT</t>
  </si>
  <si>
    <t>GTCTGGGTCCCCCACACCTAA</t>
  </si>
  <si>
    <t>GCCCCGGCGAGGTAGCTTC</t>
  </si>
  <si>
    <t>GAAGAAAGTGAGGCGATGCT</t>
  </si>
  <si>
    <t>GTCCTTCTGGGAAACTCGCC</t>
  </si>
  <si>
    <t>GCAAGGAACCGGCGTCCTTCT</t>
  </si>
  <si>
    <t>GCCTTCCAGAAGCTACCTCGC</t>
  </si>
  <si>
    <t>GTTCTCTGTCCCGGTTCCTG</t>
  </si>
  <si>
    <t>GCCTTCATACCCTTAGGTGTG</t>
  </si>
  <si>
    <t>GTGTACCTGGCGTGGTTTGGA</t>
  </si>
  <si>
    <t>GCTTCCGCAAGAAGGTTTCC</t>
  </si>
  <si>
    <t>GCAATGCACCATGGCTGCAAC</t>
  </si>
  <si>
    <t>GCTTGTGCCGCTTCCGCAAGA</t>
  </si>
  <si>
    <t>GGAGAAATCGCGTCGGCGGCA</t>
  </si>
  <si>
    <t>GACAAAGCGCCACTACAGGAG</t>
  </si>
  <si>
    <t>GAACCAGAGCTGTCAGCGCTA</t>
  </si>
  <si>
    <t>GCTGTCAGCGCTAAGGGGACC</t>
  </si>
  <si>
    <t>GCACAAGCCGCAGTACAGCG</t>
  </si>
  <si>
    <t>GGGCGGAGGAGAAATCGCGT</t>
  </si>
  <si>
    <t>GAGGGTCCGGGCCTGTAGCCG</t>
  </si>
  <si>
    <t>GTGGGACTTCCACTGTCGGG</t>
  </si>
  <si>
    <t>GGGCCGCCTACCTTGGCGGA</t>
  </si>
  <si>
    <t>GACCGCTCTCCCACGGCTAC</t>
  </si>
  <si>
    <t>GGTGCCGTCCGCCAAGGTAGG</t>
  </si>
  <si>
    <t>GCGGCCAGACGGTCAGGCCC</t>
  </si>
  <si>
    <t>GGGAAATGATCCCGAGTACG</t>
  </si>
  <si>
    <t>GAAGTCCCACCTGCGCCCGA</t>
  </si>
  <si>
    <t>GGGGCCGCCTACCTTGGCGGA</t>
  </si>
  <si>
    <t>GGTGGGACTTCCACTGTCGGG</t>
  </si>
  <si>
    <t>GCTCTCCCACGGCTACAGGCC</t>
  </si>
  <si>
    <t>GGAAATGATCCCGAGTACG</t>
  </si>
  <si>
    <t>GACCGTCTGGCCGCGTACT</t>
  </si>
  <si>
    <t>GCGTGCATACGGCTGCCGGCA</t>
  </si>
  <si>
    <t>GTCCCACCTGCGCCCGACGG</t>
  </si>
  <si>
    <t>GCGCCCGACGGCGGAAGTTCC</t>
  </si>
  <si>
    <t>GTACCTCAACCGCCCGACAG</t>
  </si>
  <si>
    <t>GCTGCAGTTAGGACAGTGACT</t>
  </si>
  <si>
    <t>GGAAACTCCTCGGACAAGGT</t>
  </si>
  <si>
    <t>GACCTGAACCTTGCTCCGAG</t>
  </si>
  <si>
    <t>GCCCTGACCGCCCGCGGGGTG</t>
  </si>
  <si>
    <t>GGGGCACCGGCGACAGTTG</t>
  </si>
  <si>
    <t>GAGGGCTCGCCGTCTCACCT</t>
  </si>
  <si>
    <t>GGCTCTGCGGGACCAAGGGG</t>
  </si>
  <si>
    <t>GCGGGGTGAGGGGCCCTTTCT</t>
  </si>
  <si>
    <t>GGCGGTCAGGGCCGTTCTTGA</t>
  </si>
  <si>
    <t>GGGCCCCTCACCCCGCGGG</t>
  </si>
  <si>
    <t>GCCCGAGTTTTCCCTGGTGCG</t>
  </si>
  <si>
    <t>GGCTACTAAGGGAACTTGGG</t>
  </si>
  <si>
    <t>GAGCAGGGGCATCGCGCGGC</t>
  </si>
  <si>
    <t>GCGGCAGGACGCCGGCTTTCC</t>
  </si>
  <si>
    <t>GGGTGGAGGGCACTGCAAAGG</t>
  </si>
  <si>
    <t>GCGCACCTCACTAGTCACGA</t>
  </si>
  <si>
    <t>GTTCCCTTAGTAGCCAGCTT</t>
  </si>
  <si>
    <t>GCCAGCTTCGGCACTTCCGGG</t>
  </si>
  <si>
    <t>GTGCTCGGCGGAGGCTCTCT</t>
  </si>
  <si>
    <t>GACCCAGCGACTCGATAGC</t>
  </si>
  <si>
    <t>GAATGGGGATCGTTGGCCTCC</t>
  </si>
  <si>
    <t>GAGAGAGAAACGCAGGTGATG</t>
  </si>
  <si>
    <t>GGGGCGGGAATGGGGATCGT</t>
  </si>
  <si>
    <t>GCGGGGCCTAGGGAGTGAGCG</t>
  </si>
  <si>
    <t>GAGCGGGGCGCATCTCCCGCT</t>
  </si>
  <si>
    <t>GTTGGCACCCGCCCCTCGCC</t>
  </si>
  <si>
    <t>GCGGCTCCCGCCACTTTACT</t>
  </si>
  <si>
    <t>GAGACCCGCTGTCGGCGCG</t>
  </si>
  <si>
    <t>GCCCGGGATTTCTGGGAGTTG</t>
  </si>
  <si>
    <t>GGCTTGCAGATAGTGACGG</t>
  </si>
  <si>
    <t>GACTGACGCGGGCCTCGGTTC</t>
  </si>
  <si>
    <t>GGGCTCCTGCGAGAAGCAAG</t>
  </si>
  <si>
    <t>GAGCACCTGGAAGGAGCCCCC</t>
  </si>
  <si>
    <t>GAAGGAGCCCCCAGGAGCGC</t>
  </si>
  <si>
    <t>GAGGCCCGCGTCAGTCACCTC</t>
  </si>
  <si>
    <t>GAAGTTCCGCTTGCTTCTCGC</t>
  </si>
  <si>
    <t>GCGCGCCTCGCACTGCCTCA</t>
  </si>
  <si>
    <t>GCACAAGGCGACGGCGTGGTCG</t>
  </si>
  <si>
    <t>GGATCAGGGCCCGGTCCGCT</t>
  </si>
  <si>
    <t>GCGCGTCCAGGCGCTCCCGTG</t>
  </si>
  <si>
    <t>GTTCTGGGGTGTAGACGCTGC</t>
  </si>
  <si>
    <t>GCCTTTCAGCTTGGTCTTTCC</t>
  </si>
  <si>
    <t>GGCGGTGCCGAGAACCTCGGC</t>
  </si>
  <si>
    <t>GGGCTCCGGAACCTCTCGTTC</t>
  </si>
  <si>
    <t>GGAACCTCTCGTTCGGGC</t>
  </si>
  <si>
    <t>GCGACGAAGGAGGTGGAGGCG</t>
  </si>
  <si>
    <t>GCCACACTCGAGGCGGGAA</t>
  </si>
  <si>
    <t>GCAGGTTTGCTTTAGAGGGT</t>
  </si>
  <si>
    <t>GAGGTTCCGGAGCCCCGGCGC</t>
  </si>
  <si>
    <t>GAGGGGTGGAGTTCTCACTCC</t>
  </si>
  <si>
    <t>GGGGGAGTCGAGTCCTCAATG</t>
  </si>
  <si>
    <t>GGGTCACTCTCGATGGGGAAT</t>
  </si>
  <si>
    <t>GCGCCCGTGACGTCAGAGGC</t>
  </si>
  <si>
    <t>GTAGGGAGCCCTCAGTAAGTC</t>
  </si>
  <si>
    <t>GTCGCCGCCGCGGCGCTGTCA</t>
  </si>
  <si>
    <t>GGAGCTAGCGCAGGAAGCGC</t>
  </si>
  <si>
    <t>GTCGGGTCACTCTCGATG</t>
  </si>
  <si>
    <t>GCTGGGCGGTCGAAGAGATGG</t>
  </si>
  <si>
    <t>GCCCCGGAATCGACGCTGCGC</t>
  </si>
  <si>
    <t>GTGGCGGCGACGACTACTCAG</t>
  </si>
  <si>
    <t>GGAGGCGCCTGGGCAGAGCG</t>
  </si>
  <si>
    <t>GACTTCCGCAGCAAGCCCTCC</t>
  </si>
  <si>
    <t>GCTACCACCCTAGAGCGTGGC</t>
  </si>
  <si>
    <t>GTTTCATCATTGCAAGTCCC</t>
  </si>
  <si>
    <t>GCCAAGAAGACGGACCCCgag</t>
  </si>
  <si>
    <t>Gcagagcaaggtcagaagggag</t>
  </si>
  <si>
    <t>GGGACCAAGGGGGCCGCAGGG</t>
  </si>
  <si>
    <t>GGGCCGCAGGGTGGCGATGAA</t>
  </si>
  <si>
    <t>GAGAGCACCGGGGAAATCTG</t>
  </si>
  <si>
    <t>GAACGCTGGAGGTTGATTGG</t>
  </si>
  <si>
    <t>GCGCCACGCGGCCACCGTCGC</t>
  </si>
  <si>
    <t>GGGAGGGCCCCGCCCGAGGCC</t>
  </si>
  <si>
    <t>GCCACTCCAGGGCGGGGGACC</t>
  </si>
  <si>
    <t>GCCCAGAAAGCCACTCCAGGG</t>
  </si>
  <si>
    <t>GACGACTACTCAGAGGACGA</t>
  </si>
  <si>
    <t>GGCTCGGAGCGCGAAACATGG</t>
  </si>
  <si>
    <t>GAGCGCGAAACATGGCGGGGC</t>
  </si>
  <si>
    <t>GCCTGGGCAGAGCGAGGCTGA</t>
  </si>
  <si>
    <t>GTCACCCAGCCACGCTCTA</t>
  </si>
  <si>
    <t>GCACTTGGTCTCGCCCACCAT</t>
  </si>
  <si>
    <t>GACCATTTGTGGAGACGCAGG</t>
  </si>
  <si>
    <t>GCTTGCGGGTCGGACCATTTG</t>
  </si>
  <si>
    <t>GACCCGCCGGCTTTTCAAAGC</t>
  </si>
  <si>
    <t>GACAGGCGAAGCGCGCGTCTG</t>
  </si>
  <si>
    <t>GCAAGCAAGGGGGCGGGTC</t>
  </si>
  <si>
    <t>GGGTCGGGCCTTGAGGTGGA</t>
  </si>
  <si>
    <t>GGGCGAGGCGCTGGGTGAGTT</t>
  </si>
  <si>
    <t>GGGTGAGTTGGGGCTTCCGC</t>
  </si>
  <si>
    <t>GTCTGGATTTGTAGACGCCAT</t>
  </si>
  <si>
    <t>GCTGTGCATGGCGGGACGAG</t>
  </si>
  <si>
    <t>GGTCACTGTCCGCCTCCCTGA</t>
  </si>
  <si>
    <t>GCGCGACGGCAATGCCTCA</t>
  </si>
  <si>
    <t>GAGAACCCCTATGCGCCATCT</t>
  </si>
  <si>
    <t>GCGCCATCTTGGCTTCCCGC</t>
  </si>
  <si>
    <t>GGCGCTCGGCGCAGAGGCCTG</t>
  </si>
  <si>
    <t>GAAGCCAAGATGGCGCATAG</t>
  </si>
  <si>
    <t>GCTATAACTACGATGAAGGT</t>
  </si>
  <si>
    <t>GTTCTTTTCCCGGCTACAGCT</t>
  </si>
  <si>
    <t>GCAGTGCGCATGCGCCCTCA</t>
  </si>
  <si>
    <t>GAACAGCCCGGGGGAGGGCTT</t>
  </si>
  <si>
    <t>GGCCTCCCGGAACAGCCCGG</t>
  </si>
  <si>
    <t>GTTGGCGACTGAAGGCGGTAC</t>
  </si>
  <si>
    <t>GGGTTCGGGTTGGCGACTGA</t>
  </si>
  <si>
    <t>GTCACTGCTGCTCTGGGTTC</t>
  </si>
  <si>
    <t>GAAGAAACGAAGGGACACCAG</t>
  </si>
  <si>
    <t>GCCGCGGCCGGTTTGGTCTG</t>
  </si>
  <si>
    <t>GCAGGCTGGCCGCGGCCGGTT</t>
  </si>
  <si>
    <t>GccgccgccTTCCTCTCACT</t>
  </si>
  <si>
    <t>GCGGCACAGAGCCGCTTGATG</t>
  </si>
  <si>
    <t>GGAATTTGGGTATATCTTGGA</t>
  </si>
  <si>
    <t>GCACCGTCATGGACACACAACG</t>
  </si>
  <si>
    <t>GTTGGGCTCCTTGGTACCATG</t>
  </si>
  <si>
    <t>GCCGCTTGATGTGGCTGCGGA</t>
  </si>
  <si>
    <t>GCCATCGTCTTTGCATCTCCG</t>
  </si>
  <si>
    <t>GGTTGAAGGAAAGCCTTGGCG</t>
  </si>
  <si>
    <t>GCGGCTCTGTGCCGCTTACC</t>
  </si>
  <si>
    <t>GCGGATGGGGGCGGCATATCG</t>
  </si>
  <si>
    <t>GTTAACAACTAATTACAGTAG</t>
  </si>
  <si>
    <t>GCCGGGCCCTCAAGATGGCGG</t>
  </si>
  <si>
    <t>GGCTCGGCCCGGCAGTAGTGG</t>
  </si>
  <si>
    <t>GAAGATCATCATTAAGGACGG</t>
  </si>
  <si>
    <t>GCACGATTGTGACGCGCCGC</t>
  </si>
  <si>
    <t>GGTCTGAAGGAGAGACCGGA</t>
  </si>
  <si>
    <t>GAGACCGGATGGGGGCCCCG</t>
  </si>
  <si>
    <t>GCGCTGCTGCAGCCACTCCCG</t>
  </si>
  <si>
    <t>GTGCCGTCCCACCACTACTGC</t>
  </si>
  <si>
    <t>GTGCGATCAGCCGACGAGC</t>
  </si>
  <si>
    <t>GCGTCCCTCGGGGCCCCCATC</t>
  </si>
  <si>
    <t>GCCCGTTCATGACCGGCCC</t>
  </si>
  <si>
    <t>GTCCGCCGGCCCGTTCATGAC</t>
  </si>
  <si>
    <t>GTAGTCCACTTCGCCGTCCGC</t>
  </si>
  <si>
    <t>GTGCGGTGACGCCCCTGAGCG</t>
  </si>
  <si>
    <t>GGCACAGCCTTGCAGCGTCTC</t>
  </si>
  <si>
    <t>GCGGCACGGCAGCCACTGCTT</t>
  </si>
  <si>
    <t>GCAGCCACTGCTTGGGGTAG</t>
  </si>
  <si>
    <t>GGTAGCGGGAGGGCAGACTCT</t>
  </si>
  <si>
    <t>GCAGACTCTGGGCGCCACTCC</t>
  </si>
  <si>
    <t>GGACAAGATCTCAGTTTACCC</t>
  </si>
  <si>
    <t>GCGCAAAGCGTCTGGGCCCC</t>
  </si>
  <si>
    <t>GCAATTCGAGCCGGAAGCAG</t>
  </si>
  <si>
    <t>GTGAGCGAGAGCAATTCGAGC</t>
  </si>
  <si>
    <t>GGAGTCTTCTCGGCAGGGGC</t>
  </si>
  <si>
    <t>GCAGCCGCTGGCTATGACG</t>
  </si>
  <si>
    <t>GGCCGCACCTGCAGACTTGC</t>
  </si>
  <si>
    <t>GCTCCGCCCTATATAAACGGG</t>
  </si>
  <si>
    <t>GAAGAAGGCCCGCAAGTCTGC</t>
  </si>
  <si>
    <t>GCGGCCAAGCGCAAAGCGTCT</t>
  </si>
  <si>
    <t>GGCCGCTCTCAAGAAAGCGC</t>
  </si>
  <si>
    <t>GGGAACTGGAGGCCAGCGC</t>
  </si>
  <si>
    <t>GTGCACTCGCCCTACCGGGAACTGG</t>
  </si>
  <si>
    <t>GGACCGCCGCCATGTAGA</t>
  </si>
  <si>
    <t>GATCTCGGCGGTCAGGTACTCG</t>
  </si>
  <si>
    <t>GTTTAACCTTGATTTCAGTCATGTC</t>
  </si>
  <si>
    <t>GTCATGTCTGGTCGTGGCAAACA</t>
  </si>
  <si>
    <t>GTCGTGGCAAACAAGGAGGCA</t>
  </si>
  <si>
    <t>GCAACTACGCGGAGCGGGTGG</t>
  </si>
  <si>
    <t>GCGCCCGTCTACATGGCGG</t>
  </si>
  <si>
    <t>GACCAGACATGACTGAAATCA</t>
  </si>
  <si>
    <t>GGCTTACCAGCGCAGCGGC</t>
  </si>
  <si>
    <t>GCTTATAAAGACGGCTGCGG</t>
  </si>
  <si>
    <t>GGGCCATAGCGAACCAAAACAC</t>
  </si>
  <si>
    <t>GGCCCGGCACCGTAGCCCTGC</t>
  </si>
  <si>
    <t>GACTGCTCGCAAGTCGACCGG</t>
  </si>
  <si>
    <t>GCCGGATCTCCCGCAGGGCTA</t>
  </si>
  <si>
    <t>GCTGCGCTGGTAAGCCTGTGTTT</t>
  </si>
  <si>
    <t>GTTTTTCTCCCCGCCGCTGCGC</t>
  </si>
  <si>
    <t>GACGGCTGCGGCGGGGCT</t>
  </si>
  <si>
    <t>GTAAGCCTGTGTTTTGGTTCGCTA</t>
  </si>
  <si>
    <t>GCTTGCGGATCAGCAGCTCCG</t>
  </si>
  <si>
    <t>GCGCGCTCTTGCGGGCCGCCT</t>
  </si>
  <si>
    <t>GCGAGCAGTCTGCTTAGTA</t>
  </si>
  <si>
    <t>GCCAGTACCCAAGCGCCAACC</t>
  </si>
  <si>
    <t>GGTACGCTGCGCGCCATGGA</t>
  </si>
  <si>
    <t>GCCTTCCTCTCGGTTTTCTAT</t>
  </si>
  <si>
    <t>GCATGCAGCGGCTGATAGAGA</t>
  </si>
  <si>
    <t>GCCAGTCGCCGCCGCTTCCAG</t>
  </si>
  <si>
    <t>GGGGCTCTGAGGACTCGGAGC</t>
  </si>
  <si>
    <t>GGGAGGGGACGTAGGACGGGA</t>
  </si>
  <si>
    <t>GGCGCGCAGCGTACCCAGCAT</t>
  </si>
  <si>
    <t>GGCCCCCGCCGGTCCGCCGGG</t>
  </si>
  <si>
    <t>GAGGCCTGCGTGTCGGAGTG</t>
  </si>
  <si>
    <t>GAAACTCCGGCGCAGGAGTCC</t>
  </si>
  <si>
    <t>GTCACTGATCCGGAGGCCCG</t>
  </si>
  <si>
    <t>GCCACGGCGGCGGGCGGTCCG</t>
  </si>
  <si>
    <t>GTTGCATGAAACTCCGGCGC</t>
  </si>
  <si>
    <t>GTGGCTTATTGAGGGGCTGC</t>
  </si>
  <si>
    <t>GGCTGCCGGCCCGCGGGCCTC</t>
  </si>
  <si>
    <t>GTGACGTGCGCACGCCCAT</t>
  </si>
  <si>
    <t>GGCGCGGCCGCTCAGACAC</t>
  </si>
  <si>
    <t>GATGATTGGCTGCGCCACGG</t>
  </si>
  <si>
    <t>GGCGTGCGCACGTCACTGATC</t>
  </si>
  <si>
    <t>GGAAAGACCCCGGCCCGGCCC</t>
  </si>
  <si>
    <t>GGTTGGAGCGTCGCGCAGTC</t>
  </si>
  <si>
    <t>GgcgggctgcgggcggTTGGT</t>
  </si>
  <si>
    <t>Gaggggcggggcggccgacgg</t>
  </si>
  <si>
    <t>GCGAACTGGGGTACCCCGCGA</t>
  </si>
  <si>
    <t>GGGCAGGGAAGTCCTCGAGGG</t>
  </si>
  <si>
    <t>GCGCCCCAAGAATCCTTTGT</t>
  </si>
  <si>
    <t>GGCGATTGCCCCCCCCGGG</t>
  </si>
  <si>
    <t>GCTCCGGGCCCGGCATCCCG</t>
  </si>
  <si>
    <t>GATCCGGCCCCCCCAGCGCTC</t>
  </si>
  <si>
    <t>GTATGCCACATACTGCATGT</t>
  </si>
  <si>
    <t>Gtgcaatagcctctcctaac</t>
  </si>
  <si>
    <t>Gcgttccttctgctctccgcc</t>
  </si>
  <si>
    <t>Gtgcgacatccattgcatac</t>
  </si>
  <si>
    <t>GATTGTCTAGCCAATCGCCT</t>
  </si>
  <si>
    <t>GGCTCCAGTTAACGCAGTCG</t>
  </si>
  <si>
    <t>GTAGCCACTTCCCAGGGCCGA</t>
  </si>
  <si>
    <t>GCTGCCGGTAGCCACTTCCCA</t>
  </si>
  <si>
    <t>GATACGTCAGAAATGTGTGG</t>
  </si>
  <si>
    <t>GATTTGGGTCTATGGCATAAT</t>
  </si>
  <si>
    <t>GAACCTGTCACCACTAATA</t>
  </si>
  <si>
    <t>GGGCTGTGTTGGTGGCAATTC</t>
  </si>
  <si>
    <t>Ggaagtgcatgcgtgtaagac</t>
  </si>
  <si>
    <t>Gacataataaagccctgcacc</t>
  </si>
  <si>
    <t>Gaaggaacgcacagaagacgc</t>
  </si>
  <si>
    <t>GCAGCTCCTGCGGACCTGGAG</t>
  </si>
  <si>
    <t>GTCCAGCTCCGAGCGTGCGTA</t>
  </si>
  <si>
    <t>GCTCCGAGCGTGCGTAAGGTG</t>
  </si>
  <si>
    <t>GGCGGGCGGTGACCGAGAAGA</t>
  </si>
  <si>
    <t>GCGGTGACCGAGAAGAGGGGC</t>
  </si>
  <si>
    <t>GTTGGCGGCTATAAAGCTGG</t>
  </si>
  <si>
    <t>GAGAGTCGCTGGGAGGCGGGA</t>
  </si>
  <si>
    <t>GCACCGCCGAGAGTCGCTGGG</t>
  </si>
  <si>
    <t>GCCGCCAACCCACCCGACTC</t>
  </si>
  <si>
    <t>GTCAAGGACACCGCCTCTGTC</t>
  </si>
  <si>
    <t>GGTGTCCTTGACTAGGCCCGA</t>
  </si>
  <si>
    <t>GACTCTCGGCGGTGCCGGAGT</t>
  </si>
  <si>
    <t>GCTATAAAGCTGGTGGCGAA</t>
  </si>
  <si>
    <t>GGCAACTCTACCGGCCGCGAT</t>
  </si>
  <si>
    <t>GCCCAGTTCTACTCCCCAGCG</t>
  </si>
  <si>
    <t>GGGGTGTGGGAGAGAAGATGT</t>
  </si>
  <si>
    <t>GCCCTCTCCACTTACCAAGAA</t>
  </si>
  <si>
    <t>GGGCCCGGTTAGTTAGGGGGA</t>
  </si>
  <si>
    <t>GCCTCGGCGGCAGAGGAGACTCG</t>
  </si>
  <si>
    <t>GGTAAGTGGAGAGGGCGGACGC</t>
  </si>
  <si>
    <t>GTGGAGAGGGCGGACGCAGGGA</t>
  </si>
  <si>
    <t>GCAGGGAAGGCGCTGGGTTTTT</t>
  </si>
  <si>
    <t>GGTTTTTCGGGAAGCGAGAGG</t>
  </si>
  <si>
    <t>GCCTCTGTATAGGTTTAACC</t>
  </si>
  <si>
    <t>GAAGCCGGGGGCAGTTTTAT</t>
  </si>
  <si>
    <t>GAGTGAGCGGAGCCGAGTTTG</t>
  </si>
  <si>
    <t>GCCACCAGTGGCCGAGTGAG</t>
  </si>
  <si>
    <t>GAATTGGCGCCGTTCGACACC</t>
  </si>
  <si>
    <t>GCGAACTCGGTGAAAGGAAT</t>
  </si>
  <si>
    <t>GCTTTTTTACATTAACAGGCG</t>
  </si>
  <si>
    <t>GCTAGGCGCTGCCTCAAACT</t>
  </si>
  <si>
    <t>GCTGCGGCTGCTCCTCGGCCC</t>
  </si>
  <si>
    <t>GCTGCAGAGCGGATCCGCC</t>
  </si>
  <si>
    <t>GCGGATCCGCCTGGTGTCGAA</t>
  </si>
  <si>
    <t>GCAGCGCCTAGCGGTGAAT</t>
  </si>
  <si>
    <t>GAGGTACTGCCCTGGATGTGG</t>
  </si>
  <si>
    <t>GAACTCACCGCGCACTAAGAG</t>
  </si>
  <si>
    <t>GTCATCCAGGAGAGCCGCAGAC</t>
  </si>
  <si>
    <t>GAGAGCTGCGAGGTACTGCCC</t>
  </si>
  <si>
    <t>GCAAGGAAGGGGAGGAACGCG</t>
  </si>
  <si>
    <t>GCTCTCCTGGATGACGTCAGCA</t>
  </si>
  <si>
    <t>GCTCACAGACCAGCAGCCCGG</t>
  </si>
  <si>
    <t>GTAGATCGGATCTTGTCTCC</t>
  </si>
  <si>
    <t>GTGGAGCTGGGCTGGGACCTCC</t>
  </si>
  <si>
    <t>Ggcaaggagctttttgtgggt</t>
  </si>
  <si>
    <t>GAAGTAGTCTCGAGTGGGGTC</t>
  </si>
  <si>
    <t>GATTGGCTGGGGAGTCGAGG</t>
  </si>
  <si>
    <t>GCTGAAGTAGTCTCGAGTG</t>
  </si>
  <si>
    <t>GACCACGGCTAGATAGGCCGC</t>
  </si>
  <si>
    <t>GGCCGCCGGCCAGATGTGGCG</t>
  </si>
  <si>
    <t>GAAGAACCTGTCCTCCCGCCC</t>
  </si>
  <si>
    <t>GACGCAGCATCGCAGCTTAG</t>
  </si>
  <si>
    <t>GAAGCAATTATCCCCGCTGT</t>
  </si>
  <si>
    <t>GTGGGGGTTTTGGCCGACAG</t>
  </si>
  <si>
    <t>GCCTGCAGCGCTCGGCACTG</t>
  </si>
  <si>
    <t>GacagacagacagatGCGCCG</t>
  </si>
  <si>
    <t>GCCACTCCACGGGATGGGGAT</t>
  </si>
  <si>
    <t>GGCGCGGGCGCTCGTTGAT</t>
  </si>
  <si>
    <t>GTTGATTGGCCGAGGCGAAG</t>
  </si>
  <si>
    <t>GCCGAGGCGAAGCGGCGGAA</t>
  </si>
  <si>
    <t>GATCTCTTTCTCCTAGTTCCA</t>
  </si>
  <si>
    <t>GTGTCGGAGCGTGAAGGTAGA</t>
  </si>
  <si>
    <t>GGAGAAAGAGATCGGTTTCG</t>
  </si>
  <si>
    <t>GGTGAAAGTCAGCACTCCG</t>
  </si>
  <si>
    <t>GGCCGAGGCGAAGCGGCGGAA</t>
  </si>
  <si>
    <t>GGGCGCTCGTTGATTGGCCG</t>
  </si>
  <si>
    <t>GGGGCGCGGGCGCTCGTTGAT</t>
  </si>
  <si>
    <t>GGCCACTCCACGGGATGGGGA</t>
  </si>
  <si>
    <t>GTAAAGGAAGGCAAGCAACAG</t>
  </si>
  <si>
    <t>GGGAAAGGGTCATGCTTATGT</t>
  </si>
  <si>
    <t>GAGAAAGAGATCGGTTTCG</t>
  </si>
  <si>
    <t>GCCCAACGGCCACAATACC</t>
  </si>
  <si>
    <t>GACAAGATGGCAGCAGCGTGT</t>
  </si>
  <si>
    <t>GCTTCCTGTACTGGGTCGGCG</t>
  </si>
  <si>
    <t>GAGAGCGCTCTCCCCGCCGC</t>
  </si>
  <si>
    <t>GTGAGGCCTAGTGGAAAGCCA</t>
  </si>
  <si>
    <t>GTCATCCTCACCGTCACGGC</t>
  </si>
  <si>
    <t>GGGCGGGGTTTAGGCCCAAAG</t>
  </si>
  <si>
    <t>GAGCGAGTACGAAATACGC</t>
  </si>
  <si>
    <t>GTACGAAATACGCAGGGCT</t>
  </si>
  <si>
    <t>GAGGCGCCGGCCGTGACGGTG</t>
  </si>
  <si>
    <t>GCCATATCCGTGTCGCTAT</t>
  </si>
  <si>
    <t>GGAATGAGGCGGGGGTCGGCC</t>
  </si>
  <si>
    <t>GGCCGACACTCGTCACTGC</t>
  </si>
  <si>
    <t>GCGTCGGCCAGGACCACGCG</t>
  </si>
  <si>
    <t>GCCGGACATGCGTCGGCC</t>
  </si>
  <si>
    <t>GGCCAGGACCACGCGAGGA</t>
  </si>
  <si>
    <t>GCCCCAAGTCGCCCTATATA</t>
  </si>
  <si>
    <t>GGCGGGACACTCCTGCCCCAT</t>
  </si>
  <si>
    <t>GTGCTGTGAAAGGGTCGTGG</t>
  </si>
  <si>
    <t>GGCCACCATCTTTCTTGGGTT</t>
  </si>
  <si>
    <t>GCTACGGCCACCATCTTTCTT</t>
  </si>
  <si>
    <t>GAGTGTCGGCCTGGTGGCTA</t>
  </si>
  <si>
    <t>GTCCTGGCCGACGCATGTC</t>
  </si>
  <si>
    <t>GCCCCAGTGCCCGGATGCTG</t>
  </si>
  <si>
    <t>GAGGTTTTTTGAGTCCTCCT</t>
  </si>
  <si>
    <t>GATAACGCTCTGGATTTTTAT</t>
  </si>
  <si>
    <t>GGCTTGTGGATAACGCTC</t>
  </si>
  <si>
    <t>GGGAGCCTTAGTCTAGATGTC</t>
  </si>
  <si>
    <t>GTAAGGCTGAGATCTCCGCT</t>
  </si>
  <si>
    <t>GTGTTGGGACTGTCTGGGTAT</t>
  </si>
  <si>
    <t>GGCGCAGTGTTGGGACTGTCT</t>
  </si>
  <si>
    <t>GTCACTCCGGCGCAGTGTT</t>
  </si>
  <si>
    <t>GTACTGTGCTTCGCCTTATAT</t>
  </si>
  <si>
    <t>GCGGGACACTCCTGCCCCATA</t>
  </si>
  <si>
    <t>GGGATCCATACGATACCCAC</t>
  </si>
  <si>
    <t>GTCCGGATTTAATTGCTCCTC</t>
  </si>
  <si>
    <t>GACACTCCTGCCCCATAGGGC</t>
  </si>
  <si>
    <t>GGATCCATACGATACCCAC</t>
  </si>
  <si>
    <t>GGAGCCTTAGTCTAGATGTC</t>
  </si>
  <si>
    <t>GCCCCCTCCTCGCGTGGTCC</t>
  </si>
  <si>
    <t>GCTCCTCCGGTGGGTATCGTA</t>
  </si>
  <si>
    <t>GGTTATTCCTCCCTGCCCTAT</t>
  </si>
  <si>
    <t>GCGACGGTGAGGTCGACGC</t>
  </si>
  <si>
    <t>GACCTCACCGTCGCCTACT</t>
  </si>
  <si>
    <t>GAAGGGCAGGTCTAGAAATAC</t>
  </si>
  <si>
    <t>GCCACGAACCAGGCGAAGGGC</t>
  </si>
  <si>
    <t>GACTTGCAGGCGGCAGGGGCC</t>
  </si>
  <si>
    <t>GGGAGGGTATATAAGCCGAGT</t>
  </si>
  <si>
    <t>GTATATAAGCCGAGTAGGCGA</t>
  </si>
  <si>
    <t>GCACAGACAGATTGACCTATT</t>
  </si>
  <si>
    <t>GGGGTGTTTCGCGAGTGTGAG</t>
  </si>
  <si>
    <t>GACTGCCTGCTGCTGCCCAAC</t>
  </si>
  <si>
    <t>GGCAGGGTGGCGGGCGGAAAC</t>
  </si>
  <si>
    <t>GCAGCCGGGCGTCTATTGGCC</t>
  </si>
  <si>
    <t>GCGGTGAGTGCGTTATCGTG</t>
  </si>
  <si>
    <t>GGTGAGTGCGTTATCGTGAGG</t>
  </si>
  <si>
    <t>GGTTCTAAGATAGGGTATAAG</t>
  </si>
  <si>
    <t>GAGTGGAGCCGGGCTTGTGAT</t>
  </si>
  <si>
    <t>GAAGCCGTAATGGCAGGCAGC</t>
  </si>
  <si>
    <t>GCAGCCGGGCGTCTATTGGC</t>
  </si>
  <si>
    <t>GGCTTGTGATTGGGTCTTGTA</t>
  </si>
  <si>
    <t>GCCTGCCATTACGGCTTCCC</t>
  </si>
  <si>
    <t>GCAGGCGAGTTCAATGAGAC</t>
  </si>
  <si>
    <t>GTTTTACCTGGGGTGTAGGCC</t>
  </si>
  <si>
    <t>GCGTTATCGTGAGGCGGAGCG</t>
  </si>
  <si>
    <t>GGCCTGGCTCCAATAACGA</t>
  </si>
  <si>
    <t>GTGAGGCGGAGCGCGGTGGGG</t>
  </si>
  <si>
    <t>GCGAGGCCCGAGGAGTGGAGC</t>
  </si>
  <si>
    <t>GCGGATAAATGGAGGAGTACG</t>
  </si>
  <si>
    <t>GTTCCTCACCTGGTGGCGGG</t>
  </si>
  <si>
    <t>GCGGCGCCTCAGCGGAAGAGC</t>
  </si>
  <si>
    <t>GCAGCAAACAAGCGCTCCGA</t>
  </si>
  <si>
    <t>GCGGCAGGCCGCGCGCCCTTT</t>
  </si>
  <si>
    <t>GGGGTCACGGCCTCGGGCCTT</t>
  </si>
  <si>
    <t>GACCTTCCCGAATGGGGTCA</t>
  </si>
  <si>
    <t>GAACTGGGACCTTCCCGAAT</t>
  </si>
  <si>
    <t>GCTGCAGCAGCCCGTCTCGT</t>
  </si>
  <si>
    <t>GGCGCCTCAGCGGAAGAGC</t>
  </si>
  <si>
    <t>GCCCGAGGCCGTGACCCCATT</t>
  </si>
  <si>
    <t>GGGTTGGTCACTGCGGCCCAG</t>
  </si>
  <si>
    <t>GCAAAGAGCTGCGCGATGCGG</t>
  </si>
  <si>
    <t>GGCTGCGGCGCCCACGAGAC</t>
  </si>
  <si>
    <t>GCCCGATGGCACCTTGGAG</t>
  </si>
  <si>
    <t>GACGCCCCTCTTTTGTTGGGC</t>
  </si>
  <si>
    <t>GGAGTAATGGTGAGTCCCGCG</t>
  </si>
  <si>
    <t>GCCGGACTGCGAGTCTCTTTG</t>
  </si>
  <si>
    <t>GGATCCCCGTACGCCTCAGAC</t>
  </si>
  <si>
    <t>GCTGCCGGTGTGTAAGGCAGG</t>
  </si>
  <si>
    <t>GCGCGTGTGCTGCCGGTGTGTA</t>
  </si>
  <si>
    <t>GCCCGACCCTTTTCTCCCCCA</t>
  </si>
  <si>
    <t>GACCAGCGCCCGATGGCACCT</t>
  </si>
  <si>
    <t>GTGAGACGCTGCGCGTGCGCC</t>
  </si>
  <si>
    <t>GcgggtcggagGGCACTTGT</t>
  </si>
  <si>
    <t>Gggggtgctggtgtaggccgc</t>
  </si>
  <si>
    <t>Gatcagaacggggatgggcgc</t>
  </si>
  <si>
    <t>Gcgcggtggggaccgcgcagg</t>
  </si>
  <si>
    <t>GGGGATGAAGGCGGCTTTCAA</t>
  </si>
  <si>
    <t>Ggaagcagtgagcgcgcggt</t>
  </si>
  <si>
    <t>GTTACCCACAGAGGCCCGCCG</t>
  </si>
  <si>
    <t>GACAGGCCCCGTCCACGATCT</t>
  </si>
  <si>
    <t>GATCTTGGCCCGAAACTTCA</t>
  </si>
  <si>
    <t>GGCCCGAAACTTCATGGCCG</t>
  </si>
  <si>
    <t>GTCCGGTAGAGGTTCTCGC</t>
  </si>
  <si>
    <t>GGGAGCAGGGTTACGTCCTCG</t>
  </si>
  <si>
    <t>GTAGCCGCGGAGGCGGCGGCA</t>
  </si>
  <si>
    <t>GTTACTGACTGCAGTAGCCG</t>
  </si>
  <si>
    <t>GGCTTTTCCCGTCCGGTAG</t>
  </si>
  <si>
    <t>GTTCTCAACGCATGCGGGAGC</t>
  </si>
  <si>
    <t>GCGATAGTTCTCAACGCATG</t>
  </si>
  <si>
    <t>GTCCTCGTGGGATTCGTTGG</t>
  </si>
  <si>
    <t>GGACCCTGCGCGGAGGCGCGG</t>
  </si>
  <si>
    <t>GCCTTGGGGAGCCTGCGGGAA</t>
  </si>
  <si>
    <t>GCGGGGCCCGCAGGAGCGTGC</t>
  </si>
  <si>
    <t>GCGGAGCCAACCTACCACGGC</t>
  </si>
  <si>
    <t>GCGAGGAGGCTTTCGACTGA</t>
  </si>
  <si>
    <t>GCTTTCGACTGAGGGCTAGCG</t>
  </si>
  <si>
    <t>GCACAACCTAACGAAGCAGTG</t>
  </si>
  <si>
    <t>GCGGACCCCGCACGCTCCTGC</t>
  </si>
  <si>
    <t>GCGGGCCCCGCGGAGCCATTG</t>
  </si>
  <si>
    <t>GCCGAGGTGAGCGTCTATCCC</t>
  </si>
  <si>
    <t>GCGTCTATCCCTGGGCTGGA</t>
  </si>
  <si>
    <t>GTTCTCGGTTTCTCGCGGG</t>
  </si>
  <si>
    <t>Gtaatcctcacattttggga</t>
  </si>
  <si>
    <t>GCGTTCCTGAGGGAGGCGGC</t>
  </si>
  <si>
    <t>GACGCGGGTAAGCCGGGCGA</t>
  </si>
  <si>
    <t>GAGAGCGGACTTCCGCGACGC</t>
  </si>
  <si>
    <t>Gagtcacttgaacccgggagg</t>
  </si>
  <si>
    <t>Ggcaggagagtcacttgaacc</t>
  </si>
  <si>
    <t>GCTACAGGCGATGTGCGCGG</t>
  </si>
  <si>
    <t>Gctcacgcctgtaatcctcacattt</t>
  </si>
  <si>
    <t>Gccaccatgcccagctaattt</t>
  </si>
  <si>
    <t>GGAGTGGTTAACTTggcc</t>
  </si>
  <si>
    <t>GCCTGTAGCTCACGCTGCCC</t>
  </si>
  <si>
    <t>GGCAGGACCTGGAATCCACGG</t>
  </si>
  <si>
    <t>GTCCCCGCGTCCCTCCGCTTC</t>
  </si>
  <si>
    <t>Ggtatttttaatagagaca</t>
  </si>
  <si>
    <t>Gatcttgaactcctaacctc</t>
  </si>
  <si>
    <t>Gccttggcctccctcccaaaatgtg</t>
  </si>
  <si>
    <t>GCGGCGGGCCGCAGCCCCTGG</t>
  </si>
  <si>
    <t>GGTTAACTTggccgggcgtgg</t>
  </si>
  <si>
    <t>GAGCTCCTGGGCCGCGCCCCT</t>
  </si>
  <si>
    <t>GGCCACCGGGGCAAAGACCG</t>
  </si>
  <si>
    <t>GTGGAAAAGGGCACAGGGAGTA</t>
  </si>
  <si>
    <t>GCTGAGGTATTTGGACCCCTG</t>
  </si>
  <si>
    <t>GGATTACCAGTATGGACCAAT</t>
  </si>
  <si>
    <t>GGGAGTATGGTACCCTTTTG</t>
  </si>
  <si>
    <t>GAATAGAATTCTAAATCTTTGG</t>
  </si>
  <si>
    <t>GCTCCAGTTCTAGAAGCTTCA</t>
  </si>
  <si>
    <t>GCTTCCGCCCGGGGAGGAGGC</t>
  </si>
  <si>
    <t>GCAACTGACACAGCTTCCGCC</t>
  </si>
  <si>
    <t>GCACCGCTGTCATGTTTCCG</t>
  </si>
  <si>
    <t>GTAAACCTTGACAATCCACAG</t>
  </si>
  <si>
    <t>GCCCCACCTCACGCCGACTTC</t>
  </si>
  <si>
    <t>GTTTAGTTAAATAGGGATTATC</t>
  </si>
  <si>
    <t>GTCCATACTGGTAATCCTCAAA</t>
  </si>
  <si>
    <t>GTTAAGGATATCGGTGGGGT</t>
  </si>
  <si>
    <t>GTGGGGTGGGCTGGAGCGGTGT</t>
  </si>
  <si>
    <t>GGGCTGGAGCGGTGTCGGGTT</t>
  </si>
  <si>
    <t>GAACTGGAGCAGAAAGAAGGTG</t>
  </si>
  <si>
    <t>GAAGCCACGGAAACATGACAG</t>
  </si>
  <si>
    <t>GAAAGAATAGAGTTCTTAAGC</t>
  </si>
  <si>
    <t>GTTGCATCACCTCCGTGCGCC</t>
  </si>
  <si>
    <t>GGTACGCCCTCTCTTCCCTGC</t>
  </si>
  <si>
    <t>GGATCCGGCCCTCAAAGACGA</t>
  </si>
  <si>
    <t>GCTTTTAGGCTTGCTGGCCCG</t>
  </si>
  <si>
    <t>GACGCCGGATGAGTTGCTTTT</t>
  </si>
  <si>
    <t>GCCCGGTTGCAGCGTGGACGC</t>
  </si>
  <si>
    <t>GAGGCTGGAAACGAACGAA</t>
  </si>
  <si>
    <t>GCCGGATCCTGCAGGGAAGAG</t>
  </si>
  <si>
    <t>GGGAAGAGAGGGCGTACCTGA</t>
  </si>
  <si>
    <t>GCGTGACCCTCGTCTTTGA</t>
  </si>
  <si>
    <t>GCCACTATTCGAGTTCGGC</t>
  </si>
  <si>
    <t>GGTCCTGCCCCTTCAAGCTG</t>
  </si>
  <si>
    <t>GAGCGGAGGACCCCGCTCTCA</t>
  </si>
  <si>
    <t>GCTTCTGGTGCGGTCGGTCTC</t>
  </si>
  <si>
    <t>GTTGCCGGACCATGCGTTGG</t>
  </si>
  <si>
    <t>GGCCACTGCCCGAAGTTTGTG</t>
  </si>
  <si>
    <t>GCCACTGCCCGAAGTTTGTGG</t>
  </si>
  <si>
    <t>GGTTGCCGGACCATGCGTTGG</t>
  </si>
  <si>
    <t>GTTGGGGGCTGCGCCCTcgc</t>
  </si>
  <si>
    <t>GGAGGGAGCGGCGGGTAGTGG</t>
  </si>
  <si>
    <t>GGGGCGTCCCCCACAAACTT</t>
  </si>
  <si>
    <t>GGGCAGGACCCCAGGAAACCA</t>
  </si>
  <si>
    <t>GGGGGCTGCGCCCTcgcgggc</t>
  </si>
  <si>
    <t>GAGCGCGTGCGCCCTCTTACT</t>
  </si>
  <si>
    <t>GGGTCCTGCCCCTTCAAGCTG</t>
  </si>
  <si>
    <t>GCGGAGGACCCCGCTCTCAG</t>
  </si>
  <si>
    <t>GGGCGTCCCCCACAAACTT</t>
  </si>
  <si>
    <t>GTCAGGCTGCTGGGTGACGTT</t>
  </si>
  <si>
    <t>GCCGGGAAGGACTGGACGGAA</t>
  </si>
  <si>
    <t>GGCGCTGCACAAGCAGAAAGA</t>
  </si>
  <si>
    <t>GACCTGAGCATGGCGGCCACC</t>
  </si>
  <si>
    <t>GTAGCTCCACATCCGGCCAAT</t>
  </si>
  <si>
    <t>GTCCGAGCCCTGAGATTCG</t>
  </si>
  <si>
    <t>GGATGTGGAGCTACGTCGGG</t>
  </si>
  <si>
    <t>GGTCTTGCGACTGCTTCCGGC</t>
  </si>
  <si>
    <t>GCGCCCGGCGTGGGCACCGTG</t>
  </si>
  <si>
    <t>GATTGGAGGCGTGTCGGGGG</t>
  </si>
  <si>
    <t>GCCGCCCGTTAGCAGGTCTTG</t>
  </si>
  <si>
    <t>GTCTGAGCTTGTGAGCGGCTG</t>
  </si>
  <si>
    <t>GGGTTTGCATGTCCTTGCTCT</t>
  </si>
  <si>
    <t>GGCTCTAATTCCGCAGAAGGC</t>
  </si>
  <si>
    <t>GGTCCCAGCACCAGCgagggg</t>
  </si>
  <si>
    <t>GgaggggcgggCGTGGAGACC</t>
  </si>
  <si>
    <t>GcgggCGTGGAGACCTGGAAGG</t>
  </si>
  <si>
    <t>GCACAACGGCCATAAGGAC</t>
  </si>
  <si>
    <t>GCAAACCCCAAGACCTGCTAA</t>
  </si>
  <si>
    <t>GCTAACGGGCGGCGAAGCGG</t>
  </si>
  <si>
    <t>GCTGGGACCTTTTAAACTCC</t>
  </si>
  <si>
    <t>GACCTTTTAAACTCCAGGCACC</t>
  </si>
  <si>
    <t>GGAGTCCGGTTTGGGATTGCC</t>
  </si>
  <si>
    <t>GGAGGCACTGGGAGTCCGGTT</t>
  </si>
  <si>
    <t>GAGTCTACTTCAGAAGCGG</t>
  </si>
  <si>
    <t>GGAGCCTGAGGTTACCTGCC</t>
  </si>
  <si>
    <t>GATGATATGCTGGCGAAGAGT</t>
  </si>
  <si>
    <t>GAAGTAGACTCTGCAGAAACC</t>
  </si>
  <si>
    <t>GAAAAGCTCGGACCTACCCTG</t>
  </si>
  <si>
    <t>GCGGGCTCCGAGCGTGGGGT</t>
  </si>
  <si>
    <t>GCAATCCTGAGGCGGTCTA</t>
  </si>
  <si>
    <t>GCCTGCCTGCCTGCCACACGC</t>
  </si>
  <si>
    <t>GGCGCTTGCGCACTGCCGCTG</t>
  </si>
  <si>
    <t>GGCGGGCGCGTGGGCCAGACA</t>
  </si>
  <si>
    <t>GGCTGCCCGCGGGGACAGCTT</t>
  </si>
  <si>
    <t>GCTCACCTTAGAGATCCACGC</t>
  </si>
  <si>
    <t>GTCTAGGGGGCGGGGCGTTCA</t>
  </si>
  <si>
    <t>GCAGGGGCGGGCTCCGAGCGT</t>
  </si>
  <si>
    <t>GCCCACACCCGGCACGCGAC</t>
  </si>
  <si>
    <t>GgggcgcgTAACCTAATG</t>
  </si>
  <si>
    <t>GGGCCGCGTGAGGGGACACCA</t>
  </si>
  <si>
    <t>GGCGCCACGTCCCTTGCGG</t>
  </si>
  <si>
    <t>GCTTCCCGGAGAGTTCGTTT</t>
  </si>
  <si>
    <t>GTCCCCTCACGCGGCCCCATT</t>
  </si>
  <si>
    <t>GCTCCTCGTGCAGCACTGCGA</t>
  </si>
  <si>
    <t>GGGCCCCATCGGCTTCCGT</t>
  </si>
  <si>
    <t>GGCGGCGGGAGAGAAATCGCT</t>
  </si>
  <si>
    <t>GCGCCTTCCTACGGAAGCCGA</t>
  </si>
  <si>
    <t>GGTTTTCTGCGTGGAGCGAA</t>
  </si>
  <si>
    <t>GGATCAAATTACTTTATGGCA</t>
  </si>
  <si>
    <t>GGGGAGAACTGACTCCCCAG</t>
  </si>
  <si>
    <t>GTCCACCCCAGGCCAGCAAGTAC</t>
  </si>
  <si>
    <t>GGGCCCTGGGGATTTTACCC</t>
  </si>
  <si>
    <t>GTGGTGTCCGGATGCTGGGA</t>
  </si>
  <si>
    <t>GCCGCTGTGGTGTCCGGATGC</t>
  </si>
  <si>
    <t>GCGAAGGGCCGCTGTGGTGTC</t>
  </si>
  <si>
    <t>GTGTCTCAACACACTACCCTC</t>
  </si>
  <si>
    <t>GCGTGGAGCGAAGGGCCGCTG</t>
  </si>
  <si>
    <t>GAGAAGTGTGGTTTTCTGCG</t>
  </si>
  <si>
    <t>GAGTGAAGGTTTGAGAAGTG</t>
  </si>
  <si>
    <t>GGAGAGAGGCCTGCGACAAGTG</t>
  </si>
  <si>
    <t>GAAACTGAAACGACAGGGGAA</t>
  </si>
  <si>
    <t>GAGGTCCTGTACTTGCTGGCC</t>
  </si>
  <si>
    <t>GACAGTGAGGTCCTGTACTTGC</t>
  </si>
  <si>
    <t>GGGCTTTTGGGGGATTGTCC</t>
  </si>
  <si>
    <t>GTCCCCAAACCCGCACAGAGC</t>
  </si>
  <si>
    <t>GGGCAGGAAACTTTGGCCACC</t>
  </si>
  <si>
    <t>GCTGCTTTGGGGCAGGAAACTT</t>
  </si>
  <si>
    <t>GTTCATGGTGACCAGCGGTGATC</t>
  </si>
  <si>
    <t>GCACAATGTGGTTCATGGTGACCAG</t>
  </si>
  <si>
    <t>GAGCAGGAAGTGGCTATGCTG</t>
  </si>
  <si>
    <t>GATGCTCAAGGAGGAGCAGGAAG</t>
  </si>
  <si>
    <t>GACCAGCGGTGATCGGGTTACC</t>
  </si>
  <si>
    <t>GCAAACCTTCTCTCCTGTCAACAG</t>
  </si>
  <si>
    <t>GAACAGGGACCAGACCACA</t>
  </si>
  <si>
    <t>GAGCATCTCGTAGTTGGGAGGC</t>
  </si>
  <si>
    <t>GGAGAGAAGGTTTGCACAATG</t>
  </si>
  <si>
    <t>GCGAGACCTCCGTGCCTGACCATG</t>
  </si>
  <si>
    <t>GCAACTGCCCTCCTTCCGCGC</t>
  </si>
  <si>
    <t>GAAGTTAAGGCACCCGCGAGC</t>
  </si>
  <si>
    <t>GCGGCGCACGGCAGTTAGT</t>
  </si>
  <si>
    <t>GGCGGAGGATTGGTCACTC</t>
  </si>
  <si>
    <t>GACATCCGGCGCGCCGAATC</t>
  </si>
  <si>
    <t>GTCCCAACCGCCGACGCCGATG</t>
  </si>
  <si>
    <t>GAAGAGCCTGCAGGTAAGGGG</t>
  </si>
  <si>
    <t>GTGCGAGACCAGTCCGCAG</t>
  </si>
  <si>
    <t>GACCAGTCCGCAGGGGCGACT</t>
  </si>
  <si>
    <t>GCCATGACGAGCGGCGCAACC</t>
  </si>
  <si>
    <t>GACTGGTCTCGCACAGTGCCT</t>
  </si>
  <si>
    <t>GCGCTCTCCGAGTCGCCCCTG</t>
  </si>
  <si>
    <t>GCACACACTCTGCGTCATGG</t>
  </si>
  <si>
    <t>GACTCGGAGAGCGCCGGGCCG</t>
  </si>
  <si>
    <t>GGATGTCCACGCCAGCTGGCG</t>
  </si>
  <si>
    <t>GCGCCGGATGTCCACGCCAGC</t>
  </si>
  <si>
    <t>GCCAGCTGGCGCGGCATTAT</t>
  </si>
  <si>
    <t>GCCGCGGCGTATCCCGGCAAC</t>
  </si>
  <si>
    <t>GCCGTGCGCCGCGGCGTATCC</t>
  </si>
  <si>
    <t>GATTCTCACCTCCGCCGGCG</t>
  </si>
  <si>
    <t>GTACATGCCTGGCCTGGCTAC</t>
  </si>
  <si>
    <t>GCCAGTGTCTGTCTGGCGCC</t>
  </si>
  <si>
    <t>GCCCAGCGCGAAAGACTC</t>
  </si>
  <si>
    <t>GCAACGGGGGCGGGATAGCGG</t>
  </si>
  <si>
    <t>GTGGGTGGACGGAAACCGCAG</t>
  </si>
  <si>
    <t>GGACGAGCGAGTGCGTTTT</t>
  </si>
  <si>
    <t>GAGGCTGAATTCGGAGCGCG</t>
  </si>
  <si>
    <t>GTTCTGTGGGCTCTGAAGCCC</t>
  </si>
  <si>
    <t>GCTCCTCGTCGCCGACACG</t>
  </si>
  <si>
    <t>GCGAGTAGCTCCCTAGGTTG</t>
  </si>
  <si>
    <t>GGGAGCTACTCGCGAGGTAA</t>
  </si>
  <si>
    <t>GAGGTAAGGGGCGCGCCAGAC</t>
  </si>
  <si>
    <t>GAATTCAGCCTCGCCTCACCC</t>
  </si>
  <si>
    <t>GTCCCTGGACTCCTCAACCT</t>
  </si>
  <si>
    <t>GCCGCCCGCGCCCGCTCGTT</t>
  </si>
  <si>
    <t>GACACACCAGCCCTCTCGGAG</t>
  </si>
  <si>
    <t>GGCGCGGGCGGCGAGCCTCCT</t>
  </si>
  <si>
    <t>GAAGTTGTCCCGAGCCCAGGG</t>
  </si>
  <si>
    <t>GGAGGGGTTTCGGACCGAA</t>
  </si>
  <si>
    <t>GCAGAGGTCGCGGGAGAGTTC</t>
  </si>
  <si>
    <t>GGGAGAGTTCGGGGAGAGCCC</t>
  </si>
  <si>
    <t>GCGCAGGGAGACGGACGACA</t>
  </si>
  <si>
    <t>GTCCCGAGCCCAGGGCGGGGA</t>
  </si>
  <si>
    <t>GTCCGAAACCCCTCCGAGA</t>
  </si>
  <si>
    <t>GTTATTTCTTCCCCATGGCACT</t>
  </si>
  <si>
    <t>GCCGGAGCGAGATAGTAAGGCTC</t>
  </si>
  <si>
    <t>GCTTGTCGCTGCGGTGTTGCTGT</t>
  </si>
  <si>
    <t>GGTTGATTCTGAGGTGCACTG</t>
  </si>
  <si>
    <t>GCTGTTGGAGACTCGATTGT</t>
  </si>
  <si>
    <t>GAGGTCAATTTCTTTGCGCT</t>
  </si>
  <si>
    <t>GCCATGGGGAAGAAATAACGGA</t>
  </si>
  <si>
    <t>GCAAAGAAATTGACCTCGCAG</t>
  </si>
  <si>
    <t>GCTGCGAACGCAAAGCAGTG</t>
  </si>
  <si>
    <t>GCGCCAAGTGCCCCAAGTGCCA</t>
  </si>
  <si>
    <t>GCCTCCAGCCCGCTTCTTTTCTC</t>
  </si>
  <si>
    <t>GCCCGGCCCGGCAGCGACA</t>
  </si>
  <si>
    <t>GGAGAGGCCGAGTAGCCACAG</t>
  </si>
  <si>
    <t>GCGACGGCAGGAGCACGTGGAG</t>
  </si>
  <si>
    <t>GAAGAAGTTATCACTTTCCAA</t>
  </si>
  <si>
    <t>GTTATCACTTTCCAAAGGGCG</t>
  </si>
  <si>
    <t>GCTCACCTTCCATGTCGCTGCC</t>
  </si>
  <si>
    <t>GCTGGCGGGAGATTCCCGGCG</t>
  </si>
  <si>
    <t>GCCGGGCTGGAGCTGCCGCTG</t>
  </si>
  <si>
    <t>GGAGCTGCCGCTGTGGCTACT</t>
  </si>
  <si>
    <t>GGGTGGTGGCAAAGGGGGCTC</t>
  </si>
  <si>
    <t>GAGGAAGAGCACGGACCCTTC</t>
  </si>
  <si>
    <t>GGGTCCGTGCTCTTCCTCTTC</t>
  </si>
  <si>
    <t>GGTGAAGTGGATGGAGAACGA</t>
  </si>
  <si>
    <t>GCCTATAGATTCTCTTACTCT</t>
  </si>
  <si>
    <t>GTAATGACAGCATTCCCAGTTT</t>
  </si>
  <si>
    <t>GCCTGGGCCTGAGGGTTTGAT</t>
  </si>
  <si>
    <t>GTTTGATGGGGAGCGGGTGAGC</t>
  </si>
  <si>
    <t>GAGCTGGATCCTGATCCCAG</t>
  </si>
  <si>
    <t>GATCCTGATCCCAGTGGTCAG</t>
  </si>
  <si>
    <t>Gagggagtagaggccggggcag</t>
  </si>
  <si>
    <t>Ggcagagggcgctggcggcag</t>
  </si>
  <si>
    <t>GTGTAGACGCCAAAGTCTTGTC</t>
  </si>
  <si>
    <t>GTGATGTATGATCTGAAAGGCC</t>
  </si>
  <si>
    <t>GTGCGATTCTGAGTGTCACT</t>
  </si>
  <si>
    <t>GTGTGTCAGTGTGCATGGAGC</t>
  </si>
  <si>
    <t>GCTGGTGAGAGGAAGTCCTAG</t>
  </si>
  <si>
    <t>GTGGTCAGTGGCCAGATCCT</t>
  </si>
  <si>
    <t>GGTCCCAGAACTGAGTGGAGT</t>
  </si>
  <si>
    <t>GAACTGAGTGGAGTAGGAGAC</t>
  </si>
  <si>
    <t>GCCCACTCCTGACAAGACTT</t>
  </si>
  <si>
    <t>GCACGGACCCTTCAGGAGT</t>
  </si>
  <si>
    <t>GGGATCACCGAGGTAGGGTG</t>
  </si>
  <si>
    <t>GGTGGCCAGGGGTGAGCCAAC</t>
  </si>
  <si>
    <t>GCTCTACTCCTACTCCTGAA</t>
  </si>
  <si>
    <t>GGCCCAACCCAAATGGGAGGG</t>
  </si>
  <si>
    <t>GTTCTTCAGTTGTGCTCCTGC</t>
  </si>
  <si>
    <t>GCGTCAATGTGGCGGCGGCC</t>
  </si>
  <si>
    <t>GGTAAGCGTCAATGTGGCGG</t>
  </si>
  <si>
    <t>GGAGGAGGAGTCCGGACCGG</t>
  </si>
  <si>
    <t>GGCGGCGGCTGCGGTCGAAGA</t>
  </si>
  <si>
    <t>GGCGCGCACCGCGTGGCTTTT</t>
  </si>
  <si>
    <t>GGCGCAACGCGGCGTCAAAG</t>
  </si>
  <si>
    <t>GGCCTGCGTCGAGGCGCAACG</t>
  </si>
  <si>
    <t>GCACAACTGAAGAACCAAGGA</t>
  </si>
  <si>
    <t>GCAAACTGAAAAGCTGTTGTCTC</t>
  </si>
  <si>
    <t>GAAAAGCTGTTGTCTCTGGGCAG</t>
  </si>
  <si>
    <t>GACTTCGTTCCTACACTATCAGAA</t>
  </si>
  <si>
    <t>GTAATGGAAGCAAATGCTTTGGAAA</t>
  </si>
  <si>
    <t>GCTTTTGGGGGCAGACCCCGG</t>
  </si>
  <si>
    <t>GGAGTCCGGACCGGgggcgag</t>
  </si>
  <si>
    <t>GCCGCGGCGGCGCGAGTTAAG</t>
  </si>
  <si>
    <t>GTTACTAGGTGAACACTGC</t>
  </si>
  <si>
    <t>GCTGCAGGTCCTTATCCGGA</t>
  </si>
  <si>
    <t>GCTGCGGAAACGCCAACTCC</t>
  </si>
  <si>
    <t>GACTCCGCGGCTCTTAGAGGG</t>
  </si>
  <si>
    <t>GGCGGCGCGAGTTAAGTGG</t>
  </si>
  <si>
    <t>GGTCAAGCGGACGGCGCTGC</t>
  </si>
  <si>
    <t>GCCCGCAGCATCTCGGTCAAG</t>
  </si>
  <si>
    <t>GGCTCCCCCGTTTTTCGCTGA</t>
  </si>
  <si>
    <t>GGAGGCTAGGCAGCGACCA</t>
  </si>
  <si>
    <t>GTGGACTCGAGCTGCCGCGG</t>
  </si>
  <si>
    <t>GAAATATCCAGCTCATAGAGC</t>
  </si>
  <si>
    <t>GTTCACCTAGTAACCCCTTC</t>
  </si>
  <si>
    <t>GCCTCCTTCGCGCCAATCGCC</t>
  </si>
  <si>
    <t>GTCCGCTGTGCTTCCGGTGCGC</t>
  </si>
  <si>
    <t>GTGCTTCCGGTGCGCCGGGCG</t>
  </si>
  <si>
    <t>GGTGAGCACTGGGGCTCCCGG</t>
  </si>
  <si>
    <t>GCTCCCGGAGGCGCGTGAGG</t>
  </si>
  <si>
    <t>GCCCGGGCCTCTCCCGACGA</t>
  </si>
  <si>
    <t>GGAAAAATTCGACACTTTCCAC</t>
  </si>
  <si>
    <t>GGAACTGGTCGCGTTCGGGC</t>
  </si>
  <si>
    <t>GGCGCCGCGCCAGCTCACGCA</t>
  </si>
  <si>
    <t>GCGAGAGCCGCCAAAAGAATC</t>
  </si>
  <si>
    <t>GCATCCGCGCGATTTCCGCCG</t>
  </si>
  <si>
    <t>GAAGCCGGACACATCCACCCT</t>
  </si>
  <si>
    <t>GCCGCCTGAATCGAGTCCAA</t>
  </si>
  <si>
    <t>GCAGCTCGTGCAGGTTGTGGT</t>
  </si>
  <si>
    <t>GAGTCCAAGGGTGGATGTGTC</t>
  </si>
  <si>
    <t>GGCGCCGCGGCGGAAATCGCG</t>
  </si>
  <si>
    <t>GGCCGGGAAAACAAGGACTG</t>
  </si>
  <si>
    <t>GTCCAGGTCTTGGGGCGCCG</t>
  </si>
  <si>
    <t>GCCAGAACGCGCTCTCAGCTT</t>
  </si>
  <si>
    <t>GCGCGTGCTGCGGCGTTAC</t>
  </si>
  <si>
    <t>GTTACCGGCTGCAGCGGCGGG</t>
  </si>
  <si>
    <t>GCGCGCTTCGGCCGCGCTGC</t>
  </si>
  <si>
    <t>GCCGAGCCCTGCCCGGGTTTC</t>
  </si>
  <si>
    <t>GGCTTCACAACGAGCCAGGC</t>
  </si>
  <si>
    <t>GTCGAATTTTTCCCCTCGCA</t>
  </si>
  <si>
    <t>GGAATTGGCCACCCACCTCCG</t>
  </si>
  <si>
    <t>GGGGCTTCCGAGAGCCGCCTT</t>
  </si>
  <si>
    <t>GCCCCATAGGCCCGCACTTGT</t>
  </si>
  <si>
    <t>GAAGAGAGGGGCGGCACCCTG</t>
  </si>
  <si>
    <t>GCACAGCAGCTCTTCAACTG</t>
  </si>
  <si>
    <t>GCGGTCCTCGGAGACACGCGG</t>
  </si>
  <si>
    <t>GGTCTCTGCGGCGCGGTCCT</t>
  </si>
  <si>
    <t>GTGCCGCCCCTCTCTTCGCCC</t>
  </si>
  <si>
    <t>GTGCTGTGAGTCCGTCGTC</t>
  </si>
  <si>
    <t>GGACGTGCCCCCACTAATC</t>
  </si>
  <si>
    <t>GGGCAAGCGGGGCCTTACCT</t>
  </si>
  <si>
    <t>GGCCCGGAGCCAAGTGGGTCT</t>
  </si>
  <si>
    <t>GTGCGGTGAGTCCCGAAGGCC</t>
  </si>
  <si>
    <t>GGTCCGGAGTCGACAGGGA</t>
  </si>
  <si>
    <t>GGCCTTACCTAGGGATACCAC</t>
  </si>
  <si>
    <t>GCCCAGACCCACTTGGCTC</t>
  </si>
  <si>
    <t>GTCCGGTGGTATCCCTAGGTA</t>
  </si>
  <si>
    <t>GACTGCGCCACGTCCCCTGA</t>
  </si>
  <si>
    <t>GGTGGTTCGCGATTTTTTCCC</t>
  </si>
  <si>
    <t>GGGGAGTCACGACCCTGGTC</t>
  </si>
  <si>
    <t>GGGCAAGCGGGGCCTTACCTA</t>
  </si>
  <si>
    <t>GGGATACCACCGGACTTGGAT</t>
  </si>
  <si>
    <t>GGAGCAGCCTTCAGGGGACG</t>
  </si>
  <si>
    <t>GCGCGTGGGCGTGGGGATTGG</t>
  </si>
  <si>
    <t>GTCCCTGTCGACTCCGGACCA</t>
  </si>
  <si>
    <t>GAGTCGACAGGGACGGAGCAG</t>
  </si>
  <si>
    <t>Gcgacggggggcgcgcggacg</t>
  </si>
  <si>
    <t>Gcgggcgcggccgggcgcgac</t>
  </si>
  <si>
    <t>GCACCGCATGCAGACCCCGT</t>
  </si>
  <si>
    <t>Gaattggcgcgacccagccgg</t>
  </si>
  <si>
    <t>GCATGCGGTGCCCGGCGCGC</t>
  </si>
  <si>
    <t>GGCACGGAGGACTCCGCGT</t>
  </si>
  <si>
    <t>GCGGTCGCCATCTTCGTCCG</t>
  </si>
  <si>
    <t>GGCCGCGCTCGGGGTCTgcg</t>
  </si>
  <si>
    <t>Gcgccaattccaggtgcgtca</t>
  </si>
  <si>
    <t>Gctgggtcgcgccaattcc</t>
  </si>
  <si>
    <t>GGAGCCGCGGTTCGCTCTCTG</t>
  </si>
  <si>
    <t>Ggcggctgcgggcgctgggccgg</t>
  </si>
  <si>
    <t>Gcgctgaggcggctgcgggcgct</t>
  </si>
  <si>
    <t>GCTCGCTCCCTCCGCGGCTCCT</t>
  </si>
  <si>
    <t>GACGGTGACTGCGTTGGGCG</t>
  </si>
  <si>
    <t>GCCGTGGGACGGTGACTGCGT</t>
  </si>
  <si>
    <t>Ggcgctgaggcggctgcgggcgc</t>
  </si>
  <si>
    <t>GCGGTTCGCTCTCTGAGGCCG</t>
  </si>
  <si>
    <t>GGAGCCGCGGAGGGAGCGAGCT</t>
  </si>
  <si>
    <t>GACGCTCCTAGCTCGCTCCCTCCG</t>
  </si>
  <si>
    <t>GcctcagcgccgccgccATCTT</t>
  </si>
  <si>
    <t>GCGAACCGCGGCTCCACCGT</t>
  </si>
  <si>
    <t>GAGCCGCGGTTCGCTCTCTG</t>
  </si>
  <si>
    <t>GcgccgccgccATCTTGGGGTCCC</t>
  </si>
  <si>
    <t>GGACTCAGCACTCCGCCGCGC</t>
  </si>
  <si>
    <t>GGCCGGACAGAGCCGGGGATC</t>
  </si>
  <si>
    <t>GATCCGTGGGCCGGACAGAGC</t>
  </si>
  <si>
    <t>GggcccgggctTGAGGATCCG</t>
  </si>
  <si>
    <t>GccATCCGCCCCGAGACGCTC</t>
  </si>
  <si>
    <t>GCCGCCCGGCTCAGGTCGCGG</t>
  </si>
  <si>
    <t>GCGGCGGCTGCGCGGTGAACG</t>
  </si>
  <si>
    <t>GggctTGAGGATCCGTGGGC</t>
  </si>
  <si>
    <t>GGTACCACCGCGACCTGAGCC</t>
  </si>
  <si>
    <t>Gcgggccatggcctcggcctg</t>
  </si>
  <si>
    <t>GTACGCGGCCGGCTGGGATA</t>
  </si>
  <si>
    <t>GCCGGGCAGGCTCACGTGATG</t>
  </si>
  <si>
    <t>GCAAGCTCAGGCCACGCCCC</t>
  </si>
  <si>
    <t>GGCCCGCGCCCGCCTACCTCC</t>
  </si>
  <si>
    <t>GCCGCGTACCTGGCCGAG</t>
  </si>
  <si>
    <t>GGACGGCCGCAGCGCCTGG</t>
  </si>
  <si>
    <t>GGGCGCGCGGGTTTATATGGC</t>
  </si>
  <si>
    <t>GTTTATATGGCGGGCCGCG</t>
  </si>
  <si>
    <t>GCAGCAGCCGGTCCTCCCCGG</t>
  </si>
  <si>
    <t>GCGCGGGCCCTGTTGGGTCTT</t>
  </si>
  <si>
    <t>GCTACTCTCCCACCTCGCTCC</t>
  </si>
  <si>
    <t>GTCTGTTCCCGGTGGTCCCTT</t>
  </si>
  <si>
    <t>GAAGGGTGGGAAGGACAAGGGCG</t>
  </si>
  <si>
    <t>GCGGGGGAAGGGTGGGAAGGACA</t>
  </si>
  <si>
    <t>GGGCTGAGGATGCGGGGGAAGGG</t>
  </si>
  <si>
    <t>GACCAGGTAAAGAGGGCGCT</t>
  </si>
  <si>
    <t>GGAAACGGTTCCCGCACTGGC</t>
  </si>
  <si>
    <t>GAACAGACGGATCGGCAGGGC</t>
  </si>
  <si>
    <t>GCCAGGTAGGGTGAAAAATGGATCT</t>
  </si>
  <si>
    <t>GATTGCCAGGTAGGGTGAAAAA</t>
  </si>
  <si>
    <t>GACTTCTTTTGAGATTGCCAGGT</t>
  </si>
  <si>
    <t>GCACGTGCATATGATCAACTT</t>
  </si>
  <si>
    <t>GAACAGTTTCTGTTTCCTTCATC</t>
  </si>
  <si>
    <t>GAGAGATCACAGAAGCCTTATA</t>
  </si>
  <si>
    <t>GGAGTTGCGGGCCGGGACATG</t>
  </si>
  <si>
    <t>GTATTATCGTTGCCATTTCATAA</t>
  </si>
  <si>
    <t>GTTTTTTAGAGCCATTATGAAA</t>
  </si>
  <si>
    <t>GTGATCTCTCCAGTCTAAATT</t>
  </si>
  <si>
    <t>GCCCTCTTTACCTGGTCGCAG</t>
  </si>
  <si>
    <t>GCCGATCCGTCTGTTCCCGG</t>
  </si>
  <si>
    <t>GATCATATGCACGTGCCCCAGATGA</t>
  </si>
  <si>
    <t>GTGCGGGAACCGTTTCCGAA</t>
  </si>
  <si>
    <t>GGTGGGAGAGTAGCTACGTG</t>
  </si>
  <si>
    <t>GGGGAATCATAATTTACGGG</t>
  </si>
  <si>
    <t>GCTTTCGGAGCCGGCCAGTGC</t>
  </si>
  <si>
    <t>GCCTTGGGGCATCAGCCAGGA</t>
  </si>
  <si>
    <t>GAAGCGGCCATAGTGGAAGGG</t>
  </si>
  <si>
    <t>GCAATAAGCGCTATGGGAGGA</t>
  </si>
  <si>
    <t>GGGTGAGGCAATAAGCGCTAT</t>
  </si>
  <si>
    <t>GATCCGGCCCCTAGGGGGTG</t>
  </si>
  <si>
    <t>GCCTTTGGATCCGGCCCCTAG</t>
  </si>
  <si>
    <t>GCTTGGGGAGTGCAGCGCCTT</t>
  </si>
  <si>
    <t>GTTTCTGCCTCTTTTCCCCGT</t>
  </si>
  <si>
    <t>GCCTCACCCTCACCCCCTAG</t>
  </si>
  <si>
    <t>GCTCTTAGGGTCCACTTCTTC</t>
  </si>
  <si>
    <t>GATCCAGAACCGATCCGGACC</t>
  </si>
  <si>
    <t>GGAAAGATCCAGAACCGATC</t>
  </si>
  <si>
    <t>GGGAAAGATCCAGAACCGATC</t>
  </si>
  <si>
    <t>GCGCCGCCATGCCTACCCGC</t>
  </si>
  <si>
    <t>GCACTTTGCCGGAACAGAAG</t>
  </si>
  <si>
    <t>GGCACTTTGCCGGAACAGAAG</t>
  </si>
  <si>
    <t>GGATTTGGATAATCTACCC</t>
  </si>
  <si>
    <t>GGGATTTGGATAATCTACCC</t>
  </si>
  <si>
    <t>GAAAGTGGTTCAGGTAAGCTC</t>
  </si>
  <si>
    <t>GTCAGCACTTAACACGGGCGTA</t>
  </si>
  <si>
    <t>GGAAAACTTGCGTAGGCGCGG</t>
  </si>
  <si>
    <t>GGCGGCGCACCTTAAGAAG</t>
  </si>
  <si>
    <t>GTGGTTCAGGTAAGCTCTGGC</t>
  </si>
  <si>
    <t>GCCCTCTCAGCTTCCGTACACT</t>
  </si>
  <si>
    <t>GGAAAACTTGCGTAGGCGCG</t>
  </si>
  <si>
    <t>GAGAGGGCCCGCGGGTAGGCA</t>
  </si>
  <si>
    <t>GTCCGCGCTGTGCGACCCTCC</t>
  </si>
  <si>
    <t>GATCGGCGCGGGGCCGCGCGA</t>
  </si>
  <si>
    <t>GAAGGCTAGGGATCGGCGCG</t>
  </si>
  <si>
    <t>GGTGAAGCAGTCCCTGAGTTC</t>
  </si>
  <si>
    <t>GTGAGTTCTCGAGGTAGGATC</t>
  </si>
  <si>
    <t>GCTCTAACTACCTGAGAGGCG</t>
  </si>
  <si>
    <t>GAACCAGCTACCAGGCCTCGC</t>
  </si>
  <si>
    <t>GTCAGGTCCTCCCAGAACTCA</t>
  </si>
  <si>
    <t>GGTTTCTACCGAGAAGGCT</t>
  </si>
  <si>
    <t>GAACCCTGACGTGAGTTCTCG</t>
  </si>
  <si>
    <t>GTTGGAGCCGGGAAGCGGCCC</t>
  </si>
  <si>
    <t>GAGTTTCCGGGACGTTCGG</t>
  </si>
  <si>
    <t>GTGAGCGCGGCGCCTGCACCT</t>
  </si>
  <si>
    <t>GGGTCCCGCTCCCCAGGTGC</t>
  </si>
  <si>
    <t>GCCCCCGCCGCCGCTACCACC</t>
  </si>
  <si>
    <t>GTGCCTGGGGTATGCGGAACC</t>
  </si>
  <si>
    <t>GAGGCCACCCTCCGAACGTCC</t>
  </si>
  <si>
    <t>GGCGCGGGCCAGCCGGAGCTG</t>
  </si>
  <si>
    <t>GCGGGGGCAGGATGAGCGCGG</t>
  </si>
  <si>
    <t>GCTGGCCCGCGCCGCCATTT</t>
  </si>
  <si>
    <t>GCAGGGAATCGTCGCACGGGA</t>
  </si>
  <si>
    <t>GACCTCTTTTTTTCCTACGT</t>
  </si>
  <si>
    <t>GTTGGGCAGGGAATCGTCGCA</t>
  </si>
  <si>
    <t>GAGGGGTAGCAATTATTGAGC</t>
  </si>
  <si>
    <t>GTCCCGCGATGCTCTCGGC</t>
  </si>
  <si>
    <t>GCGATGCTCTCGGCTGGCAGG</t>
  </si>
  <si>
    <t>GTCTTCGCTCCTAGGTCAG</t>
  </si>
  <si>
    <t>GGCAGGTGGCGGAGATTGCAC</t>
  </si>
  <si>
    <t>GCTGGAAAGTGGAGTGGGCTA</t>
  </si>
  <si>
    <t>GATTGCACCGGAAGACGCTTCC</t>
  </si>
  <si>
    <t>GGAAATCTCCCGGGGTCCCTG</t>
  </si>
  <si>
    <t>GCTCCCGGTGCCCCTCACTAT</t>
  </si>
  <si>
    <t>GACTTCTTCCGTGGTCATTG</t>
  </si>
  <si>
    <t>GGACGGAAACGCCGAGGAACC</t>
  </si>
  <si>
    <t>GCAGGTAAAGCTCGCGTCCTA</t>
  </si>
  <si>
    <t>GATTTCCCTGGGTCATTTGGG</t>
  </si>
  <si>
    <t>GGAAACGGGATCTCTGATCAT</t>
  </si>
  <si>
    <t>GTCCTATGGCCCTAGTGCCCG</t>
  </si>
  <si>
    <t>GTGCGAGAGAAACAATAGGA</t>
  </si>
  <si>
    <t>GCTTTACCTGCCGCCTCAGCC</t>
  </si>
  <si>
    <t>GACGCCTCCGTAACCACGA</t>
  </si>
  <si>
    <t>GTCATGGGGCTGGAGGGTCAC</t>
  </si>
  <si>
    <t>GAGCCCTTCGTGGTTACGG</t>
  </si>
  <si>
    <t>GAGGCGTCCAACGAAGCG</t>
  </si>
  <si>
    <t>GAGCTCTCGGCTGCTATGAAC</t>
  </si>
  <si>
    <t>GGGCAGCCCGCGCCTTGCCG</t>
  </si>
  <si>
    <t>GGCGGAGGCAGCGGCTGTAGC</t>
  </si>
  <si>
    <t>GCCGGGCGTTGAGCACAGCGC</t>
  </si>
  <si>
    <t>GCGGGCCAGGCCGAACGGAA</t>
  </si>
  <si>
    <t>GCAGCCGAGAGCTCACCCAGG</t>
  </si>
  <si>
    <t>GTAAGGACGCCCGGCTAGCGG</t>
  </si>
  <si>
    <t>GCCCAGTAGCACCCGAGCCCC</t>
  </si>
  <si>
    <t>GCCGGTTGCCGCTGCGGAGCG</t>
  </si>
  <si>
    <t>GGCGTCCTTACTTCATTGAGC</t>
  </si>
  <si>
    <t>GCGCGGACTCGGTCAAACCCG</t>
  </si>
  <si>
    <t>GCCCGGCTAGCGGTGGCGGC</t>
  </si>
  <si>
    <t>GAACCTCTTCGCCTCGGCG</t>
  </si>
  <si>
    <t>GACTCGGTCAAACCCGGGGCT</t>
  </si>
  <si>
    <t>GCGCGGACTCGGTCAAACCC</t>
  </si>
  <si>
    <t>GTCCATCGCAGCGCGGACT</t>
  </si>
  <si>
    <t>GCGTCCTTACTTCATTGAGC</t>
  </si>
  <si>
    <t>GCATCTCCCGCCTCCACGCCG</t>
  </si>
  <si>
    <t>GCCTCCACGCCGAGGCGAAG</t>
  </si>
  <si>
    <t>GGCGAAGAGGTTCTATCCG</t>
  </si>
  <si>
    <t>GAAGTAAGGACGCCCGGCTAG</t>
  </si>
  <si>
    <t>GATGCTCCGGCGACTTCCTGT</t>
  </si>
  <si>
    <t>GGCGCTCCGCGGCCTCACGCA</t>
  </si>
  <si>
    <t>GCAAGGTGCGGGACGGCGTG</t>
  </si>
  <si>
    <t>GCCTTTTCGGGGTCCTACATGGCA</t>
  </si>
  <si>
    <t>GCCTTTTCGGGGTCCTACA</t>
  </si>
  <si>
    <t>GATTTTGACTGCGGCCTCC</t>
  </si>
  <si>
    <t>GTGATTCCCACCTGAGCGCCT</t>
  </si>
  <si>
    <t>GGTGACAGCCGCGCTGGACTC</t>
  </si>
  <si>
    <t>GGGTCGGAAGCCGTGCCATGT</t>
  </si>
  <si>
    <t>GAATAGTTTGGTTTCGTACAC</t>
  </si>
  <si>
    <t>GGAAGCTGCGTCTTAGGAGCC</t>
  </si>
  <si>
    <t>GCCAAGCTTGGGGGCCTTTT</t>
  </si>
  <si>
    <t>GGCGGGTCAGGAGGTGACGGG</t>
  </si>
  <si>
    <t>GCTGAGAACGCGGCGAGTA</t>
  </si>
  <si>
    <t>GCCGGCAGTTGCTCGGAGCTC</t>
  </si>
  <si>
    <t>GAGTATGGAAGCTGCGTCTT</t>
  </si>
  <si>
    <t>GGCTGTCACCGGCTCTAGGC</t>
  </si>
  <si>
    <t>GCTGGATCTAAGCGTCGGACC</t>
  </si>
  <si>
    <t>GTCGTATCCTAGCAACGGCCC</t>
  </si>
  <si>
    <t>GGCGGAGGCCGGCAGTTGCT</t>
  </si>
  <si>
    <t>GGACGCGGACACGTCAGACCT</t>
  </si>
  <si>
    <t>GGGAGTGGGGCCGCAGGGACG</t>
  </si>
  <si>
    <t>GCGGCCGGGAGTGGGGCCGCA</t>
  </si>
  <si>
    <t>GTGACCTCCCCTTGCACGGGG</t>
  </si>
  <si>
    <t>GTGTCCGCCCCGTGCAAGGGG</t>
  </si>
  <si>
    <t>GGCGGGTCGGAGCGACGCCG</t>
  </si>
  <si>
    <t>GcgcgccgcgAGCACTCACCA</t>
  </si>
  <si>
    <t>GGGCGGACACGAGCAATGTCA</t>
  </si>
  <si>
    <t>GAGGTCACGGCGGCCGGGAGT</t>
  </si>
  <si>
    <t>GAGTGCTcgcggcgcgcggcg</t>
  </si>
  <si>
    <t>GGAGCGCCTCACGCTAAACC</t>
  </si>
  <si>
    <t>GTCTCCCCCGTTTCTCACCC</t>
  </si>
  <si>
    <t>GGCACCTTGCAACCCTCGACC</t>
  </si>
  <si>
    <t>GAGGAAGATGGCTGCCGCCTG</t>
  </si>
  <si>
    <t>GGTGTTTGGTTCTGCGCCTCT</t>
  </si>
  <si>
    <t>GCCGTCCAGGTGGGGGTCGCC</t>
  </si>
  <si>
    <t>GCGAGGGGCGGAGCTTGTGG</t>
  </si>
  <si>
    <t>GCGTGAGGCGCTCCAGGTCGA</t>
  </si>
  <si>
    <t>GGTCGCCAGGTTTAGCGTG</t>
  </si>
  <si>
    <t>GTGTCGCTAAGGGCGCCGTCC</t>
  </si>
  <si>
    <t>GACACTGTCCAGGACAGTAACG</t>
  </si>
  <si>
    <t>GAATCCCCTCGTTACACCA</t>
  </si>
  <si>
    <t>GGGAGCCGCGTTACTGTCC</t>
  </si>
  <si>
    <t>GCGACACCATGGTGAGTAggg</t>
  </si>
  <si>
    <t>GGCTCAGACGTGCAGTGCTG</t>
  </si>
  <si>
    <t>GGGGCGCTCATTCGGTAG</t>
  </si>
  <si>
    <t>GTCCACCTGGGGCGCTCATT</t>
  </si>
  <si>
    <t>GggggggcgCCCAGTCCACCTG</t>
  </si>
  <si>
    <t>GTGACGTAACTTGCTGCCTT</t>
  </si>
  <si>
    <t>GGCAGATTGCGTGCGGGAAG</t>
  </si>
  <si>
    <t>GCCCCGTCCCTGCACAGATCC</t>
  </si>
  <si>
    <t>GGAAGACCCGCCTCCTCTGTA</t>
  </si>
  <si>
    <t>GCGCACCGCAAGAGACAGCC</t>
  </si>
  <si>
    <t>GCTCTGGCGGCTGTCGCGACG</t>
  </si>
  <si>
    <t>GCCTTAGGTGGCCTTCCGCTC</t>
  </si>
  <si>
    <t>GCACGTAGCTAACTGACCTCA</t>
  </si>
  <si>
    <t>GCGCGTGGCGCTGGAGTTCAG</t>
  </si>
  <si>
    <t>GACGTTGATAACGATACGGT</t>
  </si>
  <si>
    <t>GGAGCGCCACCGAGAACTCG</t>
  </si>
  <si>
    <t>GAAGGACGAGGGGCCAGTCCG</t>
  </si>
  <si>
    <t>GCGGTCAAGTAGAAGGACGAG</t>
  </si>
  <si>
    <t>GATTTGCAGATGGATTCGAGA</t>
  </si>
  <si>
    <t>Gggtgcggcgcgagcggtcgg</t>
  </si>
  <si>
    <t>GtgTCTCCCGGTCGCGCGTGG</t>
  </si>
  <si>
    <t>GGTCGGTCGCTCAGAGCTGCT</t>
  </si>
  <si>
    <t>GAGTTCCCGCGAGTTCTCGG</t>
  </si>
  <si>
    <t>GACCGACCTCCACGCGCGAC</t>
  </si>
  <si>
    <t>GGCCAGTCCGTGGAGACTGAA</t>
  </si>
  <si>
    <t>GCTTCTAGGAAGTAGAACGC</t>
  </si>
  <si>
    <t>GTCGTGGGCAGACGCCATTT</t>
  </si>
  <si>
    <t>GCTGTAATATTCCGAGTCCA</t>
  </si>
  <si>
    <t>GGAGAACTTAACGGGTGCGGA</t>
  </si>
  <si>
    <t>GCAAAGGCGAATTCTTTGACC</t>
  </si>
  <si>
    <t>GGCCGTACCCGGCAGGCTGG</t>
  </si>
  <si>
    <t>GCGTCTGCCCACGACCCTCAA</t>
  </si>
  <si>
    <t>GGTACGGCCTTTTCCGCCG</t>
  </si>
  <si>
    <t>GAGTCCGCCTGCCATGGACT</t>
  </si>
  <si>
    <t>GAACACTTAGCCGCGCCATCC</t>
  </si>
  <si>
    <t>GGAGCCAGGATCTCCGGTGAC</t>
  </si>
  <si>
    <t>GCAGCTCCTGAGGTAAGATGG</t>
  </si>
  <si>
    <t>GCGGCGCAGCGCAGCTCCTG</t>
  </si>
  <si>
    <t>GCGAGCGGCGCGGCAGAGTG</t>
  </si>
  <si>
    <t>GCCACTAGAGAAGGGCGAG</t>
  </si>
  <si>
    <t>GAGGCCGATCTGAGAGCCGC</t>
  </si>
  <si>
    <t>GCGAGCGCCATTTTGTCCTA</t>
  </si>
  <si>
    <t>GGCTCCTGGAAGCCTGCAGGA</t>
  </si>
  <si>
    <t>GCCGGGACAAAGGCGGCGTGC</t>
  </si>
  <si>
    <t>GCTTCCAGGAGCCAGGATCTC</t>
  </si>
  <si>
    <t>GTACGTTAATTTCCAGGTCA</t>
  </si>
  <si>
    <t>GAGGATAGTACGTTAATTTCC</t>
  </si>
  <si>
    <t>GAAGATGGCGGCCGTGCAGG</t>
  </si>
  <si>
    <t>GCCCTGCAGACCACGTACCC</t>
  </si>
  <si>
    <t>GTGGGGCTTCGCACCTTGACC</t>
  </si>
  <si>
    <t>GAACGGGGAGCCGGCGTGCCC</t>
  </si>
  <si>
    <t>GTCTTTAAAGCCTTTGCGGT</t>
  </si>
  <si>
    <t>GCTGTGCCGGGGCCTTCTTGC</t>
  </si>
  <si>
    <t>GGAACGGGGAGCCGGCGTGCC</t>
  </si>
  <si>
    <t>GCCGGCGTGCCCGGGGTATCC</t>
  </si>
  <si>
    <t>GCACGGCCGCCATCTTCCCGG</t>
  </si>
  <si>
    <t>GCCTTCTTGCCGGCTCTCGT</t>
  </si>
  <si>
    <t>GCCCTGCAGACCACGTACCCC</t>
  </si>
  <si>
    <t>GTACTATCCTCCTTACTTT</t>
  </si>
  <si>
    <t>GCCCAGACTCTCCTACCGCAA</t>
  </si>
  <si>
    <t>Gtcggaatcggggctgaagc</t>
  </si>
  <si>
    <t>GggcCTGGGAAGGTTCCGCCA</t>
  </si>
  <si>
    <t>GCCTCCCCCGCAGCGGAGAG</t>
  </si>
  <si>
    <t>GCGCGGCGCCGCTCTCCGCTG</t>
  </si>
  <si>
    <t>GccGGCAGCACAGGGACTGGG</t>
  </si>
  <si>
    <t>GGCCCGGGGTAGGAAGTGGGG</t>
  </si>
  <si>
    <t>GGCAACCAGCGCTCAGTGCGC</t>
  </si>
  <si>
    <t>GGCGCCGCGCTCCCAGCCCTA</t>
  </si>
  <si>
    <t>GCGTTGCTGCGCGGCGCATGA</t>
  </si>
  <si>
    <t>Gccggggtgggagtcggaatc</t>
  </si>
  <si>
    <t>GGCAGAAAGTGACTCCAGTGG</t>
  </si>
  <si>
    <t>GCCGGCAATGCCGCGAAGGA</t>
  </si>
  <si>
    <t>GCTGCCCGAATCGGAACCGTC</t>
  </si>
  <si>
    <t>GGGATCGTCCGCAGGATT</t>
  </si>
  <si>
    <t>GCGAGACCCAGCCGGAAGTGA</t>
  </si>
  <si>
    <t>GTTGGCTCCGGGTTCCACCAC</t>
  </si>
  <si>
    <t>GCGGCCCGACGGTTCCGATT</t>
  </si>
  <si>
    <t>GTCTCGCGTCACCTGACGTTA</t>
  </si>
  <si>
    <t>GCTGGGAAGTTCGATCCTTT</t>
  </si>
  <si>
    <t>GGACTGATACAGAGGCCGCCA</t>
  </si>
  <si>
    <t>GCCGTGACTCCGGTCACTCTC</t>
  </si>
  <si>
    <t>GGTCCGACGCCGCAGCTCCGC</t>
  </si>
  <si>
    <t>GGAATGGGGCCGGGCCTGGTC</t>
  </si>
  <si>
    <t>GACTCCCGGGCTCGGCCGCGG</t>
  </si>
  <si>
    <t>GCTCGGCCGCGGGGGCGGGGT</t>
  </si>
  <si>
    <t>GccgACTCCCACTCGACTCCC</t>
  </si>
  <si>
    <t>GCGGAGCGCCGCGCCGCTGCC</t>
  </si>
  <si>
    <t>GCCGGCAGGCCCGAGAGTGAC</t>
  </si>
  <si>
    <t>GGCGTCGGACCCGCCTCCTGG</t>
  </si>
  <si>
    <t>GGCCGAGCCCGGGAGTCGAGT</t>
  </si>
  <si>
    <t>GCGGGCGGACTGGTAGCAGC</t>
  </si>
  <si>
    <t>GTCCGGGGAGCGGTGCTTGCG</t>
  </si>
  <si>
    <t>GACCGCGGATGCGTAAGGAGC</t>
  </si>
  <si>
    <t>GGGCCCCACTCACGCGGCCCG</t>
  </si>
  <si>
    <t>GCGTGGGGCCCCACTCACG</t>
  </si>
  <si>
    <t>GCTCCCCGGACAGAGTTGCT</t>
  </si>
  <si>
    <t>GCGCATACTGCTAGTGGCGCG</t>
  </si>
  <si>
    <t>GAGGAGCGACGCGTGGAGAAG</t>
  </si>
  <si>
    <t>GGGCGCCCTTTCAGCCCCGC</t>
  </si>
  <si>
    <t>GCTGGTGTTCGCCCACCCC</t>
  </si>
  <si>
    <t>GCCAGAGACCTCTGAGCCGGGGG</t>
  </si>
  <si>
    <t>GCCAGCCAGAGACCTCTGAGC</t>
  </si>
  <si>
    <t>GGAGGAAGCCGGCGGCCGACG</t>
  </si>
  <si>
    <t>GGGTTTCAAGGAGGAAGCCGG</t>
  </si>
  <si>
    <t>GTGCGCCGGCGGGTTTCAAGG</t>
  </si>
  <si>
    <t>GGCATCACCACGGGCACCGCGA</t>
  </si>
  <si>
    <t>GGCGGGGCATGGCATCACCAC</t>
  </si>
  <si>
    <t>GCGGCCTCATGTGCGCCGG</t>
  </si>
  <si>
    <t>GcgccgcTCTTCACCCAGAGCC</t>
  </si>
  <si>
    <t>GAGTTCAGCAGCACCCTGCCC</t>
  </si>
  <si>
    <t>GCAGTAGCAGGCCGTCGCCCC</t>
  </si>
  <si>
    <t>GCTGGCTGCCTGCTTCCCCGCCCC</t>
  </si>
  <si>
    <t>GCTTCCCCGCCCCCGGCTCAG</t>
  </si>
  <si>
    <t>GCTGGCGGGCGCCCCGTCGGCCGC</t>
  </si>
  <si>
    <t>GAAACCCGCCGGCGCACATG</t>
  </si>
  <si>
    <t>GggcggggggcgcTTGGGCAG</t>
  </si>
  <si>
    <t>GgcgcTTGGGCAGCGGCATGA</t>
  </si>
  <si>
    <t>GCTGCTGAACTCGGCAGCCGCC</t>
  </si>
  <si>
    <t>GCGACGGCCTGCTACTGCT</t>
  </si>
  <si>
    <t>GCCCTCCTCTCCTCCCGCGTGG</t>
  </si>
  <si>
    <t>GGACAGCGGAAGTTATCGCTC</t>
  </si>
  <si>
    <t>GTTTCCTGCCTCTCTCAGTCC</t>
  </si>
  <si>
    <t>GTCCTCCGACTTTTCATGGT</t>
  </si>
  <si>
    <t>GACTTTTCATGGTAGGGAGGG</t>
  </si>
  <si>
    <t>GCGGAAGTGGGGTGCGGACAG</t>
  </si>
  <si>
    <t>GCTCACGCCAGCCGGGGGCGGAGG</t>
  </si>
  <si>
    <t>GTCTCCAAACCCGGACTGAGAG</t>
  </si>
  <si>
    <t>GGACGCAGGAGTCTCCAAACC</t>
  </si>
  <si>
    <t>GGCTTAAGACGTTGCCCTCTG</t>
  </si>
  <si>
    <t>GTAGGCATTGTAGTTTGTGGAC</t>
  </si>
  <si>
    <t>GCATTGTAGGCATTGTAGTTTG</t>
  </si>
  <si>
    <t>Gcttcacttacaaaagggaaat</t>
  </si>
  <si>
    <t>GGGACGCCGCGCTCCGGCGGT</t>
  </si>
  <si>
    <t>GGCTTCTCTGGCGGCGGAGCT</t>
  </si>
  <si>
    <t>GTTCCACCCCTAACCAGGCTGC</t>
  </si>
  <si>
    <t>GACCTAGGTGATGGAGGAAGACT</t>
  </si>
  <si>
    <t>GTGGGAGCCGGTGCGAGCCAG</t>
  </si>
  <si>
    <t>GAGATGCCGGCGGGGGGCCCG</t>
  </si>
  <si>
    <t>GGGCTCCGGCTTCTCTGGCGG</t>
  </si>
  <si>
    <t>GGGGTGGAACCAGGAAAGCGC</t>
  </si>
  <si>
    <t>GAGGAGGAGTTTCTCAGACCT</t>
  </si>
  <si>
    <t>GAGTTTCTCAGACCTAGGTGA</t>
  </si>
  <si>
    <t>GCCAACGCAGCGCAGAGATGC</t>
  </si>
  <si>
    <t>GCTTCCGGCAGCCTGGTTAG</t>
  </si>
  <si>
    <t>GGGAGTCCGTTTGCCCTTGC</t>
  </si>
  <si>
    <t>GTCACCGAGGAGGACGTGACT</t>
  </si>
  <si>
    <t>GCAGCGCAGAGATGCCGGCGG</t>
  </si>
  <si>
    <t>GGAGGCGCTAAAATGAGACAGA</t>
  </si>
  <si>
    <t>GTTTGCCCTTGCCGGCAGGTG</t>
  </si>
  <si>
    <t>GAATCGGAAGAGATTCATGGC</t>
  </si>
  <si>
    <t>GGAAGTCCCGCTCGTGCGC</t>
  </si>
  <si>
    <t>GCCTCTCACCGGCGCACGAGC</t>
  </si>
  <si>
    <t>GCAGTAGCAAGATGATGGCG</t>
  </si>
  <si>
    <t>GGGAGAGGTCTCCCAGGAAT</t>
  </si>
  <si>
    <t>GCTGGTCTGAACGGGTAGCT</t>
  </si>
  <si>
    <t>GTTCAGACCAGCAGCCTCGGG</t>
  </si>
  <si>
    <t>GCTGGGCTGGGGGGACGGAAG</t>
  </si>
  <si>
    <t>GACCCTAGGTGCGCTCCGCTC</t>
  </si>
  <si>
    <t>GAGAGCGAGAGGGGGAGGAGTC</t>
  </si>
  <si>
    <t>GGCGGCCCGAGATGTTATCT</t>
  </si>
  <si>
    <t>GCGAGGCGAGGCAAGGCTTTT</t>
  </si>
  <si>
    <t>GCGCGCGGGCAGCGTGAAGCG</t>
  </si>
  <si>
    <t>GCGCGTGCGTACGCGACGG</t>
  </si>
  <si>
    <t>GCTCGCTCTGTCGCTCCGT</t>
  </si>
  <si>
    <t>GCCGGGCCGCCGACGGCCGTA</t>
  </si>
  <si>
    <t>GGCTGGGCCCGACAGGCCCG</t>
  </si>
  <si>
    <t>GCTTGGCGCGTGCGTACGCGA</t>
  </si>
  <si>
    <t>GACAGCAGGCGGCTCCGAGAA</t>
  </si>
  <si>
    <t>GCGAGCGGCCCCTACGGCCGT</t>
  </si>
  <si>
    <t>Gcgtccgccatcgccggggc</t>
  </si>
  <si>
    <t>Ggccgccgcgtccgccatcgc</t>
  </si>
  <si>
    <t>GTCGCCCCGCTCCAGAGCGC</t>
  </si>
  <si>
    <t>GGCGGCCGCGGGTGGTGCGGA</t>
  </si>
  <si>
    <t>GGGAGGCCTTGCGGGCGGAT</t>
  </si>
  <si>
    <t>GCGGGCGGATCGGGCGCTTgg</t>
  </si>
  <si>
    <t>GCGCAGCGCAGCGCCCCCCG</t>
  </si>
  <si>
    <t>Ggacgcggcggcctccccggt</t>
  </si>
  <si>
    <t>GCCCCCCGCGCTCTGGAGCG</t>
  </si>
  <si>
    <t>Gcagcagccgcttgcccaccg</t>
  </si>
  <si>
    <t>Gtctcgctctgatctgcacgccc</t>
  </si>
  <si>
    <t>GTCCGGCGGCCGCAGGATCT</t>
  </si>
  <si>
    <t>GGCCTCGTGGTCCGGCGGCCGC</t>
  </si>
  <si>
    <t>GCACAGCGCCGGCCTCGTGGTC</t>
  </si>
  <si>
    <t>GAGGAGTGGGGCATCGGGCG</t>
  </si>
  <si>
    <t>GGGCCCTGGCCTCAGGCGGTA</t>
  </si>
  <si>
    <t>GCGCCCGGCTCTGCTTAGTCA</t>
  </si>
  <si>
    <t>GATGGTGGCGCGCAGCCCCGCG</t>
  </si>
  <si>
    <t>GAGACATCCAGCAACGAAATC</t>
  </si>
  <si>
    <t>GCAACGAAATCGGGAGATGGA</t>
  </si>
  <si>
    <t>GAGATGGAAGGGACAGTGAGAA</t>
  </si>
  <si>
    <t>GGCGACAGCAGGCGTGGGCGG</t>
  </si>
  <si>
    <t>GGGACTTTTATTGTGACACGG</t>
  </si>
  <si>
    <t>GGTGGAGGCGGAGCCGGAGCG</t>
  </si>
  <si>
    <t>GAGCCGGAGCGCGGCCATGGC</t>
  </si>
  <si>
    <t>GTGAGTGAGGCGGGATGTGCC</t>
  </si>
  <si>
    <t>GAGCGCCCCTGCGGCCGTGCC</t>
  </si>
  <si>
    <t>GCCTCCATCGCTGCGCGTG</t>
  </si>
  <si>
    <t>GCCGGCGCTGTGCGTTGTTAAA</t>
  </si>
  <si>
    <t>GGCGCCCGTTTTCCTGGTCTC</t>
  </si>
  <si>
    <t>GTGCTGTAGTCCGACATGGCG</t>
  </si>
  <si>
    <t>GgcCCCTCTCAGCCACCCGG</t>
  </si>
  <si>
    <t>Gcccgggcggggggtcggccg</t>
  </si>
  <si>
    <t>Gccccggtcccccgcgcctgg</t>
  </si>
  <si>
    <t>GCACTCTGGGAACCCAGCCGC</t>
  </si>
  <si>
    <t>GGCCTCGCTCCACACGGCCG</t>
  </si>
  <si>
    <t>GcggcTCAACGCGGGAACA</t>
  </si>
  <si>
    <t>Gagggcctcccccggcgcctc</t>
  </si>
  <si>
    <t>GTAGTCCGACATGGCGCGGC</t>
  </si>
  <si>
    <t>GcggcggcggcggcTCAACGC</t>
  </si>
  <si>
    <t>GATCGCTTCGGCTGTTTCCTC</t>
  </si>
  <si>
    <t>GTGGTGCTGGCAGCGACATG</t>
  </si>
  <si>
    <t>GGGCCGGGTTAGAGCCAAGGA</t>
  </si>
  <si>
    <t>GGCGGGGCTTGAAAGAGGGC</t>
  </si>
  <si>
    <t>GTACCCGAGGAAGCTCTGAGC</t>
  </si>
  <si>
    <t>GAAAGCGCGAGACCAACCCTT</t>
  </si>
  <si>
    <t>GACGTCCCTTACCTCGGCCC</t>
  </si>
  <si>
    <t>GGGCCCGCCCCCACTCCAGTT</t>
  </si>
  <si>
    <t>GAAACAGCCGAAGCGATCG</t>
  </si>
  <si>
    <t>GTGGCGCCTCCCGGGACTCCT</t>
  </si>
  <si>
    <t>GACTTAACGCGGCCATAAACG</t>
  </si>
  <si>
    <t>GGGGGTCCCTGGATACGGTTT</t>
  </si>
  <si>
    <t>GGAGTTGGGGGTCCCTGGATA</t>
  </si>
  <si>
    <t>GACTTCGGCTTTCGCCGCTGT</t>
  </si>
  <si>
    <t>GCGGTCTGTAGAGAGCTATGC</t>
  </si>
  <si>
    <t>GGGGCTGGCGCGGTGCATCGT</t>
  </si>
  <si>
    <t>GTCAGTCTCGTCCGTCGGTCG</t>
  </si>
  <si>
    <t>GTCAGCTGCGCCAACGACTC</t>
  </si>
  <si>
    <t>GCGGCACTCAGACTTAACG</t>
  </si>
  <si>
    <t>GTAGCAGTACCACCCAGCGGGC</t>
  </si>
  <si>
    <t>GAAGGTCCCCAAGACCCACT</t>
  </si>
  <si>
    <t>GAGCGGCGGCGATTTCGA</t>
  </si>
  <si>
    <t>GCAGTGCTGCCTGCCCGCTGGG</t>
  </si>
  <si>
    <t>GGCAGCACTGCAGATAAAGCCTC</t>
  </si>
  <si>
    <t>GCTGGGTGGTACTGCTACCTAG</t>
  </si>
  <si>
    <t>GGTACTGCTACCTAGTGGGTCT</t>
  </si>
  <si>
    <t>GAAATCGCCGCCGCTCTCACAA</t>
  </si>
  <si>
    <t>GCCGCCGCTCTCACAATGGCT</t>
  </si>
  <si>
    <t>GATAAAGCCTCCGGAGACCG</t>
  </si>
  <si>
    <t>GACGCAACTGGGGGCGCCGG</t>
  </si>
  <si>
    <t>GAGTGTGACGGACGCAACTG</t>
  </si>
  <si>
    <t>GTGGGAGGTGGGCGACCAGCC</t>
  </si>
  <si>
    <t>GAAGAAAGCCCTCTGCGGGT</t>
  </si>
  <si>
    <t>GGGTCGGACTGAACGTGGAA</t>
  </si>
  <si>
    <t>GCCGCCGACTCGGCCGGTGG</t>
  </si>
  <si>
    <t>GCTCGGGGCATCTGCCCGC</t>
  </si>
  <si>
    <t>GCATCTGCCCGCTGGCCTGGC</t>
  </si>
  <si>
    <t>GACGCAAGGCTGCGCGACGA</t>
  </si>
  <si>
    <t>GTCCGTCACACTCAGCGGCCC</t>
  </si>
  <si>
    <t>GAGCTGGGATTGTATTCCGG</t>
  </si>
  <si>
    <t>GCGGTTACTGTGTCCAGGCCC</t>
  </si>
  <si>
    <t>GCCAATGGCCGGACCAAACCG</t>
  </si>
  <si>
    <t>GCAGCCGTTTCTGCGCCTGC</t>
  </si>
  <si>
    <t>GTCATTCAAACCGCCCGCCAA</t>
  </si>
  <si>
    <t>GTTCGCAACAAGGCGCCTTCC</t>
  </si>
  <si>
    <t>GTACCTGCGTTCGCAACA</t>
  </si>
  <si>
    <t>GCTCTCCCGCAGGCGCAGAAA</t>
  </si>
  <si>
    <t>GCTCGGCGATGGCTCTCCCGC</t>
  </si>
  <si>
    <t>GTCATGCTCCTACGGGGCGAC</t>
  </si>
  <si>
    <t>GCGGACCGGCCTCCACACTGA</t>
  </si>
  <si>
    <t>GCGAGCTCGGACCGGGGGTCC</t>
  </si>
  <si>
    <t>GCGGAAGGGGCGAGCTCGGAC</t>
  </si>
  <si>
    <t>GCGAAGCTTTGCCGCGGGAT</t>
  </si>
  <si>
    <t>GTTCGCGGAGAGGGAAGAATA</t>
  </si>
  <si>
    <t>GCGGCAAAGCTTCGCGGAC</t>
  </si>
  <si>
    <t>GGAACGGGCCCGCTCGGCTGC</t>
  </si>
  <si>
    <t>GTCCTCAGCTCCGGCGGAAC</t>
  </si>
  <si>
    <t>GTTGCCACGCCCCCTgggcg</t>
  </si>
  <si>
    <t>GTCGCCCTCACCACACCCGG</t>
  </si>
  <si>
    <t>GCTTGGCGGCCGACAGGGGC</t>
  </si>
  <si>
    <t>GCCGGGCCTTGATTTTTTGGC</t>
  </si>
  <si>
    <t>GATTTTTTGGCGGGGACCGTCA</t>
  </si>
  <si>
    <t>GGTCCCTCTCGGGCGCTGGCG</t>
  </si>
  <si>
    <t>GGCTTGGCGGCCGACAGGGGC</t>
  </si>
  <si>
    <t>GCCGCGGACCTGGGCGCTGTG</t>
  </si>
  <si>
    <t>GAACGCGGAGAACCAAGAAACT</t>
  </si>
  <si>
    <t>GCCGGGCCTTGATTTTTTGG</t>
  </si>
  <si>
    <t>GGTGGTGGTGAGATGCAGGTA</t>
  </si>
  <si>
    <t>GCTGACAGGATTCCGAGCGCTG</t>
  </si>
  <si>
    <t>GAGCGCTGCGGCTTCGCTGCT</t>
  </si>
  <si>
    <t>GCTGCTGGGCCCCCTACTGCG</t>
  </si>
  <si>
    <t>GCCCCCTACTGCGCGGTCCA</t>
  </si>
  <si>
    <t>GGAATGCTGAGGAACTGAATG</t>
  </si>
  <si>
    <t>GCTGCCTTGCGCCCTTCGTTC</t>
  </si>
  <si>
    <t>GACCGGGAAGCCGGACTTCA</t>
  </si>
  <si>
    <t>GACCACTGCTCTGCGGGCGGG</t>
  </si>
  <si>
    <t>GCGTGCGGACGCTTTCCCTAC</t>
  </si>
  <si>
    <t>GGGCCGAGAGGCCCTGAAGTC</t>
  </si>
  <si>
    <t>GTGGCGTGGGGACTGTGTCG</t>
  </si>
  <si>
    <t>GGCCTTCTGGGGAGCCGGCGC</t>
  </si>
  <si>
    <t>GCGGGGCGCCCATTCAAATTG</t>
  </si>
  <si>
    <t>GGGGCGAAGTTTCGGCACTG</t>
  </si>
  <si>
    <t>GTCGGACGCTGTCACGGCTCG</t>
  </si>
  <si>
    <t>GAGGCACATGAAGGTAAAAC</t>
  </si>
  <si>
    <t>GTGAAGTGGTTGCGGTAACC</t>
  </si>
  <si>
    <t>GACATTAAAGTGAAGTGGTTG</t>
  </si>
  <si>
    <t>GTGGCTTGGGTTTGAATATTG</t>
  </si>
  <si>
    <t>GAAACGAAGCGCTGAGGAAAG</t>
  </si>
  <si>
    <t>GACGTGATGACATCACGCGAG</t>
  </si>
  <si>
    <t>GTCATCACGTCGGACGCTGTCA</t>
  </si>
  <si>
    <t>GACTTGTATTATTGGGAACGG</t>
  </si>
  <si>
    <t>GAGGCGGACATTAAAGTGAAG</t>
  </si>
  <si>
    <t>GTGACTTGTATTATTGGGAA</t>
  </si>
  <si>
    <t>GCTGTCACGGCTCGCGGCAGCT</t>
  </si>
  <si>
    <t>GCTCTTGCCCGCGCGGAAT</t>
  </si>
  <si>
    <t>GTTCGTTCGGCCAATCAGAT</t>
  </si>
  <si>
    <t>GACGTGCCACTTGCTCCTCCT</t>
  </si>
  <si>
    <t>GTAACAAAGCTGCACCTCGT</t>
  </si>
  <si>
    <t>GCGGCTGCGAAAGTCCAGCTT</t>
  </si>
  <si>
    <t>GAAAGTCCAGCTTCGGCGACT</t>
  </si>
  <si>
    <t>GAGTAAGCCAGTATCCCAGG</t>
  </si>
  <si>
    <t>GCGGAATAGGCTTTAAGAAAT</t>
  </si>
  <si>
    <t>GCACGTCTTCGGGTGAGTGTG</t>
  </si>
  <si>
    <t>GTTACCAGCTCTTGCCCGCG</t>
  </si>
  <si>
    <t>GGTCCTGCCTCTCCCTGCGGA</t>
  </si>
  <si>
    <t>GCAGGGAGAGAGGGCGGACGG</t>
  </si>
  <si>
    <t>GAGTACGAGGCCGCCGAGCA</t>
  </si>
  <si>
    <t>GCATGCGCGTTTGGGCGGCG</t>
  </si>
  <si>
    <t>GCCCGTTTGAAATGCGCCAGG</t>
  </si>
  <si>
    <t>GCGGCGACGCTAAGAGCCC</t>
  </si>
  <si>
    <t>GAACTTCGCGGCTAAGGCG</t>
  </si>
  <si>
    <t>GCGCATGCGGGACGGCTGGC</t>
  </si>
  <si>
    <t>GCGAAGACTGCGGGACGTT</t>
  </si>
  <si>
    <t>GGCCAATCAGCGCCCGTCCGC</t>
  </si>
  <si>
    <t>GCTCACGAGTCCCCTTGACCT</t>
  </si>
  <si>
    <t>GCGACGAGTCCATGGCCATT</t>
  </si>
  <si>
    <t>GGGCCTGAAGCGACGAGTCCA</t>
  </si>
  <si>
    <t>GAGCGGGGTCCCTAGGTCAAG</t>
  </si>
  <si>
    <t>GCGCGGGATTTAAACTGCGG</t>
  </si>
  <si>
    <t>GTTGGATCTTGATAGCGAGAC</t>
  </si>
  <si>
    <t>GACAGCGGAATGACGTTTTA</t>
  </si>
  <si>
    <t>GTGAAAGCCCATCTGTGTGTC</t>
  </si>
  <si>
    <t>GCTGACTGGCGGAAGCGAGGG</t>
  </si>
  <si>
    <t>GTTTTAAGGACGCTTGCGCG</t>
  </si>
  <si>
    <t>GCTGAGGAGGGTCGGAACC</t>
  </si>
  <si>
    <t>GCTGACGGGCGGTCCAGCCC</t>
  </si>
  <si>
    <t>GTTCTTTGTCGCCGTCCCCGT</t>
  </si>
  <si>
    <t>GACATTTAGTTTGGTGAGTTA</t>
  </si>
  <si>
    <t>GCGGGAGGCCCAGGGAGAACG</t>
  </si>
  <si>
    <t>GGGGTGGGAGGGCGTCCTCCC</t>
  </si>
  <si>
    <t>GCGACAAAGAACCAAAGCCCT</t>
  </si>
  <si>
    <t>GAGATTCACGCTCCATGACT</t>
  </si>
  <si>
    <t>GAACCAAAGCCCTAGGGTACT</t>
  </si>
  <si>
    <t>GTGCACTCTCTTTAGAGTGCA</t>
  </si>
  <si>
    <t>GGCTGACGGGCGGTCCAGCCC</t>
  </si>
  <si>
    <t>GGTCCAGCCCTGGCCAAGTCA</t>
  </si>
  <si>
    <t>GCTGAGGAGGGTCGGAACCG</t>
  </si>
  <si>
    <t>GAGAGTGCACGGGCTTCTGAA</t>
  </si>
  <si>
    <t>GCCAAGTTTCAAATCCGTCC</t>
  </si>
  <si>
    <t>GGGCCACAGTCACAGATCTT</t>
  </si>
  <si>
    <t>GAGGTACGCTCAGTCCAGGAG</t>
  </si>
  <si>
    <t>GAGATCTCAGCTTAGTCTGGC</t>
  </si>
  <si>
    <t>GAAGGTGGGGTCTAGGTGGGC</t>
  </si>
  <si>
    <t>GGACTGAGCGTACCTCAGTCC</t>
  </si>
  <si>
    <t>GAGGAAGTCATCCTGTGTGTC</t>
  </si>
  <si>
    <t>GTCATCCTGTGTGTCCGGGAA</t>
  </si>
  <si>
    <t>GGGCGGTCAGTGTGCTGATGG</t>
  </si>
  <si>
    <t>GCTGTGATAGCCCCTTCGA</t>
  </si>
  <si>
    <t>GGGGCCTAGAAGGTGGGGTCT</t>
  </si>
  <si>
    <t>GAGCAGGGCCGTGTCCTCCC</t>
  </si>
  <si>
    <t>Gccgcggcggacggggcaacg</t>
  </si>
  <si>
    <t>GgcaacggGGCCGAAAGAGTG</t>
  </si>
  <si>
    <t>GGTAGCTCTGCGGCGCGGCGG</t>
  </si>
  <si>
    <t>GGCGCGGCGGTGGCGCGACG</t>
  </si>
  <si>
    <t>GGAGCCCCAGCAAACGGAGCA</t>
  </si>
  <si>
    <t>Gcgcggggccgcttcccgggc</t>
  </si>
  <si>
    <t>GAGCCGAGCCCGGGGAGGACA</t>
  </si>
  <si>
    <t>GGCCGGCCCGCGGGTCCAgcg</t>
  </si>
  <si>
    <t>GGTCCAgcggggccggggacg</t>
  </si>
  <si>
    <t>GCCAGTTAGGGATTCCGCG</t>
  </si>
  <si>
    <t>GACAACGGCCAATCGTCG</t>
  </si>
  <si>
    <t>GgCGGAGGGATATTCGGAC</t>
  </si>
  <si>
    <t>GCTCAGAGCGCGCTGGTGCTC</t>
  </si>
  <si>
    <t>GgtCACCACAAACCCATTCAC</t>
  </si>
  <si>
    <t>GTGAGTGAGAGGCGGCGCGCa</t>
  </si>
  <si>
    <t>GTGAGTGAGAGGCGGCGCGC</t>
  </si>
  <si>
    <t>GGCGCCGCGCTCCACGACGAT</t>
  </si>
  <si>
    <t>GGCCACGCGGAATCCCTAAC</t>
  </si>
  <si>
    <t>GCGCGCTCTGAGCTGCCCCCA</t>
  </si>
  <si>
    <t>GCCAATCGTCGTGGAGCG</t>
  </si>
  <si>
    <t>GCTCTGTCTGGGTAGTCGGTC</t>
  </si>
  <si>
    <t>GCCAGCAGCCCATTTGGAGGG</t>
  </si>
  <si>
    <t>GGACAACGGCCAATCGTCG</t>
  </si>
  <si>
    <t>GCGCGCTCTGAGCTGCCCCC</t>
  </si>
  <si>
    <t>GCCGCCAGCAGCCCATTTGG</t>
  </si>
  <si>
    <t>GTTTTTTTCTTTCGTTCCTCG</t>
  </si>
  <si>
    <t>GGCTGGGCCCACAGGAACGGC</t>
  </si>
  <si>
    <t>GAATAATCGCTGATAAGATTT</t>
  </si>
  <si>
    <t>GTTATGTGGGAACCGAAGCCT</t>
  </si>
  <si>
    <t>GAAGCCGAAGCCGGAGAACCA</t>
  </si>
  <si>
    <t>GGAGCGGCCAGAAAAAGGCGC</t>
  </si>
  <si>
    <t>GTTTAAGAACAGTTTCATTTC</t>
  </si>
  <si>
    <t>GTGTAGGCGTTTTAGCCGGT</t>
  </si>
  <si>
    <t>GGTGGTTTTATAAGTCCACG</t>
  </si>
  <si>
    <t>GAAACTGTTCTTAAACCCTAC</t>
  </si>
  <si>
    <t>GGCCGCCTCAGTCAATACCC</t>
  </si>
  <si>
    <t>GACCCGCGGCGGCCTCCCGC</t>
  </si>
  <si>
    <t>GCAGCACCCCATGGCCGGGGT</t>
  </si>
  <si>
    <t>GGCCGCCGCGGGTCATGTGAC</t>
  </si>
  <si>
    <t>GCCCGGCCCGACCCCGGCCAT</t>
  </si>
  <si>
    <t>GCAGGCGGGGCTCGGGAATGA</t>
  </si>
  <si>
    <t>GAAAGAAACCTGCGGAGGAC</t>
  </si>
  <si>
    <t>GGAGCAGGCCAACGGGACTAC</t>
  </si>
  <si>
    <t>GGCGCGCGGCTCCCTGAGGGA</t>
  </si>
  <si>
    <t>GCGGGAGGCACCTCGGAGATC</t>
  </si>
  <si>
    <t>GCGTCCCGGAGCAGGCCAA</t>
  </si>
  <si>
    <t>GAGGGGTGGGGAAGGATCACC</t>
  </si>
  <si>
    <t>GATTCCCAGAGCCCCCCGCGG</t>
  </si>
  <si>
    <t>GGTCCGTGGTCTGCACTCACA</t>
  </si>
  <si>
    <t>GTTTCTTCGCCTGGCTATTG</t>
  </si>
  <si>
    <t>GACTCAACCCCGCCCCACCGC</t>
  </si>
  <si>
    <t>GAGTCGGAACCACAATAGCC</t>
  </si>
  <si>
    <t>GGTGGAGCGCAGGCCCACCAG</t>
  </si>
  <si>
    <t>GCCAGTGGCGCAAGCAGAAGG</t>
  </si>
  <si>
    <t>GCCGGAAGCTACCTATCTGGT</t>
  </si>
  <si>
    <t>GCATGCGCGAGAGGACCCGCC</t>
  </si>
  <si>
    <t>GTCTCTGCTCCCCAGTCTGTG</t>
  </si>
  <si>
    <t>GTCTGTGTGGTTTCCCCCTGG</t>
  </si>
  <si>
    <t>GAGGGATGGCGACGAGAATGC</t>
  </si>
  <si>
    <t>GGGGTCTGTGGGAGGGTGTTC</t>
  </si>
  <si>
    <t>GCAGGTCGGGCGGAGACGAA</t>
  </si>
  <si>
    <t>GCTGCGGGTAGTCTGCAGGTC</t>
  </si>
  <si>
    <t>GACCCCCGGGACACGGGATGA</t>
  </si>
  <si>
    <t>GCCTCAGTCACTTGACGCGAG</t>
  </si>
  <si>
    <t>GTCTTCCAAGTGCTGCTCCA</t>
  </si>
  <si>
    <t>GTCCCTTTGGAGGCGCCGTTA</t>
  </si>
  <si>
    <t>GTTCTGAGCCGGAGTGGTCGG</t>
  </si>
  <si>
    <t>GTGAGTAGTGCGCGCCTCTT</t>
  </si>
  <si>
    <t>GCGCCTCTTCGGCCTGTCCTG</t>
  </si>
  <si>
    <t>GTCGCGGCGGAGGAACTTGAG</t>
  </si>
  <si>
    <t>GAGGAACTTGAGCGGAACGAA</t>
  </si>
  <si>
    <t>GCGGGGCGTGGACCGTAA</t>
  </si>
  <si>
    <t>GGTGGAGCGCGCACTGCCTC</t>
  </si>
  <si>
    <t>GGGCCCGTCTTTCTCAAT</t>
  </si>
  <si>
    <t>GTAACCGAGACTATCAGGATC</t>
  </si>
  <si>
    <t>GAGACTATCAGGATCCGGAGA</t>
  </si>
  <si>
    <t>GACGGCGTCCTTGCGGAAGTA</t>
  </si>
  <si>
    <t>GGGCGCATAGGGGCCCGGCGT</t>
  </si>
  <si>
    <t>GGGGCCCGGCGTGGGGAGGTT</t>
  </si>
  <si>
    <t>GGGGCGCGCCCGGCCTATGA</t>
  </si>
  <si>
    <t>GAACCACCTCGCCTGTGACGT</t>
  </si>
  <si>
    <t>GTTCCCGTTTTCAGACAGTA</t>
  </si>
  <si>
    <t>GTTAGTTCCCTTCCGTAAC</t>
  </si>
  <si>
    <t>GTAAAAAATCCAGTTACGGAA</t>
  </si>
  <si>
    <t>GCGCCCCAAACCTCCCCACGC</t>
  </si>
  <si>
    <t>GCGCCCTTACTGTCTGAAAA</t>
  </si>
  <si>
    <t>GGGTCAAGTACTGCGGCCTT</t>
  </si>
  <si>
    <t>GCTCCACCTACGTCACAGGCG</t>
  </si>
  <si>
    <t>GATTGGCGATTTGAAAGCGG</t>
  </si>
  <si>
    <t>GAAAGCGGCGGTTTTTGGCTT</t>
  </si>
  <si>
    <t>GCAAGGACGCCGTCATAGGCC</t>
  </si>
  <si>
    <t>GTTTTTGGCTTAGGCGGAGG</t>
  </si>
  <si>
    <t>GTTTGAGCGAGAAGAATCCGC</t>
  </si>
  <si>
    <t>GTCGGCTGGGCGGTGCAATGG</t>
  </si>
  <si>
    <t>GGCCTGGCATCCCCGAGAGGGA</t>
  </si>
  <si>
    <t>GACCCTGGCGACCTCCACAA</t>
  </si>
  <si>
    <t>GAAGCGTGTGCTTTAGTTTCG</t>
  </si>
  <si>
    <t>GAGCCGGACTGGCCAGTCTCT</t>
  </si>
  <si>
    <t>GAAAGGCACGCCTTAAGCG</t>
  </si>
  <si>
    <t>GAGCCGGATGATTGCCTCAGC</t>
  </si>
  <si>
    <t>GCTTTAGTTTCGTGGGAGGCC</t>
  </si>
  <si>
    <t>GCCGGACTGGCCAGTCTCTAG</t>
  </si>
  <si>
    <t>GATTTGCACAGTCGGCTGGG</t>
  </si>
  <si>
    <t>GAGACTGGCCAGTCCGGCTCC</t>
  </si>
  <si>
    <t>GAGGCCCAGTCTCCTCTTCCTC</t>
  </si>
  <si>
    <t>GTCGACACAGACAGACGGGGG</t>
  </si>
  <si>
    <t>GCACTGCCGGGCCACGGACCA</t>
  </si>
  <si>
    <t>GGTTTACCTGCTCACAGGCTC</t>
  </si>
  <si>
    <t>GCAAGTCAGAATCTCCCGAGC</t>
  </si>
  <si>
    <t>GCCCGGCAGTGCTCGCCTAA</t>
  </si>
  <si>
    <t>GAGCAGGTAAACCCCCGGAC</t>
  </si>
  <si>
    <t>GCGCAGCGAGATGAGAGACG</t>
  </si>
  <si>
    <t>GCAGGAAGGGAAGGTGCGGGCT</t>
  </si>
  <si>
    <t>GAAGGTGCGGGCTGGGTTAGG</t>
  </si>
  <si>
    <t>GCGCGTACCGCTGCAACTTA</t>
  </si>
  <si>
    <t>GCGGTGGCGGTTCGGAGTGA</t>
  </si>
  <si>
    <t>GCTCAGTATGTCGTGGGAATC</t>
  </si>
  <si>
    <t>GGAAAGGGTCGTTGCCACTCT</t>
  </si>
  <si>
    <t>GTTGTTGAGCTCAGTATGTCG</t>
  </si>
  <si>
    <t>GCTTAACCGCATCACGGTG</t>
  </si>
  <si>
    <t>GAGCAGGTAAGGTGGCGGGTT</t>
  </si>
  <si>
    <t>GAACAGATAAACCGTCACC</t>
  </si>
  <si>
    <t>GCGCTTAACCGCATCACGGTG</t>
  </si>
  <si>
    <t>GGTACGCGCTTAACCGCATCA</t>
  </si>
  <si>
    <t>GACATACTGAGCTCAACAAC</t>
  </si>
  <si>
    <t>GTGGGAATCCGGGGCCGGGCC</t>
  </si>
  <si>
    <t>GGAAAGTGCGTTAAAGGGAAA</t>
  </si>
  <si>
    <t>GGTACGGAAAGTGCGTTAAA</t>
  </si>
  <si>
    <t>GGCCCCTCTGCTGGGGGCACC</t>
  </si>
  <si>
    <t>GgcggggggccgcggggAGTC</t>
  </si>
  <si>
    <t>Gccagggggccggcctgggggg</t>
  </si>
  <si>
    <t>Gaggctcggagagagcgagcg</t>
  </si>
  <si>
    <t>GggagaaaggcaggcagCCGG</t>
  </si>
  <si>
    <t>GCCCCCAGCAGAGGGGCCCGG</t>
  </si>
  <si>
    <t>GGGCCCGGTGGCCTGGGGAGGG</t>
  </si>
  <si>
    <t>GCTCggaggcagaggcagcaag</t>
  </si>
  <si>
    <t>GagcggagcagCCATTGTTG</t>
  </si>
  <si>
    <t>Gcggcggcggggagagccgaga</t>
  </si>
  <si>
    <t>GTCCGCTGCTGCCTCGGTTAG</t>
  </si>
  <si>
    <t>GCTGGAGCCTCCACGGTTGTC</t>
  </si>
  <si>
    <t>GATGGCACCTCCGGGAGTGCA</t>
  </si>
  <si>
    <t>GTGAGCGATAATGGCGGATA</t>
  </si>
  <si>
    <t>GAGCGTAAAGGTGGGTTCGC</t>
  </si>
  <si>
    <t>GCGTGGCAGGCCTTCCGCTGT</t>
  </si>
  <si>
    <t>GTGGGAGCCGGACAACCGTGG</t>
  </si>
  <si>
    <t>GCCGGGAGCTGCCCCTAACCG</t>
  </si>
  <si>
    <t>GGCTCCAGCGCCGCGGGCAAG</t>
  </si>
  <si>
    <t>GAGGTGCCATCCTCCTCCGGC</t>
  </si>
  <si>
    <t>GGGCCGGGTCTGAAGCGCCGC</t>
  </si>
  <si>
    <t>GACCGCGCCACCGCGGACTAC</t>
  </si>
  <si>
    <t>GCACAGACGTCCGGAggcgc</t>
  </si>
  <si>
    <t>GCACCAGCGGCGGCCTTGTCC</t>
  </si>
  <si>
    <t>GAGGCGCTCTCCTCAAGGACC</t>
  </si>
  <si>
    <t>GGACGGCTGACAGAGGCGGC</t>
  </si>
  <si>
    <t>GTAGTCCGCACCCCAGCGTGC</t>
  </si>
  <si>
    <t>GGGTCTGAAGCGCCGCCGGGA</t>
  </si>
  <si>
    <t>GGCGGGCGCTGAGGGGCCCAA</t>
  </si>
  <si>
    <t>GCCTCTGTCAGCCGTCCGCGC</t>
  </si>
  <si>
    <t>GCGCCCATGCCCaataataa</t>
  </si>
  <si>
    <t>GAGGAAATGTCTCTACGCTGC</t>
  </si>
  <si>
    <t>GCTAACTCCCGGGAAAGGAC</t>
  </si>
  <si>
    <t>GGTTGAGGGATCGCTAACTCC</t>
  </si>
  <si>
    <t>GCATGGGCGCTCTGAAGGGAT</t>
  </si>
  <si>
    <t>GTTCGCCCCGCCGCTCACCC</t>
  </si>
  <si>
    <t>GCAGCCAAGCTGCTCCACGAT</t>
  </si>
  <si>
    <t>GTTGAGGGATCGCTAACTCC</t>
  </si>
  <si>
    <t>GCACTGCGCTAGTCCTAAAG</t>
  </si>
  <si>
    <t>GCTTGGCTGCTTGTCATAAA</t>
  </si>
  <si>
    <t>GGAAATGTCTCTACGCTGCG</t>
  </si>
  <si>
    <t>GCAGCCCGCACCCTGGGGCCC</t>
  </si>
  <si>
    <t>GAGCGGCGGGGCGAACGGGTT</t>
  </si>
  <si>
    <t>GGCGAACGGGTTTGGGCGTG</t>
  </si>
  <si>
    <t>GGATCGCTAACTCCCGGGAA</t>
  </si>
  <si>
    <t>GCGTAGAGACATTTCCTCTTT</t>
  </si>
  <si>
    <t>GACAACGGCGGCCTCTGGCGC</t>
  </si>
  <si>
    <t>GGGAGAAGATGGCGGCGCTA</t>
  </si>
  <si>
    <t>GCGGCGCTAGGGGAACCCGTG</t>
  </si>
  <si>
    <t>GAACCCGTGCGGCTGGAGAG</t>
  </si>
  <si>
    <t>GTGAGTGCAGCCGAGGCTCGG</t>
  </si>
  <si>
    <t>GCTCGGCGGAGGTGGGCGGAA</t>
  </si>
  <si>
    <t>GGCACAAGGGACAGCGTGGCC</t>
  </si>
  <si>
    <t>GCTCTAGGAAGGGCGCTTA</t>
  </si>
  <si>
    <t>GGGAGTGCTGTGTCGCTGGA</t>
  </si>
  <si>
    <t>GTAAGCCCTCCTCTGTTCACA</t>
  </si>
  <si>
    <t>GTCGTACCCACGGCCTCGTGA</t>
  </si>
  <si>
    <t>GAGGCTTCAACACCGGCGG</t>
  </si>
  <si>
    <t>GCGCTACGGCCCGCAACATCC</t>
  </si>
  <si>
    <t>GCGGCTTCCGGTCGTACCCA</t>
  </si>
  <si>
    <t>GCTTCAAACCGGGATGTTGC</t>
  </si>
  <si>
    <t>GCAAGGCCTGCCGGTTGCTCG</t>
  </si>
  <si>
    <t>GTTGCGGGCCGTAGCGCGT</t>
  </si>
  <si>
    <t>GGTGTTTCTGGCGGTGGGTC</t>
  </si>
  <si>
    <t>GCGCGCGGTGTTTCTGGCGG</t>
  </si>
  <si>
    <t>GAAGCGGAAACGCTTCAAACC</t>
  </si>
  <si>
    <t>GGCGCGTGCCTCGGTACCCGA</t>
  </si>
  <si>
    <t>GCGTGGTTGCTCCGAGGCCAG</t>
  </si>
  <si>
    <t>GCCTACGCGGAGAAGAGGGGG</t>
  </si>
  <si>
    <t>GCTGGGCCTACGCGGAGAAGA</t>
  </si>
  <si>
    <t>GTGGCTCGAAACAGCCGCTTC</t>
  </si>
  <si>
    <t>GGGCGGGTTCCCACTGCAGC</t>
  </si>
  <si>
    <t>GCCATAGCCCGGCCATACTGG</t>
  </si>
  <si>
    <t>GTTTCGAGCCACGCGCCCATC</t>
  </si>
  <si>
    <t>GGGCTATGGCGGCGAGCAC</t>
  </si>
  <si>
    <t>GTGTGAGCCGCCAGTATGGCC</t>
  </si>
  <si>
    <t>GGGGGCGGCTCTGGTCTCCGA</t>
  </si>
  <si>
    <t>GTGGAGAGCGCGGTCCCAGCC</t>
  </si>
  <si>
    <t>GAAGCGGAGGGGGACCACCG</t>
  </si>
  <si>
    <t>GCCGCCCCCTCTGCTCGAGAA</t>
  </si>
  <si>
    <t>GGCGGCCGCCTTCGGGGAAGG</t>
  </si>
  <si>
    <t>GGAGGCCGGGCCTGCTGCGG</t>
  </si>
  <si>
    <t>GGGCCAGAGGGAGCTCCGCGG</t>
  </si>
  <si>
    <t>GAGAAAGCAAGCACCAAGCGT</t>
  </si>
  <si>
    <t>GAGCCCCTTTCTCGAGCAGAG</t>
  </si>
  <si>
    <t>GAAGCGCTCTTACTTGGTTTC</t>
  </si>
  <si>
    <t>GAGGGGTTCGACCTTAACGGA</t>
  </si>
  <si>
    <t>GACCTTAACGGAGGGCGACAG</t>
  </si>
  <si>
    <t>GTGAGGGCGCAGTCCACCGCC</t>
  </si>
  <si>
    <t>GTTGCCCACAGCAACTGTGAG</t>
  </si>
  <si>
    <t>GTAAATAAATACAACATACTACA</t>
  </si>
  <si>
    <t>GATTTCCAGAAGACTTAGGAAT</t>
  </si>
  <si>
    <t>GGTATAAGATTTCCAGAAGACTT</t>
  </si>
  <si>
    <t>GACATGACTGAAGATTGAACTAG</t>
  </si>
  <si>
    <t>GTTGTCGTAGGCTCTGAGGG</t>
  </si>
  <si>
    <t>GCCCTACGCTGAGAGAGAAT</t>
  </si>
  <si>
    <t>GCGACCTCGTCCCGAAGCCTG</t>
  </si>
  <si>
    <t>GTCGCGCACCGCGCAGAAAC</t>
  </si>
  <si>
    <t>GGCGACAGCGGGCTCTCGAG</t>
  </si>
  <si>
    <t>GATGCTTTGAAAGGGAATAC</t>
  </si>
  <si>
    <t>GTCATGTCTGATGCTTTGAA</t>
  </si>
  <si>
    <t>GTTCAGACGATTGGCTCGGA</t>
  </si>
  <si>
    <t>GTACCAAGTAGTTCAGACGAT</t>
  </si>
  <si>
    <t>GCGCAGAAACCGGAAGGCTCC</t>
  </si>
  <si>
    <t>GGAGAAACCATGCCGGCGACC</t>
  </si>
  <si>
    <t>GGGTCGCCGCCGAAGCTAGC</t>
  </si>
  <si>
    <t>GGGCTCCCTGCACCGCCGACC</t>
  </si>
  <si>
    <t>GCATCCCCCGCATTCCGCCC</t>
  </si>
  <si>
    <t>GAGCAGCGGGAGCGGGTCTG</t>
  </si>
  <si>
    <t>GCTTCGGCGGCGACCCAGACG</t>
  </si>
  <si>
    <t>GAGCCCCGGGGCGGAATGCGG</t>
  </si>
  <si>
    <t>GGGGATGCCAGGACCTCCGGA</t>
  </si>
  <si>
    <t>GAGCTATACTCGGTAAATG</t>
  </si>
  <si>
    <t>GCGGAAGGAATGTCGCGTGG</t>
  </si>
  <si>
    <t>GTTCCTTCTTCCCATCGGCCT</t>
  </si>
  <si>
    <t>GAGGGCGGCACTGCGCAGCCG</t>
  </si>
  <si>
    <t>GGCCCGCAAGCCGAGGCCGAT</t>
  </si>
  <si>
    <t>GTTTGAAAGGCCCGCAAGCCG</t>
  </si>
  <si>
    <t>GACATCCAgccgcgggctggg</t>
  </si>
  <si>
    <t>GGCGCGTACAGGGCCAGCAGC</t>
  </si>
  <si>
    <t>GTTGTTGAAGCAGGGGGCATT</t>
  </si>
  <si>
    <t>GAAGGAACGAAGCCGCCAGA</t>
  </si>
  <si>
    <t>GGAGCGGGGGGCGAGGTCGGC</t>
  </si>
  <si>
    <t>GCGGAGTACGAGAGCTTCCTC</t>
  </si>
  <si>
    <t>Gcaaaaacagtctgcctatttcca</t>
  </si>
  <si>
    <t>Gttttagactaaacttgtcca</t>
  </si>
  <si>
    <t>GATTATAACTACTGAGTGATag</t>
  </si>
  <si>
    <t>GGGCGGGATCCTAGGTGGAGT</t>
  </si>
  <si>
    <t>GCGTGGCCTGGCGCTGGTTG</t>
  </si>
  <si>
    <t>GCCGCGACGCGACGGCGCGCA</t>
  </si>
  <si>
    <t>GcggcagcagcggGCGAAAGC</t>
  </si>
  <si>
    <t>GAGTgcagccgcggccggcgg</t>
  </si>
  <si>
    <t>GACTCGGGCTTCACGCAGGGA</t>
  </si>
  <si>
    <t>GCGTGCTTGCGTCACACGCCG</t>
  </si>
  <si>
    <t>Ggcagactgtttttgctagttg</t>
  </si>
  <si>
    <t>Gtttttgctagttgtggaaccg</t>
  </si>
  <si>
    <t>Gaggacattgattcctacctcaa</t>
  </si>
  <si>
    <t>Ggatcaggtaatttgcttgctca</t>
  </si>
  <si>
    <t>Gatttagtaagaggctgacct</t>
  </si>
  <si>
    <t>Gtaagaggctgacctcggattc</t>
  </si>
  <si>
    <t>GATCCCGCCCCAACCAGCGCC</t>
  </si>
  <si>
    <t>GTCGCGTCGCGGCGCTCACT</t>
  </si>
  <si>
    <t>GcggctgcACTCCCAAGATGG</t>
  </si>
  <si>
    <t>Gtaaatagcaccgtccttggaaat</t>
  </si>
  <si>
    <t>GCGCGGCCGACTTGCGGCT</t>
  </si>
  <si>
    <t>GGCAAAGCGCGGCCGACTTG</t>
  </si>
  <si>
    <t>GAAAGCTCCAAGCGCTGAC</t>
  </si>
  <si>
    <t>GCCCGCGCGTGGGGCGAGG</t>
  </si>
  <si>
    <t>GGGTACCGTGACGTCAAAA</t>
  </si>
  <si>
    <t>GACAGCAGGGTGCTGCGAGC</t>
  </si>
  <si>
    <t>GGCCGGACCGGGAAGACAGC</t>
  </si>
  <si>
    <t>GCCGCGGGCAGCGGGCCGGAC</t>
  </si>
  <si>
    <t>GAAGCGCGAGCCCGCGCGT</t>
  </si>
  <si>
    <t>GCGCCCTCGGGGACCTCGCA</t>
  </si>
  <si>
    <t>GAGGCAGGCCCTGGCCGAGTG</t>
  </si>
  <si>
    <t>GTGGTCGGGCTCCTCCAGGCA</t>
  </si>
  <si>
    <t>GCCATGGCTACGCCGGAAG</t>
  </si>
  <si>
    <t>GTTAGCCGCCATGGCTACGC</t>
  </si>
  <si>
    <t>GGTAGTAGCGTTAGCCGCCA</t>
  </si>
  <si>
    <t>GCTCAGAGTCGAACCGCATT</t>
  </si>
  <si>
    <t>GGCCGCACCTGCTCTTTAACG</t>
  </si>
  <si>
    <t>GGGAGCTGACATTCAGGATTG</t>
  </si>
  <si>
    <t>GGCCTGCCTTCATTGATGGT</t>
  </si>
  <si>
    <t>GCCCGACCACGTTAAAGAGC</t>
  </si>
  <si>
    <t>GCTGCGCCCGGCCCCGTCGT</t>
  </si>
  <si>
    <t>GAACACTGGGGCACCGAACCT</t>
  </si>
  <si>
    <t>GAGCCCCAGCCTGTTCACCGC</t>
  </si>
  <si>
    <t>GCTGTGGAGCGGCGGCTGCAG</t>
  </si>
  <si>
    <t>GGCAGCCCCGGAAAGGGCCTG</t>
  </si>
  <si>
    <t>GGTTCTGGTTCCCGCCGGCG</t>
  </si>
  <si>
    <t>GGCTCCGGGAAGGGACCGCT</t>
  </si>
  <si>
    <t>GTGAGGGTTCTGGTTCCCGC</t>
  </si>
  <si>
    <t>GGTTTTGGCTGGGATCATCCG</t>
  </si>
  <si>
    <t>GCCTCGGCGCTTTCGGTTT</t>
  </si>
  <si>
    <t>GCAGCCCCGGAAAGGGCCTG</t>
  </si>
  <si>
    <t>GGCTGCGCCCGGCCCCGTCGT</t>
  </si>
  <si>
    <t>GAACACTGGGGCACCGAACC</t>
  </si>
  <si>
    <t>GCGGTGCGGCTCACCTCGC</t>
  </si>
  <si>
    <t>GTGCCCCTGCCTCGGCGCTTT</t>
  </si>
  <si>
    <t>GATAACACAAACCGCTCTCA</t>
  </si>
  <si>
    <t>GGACACAACTTCCGGCTTC</t>
  </si>
  <si>
    <t>GACCCCGGTTGACACGTCC</t>
  </si>
  <si>
    <t>GGAGCCAGCCGCCTCGAAGCG</t>
  </si>
  <si>
    <t>GTACAGCTGCAACCGCGACCA</t>
  </si>
  <si>
    <t>GGGAACCTGAGGGTGAGCGG</t>
  </si>
  <si>
    <t>GAGCCTCGCTTCGAGGCGGC</t>
  </si>
  <si>
    <t>GTGTGGAGCGCGGCTGTAGGG</t>
  </si>
  <si>
    <t>GTTCTTCCCGCCCATGGTCG</t>
  </si>
  <si>
    <t>GGCCCGGGGGAAGTTATTAC</t>
  </si>
  <si>
    <t>GCAAGCCTTGCTTGTTTCGG</t>
  </si>
  <si>
    <t>GTGGTGACGTTGGCCCATTTC</t>
  </si>
  <si>
    <t>GCGCGGCGCTCACCCCCAACA</t>
  </si>
  <si>
    <t>GACACCCTCGAAGTCCGGC</t>
  </si>
  <si>
    <t>GAAGTCCGGCGGGGAGACCA</t>
  </si>
  <si>
    <t>GGTCCGTTTCCACGGCCGGC</t>
  </si>
  <si>
    <t>GCTGGGTGACGTTATCGCC</t>
  </si>
  <si>
    <t>GCCAGAGGCTGCTTGCGGCA</t>
  </si>
  <si>
    <t>GCGGCACGGTACCCCGAAAT</t>
  </si>
  <si>
    <t>GACGTTATCGCCGGGTCCTG</t>
  </si>
  <si>
    <t>GTTGCTGCGCTTCTCGTC</t>
  </si>
  <si>
    <t>GCCCGTGTTTTCGTTGGC</t>
  </si>
  <si>
    <t>GGTGTCGCCCGTGTTTTCGT</t>
  </si>
  <si>
    <t>GTCTTGTCGGCTCCTGTGTGT</t>
  </si>
  <si>
    <t>GCGCTTCTCGTCCGGGGCT</t>
  </si>
  <si>
    <t>GCTGGGAAGGCGTCCGCG</t>
  </si>
  <si>
    <t>GAAGCGCAGCAACGTGCGGT</t>
  </si>
  <si>
    <t>GTCGGCTCCTGTGTGTAGGA</t>
  </si>
  <si>
    <t>GCGGGCCGAGGAGATTGGCGA</t>
  </si>
  <si>
    <t>GTGTCGCCCGTGTTTTCGT</t>
  </si>
  <si>
    <t>GTGTTTTCGTTGGCGGGTGCC</t>
  </si>
  <si>
    <t>GCAGTTGTTGGATGAGTTAA</t>
  </si>
  <si>
    <t>GTTGGATGAGTTAATGGGCC</t>
  </si>
  <si>
    <t>GAGAAGCGCAGCAACGTGCGG</t>
  </si>
  <si>
    <t>GAGGGATTTCGGCCTGAGAGC</t>
  </si>
  <si>
    <t>GATTTCGGCCGCGCAGTTGT</t>
  </si>
  <si>
    <t>GAGGACCAGCGGATAAACGAA</t>
  </si>
  <si>
    <t>GAAGACAGGGAAGACGGGCTA</t>
  </si>
  <si>
    <t>GTTAGAATAAAGGTCTCGCG</t>
  </si>
  <si>
    <t>GAAGCCCGCGCCTCCACTTC</t>
  </si>
  <si>
    <t>GAATGGATGGCGCGGCGGTA</t>
  </si>
  <si>
    <t>GTGTAGGACACCCGGAAGAC</t>
  </si>
  <si>
    <t>GCCATCCATTCGTTTATCCGC</t>
  </si>
  <si>
    <t>GGTCGTGATGGCGGCGCCGG</t>
  </si>
  <si>
    <t>GAGACCTTTATTCTAACCGCA</t>
  </si>
  <si>
    <t>GCCGCAGTCCCTGGTAAGGCG</t>
  </si>
  <si>
    <t>GCTCTGTCCCCAGAGTTCCCCG</t>
  </si>
  <si>
    <t>GCAGGGCTGGTTAGAAGAGGTC</t>
  </si>
  <si>
    <t>GGACAGAGCTTAATGTGGCCA</t>
  </si>
  <si>
    <t>GCTTTAGCCACGGGGAACTCT</t>
  </si>
  <si>
    <t>GACCCCCGCCGCTTTAGCCAC</t>
  </si>
  <si>
    <t>GCCGGGCCTGGGCCACCCCGC</t>
  </si>
  <si>
    <t>GTCGGCGGAGGGAAGCCGGCCC</t>
  </si>
  <si>
    <t>GCTAAAGCGGCGGGGGTCGGC</t>
  </si>
  <si>
    <t>GCCTGGAAGTCTTCCCCTGCG</t>
  </si>
  <si>
    <t>GCCTCCTCACCGAGCCTGGGC</t>
  </si>
  <si>
    <t>GCGGCGCGCGGAAGTGACGTC</t>
  </si>
  <si>
    <t>GCGCCCGACACTGACGTTTG</t>
  </si>
  <si>
    <t>GCCTGCCGCCCGCCGGGAGCG</t>
  </si>
  <si>
    <t>GTTCAGGCTCGGTTGTCTTTT</t>
  </si>
  <si>
    <t>GCGGCTTGCTCTTGGAAGTTC</t>
  </si>
  <si>
    <t>GTCCCGTCGTCGCTGCGTGG</t>
  </si>
  <si>
    <t>GCTAACCTCTTCGCCCGGAAG</t>
  </si>
  <si>
    <t>GCCGCCGCAAACGTCAGTGT</t>
  </si>
  <si>
    <t>GTTCTTTACAGACTAGGCGTG</t>
  </si>
  <si>
    <t>GGGCGAAGAGGTTAGCGAGA</t>
  </si>
  <si>
    <t>GACTACAGCAGCGACGGAAG</t>
  </si>
  <si>
    <t>GCGGGTGCGGTTCAGTCGGT</t>
  </si>
  <si>
    <t>GGACTTGGAGGCGGTGCGGCG</t>
  </si>
  <si>
    <t>GCGCCGTAGCTCCCCATTggc</t>
  </si>
  <si>
    <t>GTCGCTTCCTGCGGCCAGCC</t>
  </si>
  <si>
    <t>GGAGCCGCGAGCCCAGACGGG</t>
  </si>
  <si>
    <t>GTCGGCCGCTGATTGAACCC</t>
  </si>
  <si>
    <t>GCTCGCGGCTCCTGGACCAA</t>
  </si>
  <si>
    <t>GGCCAGCCCGGGTTCAATCAG</t>
  </si>
  <si>
    <t>GCAGCGACGGAAGCGGTGT</t>
  </si>
  <si>
    <t>GAGTCAGCGCAGTTCGGCCG</t>
  </si>
  <si>
    <t>GGGGCCTGAGTCAGCGCAGTT</t>
  </si>
  <si>
    <t>GACCAATCGGGCACGCAGGGG</t>
  </si>
  <si>
    <t>GAGACAGACTGGGCAGCGCCG</t>
  </si>
  <si>
    <t>GGCGGCGCCGGAGACAGACT</t>
  </si>
  <si>
    <t>GACTAATCTAGAGGACTGC</t>
  </si>
  <si>
    <t>GGCGGTGGAGACTAATCTAG</t>
  </si>
  <si>
    <t>GCAAGTGGGTCCTGGACGG</t>
  </si>
  <si>
    <t>GCTGGCGGGCTGGCTCGAGG</t>
  </si>
  <si>
    <t>GGCGACTCCATGCTGCAAGT</t>
  </si>
  <si>
    <t>GGCGCGCACGGCTCCTGCGGC</t>
  </si>
  <si>
    <t>GTCGAGTCACTCCCGCACTTC</t>
  </si>
  <si>
    <t>GGCCATGCGGGGCTCCGTGCA</t>
  </si>
  <si>
    <t>GCGGCTTCTCTCATCCGTGCA</t>
  </si>
  <si>
    <t>GGCGGGCAGTAAGCTGCAGCC</t>
  </si>
  <si>
    <t>GGAGCCCCGCATGGCCGCGGC</t>
  </si>
  <si>
    <t>GGCACCGGAGCCCCGAAGTGC</t>
  </si>
  <si>
    <t>GcggcggcTCCTCCATGGCGG</t>
  </si>
  <si>
    <t>GGCCATCTTGGAAACGGCGAC</t>
  </si>
  <si>
    <t>GCGCCGCGGCCATCTTGGAAA</t>
  </si>
  <si>
    <t>GGGGCCGCCCCCATTAGGTA</t>
  </si>
  <si>
    <t>GCGGTCTAGGAAGTAGGTCC</t>
  </si>
  <si>
    <t>GCGGGTGCGGTCTAGGAAGT</t>
  </si>
  <si>
    <t>GACGGCAAACCCGGAGCTGC</t>
  </si>
  <si>
    <t>GTGCAGCGGCTGAGTGGCGG</t>
  </si>
  <si>
    <t>GCCCGCGAACTGCCCGACG</t>
  </si>
  <si>
    <t>GACGAGGCCTCCCCGCCAGCC</t>
  </si>
  <si>
    <t>GGCCGGCTCCGTACCTAATG</t>
  </si>
  <si>
    <t>GCTGCACGGCGCGTCCTCTCG</t>
  </si>
  <si>
    <t>GGCTGACAGCAGCCGCGCGCG</t>
  </si>
  <si>
    <t>GCGGGCGCAGTCTTGAGCGC</t>
  </si>
  <si>
    <t>GCTCTTGGAACCGCGACCAC</t>
  </si>
  <si>
    <t>GCTGCTGTCAGCCGCAGCGGC</t>
  </si>
  <si>
    <t>GGGGCTTGCCCCAGTCGCAG</t>
  </si>
  <si>
    <t>GGGCAAGCCCCGCTAAGGGC</t>
  </si>
  <si>
    <t>GCGGTTCCAAGAGCCAGCAAA</t>
  </si>
  <si>
    <t>GCGAAGGTGCAGGGAGATCG</t>
  </si>
  <si>
    <t>GCTGGATGTGCCCCTGCGACT</t>
  </si>
  <si>
    <t>GCAGCCCGGAGTCGGCCTTGT</t>
  </si>
  <si>
    <t>GTGCGGCTCGGGGTAATA</t>
  </si>
  <si>
    <t>GTTTCCACAGTAATATATTTGGG</t>
  </si>
  <si>
    <t>GTTCCGGGTCGTGTGCGGCT</t>
  </si>
  <si>
    <t>GGTGTGGTTCCGGGTCGTGTG</t>
  </si>
  <si>
    <t>GACTTCCGGAACGCCGGGGTG</t>
  </si>
  <si>
    <t>GTCGGGGACTTCCGGAACGC</t>
  </si>
  <si>
    <t>GTTAAAAGGGTTATTCAGCTGCAG</t>
  </si>
  <si>
    <t>GGGTTATTCAGCTGCAGA</t>
  </si>
  <si>
    <t>GCTGCAGAGGGCACTGTTCT</t>
  </si>
  <si>
    <t>GGCTGCTGCTCGGCCGGCCGG</t>
  </si>
  <si>
    <t>GCTGCTTCCACACTACGGGCC</t>
  </si>
  <si>
    <t>GGATCCCGAGAGTGCAGAGCT</t>
  </si>
  <si>
    <t>GGCCGACCCGGCCCGTAGTG</t>
  </si>
  <si>
    <t>GAGAAGCCTCCAATTTCT</t>
  </si>
  <si>
    <t>GAGTATTCCAAATTTGATGGCA</t>
  </si>
  <si>
    <t>GTAATTGAGTGGAGTTGTTGT</t>
  </si>
  <si>
    <t>GTTGTTGGTATTATTATTAGATTT</t>
  </si>
  <si>
    <t>GACTTGATGTAAAGGTATGAATT</t>
  </si>
  <si>
    <t>GCCCCGGGACACGTTCCTGAG</t>
  </si>
  <si>
    <t>GACTGCTTCCCAGAAATTGG</t>
  </si>
  <si>
    <t>GAAATAGTCTACTTTCCGGTAG</t>
  </si>
  <si>
    <t>GAATCCCTCGCTGATGCAAC</t>
  </si>
  <si>
    <t>GCACCAGCACGAGTACCTTC</t>
  </si>
  <si>
    <t>GCTCTGCCCCGGGCTCTCCCGG</t>
  </si>
  <si>
    <t>GCCAGCACCGGCAAGCAACCC</t>
  </si>
  <si>
    <t>GGCCCGGAAGGTACTCGTGC</t>
  </si>
  <si>
    <t>GGCCGCCGCCGGGAGAGCCCG</t>
  </si>
  <si>
    <t>GTTCGTGAGTGATGGCGTCC</t>
  </si>
  <si>
    <t>GCCGGTTCCGGTTGCATCAGCG</t>
  </si>
  <si>
    <t>GCTGAACTCAGAAGCGGGAGGC</t>
  </si>
  <si>
    <t>GTTCCGTATTAGGCCACTGCCC</t>
  </si>
  <si>
    <t>GGGAAATGGAGTTCCGTATT</t>
  </si>
  <si>
    <t>GGCCGCTGAACTCAGAAGC</t>
  </si>
  <si>
    <t>GGCCAGCACCGGCAAGCAACC</t>
  </si>
  <si>
    <t>GAGGCCGCTGAACTCAGAAGC</t>
  </si>
  <si>
    <t>GGAGGACGGACGTTCGCAGCA</t>
  </si>
  <si>
    <t>GTGAACGCGGCGCCGCACAT</t>
  </si>
  <si>
    <t>GAACGCCGCCTCCTCCGCTTG</t>
  </si>
  <si>
    <t>GGACCTCGGAGGCGACGGTGG</t>
  </si>
  <si>
    <t>GGAGGCGACGGTGGCGGCATA</t>
  </si>
  <si>
    <t>GCACATCACAAGCATCATCGC</t>
  </si>
  <si>
    <t>GAGCCCGAACTGTAGTAGCG</t>
  </si>
  <si>
    <t>GCCCCCGTGCGTCCTAGCAGG</t>
  </si>
  <si>
    <t>GCACATCGGGCACCTGTACT</t>
  </si>
  <si>
    <t>GCAGACCGGCCGCAAGCGG</t>
  </si>
  <si>
    <t>GAGGCGCGGCGACTGAGGA</t>
  </si>
  <si>
    <t>GCTTTACTGTACAGTCAGAAC</t>
  </si>
  <si>
    <t>GAAACAGATCAGGACCAACA</t>
  </si>
  <si>
    <t>GTGTCGAAACTGGATGAGC</t>
  </si>
  <si>
    <t>GCACAGAAAGTGTCGAAAC</t>
  </si>
  <si>
    <t>GCGAGGGCCAGGGCTGAGGTC</t>
  </si>
  <si>
    <t>GGCTTCCCAACGAGGCTGGT</t>
  </si>
  <si>
    <t>GGTCCTGATCTGTTTCAGTC</t>
  </si>
  <si>
    <t>GTTTCTACGCCTCGCGAGGG</t>
  </si>
  <si>
    <t>GAGGGTGGGAGGTCGTGTAT</t>
  </si>
  <si>
    <t>GAGTTTTCGATTTAGTGTG</t>
  </si>
  <si>
    <t>GTCACGGCCGCGCGCGGCGT</t>
  </si>
  <si>
    <t>GGGAGTGGCTGCTCGCGGAG</t>
  </si>
  <si>
    <t>GTCCAGCGATGGATCCCACCG</t>
  </si>
  <si>
    <t>GCATAGTGAAGCCCATTAGC</t>
  </si>
  <si>
    <t>GCCCATTAGCCGGGGCGCCTT</t>
  </si>
  <si>
    <t>GCCTTCGGGAAAGTGTATCTG</t>
  </si>
  <si>
    <t>GAAAGTGTATCTGGGGCAGAA</t>
  </si>
  <si>
    <t>GTAGGAAGTCAACGAGTAGCA</t>
  </si>
  <si>
    <t>GTTGGCGGGAGTGGCTGCTCG</t>
  </si>
  <si>
    <t>GCTTCAGGCCGTCCCCTCACC</t>
  </si>
  <si>
    <t>GACGGCCTGAAGCGAAGCGTG</t>
  </si>
  <si>
    <t>GTTGGTGTCGGTGTGCGGAAG</t>
  </si>
  <si>
    <t>GTGGCCTTACGAAGGAGCAG</t>
  </si>
  <si>
    <t>GCGCGGAGCGAACGAAGCAG</t>
  </si>
  <si>
    <t>GTCCGGCTGGCTGCGGCCGGC</t>
  </si>
  <si>
    <t>GACAGCGTTCTACTCGTAGC</t>
  </si>
  <si>
    <t>GTGCGGAAGTGGCCTTACGA</t>
  </si>
  <si>
    <t>GGCTGCGGCCGGCCGGTGGTG</t>
  </si>
  <si>
    <t>GTTCTACTCGTAGCAGGCGGG</t>
  </si>
  <si>
    <t>GGAAGCCGCGAGGAGAGCC</t>
  </si>
  <si>
    <t>GACGGGGCCGGGCTCTCCTCG</t>
  </si>
  <si>
    <t>GGAAGCAGGCGCGCGAGACG</t>
  </si>
  <si>
    <t>GAAGCGCCAGGTACCACGAGT</t>
  </si>
  <si>
    <t>GCGCCTGCTTCCGCCTCCCTG</t>
  </si>
  <si>
    <t>GTGGCGGCGGCTTGTTGTTG</t>
  </si>
  <si>
    <t>Gcggcggcggcccaggctgcgc</t>
  </si>
  <si>
    <t>Ggcccaggctgcgcaggccg</t>
  </si>
  <si>
    <t>GcaggccgaggcggcCGACTCG</t>
  </si>
  <si>
    <t>GcggcCGACTCGTGGTACC</t>
  </si>
  <si>
    <t>GGCTCTTAGCGGGGCGACGGC</t>
  </si>
  <si>
    <t>GACAGCGGCCGGGGCTCTTAGC</t>
  </si>
  <si>
    <t>GTTGTCAGGCGGGGACAGCGGC</t>
  </si>
  <si>
    <t>GGTGGAGAGCGACGTGAGTCC</t>
  </si>
  <si>
    <t>GCCCAGGGAGCGGCCACTGCAG</t>
  </si>
  <si>
    <t>GCAGTGGCCGCTCCCTGGGCCGT</t>
  </si>
  <si>
    <t>GCACTCCTGGCCCCGAGGGGAA</t>
  </si>
  <si>
    <t>GTCCCCGCCTGACAACCCGCA</t>
  </si>
  <si>
    <t>GAGCGGCCACTGCAGCGGCGGC</t>
  </si>
  <si>
    <t>GAGCGATAACGATGACATCG</t>
  </si>
  <si>
    <t>GGCCGACAGCCCCGACCTTCT</t>
  </si>
  <si>
    <t>GTAAAAGACATCCCTGTGGC</t>
  </si>
  <si>
    <t>GCCGCTGGGAGGAGCCCGTTG</t>
  </si>
  <si>
    <t>Gcggcggcggcgagtgggggtc</t>
  </si>
  <si>
    <t>GGGCGCAATGGAGCGGAAG</t>
  </si>
  <si>
    <t>GAGTGCCCGGCGCTCCCGCA</t>
  </si>
  <si>
    <t>GCGCTCCCGCAGGGCTGGGAGA</t>
  </si>
  <si>
    <t>GGGAAGAAGTGCCCAGAAGGT</t>
  </si>
  <si>
    <t>GCCGGCCGCGCAGGGCCTCAA</t>
  </si>
  <si>
    <t>GAATGAGCGCGCCGGCCGCGC</t>
  </si>
  <si>
    <t>GAGCTTAATCGCCCGAGCAG</t>
  </si>
  <si>
    <t>GCAGACCCAACCTCTCCCGAG</t>
  </si>
  <si>
    <t>GTGAGAGGTGGCCTGAGGGAC</t>
  </si>
  <si>
    <t>GTTGTGAGCAAATCTTGGTGG</t>
  </si>
  <si>
    <t>GGGCGGCCTGAGAAGATATCA</t>
  </si>
  <si>
    <t>GCGGGGTTGTGAGCAAATCT</t>
  </si>
  <si>
    <t>GCCAAGCGACTAAAGCTGGA</t>
  </si>
  <si>
    <t>GCTAGAGAAAAAGAATGGCG</t>
  </si>
  <si>
    <t>GAATGGCGAGGAGGGACCGGA</t>
  </si>
  <si>
    <t>GTAGAGCACCTCTCGGGAG</t>
  </si>
  <si>
    <t>GTCGTCTACCTGACCGACT</t>
  </si>
  <si>
    <t>GGTCAGCTGTTGGCGGTGCA</t>
  </si>
  <si>
    <t>GCGCGCGCGGTCAGCTGTTGG</t>
  </si>
  <si>
    <t>GCTGGGGCTGTAAGGCGCGCG</t>
  </si>
  <si>
    <t>GAAACCGTGCCACCGCAAGGA</t>
  </si>
  <si>
    <t>GAAGGCCTTGCGCTCCGGCCA</t>
  </si>
  <si>
    <t>GCGCTCCGGCCATGGGCACCG</t>
  </si>
  <si>
    <t>GCTCAGGAACCAAGCTACCGC</t>
  </si>
  <si>
    <t>GGAAGGAGCCGGCGGTAGCT</t>
  </si>
  <si>
    <t>GTGGGCACCGTCCAGCCCGGG</t>
  </si>
  <si>
    <t>GGCGCGCGCGGTCAGCTGT</t>
  </si>
  <si>
    <t>GCCCACGTGCGACAGTCCGCG</t>
  </si>
  <si>
    <t>GGTCCAAGCCCGCGGTGCCCA</t>
  </si>
  <si>
    <t>GGCGACGGAGCGGCGAATGC</t>
  </si>
  <si>
    <t>GCTGCGAGATGCGACCGGGG</t>
  </si>
  <si>
    <t>GGAGCTGCTGCGAGATGCGAC</t>
  </si>
  <si>
    <t>GTCGCACGGGTAGCGTGGGTC</t>
  </si>
  <si>
    <t>GGGTCGCACGGGTAGCGT</t>
  </si>
  <si>
    <t>GGTGTCCGACCATGAGCGTC</t>
  </si>
  <si>
    <t>GCCCCGGCAGGAAATGCGTCA</t>
  </si>
  <si>
    <t>GAGCAGCACGGAGCACTGGCC</t>
  </si>
  <si>
    <t>GCGGAGGCACCGGGAAGCTCG</t>
  </si>
  <si>
    <t>GGAAGCTCGAGGCGCCGCGG</t>
  </si>
  <si>
    <t>GCTTCCTTCCAGTAAGGAGT</t>
  </si>
  <si>
    <t>GCTCCTTTATCACGGTTTT</t>
  </si>
  <si>
    <t>GAAGACCCCGACTCCTTAC</t>
  </si>
  <si>
    <t>GTCTGGCGTGAGGGTGGACG</t>
  </si>
  <si>
    <t>GCGGCGGCCGCGCGACCCTC</t>
  </si>
  <si>
    <t>GACTTTTGGCTACGGAGAAGG</t>
  </si>
  <si>
    <t>GTTTTCTCAGCCAGGCGGCGG</t>
  </si>
  <si>
    <t>GCGGCGGCGACTGGCAATGTT</t>
  </si>
  <si>
    <t>GACTCAACCTCTACTGTGGGG</t>
  </si>
  <si>
    <t>GGCCTCGGCCCGGCGAGAGAT</t>
  </si>
  <si>
    <t>GTCTCTGCGCGGGTTGCAAG</t>
  </si>
  <si>
    <t>GCGCGGGTTGCAAGGGGTCCG</t>
  </si>
  <si>
    <t>GGGTCCGAGGCTAGAGGCGC</t>
  </si>
  <si>
    <t>GGGACCCCGCGCCTCTAGCCT</t>
  </si>
  <si>
    <t>GAGCTCGGGTGGGCGCGATC</t>
  </si>
  <si>
    <t>GGGCGTGCGTGTGACCCTc</t>
  </si>
  <si>
    <t>GATCTGGATTTGGCGGCAGCT</t>
  </si>
  <si>
    <t>GAGTTGCTGGCCGTCTACTA</t>
  </si>
  <si>
    <t>GGCGGGATCCGGTTGGAATTT</t>
  </si>
  <si>
    <t>GTGGGCGCGATCTGGATTTGG</t>
  </si>
  <si>
    <t>GGTGAGCGCGCTGGCGCGTGG</t>
  </si>
  <si>
    <t>GCGCCTCGGGCGTTGTAGG</t>
  </si>
  <si>
    <t>GTGCGCTCGCCTGCGCTGTGG</t>
  </si>
  <si>
    <t>GTTGTTGCTGTAGTGGCGGAG</t>
  </si>
  <si>
    <t>GTCATGACGTCGCGTTCCGT</t>
  </si>
  <si>
    <t>GTGTCCCTTCTGGTCGCCAG</t>
  </si>
  <si>
    <t>GTAGGCGGGACCGGACCCTC</t>
  </si>
  <si>
    <t>GGGCTCTGGGCGGAGCGCCTC</t>
  </si>
  <si>
    <t>GGCGACCAGAAGGGACACGGA</t>
  </si>
  <si>
    <t>GGATCGTGGTACTGCTATGG</t>
  </si>
  <si>
    <t>GTTCGGAAGTTTTCGCGC</t>
  </si>
  <si>
    <t>GGCAGGCTCCGCTGCGGCACA</t>
  </si>
  <si>
    <t>GCGCCGGGGTGGAGTCATCC</t>
  </si>
  <si>
    <t>GCGGCACACGGTCTGGAGGTC</t>
  </si>
  <si>
    <t>GTGCTGGACGATGTGGAGCTG</t>
  </si>
  <si>
    <t>GACTTCCTGGACGACGAGGTG</t>
  </si>
  <si>
    <t>GCGCGCGGGCTCTAGCGCT</t>
  </si>
  <si>
    <t>GAACCTCCACGCGACTTTGG</t>
  </si>
  <si>
    <t>GCTCCGCTGCGGCACACGGTC</t>
  </si>
  <si>
    <t>GAAACAGCCTGTAGCACTA</t>
  </si>
  <si>
    <t>GTATTATGTGTACAAAATTAAT</t>
  </si>
  <si>
    <t>GATGTGGAGGCCCGGGCGCG</t>
  </si>
  <si>
    <t>GCTCCGTTAGCGACGATGTGG</t>
  </si>
  <si>
    <t>GTCCCGCCCCGGGCTCGCCA</t>
  </si>
  <si>
    <t>GCCCACTGAAAGGATTAGT</t>
  </si>
  <si>
    <t>GAGAAGGTTGACCAAATCGAAA</t>
  </si>
  <si>
    <t>GAACCCTAATGTTTGCACTGAAG</t>
  </si>
  <si>
    <t>GGTGCGCAGCGCTGAGTGTCG</t>
  </si>
  <si>
    <t>GCGCCTCAAGTCTTTCCGAG</t>
  </si>
  <si>
    <t>GGGGCGAGACGGTGAGCGTGG</t>
  </si>
  <si>
    <t>GGCGACCCCTGGCGAGCCCG</t>
  </si>
  <si>
    <t>GGCAGCAGCCTAGTGCTTTTT</t>
  </si>
  <si>
    <t>GATTTGGTCAACCTTCTCTTTT</t>
  </si>
  <si>
    <t>GTACCTTATCTGGGAAGAGCT</t>
  </si>
  <si>
    <t>GGAAGAGCTCGGGATTTTCAC</t>
  </si>
  <si>
    <t>GTTCACCCAAACCTCAAGTGT</t>
  </si>
  <si>
    <t>GACACTCAGCGCTGCGCACCG</t>
  </si>
  <si>
    <t>GGGGGAAGGAAACGGCGCCCC</t>
  </si>
  <si>
    <t>GGCCTGGCCACTGTCCCGCCC</t>
  </si>
  <si>
    <t>GCCCACTGAAAGGATTAGTT</t>
  </si>
  <si>
    <t>GCACTAGGCTGCTGCCCACTGAA</t>
  </si>
  <si>
    <t>GCTAACGGAGCGTTGCGGCGC</t>
  </si>
  <si>
    <t>GCCGGCGACCCCTGGCGAGCC</t>
  </si>
  <si>
    <t>GACCCCTGGCGAGCCCGGGGC</t>
  </si>
  <si>
    <t>GCCCGGGCGCGCGGAGCTGCG</t>
  </si>
  <si>
    <t>GGGAAGGAAACGGCGCCCC</t>
  </si>
  <si>
    <t>GTTAGCGACGATGTGGAGGCC</t>
  </si>
  <si>
    <t>GCGAGACCCAGAGTTCCCGC</t>
  </si>
  <si>
    <t>GGCGCGCGGTTACCGTGGAA</t>
  </si>
  <si>
    <t>GCCGGGGACGACATAGTGCT</t>
  </si>
  <si>
    <t>GCGGGGGTGGCCCTTCCACGC</t>
  </si>
  <si>
    <t>GGACTCACGCGTCTGGGCGG</t>
  </si>
  <si>
    <t>GCTCGGGGGACTCACGCGTC</t>
  </si>
  <si>
    <t>GGTTTGGGAGCGCTACTCGCC</t>
  </si>
  <si>
    <t>GCAAGCGGCCGCCTTTCCA</t>
  </si>
  <si>
    <t>GTAACCGCGCGCCGGCGGGGA</t>
  </si>
  <si>
    <t>GAACGTCCGCGCTGCGGAGC</t>
  </si>
  <si>
    <t>GGAACCTGGGGGTCGCGCGTC</t>
  </si>
  <si>
    <t>GCGGCGGGTGTTCCGGAACC</t>
  </si>
  <si>
    <t>GGAGTAAGTCGGCGAGCGCCC</t>
  </si>
  <si>
    <t>GCACCTGGAGGTCCGCGACG</t>
  </si>
  <si>
    <t>GCGCCGGCAGCCAGCACCTGG</t>
  </si>
  <si>
    <t>GCAAATATGGACCTCGCGG</t>
  </si>
  <si>
    <t>GACTTGTGGCGGTCGAGCG</t>
  </si>
  <si>
    <t>GCCGCCCACACGGCACCGCC</t>
  </si>
  <si>
    <t>GACGCCGCAGGCTCCGGAGGC</t>
  </si>
  <si>
    <t>GTCCATATTTGCTTAGTGCCG</t>
  </si>
  <si>
    <t>GAACCTGGGGGTCGCGCGTC</t>
  </si>
  <si>
    <t>GGCGGGTGTTCCGGAACCTG</t>
  </si>
  <si>
    <t>GCGTGGCGCAGGCGAATCCT</t>
  </si>
  <si>
    <t>GTGGCGGTCGAGCGTGGCGC</t>
  </si>
  <si>
    <t>GCGCGCAAAGCTGCAGCGTC</t>
  </si>
  <si>
    <t>GGCGGGCGGGGAGGCGCTTCC</t>
  </si>
  <si>
    <t>GCAAGCACCGCGTAGGCCAGC</t>
  </si>
  <si>
    <t>GCGCACTCGGGGGATCCCG</t>
  </si>
  <si>
    <t>Gtctgggggagacaggcagcg</t>
  </si>
  <si>
    <t>GAGTGCGCCCGCGACGAG</t>
  </si>
  <si>
    <t>GTCCTCAAACTCCCGCTGC</t>
  </si>
  <si>
    <t>GTACCTCACCTTTCAGGATGG</t>
  </si>
  <si>
    <t>GGCCGCCATGACAGACGGC</t>
  </si>
  <si>
    <t>GCCATGACAGACGGCGGGATC</t>
  </si>
  <si>
    <t>GACGGCGGGATCCGGCCAGC</t>
  </si>
  <si>
    <t>GAGGACCGGCACCCCTCGTCG</t>
  </si>
  <si>
    <t>GGCAACCGGTTCCTCAGCAGT</t>
  </si>
  <si>
    <t>GTGAAGGGGGCGACGATA</t>
  </si>
  <si>
    <t>GTGCCGGCCTTCCTCGTGTGA</t>
  </si>
  <si>
    <t>GGAAAGAAATTGAATTTGCAG</t>
  </si>
  <si>
    <t>GCAGATCCCCTCACACGAGGA</t>
  </si>
  <si>
    <t>GTCGGAGCTGTAGTCGTTATC</t>
  </si>
  <si>
    <t>GAGAGCCAGCCGCGCTTTA</t>
  </si>
  <si>
    <t>GCGCTTTTGCCGGCTCCTTTT</t>
  </si>
  <si>
    <t>GCCGGCTCCTTTTAGGCAAC</t>
  </si>
  <si>
    <t>GATAGGGAAGGGCCCGGAAT</t>
  </si>
  <si>
    <t>GCCAGTGAACTGCTCGGGGA</t>
  </si>
  <si>
    <t>GCTTTTGGCGCCGGCCACGCG</t>
  </si>
  <si>
    <t>GCTGAGGTTTCGCTGCCGCC</t>
  </si>
  <si>
    <t>GACCGTCGGAGAGCGCAGAG</t>
  </si>
  <si>
    <t>GAGAGGCATGAGCGCGCGCC</t>
  </si>
  <si>
    <t>GCCCACGCTCGCTCCCGCTGT</t>
  </si>
  <si>
    <t>GcgcagcgcccccAGACCGT</t>
  </si>
  <si>
    <t>GcccgcgcgcccggcAGGAA</t>
  </si>
  <si>
    <t>GGAAAGGGCGGTCCTGCGCTG</t>
  </si>
  <si>
    <t>GCGAGCGTGGGCCACAGCGC</t>
  </si>
  <si>
    <t>GGGACCGCGGCTTCGCGGTTTCC</t>
  </si>
  <si>
    <t>GTCTGGCGCCCAGCAGAGGTT</t>
  </si>
  <si>
    <t>GCGCAGGCGCACTACAAAGTC</t>
  </si>
  <si>
    <t>GTTTCCTGGCAACCACGCAGCCA</t>
  </si>
  <si>
    <t>GAGAGACTCAGAGGCAGGGACCG</t>
  </si>
  <si>
    <t>GTCGAGAGAGACTCAGAGGCA</t>
  </si>
  <si>
    <t>GCCATGGTCGAGAGAGACTCAG</t>
  </si>
  <si>
    <t>GTCGGCGTTTTGAGCAATCTG</t>
  </si>
  <si>
    <t>GCTGCCAAGCCGAGCGGCCAT</t>
  </si>
  <si>
    <t>GCCAGGAAACCGCGAAGCCG</t>
  </si>
  <si>
    <t>GACCATGGCCAAATTCGTCATCG</t>
  </si>
  <si>
    <t>GCAATCTGCGGGCGGACGCG</t>
  </si>
  <si>
    <t>GGGGCGGTCCCTGCGCCGCC</t>
  </si>
  <si>
    <t>GGCCTAGCGCGGCCGGGCTTG</t>
  </si>
  <si>
    <t>GCGGCGGCGCGAGGTTGGGGG</t>
  </si>
  <si>
    <t>GCCGCCCGCCTCAGCCCAACA</t>
  </si>
  <si>
    <t>GAGCTGGCGGAGCTCGTGAAG</t>
  </si>
  <si>
    <t>GgccgggTGCTCGGCGGCCTG</t>
  </si>
  <si>
    <t>GGTGCGCATTCTGCGGCCCGC</t>
  </si>
  <si>
    <t>GTGCATCGCCATGTTGGGCTG</t>
  </si>
  <si>
    <t>GCTAGGCCGTTTGTTACTccg</t>
  </si>
  <si>
    <t>GGGCGGCGGCGGCGCGAGGTT</t>
  </si>
  <si>
    <t>GCAAGAAGAGAAGGGTGCTCG</t>
  </si>
  <si>
    <t>GAAGGGCTTATCCTTTTGTGG</t>
  </si>
  <si>
    <t>GGACTTCAGATTGATCCTTCC</t>
  </si>
  <si>
    <t>GAATTTTGGGAAGTTCCGTT</t>
  </si>
  <si>
    <t>GGATCAATCTGAAGTCCCCGG</t>
  </si>
  <si>
    <t>GCCCTTCCCCACCACTAACGG</t>
  </si>
  <si>
    <t>GCTCGGGATCCCGGGACGCA</t>
  </si>
  <si>
    <t>GGCCGCCGCCATCTTCCCCAA</t>
  </si>
  <si>
    <t>GAGGGGGCGGGACACAACT</t>
  </si>
  <si>
    <t>GTTTATCTCGCGAATTTT</t>
  </si>
  <si>
    <t>GGTTGAGCCCGGCCTGGCTGC</t>
  </si>
  <si>
    <t>GGCCGGGAAGCGTGTGCTA</t>
  </si>
  <si>
    <t>GAGAAGTTCGTGGAGAACATT</t>
  </si>
  <si>
    <t>GAGAAGTTTGACCACCTAG</t>
  </si>
  <si>
    <t>GGAAGCAGGAAGCGGGAGCGT</t>
  </si>
  <si>
    <t>GTGTGGGTCGGGGACGGGCCG</t>
  </si>
  <si>
    <t>GGAGCGTAGGGCCACGCCTG</t>
  </si>
  <si>
    <t>GATACGACTTCCGTTTCCTCT</t>
  </si>
  <si>
    <t>GCGCGGGCGAGCTCTTGGGGG</t>
  </si>
  <si>
    <t>GCGGAGCCTCGTTATCGGGAC</t>
  </si>
  <si>
    <t>GGGATGCGACAACCTGGACAG</t>
  </si>
  <si>
    <t>GCTTGTTCCGGAAGTGGCTCT</t>
  </si>
  <si>
    <t>GTAGGTAGCCATTATCACTCT</t>
  </si>
  <si>
    <t>GCGCGTAGTCTCTCGTTCGCC</t>
  </si>
  <si>
    <t>GGAACAAGCGTCGCGTTTCTG</t>
  </si>
  <si>
    <t>GCGTTTCTGAGGAGAAACTCT</t>
  </si>
  <si>
    <t>GCGCTCTGGAAGACATTGAAC</t>
  </si>
  <si>
    <t>GCGGGGAGCGAAAGCGTGAC</t>
  </si>
  <si>
    <t>GAAAGCGTGACCGGGCTGCAC</t>
  </si>
  <si>
    <t>GTGCGTGCGCAGCGAAAGGGC</t>
  </si>
  <si>
    <t>GCTGACTGGGGGAACGGGAA</t>
  </si>
  <si>
    <t>GGGGTCCTGAGGGTAAACAT</t>
  </si>
  <si>
    <t>GCTGGTGCCTCCGGCGCTA</t>
  </si>
  <si>
    <t>GGCCCCTGAAGCGGCCGCGGC</t>
  </si>
  <si>
    <t>GGGATCTTGAGCTACGAACAC</t>
  </si>
  <si>
    <t>GCCTCCCGATGTTTACCCTC</t>
  </si>
  <si>
    <t>GCCTCCGGCGCTACGGGCT</t>
  </si>
  <si>
    <t>GGATCTTGAGCTACGAACAC</t>
  </si>
  <si>
    <t>GGCCTCCCGATGTTTACCCTC</t>
  </si>
  <si>
    <t>GCTACGGGCTGGGCAAGATGG</t>
  </si>
  <si>
    <t>GGCTGACTGGGGGAACGGGAA</t>
  </si>
  <si>
    <t>GGGCCAGGCTGACTGGGGGAA</t>
  </si>
  <si>
    <t>GTAGCGCCGGAGGCACCAGC</t>
  </si>
  <si>
    <t>GGGGTCCTGAGGGTAAACATC</t>
  </si>
  <si>
    <t>GCTGGGCAAGATGGCGGCCTT</t>
  </si>
  <si>
    <t>GTGCCTCCGGCGCTACGGGC</t>
  </si>
  <si>
    <t>GAGTCGCCACCGCCTACCGCC</t>
  </si>
  <si>
    <t>GTCACCGCGCCGAAACGGGAG</t>
  </si>
  <si>
    <t>GGGCCATGGCGGCGCAGGACC</t>
  </si>
  <si>
    <t>GGCGCAACGGCACACGATG</t>
  </si>
  <si>
    <t>GGCGCACGGCTTCCTGTTCTG</t>
  </si>
  <si>
    <t>GTTCTGAGGCGGCCCGGCGGT</t>
  </si>
  <si>
    <t>GACTCTGCCCGCTCCCGTTT</t>
  </si>
  <si>
    <t>GAACCACCAGCTGGTCCCGCC</t>
  </si>
  <si>
    <t>GCTGCGGCTAGCCCGGGCTAC</t>
  </si>
  <si>
    <t>GCTCGGTCACCGCGCCGAAAC</t>
  </si>
  <si>
    <t>GTGCGATCTTCCCTAGCGCCT</t>
  </si>
  <si>
    <t>GGCCCGTGCGCCAAGCTCAG</t>
  </si>
  <si>
    <t>GGGGTCCGTCCGCCCTCGC</t>
  </si>
  <si>
    <t>GCCGCCGCAAATCACACATGA</t>
  </si>
  <si>
    <t>GATTTCGGCAGGACCAGGCGC</t>
  </si>
  <si>
    <t>GATGAGATTTCGGCAGGACC</t>
  </si>
  <si>
    <t>GAAGGCGATGAGATTTCGGC</t>
  </si>
  <si>
    <t>GGGACACCATGCGGCCGGGAG</t>
  </si>
  <si>
    <t>GGAACAGGGCGGGACACCATG</t>
  </si>
  <si>
    <t>GGGCCGGGCACCTGGGGAACA</t>
  </si>
  <si>
    <t>GCCCTCCCAGAAGTCTTTGGG</t>
  </si>
  <si>
    <t>GGTTGTTACCGAGGAAGATGG</t>
  </si>
  <si>
    <t>GCGCCAGACCCGAGGCGCTA</t>
  </si>
  <si>
    <t>GCTTGGCGCACGGGCCGACC</t>
  </si>
  <si>
    <t>GCTGCGGGGGCCCGGCGAGGG</t>
  </si>
  <si>
    <t>GTCCACGGACCCGAGGGAACG</t>
  </si>
  <si>
    <t>GGAACGCGGCGCAGCCGTgg</t>
  </si>
  <si>
    <t>GTGTGATTTGCGGCGGCCAG</t>
  </si>
  <si>
    <t>GCCCACTGCCTTGAAGGGACT</t>
  </si>
  <si>
    <t>GGTCATCGCTGCGCAGGTCCA</t>
  </si>
  <si>
    <t>GGCCGACGCAGCCAGCATGTC</t>
  </si>
  <si>
    <t>GTGCGTTCTGGGAAAGTTGCT</t>
  </si>
  <si>
    <t>GTTGCGTTCGGTTTCCCGA</t>
  </si>
  <si>
    <t>GATTCACCGGAAGCGCTCTA</t>
  </si>
  <si>
    <t>GCTTCCGGTGAATCACGGTGC</t>
  </si>
  <si>
    <t>GCGGTGCCTCAGAAGACCCTC</t>
  </si>
  <si>
    <t>GGAGGCTTCCCTGCGGAGAGC</t>
  </si>
  <si>
    <t>GGCCACGCCTCTTATAGGCC</t>
  </si>
  <si>
    <t>GTGGGGGGTCCTCCCACCGC</t>
  </si>
  <si>
    <t>GGTTTCCCGAGGGTCTTCTG</t>
  </si>
  <si>
    <t>GAAGACACTACAGCCTCAAGG</t>
  </si>
  <si>
    <t>GTAGTGTCTTCTCGAGAAGC</t>
  </si>
  <si>
    <t>GCTCGGGTAACCGGAGTGC</t>
  </si>
  <si>
    <t>GGGGAAGTTATTTTAAGATGA</t>
  </si>
  <si>
    <t>GTTGGCTGGTTGCACCGATC</t>
  </si>
  <si>
    <t>GATCTGGGGGCTTCCCGGGCT</t>
  </si>
  <si>
    <t>GGTATATAGGTCCTTCTAAGC</t>
  </si>
  <si>
    <t>GTTTAATTGGATACGTGTTA</t>
  </si>
  <si>
    <t>GTGTGCTTCTAGTGTTTAAT</t>
  </si>
  <si>
    <t>GCTTCCCGGGCTCGGGTAAC</t>
  </si>
  <si>
    <t>GGAGAATTTCACGGCACTGTT</t>
  </si>
  <si>
    <t>GTGGCCCTTTTTACCTCATGA</t>
  </si>
  <si>
    <t>GAACTGCCAGGTGAGTACT</t>
  </si>
  <si>
    <t>GGGTACGATGGAGAATTTCA</t>
  </si>
  <si>
    <t>GCGCCGGGGCGGAGGGTACGA</t>
  </si>
  <si>
    <t>GACACGGAGACAGCGCCGGGG</t>
  </si>
  <si>
    <t>GCTCCTGACTTGTCCGCGCC</t>
  </si>
  <si>
    <t>GCCGGGTCCCCCGCCCGCAGG</t>
  </si>
  <si>
    <t>GGTCCGAAGCCGAGTGCGGTT</t>
  </si>
  <si>
    <t>GCTGTCTCCGTGTCTGCCGT</t>
  </si>
  <si>
    <t>GGCAGCTCTGGCACGCGTCA</t>
  </si>
  <si>
    <t>GCGGTAGGAACATGGCGGAT</t>
  </si>
  <si>
    <t>GGCATAAAGCGCTCTCTCGGG</t>
  </si>
  <si>
    <t>GCTTCAGGACGCTGTGAATT</t>
  </si>
  <si>
    <t>GAGGCGCCACCGCGAACTCGG</t>
  </si>
  <si>
    <t>GCGAACTCGGAGGTTTGAGGC</t>
  </si>
  <si>
    <t>GGTTTGAGGCCGGCTGCCGGG</t>
  </si>
  <si>
    <t>GCGGTGCTTGAAGGTGCGGG</t>
  </si>
  <si>
    <t>GGAGCAGACTCTTTCGCTTG</t>
  </si>
  <si>
    <t>GGATCGGCTCACGCAGCTTC</t>
  </si>
  <si>
    <t>GAGTCTGGCGCACGACCGAG</t>
  </si>
  <si>
    <t>GGGCCCGGGGCCCCCTAGGTT</t>
  </si>
  <si>
    <t>GGGCCTTTGCGCGCGGTGCTC</t>
  </si>
  <si>
    <t>GGCGCTGGAGTTGCCTGGCCC</t>
  </si>
  <si>
    <t>GCACTGGACGGCCTCGGCGC</t>
  </si>
  <si>
    <t>GAGAGGCTGCGGCGGCTGACT</t>
  </si>
  <si>
    <t>GGCGGCTGACTAGGTTTT</t>
  </si>
  <si>
    <t>GTTTTCGGACCGCGGCGCGG</t>
  </si>
  <si>
    <t>GCGGGGAAGAGAGACTGCGGC</t>
  </si>
  <si>
    <t>GGCACTTGACCACCCCGCCCT</t>
  </si>
  <si>
    <t>GCGGGAAAGTGCGGGTCGCAG</t>
  </si>
  <si>
    <t>GCGTCTGGTGTGCGGGCGCTg</t>
  </si>
  <si>
    <t>GCGGGCGCTggggcgggtatg</t>
  </si>
  <si>
    <t>GCTggggcgggtatgagggtg</t>
  </si>
  <si>
    <t>GCGCCAGACTCCGAACCTAG</t>
  </si>
  <si>
    <t>GGAACTTGAGCCCCTTGTCC</t>
  </si>
  <si>
    <t>GAGCCCCTTGTCCCGGCGCAC</t>
  </si>
  <si>
    <t>GAGGGATGTTAAGCGAGGGAG</t>
  </si>
  <si>
    <t>GCCAGGCCGTGGGAGAGACGC</t>
  </si>
  <si>
    <t>GGGCCCCCTAGGTTCGGAGTC</t>
  </si>
  <si>
    <t>GACTCGAGCTCTGGGAATAT</t>
  </si>
  <si>
    <t>GGGGCAGCCGACCAAGGAAAC</t>
  </si>
  <si>
    <t>GGCCATCCAGGACTACGGCTT</t>
  </si>
  <si>
    <t>GCGGGGGTGATAGTACAGA</t>
  </si>
  <si>
    <t>GCCGGGCACCCTGGAAAGGCG</t>
  </si>
  <si>
    <t>GGAAGCGACGCCGAGGAGCTA</t>
  </si>
  <si>
    <t>GAACGCTCCAGGTAAAGCGCT</t>
  </si>
  <si>
    <t>GCCCTTCCCGTCTTCCGTAC</t>
  </si>
  <si>
    <t>GTTTGCAAACGGCGCGTACC</t>
  </si>
  <si>
    <t>GCCCGGATCAGACTCGAGCTC</t>
  </si>
  <si>
    <t>GTCAAGAAGCTCACTTTCTAT</t>
  </si>
  <si>
    <t>GTGGTAGGCATCGCCATTT</t>
  </si>
  <si>
    <t>GCTTCTTGACAAGTGCCAAAA</t>
  </si>
  <si>
    <t>GAAGCTCACTTTCTATTGGC</t>
  </si>
  <si>
    <t>GCGGTAGGCTTAAATTTGGGG</t>
  </si>
  <si>
    <t>GTGGATGAAAAGGAAATTGGG</t>
  </si>
  <si>
    <t>GAAATTGGGAGGTATAGTTAC</t>
  </si>
  <si>
    <t>GGGACGCTTTTAGAGCTAA</t>
  </si>
  <si>
    <t>GTATAGTTACAGGGCTGGAGA</t>
  </si>
  <si>
    <t>GCGATGCCTACCACCTAGAAC</t>
  </si>
  <si>
    <t>GGGAAATGCAGTTCGCGCG</t>
  </si>
  <si>
    <t>GACGTATCTCCGAAGACCTCT</t>
  </si>
  <si>
    <t>GCCACAGCAGCTCTCCAAAGC</t>
  </si>
  <si>
    <t>GCCGGTACCTACTTGAGGTCC</t>
  </si>
  <si>
    <t>GAGATACGTCATCAGCGAGCG</t>
  </si>
  <si>
    <t>GCGCTGCGCTCCAGCGTGAGCA</t>
  </si>
  <si>
    <t>GACCTCAAGTAGGTACCGGCTGA</t>
  </si>
  <si>
    <t>GTAGGTACCGGCTGAAGGGGC</t>
  </si>
  <si>
    <t>GTACCGGCTGAAGGGGCCGGGGT</t>
  </si>
  <si>
    <t>GGCTTTTTTGCTTGCGAAGC</t>
  </si>
  <si>
    <t>GCCGGCTCAGAAGCTCACG</t>
  </si>
  <si>
    <t>GTGGAGCCGCCATGTTTGGAA</t>
  </si>
  <si>
    <t>GGAAGGCCCGGCGGGGCCTGA</t>
  </si>
  <si>
    <t>GCTTGGCCCGGAAGGCCCGGC</t>
  </si>
  <si>
    <t>GCAGCCACCCGGTCCCCCTC</t>
  </si>
  <si>
    <t>GCTGGAAGGTCTAGGAGCGCC</t>
  </si>
  <si>
    <t>GCTGCCTGAAGAAGCGAAGCT</t>
  </si>
  <si>
    <t>GTCCACCAAAGTACTGCTGGA</t>
  </si>
  <si>
    <t>GAGCAActaattcacaaatg</t>
  </si>
  <si>
    <t>GCGTACGCGTATCTCCTCC</t>
  </si>
  <si>
    <t>GAGGCTGTGGGGCCTCAGCGT</t>
  </si>
  <si>
    <t>GATGGCGCCCGGGCCCTTCGC</t>
  </si>
  <si>
    <t>GGCCGCGTCGGGGATGGCGCC</t>
  </si>
  <si>
    <t>GTTTTGAAATCGGGCCGCGG</t>
  </si>
  <si>
    <t>GTCGCTGTGCCGCATCGGGC</t>
  </si>
  <si>
    <t>GTCACAGTGGGCGGAAGTCG</t>
  </si>
  <si>
    <t>GCACTGTCTCCTGCCCGATG</t>
  </si>
  <si>
    <t>GCGACGCCGTGTTGACTTCCC</t>
  </si>
  <si>
    <t>GGCTGCAGCTTCAGGCCGGAA</t>
  </si>
  <si>
    <t>GCGGCCGCTGTTTTGAAATC</t>
  </si>
  <si>
    <t>GCCTCCTTCCAGGCCTTACTCT</t>
  </si>
  <si>
    <t>GGTGAGTAGCTCTCTGATCT</t>
  </si>
  <si>
    <t>GCCGCTGCTGTCGCTATGGAGAC</t>
  </si>
  <si>
    <t>GTTATGGCCGCTGCTGTCGCTA</t>
  </si>
  <si>
    <t>GCTCTGTCAGGCTGGTGGCGTTT</t>
  </si>
  <si>
    <t>GTCTCTGGGCTTTTGCTCTGTC</t>
  </si>
  <si>
    <t>GGAACTTCGCCCGCGTCTCT</t>
  </si>
  <si>
    <t>GTAAGGCCTGGAAGGAGGCCAC</t>
  </si>
  <si>
    <t>GGAGGCCACGGGGAAGAGGTC</t>
  </si>
  <si>
    <t>GCAGGGTTAATATTTGGACAGAG</t>
  </si>
  <si>
    <t>GAGAGCGCGGAGGCCTCGGGG</t>
  </si>
  <si>
    <t>GAAGCCACCGACTCTGTCCTTGAT</t>
  </si>
  <si>
    <t>GTAGGCGCAACAGCGAGGGAT</t>
  </si>
  <si>
    <t>GATGGGAGGAGTCAAACATACGT</t>
  </si>
  <si>
    <t>GACTTTTAAAAGTCAGTAACGGG</t>
  </si>
  <si>
    <t>Gcttagaaaaacagcggcgc</t>
  </si>
  <si>
    <t>GctcGGCGTCCCAACACGG</t>
  </si>
  <si>
    <t>GCGCAACAGCGAGGGATCGGTCTG</t>
  </si>
  <si>
    <t>GACTTTTAAAAGTCGTAGCTG</t>
  </si>
  <si>
    <t>GAGGCCTCGGGGTGGACAGCC</t>
  </si>
  <si>
    <t>GCGGTCTCTCCGAGAGCGCGG</t>
  </si>
  <si>
    <t>GTCTCGGGGCTTCCTCCGTGT</t>
  </si>
  <si>
    <t>GGGCTCTAAGCGTGGCAGTCT</t>
  </si>
  <si>
    <t>GCTGAGTTCGGCCTCCAAAGG</t>
  </si>
  <si>
    <t>GTAAGTGGGCGGCAACGGTTT</t>
  </si>
  <si>
    <t>GCTGAGGTAAGTGGGCGGCAA</t>
  </si>
  <si>
    <t>GACAGAGTCGGTGGCTTCTTCC</t>
  </si>
  <si>
    <t>GCCAATCAAGGACAGAGTCGG</t>
  </si>
  <si>
    <t>GCGGAGCTAGAATTTCGTTAA</t>
  </si>
  <si>
    <t>GACAGCTCTTACAGCCAATCA</t>
  </si>
  <si>
    <t>GCTGGCAAGCTTCGGGTAC</t>
  </si>
  <si>
    <t>GTCAGCAAACGCCTACGAGA</t>
  </si>
  <si>
    <t>GTCGGGCTAAATCCGGAGGG</t>
  </si>
  <si>
    <t>GGAGCGGCGGCGATTAGAGG</t>
  </si>
  <si>
    <t>GGGCTGGGGGGCGAGGCTAAT</t>
  </si>
  <si>
    <t>GAAATCGTGGCAGCCGCCT</t>
  </si>
  <si>
    <t>GCGTTGGGCGTACTAGCGGC</t>
  </si>
  <si>
    <t>GGGCAGAACCCACGGCTGATA</t>
  </si>
  <si>
    <t>GTACAGGGACCGAGAGTGGGC</t>
  </si>
  <si>
    <t>GTACTAGCGGCTGGCAAGCTT</t>
  </si>
  <si>
    <t>GTTCTCTTCCTCCCTCGCG</t>
  </si>
  <si>
    <t>GTGTAGAGTGCGCGACGCTTT</t>
  </si>
  <si>
    <t>GCTTTTGGCGACCCGACCTC</t>
  </si>
  <si>
    <t>Gactgctgcggttgaggcgca</t>
  </si>
  <si>
    <t>GgtgtcaggcagcggcTGGT</t>
  </si>
  <si>
    <t>GcagcggcTGGTCGGACGT</t>
  </si>
  <si>
    <t>GGGGGTAGGTTAGCCAGAGGT</t>
  </si>
  <si>
    <t>GTCACCACCGCGCGCCCTGC</t>
  </si>
  <si>
    <t>GCTAACCTACCCCCGGAGCCA</t>
  </si>
  <si>
    <t>Gcctcaaccgcagcagtcgc</t>
  </si>
  <si>
    <t>GATCCAGGTCGCCATTCAGG</t>
  </si>
  <si>
    <t>GTGTGGAGGAGGTAGCGGCCTCC</t>
  </si>
  <si>
    <t>GCTCTCTCGGGCAACATGGC</t>
  </si>
  <si>
    <t>GTCTCATTCCCTCGCGCTCTCT</t>
  </si>
  <si>
    <t>GTAGGCGGGTGGAGAAGGATC</t>
  </si>
  <si>
    <t>GTTGCCCGAGAGAGCGCGA</t>
  </si>
  <si>
    <t>GCGCGAGGGAATGAGACAGAG</t>
  </si>
  <si>
    <t>GGGAATGAGACAGAGCGGCGA</t>
  </si>
  <si>
    <t>GGCCTCCGGGAGCCACCTGAA</t>
  </si>
  <si>
    <t>GCGACCTGGATCCAGACGAC</t>
  </si>
  <si>
    <t>GAGGGATGTGTCCAATCACG</t>
  </si>
  <si>
    <t>GCCGACTTCGGGGTCTAGGAG</t>
  </si>
  <si>
    <t>GAAGCCATCTAGCCTCGTGAT</t>
  </si>
  <si>
    <t>GTTCCTGCCAGACGTCGTGTC</t>
  </si>
  <si>
    <t>GCCAGACGTCGTGTCTGGCGT</t>
  </si>
  <si>
    <t>GAGGAACCCGTGTGATCCAC</t>
  </si>
  <si>
    <t>GTGTCCAATCACGAGGCTAGA</t>
  </si>
  <si>
    <t>GTTTCTAGGAGCTTCGCTATG</t>
  </si>
  <si>
    <t>GCTAGTGAGGTGCCGACTTC</t>
  </si>
  <si>
    <t>GAGGTGCCGACTTCGGGGTCT</t>
  </si>
  <si>
    <t>GCCGACTTCGGGGTCTAGGA</t>
  </si>
  <si>
    <t>GTGCGCACACACAGCCACATC</t>
  </si>
  <si>
    <t>GGCTAGATGGCTTCACAAGA</t>
  </si>
  <si>
    <t>GCGTATCATCTGCGTTTCT</t>
  </si>
  <si>
    <t>GCGGCTGCTTTAAGATTCTA</t>
  </si>
  <si>
    <t>GCCCACGCCAGACACGACGTC</t>
  </si>
  <si>
    <t>GGGCTAGTGAGGTGCCGACTT</t>
  </si>
  <si>
    <t>GACATTAGGAAGATGGTGCCC</t>
  </si>
  <si>
    <t>GGCACCTGTATTTCCGTTTC</t>
  </si>
  <si>
    <t>GGCGTTGGGACTGAGGGTCAC</t>
  </si>
  <si>
    <t>GCAAACACTCGCTCTTCTCGT</t>
  </si>
  <si>
    <t>GCCTTCAAGTCGGCCCAAACA</t>
  </si>
  <si>
    <t>GGCCCAACGCAGCCTTCAAGT</t>
  </si>
  <si>
    <t>GGGGAGCCACTCCAAGGCCG</t>
  </si>
  <si>
    <t>GCCATGGCTCCGGAGGCGAAC</t>
  </si>
  <si>
    <t>GGCTGCGTTGGGCCTGGTCAC</t>
  </si>
  <si>
    <t>GTCGGGAGAAGTTCTGCGA</t>
  </si>
  <si>
    <t>GTTGGGGCCGAGGCTCAACCG</t>
  </si>
  <si>
    <t>GCGCCTTATTCGAGAGGTGTC</t>
  </si>
  <si>
    <t>GACACGTGGAGCTCTATCC</t>
  </si>
  <si>
    <t>GGACACCCCGAAGGCTAAC</t>
  </si>
  <si>
    <t>GCGTGAGAATTGGCTATATCC</t>
  </si>
  <si>
    <t>GGGCTGGGAGACTAGGATGT</t>
  </si>
  <si>
    <t>GGAAGCAGGACTCGGGGCACT</t>
  </si>
  <si>
    <t>GAGGCTCAACCGGGGAGGAC</t>
  </si>
  <si>
    <t>GTCCGCCGCGCCTTATTCGAG</t>
  </si>
  <si>
    <t>GAAGCTATAAAGAGCCACGTT</t>
  </si>
  <si>
    <t>GCAGCTGTGTTCGCGGACTC</t>
  </si>
  <si>
    <t>GACTGATAGAGAAACTACTTA</t>
  </si>
  <si>
    <t>GTTTGGAATTAGTCAAGTTTC</t>
  </si>
  <si>
    <t>GCAACCGCCCATTCAGTCTA</t>
  </si>
  <si>
    <t>GTGGGATGGTGGACGACGTT</t>
  </si>
  <si>
    <t>GTCCTCTACGTCGCAGAATT</t>
  </si>
  <si>
    <t>GACGTTTGGGCGCCCACAGCT</t>
  </si>
  <si>
    <t>GTGTTCGCGGACTCAGGTGGA</t>
  </si>
  <si>
    <t>GGCCCCAGCCGTAGACTGAAT</t>
  </si>
  <si>
    <t>GCTTGGGACCGACATGTTGA</t>
  </si>
  <si>
    <t>GAGAGGCCTGACCTCCCGTG</t>
  </si>
  <si>
    <t>GgcgggAGGTCACTCGGGCGG</t>
  </si>
  <si>
    <t>GccccggcgggAGGTCACTCGGG</t>
  </si>
  <si>
    <t>GTCAGGCCTCTCGGCCTTTTc</t>
  </si>
  <si>
    <t>GGCTTTTCGCCCCAGCAGGCC</t>
  </si>
  <si>
    <t>GCGGTCGTGAAGATAGGTAA</t>
  </si>
  <si>
    <t>GACTTTCAGGGGTCGGAGCG</t>
  </si>
  <si>
    <t>GACCTcccgccggggcccggg</t>
  </si>
  <si>
    <t>Gctcgccctggccggaggggc</t>
  </si>
  <si>
    <t>Ggcggctcgccctggccgg</t>
  </si>
  <si>
    <t>GTCTGCGCCTGCCTTCCTGACC</t>
  </si>
  <si>
    <t>GccccggcgggAGGTCACTC</t>
  </si>
  <si>
    <t>GAACATGTCTGAGTCGGAGCT</t>
  </si>
  <si>
    <t>GCGGTCGTGAAGATAGGTA</t>
  </si>
  <si>
    <t>GCCGAGAGGCCTGACCTCCCG</t>
  </si>
  <si>
    <t>GACTTTCAGGGGTCGGAGCGC</t>
  </si>
  <si>
    <t>GCTTTTCGCCCCAGCAGGCC</t>
  </si>
  <si>
    <t>GCCCGAAGGGTCAGCACCAGC</t>
  </si>
  <si>
    <t>GAAGCCTCGAAGCCGGGATCC</t>
  </si>
  <si>
    <t>GACCCTTCGGGCCCGGATCC</t>
  </si>
  <si>
    <t>GCGCGCTCCCAGCGAAAGCAGC</t>
  </si>
  <si>
    <t>GCAGGGATCTGCGTTGGAGGA</t>
  </si>
  <si>
    <t>GGTGCTAGAATGCTGTGCGT</t>
  </si>
  <si>
    <t>GAATGCTGTGCGTCGGAAGGC</t>
  </si>
  <si>
    <t>GCAGCAGCTCTgccgccccgc</t>
  </si>
  <si>
    <t>GgccggggAAGCCTCGAAGCC</t>
  </si>
  <si>
    <t>GTCAGCACCAGCTGGTCTCCCG</t>
  </si>
  <si>
    <t>GCTTGCCAGGGACAGACGGCG</t>
  </si>
  <si>
    <t>GGCGAGCGAAAGCAAACGC</t>
  </si>
  <si>
    <t>GCCAGGGACAGACGGCGCGGT</t>
  </si>
  <si>
    <t>GCCCGAAGAGAGGTCCTAAT</t>
  </si>
  <si>
    <t>GTTCATCAGTCAGTGCCCGAAGAG</t>
  </si>
  <si>
    <t>GCGTTTGCTTTCGCTCGCCG</t>
  </si>
  <si>
    <t>GCACTTACCGGAGCGACCATG</t>
  </si>
  <si>
    <t>GCCGGGCGGGAAAGTTAGCTG</t>
  </si>
  <si>
    <t>GGCGGGAAAGTTAGCTGTGGC</t>
  </si>
  <si>
    <t>GCCGAGGCGCGTATCAGT</t>
  </si>
  <si>
    <t>GGCCGGCGGGGATTGGCAGA</t>
  </si>
  <si>
    <t>GTCCTAATGGGAATTCGAAGAA</t>
  </si>
  <si>
    <t>GTGCCCGAAGAGAGGTCCTAA</t>
  </si>
  <si>
    <t>GCCGCATTTATTCTGCTCTC</t>
  </si>
  <si>
    <t>GCTCAACTCGCCGAGATGACC</t>
  </si>
  <si>
    <t>GGGTCCTGTCCTGCGCGATCG</t>
  </si>
  <si>
    <t>GCTTCAAATCGTCACCCTCA</t>
  </si>
  <si>
    <t>GGCAAGCCAGCGGCGGTTTAA</t>
  </si>
  <si>
    <t>GTCTGTCCCTGGCAAGCCAG</t>
  </si>
  <si>
    <t>GCGTATCAGTCGGAATTTTG</t>
  </si>
  <si>
    <t>GGATACTCTCGCGTTCCTGAT</t>
  </si>
  <si>
    <t>GAATTCCCATTAGGACCTCTCTT</t>
  </si>
  <si>
    <t>GTATTTGCCGATTCAACGCAG</t>
  </si>
  <si>
    <t>GCCGATTCAACGCAGAGGTGCCC</t>
  </si>
  <si>
    <t>GTCTAAGACCCCGCGATCGCGC</t>
  </si>
  <si>
    <t>GACCCCGCGATCGCGCAGGAC</t>
  </si>
  <si>
    <t>GCCGGCGGGGATTGGCAGA</t>
  </si>
  <si>
    <t>GTTTTTCCCGGACGTTGGC</t>
  </si>
  <si>
    <t>GAAAGTTAGCTGTGGCCGGCG</t>
  </si>
  <si>
    <t>GCGTTCCTGATTGGCTGGTTG</t>
  </si>
  <si>
    <t>GCTCCATGAGCGAAGACGCGT</t>
  </si>
  <si>
    <t>GCGTCGGTGGCCGACATGGAG</t>
  </si>
  <si>
    <t>GCGGCTGTGAGTGCGGCGACA</t>
  </si>
  <si>
    <t>GCCACCAGCTGTTGCAGAAGT</t>
  </si>
  <si>
    <t>GTGTAGCAGAGGATGCGCTGG</t>
  </si>
  <si>
    <t>GTTTTTTTTCCCATGGCGCTC</t>
  </si>
  <si>
    <t>GCCCCGCGCATGAGCAGCGG</t>
  </si>
  <si>
    <t>GAGTCTCTTGCCCAACAGCG</t>
  </si>
  <si>
    <t>GCCCGCGCCCCAGAGCGCCAT</t>
  </si>
  <si>
    <t>GACGCGTCGGTGGCCGACA</t>
  </si>
  <si>
    <t>GCGTGCCAATCCCGGGCTGGC</t>
  </si>
  <si>
    <t>GGCGACCCTAAGCTGTCAC</t>
  </si>
  <si>
    <t>GCGCCACCGTGCGTCTCACA</t>
  </si>
  <si>
    <t>GGCTCTTCAAATTTGAATTG</t>
  </si>
  <si>
    <t>GTGTTAGAGAACGTCGCGG</t>
  </si>
  <si>
    <t>GCGGAGGAGGTAAGCGTCGCT</t>
  </si>
  <si>
    <t>GCCGCGGGCAGGATACACCG</t>
  </si>
  <si>
    <t>GCTTGGCGCCTGGCCGCCGC</t>
  </si>
  <si>
    <t>GGGCCTGAGGCGCGAGCCCGG</t>
  </si>
  <si>
    <t>GCAGGATACACCGTGGGCCTG</t>
  </si>
  <si>
    <t>GACCGGGTCTAGAGGGTATC</t>
  </si>
  <si>
    <t>Gcgaagcgctaaggcgaggcg</t>
  </si>
  <si>
    <t>GGggcggggcgaagcgcta</t>
  </si>
  <si>
    <t>GCTCCCCCGAGGCGGAAGTAG</t>
  </si>
  <si>
    <t>GCACGAAGGCAAGGGGCGCCC</t>
  </si>
  <si>
    <t>GAGGTAATGAAGGCGAGCACGA</t>
  </si>
  <si>
    <t>GTCCTGCCTCTACTTCCGCCT</t>
  </si>
  <si>
    <t>GGTTGCACGGTTTCCGGCCC</t>
  </si>
  <si>
    <t>GGGCGATGGACCGGGTCTAGA</t>
  </si>
  <si>
    <t>GGAGCGCCGCGTGGTTAGCGT</t>
  </si>
  <si>
    <t>GCCCGGGTCGCGCACCGATCA</t>
  </si>
  <si>
    <t>GggcgccAGCCATGGACAATC</t>
  </si>
  <si>
    <t>GGTTTCCGGTTCCGCGGGGC</t>
  </si>
  <si>
    <t>Gcggcgcttgacagacaatg</t>
  </si>
  <si>
    <t>GGCGGTGGTTTCCGGTTCCGC</t>
  </si>
  <si>
    <t>GGCGCGCACAAAgcgggcgggc</t>
  </si>
  <si>
    <t>Gcggagcggggaggccgggacc</t>
  </si>
  <si>
    <t>GAACCGGAAACCACCGCCAGCC</t>
  </si>
  <si>
    <t>GGGCGAGCGGGCGGCCGGGAT</t>
  </si>
  <si>
    <t>Gacagacaatgagggcggcg</t>
  </si>
  <si>
    <t>GCGGAACCCTTCggccgggta</t>
  </si>
  <si>
    <t>GTGCTGACGAGACGGAGCTCC</t>
  </si>
  <si>
    <t>GGGTTCCGCTGGACACGCAGG</t>
  </si>
  <si>
    <t>GGAGGCCGCCTGCGTGTCCAG</t>
  </si>
  <si>
    <t>GgcgcgcggcccTCATGGGCT</t>
  </si>
  <si>
    <t>GCTCCGTCTCGTCAGCAccgg</t>
  </si>
  <si>
    <t>GCACGCAGGCGAACAGAGC</t>
  </si>
  <si>
    <t>GTCCAGCGGAACCCTTCggcc</t>
  </si>
  <si>
    <t>GaggTGTTGGGGCCGTTGAAG</t>
  </si>
  <si>
    <t>GCAGGCGAACAGAGCCggcg</t>
  </si>
  <si>
    <t>GGCCCCGCGCTGGAGCCGCTGG</t>
  </si>
  <si>
    <t>Gcagggaaccgggcagcggtgg</t>
  </si>
  <si>
    <t>Gcgggggcagggaaccgggcag</t>
  </si>
  <si>
    <t>GAGCCGCTGGCGGGTCCCTGGG</t>
  </si>
  <si>
    <t>GggccccgccgccgggATGCCG</t>
  </si>
  <si>
    <t>GGCTCCTCGGCATcccggcgg</t>
  </si>
  <si>
    <t>GACCCGCCAGCGGCTCCAGCG</t>
  </si>
  <si>
    <t>GcgcccccggccgccccccAC</t>
  </si>
  <si>
    <t>Gcgggggcgcgctggcggccg</t>
  </si>
  <si>
    <t>GcgccccgccCCGGTgggggg</t>
  </si>
  <si>
    <t>GAGAACGCTCCCTCCCCGGCT</t>
  </si>
  <si>
    <t>GACCACCAACAGGAATCTTT</t>
  </si>
  <si>
    <t>GGTGCCGGTATCCCGCGTACC</t>
  </si>
  <si>
    <t>GAGGGTCGGGGTTGGCCCTA</t>
  </si>
  <si>
    <t>GCAGCCGGGTACGCGGGATAC</t>
  </si>
  <si>
    <t>GAGCGGGTACGACAGGCACCG</t>
  </si>
  <si>
    <t>GGAAATGTGAGCGGGTACGAC</t>
  </si>
  <si>
    <t>GGCGGGAATTTCGCCTGTTTG</t>
  </si>
  <si>
    <t>GAAATTAGGAAAGCAACCCCT</t>
  </si>
  <si>
    <t>GTAGGTGGCTCTGGCTGAAAC</t>
  </si>
  <si>
    <t>GAAACCGCCATGGACGATCA</t>
  </si>
  <si>
    <t>GGACACACTCTGTGAGTTGGG</t>
  </si>
  <si>
    <t>GGGAGATGCTAGGCCTCGTCT</t>
  </si>
  <si>
    <t>GTCGCGTCTGAGGGGGCTTGT</t>
  </si>
  <si>
    <t>GGCGCCTGCGAGAGTCTGT</t>
  </si>
  <si>
    <t>GAACCTGCTTGGTCGCGTCTG</t>
  </si>
  <si>
    <t>GTCCCTTCGCGAAAGAGCAC</t>
  </si>
  <si>
    <t>GGCAACCCTGATCGTCCATGG</t>
  </si>
  <si>
    <t>GCCTGTTGGTAGGAACCTGCT</t>
  </si>
  <si>
    <t>GACAACCTTGTCTTTCGCT</t>
  </si>
  <si>
    <t>GTCGGCCTAATTCGTAAGC</t>
  </si>
  <si>
    <t>GgggcggcgcgcACTACGCG</t>
  </si>
  <si>
    <t>GCATGTGCGGTGAGGCTCG</t>
  </si>
  <si>
    <t>GAGGCTCGCGGCCGGAGTG</t>
  </si>
  <si>
    <t>GGCGCTGGGCGGAAGCTACCA</t>
  </si>
  <si>
    <t>GTGCCCCTACCGCCCGGAG</t>
  </si>
  <si>
    <t>GAGCGCCACTCCGGGCGGTA</t>
  </si>
  <si>
    <t>GCCGAGGCGGCGGGCGGACAA</t>
  </si>
  <si>
    <t>GCTGAGAGCGCCACTCCGGG</t>
  </si>
  <si>
    <t>GCAGCCTGGGCGCTCACCGAC</t>
  </si>
  <si>
    <t>GTGAGCCCGAGCGCGTACC</t>
  </si>
  <si>
    <t>GCCGCAGGCGACAAGGGCCCG</t>
  </si>
  <si>
    <t>GACAGTGGTGTGGAGCCCCG</t>
  </si>
  <si>
    <t>GTGCCTCTTCCACGCCATGC</t>
  </si>
  <si>
    <t>GAGCTCCGCGCAGGCGCACTC</t>
  </si>
  <si>
    <t>GCGCGGCCACGAGCTCCGCGC</t>
  </si>
  <si>
    <t>GGCTTGTGGCCCAGCATGGCG</t>
  </si>
  <si>
    <t>GCCTCTCCCATGGCCGCGGCC</t>
  </si>
  <si>
    <t>GCCGAGCAAGGAGCCCCCGGC</t>
  </si>
  <si>
    <t>GAACTCCCGTAGGCGTGAGC</t>
  </si>
  <si>
    <t>GGGCTCCCCGCTTCTCTGGA</t>
  </si>
  <si>
    <t>GTAAGGCCAGCAGGCGAAGA</t>
  </si>
  <si>
    <t>GCGAACTGGCGCGGCCGGACC</t>
  </si>
  <si>
    <t>GACGCAGAGTCTTGAGCAGCG</t>
  </si>
  <si>
    <t>GGTGAGTAGCTGTGCGAATT</t>
  </si>
  <si>
    <t>GGCGTAAGCGCACCCGTCTCG</t>
  </si>
  <si>
    <t>GGCCGGACCTGGAGAGAGCAG</t>
  </si>
  <si>
    <t>GCGCGCTCCAGCTCACGCCTA</t>
  </si>
  <si>
    <t>Gaggccagcgatctagctg</t>
  </si>
  <si>
    <t>Gtccaggcaaaagaaacgc</t>
  </si>
  <si>
    <t>GGCTTCCGTCCATTCTTCCGG</t>
  </si>
  <si>
    <t>GTCTCCTGCCCCAGGCGGGTA</t>
  </si>
  <si>
    <t>GGTCCTCACGGCGTGTCTTG</t>
  </si>
  <si>
    <t>GCGGCCGCAAGACACGCCGTG</t>
  </si>
  <si>
    <t>GAAGAATGGACGGAAGCCGAG</t>
  </si>
  <si>
    <t>GACGGAAGCCGAGTGGAGA</t>
  </si>
  <si>
    <t>GAGTGGAGACGGAAAGAGCTA</t>
  </si>
  <si>
    <t>Gtcgagtcacaaggaactgga</t>
  </si>
  <si>
    <t>GAACCCGACGTGGGGGTTGTCT</t>
  </si>
  <si>
    <t>GCCGTGGCGGGAACCCGACGT</t>
  </si>
  <si>
    <t>GTGTGATCCGGGCGATCGTGC</t>
  </si>
  <si>
    <t>GCCTCAGGAAGCCCGAGGTCGG</t>
  </si>
  <si>
    <t>GGCCTGCCCGCACGATCGCC</t>
  </si>
  <si>
    <t>GAAGCTCTGGGCGCCACCATCT</t>
  </si>
  <si>
    <t>GTCCTCACGTTAGGCTAGGGC</t>
  </si>
  <si>
    <t>GGAGCAGCAAGAGCGAAGCTC</t>
  </si>
  <si>
    <t>GCTGGCTTCAGTTCACCTCAG</t>
  </si>
  <si>
    <t>GGCTACTAGGAGAAGGACGTA</t>
  </si>
  <si>
    <t>GAGTGACCCGGCGTGGCTACT</t>
  </si>
  <si>
    <t>GTAAGGCTGAGTGACCCGGCG</t>
  </si>
  <si>
    <t>GCGTTTCCCGCCGGGCCAGTA</t>
  </si>
  <si>
    <t>GGTGTTAGCGTTTCCCGCC</t>
  </si>
  <si>
    <t>GAAGCCGACAAGTGCTCGAC</t>
  </si>
  <si>
    <t>GAGAAGACTGGAGGAAACTCG</t>
  </si>
  <si>
    <t>GTTCCCTTCGTTTAGGTCGGC</t>
  </si>
  <si>
    <t>GCAGCAATTTCGTCATGAA</t>
  </si>
  <si>
    <t>GCTGGAAATTATGTCCTCCGT</t>
  </si>
  <si>
    <t>GGGAGGCAGAGCGTCAGTGGG</t>
  </si>
  <si>
    <t>GCGTGGGGCGAAGGCGGCGCT</t>
  </si>
  <si>
    <t>GCGCTAGGAAGAGGCCGCGTG</t>
  </si>
  <si>
    <t>GCACTCTCAGATCGCGTCCGC</t>
  </si>
  <si>
    <t>GGCCTCCCCTACTGCAGAGAA</t>
  </si>
  <si>
    <t>GAAGGCGGCGCTTGGCTGGTG</t>
  </si>
  <si>
    <t>GCGGCGAGAGCGGTATGGTG</t>
  </si>
  <si>
    <t>GCCCGGGCCCTGGACCTACTC</t>
  </si>
  <si>
    <t>GCCGGTCCCTTGCAGGGCGGT</t>
  </si>
  <si>
    <t>GGTTATGGCCGGTCCCTTGC</t>
  </si>
  <si>
    <t>GCTCCAAGAAACCGGTAAA</t>
  </si>
  <si>
    <t>GAAGGGCCGCTTTCATCGCCC</t>
  </si>
  <si>
    <t>GCACCGCCACCACCCATTTAC</t>
  </si>
  <si>
    <t>GGATTCGGCTTTAAGTTGGCC</t>
  </si>
  <si>
    <t>GCTCGGAGGCCACGTGGTCTC</t>
  </si>
  <si>
    <t>GGGCCTGCCGCGTGTGAGCC</t>
  </si>
  <si>
    <t>GCGCGCGGCTGCAGCGCGAC</t>
  </si>
  <si>
    <t>GGAGACAGCCGGAGTCGCTGG</t>
  </si>
  <si>
    <t>GTGGAGCGCCGCTGCTTACC</t>
  </si>
  <si>
    <t>GTCCTGAGCCGATTACAGCT</t>
  </si>
  <si>
    <t>GAGTTTCTTTCGCTTCCGTC</t>
  </si>
  <si>
    <t>GGCCGGAAGTTGTGTTCACT</t>
  </si>
  <si>
    <t>GAAAGAAACTCGAGCGACG</t>
  </si>
  <si>
    <t>GACGGCGCCTTTGACCGC</t>
  </si>
  <si>
    <t>GCGCGTGTGGACGAAATGAG</t>
  </si>
  <si>
    <t>GGCCGCGTATTTCGCCGTA</t>
  </si>
  <si>
    <t>GGTCGCTGCAGCGATCTCCCA</t>
  </si>
  <si>
    <t>GAGCAAGTTCCGCAACAGA</t>
  </si>
  <si>
    <t>GACTCGGGACCGAGGCCCATA</t>
  </si>
  <si>
    <t>GAGCCGGTGGCGGCAATTTCA</t>
  </si>
  <si>
    <t>GGGAACGCATGCGCCTTAGCT</t>
  </si>
  <si>
    <t>GCGCATCAGAGCCTGCCTCGT</t>
  </si>
  <si>
    <t>GCCTGCCTCGTTGGCAATCTC</t>
  </si>
  <si>
    <t>GTGCGGCACGAACGCATCG</t>
  </si>
  <si>
    <t>GCGCCATCGCTGAGACGATCT</t>
  </si>
  <si>
    <t>GGGGGGCAAGACTAATTACC</t>
  </si>
  <si>
    <t>GGCAGGGGACTTGCTACTTCC</t>
  </si>
  <si>
    <t>GCGTCTGGCGTGGAGAGTTTG</t>
  </si>
  <si>
    <t>GCTTCGGTCGCGGTTTTGG</t>
  </si>
  <si>
    <t>GTTCTCGGTTTGCAGGAACCC</t>
  </si>
  <si>
    <t>GCCTGGGCTTGCACAGTACAT</t>
  </si>
  <si>
    <t>GCACAGTACATTGGAACGTGC</t>
  </si>
  <si>
    <t>GGACGACTCAGTCGCTCGCC</t>
  </si>
  <si>
    <t>GGGAGCAGAGTCCTGGCGGCT</t>
  </si>
  <si>
    <t>GCAGGCGATAGAGGCCGGCGG</t>
  </si>
  <si>
    <t>GCCTCTATCGCCTGCAGTAAG</t>
  </si>
  <si>
    <t>GCCGGGTTGGGGGAGATTGC</t>
  </si>
  <si>
    <t>GTCCCCCGTGGGACGCCGGGT</t>
  </si>
  <si>
    <t>GGAGCCGGACTTGCGAGCT</t>
  </si>
  <si>
    <t>GTCCGGCTCCACTTACTGC</t>
  </si>
  <si>
    <t>GAGTCTCTCGCTTCGGAGTTT</t>
  </si>
  <si>
    <t>GCCAGCTTCCCCCGGCTCCTC</t>
  </si>
  <si>
    <t>GTCCAGAAGGCGCTTGAACT</t>
  </si>
  <si>
    <t>GAACTCGGCGGCTTCCGTAGC</t>
  </si>
  <si>
    <t>GGCGGCAGTACTGGGACAGTT</t>
  </si>
  <si>
    <t>GTACTGGGACAGTTGGGTA</t>
  </si>
  <si>
    <t>GTTGATGTTGCAGGTGCGTTA</t>
  </si>
  <si>
    <t>GGATACATAACCTGAGGAGCC</t>
  </si>
  <si>
    <t>GCAGAATACTAAAGATGCCT</t>
  </si>
  <si>
    <t>GgaggcgctcagtTACCAAC</t>
  </si>
  <si>
    <t>GCCTTGGCGATGTCTGGGATG</t>
  </si>
  <si>
    <t>GCTAGGCCTTGGCGATGTC</t>
  </si>
  <si>
    <t>GCACCGGAAGTTTGGAGCGGG</t>
  </si>
  <si>
    <t>GAAGAGCCTATCCTTTTCCC</t>
  </si>
  <si>
    <t>GTGAGGGCCGCCCGCCCTAG</t>
  </si>
  <si>
    <t>GGTGCAAATAAACCCTGGGG</t>
  </si>
  <si>
    <t>GCCTCTCGGACGGGCACCTCT</t>
  </si>
  <si>
    <t>GGCCCTCACCTCCACTTTCCG</t>
  </si>
  <si>
    <t>GCACTTCGGATTTTCAGCACA</t>
  </si>
  <si>
    <t>GTTTATTTGCACCGGAAGTT</t>
  </si>
  <si>
    <t>GAGTGATCGAAAGCATGGCGT</t>
  </si>
  <si>
    <t>GTGACACTGATCCCCGCGG</t>
  </si>
  <si>
    <t>GCGGAGGACCTTGGATGCGAG</t>
  </si>
  <si>
    <t>GGAAGTGAGTGATCGAAAGCA</t>
  </si>
  <si>
    <t>GCGACACCGTCCCTCAAACC</t>
  </si>
  <si>
    <t>GCGTCCCATTACCGGCTGTCC</t>
  </si>
  <si>
    <t>GACCCGGACAGCCGGTAAT</t>
  </si>
  <si>
    <t>GTGCTGGGTCGACTCGGGGA</t>
  </si>
  <si>
    <t>GCTACTGCGTCCACGTGGCGG</t>
  </si>
  <si>
    <t>GTCGACTCGGGGACGGCCT</t>
  </si>
  <si>
    <t>GGGTCGACTCGGGGACGGCC</t>
  </si>
  <si>
    <t>GCCCAGGTGCTGGGTCGACTC</t>
  </si>
  <si>
    <t>GCATCGGCCGGCGACCGTTC</t>
  </si>
  <si>
    <t>GCTTCAGGACGCAACTGTGC</t>
  </si>
  <si>
    <t>GCCACGTGGACGCAGTAGCCG</t>
  </si>
  <si>
    <t>GCCGTGGGGAAGTTTTCGCAA</t>
  </si>
  <si>
    <t>GCCGGCCGATGCTCTCTGCGA</t>
  </si>
  <si>
    <t>GAAAGCCGCCGGACCCACTTC</t>
  </si>
  <si>
    <t>GGGCCCGGGGAACAGGTAGGA</t>
  </si>
  <si>
    <t>GAGAGTGCGGCATTCTTCGCA</t>
  </si>
  <si>
    <t>GGAGGTCGCGCTCACTGCGA</t>
  </si>
  <si>
    <t>GTCTGCTGCGCTTCCGGGAAG</t>
  </si>
  <si>
    <t>GAAAGAGAGCGCAGGCGCCT</t>
  </si>
  <si>
    <t>GGGTATCACATGACCACTTCC</t>
  </si>
  <si>
    <t>GGCTGAAGGTTTAGCGGGTGC</t>
  </si>
  <si>
    <t>GCGTACTGAATTGGCCGGTTA</t>
  </si>
  <si>
    <t>GCATTCTTCGCAAGGTGTATC</t>
  </si>
  <si>
    <t>GCCGGTTACGGCAACCTAAAT</t>
  </si>
  <si>
    <t>GCACTCCCCGGGCCGCAGACCA</t>
  </si>
  <si>
    <t>GAGCTGCTCCAAGAGCATGCG</t>
  </si>
  <si>
    <t>GTGTTGTAGTTCTAAGAAGCG</t>
  </si>
  <si>
    <t>GCCTGTGCGCATGCTGAAAGC</t>
  </si>
  <si>
    <t>GAAAGCAGGGGCGGGACCGGGG</t>
  </si>
  <si>
    <t>GACCGGGGCGGTCTTCCAGCA</t>
  </si>
  <si>
    <t>GGTCTTGGTGGTTTCGCCG</t>
  </si>
  <si>
    <t>GTTTCGCCGTGGTCTGCGGCC</t>
  </si>
  <si>
    <t>GGCGAAACCACCAAGACCAGCA</t>
  </si>
  <si>
    <t>GGAAGCTTCCGCAGAGCCGGCC</t>
  </si>
  <si>
    <t>GCCGGACGCTGTGGTCCTGA</t>
  </si>
  <si>
    <t>GCGCCTCCCTGCGCGGACCTG</t>
  </si>
  <si>
    <t>GCTGCAGCTGCGTACTTTTCC</t>
  </si>
  <si>
    <t>GGGTTACGGCGAGGGTTAGG</t>
  </si>
  <si>
    <t>GGCCGGTGACGGAGACTGCCC</t>
  </si>
  <si>
    <t>GGCACGGCCCGGTTCTGGAAG</t>
  </si>
  <si>
    <t>GCCCCACTTACAGAAGACCG</t>
  </si>
  <si>
    <t>GGAAGCAGTTGTTGTTGGTTG</t>
  </si>
  <si>
    <t>GCCCCGGAAGCAGTTGTTGT</t>
  </si>
  <si>
    <t>GTACCGGCTGCGGGCGATTC</t>
  </si>
  <si>
    <t>GGTCCCGCAGTACCGGCTGC</t>
  </si>
  <si>
    <t>GGCTCGGGCCTCCTCCTGCTG</t>
  </si>
  <si>
    <t>GCTCACCAAGCGATGCCCCGC</t>
  </si>
  <si>
    <t>GCTCCCAGAGCAGGAATTCG</t>
  </si>
  <si>
    <t>GCCGCTCCAGCCCTGGAACAA</t>
  </si>
  <si>
    <t>GCAGCGTGTTGACCGTCTCA</t>
  </si>
  <si>
    <t>GACGCAGGGCTCAAGGTAGG</t>
  </si>
  <si>
    <t>GCCCTAATCCCGGATTGTGGA</t>
  </si>
  <si>
    <t>GTGTTCGTCATCCCTGCAGCG</t>
  </si>
  <si>
    <t>GTCGAGCCCACTGGGGCTCCG</t>
  </si>
  <si>
    <t>GTGCGCACGCGCTTGCTCAGA</t>
  </si>
  <si>
    <t>GGCTCCGGAATCGCCCGCAGC</t>
  </si>
  <si>
    <t>GTCTTGGCTGGATCCCTGTT</t>
  </si>
  <si>
    <t>GAGTAGGTCGGCAGCGTTGC</t>
  </si>
  <si>
    <t>GCGCGCCAGTCTATATCCG</t>
  </si>
  <si>
    <t>GCATACACACCAACAGGTAGC</t>
  </si>
  <si>
    <t>GCGCCCAACCTGGGGTAGG</t>
  </si>
  <si>
    <t>GGGATGACGAACACCTGGA</t>
  </si>
  <si>
    <t>GGGCCACTGCGGCTCAGTCTC</t>
  </si>
  <si>
    <t>GACAATGGGGGTGCACTGCTC</t>
  </si>
  <si>
    <t>GATGCTGGAATGCCCTGAGA</t>
  </si>
  <si>
    <t>GGGAGCCCGAGCCCTCGCCCA</t>
  </si>
  <si>
    <t>GAGGAGGCCCGAGCCTGCGCC</t>
  </si>
  <si>
    <t>GTTTGGGCTCGTAGGAAGCCA</t>
  </si>
  <si>
    <t>GCCATCTTCACCTTCGCCTA</t>
  </si>
  <si>
    <t>GAGAATGAAGGGAAAGCAAGGAGG</t>
  </si>
  <si>
    <t>GAAACTGGTGCGGGATGGAAT</t>
  </si>
  <si>
    <t>GGGTCATTATTTAAGTTAAGA</t>
  </si>
  <si>
    <t>GATGGAATGGGCGTTTAGAC</t>
  </si>
  <si>
    <t>GAAACTGGTGCGGGATGGAA</t>
  </si>
  <si>
    <t>GCATGCCTTCACAGAAGGGGAAAC</t>
  </si>
  <si>
    <t>GCTCTTGTGCTTTTAAACCCAAAG</t>
  </si>
  <si>
    <t>GTGAGAGCAGCTTCAGGTCAG</t>
  </si>
  <si>
    <t>GACTGGAGGTTAACAAGCAAAA</t>
  </si>
  <si>
    <t>GCCGCCGTAGGCGAAGGTGAAGA</t>
  </si>
  <si>
    <t>GCCTCATGCAGTTGCAGCCGC</t>
  </si>
  <si>
    <t>GTTGCAGCCGCAGGCTAGAGCT</t>
  </si>
  <si>
    <t>GCTAGAGCTAGGGCCCTGATG</t>
  </si>
  <si>
    <t>GCCGGAGCTGCTCTCTGATTC</t>
  </si>
  <si>
    <t>GCGTGCCAGTGCGCAGACGC</t>
  </si>
  <si>
    <t>GCGAAATAAATACCGGGTGTT</t>
  </si>
  <si>
    <t>GCTGCACCTGCCGGCGCAAC</t>
  </si>
  <si>
    <t>GCACACCATTGCCTGCCTCATCA</t>
  </si>
  <si>
    <t>GAGAAGACGGCTCCCTTACC</t>
  </si>
  <si>
    <t>GAGACACGCCCGAGGGTCCCA</t>
  </si>
  <si>
    <t>GTATTTATTTCGCCCTGGGGG</t>
  </si>
  <si>
    <t>GGGGAGCGCGGGTCGGGGCAGA</t>
  </si>
  <si>
    <t>GTTAAGCGGCCCCGTTGCGC</t>
  </si>
  <si>
    <t>GTGAGAGCGTGCGGCCGGGTA</t>
  </si>
  <si>
    <t>GGGAGCCGTCTTCTCAGGTC</t>
  </si>
  <si>
    <t>GTCCCGGGTGTCTTGAGAGT</t>
  </si>
  <si>
    <t>GGGCTGCGGTCAGAGGAGCG</t>
  </si>
  <si>
    <t>GCCGGGGCCTGGCGGTCTCAG</t>
  </si>
  <si>
    <t>GCGGTCTCAGAGGGCCAGGGT</t>
  </si>
  <si>
    <t>GGGGGGTGCGGGTCCGACCGT</t>
  </si>
  <si>
    <t>GGGAAGATGCACTTCGTGCCC</t>
  </si>
  <si>
    <t>GCGTGCGCTCCACGCGGAAGT</t>
  </si>
  <si>
    <t>GAGACGCGGGGCGTATGAGTG</t>
  </si>
  <si>
    <t>GCGTCCGGGCCCGCAAGGC</t>
  </si>
  <si>
    <t>GCATTGGCGTCCGGGCCCGCA</t>
  </si>
  <si>
    <t>GGGTCCAGGTGGAGGTCTTG</t>
  </si>
  <si>
    <t>GGCCCTGCGCGCGGCAACA</t>
  </si>
  <si>
    <t>GAAGTGCATCTTCCCCGCAA</t>
  </si>
  <si>
    <t>GATCTCGTACACCCTATCCA</t>
  </si>
  <si>
    <t>GAGGAGGCTCCGACTTCCGCG</t>
  </si>
  <si>
    <t>GAGTGCGCGTTCGGTTTCC</t>
  </si>
  <si>
    <t>GTGCAAGAGCGACCGCCGCGG</t>
  </si>
  <si>
    <t>GGACTAATTTATgggaacga</t>
  </si>
  <si>
    <t>GGCGGTCGCTCTTGCACAGCT</t>
  </si>
  <si>
    <t>GGTTTCTTAGTCCCTCCGCGG</t>
  </si>
  <si>
    <t>GCGGGGCCGGGGAGGTCCCGC</t>
  </si>
  <si>
    <t>GGGAGCGAGGCCTAGATAG</t>
  </si>
  <si>
    <t>GACGGTTCTCACCGCTGCTA</t>
  </si>
  <si>
    <t>GTCCCAGCCCGCGGGGCATTC</t>
  </si>
  <si>
    <t>GTCCTCGACAGGAGGAGTAG</t>
  </si>
  <si>
    <t>GGCGTCCGCCAGGGAACAAAG</t>
  </si>
  <si>
    <t>GCGCGCGCAGCGCTGTTTCGT</t>
  </si>
  <si>
    <t>GCAGCGCTGTTTCGTGGGACC</t>
  </si>
  <si>
    <t>GAAACAAGATGGCGGGTTCG</t>
  </si>
  <si>
    <t>GTCGAGGACTTCCTCGAAACT</t>
  </si>
  <si>
    <t>GTGTTGGTCGGCAGTTGTAG</t>
  </si>
  <si>
    <t>GGGACTAAACCTCGAGGCTTC</t>
  </si>
  <si>
    <t>GAGCCTAAGCAGCGAGGAGAG</t>
  </si>
  <si>
    <t>GCCGCGGAGCCTAAGCAGCG</t>
  </si>
  <si>
    <t>GCCGTCATAGCTACAGCTTGG</t>
  </si>
  <si>
    <t>GAGCAGTATGACCCCTGACTG</t>
  </si>
  <si>
    <t>GTCCCGGAACCGGAAGCCTCG</t>
  </si>
  <si>
    <t>GTAGCTATGACGGCGCGC</t>
  </si>
  <si>
    <t>GCGGGACTCCGAGCCGCTTCT</t>
  </si>
  <si>
    <t>GGAGGTGGCAACGACTCCCC</t>
  </si>
  <si>
    <t>GGCTGGTAAGATTGCTGCAGC</t>
  </si>
  <si>
    <t>GGTGGCTCCTACCGGCGCA</t>
  </si>
  <si>
    <t>GTTCCGCGTTCCGGGTTCCGG</t>
  </si>
  <si>
    <t>GGTTCCGGGGGAAGTGTGTTA</t>
  </si>
  <si>
    <t>GAACGCGGAACGCGAAGAGA</t>
  </si>
  <si>
    <t>GAAGTGTGTTACGGGGACAC</t>
  </si>
  <si>
    <t>GCAGGGACATCGCTGCCTCC</t>
  </si>
  <si>
    <t>GCGCCGCCTTCCGCTTCCAGA</t>
  </si>
  <si>
    <t>GGGTGGCGGTCGCAGACACT</t>
  </si>
  <si>
    <t>GTCCCCGTAACACACTTCCCC</t>
  </si>
  <si>
    <t>GGAGTAAGGAGGGCGGAGTA</t>
  </si>
  <si>
    <t>GGGGAGGGTGGAGTAAGGA</t>
  </si>
  <si>
    <t>GCCGAAATGTGAGCAGCG</t>
  </si>
  <si>
    <t>GTCCTCTCCTGTAGCCCCTA</t>
  </si>
  <si>
    <t>GATGGCAGCCCCCATACCTCA</t>
  </si>
  <si>
    <t>GTTCTCTTGTTTATCGAGGTTTT</t>
  </si>
  <si>
    <t>GAGGTTTTTGGGCTGGTGGTTT</t>
  </si>
  <si>
    <t>GGCTGGTGGTTTCGGCAGGT</t>
  </si>
  <si>
    <t>GCTACAGGAGAGGACAGAGTCG</t>
  </si>
  <si>
    <t>GTCAACGGCTTGGAGACTAC</t>
  </si>
  <si>
    <t>GACGCCATCTCTTCCTGCAAT</t>
  </si>
  <si>
    <t>GGCGTCTCTACTGCAGCAGGT</t>
  </si>
  <si>
    <t>GATCCCCATGGCGCTTGTT</t>
  </si>
  <si>
    <t>GCAGCCGCACCCTCAAGCAA</t>
  </si>
  <si>
    <t>GCGGCGGTTCGAGAGGCTCT</t>
  </si>
  <si>
    <t>GGGGGTTGGCGGCGGTTCGAG</t>
  </si>
  <si>
    <t>GTAAGGCGGACGCTGTTA</t>
  </si>
  <si>
    <t>GCATTGTGGGAGAACGAAAGA</t>
  </si>
  <si>
    <t>GGCTGCGAGAGCTTAGACTGC</t>
  </si>
  <si>
    <t>GACGCGCCCAGACCAGCCAAT</t>
  </si>
  <si>
    <t>GATCAGGCGCGGGACCACGA</t>
  </si>
  <si>
    <t>GGCGCGTCACTGCTGGCTGA</t>
  </si>
  <si>
    <t>GAATTTTGGTCTCGATTC</t>
  </si>
  <si>
    <t>GTAAAGCTTTATGGTGGACGG</t>
  </si>
  <si>
    <t>GTGGACGGTGGGTCATGTTCA</t>
  </si>
  <si>
    <t>GGTCATGTTCAAGGAAAGTTA</t>
  </si>
  <si>
    <t>GCGCCTGATCAGAGCAAGGACA</t>
  </si>
  <si>
    <t>GTCCCGCGCCTGATCAGAGCA</t>
  </si>
  <si>
    <t>GAGTTGAGAAGcactcattgag</t>
  </si>
  <si>
    <t>GCCACGCGCGACGCTATC</t>
  </si>
  <si>
    <t>GCCGCTTGGGCGGGCGGCCAG</t>
  </si>
  <si>
    <t>GCACTGCAGCGTAGCCGCTT</t>
  </si>
  <si>
    <t>GATAGGGACCGTGGACTCGG</t>
  </si>
  <si>
    <t>GGACTGTTCTCTTCAGTGAGT</t>
  </si>
  <si>
    <t>GCTACGCTGCAGTGCAGCCTC</t>
  </si>
  <si>
    <t>GCTGGGAGAACAGAGCAGAGT</t>
  </si>
  <si>
    <t>GAGGCCGCGCAGCCGGATCAG</t>
  </si>
  <si>
    <t>GTAGCCGGGGTAGCCGGAAGT</t>
  </si>
  <si>
    <t>GGATGCCAGGCTGTATGCGC</t>
  </si>
  <si>
    <t>GGGCCAGGAGTCTTCCGGAAG</t>
  </si>
  <si>
    <t>GCTGCCCGCAATACGTCA</t>
  </si>
  <si>
    <t>GCTGGGTTAAGAGGAACCAAA</t>
  </si>
  <si>
    <t>GAATTGACAGTGCGCAGGCGG</t>
  </si>
  <si>
    <t>GACAGTGCGCAGGCGGTGGTT</t>
  </si>
  <si>
    <t>GATGCGCAAGCGCAGAGAGG</t>
  </si>
  <si>
    <t>GTCAGTGGCCCAAGGGTGTTT</t>
  </si>
  <si>
    <t>GGAGTCTTCCGGAAGTGGCG</t>
  </si>
  <si>
    <t>GCCCCCCAGCCGGCCCACGTC</t>
  </si>
  <si>
    <t>GTGAGAGACAGGGGTACGCCAG</t>
  </si>
  <si>
    <t>GCGGGAGGCGCTGTACCCTCC</t>
  </si>
  <si>
    <t>GTCCCTTCCTTGGTGAGAGAC</t>
  </si>
  <si>
    <t>GCCTCCCTCCCTCCCGACTCCAC</t>
  </si>
  <si>
    <t>GAAGGGACCTGAAGACAGGTC</t>
  </si>
  <si>
    <t>GCGTACCCCTGTCTCTCACCA</t>
  </si>
  <si>
    <t>GGCCGAGCGCCCAGCTTCCTC</t>
  </si>
  <si>
    <t>GTTTTCAATACTCAGATTCC</t>
  </si>
  <si>
    <t>GCTGTGACCTGGATTCCCAT</t>
  </si>
  <si>
    <t>GCTTTGCTGTGACCTGGATTCCCA</t>
  </si>
  <si>
    <t>GCTGAGGTCATGCCTTGCTTTCTA</t>
  </si>
  <si>
    <t>GCGCCTGCCAGTGACGTCG</t>
  </si>
  <si>
    <t>GCAGCCCACGACGTCACTGGC</t>
  </si>
  <si>
    <t>GTCCCTGGTCTTAGTTCCAC</t>
  </si>
  <si>
    <t>GACAGGGGTACGCCAGAGGAAGC</t>
  </si>
  <si>
    <t>GAGTACCTTGATCTCCTGCG</t>
  </si>
  <si>
    <t>GCACACCTCAGCACAGACTCCCA</t>
  </si>
  <si>
    <t>GCATGACCTCAGCTCCACTTTTG</t>
  </si>
  <si>
    <t>GCGACTGTGGCGGCCGCAGGT</t>
  </si>
  <si>
    <t>GAGGGAGAGGGATGTGGGCAT</t>
  </si>
  <si>
    <t>GTCCCCATGCAGTCTAGCAGGAA</t>
  </si>
  <si>
    <t>GATGTGGGCATAGGACACGTAGC</t>
  </si>
  <si>
    <t>GCTGTACCCTCCCGGTGGAGT</t>
  </si>
  <si>
    <t>GCCCTTGTCCCCATGCAGTCTAGC</t>
  </si>
  <si>
    <t>GCGAAAGTATGGGGAGCGGGC</t>
  </si>
  <si>
    <t>GAAAGGCTGAAGTTGCAGGCC</t>
  </si>
  <si>
    <t>GCGCGCCGCAGGCAGCACTGG</t>
  </si>
  <si>
    <t>GCCGTACCGGCGCGCCGC</t>
  </si>
  <si>
    <t>GGAGGCGTCCAGGAGCTACTG</t>
  </si>
  <si>
    <t>GCTACTGCGGCCGCGACATGA</t>
  </si>
  <si>
    <t>GAGGGCTGAGTCTGGGGTAGG</t>
  </si>
  <si>
    <t>GTATTGTTTCTGGAGGCGCAC</t>
  </si>
  <si>
    <t>GCGCCCGTTGTCACGGCCCC</t>
  </si>
  <si>
    <t>GGCCTTTCCTGCCGCCGACGC</t>
  </si>
  <si>
    <t>GCGAGGTGAGGGATAAATATC</t>
  </si>
  <si>
    <t>GGATTGGCTAGGGAGACTAGG</t>
  </si>
  <si>
    <t>GGCAGGTACTGGATTGGCTA</t>
  </si>
  <si>
    <t>GCCTCTGGCAGGTACTGGAT</t>
  </si>
  <si>
    <t>GCCGGCGCCTCTGGCAGGTAC</t>
  </si>
  <si>
    <t>GATGGCGGCGCGGACAGCGTT</t>
  </si>
  <si>
    <t>GGTCGGGACCGGCAAGATGG</t>
  </si>
  <si>
    <t>GCAATCCTGAGAGGTCGGGAC</t>
  </si>
  <si>
    <t>GGATTGCTTCCGGGGTTACAG</t>
  </si>
  <si>
    <t>GCTGTGAGAAACGCGGGGTCG</t>
  </si>
  <si>
    <t>GTCATGCAGGCTGTGAGAAACG</t>
  </si>
  <si>
    <t>GGGGTCAATTCAAGTCATGC</t>
  </si>
  <si>
    <t>GCTGCAGACGGAAACTGACT</t>
  </si>
  <si>
    <t>GGCACTCATGGTACCGGCGC</t>
  </si>
  <si>
    <t>GAACGAACCATTCGCATATGG</t>
  </si>
  <si>
    <t>GCGACAGTCACAGCTGCGC</t>
  </si>
  <si>
    <t>GCCGGTACCATGAGTGCCTGT</t>
  </si>
  <si>
    <t>GACTTTCACTGTAGTTCACCA</t>
  </si>
  <si>
    <t>GTCACCCCCTCCATATGCGAA</t>
  </si>
  <si>
    <t>GAAAGTCCTGAGAGCGGATCG</t>
  </si>
  <si>
    <t>GAGCGGATCGGGGAGCATTTG</t>
  </si>
  <si>
    <t>GTCGGGGGTTCCGGCCCCGGGG</t>
  </si>
  <si>
    <t>GTGGCCTTTGCTGACTCGTCG</t>
  </si>
  <si>
    <t>GTCCATGGCGCGGCGCTTG</t>
  </si>
  <si>
    <t>GACGAAGTGCCGCCTTGTTCC</t>
  </si>
  <si>
    <t>GTTGGAGATGCAGCCTCCCCG</t>
  </si>
  <si>
    <t>GGGGAGATGGCCTGGTAGATT</t>
  </si>
  <si>
    <t>Ggcctgtggttagacctatag</t>
  </si>
  <si>
    <t>GATTGGCTCGTCACGGTC</t>
  </si>
  <si>
    <t>GCGAGGCTAAATTTACGG</t>
  </si>
  <si>
    <t>GGCGAGAGTGGTTGGGCCCTC</t>
  </si>
  <si>
    <t>GTGTCCGCGACCTCACCTTT</t>
  </si>
  <si>
    <t>GCCATCTTGGACCGGGAACA</t>
  </si>
  <si>
    <t>GAACCCCCGACGAGTCAGCAA</t>
  </si>
  <si>
    <t>GATCGGGGAGCATTTGCGGAT</t>
  </si>
  <si>
    <t>GCGCGCATACTCGTACAGG</t>
  </si>
  <si>
    <t>GGACTTTCTGTTAgcagcatg</t>
  </si>
  <si>
    <t>GAACCGCTCTATGTCCAGCTG</t>
  </si>
  <si>
    <t>GCCCGCACGCAGGAAGAACT</t>
  </si>
  <si>
    <t>GGGTTATGAGATTCAGCGGTG</t>
  </si>
  <si>
    <t>GCAGCAGCGAGCCCAGCATGA</t>
  </si>
  <si>
    <t>GCCGAATAGCGCAGGACACG</t>
  </si>
  <si>
    <t>GTCCTCACCGAGCACTACAGG</t>
  </si>
  <si>
    <t>GCGGAAGGAGAACCCCTGGAC</t>
  </si>
  <si>
    <t>GCAGTGTCAATAAAGTTTCAG</t>
  </si>
  <si>
    <t>GTTTGTAGCGGACAACATGG</t>
  </si>
  <si>
    <t>GGCTCTGCCACCTGTAGTGCT</t>
  </si>
  <si>
    <t>GCTCGGTGAGGACCAGTCCA</t>
  </si>
  <si>
    <t>GGCAGAGCCGTGGGGGACCCG</t>
  </si>
  <si>
    <t>GACTCTGATGACGCAACGCA</t>
  </si>
  <si>
    <t>GTTACATGGGCGCCGCCATGC</t>
  </si>
  <si>
    <t>GCGGCACGGACCGGGTTACA</t>
  </si>
  <si>
    <t>GGCAGCCCGGGTACTAGGACC</t>
  </si>
  <si>
    <t>GGTCCGTGCCGCAAAGCGAA</t>
  </si>
  <si>
    <t>GCCAAGTTTCCTTTCAACCAG</t>
  </si>
  <si>
    <t>GTTACCCAGGTCCTAGTACC</t>
  </si>
  <si>
    <t>GTACCCGGGCTGCCGGGCGGT</t>
  </si>
  <si>
    <t>GTCACCATGCTGAGGGTCGCG</t>
  </si>
  <si>
    <t>GAACCTGCAAGCCGACACC</t>
  </si>
  <si>
    <t>GGTGGCCCGATGACTCACTG</t>
  </si>
  <si>
    <t>GCAGCAGTTTAAGGTACGTTA</t>
  </si>
  <si>
    <t>GGGGTCACCGTGTTGCATTG</t>
  </si>
  <si>
    <t>GTTTTCGGGCTTGTACCGCT</t>
  </si>
  <si>
    <t>GAGACGTTCCGGGCGGTCACG</t>
  </si>
  <si>
    <t>GTTCCGGGCGGTCACGGGGCT</t>
  </si>
  <si>
    <t>GTCACGGGGCTCGGGAGTTC</t>
  </si>
  <si>
    <t>GTACCGCTTGGCGGTGCGGCC</t>
  </si>
  <si>
    <t>GTGGGACTGAGCCAATGCGTA</t>
  </si>
  <si>
    <t>GCTCCGGGGTATTGCTGCCGG</t>
  </si>
  <si>
    <t>GCGTCACGCCGTACGCAT</t>
  </si>
  <si>
    <t>GACGAAGCGATTCGCTCTC</t>
  </si>
  <si>
    <t>GCCTACGAGAGGGGTAGTG</t>
  </si>
  <si>
    <t>GTGGAGGTGAGGGCAGGCTCC</t>
  </si>
  <si>
    <t>GGGCAGGTGGCTGCATAGTCT</t>
  </si>
  <si>
    <t>GGGGCTTTTAAGCACGCCTG</t>
  </si>
  <si>
    <t>GGCTTCTCCGTGGGCTACTAG</t>
  </si>
  <si>
    <t>GGCTGTGGGCGGCTTCTCCGT</t>
  </si>
  <si>
    <t>GCGGGCGCTACGTTCCGGAAG</t>
  </si>
  <si>
    <t>GCGGCGGGCGCTACGTTC</t>
  </si>
  <si>
    <t>GATAAGGCACCAGGGTGTGGA</t>
  </si>
  <si>
    <t>GCCGGGCCCGCTAGTAGCCCA</t>
  </si>
  <si>
    <t>GGTAGGAAGGAGCGCACCG</t>
  </si>
  <si>
    <t>GCCGCTCTTCTTAATTTCAGG</t>
  </si>
  <si>
    <t>GAGACCAGCTGGTCGCTGCC</t>
  </si>
  <si>
    <t>GCTTCCGTCCTGACGCAAACG</t>
  </si>
  <si>
    <t>GAGAAGGTATAACCAACTTG</t>
  </si>
  <si>
    <t>GCATAGGAAGCCGCCTCAGCA</t>
  </si>
  <si>
    <t>GGCGGCCCCACGTTTGCGTC</t>
  </si>
  <si>
    <t>GGACAAGCCCGCAGTGCGGA</t>
  </si>
  <si>
    <t>GTCCTGGGCGTACGTCAAGA</t>
  </si>
  <si>
    <t>GTCAGGACGGAAGCGTGAAA</t>
  </si>
  <si>
    <t>GAAGCGTGAAAGGGAAGGCAT</t>
  </si>
  <si>
    <t>GTATTAAACACCGTGCTGAGG</t>
  </si>
  <si>
    <t>GCATGCTTCAGGAAACTGAGT</t>
  </si>
  <si>
    <t>GAGCAGCGGAAGGGGCCTTT</t>
  </si>
  <si>
    <t>GAACGGGGTACTCGAGCCCAC</t>
  </si>
  <si>
    <t>GAAAAACCTCACCTACTCTCG</t>
  </si>
  <si>
    <t>GCAGCGCTACAATGGAGCAT</t>
  </si>
  <si>
    <t>GAGGACCCGCGAGAGTAGGTG</t>
  </si>
  <si>
    <t>GTACCCCGTTCAAAGGTTCCGC</t>
  </si>
  <si>
    <t>GACTTTACCCGTGTGAGTCCC</t>
  </si>
  <si>
    <t>GCTACAATGGAGCATAGGATA</t>
  </si>
  <si>
    <t>GACTCTAACCATTAGGACTA</t>
  </si>
  <si>
    <t>GGTCCCCCCGCGGGTGGCTG</t>
  </si>
  <si>
    <t>GTGGCCCGGTCCCCCCGCGGG</t>
  </si>
  <si>
    <t>GGGACGCGGAGGGGCCCGTT</t>
  </si>
  <si>
    <t>GACCCGTTAGGGACGCGGAG</t>
  </si>
  <si>
    <t>GGGACGCGGAGGGGACCCGTT</t>
  </si>
  <si>
    <t>GTCCCGACCTTCCCGGCCCTT</t>
  </si>
  <si>
    <t>GGACAGCGCTGTGGCTCCTCC</t>
  </si>
  <si>
    <t>GTCCACTCGGCAGGCAACGAT</t>
  </si>
  <si>
    <t>GACCCCGCCAGCCGGGTGACG</t>
  </si>
  <si>
    <t>GGGCCTGGGACCCCGCCAGC</t>
  </si>
  <si>
    <t>GCGAAAGAAACCCCAGGGCCT</t>
  </si>
  <si>
    <t>GCGCGGCCGAGGATGTCGCCA</t>
  </si>
  <si>
    <t>GTCGCCATGGCTGGGACGCG</t>
  </si>
  <si>
    <t>GGGGAGGGCGCGGGGACGCGGAG</t>
  </si>
  <si>
    <t>GTCGCGCTGGTTGGGCTTTCT</t>
  </si>
  <si>
    <t>GACTCGGGGAGGGCGCGGGGACG</t>
  </si>
  <si>
    <t>GACCCACCCGCAGAGGAACC</t>
  </si>
  <si>
    <t>GGGCGCCCAGCCGAGTTGGGT</t>
  </si>
  <si>
    <t>GCAGGACGCTTGGAAGCGCGA</t>
  </si>
  <si>
    <t>GCGGAGGGGCCCGTTGGGGATG</t>
  </si>
  <si>
    <t>GGCTAGGTACTGAGCGCGCG</t>
  </si>
  <si>
    <t>GTTACCACAAAGACGCGTCGC</t>
  </si>
  <si>
    <t>GCGCGAGGTGAGGAGTTGTGC</t>
  </si>
  <si>
    <t>GTGAGGAGTTGTGCAGGGTTTG</t>
  </si>
  <si>
    <t>GTCGCTCGTGTCCTTCTCATGCC</t>
  </si>
  <si>
    <t>GACGCGTCGCCGGGCATGAGA</t>
  </si>
  <si>
    <t>GAGCGACAAGGATGCGCCACA</t>
  </si>
  <si>
    <t>GAGTTGGGGAAGGACTCTTTGT</t>
  </si>
  <si>
    <t>GGAAGGCTGGCTTGGCGAG</t>
  </si>
  <si>
    <t>GATGGGGCTGCCACGCCGC</t>
  </si>
  <si>
    <t>GGGAGACGTAGATCCTGTTTC</t>
  </si>
  <si>
    <t>GACCTTCCGGACTTTCGCT</t>
  </si>
  <si>
    <t>GCTACCTTGCTCTTTCGAGAT</t>
  </si>
  <si>
    <t>GATCCTGCGAGTGTCTCTCGA</t>
  </si>
  <si>
    <t>GACACTCGCAGGATCGACGTTGG</t>
  </si>
  <si>
    <t>GTCCATCTGGAGCTCCGGAAACT</t>
  </si>
  <si>
    <t>GCGCTAGGATACGTGTCGCG</t>
  </si>
  <si>
    <t>GAACGCCCCAGCGAAAGTC</t>
  </si>
  <si>
    <t>GCGCAGGACGACTCGTCTGCT</t>
  </si>
  <si>
    <t>GACGACTCGTCTGCTGGGCTGGAAG</t>
  </si>
  <si>
    <t>GTTTTCCTGGGCGCTCTCA</t>
  </si>
  <si>
    <t>GGGAGGACGTCGTCGTTGAGC</t>
  </si>
  <si>
    <t>GACGCGGACCCCGAGTTTC</t>
  </si>
  <si>
    <t>GCCACTTGCGCCGGAAGTGGT</t>
  </si>
  <si>
    <t>GAGCAAGGTAGCGGTTGGAGC</t>
  </si>
  <si>
    <t>GAGCCTCTTGAGGAGTTCTC</t>
  </si>
  <si>
    <t>GGAAGGTCACTTACCGGCCT</t>
  </si>
  <si>
    <t>GCTCCCTACGGTTTCCAGC</t>
  </si>
  <si>
    <t>GCTCCGAATAGTTGTGCCTG</t>
  </si>
  <si>
    <t>GCGAGGCGTATTGCAGGGTG</t>
  </si>
  <si>
    <t>GAGCAGGGCGAGGCGTATTGC</t>
  </si>
  <si>
    <t>GTGTGTGCTCCCAGCCGTGGT</t>
  </si>
  <si>
    <t>GCAGCCGGCTGGAAACCGT</t>
  </si>
  <si>
    <t>GTACCAGGCGCAGATCATGGC</t>
  </si>
  <si>
    <t>GCACCCTCAGCCCACCACGGC</t>
  </si>
  <si>
    <t>GCATCCTCAGGCACAACTATT</t>
  </si>
  <si>
    <t>GGTAAAGGGCGCATAAGTTGC</t>
  </si>
  <si>
    <t>GCGCCAAGGTGAGCACCgcc</t>
  </si>
  <si>
    <t>GGACGTACCACAGCGCGCTGA</t>
  </si>
  <si>
    <t>GTCCCTGCGAGTCGGAGGTG</t>
  </si>
  <si>
    <t>GTGAGTGGGGCGACTCGGC</t>
  </si>
  <si>
    <t>GCTCGTACTCTGTACTCTGGC</t>
  </si>
  <si>
    <t>GTTGCTGGGGCCACGGGTGAG</t>
  </si>
  <si>
    <t>GCGCAGACCGGGGAGGTGTGC</t>
  </si>
  <si>
    <t>GGCGCGTGAGGCGGAAACTA</t>
  </si>
  <si>
    <t>GGGACCCCACCTCCGACTCGC</t>
  </si>
  <si>
    <t>GACCGCGGACGAGACCAAGT</t>
  </si>
  <si>
    <t>GGAAGTGGAACCTGGCTCTG</t>
  </si>
  <si>
    <t>GCGGAGCACTCTGGGACTTGT</t>
  </si>
  <si>
    <t>GCGCACGCCGCGGAGCACTCT</t>
  </si>
  <si>
    <t>GCACAGGAGACGCTTCCCGGC</t>
  </si>
  <si>
    <t>GCACCCGCGCGGATCTCACG</t>
  </si>
  <si>
    <t>GGACTAGCTAGCACCCGCG</t>
  </si>
  <si>
    <t>GCGTCTCCTGTGCGTCTGCGC</t>
  </si>
  <si>
    <t>GTCTGCGCGGGAAGTGGAACC</t>
  </si>
  <si>
    <t>GACAGTGAATTACAACACGCA</t>
  </si>
  <si>
    <t>GGCATGGCGGCAACGGTGGC</t>
  </si>
  <si>
    <t>GGTTACGGACAGAGGAAGGGG</t>
  </si>
  <si>
    <t>GGGTTACAGCTCGACCTCTC</t>
  </si>
  <si>
    <t>GGAGCATCCCGCGCCGCACTA</t>
  </si>
  <si>
    <t>GGAAGAACCACTTGCCGCGCC</t>
  </si>
  <si>
    <t>GAAGCTGTCCGGCCAACCTGC</t>
  </si>
  <si>
    <t>GGGGCCTAATGAAGCTGTC</t>
  </si>
  <si>
    <t>GCTGCCTCCATAGTGCGGCG</t>
  </si>
  <si>
    <t>GTTGGCCGGACAGCTTCATT</t>
  </si>
  <si>
    <t>GATTGCTAGGGACGCCATT</t>
  </si>
  <si>
    <t>GGTGTTTGGTAGTGCAGAAGA</t>
  </si>
  <si>
    <t>GTTTCTGGAATCTGATTGCTA</t>
  </si>
  <si>
    <t>GGTTGGCCGGACAGCTTCATT</t>
  </si>
  <si>
    <t>GAAGAACCACTTGCCGCGCC</t>
  </si>
  <si>
    <t>GGGGTTACAGCTCGACCTCTC</t>
  </si>
  <si>
    <t>GGTGGAGCCCGGGCGGGTGAG</t>
  </si>
  <si>
    <t>GCGGGAATTACGCCAACGACG</t>
  </si>
  <si>
    <t>GGCACTCGGAGCTTCTACAGA</t>
  </si>
  <si>
    <t>GCCCCGTGACCCGCGCGCTTG</t>
  </si>
  <si>
    <t>GCGACTCCCTCTCACCCGCCC</t>
  </si>
  <si>
    <t>GACCCCGCCCACCGCGTCGT</t>
  </si>
  <si>
    <t>GAAGTCATGGCGGCGCTGTGT</t>
  </si>
  <si>
    <t>GAGCCTAAGACGCGCGCAGG</t>
  </si>
  <si>
    <t>GTTTCGCGAGCGCGTTGGAG</t>
  </si>
  <si>
    <t>GAAACCGCCTGCGCGCGTCTT</t>
  </si>
  <si>
    <t>GCGCGGTACCCGCCGATTG</t>
  </si>
  <si>
    <t>GGCGGATCGAGCGCTGGC</t>
  </si>
  <si>
    <t>GTGTTGGAGGCCTTTGCTACG</t>
  </si>
  <si>
    <t>GCCATCTTTGCCCGCGATTC</t>
  </si>
  <si>
    <t>GTCGCCGCGACGTCTTGGC</t>
  </si>
  <si>
    <t>GGTCGTTTCTGTAGCCGTGG</t>
  </si>
  <si>
    <t>GCGGTGTGCAATGAAAGCCT</t>
  </si>
  <si>
    <t>GCCTCGGACCGCGTAGCAA</t>
  </si>
  <si>
    <t>GACCTCTGGGTCCGGAATCG</t>
  </si>
  <si>
    <t>GATTATTTTACGGAGTCATAG</t>
  </si>
  <si>
    <t>GACTCGATCATGCCTGACTGTGA</t>
  </si>
  <si>
    <t>GTCAACCGATGTTTGACTC</t>
  </si>
  <si>
    <t>GAAGAGAGTAATTGCGCCTGAG</t>
  </si>
  <si>
    <t>GCTCGCGCAGGCAACTATTAC</t>
  </si>
  <si>
    <t>GAAATTACGGCAGCGGAAACG</t>
  </si>
  <si>
    <t>GAGCAGTAGAGAAACGGAAGCT</t>
  </si>
  <si>
    <t>Gaagctaatatgcaaaattca</t>
  </si>
  <si>
    <t>GCCTGAGAGGAAATTACGGCAG</t>
  </si>
  <si>
    <t>Gtaatggtgcttattctctgcc</t>
  </si>
  <si>
    <t>Ggttctctcatcgactacacg</t>
  </si>
  <si>
    <t>GTAACCACCTTAAGAAAAATA</t>
  </si>
  <si>
    <t>GTACACCTCGGAGGCCTCAGG</t>
  </si>
  <si>
    <t>GCCTGCGCGAGCTTGGAGCC</t>
  </si>
  <si>
    <t>GCGAGCTTGGAGCCGGGTAG</t>
  </si>
  <si>
    <t>GAGCTTGGAGCCGGGTAGAGGGC</t>
  </si>
  <si>
    <t>GCCGGGTAGAGGGCGGGCCTTC</t>
  </si>
  <si>
    <t>GAGGGCGGGCCTTCCGGGACG</t>
  </si>
  <si>
    <t>GCCTTCCGGGACGAGGGCGCG</t>
  </si>
  <si>
    <t>GAGGAAGGTCAGGTCTAGGTA</t>
  </si>
  <si>
    <t>GGCGCTAGCCTTACTGCGC</t>
  </si>
  <si>
    <t>GTACACTGTATGTGAATTCCT</t>
  </si>
  <si>
    <t>GGCATGATCGAGTCAGGTGGA</t>
  </si>
  <si>
    <t>GATCCTGATGGTTATTAGGG</t>
  </si>
  <si>
    <t>GACGCACTGGCCTCCCCCGGG</t>
  </si>
  <si>
    <t>GACGAGACAGACACTCACGC</t>
  </si>
  <si>
    <t>GCCTCATGAAGGGTGCCGCGG</t>
  </si>
  <si>
    <t>GGACCGGAGTGGCCGAGTAGA</t>
  </si>
  <si>
    <t>GACAAGCGGCGTTCAGTGTC</t>
  </si>
  <si>
    <t>GCTAGGTGTCGGGACCGGAG</t>
  </si>
  <si>
    <t>GGAGGTGCAAGAGCGGAATAC</t>
  </si>
  <si>
    <t>GTTCAGTGTCAGGGGCGGGCC</t>
  </si>
  <si>
    <t>GGCTTGCCGTCCTCGCAGCCA</t>
  </si>
  <si>
    <t>GTTTCCTCTTTCTCCAGCCTA</t>
  </si>
  <si>
    <t>GCGACCGCGGACAGCCCCGC</t>
  </si>
  <si>
    <t>GCGCACCGCGGTCGCCATGC</t>
  </si>
  <si>
    <t>GGCTGTCCGCGGTCGCGCC</t>
  </si>
  <si>
    <t>GTCGCGGTAGGCGGTGGGCA</t>
  </si>
  <si>
    <t>GGGCAAGGCTGCCCTGGGCGG</t>
  </si>
  <si>
    <t>GGCGCGGCTCGGACTCCAGCA</t>
  </si>
  <si>
    <t>GCCTCCCCGTGCTGTGTAGC</t>
  </si>
  <si>
    <t>GTCCTAACGGGAGGCGCCCGC</t>
  </si>
  <si>
    <t>GGCGGGACGGCGGGGACAGT</t>
  </si>
  <si>
    <t>GCCGCACTCGCCGATCCTCC</t>
  </si>
  <si>
    <t>GACCGTGCTTTCGCCGCC</t>
  </si>
  <si>
    <t>Gcggcggcaaggcgcgcgggcgggg</t>
  </si>
  <si>
    <t>Gacggcggcctagcggcagc</t>
  </si>
  <si>
    <t>GGATTAAAGCCAGCTCGTAG</t>
  </si>
  <si>
    <t>GAGCCCGGGCTTAAAGGCGC</t>
  </si>
  <si>
    <t>GCAGAcgccgcgccacgccccct</t>
  </si>
  <si>
    <t>GGGACCTAGAAACTGCTGCGC</t>
  </si>
  <si>
    <t>GGGACACGCCCCCTGATCCAA</t>
  </si>
  <si>
    <t>GTTTCGTACCGGCTTCTTCTC</t>
  </si>
  <si>
    <t>GACGAGCTGTCGCGGATCGC</t>
  </si>
  <si>
    <t>GGGTAGCCTCGCCCGGAAGCA</t>
  </si>
  <si>
    <t>GGTACGAAACTGCTCCGCCGT</t>
  </si>
  <si>
    <t>GCGGGGCCTAGAGACGGCGC</t>
  </si>
  <si>
    <t>GGCGCAGGCGCTAATGGCGCG</t>
  </si>
  <si>
    <t>GCTAATGGCGCGGGGTTCCAG</t>
  </si>
  <si>
    <t>GCTCCAGGACCGGAGGGGTGA</t>
  </si>
  <si>
    <t>GGGCGCCGCCATGTTAGCTGT</t>
  </si>
  <si>
    <t>GGCTCAGATATGGAGGCAAAT</t>
  </si>
  <si>
    <t>GCTCCGCTCCGATCGCTGTG</t>
  </si>
  <si>
    <t>GgagATCTCGGGGCTCGGAGC</t>
  </si>
  <si>
    <t>GaggagggagcggagATCTCG</t>
  </si>
  <si>
    <t>GATTCGGAGGAGCCCgggcgg</t>
  </si>
  <si>
    <t>GACGGCTCTCGCCGCTGCCC</t>
  </si>
  <si>
    <t>GGCAGCGGCTGGAAACTTACC</t>
  </si>
  <si>
    <t>GAAACTTACCCGGGGTCGTGC</t>
  </si>
  <si>
    <t>GAATCTCTCTGCGAGCGG</t>
  </si>
  <si>
    <t>GCGGCGAGAGCCGTCACACG</t>
  </si>
  <si>
    <t>GGTACCCGAGACGGGGCGGA</t>
  </si>
  <si>
    <t>GATCTCACGGAGCACCGGGT</t>
  </si>
  <si>
    <t>GACGGGCCGCCTGGCCCACC</t>
  </si>
  <si>
    <t>GGCCCGTCCTGTCGTTAT</t>
  </si>
  <si>
    <t>GAACCTGCCTCGCCTGGCTTG</t>
  </si>
  <si>
    <t>GCTGGCAGTGGTACCCGAGA</t>
  </si>
  <si>
    <t>GGTGGCCGGCAGTCATCTCG</t>
  </si>
  <si>
    <t>GCCAGGCGAGGCAGGTTCCG</t>
  </si>
  <si>
    <t>GAACGGCCGCGAGATGACTGC</t>
  </si>
  <si>
    <t>GCAGGCCAATAACGACAGGA</t>
  </si>
  <si>
    <t>GGCTCCTTGGAATCGGTCGCT</t>
  </si>
  <si>
    <t>GGGAAGCAGAGAGGACGAGGC</t>
  </si>
  <si>
    <t>GTCGGGACTGTAGATCCCGA</t>
  </si>
  <si>
    <t>GTAGATCCCGAAGGGCTCCTC</t>
  </si>
  <si>
    <t>GTCTCCTGGCCGTGCAGCGTC</t>
  </si>
  <si>
    <t>GGTTTCGTGGGCGCGCACTGG</t>
  </si>
  <si>
    <t>GCCATACTGCGCTGCTCCA</t>
  </si>
  <si>
    <t>GTCGGGGCACAGCTCTCCCGG</t>
  </si>
  <si>
    <t>GCCCGTACGATACAGGACGT</t>
  </si>
  <si>
    <t>GAACCGCGACGGCTGAGGCAG</t>
  </si>
  <si>
    <t>GGATGAACCGCGACGGCTG</t>
  </si>
  <si>
    <t>GGGCCGGGATGAACCGCGA</t>
  </si>
  <si>
    <t>GGAAGAAGCCGAGCGGACG</t>
  </si>
  <si>
    <t>GGCAGGAGCCGAGCTCGTTC</t>
  </si>
  <si>
    <t>GTGGGCCTTGTTCTCCGGAT</t>
  </si>
  <si>
    <t>GCTTCGAGGGAGTCTCACTG</t>
  </si>
  <si>
    <t>GAGGCTGGCCCCCGTCCGCT</t>
  </si>
  <si>
    <t>GGAACACCTTCGGCCGATC</t>
  </si>
  <si>
    <t>GCGGAGTCCCACTAGTCGT</t>
  </si>
  <si>
    <t>GCCTCCCTACTGGCCGCCGA</t>
  </si>
  <si>
    <t>GTAGTTGTCCCACGAAGCT</t>
  </si>
  <si>
    <t>GAAAGAGCGGGAACGGCTTG</t>
  </si>
  <si>
    <t>GAATCAGCCGGGTAAGCGCT</t>
  </si>
  <si>
    <t>GTGAGGGTACTGAGAATCAGC</t>
  </si>
  <si>
    <t>GGCCAGAGGTGTCGTCGGGTG</t>
  </si>
  <si>
    <t>GCTGCTGGTGATCTGGGGGGA</t>
  </si>
  <si>
    <t>GGTACCTGCTGCTGGTGATCT</t>
  </si>
  <si>
    <t>GTGGAAGCCGAGACCTAAAGT</t>
  </si>
  <si>
    <t>GATAGAGTCCCAGCTTCGT</t>
  </si>
  <si>
    <t>GCCGTTTCTCGGGGCGGGACG</t>
  </si>
  <si>
    <t>GAGCGCCTGCCGTTTCTCG</t>
  </si>
  <si>
    <t>GccAGTGAAACCGGCGGCCC</t>
  </si>
  <si>
    <t>GACGGAGCCACCAAGCGACC</t>
  </si>
  <si>
    <t>GCCGGTCCTAGGTCACGTGCC</t>
  </si>
  <si>
    <t>GGGTGCCATCATGGCGGACG</t>
  </si>
  <si>
    <t>GGACCGGCTCACCGGGTCGCT</t>
  </si>
  <si>
    <t>GAAAGTGCTCATCCAGGTATG</t>
  </si>
  <si>
    <t>GGTTTCACTggcccgcccg</t>
  </si>
  <si>
    <t>GAAACGGCAGGCGCTCGCGAG</t>
  </si>
  <si>
    <t>GGTTTTCGCGGCCCAGTAG</t>
  </si>
  <si>
    <t>GACCGCGCCCCAGGGCCTCAA</t>
  </si>
  <si>
    <t>GGCCTCGCCACAGGTAAAGC</t>
  </si>
  <si>
    <t>GGACGTGCGGCCCAGCGAGT</t>
  </si>
  <si>
    <t>GAGTTTTCACTACATCAGCCA</t>
  </si>
  <si>
    <t>GGCAGCTCCTGCTTTACCTG</t>
  </si>
  <si>
    <t>GGCGAGGCCTGCTTCCCGTAG</t>
  </si>
  <si>
    <t>GGAGCGCGGCTGCGCTGTGTA</t>
  </si>
  <si>
    <t>GAGGTCCTTGGAGACAAGGGT</t>
  </si>
  <si>
    <t>GAAGCGCCCACGGGGACGGAT</t>
  </si>
  <si>
    <t>GTAAGTGCTCGGACTCGCA</t>
  </si>
  <si>
    <t>GCATATGTGCCGGGTACCCGG</t>
  </si>
  <si>
    <t>GAAGTGGGCTGTGTTTGAGGC</t>
  </si>
  <si>
    <t>GGCGAGGGGCTGTATTGAAG</t>
  </si>
  <si>
    <t>GAATGCACCGGCAGTCCGC</t>
  </si>
  <si>
    <t>GTCCCTGCCCCCCCGCGGCTT</t>
  </si>
  <si>
    <t>GCACGCACAAACCGAGGTCCT</t>
  </si>
  <si>
    <t>GCACCCGCCCCACCGGGTACC</t>
  </si>
  <si>
    <t>GCCCTGCGCAGGCGCATCG</t>
  </si>
  <si>
    <t>GGTACCCGGGCCAGGGATCCG</t>
  </si>
  <si>
    <t>GAGCACTGGCCCGACTCGGCT</t>
  </si>
  <si>
    <t>GTGTTGGTGCGGCGCTGTTG</t>
  </si>
  <si>
    <t>GcgcggccTGGAGGCCTTCAG</t>
  </si>
  <si>
    <t>GccTGGAGGCCTTCAGCGGC</t>
  </si>
  <si>
    <t>GCCGAAGAAGAGCACCCGCC</t>
  </si>
  <si>
    <t>GGGAGGCTTCTCGCGGACTC</t>
  </si>
  <si>
    <t>GTCGGGCCAGTGCTCGCCAC</t>
  </si>
  <si>
    <t>GGGGACTCGGCCTCCCACGCC</t>
  </si>
  <si>
    <t>GGCGCTGCACAGCGCGCGCG</t>
  </si>
  <si>
    <t>GCGACGGCCGAAACCGGGGT</t>
  </si>
  <si>
    <t>GCGCGCTGTGCAGCGCCGCCC</t>
  </si>
  <si>
    <t>GCGACGTGGCGCGCTGGTTCC</t>
  </si>
  <si>
    <t>GGCCAAGGGTGAGGCACGGCG</t>
  </si>
  <si>
    <t>GCAAGGTCATGCCTACGGCCG</t>
  </si>
  <si>
    <t>GCCTGCTTCTCCCGGTCGTTC</t>
  </si>
  <si>
    <t>GCCGCTGCGACCCGCCTCTG</t>
  </si>
  <si>
    <t>GCGCGCGCGGGGTCAATCTCA</t>
  </si>
  <si>
    <t>GCTGCAGGTCTTCAGGTGTTA</t>
  </si>
  <si>
    <t>GCGGGAGGGACACTTGTAG</t>
  </si>
  <si>
    <t>GGTTGTCCTGCTTGGCTGCGG</t>
  </si>
  <si>
    <t>GGCCAGTCCCTAAGCACGT</t>
  </si>
  <si>
    <t>GACAACCCAACCCACGTGCTT</t>
  </si>
  <si>
    <t>GGCGCAGTAGTGTGATCCCC</t>
  </si>
  <si>
    <t>GTGCCCGGGTTCTCTTTCTT</t>
  </si>
  <si>
    <t>GGCACAACCTGCGTTTGCAAG</t>
  </si>
  <si>
    <t>GGGTTCTCTTTCTTTGGCTGC</t>
  </si>
  <si>
    <t>GAGTGGAACCTCGATATTGG</t>
  </si>
  <si>
    <t>GCGAAGGGAGCAGCTGTGCG</t>
  </si>
  <si>
    <t>GGTCAGCGCGGAAAGCTGAG</t>
  </si>
  <si>
    <t>GGTCACAGAGCTCGGTCAGCG</t>
  </si>
  <si>
    <t>GACTTCTCTAATGTCTGCTT</t>
  </si>
  <si>
    <t>GCAGTCACCGGCGCGGTCTA</t>
  </si>
  <si>
    <t>GGTTATACTGCGGCCTCG</t>
  </si>
  <si>
    <t>GGCATGCGGCAGGGACCAAT</t>
  </si>
  <si>
    <t>GACAGCCAGTGGCATGCGGC</t>
  </si>
  <si>
    <t>GGACTTCCCTCGGTGTCCCT</t>
  </si>
  <si>
    <t>GGCCGCAGTATAACCGCG</t>
  </si>
  <si>
    <t>GCACCGGACAACCCTGGTTA</t>
  </si>
  <si>
    <t>GGATTAAATGCATCTTGGAA</t>
  </si>
  <si>
    <t>GCCTAACGTGGGCTCACGCA</t>
  </si>
  <si>
    <t>GCCTTCGTGAATGCCTAACGT</t>
  </si>
  <si>
    <t>GGGCTGTAGGTAGGAGTTAAG</t>
  </si>
  <si>
    <t>GTGGGTAGGATCCCTTAACCA</t>
  </si>
  <si>
    <t>GTTTCGCCTAACGTGTCAG</t>
  </si>
  <si>
    <t>GTTCTCTCGGAAGCGGCTGGC</t>
  </si>
  <si>
    <t>GCGGAGATCACCTTCTGGACC</t>
  </si>
  <si>
    <t>GAGTCCCTAGCGGCCAGGGCG</t>
  </si>
  <si>
    <t>GTTCTCTGTGGCCGAGTCCT</t>
  </si>
  <si>
    <t>GCGAGTAGCCACTTCCGCT</t>
  </si>
  <si>
    <t>GCTTCCGCCCGGAGTTGTTGT</t>
  </si>
  <si>
    <t>GACCTAGCGAGGACCAACTTC</t>
  </si>
  <si>
    <t>GCACCGGCCGCGGGGAGACAG</t>
  </si>
  <si>
    <t>GTTGGGCTCCGGGTCCCGCGT</t>
  </si>
  <si>
    <t>GGGTCCCGCGTTGGCAAGCGG</t>
  </si>
  <si>
    <t>GGAGCCCACAACAACTCCGGG</t>
  </si>
  <si>
    <t>GTTGGTCCTCGCTAGGTCCTC</t>
  </si>
  <si>
    <t>GCTCCCGGCTTAGAGGACAGC</t>
  </si>
  <si>
    <t>GGTCTCTTGGGGGTCCCGGGG</t>
  </si>
  <si>
    <t>GGTCGTGGGGCCGGCAATGT</t>
  </si>
  <si>
    <t>GGACATTACGCCGCCCTAG</t>
  </si>
  <si>
    <t>GTCCTCTAAGCCGGGAGCGA</t>
  </si>
  <si>
    <t>GGAAGCCGCCCGTCTGGGACG</t>
  </si>
  <si>
    <t>GAAGCCGCGCGGTGAGTCTA</t>
  </si>
  <si>
    <t>GCCCTAGAGGGGTCGTGCC</t>
  </si>
  <si>
    <t>GACATTACGCCGCCCTAGAG</t>
  </si>
  <si>
    <t>GTCGTGGGGCCGGCAATGT</t>
  </si>
  <si>
    <t>GGAGGTGGGCGTTGCCTCGA</t>
  </si>
  <si>
    <t>GGCGGACGTACCGCGGGCCGA</t>
  </si>
  <si>
    <t>GAGGACAGCGGGGAAGGCGGG</t>
  </si>
  <si>
    <t>GCGGCGTAATGTCCAGACCCA</t>
  </si>
  <si>
    <t>GACCCACGGCCAGCCTGCCCG</t>
  </si>
  <si>
    <t>GGACCCCACGTCCCAGACGGG</t>
  </si>
  <si>
    <t>GTGGCCTGTGGAAACGGCTG</t>
  </si>
  <si>
    <t>GGCGAGGAGTCTGGGATCACG</t>
  </si>
  <si>
    <t>GTTCCGTCCCACAGCGGGCG</t>
  </si>
  <si>
    <t>GCCTTCAGGGAGCGTGGAGAC</t>
  </si>
  <si>
    <t>GGAGAGACGAGCAGCCTTC</t>
  </si>
  <si>
    <t>GCAATGGCGGTTCCCGGCGTG</t>
  </si>
  <si>
    <t>GACTCCTCGCCCGCTGTGGGA</t>
  </si>
  <si>
    <t>GGACGGAACTACAGGGCAAAC</t>
  </si>
  <si>
    <t>GCGTTTTCGCGCATGCGTCGG</t>
  </si>
  <si>
    <t>GGAACTGTGGCCAAAGACCTT</t>
  </si>
  <si>
    <t>GTGTCCGGAACTTCCGGTTC</t>
  </si>
  <si>
    <t>GTAAGGGTCGGGCCCGGGGGAG</t>
  </si>
  <si>
    <t>GCACGGTAAGGGTCGGGCCCG</t>
  </si>
  <si>
    <t>GAGCACTTGCTGCACGGTA</t>
  </si>
  <si>
    <t>GGATGCGGTCCCGGGTTCTG</t>
  </si>
  <si>
    <t>GCGATCTCGGACTAAGGATG</t>
  </si>
  <si>
    <t>GGGTCCGCGATCTCGGACTA</t>
  </si>
  <si>
    <t>GGAACTTCCGGTTCCGGTCA</t>
  </si>
  <si>
    <t>GGAGCTGTTCTGCTGGTCAGG</t>
  </si>
  <si>
    <t>GAGCGTACGTGGCCGATA</t>
  </si>
  <si>
    <t>GAGGCAGTCAAAGAGCGTACG</t>
  </si>
  <si>
    <t>GGCTACTCAGCACGGGCGCAG</t>
  </si>
  <si>
    <t>GACAGCCTGGCCGTGCTGGTG</t>
  </si>
  <si>
    <t>GGGGCTGCCGTCAGTGGACC</t>
  </si>
  <si>
    <t>GTTCTGCTGGTCAGGGGGCTG</t>
  </si>
  <si>
    <t>Gcaatgaaaagacgcctggtt</t>
  </si>
  <si>
    <t>GCGCCCATGGAGCTGTTCTGC</t>
  </si>
  <si>
    <t>GAGACCGCGCCGCCACCTTCT</t>
  </si>
  <si>
    <t>GCCCACTCCAACAGCAGCGG</t>
  </si>
  <si>
    <t>GCCGCGCTACCTGCAATCT</t>
  </si>
  <si>
    <t>Gcgccccgtaggacggcgcgg</t>
  </si>
  <si>
    <t>GAAGCGCTCGAGTGCCGTTGT</t>
  </si>
  <si>
    <t>GCTTTGCGAGTCTGAACGT</t>
  </si>
  <si>
    <t>GAGCCTCCGGGTTTGCGGTGG</t>
  </si>
  <si>
    <t>GTTTGCGGTGGAGGACGCTG</t>
  </si>
  <si>
    <t>GCGGCTGGCCGCAGACCCAGA</t>
  </si>
  <si>
    <t>GTTACCGCCAGGCCTGGCTA</t>
  </si>
  <si>
    <t>GGGTCGCGCGCTGATTCGG</t>
  </si>
  <si>
    <t>GGGAGCGAGGCCGGGTACGCG</t>
  </si>
  <si>
    <t>GGGGATGGCCGGGAGCGAGGC</t>
  </si>
  <si>
    <t>GTACAGCGCCGGTCAACATCG</t>
  </si>
  <si>
    <t>GGTCACTGCGCGGTGGGACCA</t>
  </si>
  <si>
    <t>GGTGGGATCGCGGGCCGTAAG</t>
  </si>
  <si>
    <t>GGCCTCTGGGGTGGGATCGC</t>
  </si>
  <si>
    <t>GTGAGGAGGCAGAGGCCTCTG</t>
  </si>
  <si>
    <t>GCGCCGAGCTTGTCACGCGA</t>
  </si>
  <si>
    <t>GAGCTGGGGTCACTGCGCGGT</t>
  </si>
  <si>
    <t>GGGGCTCCGCCGAGAGCCGCG</t>
  </si>
  <si>
    <t>GgcgccAGGCTCCCGGGAGCAGG</t>
  </si>
  <si>
    <t>GcgcgcggggcgccAGGCTCCC</t>
  </si>
  <si>
    <t>GGGAgccgggcgggcggccga</t>
  </si>
  <si>
    <t>GCGCCATGGCCCGAAGACCC</t>
  </si>
  <si>
    <t>GAGCCCCGCGCCCGCCGCGCCA</t>
  </si>
  <si>
    <t>GgcTCCCCGTTACCTGTGC</t>
  </si>
  <si>
    <t>GTTACCTGTGCCGGGGTCTTC</t>
  </si>
  <si>
    <t>GGTCTTCGGGCCATGGCGCGGC</t>
  </si>
  <si>
    <t>GAGAGCCGCGGGGACCGCACC</t>
  </si>
  <si>
    <t>GAGCACACGTGTTTCGTGTTT</t>
  </si>
  <si>
    <t>GAAGCGACGCAGAGTGGCGCC</t>
  </si>
  <si>
    <t>GGCAGGCCGAAGGTGGAGTGG</t>
  </si>
  <si>
    <t>GCCCCAGGGGGGCATTTCTAA</t>
  </si>
  <si>
    <t>GGTTTGTGTCGGCTCGGAGG</t>
  </si>
  <si>
    <t>GCACCGGTTTGTGTCGGCT</t>
  </si>
  <si>
    <t>GCATGCGCACCGGTTTGTGT</t>
  </si>
  <si>
    <t>GCTCCGGCCCCAGCCGCTTCC</t>
  </si>
  <si>
    <t>GGGGCCGCTCTGGGACGAGT</t>
  </si>
  <si>
    <t>GGGAAAGATGGGACGCCGCT</t>
  </si>
  <si>
    <t>GCATGCGCCGTGCCCTGACC</t>
  </si>
  <si>
    <t>GCCCTGACCTGGAAGCGGCTG</t>
  </si>
  <si>
    <t>GGAGACGCGACTTGCGGCCA</t>
  </si>
  <si>
    <t>GAAGGCGTCAGCGTGTCAGC</t>
  </si>
  <si>
    <t>GTTGGGGGTGGGGTGTTTCCG</t>
  </si>
  <si>
    <t>GCTGGTGAGACGAGCCGGGA</t>
  </si>
  <si>
    <t>GGAGGGTCGGGGGTATCTGGG</t>
  </si>
  <si>
    <t>GTTCCTGCGAGCGAGGAGCGC</t>
  </si>
  <si>
    <t>GACTGCAGTTCCTGCGAGCG</t>
  </si>
  <si>
    <t>Gcccgcccgccggcagagcc</t>
  </si>
  <si>
    <t>Gggtcaggacccgggctgctc</t>
  </si>
  <si>
    <t>Gcgggcgagcgcggcgcggtc</t>
  </si>
  <si>
    <t>GggATGTCTCGGCGGACGCGC</t>
  </si>
  <si>
    <t>GAAACCGGGATTTGCTCTCCG</t>
  </si>
  <si>
    <t>GGGAACATCTCGTCCACCGC</t>
  </si>
  <si>
    <t>GGGATTTGCTCTCCGCGGGGC</t>
  </si>
  <si>
    <t>GCTCCCAGGCTCCCTGCCCCG</t>
  </si>
  <si>
    <t>GTGAAAGGCGGCGACCGACCG</t>
  </si>
  <si>
    <t>GAGATGTTCCCCGAGGGCGC</t>
  </si>
  <si>
    <t>GGTGGACGAGATGTTCCCCGA</t>
  </si>
  <si>
    <t>GCCCCGAGATGAAGCCGGCGG</t>
  </si>
  <si>
    <t>GGGCACACGCTTCCCGCCG</t>
  </si>
  <si>
    <t>GTGGACCTGGACGAGGTGGCA</t>
  </si>
  <si>
    <t>GGGAACAGAAGACTGTCCCCT</t>
  </si>
  <si>
    <t>GGGCCATCTTCGTCTCGC</t>
  </si>
  <si>
    <t>GGGCCTAACGCGTCACGGGG</t>
  </si>
  <si>
    <t>GACGGGGTCAGGTCCCATCA</t>
  </si>
  <si>
    <t>GCGGATGTGGATATCGAA</t>
  </si>
  <si>
    <t>GCCAGGGTGAGGCTTAGAGAC</t>
  </si>
  <si>
    <t>GAGATCCCGCGAGACGAAGA</t>
  </si>
  <si>
    <t>GGCTTAGAGACCGGGTCTCTC</t>
  </si>
  <si>
    <t>GGGGCAGGGCCTAACGCGTCA</t>
  </si>
  <si>
    <t>GATCTCTCGGGAGGACGGACG</t>
  </si>
  <si>
    <t>GTGATTGCCTCGGAGAGAGGA</t>
  </si>
  <si>
    <t>GAGAAGGGCCTGACCCGGAAC</t>
  </si>
  <si>
    <t>GAGAGGAAGGCGCTCCAGTTC</t>
  </si>
  <si>
    <t>GTAGCAGCGGTGCTGGggcgg</t>
  </si>
  <si>
    <t>GcggcgAATCTGAATGCGGTG</t>
  </si>
  <si>
    <t>GATCTTGGAAGATGCCGTTTG</t>
  </si>
  <si>
    <t>GCAACGGAAACTCACCGTCCA</t>
  </si>
  <si>
    <t>GCATTCAGATTcgccgccg</t>
  </si>
  <si>
    <t>GACGCGCTGTGTGATTGCCT</t>
  </si>
  <si>
    <t>GCTGCTACTCGCCATGGCTA</t>
  </si>
  <si>
    <t>GGCCGGAGGCGCCTGTCGTT</t>
  </si>
  <si>
    <t>GCTGTTCCTTCACTTAGCAGG</t>
  </si>
  <si>
    <t>GGCGACGCGGGGCCATGTGC</t>
  </si>
  <si>
    <t>GCTTGTCATCATGGCGACGC</t>
  </si>
  <si>
    <t>GGTTCTGCGCTTGTCATCA</t>
  </si>
  <si>
    <t>GGCCCTTTAATAGCCCTTTCC</t>
  </si>
  <si>
    <t>GCGGGGCAGGACCCCGGGAAA</t>
  </si>
  <si>
    <t>GCACGCGCGGGGCAGGACCCC</t>
  </si>
  <si>
    <t>GTGCAGGACCCTAACGAC</t>
  </si>
  <si>
    <t>GACAAGCGAGATCGACGC</t>
  </si>
  <si>
    <t>GCGACCCCGGCTCACGCCCG</t>
  </si>
  <si>
    <t>GGGCGCGCCAGAACCCGGCAG</t>
  </si>
  <si>
    <t>GCTGTTCGGCCCGGCGGTTC</t>
  </si>
  <si>
    <t>GGACGTCATGCTGTTCGGCC</t>
  </si>
  <si>
    <t>GCGGCGGCCAGCTTGAGGATA</t>
  </si>
  <si>
    <t>GATATTTGCTGCGACCCGC</t>
  </si>
  <si>
    <t>GAACAGCATGACGTCCGCTT</t>
  </si>
  <si>
    <t>GGCCGCCGCGGGCGTGAGCC</t>
  </si>
  <si>
    <t>GGTCGGGGATCGGTGGGAGGT</t>
  </si>
  <si>
    <t>GCTGCGTTACCCGGAACCGCC</t>
  </si>
  <si>
    <t>GGAGAAGCGGCGGCACAAGCG</t>
  </si>
  <si>
    <t>GcggggTGAAAGGTCACAGCG</t>
  </si>
  <si>
    <t>GcgcgcgaggggcggggTGAA</t>
  </si>
  <si>
    <t>GCAGTGCGGCTGCGCGTGAgg</t>
  </si>
  <si>
    <t>GGTGCGCGGAGGCGAGCAGTG</t>
  </si>
  <si>
    <t>GGTCTCCGCACCCTTAGCTC</t>
  </si>
  <si>
    <t>GAGAAGCGGCGGCACAAGCG</t>
  </si>
  <si>
    <t>GAGTGAGGGCTTGAGTCTGGT</t>
  </si>
  <si>
    <t>GAAGGCCGCGAGAGTCGAGTG</t>
  </si>
  <si>
    <t>GGCCACTCAACCCCGCAAGC</t>
  </si>
  <si>
    <t>GGCTAGGAGGCCGGCTTGCG</t>
  </si>
  <si>
    <t>Gcggcgcgccggcgcgcga</t>
  </si>
  <si>
    <t>GAAAGGTCACAGCGCGGCAG</t>
  </si>
  <si>
    <t>GTCACAGCGCGGCAGCGGGTC</t>
  </si>
  <si>
    <t>GCTAAGGGTGCGGAGACCTAA</t>
  </si>
  <si>
    <t>GCTTCTCCACACGTGCACTC</t>
  </si>
  <si>
    <t>GGGGTTGAGTGGCCCGAGCTA</t>
  </si>
  <si>
    <t>GGTTGAGTGGCCCGAGCTAA</t>
  </si>
  <si>
    <t>Ggcggataacctacggtc</t>
  </si>
  <si>
    <t>GTACAAAGCATGGTTTAAGGT</t>
  </si>
  <si>
    <t>GTAGGGCTGTGGGAAGATATGGG</t>
  </si>
  <si>
    <t>GTTGAGTTCTTTTGTAGGGCTG</t>
  </si>
  <si>
    <t>GCAAATATTTGTTGAGTTCTTTTGT</t>
  </si>
  <si>
    <t>GGAGAGTTGGAGGCTTTACT</t>
  </si>
  <si>
    <t>GACAAAATGGGGTCTGCGGT</t>
  </si>
  <si>
    <t>GTTGGTGTCCTGGCAAAAGC</t>
  </si>
  <si>
    <t>GTTGACTGGTTTAGCTAATTC</t>
  </si>
  <si>
    <t>Ggtcaggagtccgggcggggagg</t>
  </si>
  <si>
    <t>Gataacctacggtcaggagtccggg</t>
  </si>
  <si>
    <t>GCAGCCATCCGCCTTTCTTTC</t>
  </si>
  <si>
    <t>GCAGACCCCATTTTGTCCGG</t>
  </si>
  <si>
    <t>GTCCGGAGGCCCAGGGGCGAGT</t>
  </si>
  <si>
    <t>GATGGCTGCGGATAGACAGTAG</t>
  </si>
  <si>
    <t>GGACTGAGAGTTAAGGAGAGT</t>
  </si>
  <si>
    <t>GTACTTACTGTGCAGGGAACG</t>
  </si>
  <si>
    <t>GCAGGGTAGAAGGGCTGCGGGG</t>
  </si>
  <si>
    <t>GTCAACAtttatttattttttgagg</t>
  </si>
  <si>
    <t>Ggtacccgcctccccgcc</t>
  </si>
  <si>
    <t>GCAGGAGACGGTAGCGGCGAA</t>
  </si>
  <si>
    <t>GACCGCGCCGCCCGCGCCCTT</t>
  </si>
  <si>
    <t>GAAAGCCCGCCGGCCCGCCCT</t>
  </si>
  <si>
    <t>GCTGGTGGCGGCGCTCCGCAG</t>
  </si>
  <si>
    <t>GTTTTCCGCGCGGCAGGCG</t>
  </si>
  <si>
    <t>GAAGTACGACCGGCAGCTG</t>
  </si>
  <si>
    <t>GAGGCTCACCGAGCCGAGGG</t>
  </si>
  <si>
    <t>GCTTTCCAGCATTCGGGCC</t>
  </si>
  <si>
    <t>GCAGCGCGCAGGAGACGGTAG</t>
  </si>
  <si>
    <t>GCCGTGCGGGGCGCGGGAAGC</t>
  </si>
  <si>
    <t>GCTGCGCAGTGCGCGGAGGCG</t>
  </si>
  <si>
    <t>GGAGGGTGACGGGGTGAAGGC</t>
  </si>
  <si>
    <t>GCGGCTCGCGTGCTCGCAGTC</t>
  </si>
  <si>
    <t>GCGGGCCCGGGAGCCGTGACG</t>
  </si>
  <si>
    <t>GTCACTGCTCGGTCGGCGG</t>
  </si>
  <si>
    <t>GTGACTTAAGCAACGGAGCG</t>
  </si>
  <si>
    <t>GCCCTTTCTCGGCCCCCGGA</t>
  </si>
  <si>
    <t>GCCGTCACCCGCGCCGCGTCA</t>
  </si>
  <si>
    <t>GCTCTGGCGGACTCCCCACCT</t>
  </si>
  <si>
    <t>GTGAAGGCGGGGGAACCGAGG</t>
  </si>
  <si>
    <t>GCTCACAGAACAGAGTAGAgg</t>
  </si>
  <si>
    <t>GGGACACAGCTCCAGCTCCAG</t>
  </si>
  <si>
    <t>GGCTACGTCCAGGTCGCCC</t>
  </si>
  <si>
    <t>GgcgcccgAATCCCGGGTCC</t>
  </si>
  <si>
    <t>GCCGCGGAGGCCGTGTGGCCC</t>
  </si>
  <si>
    <t>GgcggcggccggACCCAGAC</t>
  </si>
  <si>
    <t>GCTGTGTCCCGGGCGCTGGG</t>
  </si>
  <si>
    <t>GCTTCATCATTGCCGAGAT</t>
  </si>
  <si>
    <t>GCGCATGATCCGCATGGCCA</t>
  </si>
  <si>
    <t>GCGGCATTGCAGCGGCTCG</t>
  </si>
  <si>
    <t>GGCCGGTCCCCTCTCGACCC</t>
  </si>
  <si>
    <t>GGATGCAGAGCCTTCATCCTG</t>
  </si>
  <si>
    <t>GGCTGGGATCCCCCGGGCTC</t>
  </si>
  <si>
    <t>GGCGCAGGTACCCAACGCGGG</t>
  </si>
  <si>
    <t>GACACCAGGCATACGCTAG</t>
  </si>
  <si>
    <t>GCCGGGTATGGATGCCAAGAT</t>
  </si>
  <si>
    <t>GTCCGGGTCACGTAGTAAGCC</t>
  </si>
  <si>
    <t>GGTACCCAACGCGGGAGGGC</t>
  </si>
  <si>
    <t>GCGCAGGTACCCAACGCGGGA</t>
  </si>
  <si>
    <t>GGACACCAGGCATACGCTAG</t>
  </si>
  <si>
    <t>GCCAGGCTTACTACGTGACC</t>
  </si>
  <si>
    <t>GCTGTCTACCAGTTCCTGAGA</t>
  </si>
  <si>
    <t>GAAGAACACAGACACCGATCT</t>
  </si>
  <si>
    <t>GCACGCGTCCCTCTCAGGAAC</t>
  </si>
  <si>
    <t>GTACCTGCGCCCCGAGCCCGG</t>
  </si>
  <si>
    <t>GATGAAGGCTCTGCATCCGGA</t>
  </si>
  <si>
    <t>GGCTGCTGCTGTAGATGGGCC</t>
  </si>
  <si>
    <t>GAGTCCTCGGCGAACATGG</t>
  </si>
  <si>
    <t>GCCACGTAGCAGGAGCCACGT</t>
  </si>
  <si>
    <t>GGTGGGGGACTAGGGCCGGT</t>
  </si>
  <si>
    <t>GTTGGCTTGTGCGGTCGCCT</t>
  </si>
  <si>
    <t>GTTCACCTGTACTTCAGTCTC</t>
  </si>
  <si>
    <t>GCTTGGCGCGGGCGCTTCGT</t>
  </si>
  <si>
    <t>GGCAGCGGAGGAGTGTCTCTA</t>
  </si>
  <si>
    <t>GGCGACCGCACAAGCCAAC</t>
  </si>
  <si>
    <t>GATAGAGAAGCTTGTCCTGTG</t>
  </si>
  <si>
    <t>GCCTGAGTCCTCGGCGAACA</t>
  </si>
  <si>
    <t>GACGATTCTCTATGACTTGT</t>
  </si>
  <si>
    <t>GGCCACCGGAGACTGAAGTAC</t>
  </si>
  <si>
    <t>GCCACGTAGGGGAGTGGAGAC</t>
  </si>
  <si>
    <t>GTGGGGGACTAGGGCCGGT</t>
  </si>
  <si>
    <t>GTCGCGGACCTCAGCTTGTC</t>
  </si>
  <si>
    <t>GGCGGACCGGAAGCACTGAGG</t>
  </si>
  <si>
    <t>GGACGCCAAAGAAAGCGGAA</t>
  </si>
  <si>
    <t>GGTCCGCCTGCCGGAAGTTT</t>
  </si>
  <si>
    <t>GTTGAAGGACGCCAAAGAAAG</t>
  </si>
  <si>
    <t>GTCATTGGAAGCGGGTTCC</t>
  </si>
  <si>
    <t>Gacgtcacttagcagaggaga</t>
  </si>
  <si>
    <t>Gacttgctggacgtcacttagcag</t>
  </si>
  <si>
    <t>GGGAATCTTAGCGACGAGTCG</t>
  </si>
  <si>
    <t>GCCGGAAGTTTTGGAGCGC</t>
  </si>
  <si>
    <t>GGAGGCTGCTGTCGATTAAGG</t>
  </si>
  <si>
    <t>GAGCGCGGGCAGGACTCGTCC</t>
  </si>
  <si>
    <t>GAGCGCTGCCTCTGGGTTGGC</t>
  </si>
  <si>
    <t>GAGAAGAGAGCGGGAAGCGAT</t>
  </si>
  <si>
    <t>GAGACTGCCGTAAGCGCTTT</t>
  </si>
  <si>
    <t>GGAATTATTTGAACGTTCGAG</t>
  </si>
  <si>
    <t>GggAGCGCTTACCGTGCGGT</t>
  </si>
  <si>
    <t>GCGAGACTGCCGTAAGCGCTT</t>
  </si>
  <si>
    <t>GAACCAGGCGAAGCTGGTGG</t>
  </si>
  <si>
    <t>GTTCAAATAATTCCCGCGAGA</t>
  </si>
  <si>
    <t>GCTTACCGTGCGGTAGGTG</t>
  </si>
  <si>
    <t>GTTCGAGCGGTAAATACTCCC</t>
  </si>
  <si>
    <t>GCGCTTACCGTGCGGTAGGTG</t>
  </si>
  <si>
    <t>GCAAGGCGCGCGGATGGGC</t>
  </si>
  <si>
    <t>GCGCAGGAGAGGCCGCCGGGT</t>
  </si>
  <si>
    <t>GTTCCTGCAGCGCTTACCGCC</t>
  </si>
  <si>
    <t>GCCGGCGTGAGGAAGCTCAGT</t>
  </si>
  <si>
    <t>GTCTGGCCGCTGGCCGACGCA</t>
  </si>
  <si>
    <t>GCGGCCTCTCCTGCGCTTCCG</t>
  </si>
  <si>
    <t>GAGCTAGTGCGCCTGCGTGC</t>
  </si>
  <si>
    <t>GTTCCGCGGCGCACCGGA</t>
  </si>
  <si>
    <t>GGCGCTGCGACAGCCGGCGTG</t>
  </si>
  <si>
    <t>GGGGCTAGGCGCTGCGACAGC</t>
  </si>
  <si>
    <t>GCTGCGCAGCGACTCCTACG</t>
  </si>
  <si>
    <t>GTGCCGGGAGTCGCCGCATTG</t>
  </si>
  <si>
    <t>GAAATCCGCAAACGCCAAGT</t>
  </si>
  <si>
    <t>GCAAACGCCAAGTGGGGCCC</t>
  </si>
  <si>
    <t>GGGCCTTCCCGTCTCGCGGCC</t>
  </si>
  <si>
    <t>GAGTCGCTGCGCAGCGCCTTC</t>
  </si>
  <si>
    <t>GCAGAGAAGCGGACCACAATG</t>
  </si>
  <si>
    <t>GCGCGGAGGCGAGCATCTCAT</t>
  </si>
  <si>
    <t>GTGTCGTCATCAAGCTGCGC</t>
  </si>
  <si>
    <t>GTTTGCGGATTTCAGCTGAAT</t>
  </si>
  <si>
    <t>GAAAAAGCACAACTATCTATGTcag</t>
  </si>
  <si>
    <t>GTTTTTGGTTAAGGAAATCAG</t>
  </si>
  <si>
    <t>GTcagaggtcgacagactg</t>
  </si>
  <si>
    <t>GGTGTCAGCAGACATAAAAGACA</t>
  </si>
  <si>
    <t>GCTGTCAAGTGTGGTGTAGTTTT</t>
  </si>
  <si>
    <t>GCCTCACGGAGCCGGCGGGG</t>
  </si>
  <si>
    <t>GcgggccTTGGAGCGCCGGCC</t>
  </si>
  <si>
    <t>GCCATTTTTccgcgcgggccc</t>
  </si>
  <si>
    <t>GCTTTTTCTACACTATAGGT</t>
  </si>
  <si>
    <t>GTTGTGCTTTTTCTACACTAT</t>
  </si>
  <si>
    <t>GCCGGCTCCGTGAGGCCCTGC</t>
  </si>
  <si>
    <t>GGCCCTGCCGGGTCGGGCTGc</t>
  </si>
  <si>
    <t>GCCGTCCCCTCACCTGAgcg</t>
  </si>
  <si>
    <t>GccggggccgcgcTCAGGTGA</t>
  </si>
  <si>
    <t>GGACGGCGGCGCGGGCCCGTA</t>
  </si>
  <si>
    <t>GGCGCGGGCCCGTAAGGGGT</t>
  </si>
  <si>
    <t>GAGAATTCTCATTGATAATA</t>
  </si>
  <si>
    <t>Gcgcacgcgaggactgacgga</t>
  </si>
  <si>
    <t>GAAACCATTGCAAAGCTGTCAAGTG</t>
  </si>
  <si>
    <t>GATAATAAGGGCGAAAAGGTTTTTT</t>
  </si>
  <si>
    <t>GTGTGCGCCGGCACCTGCCGC</t>
  </si>
  <si>
    <t>GCCGCGGCTGCTTGCCTAC</t>
  </si>
  <si>
    <t>GCCGACACTGCGCGCGCCTCC</t>
  </si>
  <si>
    <t>GTGCCGGCGCACACTCCGGT</t>
  </si>
  <si>
    <t>GGTCGGCGACCCGCTAACGC</t>
  </si>
  <si>
    <t>GACCCGCTAACGCCGGTGCC</t>
  </si>
  <si>
    <t>GAAGCCTGCGCCTTGCGTCA</t>
  </si>
  <si>
    <t>GCGCCTTGCGTCAGGGCGGCT</t>
  </si>
  <si>
    <t>GGAGGCCCCGAGCACGTCCCG</t>
  </si>
  <si>
    <t>GAGCCATAGCGGAAACCCCG</t>
  </si>
  <si>
    <t>GcgcgcggcgccgcATTCGG</t>
  </si>
  <si>
    <t>GCTTGCCTCCCCCGTgccccc</t>
  </si>
  <si>
    <t>GTAGCAAGAGAGCCTCCCTCC</t>
  </si>
  <si>
    <t>GCCGCGGAGATGATGCGGGGA</t>
  </si>
  <si>
    <t>GCCGTGCCGCGGAGATGATG</t>
  </si>
  <si>
    <t>GGAGCGACGCCCCCGAATg</t>
  </si>
  <si>
    <t>GcggAGGCGCTCACTCACCTG</t>
  </si>
  <si>
    <t>GCGCTCACTCACCTGAGGCGC</t>
  </si>
  <si>
    <t>GGCTGACCTGGGTccggcggg</t>
  </si>
  <si>
    <t>GGCAAGCAGCACGGGCCACCA</t>
  </si>
  <si>
    <t>GCTACTGCTGCCGCTTTCTCC</t>
  </si>
  <si>
    <t>GCTGCCGCTTTCTCCGGGCTC</t>
  </si>
  <si>
    <t>GCACAAGAGAGACGGGCGCT</t>
  </si>
  <si>
    <t>GCGCAACGTGGAGTGACGTGC</t>
  </si>
  <si>
    <t>GCCCGGCCTGCGACCCAGAGCC</t>
  </si>
  <si>
    <t>GCGACCCAGAGCCCGGAGAAAG</t>
  </si>
  <si>
    <t>GAAAGCGGCAGCAGTAGCGACGA</t>
  </si>
  <si>
    <t>GCAGTAGCGACGAAGGCTGCACTG</t>
  </si>
  <si>
    <t>GAAGGCTGCACTGTGGTTCGAC</t>
  </si>
  <si>
    <t>GCGTCCAGCAGCCCCTTTCCGCCC</t>
  </si>
  <si>
    <t>GAGCAGTTCCACATCTCCCC</t>
  </si>
  <si>
    <t>GTCCGCCCGGGTCGTGGCGGC</t>
  </si>
  <si>
    <t>GGTCCTTGATCCTGAGCTGAC</t>
  </si>
  <si>
    <t>GCAGCGCGCCGGCCGCGAGAG</t>
  </si>
  <si>
    <t>GATCAAGGACCCAAGGGGACG</t>
  </si>
  <si>
    <t>GGGAGCCGCCGCCAGAGGCCG</t>
  </si>
  <si>
    <t>GCGGACGTCGCTGCCAGCTTC</t>
  </si>
  <si>
    <t>GCGCCTGTCGGGAACCTTCC</t>
  </si>
  <si>
    <t>GACAGGCGCCGCGGGCACCC</t>
  </si>
  <si>
    <t>GCTCCCAGGTCGCTCTCCGGG</t>
  </si>
  <si>
    <t>GACTTCGATATTAACAAGGA</t>
  </si>
  <si>
    <t>GATATTAACAAGGATGGCGG</t>
  </si>
  <si>
    <t>GAGCACTTGGCCTGAAGACC</t>
  </si>
  <si>
    <t>GGTCCGCGGTTGGTCAGAC</t>
  </si>
  <si>
    <t>GGGCGAGCGCTGACATAAG</t>
  </si>
  <si>
    <t>GTGCTCCGGTCTGACCAACCG</t>
  </si>
  <si>
    <t>GCCTAGCCCATAGGCTGCATG</t>
  </si>
  <si>
    <t>GTATTGTAGGACCGCTGCG</t>
  </si>
  <si>
    <t>GTCGAGGAGTCGGGGCAAAGC</t>
  </si>
  <si>
    <t>GCCGCAGCAAGTCGAGGAGTC</t>
  </si>
  <si>
    <t>GGCTCCGCGGATCCTGGGACC</t>
  </si>
  <si>
    <t>GGGGCTGCAGCCGTCATGC</t>
  </si>
  <si>
    <t>GCGGCTGAGGGCTTCTCGTCG</t>
  </si>
  <si>
    <t>GAAAGGGGAGTTCAAGGAGAC</t>
  </si>
  <si>
    <t>GCGGTCGAAAGGGGAGTTCA</t>
  </si>
  <si>
    <t>GCAATACGCCTGCGTGTTGC</t>
  </si>
  <si>
    <t>GCCCTGCCCAACCACGAGCG</t>
  </si>
  <si>
    <t>GACATGGGGCTGCGGCTTCTC</t>
  </si>
  <si>
    <t>GGCCTGGGCCTAGCCCCCCTT</t>
  </si>
  <si>
    <t>GGTGAGGCTATCCGGAGGAC</t>
  </si>
  <si>
    <t>GAGTGCTGTCGTGGGGGATTG</t>
  </si>
  <si>
    <t>GTCAGCCGGGAGTGCTGTCG</t>
  </si>
  <si>
    <t>GACCAGGGGCCGCCGTTCC</t>
  </si>
  <si>
    <t>GGTTTGGAGCTGCCTCAGTC</t>
  </si>
  <si>
    <t>GCCAACTTCCTAGGCACACTC</t>
  </si>
  <si>
    <t>GCCGGGGAAGCGGAAAGCGAA</t>
  </si>
  <si>
    <t>GGATTCCGAGACGGGGATTTA</t>
  </si>
  <si>
    <t>GTTACCGGGAACGGCGGCCCC</t>
  </si>
  <si>
    <t>GTCACGTAAGTGTTACCGGGAA</t>
  </si>
  <si>
    <t>GGGGATTTAAGGTTTTGGAAG</t>
  </si>
  <si>
    <t>GTGCTCGCGCAGGTGACTCG</t>
  </si>
  <si>
    <t>GCTCCGCGGGGACCCAGACG</t>
  </si>
  <si>
    <t>GCTGCCCCGGGTCCGGATGC</t>
  </si>
  <si>
    <t>GTCACCTGCGCGAGCACTA</t>
  </si>
  <si>
    <t>GGGTCCCCGCGGAGCAGAGAG</t>
  </si>
  <si>
    <t>GGCCGGGCCACGGCCAGCATC</t>
  </si>
  <si>
    <t>GCCACGGCCAGCATCCGGACC</t>
  </si>
  <si>
    <t>GCCGGCCTTAGTGCTCGCGC</t>
  </si>
  <si>
    <t>GGCGGCTGACATAGGCTGAA</t>
  </si>
  <si>
    <t>GCGGGCAGGCGGCTGACAT</t>
  </si>
  <si>
    <t>GCGTATACCTCCCGCACTCA</t>
  </si>
  <si>
    <t>GGAGGCCAGGCCGTGAGTGC</t>
  </si>
  <si>
    <t>GGCGAACCGTCTAGCCTCCGG</t>
  </si>
  <si>
    <t>GTTGAGGGGGCCTCCCCAGCG</t>
  </si>
  <si>
    <t>GCCCTGGCACTTGAGGGTTG</t>
  </si>
  <si>
    <t>GGCCGGCGGTTGGTGTGTCCC</t>
  </si>
  <si>
    <t>GAAGGTACACTATAGGCTCG</t>
  </si>
  <si>
    <t>GTAAAGTGGCTTCTGGGCGGA</t>
  </si>
  <si>
    <t>Gttccaaggctaatttacccg</t>
  </si>
  <si>
    <t>GGCTAGACGGTTCGCCGCGCT</t>
  </si>
  <si>
    <t>GAACCCTGAATATTTTCGAC</t>
  </si>
  <si>
    <t>GAGGGTCCCAGCGGAGAATCT</t>
  </si>
  <si>
    <t>GTTCTGGGCGAGGTGCTACCG</t>
  </si>
  <si>
    <t>GTCGGCGACCTTGGGCGGCGA</t>
  </si>
  <si>
    <t>GCCTAGTTCGCTTGCCATTA</t>
  </si>
  <si>
    <t>GGAGCGTCACGCGGAGGATTG</t>
  </si>
  <si>
    <t>GAGGGAACGTGCAAGTAGTT</t>
  </si>
  <si>
    <t>GCGTGACGCTCCGCCGTAA</t>
  </si>
  <si>
    <t>GCTTATGTCGGCGACCTTGGG</t>
  </si>
  <si>
    <t>GGTCACTGGGTCACATCTCTA</t>
  </si>
  <si>
    <t>GGGAACTCAACCCGCGCCAG</t>
  </si>
  <si>
    <t>GTCTTCTCTCCAGTCCGGTTAG</t>
  </si>
  <si>
    <t>GGTTAGCGGGCGGTCACT</t>
  </si>
  <si>
    <t>GCGTCTTCCCTGCTTCAGGCC</t>
  </si>
  <si>
    <t>GGACGAATGTAAGCTGCTCG</t>
  </si>
  <si>
    <t>GGTTAGCGAGAAGACAGAAGGC</t>
  </si>
  <si>
    <t>GCAACGGTGTCGGCTCAAG</t>
  </si>
  <si>
    <t>GTCGCCGTGATCCTCGTCG</t>
  </si>
  <si>
    <t>GCAGGTGGGTTTGGGGAGCCC</t>
  </si>
  <si>
    <t>GGGCCGCCGCGACGAGGATCA</t>
  </si>
  <si>
    <t>GAGGGTTCTAGGCAAGCCCT</t>
  </si>
  <si>
    <t>GCCCTCGGTGCTGTGCATGTG</t>
  </si>
  <si>
    <t>GGCTTCCGAACGAAGGTGA</t>
  </si>
  <si>
    <t>GGTCGCAGCTTCCACTGGCG</t>
  </si>
  <si>
    <t>GACCGCCCGCTAACCGGAC</t>
  </si>
  <si>
    <t>GGACTGGAGAGAAGACCGGCC</t>
  </si>
  <si>
    <t>GGAGGATGGGATTTCCGGGC</t>
  </si>
  <si>
    <t>GCCTAGGTCGCCCGCTACAG</t>
  </si>
  <si>
    <t>GTCCCAGCTGTCCGGCATGG</t>
  </si>
  <si>
    <t>GTACCTCTCACGAGGGTCAC</t>
  </si>
  <si>
    <t>GGGCTTCGTACCTCTCACGA</t>
  </si>
  <si>
    <t>GCTGCACCGGCGTGCGGCGCG</t>
  </si>
  <si>
    <t>GAGAGGTACGAAGCCCCAGCC</t>
  </si>
  <si>
    <t>GGCGACCTAGGCCGCGGGACC</t>
  </si>
  <si>
    <t>GCCGCCGCCATGCCGGACAGC</t>
  </si>
  <si>
    <t>GGGCTCCCTCGCCGGCCTCTG</t>
  </si>
  <si>
    <t>GCCCTCGGCGTCCTCTGTAG</t>
  </si>
  <si>
    <t>GAGCGTCGACGCTGGTCGT</t>
  </si>
  <si>
    <t>GAAGGTGAGCGTCGACGC</t>
  </si>
  <si>
    <t>GGGAGCCCTTCCTTGACAGCC</t>
  </si>
  <si>
    <t>GACCACCATCCACCTACTA</t>
  </si>
  <si>
    <t>GCGGCAGTGAGTTTCCCTGGG</t>
  </si>
  <si>
    <t>GAGCTGGTGACTGTGGCCGGC</t>
  </si>
  <si>
    <t>GCCATTTTGAGCTGGTGACTG</t>
  </si>
  <si>
    <t>GAGCGCGCTTCCTTAGTAGG</t>
  </si>
  <si>
    <t>GGACTTGGTTGTTGCGCGCTC</t>
  </si>
  <si>
    <t>GCTGTCCGCTACAGGCCGGCG</t>
  </si>
  <si>
    <t>GACCCGCGCTGTCCGCTAC</t>
  </si>
  <si>
    <t>GACTCTGTGACGTCACGGG</t>
  </si>
  <si>
    <t>GCCGGGGAAGCGAAGTAGGC</t>
  </si>
  <si>
    <t>GAAGCGAAGTAGGCAGGGGCG</t>
  </si>
  <si>
    <t>GGCTGGGGACCGCGGGGCGGA</t>
  </si>
  <si>
    <t>GAGTATGTCCGCTCTGACT</t>
  </si>
  <si>
    <t>GGCGTCTTTCGCTCGCGTTGG</t>
  </si>
  <si>
    <t>GGGACGCTCTCACCTTGACTG</t>
  </si>
  <si>
    <t>GGAGCGCCGGGGAAGCGAAGT</t>
  </si>
  <si>
    <t>GTGCGCCTGCGCGTTAGCAG</t>
  </si>
  <si>
    <t>GTCTATGCTGACCTTCAGCTTC</t>
  </si>
  <si>
    <t>GCGGGAATAGGGCCCGAGTCC</t>
  </si>
  <si>
    <t>GGGGCCTCCCAGGCGGGAATA</t>
  </si>
  <si>
    <t>GCCGAGGGCTCATCGTGAGTGT</t>
  </si>
  <si>
    <t>GACAAAGGGCCTCAGAATCGCGC</t>
  </si>
  <si>
    <t>GCTGAAGGTCAGCATAGACAA</t>
  </si>
  <si>
    <t>GTGAGTGTGGGGCCTCCCAGG</t>
  </si>
  <si>
    <t>GAGGGTCTCAGGCAGAGTGCGC</t>
  </si>
  <si>
    <t>GGGCCCTATTCCCGCCTGGG</t>
  </si>
  <si>
    <t>GCCATGGGGGCCCACCTGGTC</t>
  </si>
  <si>
    <t>GCCCAGGTAGCGCCGGACC</t>
  </si>
  <si>
    <t>GCAGGGGGTCGGGCTCCACCG</t>
  </si>
  <si>
    <t>GGCGGGAAGGTTGGCATCTGC</t>
  </si>
  <si>
    <t>GCGTTCGGGGAAGCCGTAGTC</t>
  </si>
  <si>
    <t>GCACCCGCGCCCCACGCCCTC</t>
  </si>
  <si>
    <t>GAGGGGTCAGTGGTTCCGGGT</t>
  </si>
  <si>
    <t>GATCTGCAGCGACTGCAGCCA</t>
  </si>
  <si>
    <t>GCCAACCTTCCCGCCAGACTA</t>
  </si>
  <si>
    <t>GGCGCGGGTGCCTGAACACC</t>
  </si>
  <si>
    <t>GGACTCCCAAGACCCCGGCCC</t>
  </si>
  <si>
    <t>GAGGTCTCGCCCGTTCTCG</t>
  </si>
  <si>
    <t>GGCCTTTGCGCATGTGCAGAA</t>
  </si>
  <si>
    <t>GATGCCGCTGGGCGCACGGAC</t>
  </si>
  <si>
    <t>GCACTGATCCTGCGAAGTCCC</t>
  </si>
  <si>
    <t>GTACCTGAAATTTGGTGTAT</t>
  </si>
  <si>
    <t>GAAATTTGGTGTATCGGGA</t>
  </si>
  <si>
    <t>GATGCCGCGGCGGCAGCCTCC</t>
  </si>
  <si>
    <t>GGGAAGGGGGTACCTGAAATT</t>
  </si>
  <si>
    <t>GTCCGAGCCCGGGACTTCGC</t>
  </si>
  <si>
    <t>GAGGAAGAGGGAGGGACAGATGA</t>
  </si>
  <si>
    <t>GCCAACTCGGAGAGACTGAGC</t>
  </si>
  <si>
    <t>GAGACAGGTGAATCCCAAGAG</t>
  </si>
  <si>
    <t>GACCCCGGGCCGGGCGGAGAC</t>
  </si>
  <si>
    <t>GGTCATTGGGTGACCCCGGGC</t>
  </si>
  <si>
    <t>GGAGCAGAGAGCCCTGCGTAG</t>
  </si>
  <si>
    <t>GGCGGACGGCGCCATCTTGCG</t>
  </si>
  <si>
    <t>GATCTGACTAACTACCTTTCC</t>
  </si>
  <si>
    <t>GCTGTTAACAAGTCTCCACTG</t>
  </si>
  <si>
    <t>GGAATGAAAGGTCGATCTAGC</t>
  </si>
  <si>
    <t>GAAAGGTCGATCTAGCAGGA</t>
  </si>
  <si>
    <t>GATTCACCTGTCTCCGCCCGGCC</t>
  </si>
  <si>
    <t>GGGTCACCCAATGACCTGAG</t>
  </si>
  <si>
    <t>GCCTCCGTTGTTCTCGTTTC</t>
  </si>
  <si>
    <t>GTTGTTCTCGTTTCTGGAGT</t>
  </si>
  <si>
    <t>GTGAGTATCCTCCTCGTGC</t>
  </si>
  <si>
    <t>GCATTTATTTCTTAGTTTCCGAG</t>
  </si>
  <si>
    <t>GAGCCCAAAGTGCTAAAATAC</t>
  </si>
  <si>
    <t>GAGAAGCGCTGTAGTTGATTA</t>
  </si>
  <si>
    <t>GGACGAAATGCCTAATTTA</t>
  </si>
  <si>
    <t>GATGGAGGGAGAACCGCGTTT</t>
  </si>
  <si>
    <t>GCTTGACCGATGAAATGGGCC</t>
  </si>
  <si>
    <t>GGCTGTCGTATCGGTAATT</t>
  </si>
  <si>
    <t>GTTAACAGCCCTGGGGAGAAA</t>
  </si>
  <si>
    <t>GAGCCGCGGGTCGGTCAGCTT</t>
  </si>
  <si>
    <t>GCCGATGTAGAGGAGCCGC</t>
  </si>
  <si>
    <t>GCCGGATTAGGTTATCAATC</t>
  </si>
  <si>
    <t>GAGGAGAAAGCTGACCGCTT</t>
  </si>
  <si>
    <t>GAAAGCTGACCGCTTAGGCCG</t>
  </si>
  <si>
    <t>GTGGTTTTCCTTGTAGTTCG</t>
  </si>
  <si>
    <t>GCGTCACCATGATCGCACGG</t>
  </si>
  <si>
    <t>GCGGGTCGGTCAGCTTGGGCG</t>
  </si>
  <si>
    <t>GGCAGAAACCGTAAGGGTTC</t>
  </si>
  <si>
    <t>GTGCAGCGCCCAAACGCTTCC</t>
  </si>
  <si>
    <t>GCCTCGGCTAACTCTGTCAGC</t>
  </si>
  <si>
    <t>GTATCAGGCGTGTAAAAATCT</t>
  </si>
  <si>
    <t>GGGGGGAAAGGCTTAGTCTTA</t>
  </si>
  <si>
    <t>GTCCTGAATTTTCCCTGCAGA</t>
  </si>
  <si>
    <t>GCTTCATCAGACCAGAGACCG</t>
  </si>
  <si>
    <t>GCCGGCTCTCAGGGGCTTCCG</t>
  </si>
  <si>
    <t>GGCTGTTCTGCTAAACTGTC</t>
  </si>
  <si>
    <t>GACCACGACGACCCCCTAGG</t>
  </si>
  <si>
    <t>GGTCGCTTATTCAATATGG</t>
  </si>
  <si>
    <t>GCCGACCAGAGGGCGGAGCTG</t>
  </si>
  <si>
    <t>GGGCTTTCCGTTCTCCAGGCC</t>
  </si>
  <si>
    <t>GAATAAGCGACCCGGCCTCCT</t>
  </si>
  <si>
    <t>GCAGAACAGCCTCCGCGGCTC</t>
  </si>
  <si>
    <t>GGTCGCTGTTGTGTTAGCAA</t>
  </si>
  <si>
    <t>GGACCAGTGTCCGATGACTT</t>
  </si>
  <si>
    <t>GCCGTTTTATTCCCCGGGAG</t>
  </si>
  <si>
    <t>GGAACGCTGTCACGAATGT</t>
  </si>
  <si>
    <t>GGGCTTTTAGCCACGGTCTC</t>
  </si>
  <si>
    <t>GAGGTCTTGTATGGATGGGA</t>
  </si>
  <si>
    <t>GAAGGTGAGGTCTTGTATGGA</t>
  </si>
  <si>
    <t>GTGGTACTGAGGCAGACGTTG</t>
  </si>
  <si>
    <t>GTCTGCTATCAATGGGCGT</t>
  </si>
  <si>
    <t>GGGAGAAGTCGGGCGGACTA</t>
  </si>
  <si>
    <t>GAAAGGACGGATCACCGCAA</t>
  </si>
  <si>
    <t>GCAAACGCCAGGATGAAAGGA</t>
  </si>
  <si>
    <t>GGTGATCCGTCCTTTCATCC</t>
  </si>
  <si>
    <t>GCTGAGTTCCGGAGGAGGCCT</t>
  </si>
  <si>
    <t>GTGTCAATGTCAGTGGTACTG</t>
  </si>
  <si>
    <t>GCAGACGTTGTGGCGGAGAA</t>
  </si>
  <si>
    <t>GGCGGCGGTGTCAATGTCAG</t>
  </si>
  <si>
    <t>GCTTAAGGACCTTCCTTCCG</t>
  </si>
  <si>
    <t>GGAAATCTGTTAAAGAGACCT</t>
  </si>
  <si>
    <t>GCTTCGGTGCCATTAGCTG</t>
  </si>
  <si>
    <t>GTGGAGAGAGCGGCAATCTCC</t>
  </si>
  <si>
    <t>GCTGAGGTCATCCTTTACGGC</t>
  </si>
  <si>
    <t>GCTAGCTAGTCGTTCTGAAG</t>
  </si>
  <si>
    <t>GGGCACGAGCATCGGGTAGGT</t>
  </si>
  <si>
    <t>GGGGCTGCTTATGTCCGCG</t>
  </si>
  <si>
    <t>GACGTTTGCAGCGCGACGC</t>
  </si>
  <si>
    <t>GTTAAAGAGACCTCGGAAGGA</t>
  </si>
  <si>
    <t>GTAGCGGCGGCGCTTCAAGGT</t>
  </si>
  <si>
    <t>GGGCGAGTGTGGTGTCCCCGT</t>
  </si>
  <si>
    <t>GCGTGGCGTCGGGGGCGAGTG</t>
  </si>
  <si>
    <t>GCCGTGAAAGTCGGGCTT</t>
  </si>
  <si>
    <t>GGGGGAACCCGCTGGCCCAA</t>
  </si>
  <si>
    <t>GCGCAGAGCTGGCGGCGCCAA</t>
  </si>
  <si>
    <t>GGCCAGTCAATCGGGAGGCGG</t>
  </si>
  <si>
    <t>GGGAGGCGGAGGCTACACTGT</t>
  </si>
  <si>
    <t>GCTTCATGGTGTGGTCTGAT</t>
  </si>
  <si>
    <t>GTGTGGTCTGATTGGCCAGCA</t>
  </si>
  <si>
    <t>GGCTGGGGCCACGGGTGTTTG</t>
  </si>
  <si>
    <t>GGCCCAGCCTGGCTGGGGCCAC</t>
  </si>
  <si>
    <t>GTTTCAGCGGCGACACGGTG</t>
  </si>
  <si>
    <t>GCAACACGGCGGCTGCTCGGC</t>
  </si>
  <si>
    <t>GACAGCGTGAGGTGACCCATC</t>
  </si>
  <si>
    <t>GAACTGGCGCGATAGAGACGCT</t>
  </si>
  <si>
    <t>GGGACTGCTCGTGCACGGGCG</t>
  </si>
  <si>
    <t>GAAACGCACAGATACCCGCG</t>
  </si>
  <si>
    <t>GCCGCCGTGTTGCCAGCATCG</t>
  </si>
  <si>
    <t>GCATCGCGGCGGGCCAGAT</t>
  </si>
  <si>
    <t>GCCGCTCCCTTCGCCGAGGGG</t>
  </si>
  <si>
    <t>GGCACGCCGCTCCCTTCGCCG</t>
  </si>
  <si>
    <t>GACCCCAGGCCTAGGCGACC</t>
  </si>
  <si>
    <t>GCGAGAATCCCGAGCGCGCCC</t>
  </si>
  <si>
    <t>GAAGGGAGCGGCGTGCCGTCC</t>
  </si>
  <si>
    <t>GGCGTGCCGTCCGGGTCGCCT</t>
  </si>
  <si>
    <t>GCCGTCCGGGTCGCCTAGGCC</t>
  </si>
  <si>
    <t>GGGATTCTCGCCTGGCGCGGC</t>
  </si>
  <si>
    <t>GATCGGGAGGGTGCGCGGACG</t>
  </si>
  <si>
    <t>GACTGTTAAACTTCGGCGGC</t>
  </si>
  <si>
    <t>GcccccgcccAGCAACCGCTC</t>
  </si>
  <si>
    <t>GCCTCGCCCCGTGACGTCACT</t>
  </si>
  <si>
    <t>GCCGAAGTTTAACAGTCCAGG</t>
  </si>
  <si>
    <t>GACCCGCTCCGTCCCCCTCAG</t>
  </si>
  <si>
    <t>GGGCCGGGGTCGCGCACCTCC</t>
  </si>
  <si>
    <t>GCACCTCCCGGAGCCTTGT</t>
  </si>
  <si>
    <t>GTGCCTTACGGGAGACGTG</t>
  </si>
  <si>
    <t>GGGCTGGCAGCAGTGCCTTAC</t>
  </si>
  <si>
    <t>GGCAGCGGCGACCGGAGCGGT</t>
  </si>
  <si>
    <t>GAGCCTTTCCGGAACCCAGT</t>
  </si>
  <si>
    <t>GAGCAACCCTGAGCCTTTC</t>
  </si>
  <si>
    <t>GACGTCACTGAACCGAAACGC</t>
  </si>
  <si>
    <t>GCTCAGGGTTGCTCCCGCGTTT</t>
  </si>
  <si>
    <t>GTTCAGTGACGTCGTAAAT</t>
  </si>
  <si>
    <t>GTGACGTCGTAAATTGGAATG</t>
  </si>
  <si>
    <t>GCAAGGGCCACTTCTACTTCC</t>
  </si>
  <si>
    <t>GTGGGAAATAGGGGGACCCAGA</t>
  </si>
  <si>
    <t>GAAAACCACGCCTTTCCCTAGCC</t>
  </si>
  <si>
    <t>GGCAGTCAGCGTCCTCCAGGCT</t>
  </si>
  <si>
    <t>GCCTCAGGGCTCCGCGCGA</t>
  </si>
  <si>
    <t>GCGCGAGGGGTGGTGGGAAAT</t>
  </si>
  <si>
    <t>GCGTCCTCCAGGCTAGGGAA</t>
  </si>
  <si>
    <t>GCCTGGAGGACGCTGACTGCCTCA</t>
  </si>
  <si>
    <t>GCCTTACGGGAGACGTGGGGA</t>
  </si>
  <si>
    <t>GACCCAGAAGGGCTTTGAGAG</t>
  </si>
  <si>
    <t>GGCCCCGCTCTCAAAGCCCTTC</t>
  </si>
  <si>
    <t>GAAGCAGAGGGCCTTACCCG</t>
  </si>
  <si>
    <t>GGGCGGCAACCGGGGGCCCCA</t>
  </si>
  <si>
    <t>GCGCTGGCCGCTGATAGC</t>
  </si>
  <si>
    <t>GCTCACAACGATGACGTAGCG</t>
  </si>
  <si>
    <t>GTAGCGAGGAGCGGAAAACG</t>
  </si>
  <si>
    <t>GCCCGCAGAGCAACGCAAAG</t>
  </si>
  <si>
    <t>GTTGTGAGCCCGCTATCAG</t>
  </si>
  <si>
    <t>GGGCGCGGCCGGAGACCGT</t>
  </si>
  <si>
    <t>GTTGCCGCCCCCTCGGGTA</t>
  </si>
  <si>
    <t>GAGAAACGGCTATGAGAAAAA</t>
  </si>
  <si>
    <t>GATTGAGAGCGCGGCTGGGAA</t>
  </si>
  <si>
    <t>Gggataggggaaggggacccg</t>
  </si>
  <si>
    <t>GGGATCCTTTCCACGGCCCG</t>
  </si>
  <si>
    <t>GCCATGACACCCCACCGGAAG</t>
  </si>
  <si>
    <t>Ggcgttggcaaggaggctggg</t>
  </si>
  <si>
    <t>GCGCTCCCTCTCCCCGGGCCG</t>
  </si>
  <si>
    <t>GGGTGTCATGGCGGCGTCT</t>
  </si>
  <si>
    <t>GTCTCGGACTGTGATGGCTGT</t>
  </si>
  <si>
    <t>GCTGTGGGGAGACGGCGCTAG</t>
  </si>
  <si>
    <t>GGAAAGGATCCCACTTCCGGT</t>
  </si>
  <si>
    <t>GGCCTGCTGTGGAGGCAGCGG</t>
  </si>
  <si>
    <t>GCGAGGCCGGGACTCGGGCTT</t>
  </si>
  <si>
    <t>GAGCTCTAGGCCGGCCGGCGG</t>
  </si>
  <si>
    <t>GCTCCGAGCTCTAGGCCGGC</t>
  </si>
  <si>
    <t>GCGGGCGGGTTTCCGAGTG</t>
  </si>
  <si>
    <t>GCCCCCTCCTGCTACCGCACT</t>
  </si>
  <si>
    <t>GTTCCCGCCAGAGCCCGGCCC</t>
  </si>
  <si>
    <t>GACAGGGAGGGGCCCCGCGCG</t>
  </si>
  <si>
    <t>GCCGAGAGGAAAGCTGGCTCC</t>
  </si>
  <si>
    <t>GCCGCGGGGCCGAGGCTTATG</t>
  </si>
  <si>
    <t>GGCACTCCGGACTAAGATGG</t>
  </si>
  <si>
    <t>GATCTTTCGTGGTTCTGTCA</t>
  </si>
  <si>
    <t>GGTTCTGTCAGGGAGACCCTT</t>
  </si>
  <si>
    <t>GGGAGCTGCGGCTGTTGCCGC</t>
  </si>
  <si>
    <t>GCAGGCTGGCCGGTAGCTGGG</t>
  </si>
  <si>
    <t>GACGAGCCTGGAGCTCCGAAT</t>
  </si>
  <si>
    <t>GAAAGATCTGCGCAGCCGC</t>
  </si>
  <si>
    <t>GCCGTCGCCGCCATCTTAGTC</t>
  </si>
  <si>
    <t>GTTGCCGCCGGGCTGCGCAGG</t>
  </si>
  <si>
    <t>GTCACCTACCGCCTGCGCAGCC</t>
  </si>
  <si>
    <t>GGAGGGGGAAGTGTGCGTCA</t>
  </si>
  <si>
    <t>GGCAAGAGCACAACATGGCGG</t>
  </si>
  <si>
    <t>GGGCCAGGCAAGAGCACAACA</t>
  </si>
  <si>
    <t>GCGAGGGTGATAGGGAAGCGG</t>
  </si>
  <si>
    <t>GAGCACAACATGGCGGCGGGC</t>
  </si>
  <si>
    <t>GAGGGGGAAGTGTGCGTCA</t>
  </si>
  <si>
    <t>GGAAGTGTGCGTCACGGAGAA</t>
  </si>
  <si>
    <t>GAACGGAGCGCGCGCGAAGCG</t>
  </si>
  <si>
    <t>GCGGGGGCACAAGCAAGATGG</t>
  </si>
  <si>
    <t>GAGAACGGAGCGCGCGCGAAG</t>
  </si>
  <si>
    <t>GCCCGACTCCGTAGGAGCGC</t>
  </si>
  <si>
    <t>GTGCGGGAGTTTCTGTGCGA</t>
  </si>
  <si>
    <t>GGTGATAGGGAAGCGGCGGCG</t>
  </si>
  <si>
    <t>GCCCGACTCCGTAGGAGCG</t>
  </si>
  <si>
    <t>GCAAGAGCACAACATGGCGGC</t>
  </si>
  <si>
    <t>GCGCGAGGAAGTGAGGTCTC</t>
  </si>
  <si>
    <t>GGAGCCGCCCCCGCGCTCCTA</t>
  </si>
  <si>
    <t>GGAAGTACGACACCGGAAG</t>
  </si>
  <si>
    <t>GGAGGCAAACTGTTGGTACC</t>
  </si>
  <si>
    <t>GACTCGGGGCCTTCACACTC</t>
  </si>
  <si>
    <t>GCCTCCAGCCGCTGAAGGCAA</t>
  </si>
  <si>
    <t>GTCGTACTTCCTGAGCGCTAA</t>
  </si>
  <si>
    <t>GTGGTGATGAAAGTTGCTTCA</t>
  </si>
  <si>
    <t>GTTCCTGTCCGGTAACCCAAG</t>
  </si>
  <si>
    <t>GTCTGGGTGTCTGACGGAGAG</t>
  </si>
  <si>
    <t>GCTTTGCGAAGATGGCGGCGC</t>
  </si>
  <si>
    <t>GGAAAGTGGAACGTCTAGGGT</t>
  </si>
  <si>
    <t>GCTGACAACATCCTCAGGTGC</t>
  </si>
  <si>
    <t>GGAGGCCTCCAAAAAGGTCTC</t>
  </si>
  <si>
    <t>GAACACCCCGGAGACCTTTT</t>
  </si>
  <si>
    <t>GCTCCTCAGGCTCGGCGTCCC</t>
  </si>
  <si>
    <t>GGCGGCATTGGGCAGCTCCTC</t>
  </si>
  <si>
    <t>GCTGGCGCTCAAGCATGGCGG</t>
  </si>
  <si>
    <t>GCGCCCGCTGGCGCTCAAGCA</t>
  </si>
  <si>
    <t>GCTGAGGCGCCTGCTCAGTGT</t>
  </si>
  <si>
    <t>GCATTGGGCAGCTCCTCAGGCT</t>
  </si>
  <si>
    <t>GCGCAGCAGCTACCGCAGCCAC</t>
  </si>
  <si>
    <t>GACGAAACGTTCACTGTCCTG</t>
  </si>
  <si>
    <t>GTCCAAATCGGCGCAGTTCCC</t>
  </si>
  <si>
    <t>GTTTCCGCCGGGCTCCCGATG</t>
  </si>
  <si>
    <t>GGCGCCGCCATGTTTCCGCC</t>
  </si>
  <si>
    <t>GGCAGTTTAATTACGTCCCC</t>
  </si>
  <si>
    <t>GAGTGGGGCTAGTGGAGGGTG</t>
  </si>
  <si>
    <t>GAGACTCTCCCGCGGGCCCGG</t>
  </si>
  <si>
    <t>GCGGCCGCATCGGGAGCCCGG</t>
  </si>
  <si>
    <t>GGAAACATGGCGGCGCCCGG</t>
  </si>
  <si>
    <t>GTGAGGTGAATGCGCCGTT</t>
  </si>
  <si>
    <t>GTGGTTAGCGTCGGCGGCTTT</t>
  </si>
  <si>
    <t>GGTAATGAAGGCGAGCACGA</t>
  </si>
  <si>
    <t>GAGCGCCGCGTGGTTAGCGT</t>
  </si>
  <si>
    <t>GGTTCGCAAGCGCATAACCC</t>
  </si>
  <si>
    <t>GGGGCGATGGACCGGGTCTAG</t>
  </si>
  <si>
    <t>GGGGTTGCACGGTTTCCGGCC</t>
  </si>
  <si>
    <t>GCGAGCGGGGGCGATGGACC</t>
  </si>
  <si>
    <t>GCGCCGCGTGGTTAGCGTCGG</t>
  </si>
  <si>
    <t>GAAGGCGAGCACGAAGGCAAG</t>
  </si>
  <si>
    <t>GCTAACCACGCGGCGCTCC</t>
  </si>
  <si>
    <t>Gaagcgctaaggcgaggcg</t>
  </si>
  <si>
    <t>GGGTTGCACGGTTTCCGGCCC</t>
  </si>
  <si>
    <t>GCGCTAGCGAGACGAACTAT</t>
  </si>
  <si>
    <t>GCTGTGGCCGTGGCTACCGAT</t>
  </si>
  <si>
    <t>GGTCCCGGAACAGCGACGCC</t>
  </si>
  <si>
    <t>GCGCCCCTTGTGGTCCGGAA</t>
  </si>
  <si>
    <t>GTGACGTTGTTGCTGGGAAGA</t>
  </si>
  <si>
    <t>GACCGCGGCGACTATCCCAT</t>
  </si>
  <si>
    <t>GGCGCGAGCGGCCCGATGT</t>
  </si>
  <si>
    <t>GGGCTCCTGGCGTCGCTGTTC</t>
  </si>
  <si>
    <t>GCGAGACGAACTATTGGTACG</t>
  </si>
  <si>
    <t>GCGGCTCTCGGCGAGGTGG</t>
  </si>
  <si>
    <t>GGTGACGACCGCCTAGATCCG</t>
  </si>
  <si>
    <t>GTTCCGCAGCGGCAGGTCCC</t>
  </si>
  <si>
    <t>GCCCCCTTGTCCCACGGCTGC</t>
  </si>
  <si>
    <t>GAGCCCGAGGCCTCCCTATCC</t>
  </si>
  <si>
    <t>GGGGGCGCTCTCGCGAGCCT</t>
  </si>
  <si>
    <t>GTGCATCAATATAAATAAGC</t>
  </si>
  <si>
    <t>GGAAACCTTGGACACAGTTCT</t>
  </si>
  <si>
    <t>GGGCTGCGTGAGCCGGACAC</t>
  </si>
  <si>
    <t>GAGCGAGAGCGGCGGCCCCGC</t>
  </si>
  <si>
    <t>GGTGACGACCGCCTAGATC</t>
  </si>
  <si>
    <t>GACCGCCTAGATCCGGGGAA</t>
  </si>
  <si>
    <t>GTCCAAGGTTTCCTCAGATTT</t>
  </si>
  <si>
    <t>GCGGCAGGTCCCGGGAACCA</t>
  </si>
  <si>
    <t>GCTCACGCAGCCCGGATAGGG</t>
  </si>
  <si>
    <t>GCAAATCTGCCCGCTCCCCGC</t>
  </si>
  <si>
    <t>GGATGGCGGCAGCAGTGCCGG</t>
  </si>
  <si>
    <t>GTGGTCGGGCGGGGTCGCCGC</t>
  </si>
  <si>
    <t>GgggcgtcgccgcggggcgcT</t>
  </si>
  <si>
    <t>GTCTGGTCGCCCGCCCAGA</t>
  </si>
  <si>
    <t>GCGCCGTCTCCGTGGTCGGGC</t>
  </si>
  <si>
    <t>GCAGCTGCCCGCCCTCATCC</t>
  </si>
  <si>
    <t>GTCCTGCGCGAGCAAGTGGGG</t>
  </si>
  <si>
    <t>GCGAAGTGGGGCCCTTCTGGG</t>
  </si>
  <si>
    <t>GGAGACGGCGCTCTGTCTGCC</t>
  </si>
  <si>
    <t>GTTCCCCGTTCGACGTGCCCG</t>
  </si>
  <si>
    <t>GCACACGGGTTCCGGGCACG</t>
  </si>
  <si>
    <t>GCGCGACCGCACACGGGTTCC</t>
  </si>
  <si>
    <t>GGACGGCGTCCCGGCGCCCGA</t>
  </si>
  <si>
    <t>GACCAAGGGCGAGGTCAGCTC</t>
  </si>
  <si>
    <t>GCTCCAACCCTGGACGACCAA</t>
  </si>
  <si>
    <t>GTCCCTTTTAATACGTCACT</t>
  </si>
  <si>
    <t>GACAGCCAGGTTGGCAGCTGA</t>
  </si>
  <si>
    <t>GCTGGTCTGGAGGCGCGAAGT</t>
  </si>
  <si>
    <t>GTGCGGTCGCGCCCCGGGGTT</t>
  </si>
  <si>
    <t>GTCGCGCCCCGGGGTTGGGGGT</t>
  </si>
  <si>
    <t>GCCCCGGGGTTGGGGGTCGGCGT</t>
  </si>
  <si>
    <t>GGGGTCGGCGTGGGTGGCCCT</t>
  </si>
  <si>
    <t>GTGGGTGGCCCTCGGGCGCC</t>
  </si>
  <si>
    <t>GCTTCTGACCTTCGGAACAGA</t>
  </si>
  <si>
    <t>GGTAAAATAGCTTCTGACCTT</t>
  </si>
  <si>
    <t>GTCCGGGCCGCTGGTGATCTC</t>
  </si>
  <si>
    <t>GTTTCTCAGGGGCTCCTTGCG</t>
  </si>
  <si>
    <t>GTCCTAGATATAGGGGAGTCC</t>
  </si>
  <si>
    <t>GCAAGCTCATATTCAGGTTTG</t>
  </si>
  <si>
    <t>GTCCGCCGGCCCGAGTGCTAC</t>
  </si>
  <si>
    <t>GTGCTACCGGAGATCACCAG</t>
  </si>
  <si>
    <t>GATGTTCCACTCGCTGGCGTC</t>
  </si>
  <si>
    <t>GACCGAGATGTTCCACTCGC</t>
  </si>
  <si>
    <t>GAGAATTTTCGGACTCGGATT</t>
  </si>
  <si>
    <t>GTGACTCCTGCGTGACCCGC</t>
  </si>
  <si>
    <t>GCTTTTCTTGCTCCTCTCAGC</t>
  </si>
  <si>
    <t>GGCCGATTTGGCCTCCCGG</t>
  </si>
  <si>
    <t>GAGGTAAGCCGCGGGTCCGA</t>
  </si>
  <si>
    <t>GGAGCCGCAAGAGGTAAGCCG</t>
  </si>
  <si>
    <t>GTTGGTGTCATGGCAGCTGCG</t>
  </si>
  <si>
    <t>GCACGCTTCGGGTTGGTGTCA</t>
  </si>
  <si>
    <t>GGATACAGACACCCACCGGG</t>
  </si>
  <si>
    <t>GTGGGGTGCACGCTTCGGGT</t>
  </si>
  <si>
    <t>GTCTAAGAAACCCATTCCAT</t>
  </si>
  <si>
    <t>GGCTGTGGGACATTGAAATTG</t>
  </si>
  <si>
    <t>GGTTTTCACCCGTGTCTAG</t>
  </si>
  <si>
    <t>GTTTCCGGCTCTGGTAGTGT</t>
  </si>
  <si>
    <t>GCCGCGGCCTAGGGCCCCTT</t>
  </si>
  <si>
    <t>GAACCCAAAGGAAAAGCGACC</t>
  </si>
  <si>
    <t>GTCTGGCCGGCATTCATTTA</t>
  </si>
  <si>
    <t>GCAGTGACTCTATCACCCGA</t>
  </si>
  <si>
    <t>GGATGAGCTCGGTGTAAGGAA</t>
  </si>
  <si>
    <t>GAAGTGGTGCGCGCACACAG</t>
  </si>
  <si>
    <t>GTTTTTATTAACTTGCGAAAGCT</t>
  </si>
  <si>
    <t>GCCTTAGTTTCCTCTGTTCTTTT</t>
  </si>
  <si>
    <t>GCTTTTCCTTTGGGTTCTCCAA</t>
  </si>
  <si>
    <t>GGAGGGACTGAAGGCCGTTTC</t>
  </si>
  <si>
    <t>GCTCTGGTAGTGTAGGGACTT</t>
  </si>
  <si>
    <t>GCAGGGTTACTACAGAAATCC</t>
  </si>
  <si>
    <t>GAAGTACCGAAAAGAACAG</t>
  </si>
  <si>
    <t>GATTTAAAAAATAAGTTTCT</t>
  </si>
  <si>
    <t>GCTGGTCACCCCCCGACTCG</t>
  </si>
  <si>
    <t>GCTCGAGCACGCTGGTGGGAA</t>
  </si>
  <si>
    <t>GGCTCGGAGGTCCCGGGATTA</t>
  </si>
  <si>
    <t>GAGCAGGGGCTCGGAGGTCC</t>
  </si>
  <si>
    <t>GCGCCAGCGGCCGCACGCCG</t>
  </si>
  <si>
    <t>GAGAGGGGCGGCTGCCCCACG</t>
  </si>
  <si>
    <t>GGCCGGGAAGTGACTCACCTC</t>
  </si>
  <si>
    <t>GTGCTCGAGCACCGTAATCCC</t>
  </si>
  <si>
    <t>GAGCCCCTGCTCCGCGGCGTG</t>
  </si>
  <si>
    <t>GCCGACTGATGACGCACTTCC</t>
  </si>
  <si>
    <t>GCAGCCTGCGACCTCTGGCGGG</t>
  </si>
  <si>
    <t>GCGAGAATGAACGGGCCTGA</t>
  </si>
  <si>
    <t>GCTTTCTCTCGCGAGAATGAA</t>
  </si>
  <si>
    <t>GAGGTCGCAGGCTGCGAGAGC</t>
  </si>
  <si>
    <t>GCAGGCTGCGAGAGCAGGTTCC</t>
  </si>
  <si>
    <t>GTGAGCGCGGCCGTACTT</t>
  </si>
  <si>
    <t>GAGGCCTGCCGGGAGTGAGCG</t>
  </si>
  <si>
    <t>GCCTGAAGGACTCCTAGGCG</t>
  </si>
  <si>
    <t>GAGAAAGCGCGAGGCCTGCC</t>
  </si>
  <si>
    <t>GGCAAGCACTCGCCCCCTC</t>
  </si>
  <si>
    <t>GAGCAGCTTCGCGGAGCGAC</t>
  </si>
  <si>
    <t>GCCAGAGGTGGGTTGAGCCAT</t>
  </si>
  <si>
    <t>GTGGGTTGAGCCATCGGGG</t>
  </si>
  <si>
    <t>GGCGTGATCTGACAGCTTGC</t>
  </si>
  <si>
    <t>GGAAGCTATGAGGTATAGACC</t>
  </si>
  <si>
    <t>GTTAGGCATTTCCGCCCACG</t>
  </si>
  <si>
    <t>GGAATTGGGGTGGGCTGGACT</t>
  </si>
  <si>
    <t>GGGTGGAGTCCTGAGGAATTG</t>
  </si>
  <si>
    <t>GGGCGGAAATGCCTAACTCC</t>
  </si>
  <si>
    <t>GGCTGGAAACATCCTCCAGAA</t>
  </si>
  <si>
    <t>GCTTTAGGTGAACGACGTGGTG</t>
  </si>
  <si>
    <t>GTGGGTTTCGGGCATGAGAAGTCAC</t>
  </si>
  <si>
    <t>GCTGGCTTTAGGTGAACGACG</t>
  </si>
  <si>
    <t>GGCTGCAGCGGCGCTGGCTTT</t>
  </si>
  <si>
    <t>GGGACACGTGACCAGAAGTTA</t>
  </si>
  <si>
    <t>GGAAGAGAGGATGCTCCGTT</t>
  </si>
  <si>
    <t>GGAAATCGAGTAGGAAGGAAGAG</t>
  </si>
  <si>
    <t>GCGCCGCTGCAGCCCCTAACTTC</t>
  </si>
  <si>
    <t>GGTGAACGACGTGGTGAGGAG</t>
  </si>
  <si>
    <t>GAACGACGTGGTGAGGAGTGGGTTT</t>
  </si>
  <si>
    <t>GGACCCGCAGCCAAGTGGAA</t>
  </si>
  <si>
    <t>GTGGCGGTTACTGCAAGCCC</t>
  </si>
  <si>
    <t>GcTCGGGAGCCTGCGCTGGTG</t>
  </si>
  <si>
    <t>GGACCCAGCATGGCGGACT</t>
  </si>
  <si>
    <t>GAGGGCAGCGGGGCGGACCGA</t>
  </si>
  <si>
    <t>GgggtcgCGGTGTTGGGTCTC</t>
  </si>
  <si>
    <t>GCAGTCCCGAGTCCGCCATGC</t>
  </si>
  <si>
    <t>GCAAGCCCAGGCGTCCGGCG</t>
  </si>
  <si>
    <t>GCCGCCGCGCGCGACACCTGG</t>
  </si>
  <si>
    <t>GgccggcggcTGAGGATGAGC</t>
  </si>
  <si>
    <t>GACGCGTATTGCCTGGAGGA</t>
  </si>
  <si>
    <t>GTAGTGACGCGTATTGCCTGG</t>
  </si>
  <si>
    <t>GTATTGCCTGGAGGATGGCGGACGC</t>
  </si>
  <si>
    <t>GACAACGGTAGTGACGCGTATTGCC</t>
  </si>
  <si>
    <t>GAGTCGTGCTGCGTCGACAA</t>
  </si>
  <si>
    <t>GCACGAGGGGATACAGGTCGC</t>
  </si>
  <si>
    <t>GATACAGGTCGCTGGGAACCACG</t>
  </si>
  <si>
    <t>GGAACCACGCGGCGAATGC</t>
  </si>
  <si>
    <t>GAATGCCGGCGTCCGCCATCCTCC</t>
  </si>
  <si>
    <t>GACGCCGGCATTCGCCGCG</t>
  </si>
  <si>
    <t>GAGCTCCGTCGTCTCGTTTC</t>
  </si>
  <si>
    <t>GAGGAGATACCAGTCGGTAGA</t>
  </si>
  <si>
    <t>GGGTGAGTTTTGGGACGTCT</t>
  </si>
  <si>
    <t>GTTCTTGTTTGGGAGGGTAG</t>
  </si>
  <si>
    <t>GGAAGAGGCTAGGGCGAAGCT</t>
  </si>
  <si>
    <t>GCTAGGGCGAAGCTAGGTT</t>
  </si>
  <si>
    <t>GGAGGGTGGATGGCGCTTCCG</t>
  </si>
  <si>
    <t>GCGGCAGAGACAAGGCCTCAA</t>
  </si>
  <si>
    <t>GCGGTCGCGCGCTCTTTTCTC</t>
  </si>
  <si>
    <t>GACCGCCGGAAACGAGACGA</t>
  </si>
  <si>
    <t>GACTTCCGGTTATGCAGGA</t>
  </si>
  <si>
    <t>GGTTCTTCCCCACCTCGGTTC</t>
  </si>
  <si>
    <t>GACGAACACGTGACGCGGTC</t>
  </si>
  <si>
    <t>GGACCACTGCAGACTGAGCGG</t>
  </si>
  <si>
    <t>GACTGAGCGGTGGACCGAAT</t>
  </si>
  <si>
    <t>GGTCCCGGTTCTTCCCCACCT</t>
  </si>
  <si>
    <t>GATCGAGTCTATACGCTGA</t>
  </si>
  <si>
    <t>GAACCAGAAAGTCCAGAACCG</t>
  </si>
  <si>
    <t>GAAAGTCCAGAACCGAGGTG</t>
  </si>
  <si>
    <t>GGTGGACCGAATTGGGACCGC</t>
  </si>
  <si>
    <t>GGGGAGAAGGGTGCGCTACCT</t>
  </si>
  <si>
    <t>GCCTGCAGGTAAGGATTAGTTG</t>
  </si>
  <si>
    <t>GCGCAAGTTGGACCCTACGA</t>
  </si>
  <si>
    <t>GTCGGGCCTCCAGGGGGATAG</t>
  </si>
  <si>
    <t>GGCGTTCGGTCGGGCCTCCAG</t>
  </si>
  <si>
    <t>GGTTTCAGGTGGGAGGGCGTT</t>
  </si>
  <si>
    <t>GCGCTACCTGGGTTTCAGGT</t>
  </si>
  <si>
    <t>GGACATTAACCCGCATTC</t>
  </si>
  <si>
    <t>GACCCTACGAAGGAGAAGCG</t>
  </si>
  <si>
    <t>GCGAGTGCCGGCCGAAAGCT</t>
  </si>
  <si>
    <t>GAATCTGACGAGTTCTGTCT</t>
  </si>
  <si>
    <t>GTCTCGGCACCCTTCTGCTTC</t>
  </si>
  <si>
    <t>GCGCCCCATGGTACTGTGGC</t>
  </si>
  <si>
    <t>GAAGGTGGCGTCGCGCGTGT</t>
  </si>
  <si>
    <t>GGCGTCGCGCGTGTCGGA</t>
  </si>
  <si>
    <t>GAACGGCAGAACGCACGCT</t>
  </si>
  <si>
    <t>GCACGCTTGGCGTATTATAGT</t>
  </si>
  <si>
    <t>GGCGGCCCTCCACGTGCAATC</t>
  </si>
  <si>
    <t>GCACGGGTAGCGCTAGCCTCG</t>
  </si>
  <si>
    <t>GCACGTGGAGGGCCGCCCGAA</t>
  </si>
  <si>
    <t>GGGAGAGCGAGCCGTTAAA</t>
  </si>
  <si>
    <t>GGTGCTGTTTGAAACGTCTGT</t>
  </si>
  <si>
    <t>GGCCTTTTGAGGCCGCGTAGT</t>
  </si>
  <si>
    <t>GGAGAGCGAGCCGTTAAAGG</t>
  </si>
  <si>
    <t>GTTCAAAAACACCGACTACG</t>
  </si>
  <si>
    <t>GTCCTAGTTCCAGTACAGCG</t>
  </si>
  <si>
    <t>GTGTTCTGATTCTTTGCGGGA</t>
  </si>
  <si>
    <t>GCATTTGTGCTTTGCCCGCCG</t>
  </si>
  <si>
    <t>GAACGCGCTACTCCTTCTCTG</t>
  </si>
  <si>
    <t>GCAGCGTGTTCTGATTCTTTG</t>
  </si>
  <si>
    <t>GGGTTACGCCATCTTTAAGGT</t>
  </si>
  <si>
    <t>GGTCCTTCTGTCCAGCATAGC</t>
  </si>
  <si>
    <t>GGTGATTCTTCGTCATTCGG</t>
  </si>
  <si>
    <t>GCCAAAGGTTTTCCCTTGGT</t>
  </si>
  <si>
    <t>GGACGCGGGATGGAGGGTTAT</t>
  </si>
  <si>
    <t>GTATTGGGTAAGCGCGGACGC</t>
  </si>
  <si>
    <t>GGCTTGTATTGGGTAAGCG</t>
  </si>
  <si>
    <t>GACGTAGCCCGGCTTGTAT</t>
  </si>
  <si>
    <t>GGAACCAGGAGATGCGGCGC</t>
  </si>
  <si>
    <t>GCTGCCGTGAAGCGAAAGAGG</t>
  </si>
  <si>
    <t>GCCAGTCTCAACTCGTAAGC</t>
  </si>
  <si>
    <t>GTTATCCGCGATGCGTTTCC</t>
  </si>
  <si>
    <t>GcgggccTCAGCTGTGGTTAC</t>
  </si>
  <si>
    <t>GcgcgggcgggccTCAGCTG</t>
  </si>
  <si>
    <t>GAGCTGGCTTTCCGGAgccgg</t>
  </si>
  <si>
    <t>GGCTTCTGGGCCTGAGAGGGC</t>
  </si>
  <si>
    <t>GtccgggcgggTCAGGCCTCTG</t>
  </si>
  <si>
    <t>GGATAACGAAGTTCCAAGCTC</t>
  </si>
  <si>
    <t>GGTTTGTCTTGTGACCGCGGG</t>
  </si>
  <si>
    <t>GAAAGAAGCAGCGGCCGCCCG</t>
  </si>
  <si>
    <t>GTCACAAGACAAACCTGTCG</t>
  </si>
  <si>
    <t>GAAAACTAAGCGCGGAGCCTTC</t>
  </si>
  <si>
    <t>GCCCTTAGACGTGTATGATGG</t>
  </si>
  <si>
    <t>GATGATGAATCAATCAACAGAACT</t>
  </si>
  <si>
    <t>GAGACTACGTTGAGAAGATGTT</t>
  </si>
  <si>
    <t>Gctattaaccgaaagttaagt</t>
  </si>
  <si>
    <t>Gacaaatgcaaaaacctgaatcag</t>
  </si>
  <si>
    <t>GCCTGCGCTTCAGCTCCAGCT</t>
  </si>
  <si>
    <t>GGCCGCCTTCAGCACCCGAC</t>
  </si>
  <si>
    <t>GGCCTGGGCTACTGAGTGAGC</t>
  </si>
  <si>
    <t>GCAGAGTGAACTTCCATCCTGA</t>
  </si>
  <si>
    <t>Ggctcttaccaacttaacttt</t>
  </si>
  <si>
    <t>GCGAGGGCGGGGCCCGCAGTT</t>
  </si>
  <si>
    <t>GAGGGAGTCGCTGTGATCCG</t>
  </si>
  <si>
    <t>GGACGGAAGGATCGGCCTCCG</t>
  </si>
  <si>
    <t>GGCCTCCGAGGCCCGGGACGG</t>
  </si>
  <si>
    <t>GGCCCTGCCTGCTGGAGCCGA</t>
  </si>
  <si>
    <t>GCTGGAGCCGAGGGGCCGCTT</t>
  </si>
  <si>
    <t>GATGTTTGGAAAGAATTTAGAT</t>
  </si>
  <si>
    <t>GAATTTAGATTGGTTTCGAGTTAG</t>
  </si>
  <si>
    <t>GAAGAACGGAGGTACGGCCTG</t>
  </si>
  <si>
    <t>GGCTTAGTGAGGCTCCCGA</t>
  </si>
  <si>
    <t>GAGTGCACCGCGACGGCAG</t>
  </si>
  <si>
    <t>GGGGCTTAGTGAGGCTCCCGA</t>
  </si>
  <si>
    <t>GCCATCCCTATAGAGAAGAA</t>
  </si>
  <si>
    <t>GGGAACAGCGCCATGACCAC</t>
  </si>
  <si>
    <t>GTACCTCCGTTCTTCTCTATA</t>
  </si>
  <si>
    <t>GGTTTTCGCGGCGCTCTCT</t>
  </si>
  <si>
    <t>GAGGAGGGTCGTCAAGGGACT</t>
  </si>
  <si>
    <t>GCGCTGTTCCCAGCCTTTGCG</t>
  </si>
  <si>
    <t>GTCAAGGGACTggggcgcggc</t>
  </si>
  <si>
    <t>GTGACGGGTTCCTAGTGGTT</t>
  </si>
  <si>
    <t>GGAGGGTCGTCAAGGGACTg</t>
  </si>
  <si>
    <t>GCCCAGAGAGGAGGGTCGTCA</t>
  </si>
  <si>
    <t>GGGGCTTGACCCCGAAGCGGG</t>
  </si>
  <si>
    <t>GTGGTTTTCGCGGCGCTCTCT</t>
  </si>
  <si>
    <t>GAGCCTCACTAAGCCCCGCAA</t>
  </si>
  <si>
    <t>GTGACGGGTTCCTAGTGGT</t>
  </si>
  <si>
    <t>GGAATGTGGATGATATACACT</t>
  </si>
  <si>
    <t>Ggattcggcccgcctcgggcg</t>
  </si>
  <si>
    <t>GcgCTCGCCATTGCCGCTGG</t>
  </si>
  <si>
    <t>GAAAAGCTGCCTGAATGGAT</t>
  </si>
  <si>
    <t>GAAATAGCTGGAGATTGCG</t>
  </si>
  <si>
    <t>GCTGGAGATTGCGCGGTA</t>
  </si>
  <si>
    <t>GTGGAGACTGCGACCGCGC</t>
  </si>
  <si>
    <t>GCCTCCTGCCACCAGCGGCAA</t>
  </si>
  <si>
    <t>GTCTATGGAAAAGCTGCCTGAA</t>
  </si>
  <si>
    <t>GACTCATTAATAGGACCCAGGCA</t>
  </si>
  <si>
    <t>Ggcctgggcccccgccggatt</t>
  </si>
  <si>
    <t>GaactgctgTTAAGCTATTTG</t>
  </si>
  <si>
    <t>Gtccagaactttacacagaaa</t>
  </si>
  <si>
    <t>GACATTTAAACAGGACAAAACT</t>
  </si>
  <si>
    <t>GTAGGCAGTCTCCCATCCATTC</t>
  </si>
  <si>
    <t>GAATAGAGTGAACAAATGGAATG</t>
  </si>
  <si>
    <t>GAGCTAACAGTCTGAGCCTTGCC</t>
  </si>
  <si>
    <t>GCTCACGCGGGAGGGGAGTAA</t>
  </si>
  <si>
    <t>GGAGTAAAGGGTGGCGGTCC</t>
  </si>
  <si>
    <t>GATTCTCGGCTCACGCGGGAG</t>
  </si>
  <si>
    <t>GAGCTGGGCCAATCCTCTTGG</t>
  </si>
  <si>
    <t>GGTCCGGGCCTGGAGTTCAGT</t>
  </si>
  <si>
    <t>GCTTGCGAGCTGAGGCCAGAC</t>
  </si>
  <si>
    <t>GACAGGGGGGCGCCTACGGAC</t>
  </si>
  <si>
    <t>GGGGAGCTACGGGGTCGCCC</t>
  </si>
  <si>
    <t>GCCCGGGTCGGGTGCTTTCT</t>
  </si>
  <si>
    <t>GCTGAGTCGTCGCCGAGCT</t>
  </si>
  <si>
    <t>GAACGCGGCGTTCCCATTGG</t>
  </si>
  <si>
    <t>GCGCATCCCAGGCCGCGCTAG</t>
  </si>
  <si>
    <t>GTCCCCGTGGGCTGTGGAACT</t>
  </si>
  <si>
    <t>GAGGGACTTCAAGGAAGGCGA</t>
  </si>
  <si>
    <t>GTGGGTAACGTGGGGAGCTAG</t>
  </si>
  <si>
    <t>GGCTCCCTGGTGGGTAACGT</t>
  </si>
  <si>
    <t>GCGACCGTATCCGCTAGCG</t>
  </si>
  <si>
    <t>GACGGGCGAATAAGCCGC</t>
  </si>
  <si>
    <t>GGGGTTTcccccttcttga</t>
  </si>
  <si>
    <t>GCGGGGCGAACGCGAACG</t>
  </si>
  <si>
    <t>GCCAATTCACCGTGCAACTT</t>
  </si>
  <si>
    <t>GTGCGATCCCGATGCGGGTcg</t>
  </si>
  <si>
    <t>GCCTGGAGGACACAGAGCCGT</t>
  </si>
  <si>
    <t>GCGCCTGCTCCCGGCGGAACG</t>
  </si>
  <si>
    <t>GGGTCCATCATCTCGTCCC</t>
  </si>
  <si>
    <t>GAGCAGGCGCTGGCGCAGAGC</t>
  </si>
  <si>
    <t>GGTCCCGCCGCGGCTCTGCG</t>
  </si>
  <si>
    <t>GATTCCGGGGACGAGATGA</t>
  </si>
  <si>
    <t>GACACAGAGCCGTCGGATTC</t>
  </si>
  <si>
    <t>GTGAGTGATCCGGGAGTTA</t>
  </si>
  <si>
    <t>GTGGCCCGGATCCTGCTTGT</t>
  </si>
  <si>
    <t>GTAAACTCTCGCGCGGCTT</t>
  </si>
  <si>
    <t>GGTGGCCCGGATCCTGCTTGT</t>
  </si>
  <si>
    <t>GCGACTGTATCTTTGGCCG</t>
  </si>
  <si>
    <t>GTCGGCCACGTTCAGCGGACA</t>
  </si>
  <si>
    <t>GTCACGTAAACTCTCGCG</t>
  </si>
  <si>
    <t>GCGTCAGCGTCACGGAGGCGT</t>
  </si>
  <si>
    <t>GAGAGTTTACGTGACGACAT</t>
  </si>
  <si>
    <t>GCTCCCGTGTCCGCTGAACG</t>
  </si>
  <si>
    <t>GTCGTCACGTAAACTCTCGCG</t>
  </si>
  <si>
    <t>GTAAACTCTCGCGCGGCTTT</t>
  </si>
  <si>
    <t>GCCGAGGAGTTTTAAATGCGC</t>
  </si>
  <si>
    <t>GTGAAGGGACTGTGTCGTCAA</t>
  </si>
  <si>
    <t>GGCTGTGCGCTTCTGGAGCG</t>
  </si>
  <si>
    <t>GAGCGGGGGCCACTCCGGACA</t>
  </si>
  <si>
    <t>GGGCAGAGGGGCTTCATGTCA</t>
  </si>
  <si>
    <t>GCCTCACGGTAAGCTCGCGG</t>
  </si>
  <si>
    <t>GTCGCCTTTGCCGCCTTCG</t>
  </si>
  <si>
    <t>GGCGGAAATGTACGACAGC</t>
  </si>
  <si>
    <t>GCGGGTTCCGGTGACCACGA</t>
  </si>
  <si>
    <t>GGTGACCACGAAGGCGGCAA</t>
  </si>
  <si>
    <t>GCAAAGGCGACGGAATGGAGG</t>
  </si>
  <si>
    <t>GCAGGAGGTAACGGCCCGCG</t>
  </si>
  <si>
    <t>GTAACGGCCCGCGCGGCGT</t>
  </si>
  <si>
    <t>GAGTGCAGAGCTCCGGGACG</t>
  </si>
  <si>
    <t>GCGGACGACTAGAGTCGTT</t>
  </si>
  <si>
    <t>GCCGCGCGCGTGCGTGTTTC</t>
  </si>
  <si>
    <t>GGTAACGGCCCGCGCGGCGT</t>
  </si>
  <si>
    <t>GGGCGGAAGGAGCGTGGCCA</t>
  </si>
  <si>
    <t>GCGTGGCCAAGGCCGCCGGGT</t>
  </si>
  <si>
    <t>GAGCTCCGGGACGTGGAT</t>
  </si>
  <si>
    <t>GCCGGGTGGGCCGACGCCGCG</t>
  </si>
  <si>
    <t>GCCGGCTCCGATCCACGTCC</t>
  </si>
  <si>
    <t>GCCGGAAACACGCACGCGCG</t>
  </si>
  <si>
    <t>GTCCGCCTTCCGCAGCGGAGC</t>
  </si>
  <si>
    <t>GACGACTAGAGTCGTTGGGCC</t>
  </si>
  <si>
    <t>GTTGGGCCCGGCGCGACCCGC</t>
  </si>
  <si>
    <t>GGGCGGCGTGCAGGAGGTAA</t>
  </si>
  <si>
    <t>GCAGGGTAGACTTTCCCCGTG</t>
  </si>
  <si>
    <t>GCCGGTCTGCGAGCGATTGGG</t>
  </si>
  <si>
    <t>GTTATCTGCAATCCCCTCAG</t>
  </si>
  <si>
    <t>GCCTCTGGCGGCAGGAAGTAG</t>
  </si>
  <si>
    <t>GAACCCGGAGCCTCTGGCGGC</t>
  </si>
  <si>
    <t>GGCACGCCGGAAGTGAACC</t>
  </si>
  <si>
    <t>GGCTACTGCCCGCCATTAAC</t>
  </si>
  <si>
    <t>GGTTATCTGCAATCCCCTCAG</t>
  </si>
  <si>
    <t>GCCGAACTGAGTGACCCCCC</t>
  </si>
  <si>
    <t>GGCGGGCAGTAGCCGCTGAG</t>
  </si>
  <si>
    <t>GCTGGCGAGCTCCGGCGCTGA</t>
  </si>
  <si>
    <t>GCTCGCAGACCGGCTGGCCC</t>
  </si>
  <si>
    <t>GCAGATAACCGCTTCCCGCAC</t>
  </si>
  <si>
    <t>GGCCCACTGGAGCTCGGTC</t>
  </si>
  <si>
    <t>GCCCCGGGGGGTCACTCAGTT</t>
  </si>
  <si>
    <t>GCGGGCAGGTGCCGGGACGCT</t>
  </si>
  <si>
    <t>GTGTTTTCGTCGTGCTCAG</t>
  </si>
  <si>
    <t>GCACCTGCCCGCGCCTTGGGA</t>
  </si>
  <si>
    <t>GGCATCCGTCGCGGTTGGACG</t>
  </si>
  <si>
    <t>GCACTGTAGGTGAGCGCGAG</t>
  </si>
  <si>
    <t>GCCTTCTCCATCCCAAGGCG</t>
  </si>
  <si>
    <t>GAGGCGGAAGAAACCAGAGCC</t>
  </si>
  <si>
    <t>GCCGTCTTCCTGTCGGCGGC</t>
  </si>
  <si>
    <t>GCCCACCCTCATTCTCCCGG</t>
  </si>
  <si>
    <t>GGAAGTGACGGCGACCGCG</t>
  </si>
  <si>
    <t>GCGGCCCTGCCTTTGTTCCGT</t>
  </si>
  <si>
    <t>GGTGGAAGCCTCGCAACGA</t>
  </si>
  <si>
    <t>GTCGCCGTCACTTCCGGGGGT</t>
  </si>
  <si>
    <t>GGTGGAAGCCTCGCAACGAA</t>
  </si>
  <si>
    <t>GTGAATTCCCGAAAGTGCCT</t>
  </si>
  <si>
    <t>GCGACGCCCAACGGAACAA</t>
  </si>
  <si>
    <t>GGAAGCCTCGCAACGAAGGGC</t>
  </si>
  <si>
    <t>GCGCGGTCGCCGTCACTTCCG</t>
  </si>
  <si>
    <t>GGAGAATGAGGGTGGGCAGCG</t>
  </si>
  <si>
    <t>GCGGCGGCGGGAGCCCTGGAA</t>
  </si>
  <si>
    <t>GCCCTGGAACGGAGCTTCG</t>
  </si>
  <si>
    <t>GCGAAAGGCCGAGGCACTTTC</t>
  </si>
  <si>
    <t>GCATTGGTACGGAAATGGCC</t>
  </si>
  <si>
    <t>GGAATCTCAAACCCCAACTCG</t>
  </si>
  <si>
    <t>GCGGCTCCAGCCCTCGAGTTG</t>
  </si>
  <si>
    <t>GACGCCTTTGGCGGTAAATT</t>
  </si>
  <si>
    <t>GGTCAGCCTCACCCTTTCCCG</t>
  </si>
  <si>
    <t>GAATGGCGCGCGTCGGTGCTG</t>
  </si>
  <si>
    <t>GACGCGCGCCATTCAAACTG</t>
  </si>
  <si>
    <t>GGGACTCTAGGCCCAGAATT</t>
  </si>
  <si>
    <t>GGCCCAGAATTAGGGAAAAGC</t>
  </si>
  <si>
    <t>GCTCAATCGTCTTTCTGTC</t>
  </si>
  <si>
    <t>GCCGCATGGAGGCCCCGGGAAA</t>
  </si>
  <si>
    <t>GTCAGCCTCACCCTTTCCCG</t>
  </si>
  <si>
    <t>GAATCTCAAACCCCAACTCGA</t>
  </si>
  <si>
    <t>GCCCAGAATTAGGGAAAAGC</t>
  </si>
  <si>
    <t>GCCTTTGCAGTGGAACCTCAG</t>
  </si>
  <si>
    <t>GTAGCACGCCGTTACCCGT</t>
  </si>
  <si>
    <t>GGAAGTTACGCAACCCCATA</t>
  </si>
  <si>
    <t>GAACCTCAGGGGCCCGCGTT</t>
  </si>
  <si>
    <t>GGAAACGCTCCCCACGGGTAA</t>
  </si>
  <si>
    <t>GTAACGGCGTGCTACCTTA</t>
  </si>
  <si>
    <t>GTCGTCAGGCTCTCGTCTGC</t>
  </si>
  <si>
    <t>GCAAAGGCTGCCATTGCGT</t>
  </si>
  <si>
    <t>GCTGGTTTCAGTCGCGGAG</t>
  </si>
  <si>
    <t>GACGTTCGCTACAGGATCTT</t>
  </si>
  <si>
    <t>GCTACAGGATCTTGGGACAATG</t>
  </si>
  <si>
    <t>GCGGTCTGTAAACTTCCCGG</t>
  </si>
  <si>
    <t>GTAGGGGCTCGTCCCTATCAG</t>
  </si>
  <si>
    <t>GACCGCGGAGACGTTCGCTAC</t>
  </si>
  <si>
    <t>GCTGCGGCCGCTTTCGGCA</t>
  </si>
  <si>
    <t>GTACCTGCTGCGGCCGCTTT</t>
  </si>
  <si>
    <t>GTGCGAGAAGAACCAGAAGGT</t>
  </si>
  <si>
    <t>GAGTTGGCGCGCGGAAGGCCA</t>
  </si>
  <si>
    <t>GGGGTCAGCTCAACCGGAGAG</t>
  </si>
  <si>
    <t>GCGCGCTCCCCTTCTCAGTC</t>
  </si>
  <si>
    <t>GCGGTACCGGAGGTGCCCGA</t>
  </si>
  <si>
    <t>GTCGGAGAGTCTCGGACAGA</t>
  </si>
  <si>
    <t>GTTTCCCGGCCGGACTGAGAA</t>
  </si>
  <si>
    <t>GTCTCCTGCTTTCGCGACA</t>
  </si>
  <si>
    <t>GCGACATGGCCTTCAATTTTG</t>
  </si>
  <si>
    <t>GATCCCCCTAGACCTTCACCC</t>
  </si>
  <si>
    <t>GTCCGAGACTCTCCGACCTG</t>
  </si>
  <si>
    <t>GACTCTCCGACCTGGGGATCC</t>
  </si>
  <si>
    <t>GGTTTCCCGGCCGGACTGAGA</t>
  </si>
  <si>
    <t>GGCGGAACTCGGTGATCTGAC</t>
  </si>
  <si>
    <t>GCTCCCCTTCTCAGTCCGGCC</t>
  </si>
  <si>
    <t>GACCTAGCCTAAGAGGCCGGA</t>
  </si>
  <si>
    <t>GGCGCCAAGGGCGTAGGAGG</t>
  </si>
  <si>
    <t>GCGTCGCAGGAGTAACCTACT</t>
  </si>
  <si>
    <t>GTCCGAGACTCTCCGACCT</t>
  </si>
  <si>
    <t>GCCAAGGGCGTAGGAGGTGGG</t>
  </si>
  <si>
    <t>GGCGCAGAAGTAGTACGGT</t>
  </si>
  <si>
    <t>GCTCGTGGCCCTCTTTAGGGAGCCC</t>
  </si>
  <si>
    <t>GGCCCTCTTTAGGGAGCCCTGG</t>
  </si>
  <si>
    <t>GCCCTGGGGGGTGGGGAGTCGCGAG</t>
  </si>
  <si>
    <t>GGGGGGTGGGGAGTCGCGAGCG</t>
  </si>
  <si>
    <t>GGAGTCGCGAGCGGGGAATCA</t>
  </si>
  <si>
    <t>GCGGGGAATCACGGTCGCGC</t>
  </si>
  <si>
    <t>GGGGTCGAGGCTACAGAGCCA</t>
  </si>
  <si>
    <t>GAGCCATGGCCGGGGCTACGC</t>
  </si>
  <si>
    <t>GAGGGCCACGAGCTGCGAAA</t>
  </si>
  <si>
    <t>GAGCTGCGAAAGGGCGGGAA</t>
  </si>
  <si>
    <t>GCGAAAGGGCGGGAAAGGCAGT</t>
  </si>
  <si>
    <t>GAAGGTGGGAGCGGAGAGCGC</t>
  </si>
  <si>
    <t>GGTGAGCGCGGAGACGGGCCG</t>
  </si>
  <si>
    <t>GAAGTAGTACGGTGGGCCGA</t>
  </si>
  <si>
    <t>GTACGGTGGGCCGAAGGCGCG</t>
  </si>
  <si>
    <t>GTCGCGCAGGCGCAGAAGTAGTA</t>
  </si>
  <si>
    <t>GTTAACGAGGTGCCCGCCCTA</t>
  </si>
  <si>
    <t>GAGCCAACAGTCACTGTAA</t>
  </si>
  <si>
    <t>GCTTCCCTAGTGGTCGCG</t>
  </si>
  <si>
    <t>GACCACTGCGACCCTAGGGC</t>
  </si>
  <si>
    <t>GCCTGGGGTTCGGCGCTATGG</t>
  </si>
  <si>
    <t>GAGCGCCTCGCGACCACTA</t>
  </si>
  <si>
    <t>GACGCAGTTCTCAACCCGCA</t>
  </si>
  <si>
    <t>GCTGCGAGACAAGACTCCGCC</t>
  </si>
  <si>
    <t>GTGGCAACTGAGTCGAGGGAA</t>
  </si>
  <si>
    <t>GAACAGGCTTGCTCGTCCTTG</t>
  </si>
  <si>
    <t>GCGACGCCAAATGAACTTTA</t>
  </si>
  <si>
    <t>GAGCGGCGGGGTTCCGAGCG</t>
  </si>
  <si>
    <t>GAGGAGAACGGGAAGTATGAG</t>
  </si>
  <si>
    <t>GGGGGAGAGCGGCGCGAGAAG</t>
  </si>
  <si>
    <t>GGCGGAGACGGCTGTAGCACA</t>
  </si>
  <si>
    <t>GCGGAGACGGCTGTAGCACA</t>
  </si>
  <si>
    <t>GAACCCAGGACCCCGTGACT</t>
  </si>
  <si>
    <t>GTGGAGCGCCGTCCCCACGCT</t>
  </si>
  <si>
    <t>GGTCGCGTCCTTGCGACCC</t>
  </si>
  <si>
    <t>GCTTCTGGGAGCGGCCAGCCT</t>
  </si>
  <si>
    <t>GGGTCTCCATAAAGTTCATT</t>
  </si>
  <si>
    <t>GCCCGGCTGCCATGAGGAGAA</t>
  </si>
  <si>
    <t>GAGAACGGGAAGTATGAGCGG</t>
  </si>
  <si>
    <t>GACGGCTGTAGCACAAGGTAA</t>
  </si>
  <si>
    <t>GCGGCGTTTTCTCCTTCGGAA</t>
  </si>
  <si>
    <t>GGACTCTGGGCTCCACCACCG</t>
  </si>
  <si>
    <t>GCCCGGCCCGCCTCGGCTTTG</t>
  </si>
  <si>
    <t>GAGATGCTGCCCGGCCCGCCT</t>
  </si>
  <si>
    <t>GGGAACTTCCAGCCCCAACGG</t>
  </si>
  <si>
    <t>GACGCCGTCAGCAAGGCGAAA</t>
  </si>
  <si>
    <t>GGAGAACCCTGTGGACATGTC</t>
  </si>
  <si>
    <t>GGACCCGAAGGAGAACCCTG</t>
  </si>
  <si>
    <t>GGGCTCGACGCCGTCAGCA</t>
  </si>
  <si>
    <t>GGGTGGGGGTGAATCCGGCCC</t>
  </si>
  <si>
    <t>GCCGGGCCAGGCTAGACGGGG</t>
  </si>
  <si>
    <t>GTGCAGCGGGGCGGGCGAAGGA</t>
  </si>
  <si>
    <t>GCGGGGCCCTAAGGCCCCATC</t>
  </si>
  <si>
    <t>GCCAACCTCTAGTGTTCCAG</t>
  </si>
  <si>
    <t>GGCCTCCGCGCATAGCACGC</t>
  </si>
  <si>
    <t>GGCGCGCTCATGCCGGAAAGG</t>
  </si>
  <si>
    <t>GCTCATGCCGGAAAGGGGGGG</t>
  </si>
  <si>
    <t>GCCCATCCCCGGATCCTTCGT</t>
  </si>
  <si>
    <t>GCCCCTGAGAATTGTGGTCTAG</t>
  </si>
  <si>
    <t>GAGTGTCGGGGCCAGCACGC</t>
  </si>
  <si>
    <t>GACACGGCCCGCAGCGCGGG</t>
  </si>
  <si>
    <t>GCTGGCCCCGACACTCACCCG</t>
  </si>
  <si>
    <t>GAGTGTCGGGGCCAGCACGCC</t>
  </si>
  <si>
    <t>GGACCGTCCGGATGGGGCCTT</t>
  </si>
  <si>
    <t>GGGGCAAGCCCCTGAGAATTG</t>
  </si>
  <si>
    <t>GGTACGGCCCAGATAGGCGCC</t>
  </si>
  <si>
    <t>GAGCCAGCCGGGCGCCTATC</t>
  </si>
  <si>
    <t>GCGCTCATGCCGGAAAGGG</t>
  </si>
  <si>
    <t>GCCGGGAATTGTAGTTTTCTCT</t>
  </si>
  <si>
    <t>GGCCTCCGCGCATAGCACGCC</t>
  </si>
  <si>
    <t>GGCCGGGCCAGGCTAGACG</t>
  </si>
  <si>
    <t>GGCCCTAAGGCCCCATCCGGA</t>
  </si>
  <si>
    <t>GCACCAGCCACCAGCACGGTA</t>
  </si>
  <si>
    <t>GCGGGGCGGGCGAAGGAAGGCA</t>
  </si>
  <si>
    <t>GCTATGCGCGGAGGCCCAGACA</t>
  </si>
  <si>
    <t>GGGTGCCACTCCCCTTTTGTC</t>
  </si>
  <si>
    <t>GAAGCCCAGACCTGCAGGGTTCG</t>
  </si>
  <si>
    <t>GCGATGAAGCCCAGACCTGCA</t>
  </si>
  <si>
    <t>GCTGGCGGTCCGAGCTGTGGCT</t>
  </si>
  <si>
    <t>GGAGCTGGCGGTCCGAGCTG</t>
  </si>
  <si>
    <t>GCCCCCGGTTGACTAGGAGC</t>
  </si>
  <si>
    <t>GGTCTGGGCTTCATCGCGT</t>
  </si>
  <si>
    <t>GTCGGTCTTCCAAGCCACAGCT</t>
  </si>
  <si>
    <t>GCATTTCAGGTGCAACTGGCC</t>
  </si>
  <si>
    <t>GTTTATTATCCACGAACCCTGC</t>
  </si>
  <si>
    <t>GACCGCCAGCTCCTAGTCAAC</t>
  </si>
  <si>
    <t>GCCGCCAGGGCACGGTCATCG</t>
  </si>
  <si>
    <t>GGGCTTTCCTTGAGGGGCTGG</t>
  </si>
  <si>
    <t>GGTGGCGGGCTTTCCTTGA</t>
  </si>
  <si>
    <t>GGACCTGGAGGGGGCCGATG</t>
  </si>
  <si>
    <t>GCGATGTCGCCGGTGCAGGCG</t>
  </si>
  <si>
    <t>GAAAGCCCGCCACCCCCACAT</t>
  </si>
  <si>
    <t>GGAGCTCATCCTGACGCAGT</t>
  </si>
  <si>
    <t>GTCGGTGGAGAGTAAGGCCC</t>
  </si>
  <si>
    <t>GCGCTGGTGGAAGGTACCGC</t>
  </si>
  <si>
    <t>GCGACATCGCGTCTATAAGC</t>
  </si>
  <si>
    <t>GCAGAACCTTTCAGAGTTAGC</t>
  </si>
  <si>
    <t>GGCGTAGCAGAAACCGCTT</t>
  </si>
  <si>
    <t>GCAGAAACCGCTTGGGGTCC</t>
  </si>
  <si>
    <t>GGTATGTGGCTAGCCACCCT</t>
  </si>
  <si>
    <t>GCGGCGGGAGGGGCTACAAGT</t>
  </si>
  <si>
    <t>GCTCCTGGAGCTGCAGGCGGC</t>
  </si>
  <si>
    <t>GCCAACTGCTCCTGCGCCGGG</t>
  </si>
  <si>
    <t>GTTTTGCAAAGGCTAGAAACAC</t>
  </si>
  <si>
    <t>GAAGGGGTCTCCTCTTCACAC</t>
  </si>
  <si>
    <t>GATCCAGGCTGCATCAAGAGGC</t>
  </si>
  <si>
    <t>GGAGACCCCTTCCCTCTTGTG</t>
  </si>
  <si>
    <t>GTCCCGCCAGGTGCCAGGTATG</t>
  </si>
  <si>
    <t>GAGGATGCAATGCGTTTAACG</t>
  </si>
  <si>
    <t>GGCTTCCAGCTAACTCTGAA</t>
  </si>
  <si>
    <t>GACCTGGCCCTTCCGGCGCT</t>
  </si>
  <si>
    <t>GCAGTTGGCTGAGGTCGTCTC</t>
  </si>
  <si>
    <t>GAAGGAGTCCCGCCAGGTGCC</t>
  </si>
  <si>
    <t>GCGAGGGCGCCCGTTCCTCCC</t>
  </si>
  <si>
    <t>GCCCTAAACTTTCCGCTTTT</t>
  </si>
  <si>
    <t>GCTGGCGGCGACGACCCCGCC</t>
  </si>
  <si>
    <t>GATACGCGGAGGGCAACAA</t>
  </si>
  <si>
    <t>GTGGTGAGGGGATACGCGGA</t>
  </si>
  <si>
    <t>GGATGGCCGCAAAGGTGGTGAG</t>
  </si>
  <si>
    <t>GAAAGTCGTGGATGGCCGCAA</t>
  </si>
  <si>
    <t>GCGGAAGGTGCGAAAGTCGTGGA</t>
  </si>
  <si>
    <t>GGATGGAGTGCGGTAATCAG</t>
  </si>
  <si>
    <t>GTGCGGTAATCAGCGGTTGT</t>
  </si>
  <si>
    <t>GTAAGTATACAGTGCCTCC</t>
  </si>
  <si>
    <t>GCGTATCCCCTCACCACCTTTG</t>
  </si>
  <si>
    <t>GCCATTTTCCTGCCTGTGAGGG</t>
  </si>
  <si>
    <t>GGACAGATCGCGCTCGGGTCT</t>
  </si>
  <si>
    <t>GTGCTTCTGGGGGTGTGAGC</t>
  </si>
  <si>
    <t>GCGCGATCTGTCCACCCTCAC</t>
  </si>
  <si>
    <t>GGAGGCGACGGAGTGCTTCT</t>
  </si>
  <si>
    <t>GTGTTGACGCCATACGCC</t>
  </si>
  <si>
    <t>GCGACACCCGGCACTGGGAC</t>
  </si>
  <si>
    <t>GTGTCGGCGCCTCATTCGGG</t>
  </si>
  <si>
    <t>GCCGGGTGTCGCGGCGCTTGG</t>
  </si>
  <si>
    <t>GCGGCCCGGGGTTGGAGATCG</t>
  </si>
  <si>
    <t>GGGGTTGGAGATCGCGGTAA</t>
  </si>
  <si>
    <t>GGAGATCGCGGTAAAGGGGG</t>
  </si>
  <si>
    <t>GTGGGGCTCACGGAGGGTGGT</t>
  </si>
  <si>
    <t>GGTAGGAGGGACGGGACCTGA</t>
  </si>
  <si>
    <t>GGGTTGGAGATCGCGGTAAA</t>
  </si>
  <si>
    <t>GGTGTCGGCGCCTCATTCGGG</t>
  </si>
  <si>
    <t>GGGGCCGAGAGTTTGGAGCCC</t>
  </si>
  <si>
    <t>GACGCCATACGCCGGGGCG</t>
  </si>
  <si>
    <t>GACGGGCGCGGCGACAGCGCA</t>
  </si>
  <si>
    <t>GAGGCGCCGACACCCCACTC</t>
  </si>
  <si>
    <t>GTCAACACGTAGCCCTCCCC</t>
  </si>
  <si>
    <t>GCCGTTCAGTCACGGTAAC</t>
  </si>
  <si>
    <t>GCGTGGCGTGGTTCTGTGCCT</t>
  </si>
  <si>
    <t>GGAGCCCGGCCCAGCCCGGGT</t>
  </si>
  <si>
    <t>GATGAATGGGAAGCGGCCAG</t>
  </si>
  <si>
    <t>GCCGGGAGTTGCAGTACCCTC</t>
  </si>
  <si>
    <t>GCCGGGAAACACGATAAA</t>
  </si>
  <si>
    <t>GGAGCTCCCATTGGTAAACC</t>
  </si>
  <si>
    <t>GATCAAGACGCTACCTTCCTG</t>
  </si>
  <si>
    <t>GGAGTTTTCGGACGCTGTTA</t>
  </si>
  <si>
    <t>GTTTCCCGGCCCTACCCAAT</t>
  </si>
  <si>
    <t>GGTCTTGAAATGGCGGCGA</t>
  </si>
  <si>
    <t>GATGGTCAATTAGAGTTCCCA</t>
  </si>
  <si>
    <t>GCTCCAGATGGCGTCTTCCG</t>
  </si>
  <si>
    <t>GGCATCTGCCAAGGTAGAAC</t>
  </si>
  <si>
    <t>GCAGCAGCCGTAGCAATGCTC</t>
  </si>
  <si>
    <t>GTATTTGGAGGTAGTAGTACA</t>
  </si>
  <si>
    <t>GACGCCATCTGGAGCTTCTCG</t>
  </si>
  <si>
    <t>GGACACCGGTACCTGTGCTGT</t>
  </si>
  <si>
    <t>GGGCATCTGCCAAGGTAGAAC</t>
  </si>
  <si>
    <t>GCGTCTTCCGTGGGCAACG</t>
  </si>
  <si>
    <t>GCTCCAGATGGCGTCTTCCGT</t>
  </si>
  <si>
    <t>GGCGTCTTCCGTGGGCAACG</t>
  </si>
  <si>
    <t>GGGCAACGTGGCCGACAGCAC</t>
  </si>
  <si>
    <t>GGCGCCCCGGCCGGTATGGC</t>
  </si>
  <si>
    <t>GGTGCGCGCCTGCGCATAGGT</t>
  </si>
  <si>
    <t>Gagtggggatccttggggatg</t>
  </si>
  <si>
    <t>GGGCGGCTGTATTGACTGCC</t>
  </si>
  <si>
    <t>Ggcgataaggctgcgtggag</t>
  </si>
  <si>
    <t>GCAGACCCGACCTATGCGC</t>
  </si>
  <si>
    <t>Gatccttggggatgggggtac</t>
  </si>
  <si>
    <t>GCACTTCCTGCCCGCCATAC</t>
  </si>
  <si>
    <t>GCCGGGTGTGGGCGGAGCGAA</t>
  </si>
  <si>
    <t>GTATTGACTGCCGGGTGTGGG</t>
  </si>
  <si>
    <t>GCGCATGCGCACAGTGCGTC</t>
  </si>
  <si>
    <t>GCCCGCCTAGAAAGGGTGAAG</t>
  </si>
  <si>
    <t>GACTGAGTACGGGTGCCTGTC</t>
  </si>
  <si>
    <t>GGGTGCCTGTCAGGCTCTTG</t>
  </si>
  <si>
    <t>GCTCTGTGCCCTTGCTGCTGA</t>
  </si>
  <si>
    <t>GGCAGCACGAACGGTCCGCGG</t>
  </si>
  <si>
    <t>GACCTCCCCGCCGGCGGGATG</t>
  </si>
  <si>
    <t>GCGACTACGTCGGGCCGCTG</t>
  </si>
  <si>
    <t>GGGCTCCCGCGTGGCCGTCT</t>
  </si>
  <si>
    <t>GCGGAAGTCCATGCGCCAT</t>
  </si>
  <si>
    <t>GGAGGAGACGAGACCCACTTC</t>
  </si>
  <si>
    <t>GCAGCCGCCCTGGGCCGCAGC</t>
  </si>
  <si>
    <t>GCGCACGCCCAAGGGACGCC</t>
  </si>
  <si>
    <t>GCAGCCGGCGGCGAAGCCGCT</t>
  </si>
  <si>
    <t>GGTCTGCTACGGCACCGCG</t>
  </si>
  <si>
    <t>GACCAGACAGGGCGGGGTGC</t>
  </si>
  <si>
    <t>GCGTGCGCATTGGGGAGCGCC</t>
  </si>
  <si>
    <t>GGCCGGGTAAGAACGGCACG</t>
  </si>
  <si>
    <t>GGCGGGCTGCTTGCCGCTA</t>
  </si>
  <si>
    <t>GACGAGACCCACTTCCGGAAG</t>
  </si>
  <si>
    <t>GTTAGAGGTGCCGCATCCCC</t>
  </si>
  <si>
    <t>GCTCTCGAAGTGGAGGCGGT</t>
  </si>
  <si>
    <t>GAGGGCTTGCGGCTAGCCGG</t>
  </si>
  <si>
    <t>GTGAGACACACGCTTTGGTCC</t>
  </si>
  <si>
    <t>GCCGGGTGAGTGTGGCGTCCAG</t>
  </si>
  <si>
    <t>GGGCTCCTTCTACAACTAC</t>
  </si>
  <si>
    <t>GCGGCTAGCCGGAGGAAGCTT</t>
  </si>
  <si>
    <t>GTGGCGTCCAGCGGGCTGCGA</t>
  </si>
  <si>
    <t>GCATCGGAACCTCTGAAACTG</t>
  </si>
  <si>
    <t>GCCTCCACTTCGAGAGCTCC</t>
  </si>
  <si>
    <t>GGCTTTTATGCGAGAGGTAA</t>
  </si>
  <si>
    <t>GAATCGCTTCACCGAATCGCC</t>
  </si>
  <si>
    <t>GAGGGAGGGAGGCGAGTTGGAG</t>
  </si>
  <si>
    <t>GGGAGGCGAGTTGGAGGGGTGA</t>
  </si>
  <si>
    <t>GAAGAAACTCCTTCTCCTCTCTC</t>
  </si>
  <si>
    <t>GAGGACGCGGCCAGGCGATT</t>
  </si>
  <si>
    <t>GTGAAGTCTAGCAGAGGACG</t>
  </si>
  <si>
    <t>GCGGCAGGTGAAGTCTAGCAG</t>
  </si>
  <si>
    <t>GGTTGTGTACGGTCCGCAG</t>
  </si>
  <si>
    <t>GTGGGAGAGGTAGTGCGTGCG</t>
  </si>
  <si>
    <t>GGGGGTAGGAGTCGTGGATG</t>
  </si>
  <si>
    <t>GAGCTGGGGAAGTGGCTGCTCC</t>
  </si>
  <si>
    <t>GCGTTGGTTCCCCTCTTTGACC</t>
  </si>
  <si>
    <t>GcaAAGGGTCTGTGTTGCTAAG</t>
  </si>
  <si>
    <t>GTAATAAAGGGGGGGAGTggagg</t>
  </si>
  <si>
    <t>GAGGGGAACCAACGCCTGC</t>
  </si>
  <si>
    <t>GTTTCTTTCTCTCCTCCTCTCA</t>
  </si>
  <si>
    <t>GTCTGTGTTGCTAAGAGGCTTT</t>
  </si>
  <si>
    <t>GAAGCGATTCCTGCAGGCGT</t>
  </si>
  <si>
    <t>GTAGTGAGATGTCTCCAGCCA</t>
  </si>
  <si>
    <t>GACGGAGCCTCTCCCGAGTC</t>
  </si>
  <si>
    <t>GAAACGTCTGCCTCCAGGATC</t>
  </si>
  <si>
    <t>GACTAGAGCGGCGGCGACGCT</t>
  </si>
  <si>
    <t>GCTGCCGTCACGCCGCAGCC</t>
  </si>
  <si>
    <t>GAATGCCCCACTTGGAAAACG</t>
  </si>
  <si>
    <t>GCTGCGGGTCCGGTTTCCGGC</t>
  </si>
  <si>
    <t>GTGGGCCGCCAGACTCGGGAG</t>
  </si>
  <si>
    <t>GAGAGGCTCCGTCTTGTGCAA</t>
  </si>
  <si>
    <t>GTCCATCTTGCAGTCCTTGTT</t>
  </si>
  <si>
    <t>GGAGCCTCTCCCGAGTCTGG</t>
  </si>
  <si>
    <t>GACGCTGCGGGTCCGGTTTC</t>
  </si>
  <si>
    <t>GCCCACGCTCCCGCCGGAAAC</t>
  </si>
  <si>
    <t>GAAACCGGACCCGCAGCGTCG</t>
  </si>
  <si>
    <t>GGTTCAGGCTCCCGACACCGC</t>
  </si>
  <si>
    <t>GACACCGCCGGTCAGACTTGC</t>
  </si>
  <si>
    <t>GCGGCCTCAACACGCCCAT</t>
  </si>
  <si>
    <t>GTTACCCGCAAGTCTGACCGG</t>
  </si>
  <si>
    <t>GAAGGGCAGCTCCGGAGTCTG</t>
  </si>
  <si>
    <t>GCGTATAAGGGGCGAGGGTCT</t>
  </si>
  <si>
    <t>GAGGAAGCGGGTAAGAGATAG</t>
  </si>
  <si>
    <t>GTTTGTTAGGACTGCTGCTTC</t>
  </si>
  <si>
    <t>GGGCAGGTGAGAGGCGTATAA</t>
  </si>
  <si>
    <t>GGCCGCTGCCTGGCTTAGGG</t>
  </si>
  <si>
    <t>GAGCCAgcgggcgccccgag</t>
  </si>
  <si>
    <t>GAGCGGAAGCCGCTATCTGG</t>
  </si>
  <si>
    <t>GGAGCAGCGGCAGCACCACA</t>
  </si>
  <si>
    <t>GCGCCGCGATAGGGGCGGAGC</t>
  </si>
  <si>
    <t>GCTATCTGGAGGCGGACTC</t>
  </si>
  <si>
    <t>GCCACAGAGCCGGGGCAGCCG</t>
  </si>
  <si>
    <t>GAGCCGGGGCAGCCGCGGCAA</t>
  </si>
  <si>
    <t>Gccccgagcgggcagcctcgc</t>
  </si>
  <si>
    <t>GCATGGAGCGCTGCGCGA</t>
  </si>
  <si>
    <t>GATCTCGGGGCGCCGCGATA</t>
  </si>
  <si>
    <t>GGCGTCGGGTAAGGATGCCCC</t>
  </si>
  <si>
    <t>GCTTGCTACAGTCCGGGCGT</t>
  </si>
  <si>
    <t>GCTTCTGCGCTTGCTACAGTC</t>
  </si>
  <si>
    <t>GAGGTCATGACATTCAGGTCC</t>
  </si>
  <si>
    <t>GACATTCAGGTCCCGGTGAGC</t>
  </si>
  <si>
    <t>GGGGCCTGGTTCACTGGGTC</t>
  </si>
  <si>
    <t>GTCATGACCTCGGGTCATGTG</t>
  </si>
  <si>
    <t>GCAGCCCGGTGTCAGCTTC</t>
  </si>
  <si>
    <t>GCTGCTGGGCCCATAGTGTCG</t>
  </si>
  <si>
    <t>GGCTAGAGTCTGGCGGCCGAG</t>
  </si>
  <si>
    <t>GGCTGGGAATTGTAGTTCGA</t>
  </si>
  <si>
    <t>GGCTTAGGAGCGCGAGAGGC</t>
  </si>
  <si>
    <t>Gagcgagaagctgcgagcgcg</t>
  </si>
  <si>
    <t>GCTGGGACAACTAGTCCTCT</t>
  </si>
  <si>
    <t>GCCTCGCACGCCGGAATCGCC</t>
  </si>
  <si>
    <t>GCCGGAATCGCCGGGCACTC</t>
  </si>
  <si>
    <t>GAATCGCCGGGCACTCTGGGA</t>
  </si>
  <si>
    <t>GGAGCCGTTGGGGAGCTTGA</t>
  </si>
  <si>
    <t>GGTCAGGCTCCGGCGGGAAGG</t>
  </si>
  <si>
    <t>GccatcgccgcTCAGACTG</t>
  </si>
  <si>
    <t>GCTCTCCAATCGCCGGGCGG</t>
  </si>
  <si>
    <t>GGCGCAGCTCTCCAATCGC</t>
  </si>
  <si>
    <t>GctgcggGCGGTCGGGGCTcc</t>
  </si>
  <si>
    <t>GcagcagcagcgggggctgcggG</t>
  </si>
  <si>
    <t>GGCGGCGGGCCCCAGTCTGAg</t>
  </si>
  <si>
    <t>GCTCTCCAATCGCCGGGCGGC</t>
  </si>
  <si>
    <t>GTGGCCGGCGCAGCTCTCCAATCGC</t>
  </si>
  <si>
    <t>GgcACAAGATggcgccgccgccc</t>
  </si>
  <si>
    <t>GACTGGGGCCCGCCGCCCGGCGAT</t>
  </si>
  <si>
    <t>GAGAGCTGCGCCGGCCACGCCG</t>
  </si>
  <si>
    <t>GGCGCAGCTCTCCAATCGCC</t>
  </si>
  <si>
    <t>Gcggcagcagcagcgggggctgc</t>
  </si>
  <si>
    <t>GcagcagcgggggctgcggGCGGT</t>
  </si>
  <si>
    <t>GAGGGGCGTGCCGACTTCAG</t>
  </si>
  <si>
    <t>GTCCGGCTCGGAACCACACA</t>
  </si>
  <si>
    <t>GCGAGCGTCTGGGTGAAGGG</t>
  </si>
  <si>
    <t>GACGCTCGCCAATCCGTGTG</t>
  </si>
  <si>
    <t>GCCGGACTTCATTTCCCCGA</t>
  </si>
  <si>
    <t>GCGGCCTGAGGAGACCCGTT</t>
  </si>
  <si>
    <t>GGATCAGGCGTCCCCTGAAGT</t>
  </si>
  <si>
    <t>GGGGACGCCTGATCCGAGGA</t>
  </si>
  <si>
    <t>GTGAACGCGCAGGCAGCACCG</t>
  </si>
  <si>
    <t>GAAACCGCGAGCGCCGAGCT</t>
  </si>
  <si>
    <t>GAGCAGCGACACGGGAGTCTA</t>
  </si>
  <si>
    <t>GCGAGCGGAGGAGCAGCGACA</t>
  </si>
  <si>
    <t>GaggggggaggATGGCGCGCT</t>
  </si>
  <si>
    <t>GCTTGGACTCGAGCCCCGGAA</t>
  </si>
  <si>
    <t>GAGCAGCGACACGGGAGTCT</t>
  </si>
  <si>
    <t>GCGGTGCAGCGCTCCGGTA</t>
  </si>
  <si>
    <t>GAGGCGGCGGTGCAGCGCTC</t>
  </si>
  <si>
    <t>GCAGACCCGCGCCGCCTTAC</t>
  </si>
  <si>
    <t>GGAGGCGGCGGTGCAGCGCTC</t>
  </si>
  <si>
    <t>GGACGGAAGAGGCCCTGCGG</t>
  </si>
  <si>
    <t>GGCGGGCTCCTCAGCCGTTC</t>
  </si>
  <si>
    <t>GAGTCCAAGCTCGGCGCTCG</t>
  </si>
  <si>
    <t>GGCGGTGCAGCGCTCCGGTA</t>
  </si>
  <si>
    <t>GCTTTCCCAGGGTTTTAGGCC</t>
  </si>
  <si>
    <t>GGCCGGAGTTTAGGGCGCGCT</t>
  </si>
  <si>
    <t>GGATTTAATTGGCCGGAGTTT</t>
  </si>
  <si>
    <t>GCCGGAGTTTAGGGCGCGCT</t>
  </si>
  <si>
    <t>GTCAGCTGATCGCGCACTGA</t>
  </si>
  <si>
    <t>GACTCTGACCCCGCTTTCCCA</t>
  </si>
  <si>
    <t>GACCCAGTTGGCCCTGGGCCG</t>
  </si>
  <si>
    <t>GGGACCCAGTTGGCCCTGGGC</t>
  </si>
  <si>
    <t>GGGAGGCTCGTCCATCGGGC</t>
  </si>
  <si>
    <t>GGCCGAATGGTGGATTTAAT</t>
  </si>
  <si>
    <t>GATTTAATTGGCCGGAGTTT</t>
  </si>
  <si>
    <t>GGTCCCGGTGTCGGCAGGCCT</t>
  </si>
  <si>
    <t>GCGCACTGAGGGTGCGATCC</t>
  </si>
  <si>
    <t>GGGCCAACTGGGTCCCGGTGT</t>
  </si>
  <si>
    <t>GACTTCCCTTTCTTCTCACTT</t>
  </si>
  <si>
    <t>GGTGAGGAGGGGGATAGGGCA</t>
  </si>
  <si>
    <t>GGTTATCTAGAATTCTCCCA</t>
  </si>
  <si>
    <t>GGCTAGTTACCCAGAATTCTC</t>
  </si>
  <si>
    <t>GGAGTTAGGTAGAGGGATTTA</t>
  </si>
  <si>
    <t>GGGGGTTGGAGTTAGGTAGA</t>
  </si>
  <si>
    <t>GGGAGCGAGAATTGCGGGGGT</t>
  </si>
  <si>
    <t>GTGAAGGGAGCGAGAATTGCG</t>
  </si>
  <si>
    <t>GGAAGAAGCGCCTCGGACCC</t>
  </si>
  <si>
    <t>GGCGGATATTTTGGAGCGCG</t>
  </si>
  <si>
    <t>GCGCGTGGAATTAGAACGAGT</t>
  </si>
  <si>
    <t>GCTCCCTTCACCTGATGATTC</t>
  </si>
  <si>
    <t>GTAGCTATTGGAGAGGATTCT</t>
  </si>
  <si>
    <t>GAATTCTAGATAACCGATTTTTC</t>
  </si>
  <si>
    <t>GGGGAAACTGGAATTTCCCG</t>
  </si>
  <si>
    <t>GCCCTAGGCGTGGGGGAGAAC</t>
  </si>
  <si>
    <t>GGTTAGGTTGAGCCCTAGGCG</t>
  </si>
  <si>
    <t>GCGCTTCTTCCAATCAAGAA</t>
  </si>
  <si>
    <t>GccgccAGCGAGGAGGAGGAA</t>
  </si>
  <si>
    <t>GGGTGGGTCTGTCCCGCTGC</t>
  </si>
  <si>
    <t>GCCACCACCATAGACGGGGG</t>
  </si>
  <si>
    <t>GCCGCCGCCACCACCATAGAC</t>
  </si>
  <si>
    <t>GAGGCCGCCGCCACTGTTCA</t>
  </si>
  <si>
    <t>Ggggacacccccgacccccgg</t>
  </si>
  <si>
    <t>GTCCGGCTTCTTGGGCCCGGG</t>
  </si>
  <si>
    <t>GTCCCCCAGGTCCGGCTTCTT</t>
  </si>
  <si>
    <t>GGCCTCTCAGACCGCCTTGGG</t>
  </si>
  <si>
    <t>GCCCAGGCTTTTATCCGGCAC</t>
  </si>
  <si>
    <t>GTTGCCATGAACAGTGGCGG</t>
  </si>
  <si>
    <t>Ggtggcggtggtggccccgcc</t>
  </si>
  <si>
    <t>Ggtggtggccccgccgggggt</t>
  </si>
  <si>
    <t>GGCAGTAGCGGGGGACTCGA</t>
  </si>
  <si>
    <t>GGGGGACTCGATGGACCG</t>
  </si>
  <si>
    <t>GCAAGTGAGTGTTTTTcgggc</t>
  </si>
  <si>
    <t>GGGCAGGCCTGGGCCGGATG</t>
  </si>
  <si>
    <t>GTCGGAGAGCGCGGGGAGGTT</t>
  </si>
  <si>
    <t>GTTGGGTTCCCGGGAACGT</t>
  </si>
  <si>
    <t>GGAGGTGAGGGGGGGAGCCCG</t>
  </si>
  <si>
    <t>GAGAAGCGCTTAAAGCGGC</t>
  </si>
  <si>
    <t>GTAGCGCTCGGGCGCCATGTT</t>
  </si>
  <si>
    <t>GCGCCATGTTAGGACGAA</t>
  </si>
  <si>
    <t>GGCGGGAGCGGTGCGGGAGAG</t>
  </si>
  <si>
    <t>GAACGTTGCTGTGGTAGCGCT</t>
  </si>
  <si>
    <t>GTTTTCTTTCGCTCGCCGGCT</t>
  </si>
  <si>
    <t>GCTGGGCCTTGGGGGGCGTCC</t>
  </si>
  <si>
    <t>GCATGATCCACTGAGGCGGGA</t>
  </si>
  <si>
    <t>GATCATGCCCAGGGCGGCAG</t>
  </si>
  <si>
    <t>GCAGTTCTAGAACGTTGCTG</t>
  </si>
  <si>
    <t>GGCGAGAAGACCAGAGCGCGG</t>
  </si>
  <si>
    <t>GCAGCTGGGGTTGGTAAGGTC</t>
  </si>
  <si>
    <t>GCCGTGTATCCTCGGGGGCGG</t>
  </si>
  <si>
    <t>GCTCTGGTCTTCTCGCCTCT</t>
  </si>
  <si>
    <t>GGCGTGGGGTGCGTCGGTGGG</t>
  </si>
  <si>
    <t>GTTGGTAAGGTCGGGCCATGG</t>
  </si>
  <si>
    <t>GACTGCTCCTCGTGCTCTA</t>
  </si>
  <si>
    <t>GCGCAACTACTTCCGGGGCGA</t>
  </si>
  <si>
    <t>GGCGGCTATTACCTGCGTCCG</t>
  </si>
  <si>
    <t>GCCCGCCCCAACTCAAGGAC</t>
  </si>
  <si>
    <t>Gtgtgactctcacgacgaccg</t>
  </si>
  <si>
    <t>GCAGGAGGCGGGGCTTAGGAG</t>
  </si>
  <si>
    <t>GCTTAGGAGCGGGCTTGCTCG</t>
  </si>
  <si>
    <t>GCAAGCGCGCTGGCCCGGCA</t>
  </si>
  <si>
    <t>GCACGGCGGTGGTCTTGCGGG</t>
  </si>
  <si>
    <t>GGGAGGCGTGGGCTGGGATTG</t>
  </si>
  <si>
    <t>GGGATTGCGGTAGGTGAACGT</t>
  </si>
  <si>
    <t>GGGCGCGGAGACCTAGGACCC</t>
  </si>
  <si>
    <t>GCGGTGGTCTTGCGGGAGGCG</t>
  </si>
  <si>
    <t>GTCACGAGCTCGGCGCTGCCG</t>
  </si>
  <si>
    <t>GGGGTGCGCGGTAGCAACAG</t>
  </si>
  <si>
    <t>GCATAGGCGCATGCGCGCTCG</t>
  </si>
  <si>
    <t>GCCCGGCGGCGGCAACAACGG</t>
  </si>
  <si>
    <t>GCGAGTATTCGACCGCCGTG</t>
  </si>
  <si>
    <t>GCGTTCCCGCTCTTCCTCTT</t>
  </si>
  <si>
    <t>GTTCACCCGCCGGGCCTTT</t>
  </si>
  <si>
    <t>GGCCTTTCGGAACATCCCCG</t>
  </si>
  <si>
    <t>GCTTGCGCACGTTCACCCGCC</t>
  </si>
  <si>
    <t>GGGATGTTCCGAAAGGCCCGG</t>
  </si>
  <si>
    <t>GGGGTGTGTGTGAgagagagggagg</t>
  </si>
  <si>
    <t>GAGAGAGAGGAGGCCCAAGCG</t>
  </si>
  <si>
    <t>GGGGTGAACCCCCGGGGGAGC</t>
  </si>
  <si>
    <t>Gaggagggagaaggggggggagcga</t>
  </si>
  <si>
    <t>Gggagaaggggggggagcgaggg</t>
  </si>
  <si>
    <t>GAGCAGCGGCCCCAGCGAGTT</t>
  </si>
  <si>
    <t>GGGGGAGAAGTAACCAGGCG</t>
  </si>
  <si>
    <t>GGCGGGGGGAGGGGCGGAGCA</t>
  </si>
  <si>
    <t>GTAACCAGGCGGGGGGAGGGG</t>
  </si>
  <si>
    <t>GTTTGGGGGGAGAAGTAACC</t>
  </si>
  <si>
    <t>GCCGTGGCGCTGGTGAGTAA</t>
  </si>
  <si>
    <t>GCTTCGAAGCGGGGCTAAGG</t>
  </si>
  <si>
    <t>GTTGAGCCCGCCCACACTTC</t>
  </si>
  <si>
    <t>GGTAGCTGGGTGCAGACGCCG</t>
  </si>
  <si>
    <t>GGAGGAAACCTCATGGCTGTC</t>
  </si>
  <si>
    <t>GGGGCTGCTACAACAGAGC</t>
  </si>
  <si>
    <t>GTAACCCCAGGCTTTGTGTT</t>
  </si>
  <si>
    <t>GTGCAATTCTTCCGGAAGTG</t>
  </si>
  <si>
    <t>GCCGCGGTACTCACACACG</t>
  </si>
  <si>
    <t>GCGTGTGCCTGGCAGGGAACC</t>
  </si>
  <si>
    <t>GAGGAAACCTCATGGCTGTC</t>
  </si>
  <si>
    <t>GTAGCTGGGTGCAGACGCCG</t>
  </si>
  <si>
    <t>GCGCGAGGTTAGTGGTAGC</t>
  </si>
  <si>
    <t>GTAGCAGCCCCTGTAACCCC</t>
  </si>
  <si>
    <t>GTACCGCGGCGCGAGGTTAG</t>
  </si>
  <si>
    <t>GGGACAGACCTGACAGCCATG</t>
  </si>
  <si>
    <t>GTGCAATTCTTCCGGAAGTGT</t>
  </si>
  <si>
    <t>GCCGGCTTCGAAGCGGGGCTA</t>
  </si>
  <si>
    <t>GGCGGTGGCGGACAGCCGAA</t>
  </si>
  <si>
    <t>GGCAGGGCCATGTTCACGA</t>
  </si>
  <si>
    <t>GCGACCCTGGCCGAAGAATGG</t>
  </si>
  <si>
    <t>GCGGTGGGCCTGGGCGACCC</t>
  </si>
  <si>
    <t>GAAAGCCGGGGAGGGCAGCGG</t>
  </si>
  <si>
    <t>GGAGGCCTCCCGCGGCGGAGG</t>
  </si>
  <si>
    <t>GCGGCCCGGCCCTTTTCCGG</t>
  </si>
  <si>
    <t>GACGTCACTTCCGTCGGA</t>
  </si>
  <si>
    <t>GAGGCGGCGGGAAAGCCGGGG</t>
  </si>
  <si>
    <t>GGCGGACAGCCGAAAGGAGC</t>
  </si>
  <si>
    <t>GCGCTTCGGGTGATCCGGA</t>
  </si>
  <si>
    <t>GACTTCCGGCTAGCGAAGAG</t>
  </si>
  <si>
    <t>GAGCTGAGGAGCCGAGGCCGC</t>
  </si>
  <si>
    <t>GCCTACTGTCAGGTGGAGCTG</t>
  </si>
  <si>
    <t>GCCGATCAGCGGCCTACTGTC</t>
  </si>
  <si>
    <t>GAGCCTCCACATGAACCTGG</t>
  </si>
  <si>
    <t>GATCACCCGAAGCGCGGCGC</t>
  </si>
  <si>
    <t>GTCTGGCTCCCCGCTTCAGCC</t>
  </si>
  <si>
    <t>GTAGGCCGCTGATCGGCCGC</t>
  </si>
  <si>
    <t>GTAGTGCGCTGCGTACCTT</t>
  </si>
  <si>
    <t>Gccgggatggggcgcgagtg</t>
  </si>
  <si>
    <t>GGGCACCCGCGTCGTGCCTCC</t>
  </si>
  <si>
    <t>GCCACGCCTCAGTCGCACCG</t>
  </si>
  <si>
    <t>Gatggggcgcgagtggggctg</t>
  </si>
  <si>
    <t>GGGTGCCCCCAAGTCTCCTTC</t>
  </si>
  <si>
    <t>GAGACCTCCCgggcgggcc</t>
  </si>
  <si>
    <t>GCCACTGCCTGTGCTTCATG</t>
  </si>
  <si>
    <t>GAGAAGCGCCAGACAGCACGC</t>
  </si>
  <si>
    <t>GGCGTCTGCTGGGGCACCTGA</t>
  </si>
  <si>
    <t>GACTGAGGCGTGGCGTCTGC</t>
  </si>
  <si>
    <t>GGGGCCGGCAGACGTGAGC</t>
  </si>
  <si>
    <t>GATGACGGCGGGACGCAGGGT</t>
  </si>
  <si>
    <t>GCCTCCTTCCCGAGAGAAG</t>
  </si>
  <si>
    <t>GCGGCGGTGTCTGGCTTGGTG</t>
  </si>
  <si>
    <t>GGGGAGGGTCCCCCCTTCTCT</t>
  </si>
  <si>
    <t>GGGTGCTCGTCGGACGAGGG</t>
  </si>
  <si>
    <t>GCCGGCTGCGCTGCAGGTAAC</t>
  </si>
  <si>
    <t>GTGAGCAGGCCCCGCCTCCAC</t>
  </si>
  <si>
    <t>GGCGCTTTCACTGGACCGCGC</t>
  </si>
  <si>
    <t>GCGGAGACCCCTTCGGGAGGT</t>
  </si>
  <si>
    <t>GGCAGGTGAGAGGCCCCTCCG</t>
  </si>
  <si>
    <t>GGCGCTATGCTATCACCCG</t>
  </si>
  <si>
    <t>GCGAGAGCCGCAAGCGGAGT</t>
  </si>
  <si>
    <t>GGAGTCGAAGCGGAGATCC</t>
  </si>
  <si>
    <t>GTGCGCAGCGGGAGTCGAAG</t>
  </si>
  <si>
    <t>GCTTGTCCGCCAGCACCTCCT</t>
  </si>
  <si>
    <t>GCTGCGCACGCGCCGCTCTCT</t>
  </si>
  <si>
    <t>GCGCCGCTCTCTAGGTGCTTC</t>
  </si>
  <si>
    <t>GCCAGCCGGCTGCGAGAGG</t>
  </si>
  <si>
    <t>GCGAGAGGCGGGGCCTAGCTT</t>
  </si>
  <si>
    <t>GCTCCAATCGAACCGCCG</t>
  </si>
  <si>
    <t>GAGGGGGGGGGAGAAGGCGAT</t>
  </si>
  <si>
    <t>GCGCTTGGCGCCATTTTGAAG</t>
  </si>
  <si>
    <t>GCTGTCCGCGGCGGTTCGAT</t>
  </si>
  <si>
    <t>GAAGGCGATTGGATGCGGCGG</t>
  </si>
  <si>
    <t>GGAGTGAGCGGAGTAGCGAGT</t>
  </si>
  <si>
    <t>GAGTAGCGAGTCGGCAACC</t>
  </si>
  <si>
    <t>GGTAGGAAACAATTCAGTTAA</t>
  </si>
  <si>
    <t>GGCTGAAGCGCCGCCCGCCT</t>
  </si>
  <si>
    <t>GCCCCCGGGTGCTGTCCGCGG</t>
  </si>
  <si>
    <t>GTTTGTTTCCCGCGGCACTTC</t>
  </si>
  <si>
    <t>GCAGCAGTTAAAGTTCGTTTC</t>
  </si>
  <si>
    <t>GTTTCTACCCCGGGTGGCC</t>
  </si>
  <si>
    <t>GTGGCTGTGGTTTCTACCC</t>
  </si>
  <si>
    <t>GCCGCATTCCATGCCTCCAATA</t>
  </si>
  <si>
    <t>GGCGTCCTCCACATAGGCAG</t>
  </si>
  <si>
    <t>GGTTTGAGTCTGGAAGGGTCT</t>
  </si>
  <si>
    <t>GGCCTGCCGTAAAGACAGAGG</t>
  </si>
  <si>
    <t>GTGCCGCGGGAAACAAACCAG</t>
  </si>
  <si>
    <t>GGGGGTATCCAGAAGTGCCGC</t>
  </si>
  <si>
    <t>GTGAAGGAAGGGTCGATCTA</t>
  </si>
  <si>
    <t>GCGGGTCTCAGGCAGAATGTG</t>
  </si>
  <si>
    <t>GTGCCTTGCCCCGAGTCCCTG</t>
  </si>
  <si>
    <t>GAGGGTCAGCTCGTTGCACCC</t>
  </si>
  <si>
    <t>GTTAACTATCCGCAGGGACTC</t>
  </si>
  <si>
    <t>GGTGGGGATTCCCGAGGGGTG</t>
  </si>
  <si>
    <t>GGGGTCCGAGAATGGACAAGGA</t>
  </si>
  <si>
    <t>GACCGTAATCAGCTGCGAGAA</t>
  </si>
  <si>
    <t>GACTAGGGCCGCGCGTAC</t>
  </si>
  <si>
    <t>GTCTCCACGAGACGGAGCCC</t>
  </si>
  <si>
    <t>GTCTTTCCAGTCTCCACGAGA</t>
  </si>
  <si>
    <t>GCAGGGCACGTGCGGGAGGAAG</t>
  </si>
  <si>
    <t>GAAGGTGATTGGGAAAGACGGT</t>
  </si>
  <si>
    <t>GAAAGACGGTGGGGATTCCCG</t>
  </si>
  <si>
    <t>GCATGGGGTCGACTCTTTTCC</t>
  </si>
  <si>
    <t>GTGAGGTGGAACTGCAGGACT</t>
  </si>
  <si>
    <t>GGTCCACATCCAACCAGATTA</t>
  </si>
  <si>
    <t>GGCTTTCGCCCGGGTTGACGG</t>
  </si>
  <si>
    <t>GGCTGCCGTGGAAGACGTT</t>
  </si>
  <si>
    <t>GGGCGCCGCCATTGTAACTCC</t>
  </si>
  <si>
    <t>GCAAGAACCACCGTCAACCC</t>
  </si>
  <si>
    <t>GGAGCCTCGCGGCATAGTG</t>
  </si>
  <si>
    <t>GGCGGCGCCCATGCTGCGCTG</t>
  </si>
  <si>
    <t>GCGTCGACCTGGGGCCTCTCG</t>
  </si>
  <si>
    <t>GCGCGCGCGGCGTCGACCT</t>
  </si>
  <si>
    <t>GTGTCACGTGACCGTCTCTTC</t>
  </si>
  <si>
    <t>GGATGTCTAGGAGCTCGAAGG</t>
  </si>
  <si>
    <t>GCCTCTGCGCCTCGGGCGGGC</t>
  </si>
  <si>
    <t>GCGGCGCACGCGACGGCT</t>
  </si>
  <si>
    <t>GGTCACGTGACACCGACCTGC</t>
  </si>
  <si>
    <t>GCCGCCGTCAGCAGCACCGAG</t>
  </si>
  <si>
    <t>GCTGCTTCACATGTACGC</t>
  </si>
  <si>
    <t>GGCACGTGTGAGGACCCATTC</t>
  </si>
  <si>
    <t>GGATGACCCAGAGATTTTTGG</t>
  </si>
  <si>
    <t>GGCAAGTCGGAGGTAGCAAGA</t>
  </si>
  <si>
    <t>GTAGCAAGATGGCCGCCGCTG</t>
  </si>
  <si>
    <t>GAGGAAGGCTGTAGTGTCG</t>
  </si>
  <si>
    <t>GGCCGAAGCGGACAGGGAAT</t>
  </si>
  <si>
    <t>GCCCGAAGAGGGCACGTGTG</t>
  </si>
  <si>
    <t>GTTAAGTGAACCTGAGATATT</t>
  </si>
  <si>
    <t>GCTCTCCAAAGGTTAAATGG</t>
  </si>
  <si>
    <t>Gaaagggcactgaatcccctt</t>
  </si>
  <si>
    <t>GTTAGGGCTTTTCTCTTTCTT</t>
  </si>
  <si>
    <t>GGAAGCGGGGCAGGCCTAGG</t>
  </si>
  <si>
    <t>GACGGAAAGCTCAAAGAAGAG</t>
  </si>
  <si>
    <t>GCGCCGCGCCGCACGACCCGC</t>
  </si>
  <si>
    <t>GCTTCCAAATAACCCCTAGCG</t>
  </si>
  <si>
    <t>GTGAGCGCCTGACCCCGAGG</t>
  </si>
  <si>
    <t>GACCCGCGAGGCCACCGCA</t>
  </si>
  <si>
    <t>GGAGAGGGATTAAGGCGGGGG</t>
  </si>
  <si>
    <t>GACAGTGACGCTACCCCGCT</t>
  </si>
  <si>
    <t>GCCCCGGGCCCCCTCGGGGTC</t>
  </si>
  <si>
    <t>GGCCCTCCCCACCCTTGCGG</t>
  </si>
  <si>
    <t>GGGGTTATTTGGAAGCGGGGC</t>
  </si>
  <si>
    <t>GgCTCCGGTGACTTAAGGGGA</t>
  </si>
  <si>
    <t>GGGCTGCGCGGGGCTAGGTA</t>
  </si>
  <si>
    <t>GCGCGGGGCTAGGTATGGTC</t>
  </si>
  <si>
    <t>GCTACCCCGCTAGGGGTTATT</t>
  </si>
  <si>
    <t>GggaagggCTCCGGTGACTTA</t>
  </si>
  <si>
    <t>GCAGCACTACGGCATCGC</t>
  </si>
  <si>
    <t>GTTAGAGAGACCAGGCAGAC</t>
  </si>
  <si>
    <t>GGCGGCGTAGCCGTGGCGTCC</t>
  </si>
  <si>
    <t>GCCAGGCGGCCCGGCAGGTAC</t>
  </si>
  <si>
    <t>GGTGGCGCAGGCCAGGCGGCC</t>
  </si>
  <si>
    <t>GCGCCAGTGTGCCTCCGACT</t>
  </si>
  <si>
    <t>GGTGGAGCGGCGCGGATGCTG</t>
  </si>
  <si>
    <t>GGCAGACCGGACGGAAGTGT</t>
  </si>
  <si>
    <t>GCGCCACCGCGCAGCACTA</t>
  </si>
  <si>
    <t>GAGACTGGACCTGCCAGCGCC</t>
  </si>
  <si>
    <t>GCCCGCGTATTTGCTTTAG</t>
  </si>
  <si>
    <t>GTGAGTATAGTTACCGCGTG</t>
  </si>
  <si>
    <t>GACAATGGGGCTAAATTTACA</t>
  </si>
  <si>
    <t>GGGCTAAATTTACATGGGGGT</t>
  </si>
  <si>
    <t>GaatccatgaatGGGACAATG</t>
  </si>
  <si>
    <t>GAAGCCGCCAGACCAAGCTT</t>
  </si>
  <si>
    <t>GAGGAGGATCCAGGTCCGCACG</t>
  </si>
  <si>
    <t>GCGTGCGCCGCGGGCAGAGAC</t>
  </si>
  <si>
    <t>GGCACCAAGTAGACACAGCT</t>
  </si>
  <si>
    <t>GTAAAGGCCTGCACAAGCCAC</t>
  </si>
  <si>
    <t>GGTCGCGCCGGCAAGAGCAGC</t>
  </si>
  <si>
    <t>GCGCCGGCCGGAAACCCAGC</t>
  </si>
  <si>
    <t>GGTCTGGAATACTAGCGAGA</t>
  </si>
  <si>
    <t>GCCGCCTGCTGGGTTTCCGGC</t>
  </si>
  <si>
    <t>GGGCTCCTTGCGGAAGTTCC</t>
  </si>
  <si>
    <t>GGGCGAAGGCGATGGGGTGAC</t>
  </si>
  <si>
    <t>GAGAACCGGGCGAAGGCGAT</t>
  </si>
  <si>
    <t>GGGACGGACGGACGGAGCTG</t>
  </si>
  <si>
    <t>GACCAGCGGCGGGGATGCTCA</t>
  </si>
  <si>
    <t>GACGACTCCCGGGCCCCCAA</t>
  </si>
  <si>
    <t>GTTCCGAGTCAGGCGCGCGC</t>
  </si>
  <si>
    <t>GcggggcggcggTTCCGAGTC</t>
  </si>
  <si>
    <t>GGCCGAGGGGAGCCGCACGTC</t>
  </si>
  <si>
    <t>GTCCATGGCGAGGAGGCCGAG</t>
  </si>
  <si>
    <t>GCGCTCGCACCGCTCAGTC</t>
  </si>
  <si>
    <t>GCGGCGGGCAGGCGCTACG</t>
  </si>
  <si>
    <t>GCAGCGCATGCGCACACCTGG</t>
  </si>
  <si>
    <t>GGCAGGCGCTACGAGGTGCGG</t>
  </si>
  <si>
    <t>GCACACCTGGAGGGCGGAGAG</t>
  </si>
  <si>
    <t>GATTTGGGCGAGAACTTGCGC</t>
  </si>
  <si>
    <t>GTGTGCGCATGCGCTGCATCC</t>
  </si>
  <si>
    <t>GAGCGCGCAGGCGCGGCCGACG</t>
  </si>
  <si>
    <t>GACGGGGCGGGCTGCTACTC</t>
  </si>
  <si>
    <t>GGCGAGAACTTGCGCGGGAGC</t>
  </si>
  <si>
    <t>GACGCGCGGAGGACGAGTGA</t>
  </si>
  <si>
    <t>GGGTCCCTTCGAGGGCCAGGG</t>
  </si>
  <si>
    <t>GTCACTCACTGGGCCATGG</t>
  </si>
  <si>
    <t>GCCCGAGACGCCGTAGGGCCA</t>
  </si>
  <si>
    <t>GCTCTGGGCCCGAGACGCCGT</t>
  </si>
  <si>
    <t>GGCCCAGTGAGTGACTCGCC</t>
  </si>
  <si>
    <t>GCCCGGCTCGGCCTCAGCGGG</t>
  </si>
  <si>
    <t>GCGGGGCGGGTCCCTTCGA</t>
  </si>
  <si>
    <t>GAACCGAAGAGCGGCGACGCG</t>
  </si>
  <si>
    <t>GGGGTCGCCTGAGCTCACTTG</t>
  </si>
  <si>
    <t>GCGATGGGCTGTGGCCAATAG</t>
  </si>
  <si>
    <t>GCAAGCCTCCGGAGCGCACGT</t>
  </si>
  <si>
    <t>GTGCTCTGTCGCAAACCTCTT</t>
  </si>
  <si>
    <t>GCCTCCCGCACCGCCCCTTCC</t>
  </si>
  <si>
    <t>GAACACCGCGCGGGCAGGAAC</t>
  </si>
  <si>
    <t>GTTCCGCATTCTGCAAGCCTC</t>
  </si>
  <si>
    <t>GCCGACTGCCGACGTGCGCTC</t>
  </si>
  <si>
    <t>GTCGGTGATTCGGTCAACGA</t>
  </si>
  <si>
    <t>GACAGAGCACAGAGAGCACGC</t>
  </si>
  <si>
    <t>GCAGAATGCGGAACACCGCGC</t>
  </si>
  <si>
    <t>GAGCAACCCCTGGCTCGTCCC</t>
  </si>
  <si>
    <t>GCTATTACAAATGTAAAGGGC</t>
  </si>
  <si>
    <t>GCCAGGGGTTGCTCAGAGTAA</t>
  </si>
  <si>
    <t>GAGTCCGACTTGTGAGGGAG</t>
  </si>
  <si>
    <t>GTGCGTGAGTCCGACTTGTGA</t>
  </si>
  <si>
    <t>GGGGCGGCAAAGGCTCGTTTC</t>
  </si>
  <si>
    <t>GTGAGAATGGAGGGGGCGGCAA</t>
  </si>
  <si>
    <t>GAGTGGAAGCAGGTGAGAATGG</t>
  </si>
  <si>
    <t>GGAAGCGTGGATCTTGGAAAG</t>
  </si>
  <si>
    <t>GTGGATCTTGGAAAGCGGGCG</t>
  </si>
  <si>
    <t>GGACCCGAACTTCGCGCAC</t>
  </si>
  <si>
    <t>GGTACTGCACCCTTCACACGA</t>
  </si>
  <si>
    <t>GCGATTCCTGTGCGCGAAGTT</t>
  </si>
  <si>
    <t>GGGTCCGTAGTGGGCTAAG</t>
  </si>
  <si>
    <t>GGCTAAGGGGGAGGGTTTCAA</t>
  </si>
  <si>
    <t>GGGCCCGAACCCTCGTGTGA</t>
  </si>
  <si>
    <t>GTGCAGTACCTAAGCCGGAGC</t>
  </si>
  <si>
    <t>GCCGGCCTCAAGATCAGACA</t>
  </si>
  <si>
    <t>GGGTTCGGGCCCGTAAGGC</t>
  </si>
  <si>
    <t>GCCTCTACCCCGCTCCGGCTT</t>
  </si>
  <si>
    <t>GAGCACGCAGAGTCCTTCTGT</t>
  </si>
  <si>
    <t>GGCCCCGCTCGCCCAGCCTGG</t>
  </si>
  <si>
    <t>GCTCCAGGACCAACCGACAGA</t>
  </si>
  <si>
    <t>Gcccggccggccggcttcgcc</t>
  </si>
  <si>
    <t>Gcccaacccggcccggccggc</t>
  </si>
  <si>
    <t>GGCAGGGGACCGAAGCAGCGG</t>
  </si>
  <si>
    <t>GGGGGGCGGGGCATACGCT</t>
  </si>
  <si>
    <t>GCATACGCTGGGCGCGTCCC</t>
  </si>
  <si>
    <t>GGGCGCGTCCCGGGGGTCACG</t>
  </si>
  <si>
    <t>GACGGACGCCACCGCTGCTT</t>
  </si>
  <si>
    <t>GCCTCCCTCCCCGTAACTCGC</t>
  </si>
  <si>
    <t>GCCGAGTCGGTAAGAggcgg</t>
  </si>
  <si>
    <t>GCGGCGCCCAGACAATAGGGC</t>
  </si>
  <si>
    <t>GTGCCCCAGCTCGGCCCCGGA</t>
  </si>
  <si>
    <t>GAAAGGCTGACAGGGCTGGCA</t>
  </si>
  <si>
    <t>GCCATCCGGCCCTCCGCAG</t>
  </si>
  <si>
    <t>GACAATAGGGCCGGCGAGTTA</t>
  </si>
  <si>
    <t>GGGCCGGCGAGTTACGGGG</t>
  </si>
  <si>
    <t>GACACCAGAATgggggcgtcc</t>
  </si>
  <si>
    <t>GCACAGCAGCCGGGCCGTCCG</t>
  </si>
  <si>
    <t>GCTGCCTGCTTGGAGTTTGTTG</t>
  </si>
  <si>
    <t>GAGTTTGTTGTggggggaggta</t>
  </si>
  <si>
    <t>GGGAGGGGGGAATCAGAGCAGC</t>
  </si>
  <si>
    <t>GCCCCGGGCCGGAATCGGGAG</t>
  </si>
  <si>
    <t>GGAGGGGGTTGGGGGGAGGAAC</t>
  </si>
  <si>
    <t>GAACTCTTCTTCATGGGGAGGG</t>
  </si>
  <si>
    <t>GGAGGATCAGGGGCTGCCTGCT</t>
  </si>
  <si>
    <t>GTCCCCCCTGGCAGCTGGAGGC</t>
  </si>
  <si>
    <t>GaggaggGAACTCTTCTTCAT</t>
  </si>
  <si>
    <t>GTGTTTGTCTCTGGGAGGATC</t>
  </si>
  <si>
    <t>GTGTGTGTCCCTCCTGGAGGAGG</t>
  </si>
  <si>
    <t>GATTCCCCCCTCCCGATTC</t>
  </si>
  <si>
    <t>GCTCGCTGCTGCTGCTGAGAGG</t>
  </si>
  <si>
    <t>GGGCCGGGTGGTGAATGGGC</t>
  </si>
  <si>
    <t>GGCCCGGGGCCGGGTGGTGAA</t>
  </si>
  <si>
    <t>GGAGGTGCTGCGGCCCGGGGCC</t>
  </si>
  <si>
    <t>GGCTGAGGCGGCGGAGGTGCTG</t>
  </si>
  <si>
    <t>GTTCCTGCCTCCAGCTGCCAG</t>
  </si>
  <si>
    <t>GCTGCTGGCTGGCTGTCCCCCC</t>
  </si>
  <si>
    <t>GATACTGCACCCTCCTGCTGC</t>
  </si>
  <si>
    <t>GCGCCACGTTTCCCGCCTCTC</t>
  </si>
  <si>
    <t>GGGAAACGTGGCGCCTGCG</t>
  </si>
  <si>
    <t>GACGTGGAGGCAGGAACAATG</t>
  </si>
  <si>
    <t>GACGGAAGTTCCCGAAGCTTC</t>
  </si>
  <si>
    <t>GTTTCCCGCCTCTCAGGCGCG</t>
  </si>
  <si>
    <t>GGCCGGCTTAGTTAGGAGCTA</t>
  </si>
  <si>
    <t>GGTGAGACTGCGCCCTACCCC</t>
  </si>
  <si>
    <t>GGGGGTTCCCGTCTCTTCCTT</t>
  </si>
  <si>
    <t>GGGGTGTTGTAGGAGCGCGC</t>
  </si>
  <si>
    <t>GTTCCCGAAGCTTCCGGTGGC</t>
  </si>
  <si>
    <t>GCTATCAGCTCCTCTTTGCTA</t>
  </si>
  <si>
    <t>GAGATGACTGGGGAGCGGGAGC</t>
  </si>
  <si>
    <t>GCCCAGTTACTCTAGCGCGCC</t>
  </si>
  <si>
    <t>GAACCGCAGCTTCTTGGCTT</t>
  </si>
  <si>
    <t>GCTTAGGTACTTCTACTCACAG</t>
  </si>
  <si>
    <t>GACAGCCTGGACCCTTGCTGC</t>
  </si>
  <si>
    <t>GCCGGAAGATCTTGCAAGATGG</t>
  </si>
  <si>
    <t>GAGGAGCTGATAGCGGAGCTGC</t>
  </si>
  <si>
    <t>GCCAAGAAGCTGCGGTTCGGCC</t>
  </si>
  <si>
    <t>GATCTTCCGGCAGCAAGGGTCC</t>
  </si>
  <si>
    <t>GGCGATTCGGAGCATTCCGT</t>
  </si>
  <si>
    <t>GAAGCCAATGGCGTTGTGCG</t>
  </si>
  <si>
    <t>GACGGCGGCGGCGCGCGGAGA</t>
  </si>
  <si>
    <t>GCGTTTCCCCCCCAGCTCCGG</t>
  </si>
  <si>
    <t>GCGGCGGGCTCCATTGCAGT</t>
  </si>
  <si>
    <t>GCTGTACCGTGGCCGCGGCGG</t>
  </si>
  <si>
    <t>GGAGTCGCTGTACCGTGGCCG</t>
  </si>
  <si>
    <t>Gggcggggagggcgtgtgtcg</t>
  </si>
  <si>
    <t>GCGTTGTGCGCGGCCGTTCCA</t>
  </si>
  <si>
    <t>GTACAGCGACTCCCCGAGCT</t>
  </si>
  <si>
    <t>GGACGCCACCTCACCAGCGCA</t>
  </si>
  <si>
    <t>GCCAACCGGTCGGGCTCGGA</t>
  </si>
  <si>
    <t>GTCCGCGGACGCCAACCGGT</t>
  </si>
  <si>
    <t>GTGGTGCCTGGCGGAGGCGCG</t>
  </si>
  <si>
    <t>GTGCCCGTGCGCTGGTGAGG</t>
  </si>
  <si>
    <t>GAGGTGGCGTCCGTTCTACC</t>
  </si>
  <si>
    <t>GAGCGGGAGCCGCTGCTACCG</t>
  </si>
  <si>
    <t>GCTGCTACCGCGGATCGCCT</t>
  </si>
  <si>
    <t>GCGCAGAAGGGTCGTggcgg</t>
  </si>
  <si>
    <t>GAGGCGGGACAACCGCTGGGC</t>
  </si>
  <si>
    <t>GGGCTGCTTCGGCAATTCG</t>
  </si>
  <si>
    <t>GCCTTGGCGCCCCGACCCGC</t>
  </si>
  <si>
    <t>GGGCGGCCCAGGCCCACGCGC</t>
  </si>
  <si>
    <t>GAACTACTGCCTCCTACCATC</t>
  </si>
  <si>
    <t>GAGACGCCGAGGGCGTCCAGC</t>
  </si>
  <si>
    <t>GCCGAAGCAGCCCTGAGCCT</t>
  </si>
  <si>
    <t>GCGACTGGCTGTTAGGCGT</t>
  </si>
  <si>
    <t>GTAAGCCCCGCTGGACGCCCT</t>
  </si>
  <si>
    <t>GGGGTAGCTTGCACCTCGTG</t>
  </si>
  <si>
    <t>GCCCGTCGTACCTGATGGT</t>
  </si>
  <si>
    <t>GCACCTTGGTTAGGAGCTGAG</t>
  </si>
  <si>
    <t>GGCTCACCTGCAATGGCACC</t>
  </si>
  <si>
    <t>GGCAGAGCCGGTCGCACGCCT</t>
  </si>
  <si>
    <t>GCTGGGTAGTTACCGGAGG</t>
  </si>
  <si>
    <t>GGCCCAGTCGACTCTCGACCC</t>
  </si>
  <si>
    <t>GGCACGACCTTCGCCACGCA</t>
  </si>
  <si>
    <t>GAGTCGACTGGGCCTCCGC</t>
  </si>
  <si>
    <t>GCTGGGACCCAGGCGTGCGAC</t>
  </si>
  <si>
    <t>GGTACTGAGCACCTTGGTT</t>
  </si>
  <si>
    <t>GGTGCTCAGTACCGCGGCTA</t>
  </si>
  <si>
    <t>GCTGGCAGCTCCCCAAGCTGT</t>
  </si>
  <si>
    <t>GGACGAGGACCCCTACGCCTC</t>
  </si>
  <si>
    <t>GCGCCCTGCGTCGGGTTAAG</t>
  </si>
  <si>
    <t>GGTGCTCGTCATGCGCAATG</t>
  </si>
  <si>
    <t>GTCATGCGCAATGTGGCGCTG</t>
  </si>
  <si>
    <t>GGCGGGTGAGACGCTGCGA</t>
  </si>
  <si>
    <t>GACGGGAGGCGCTCGGCGCGC</t>
  </si>
  <si>
    <t>GGCGCTCGGCGCGCTGGTACC</t>
  </si>
  <si>
    <t>GGGTCCTCGTCCCTGCGCCCG</t>
  </si>
  <si>
    <t>GGCCTCGGAGCCTCGGATGC</t>
  </si>
  <si>
    <t>GTAGCCTCCTGCACCGCTCACCTC</t>
  </si>
  <si>
    <t>GCTACGCCATCAGTCCCCACCA</t>
  </si>
  <si>
    <t>Ggccgacagtgaaggtccacg</t>
  </si>
  <si>
    <t>GTTAAAGTgaggccgacagtga</t>
  </si>
  <si>
    <t>GGGCTTGGACCTTTGCTGGTA</t>
  </si>
  <si>
    <t>GCCTCGTAAGGTCTCACCAGG</t>
  </si>
  <si>
    <t>GGGGGACAGGAAGCCTCGTA</t>
  </si>
  <si>
    <t>GCTTCCTGCTGTGGGAGGGAGG</t>
  </si>
  <si>
    <t>GTACGAGCTTCCTGCTGTGGG</t>
  </si>
  <si>
    <t>GCCCGGCTAGTGCGGAATcc</t>
  </si>
  <si>
    <t>GCGCCGGAGGTGAGCGGTGCAGG</t>
  </si>
  <si>
    <t>GCCGGGCGACTGGCCCTTGGTG</t>
  </si>
  <si>
    <t>GTAGCCCGAGTCGGTCAGCGCCGG</t>
  </si>
  <si>
    <t>GTCTTTGCAGCGTAGCCCGAGT</t>
  </si>
  <si>
    <t>GCAAAGGTCCAAGCCCTGGGTC</t>
  </si>
  <si>
    <t>GAGTACGTAGATTAAGAAGCCA</t>
  </si>
  <si>
    <t>GTACCCCACTCCCAGCATTAC</t>
  </si>
  <si>
    <t>GCACTAGCCGGGCGACTGGCCCT</t>
  </si>
  <si>
    <t>GCGACTGGCCCTTGGTGGGGACTGA</t>
  </si>
  <si>
    <t>GTCGGTCAGCGCCGGAGGTGAG</t>
  </si>
  <si>
    <t>GCCGGTACGGAAGGGCGGCT</t>
  </si>
  <si>
    <t>GCCCAACAGTTTGTGGTAAAT</t>
  </si>
  <si>
    <t>GGAAGAGCCCGAGAGCCGGTA</t>
  </si>
  <si>
    <t>GCTGGGAAGGGGCGCGCCGAG</t>
  </si>
  <si>
    <t>GCCCGAGAGCCGGTACGGAA</t>
  </si>
  <si>
    <t>GGTCAGGCGTCCTGGTGGAA</t>
  </si>
  <si>
    <t>GGACCCCAGGGTCAGGCGTCC</t>
  </si>
  <si>
    <t>GAGTCGGAAGAGACCCGGGTT</t>
  </si>
  <si>
    <t>GGCCCGGAGTCGGAAGAGACC</t>
  </si>
  <si>
    <t>GAGCCGCGCGAGCGGGCGCTC</t>
  </si>
  <si>
    <t>GGCCATTGTGCGGTGCATTG</t>
  </si>
  <si>
    <t>GCCCCGGTAGTGGCGGCGGTC</t>
  </si>
  <si>
    <t>GCCCCAGGGGACGGCGGGGAG</t>
  </si>
  <si>
    <t>GGCCCCGAGCGCGGTGAGTGC</t>
  </si>
  <si>
    <t>GGGTGTGGGCGACCGCGCTGA</t>
  </si>
  <si>
    <t>GCCGTCCCCTGGGGCCCTCGC</t>
  </si>
  <si>
    <t>GCATTGTGGGAGCCGCGCGAG</t>
  </si>
  <si>
    <t>GCGCTCGGGGCCCCACGCTGC</t>
  </si>
  <si>
    <t>GCCCGCGGGCTAGAgcggccg</t>
  </si>
  <si>
    <t>GAGCTGGGAAGTAGTGTCCGT</t>
  </si>
  <si>
    <t>GTCCGGTGCAGCGTCCGAGG</t>
  </si>
  <si>
    <t>GACGCTAGCCAGACGCTGAG</t>
  </si>
  <si>
    <t>GCTCCAGGGAGGGTCGTGTC</t>
  </si>
  <si>
    <t>GgccACCGGACGCCCTAC</t>
  </si>
  <si>
    <t>GCACCGGACACTGCCCCCCAC</t>
  </si>
  <si>
    <t>GAGGGAGCAATGTCCGGAGCT</t>
  </si>
  <si>
    <t>GTCTGGGCCCCCGGAGGGGGG</t>
  </si>
  <si>
    <t>GGGCAGTTGTCCAAGCTCCA</t>
  </si>
  <si>
    <t>GGTCGTGTCCGGTAGGGCGTC</t>
  </si>
  <si>
    <t>GGTGTCAGGGAGAACTTTCCG</t>
  </si>
  <si>
    <t>GCTTGGAGCGCTGCCTCGA</t>
  </si>
  <si>
    <t>GTGGTTTCAGCGTCGTCGCC</t>
  </si>
  <si>
    <t>GCGCCCCGGCGCAGCCTATC</t>
  </si>
  <si>
    <t>GTCTGCCGCGCATGCGCGCCC</t>
  </si>
  <si>
    <t>GATGCAGGTCGCCATATTTCC</t>
  </si>
  <si>
    <t>GCTCTCTAAACCGCCGCTCC</t>
  </si>
  <si>
    <t>GCTGGTGGTGACGTAACGAGA</t>
  </si>
  <si>
    <t>GAGATGGATCGCTCCGGAT</t>
  </si>
  <si>
    <t>GAAGCTAATCCGGAGAACCC</t>
  </si>
  <si>
    <t>GGCTAATTATTCAATAATGAG</t>
  </si>
  <si>
    <t>GGGGAAGAGAGCAGGGAG</t>
  </si>
  <si>
    <t>GTGCCTTTAGATGAAGAGAGGT</t>
  </si>
  <si>
    <t>GACATGTTTGTAGCTGATAA</t>
  </si>
  <si>
    <t>GTACACACCCTTGTGTTC</t>
  </si>
  <si>
    <t>GTGCAGCACCTTCCGGAATT</t>
  </si>
  <si>
    <t>GTAATTACATTCTTTTTTTTTAGG</t>
  </si>
  <si>
    <t>GGTCTCTTCTTCGGGTTTTC</t>
  </si>
  <si>
    <t>GAAGTGTATAATCAATCTGACTTT</t>
  </si>
  <si>
    <t>GGCCATCTAGGATCAGGAGGC</t>
  </si>
  <si>
    <t>GCACGCGCGCTAGTCTCCCT</t>
  </si>
  <si>
    <t>GTTATGATTTGTGTAATTTGTAGAT</t>
  </si>
  <si>
    <t>GCTAGTCTCCCTCGGCCATCT</t>
  </si>
  <si>
    <t>GTCCTCTTCAACGACCTGAACACA</t>
  </si>
  <si>
    <t>GGTCGAGGTAAAGTGACACTG</t>
  </si>
  <si>
    <t>GTTTTTTTTGGCAGTGCGCGT</t>
  </si>
  <si>
    <t>GAAGAAGAGACCACTCGGCCT</t>
  </si>
  <si>
    <t>GCTCAAATCCCGCGAGGTC</t>
  </si>
  <si>
    <t>GCCAACAAACACTCCCACCG</t>
  </si>
  <si>
    <t>GAGGCCGGGCCAGTTAGATT</t>
  </si>
  <si>
    <t>GGGTGAAGCTCCTCGACACCA</t>
  </si>
  <si>
    <t>GGTCGCCGCCGGCAGGTAAAG</t>
  </si>
  <si>
    <t>GTAAAGTGGACGCAGCCGCGG</t>
  </si>
  <si>
    <t>GACGGCCGCAGGCTGGCGCG</t>
  </si>
  <si>
    <t>GCTGCGTCCACTTTACCTGC</t>
  </si>
  <si>
    <t>GCGGTGACGTGGGTCCGCGTT</t>
  </si>
  <si>
    <t>GCAGGCTGGCGCGCGGTGACG</t>
  </si>
  <si>
    <t>GAAGCAAGTAGCGCCAATCT</t>
  </si>
  <si>
    <t>GTAGCGCCAATCTAGGCAG</t>
  </si>
  <si>
    <t>GTCTTCGGAATCTGTGCCACC</t>
  </si>
  <si>
    <t>GGTGAAGCTCCTCGACACCA</t>
  </si>
  <si>
    <t>GCGTCCACTTTACCTGCCGG</t>
  </si>
  <si>
    <t>GGCCGGGCCAGTTAGATTTGG</t>
  </si>
  <si>
    <t>GCCTCCTCGACCCGGACCCGC</t>
  </si>
  <si>
    <t>GACTCTCAGGTGCGCTGCGCC</t>
  </si>
  <si>
    <t>GCTTCCGGGGTCGCGACCTG</t>
  </si>
  <si>
    <t>GCAGCCGCCATTTCTGCTAGA</t>
  </si>
  <si>
    <t>GTCTGGCGAGATCTCGAGGAC</t>
  </si>
  <si>
    <t>GATCTGTGGCGCCGACTCTC</t>
  </si>
  <si>
    <t>GGCCCTGCCCGACCCACTGTT</t>
  </si>
  <si>
    <t>GGGACCTCAGGTCGCGACCC</t>
  </si>
  <si>
    <t>GGTGTTGTCATCCGCGGCG</t>
  </si>
  <si>
    <t>GCGAGATCTCGAGGACAGGAC</t>
  </si>
  <si>
    <t>GGCGGCCTGGGGCTGCTGAAC</t>
  </si>
  <si>
    <t>GCCTGGGGCTGCTGAACTGGC</t>
  </si>
  <si>
    <t>GATCCGAACAGTGGGTCGGGC</t>
  </si>
  <si>
    <t>GGGACGGGTGAGCTTCCCTCC</t>
  </si>
  <si>
    <t>GCGAGAGTCTTCTAATCCG</t>
  </si>
  <si>
    <t>GTGGTGTTGTCATCCGCGGCG</t>
  </si>
  <si>
    <t>GTGGAGCCCACCTCCCTGCTC</t>
  </si>
  <si>
    <t>GCGCCACAGATCCGAACAGT</t>
  </si>
  <si>
    <t>GCGCGGTGTCCCGATTTTAG</t>
  </si>
  <si>
    <t>GTTCGCAGCTACGGCGAGGAG</t>
  </si>
  <si>
    <t>GCCCTGTTCGCAGCTACGGCG</t>
  </si>
  <si>
    <t>GGTCAGCCCTGTTCGCAGCTA</t>
  </si>
  <si>
    <t>GGAATGGACGCGGCCACTAAG</t>
  </si>
  <si>
    <t>GTTCTAAGTGAGTTCGGGTGG</t>
  </si>
  <si>
    <t>GCGAAGGTTCTGGGCGGGGC</t>
  </si>
  <si>
    <t>GGTGAGACACGCGGAGAGAA</t>
  </si>
  <si>
    <t>GGCCTGCTTAACTGACACCCG</t>
  </si>
  <si>
    <t>GCTGAGGGCACGGTCGCGGG</t>
  </si>
  <si>
    <t>GAAGCATCGAAAGCGTTGGAG</t>
  </si>
  <si>
    <t>GGCGCCCGATTTGTCTCACC</t>
  </si>
  <si>
    <t>GTTCTTGGTTTCTGTGGCGA</t>
  </si>
  <si>
    <t>GCCGGACCATTACAACGTTCT</t>
  </si>
  <si>
    <t>GTGATGGAGAACAATTATACG</t>
  </si>
  <si>
    <t>GTTACCGGAACGGCGGCGACA</t>
  </si>
  <si>
    <t>GAGGTGTTACCGGAACGG</t>
  </si>
  <si>
    <t>GTAGAAGCATCGAAAGCGT</t>
  </si>
  <si>
    <t>GCGGACCGCAGCGCTTTAA</t>
  </si>
  <si>
    <t>GTACGCTGCTTGGCGCGACCGC</t>
  </si>
  <si>
    <t>GGAGAGGCAGCCCTCAGGTCG</t>
  </si>
  <si>
    <t>GGGAACTCGGAACTCGGAGCT</t>
  </si>
  <si>
    <t>GCCTAACGGGAACTCGGAACT</t>
  </si>
  <si>
    <t>GGCGCGAAAGGACTGACAGCC</t>
  </si>
  <si>
    <t>GGATCCGAATGACGTGAGGTA</t>
  </si>
  <si>
    <t>GCGGCGCGGCATAGCCCGGCT</t>
  </si>
  <si>
    <t>GCCCTCAGGTCGGGGTGAATT</t>
  </si>
  <si>
    <t>GACGTGAGGTAAGGGCCTAA</t>
  </si>
  <si>
    <t>GGCGGCCAGCCTTAAGAAGAC</t>
  </si>
  <si>
    <t>GCCGCGCCGCCGAGGCGCGAA</t>
  </si>
  <si>
    <t>GCCAGGCCTCTCTGCATCCCC</t>
  </si>
  <si>
    <t>GGTGCTGTGACCCGGGAACC</t>
  </si>
  <si>
    <t>GAGACCATGGAGAACGGGTG</t>
  </si>
  <si>
    <t>GTCTGCGAGACCATGGAGAAC</t>
  </si>
  <si>
    <t>Ggatcggagcacaccggagc</t>
  </si>
  <si>
    <t>Gcggatccgatcggatcggag</t>
  </si>
  <si>
    <t>GCTCAGTTCAGCATagcggag</t>
  </si>
  <si>
    <t>GCCTTGCTCAGTTCAGCATag</t>
  </si>
  <si>
    <t>GCCTTCTCGATGAGCCTgctc</t>
  </si>
  <si>
    <t>GCCAATGGCAAGCGAGCACGC</t>
  </si>
  <si>
    <t>GTTTCGTTTCCGCGGTGCCCG</t>
  </si>
  <si>
    <t>GGCTCACTCCGCAGACCGTG</t>
  </si>
  <si>
    <t>GAAGGAAAGGACCATCGCTCA</t>
  </si>
  <si>
    <t>GCCCGATCCCGCCGTGGCAGA</t>
  </si>
  <si>
    <t>GTGAGTGCCCGATCCCGCCG</t>
  </si>
  <si>
    <t>GGTCTGCGGAGTGAGCCAATC</t>
  </si>
  <si>
    <t>GCCTGCGTTGACCGCGTGCC</t>
  </si>
  <si>
    <t>GCGAGCACTATGGAGTAGCGC</t>
  </si>
  <si>
    <t>GCCCGAGGGACGCCGGGGTAA</t>
  </si>
  <si>
    <t>GTCCTTTCCTTCTGCCACGG</t>
  </si>
  <si>
    <t>GACAGTGGCATGATTGCCGG</t>
  </si>
  <si>
    <t>GTTCTGAGGGAGGCGCACACC</t>
  </si>
  <si>
    <t>GGCGCACACCCGGGTTTGTTT</t>
  </si>
  <si>
    <t>GGTTTGTTTGGGCGCAGACCT</t>
  </si>
  <si>
    <t>GGCGCAGACCTTGGTCGTCCC</t>
  </si>
  <si>
    <t>GAGGGACAATTCCGCGCGC</t>
  </si>
  <si>
    <t>GCACGGCGACGACTGTGAGAT</t>
  </si>
  <si>
    <t>GTGGCATGATTGCCGGTGGT</t>
  </si>
  <si>
    <t>GACCTTGGTCGTCCCCGGCGG</t>
  </si>
  <si>
    <t>GCGTCGGACCGGGCTTCCTTT</t>
  </si>
  <si>
    <t>GGCCCTTCTGGCGTCGGACC</t>
  </si>
  <si>
    <t>GTTTGTTTGGGCGCAGACCT</t>
  </si>
  <si>
    <t>GGCGCACACCCGGGTTTGTT</t>
  </si>
  <si>
    <t>GAATCGGGAGATTCGGGACCA</t>
  </si>
  <si>
    <t>GACCGGGCTTCCTTTAGGCG</t>
  </si>
  <si>
    <t>GCCCCCGCGCCAGTTTTGGGC</t>
  </si>
  <si>
    <t>GCGTGGGGTTCCGGAATGAGC</t>
  </si>
  <si>
    <t>GGGCGTTGCGAGTCACAAC</t>
  </si>
  <si>
    <t>GGAGGGAGCAGAAATCTCGAG</t>
  </si>
  <si>
    <t>GTGCACGCATGCGCGAAACC</t>
  </si>
  <si>
    <t>GTGCGCATCAGCGGGCGTGT</t>
  </si>
  <si>
    <t>GCGTCTCTACGCACGCGCC</t>
  </si>
  <si>
    <t>GAAGGTTTGGGGTTGGCTCC</t>
  </si>
  <si>
    <t>GCACTGCACAAACCATTTGGC</t>
  </si>
  <si>
    <t>GGGAAGCAGGACGTTCTCACC</t>
  </si>
  <si>
    <t>GGGAAAGCAAGGGGAAGGTTT</t>
  </si>
  <si>
    <t>GTGGAATTCCTCGGCGGGCA</t>
  </si>
  <si>
    <t>GGTTTCCTGGGCGAGGGCGC</t>
  </si>
  <si>
    <t>GGCAGGGGCCAGGGGTTTCCT</t>
  </si>
  <si>
    <t>GCGAGGGCACCCTTTGGCCCG</t>
  </si>
  <si>
    <t>GTTCGGGGCAGTGGGCCTGGT</t>
  </si>
  <si>
    <t>GTTTGAAGCGGGTGAGTAGAG</t>
  </si>
  <si>
    <t>GGCGGGAAACGCTGTTTGAAG</t>
  </si>
  <si>
    <t>GTCTCTGAGCGCCGCGGCTCT</t>
  </si>
  <si>
    <t>GCTCAAGCCCCGTTCCCTACC</t>
  </si>
  <si>
    <t>GCGCATGCGCCGGGCACCGTG</t>
  </si>
  <si>
    <t>GGATCCACGCGGCAGCTGC</t>
  </si>
  <si>
    <t>GTGCCCCGGCTCGGATCCACG</t>
  </si>
  <si>
    <t>GATGGGGCCGAGAGCGCCCTG</t>
  </si>
  <si>
    <t>GGCTCGAACGTGCTTGATGG</t>
  </si>
  <si>
    <t>GGGCAGGCGCGCGGGGATTGG</t>
  </si>
  <si>
    <t>GTGAGTGGGGTCCAGGGAAA</t>
  </si>
  <si>
    <t>GCAGTTCCAGGCCGCGAGGC</t>
  </si>
  <si>
    <t>GCCGGGGCACCCGCCGTGACT</t>
  </si>
  <si>
    <t>GCAGCCAGGCCGCGCTACTC</t>
  </si>
  <si>
    <t>GGACAGCCCCCAGGGCGCTCT</t>
  </si>
  <si>
    <t>GTAGTGCGTCGCCTCCGTTGC</t>
  </si>
  <si>
    <t>GAAACGACCCGGGACCTGGGA</t>
  </si>
  <si>
    <t>GGAGCAAAGACGTTTCCCGC</t>
  </si>
  <si>
    <t>GCTGTGGCTGTGATTGAGAGA</t>
  </si>
  <si>
    <t>GATCGTGAGCAGCTACTACTG</t>
  </si>
  <si>
    <t>GGTCCTGGGCCCGGCTAGGG</t>
  </si>
  <si>
    <t>GAACGCGGGCGTGCGACC</t>
  </si>
  <si>
    <t>GCAGCTACTACTGGGGAACGC</t>
  </si>
  <si>
    <t>GGGTCGTTTCCCCGGCAACGG</t>
  </si>
  <si>
    <t>GCAAAGACGTTTCCCGCCGGC</t>
  </si>
  <si>
    <t>GGGGAAACGACCCGGGACCT</t>
  </si>
  <si>
    <t>GACTAGTTTGACCCTTCGA</t>
  </si>
  <si>
    <t>GCAACGGAGGCGACGCACTA</t>
  </si>
  <si>
    <t>GGGAACGCGGGCGTGCGACC</t>
  </si>
  <si>
    <t>GCGGGCGTGCGACCGGGGTCC</t>
  </si>
  <si>
    <t>GGGTCCTGGGCCCGGCTAGGG</t>
  </si>
  <si>
    <t>GCACTACGGCGGCCCTCGAA</t>
  </si>
  <si>
    <t>GATCGTGAGCAGCTACTACT</t>
  </si>
  <si>
    <t>GGCCCAGTTCCTCGCGCCCCC</t>
  </si>
  <si>
    <t>GGGTGACTGGAGTTTGACCC</t>
  </si>
  <si>
    <t>GACATGGCAGCCTGTACAGCC</t>
  </si>
  <si>
    <t>GGTGGCAAAGCCGCTCTGTG</t>
  </si>
  <si>
    <t>GCGTGTTCCTAGCCAGTGCGG</t>
  </si>
  <si>
    <t>GTCCCGGTGAGGGACGGAGCC</t>
  </si>
  <si>
    <t>GAGGCACCTCTCGTCCCGGTG</t>
  </si>
  <si>
    <t>GCGTCGACCACGACGACGCGG</t>
  </si>
  <si>
    <t>GCTCTGTGTCAGCAGCCGGG</t>
  </si>
  <si>
    <t>GGGGCGGGCGGAGGCGCTAC</t>
  </si>
  <si>
    <t>GGCCCTCCGGAGGGTGCCAT</t>
  </si>
  <si>
    <t>GGCTCTCGCGAGTCTGGGT</t>
  </si>
  <si>
    <t>GCCCCGAGCCCCTCCGTCGG</t>
  </si>
  <si>
    <t>GAGCCCCTCCGTCGGCGGT</t>
  </si>
  <si>
    <t>GCGCGCCGCCCTACCCCAGTC</t>
  </si>
  <si>
    <t>GTCAGGCGCGGCGAGTGCGGG</t>
  </si>
  <si>
    <t>GGACGGCCCCATGGCACCCTC</t>
  </si>
  <si>
    <t>GCTGGCCTCGCCATCCGCGCC</t>
  </si>
  <si>
    <t>GCTCTCGGGCCGGCCCTCCGG</t>
  </si>
  <si>
    <t>GTGGGCTCGGGCAGCTTGAA</t>
  </si>
  <si>
    <t>GGGCAGCTTGAAGGGCGAGA</t>
  </si>
  <si>
    <t>GTTTAGCGCCACGCGGGCCA</t>
  </si>
  <si>
    <t>GGTGCGTCCCGCTGCCGCACC</t>
  </si>
  <si>
    <t>GCTCCCCGCGCGCCGAGAGG</t>
  </si>
  <si>
    <t>GTTGCGGGGCTTGCTGCTCCG</t>
  </si>
  <si>
    <t>GCGCTCTCCGCCTTCAAGTTG</t>
  </si>
  <si>
    <t>GGTCTGAGTTGCTGCGGCGC</t>
  </si>
  <si>
    <t>GACCAAGCAGGGATCTTAACA</t>
  </si>
  <si>
    <t>GCAGGCAGCGGAGACCAAGCA</t>
  </si>
  <si>
    <t>GCCGCGCGCCTACACAGGGTG</t>
  </si>
  <si>
    <t>GCGGAGCCGCGCGCCTACACA</t>
  </si>
  <si>
    <t>GGCAGCGCACTGCCGCGTAG</t>
  </si>
  <si>
    <t>GCCGACTGTGCGCGCGCATG</t>
  </si>
  <si>
    <t>GGCGCAGGCCCTTTCCCGCGC</t>
  </si>
  <si>
    <t>GCACGCTCAAGGCCGGGATGG</t>
  </si>
  <si>
    <t>GCGCTGCCAGGAAACCGGGT</t>
  </si>
  <si>
    <t>GCGCGCAGCACGCTCAAGGCC</t>
  </si>
  <si>
    <t>GGCCCCAACGAGTGTGCCTG</t>
  </si>
  <si>
    <t>GGGTGTGGCCTCCAGCCCGCG</t>
  </si>
  <si>
    <t>GGTTTCCGGCGGGGTCGGCGG</t>
  </si>
  <si>
    <t>GCAGACCGGGAAGCACCGTG</t>
  </si>
  <si>
    <t>GGGGACGCCGTGCCGTGGGCC</t>
  </si>
  <si>
    <t>GCGAAGGGGGACGCCGTGCCG</t>
  </si>
  <si>
    <t>GCTGCGTAGGCCGCGCGAAG</t>
  </si>
  <si>
    <t>GGGTAGCCGCGGGACCTAGCT</t>
  </si>
  <si>
    <t>GGCCCTCCTATTGGTCGCGC</t>
  </si>
  <si>
    <t>GGCCTCGCTCCCTGACTGGAG</t>
  </si>
  <si>
    <t>GAGACTCCCAGCGCGACCAAT</t>
  </si>
  <si>
    <t>GTAGCGTGTGGCCTCCACC</t>
  </si>
  <si>
    <t>GCCACGGCGCAGGCGCAACGG</t>
  </si>
  <si>
    <t>GACCTTATGGCAGGCCCTGA</t>
  </si>
  <si>
    <t>GACTTCACATGCCCTCCTTTG</t>
  </si>
  <si>
    <t>GCCTCTCCGGATTCTGTTAA</t>
  </si>
  <si>
    <t>GGATTCTGTTAACGGTAGTGG</t>
  </si>
  <si>
    <t>GCGCTCTCGTGTAGCCGTC</t>
  </si>
  <si>
    <t>GGAAAGGAGTAGCCCCAAAGG</t>
  </si>
  <si>
    <t>GAGGGCATGTGAAGTCGCACG</t>
  </si>
  <si>
    <t>GAAGTCGCACGCGGAGCTCGA</t>
  </si>
  <si>
    <t>GCACGCGGAGCTCGAGGGGAA</t>
  </si>
  <si>
    <t>GCCGTCGACACCGAGCTGCAGAAGA</t>
  </si>
  <si>
    <t>GCAGACATAATCTTCTGAGCAACAC</t>
  </si>
  <si>
    <t>GTGTAAAAGGGGCGGGAGCT</t>
  </si>
  <si>
    <t>GAATGAGTGTAAAAGGGGCGGGAGC</t>
  </si>
  <si>
    <t>GCACTGAATGAGTGTAAAAG</t>
  </si>
  <si>
    <t>GACACCGAGCTGCAGAAGACG</t>
  </si>
  <si>
    <t>GATTTAGTGGATTCTAAGACT</t>
  </si>
  <si>
    <t>GGGGATCAGGGCCCGGTCCGC</t>
  </si>
  <si>
    <t>GAAAATGGAAAATTATGAGGCAT</t>
  </si>
  <si>
    <t>GATTATGTCTGCTATGCATTC</t>
  </si>
  <si>
    <t>GTTCTAAAGACTAAGAATTGAAAA</t>
  </si>
  <si>
    <t>GCTATGCATTCAGGTGATTTAG</t>
  </si>
  <si>
    <t>GGACGCGCGCAAGCGCACA</t>
  </si>
  <si>
    <t>GGAAGGAGCCCCCAGGAGCGC</t>
  </si>
  <si>
    <t>GATTTTGTGAAAATGGAAAATTATG</t>
  </si>
  <si>
    <t>GCCACCCGCTCCCCTTGGGCG</t>
  </si>
  <si>
    <t>GGCGGTTTCTGGATCCTCAGG</t>
  </si>
  <si>
    <t>GGAAGCAAGGACCGACCGA</t>
  </si>
  <si>
    <t>GTCCCATAGCGCGAGGCG</t>
  </si>
  <si>
    <t>GCCCGCCTCCCCCACTCGCCC</t>
  </si>
  <si>
    <t>GTGAACATCCAGAGGAATCGC</t>
  </si>
  <si>
    <t>GCCAGGAGAACAGGTGGCGC</t>
  </si>
  <si>
    <t>GCTGGACAGCTGGAGTCGGGC</t>
  </si>
  <si>
    <t>GCCAGCGGCGAGGGGACAAGA</t>
  </si>
  <si>
    <t>GACAAGAAGGGCCGATTCGAG</t>
  </si>
  <si>
    <t>GCCTCCGCGCCTCGCGCTAT</t>
  </si>
  <si>
    <t>GATCAGGAGCTGGAGAGGTAA</t>
  </si>
  <si>
    <t>GGTAACGGCCGAGGAGGAGGC</t>
  </si>
  <si>
    <t>GGGCGGAGCGGGCCGCGCCCA</t>
  </si>
  <si>
    <t>GCGGGGACAGCCCGGGGCGAG</t>
  </si>
  <si>
    <t>GCGCAGACACCTAGCCAGCG</t>
  </si>
  <si>
    <t>GCTGTGCCACTCTTGGCGG</t>
  </si>
  <si>
    <t>GGTGCGCTTCCTCTCGAAT</t>
  </si>
  <si>
    <t>GGACCGACCGACGGAAGGCG</t>
  </si>
  <si>
    <t>GGGGCTCTGTCCCATAGCGCG</t>
  </si>
  <si>
    <t>GCGGACAGACAGGCGAGATGG</t>
  </si>
  <si>
    <t>GCGCTGTGGGCGGTGCCCGGC</t>
  </si>
  <si>
    <t>GCTGGGGAGAAGCCCAACGGA</t>
  </si>
  <si>
    <t>GACGGAAGGGGAGAGGGTTAG</t>
  </si>
  <si>
    <t>GTACAGCTCTCTGGCTCCCGT</t>
  </si>
  <si>
    <t>GCCTGTCTGTCCGCCAAGCAC</t>
  </si>
  <si>
    <t>GCTGTACTGGGTAAAGACTG</t>
  </si>
  <si>
    <t>GTATTGTGGGGCGCCCGAC</t>
  </si>
  <si>
    <t>GGTGTTGCCGAGTGCGAGG</t>
  </si>
  <si>
    <t>GCGGAGGTGTTGCCGAGTGCG</t>
  </si>
  <si>
    <t>GCTTTTTCCTCCCAACTCGGGG</t>
  </si>
  <si>
    <t>GGCAGTTTGTCTCTCCCCCTTC</t>
  </si>
  <si>
    <t>GTAACGAATAAATAAGTAACC</t>
  </si>
  <si>
    <t>GCCGGGACGGTTGGAGAAGA</t>
  </si>
  <si>
    <t>GGAGCTGAAAAATTTCCGGTA</t>
  </si>
  <si>
    <t>GAAGAAGGCGGCTCCCGGAAG</t>
  </si>
  <si>
    <t>GGCCGGGACGGTTGGAGAAGA</t>
  </si>
  <si>
    <t>GAGTTGGGAGGAAAAAGCCGG</t>
  </si>
  <si>
    <t>GCGCCGAGAGCGCGGCCGGGA</t>
  </si>
  <si>
    <t>GCTGAAAAATTTCCGGTA</t>
  </si>
  <si>
    <t>GGTAACGAATAAATAAGTAAC</t>
  </si>
  <si>
    <t>GGTTCCTGAACGGCAGAGGTTA</t>
  </si>
  <si>
    <t>GCAGTTTGTCTCTCCCCCTTCC</t>
  </si>
  <si>
    <t>GAGAGCGCGGCCGGGACGGT</t>
  </si>
  <si>
    <t>GTTTGGCAATATGTACGACG</t>
  </si>
  <si>
    <t>GAGCAGCAGTGAACGTAACC</t>
  </si>
  <si>
    <t>GTTCCCGGCCTGGTAAGTGT</t>
  </si>
  <si>
    <t>GGACTGTGCAGCCGGCGCAT</t>
  </si>
  <si>
    <t>GCTTAAATCGCGAGAACTGA</t>
  </si>
  <si>
    <t>GCCTTTGCCATAGCTTTAAGT</t>
  </si>
  <si>
    <t>GGGCGGCTTGTGCTAGCAGTG</t>
  </si>
  <si>
    <t>GTACGACGCGGATGAGGGT</t>
  </si>
  <si>
    <t>GACTGTGCAGCCGGCGCAT</t>
  </si>
  <si>
    <t>GACTGAGAACCTACTTAAAGCTA</t>
  </si>
  <si>
    <t>GCAAAGGCACTGGAGGATTGAGCT</t>
  </si>
  <si>
    <t>GCACTGGAGGATTGAGCTAGGT</t>
  </si>
  <si>
    <t>GCAGAAAAGAGCAGTGAGTGTTT</t>
  </si>
  <si>
    <t>GTGTTTTGGGTTTTTTCACTTTC</t>
  </si>
  <si>
    <t>GCTTAAATCGCGAGAACTGAC</t>
  </si>
  <si>
    <t>GGAGCTTCCGGggtcgggcg</t>
  </si>
  <si>
    <t>GTCTTTAGCTCCTGGCGCTGC</t>
  </si>
  <si>
    <t>GCTCCTGGCGCTGCTGGCTTC</t>
  </si>
  <si>
    <t>GTTAGGAGCTCGAGAACCGTT</t>
  </si>
  <si>
    <t>GCAATATGTACGACGCGGATG</t>
  </si>
  <si>
    <t>GCCCTTAATAAATCACACTTAAAA</t>
  </si>
  <si>
    <t>GCCGTGGCGGTCCATTTAAGC</t>
  </si>
  <si>
    <t>GAACTGATTGGATTGAGGATT</t>
  </si>
  <si>
    <t>GCCTTGTTCCCACACTTACC</t>
  </si>
  <si>
    <t>GAACGAAACTGGGGTAGGGAG</t>
  </si>
  <si>
    <t>GgtggcagcgATCCGCGGGC</t>
  </si>
  <si>
    <t>GcggcgggtggcagcgATCCG</t>
  </si>
  <si>
    <t>GCTCCGCGCTTCTGCTTCcgg</t>
  </si>
  <si>
    <t>GCCCAAGCCGCCGCTGAGGCA</t>
  </si>
  <si>
    <t>GCGAAGCGCGCATAACGCC</t>
  </si>
  <si>
    <t>GCCTGCGGCGACCACGCGAAG</t>
  </si>
  <si>
    <t>GACCACGCGAAGTGGCGCGG</t>
  </si>
  <si>
    <t>GCAGCCCCGAGCCCAACCTTT</t>
  </si>
  <si>
    <t>GTCTCGGGAGGGGCCCCGAG</t>
  </si>
  <si>
    <t>GCGCGGAGCAACGGCCGCGGA</t>
  </si>
  <si>
    <t>GGCAGGTTATTGGACGACA</t>
  </si>
  <si>
    <t>GGAACACCACCTCCTCCGCGA</t>
  </si>
  <si>
    <t>GCAGCAGGATTTCGTGCTCTA</t>
  </si>
  <si>
    <t>GGAGTTCCGCCCTCGCGG</t>
  </si>
  <si>
    <t>GTCGCAGCAAGCGCGGAACTG</t>
  </si>
  <si>
    <t>GCGGCGTCTAAGTGTTTCCGG</t>
  </si>
  <si>
    <t>GGTGGATTCCCAGGGACTGT</t>
  </si>
  <si>
    <t>GCTCAGGGTGGCGGCAAGGGC</t>
  </si>
  <si>
    <t>GTCCAATAACCTGCCAGCGCC</t>
  </si>
  <si>
    <t>GCGACCAGGCCAGGCGCTGGC</t>
  </si>
  <si>
    <t>GCGCTTTCAGGAGGTGCTTT</t>
  </si>
  <si>
    <t>GGAGGGGCCGGCCCGGGTTCG</t>
  </si>
  <si>
    <t>GCGGGTCTACTGGCACGTGGA</t>
  </si>
  <si>
    <t>GCGGATGCCCGGGTCGGAGAG</t>
  </si>
  <si>
    <t>GGGAAGGCGCAAGCCCGCGC</t>
  </si>
  <si>
    <t>GGGCCTCCCGAGAGGCGGCAA</t>
  </si>
  <si>
    <t>GCTCCGCCCGCCGGCCCATC</t>
  </si>
  <si>
    <t>GAGTACGTGCACCCCCTAGCG</t>
  </si>
  <si>
    <t>GGATGCCCGCCATCGCGAG</t>
  </si>
  <si>
    <t>GGGGGCCACGAGAGCAGCAGA</t>
  </si>
  <si>
    <t>GGTGAGAGCGCGACCACAGTT</t>
  </si>
  <si>
    <t>GCCTGAGCTCCGTAGGGGTT</t>
  </si>
  <si>
    <t>GCTCCTAACGGGCTGACCCGG</t>
  </si>
  <si>
    <t>GGGCACGGGGAACCGCGAACC</t>
  </si>
  <si>
    <t>GGTCCCTACACCAGGACCTGC</t>
  </si>
  <si>
    <t>GGTGCACGTACTCCCAACTG</t>
  </si>
  <si>
    <t>GCCGTCCCCTCCGGATGGGC</t>
  </si>
  <si>
    <t>GAAGTTTGACCGAGGTAAGTA</t>
  </si>
  <si>
    <t>GTAAGGTATGTAGGGGCGGTT</t>
  </si>
  <si>
    <t>GGAGGAAGAGGCTAACCTCG</t>
  </si>
  <si>
    <t>GGTCCTTTCCCGGGCCGCTAT</t>
  </si>
  <si>
    <t>GGCTGGGCTGGCCCAAGAGTA</t>
  </si>
  <si>
    <t>GAAGGCCCCTCTGGATTGGCT</t>
  </si>
  <si>
    <t>GGAAGAACCGTGAACTATGGA</t>
  </si>
  <si>
    <t>GGGCCAGCCCAGCCAATCCAG</t>
  </si>
  <si>
    <t>GAGGGGCCTTCCATAGTTCA</t>
  </si>
  <si>
    <t>GTTCACGGTTCTTCCAATAG</t>
  </si>
  <si>
    <t>GTTCTTCCAATAGCGGCCC</t>
  </si>
  <si>
    <t>GGCCCGGGAAAGGACCAGAAC</t>
  </si>
  <si>
    <t>GAGCCCTCTTCCTGGCGGTG</t>
  </si>
  <si>
    <t>GGAAGTTGGTCTCGACACC</t>
  </si>
  <si>
    <t>GCGTGGCCAGACAACCCGGA</t>
  </si>
  <si>
    <t>GTCTCGACACCTGGACTAGCC</t>
  </si>
  <si>
    <t>GCCGGGTTGTATTTGGAAACG</t>
  </si>
  <si>
    <t>GTGAGTTTTTCCGTGCTGTGT</t>
  </si>
  <si>
    <t>GGGTAGAGTTGAGAGTGGCTG</t>
  </si>
  <si>
    <t>GGTAAGCGAATTGGCGGGTT</t>
  </si>
  <si>
    <t>GACAACCCGGATGGCGCAA</t>
  </si>
  <si>
    <t>GGGGTTTGTGGTGGATATTT</t>
  </si>
  <si>
    <t>GCTGTGTAGGTAAGCGAAT</t>
  </si>
  <si>
    <t>GGGGTCCGAGGTCAGCGGTCC</t>
  </si>
  <si>
    <t>GGCGAGTAGCGGAAGAGGAAG</t>
  </si>
  <si>
    <t>GCGGACACGTGGGACACTCTA</t>
  </si>
  <si>
    <t>GGCAGCGGTCATCATGGTGA</t>
  </si>
  <si>
    <t>GACGGAGTAAGAGTGGCCAAA</t>
  </si>
  <si>
    <t>GGGCATCGTTTCTCTAATC</t>
  </si>
  <si>
    <t>GACAGACGCGCGGGCGAGTAG</t>
  </si>
  <si>
    <t>GGATGCCGCAGATGTGTTAG</t>
  </si>
  <si>
    <t>GACACGTGGGACACTCTACGG</t>
  </si>
  <si>
    <t>GAGATGGGGTGCAATGGGAAG</t>
  </si>
  <si>
    <t>GTCAGCGGTCCCGGGTCTTGC</t>
  </si>
  <si>
    <t>GGGTCCGAGGTCAGCGGTCCC</t>
  </si>
  <si>
    <t>GCAGTTCCGGGAGACGGATG</t>
  </si>
  <si>
    <t>GCGTCCCGGCAGCGGTCATCA</t>
  </si>
  <si>
    <t>GCGCGGGCGAGTAGCGGAAG</t>
  </si>
  <si>
    <t>GCAGCATGGACGTGCTAGCGG</t>
  </si>
  <si>
    <t>GTTCCACCGCAGATTCGGGC</t>
  </si>
  <si>
    <t>GTCTCTAGCTAACACGCACGG</t>
  </si>
  <si>
    <t>GCCTCCGCGCACCGTTCGCC</t>
  </si>
  <si>
    <t>GACGTGCTAGCGGAGGAGTT</t>
  </si>
  <si>
    <t>GGCGCCGATCCCGACTGTAG</t>
  </si>
  <si>
    <t>GACCTCCGAGCTACACCAGA</t>
  </si>
  <si>
    <t>GACTCCCGGCGAACGGTGCG</t>
  </si>
  <si>
    <t>GGTGGAACCCGGATGTGGCCG</t>
  </si>
  <si>
    <t>GTAGCTCGGAGGTCTGGCGCA</t>
  </si>
  <si>
    <t>GGAGCCCACGCCGTGGCCCCC</t>
  </si>
  <si>
    <t>GGTCAAAGCGCCAAAGGCCC</t>
  </si>
  <si>
    <t>GGCAAAGGTCAAAGCGCCAA</t>
  </si>
  <si>
    <t>GCGCACGCCCAGGTGCAAAG</t>
  </si>
  <si>
    <t>GGAGCGGCGTGCGTAATGT</t>
  </si>
  <si>
    <t>GTGGGCTCCTCCCCGCGCGGC</t>
  </si>
  <si>
    <t>GACCTTTGCCTCTTTGCACCT</t>
  </si>
  <si>
    <t>GCGTGCGCAGCCCACCGACC</t>
  </si>
  <si>
    <t>GCATGCGCCCGCGCCGCCTGC</t>
  </si>
  <si>
    <t>GCTGCGAAGGGAAACCCCAGC</t>
  </si>
  <si>
    <t>GCGGAAGCAAGCTTCCCAT</t>
  </si>
  <si>
    <t>GCAGCGGACAGAATTCACATC</t>
  </si>
  <si>
    <t>GCACGCCGGACCGGAGAGCG</t>
  </si>
  <si>
    <t>GCCATGGTGCGGTTCAAGCAC</t>
  </si>
  <si>
    <t>GCAGGTACCTGCTCTGCGAAC</t>
  </si>
  <si>
    <t>GGACACGATCGCCAGGGTGCA</t>
  </si>
  <si>
    <t>GCCGAAAGTTCCGTGCACCC</t>
  </si>
  <si>
    <t>GCTCAGAACTCGGTCATCG</t>
  </si>
  <si>
    <t>GAGGAAGGTGGACACTAGCG</t>
  </si>
  <si>
    <t>GAACTCGGTCATCGAGGCTT</t>
  </si>
  <si>
    <t>GGAGCTACCTGGGGGCTCGGC</t>
  </si>
  <si>
    <t>GCTGTGCGCGCGGAGCTACCT</t>
  </si>
  <si>
    <t>GGCTGGCCGCGCTCCTCAGTG</t>
  </si>
  <si>
    <t>GAGGCGGTAATTCTGCGAGC</t>
  </si>
  <si>
    <t>GGGAGCTACTTACTAAAGAAG</t>
  </si>
  <si>
    <t>GACACTTGGGACGCCCCGCG</t>
  </si>
  <si>
    <t>GCGCCGCTCGGCGAACCTCC</t>
  </si>
  <si>
    <t>GCTGCTGCGGCTGCTGCGCAC</t>
  </si>
  <si>
    <t>GCGGCGCACCGGAGAAACCT</t>
  </si>
  <si>
    <t>GCACCGGAGAAACCTGGGTGG</t>
  </si>
  <si>
    <t>GAAGATGGCGGGGAACGACTG</t>
  </si>
  <si>
    <t>GATGCGCTCCGTTACCGGGGC</t>
  </si>
  <si>
    <t>GCTGACACGCAGGTACGGC</t>
  </si>
  <si>
    <t>GAACGACTGCGGCGCGCTGC</t>
  </si>
  <si>
    <t>GctggctccctccccccGGGC</t>
  </si>
  <si>
    <t>GGTAACGGAGCGCATCGCA</t>
  </si>
  <si>
    <t>GGAGCGCATCGCAGGGCGCC</t>
  </si>
  <si>
    <t>GCGGCGGAGTCAACGCCGAGC</t>
  </si>
  <si>
    <t>GTCAACGCCGAGCCGGCCCgg</t>
  </si>
  <si>
    <t>GGTGGGAGCCCTGGGGTAACT</t>
  </si>
  <si>
    <t>GTGAGCAACAGGGTGGGGGTGGC</t>
  </si>
  <si>
    <t>GCGCGCGCCGCCGCAGTAGCT</t>
  </si>
  <si>
    <t>GCCGCAGTAGCTGGGGCCACCCT</t>
  </si>
  <si>
    <t>GTAGCTGGGGCCACCCTCGGGA</t>
  </si>
  <si>
    <t>GTGATCACTCTGGGACTCGT</t>
  </si>
  <si>
    <t>GGGACTCGTGGGGCTGCAGCAC</t>
  </si>
  <si>
    <t>GCTGCAGCACCGGTGAGCAAC</t>
  </si>
  <si>
    <t>GCACCGGTGAGCAACAGGGT</t>
  </si>
  <si>
    <t>GACAGGCTCTTCCTTCCCGA</t>
  </si>
  <si>
    <t>GCGGCGCGCGCTGTCCCTAGG</t>
  </si>
  <si>
    <t>GGCGCCTGCGCACGTTTCG</t>
  </si>
  <si>
    <t>GCCTTCCTAGCCGCCGGCTA</t>
  </si>
  <si>
    <t>GCGGGCGGCGCGGTGCAACCT</t>
  </si>
  <si>
    <t>GGCTCGCTTCGCGGCCAGGCT</t>
  </si>
  <si>
    <t>GGCGGCCGCGAAACGTGCGC</t>
  </si>
  <si>
    <t>GGTGGGAAGCGGTGGGCATAG</t>
  </si>
  <si>
    <t>GAGCGAGCGCGATACAAGAAC</t>
  </si>
  <si>
    <t>GTTGTCCAGGAAGCGCAC</t>
  </si>
  <si>
    <t>GCGCACCGGCCGCGCTTCCAG</t>
  </si>
  <si>
    <t>GCCATCTGCAGCGCAGCGGC</t>
  </si>
  <si>
    <t>GACGGGTCGAGTGCTGGCTTC</t>
  </si>
  <si>
    <t>GGAAAAGCGCGCGAGCAAGA</t>
  </si>
  <si>
    <t>GCGTCTTGTACGTGGGTGAGC</t>
  </si>
  <si>
    <t>GGCGAGCTGCTGTCAAGGCC</t>
  </si>
  <si>
    <t>GACCCCCAAGGGTCGGGGCG</t>
  </si>
  <si>
    <t>GGTGGGACGCATCTCTGAACC</t>
  </si>
  <si>
    <t>GAGGACGGCGAGCTGCTGTCA</t>
  </si>
  <si>
    <t>GAACGCGACCCCCAAGGGTC</t>
  </si>
  <si>
    <t>GTACAAGACGCGCTTGGTGG</t>
  </si>
  <si>
    <t>GAAGAGGACGGGTCGAGTGC</t>
  </si>
  <si>
    <t>GCCCAGTTCCTCCAGAAGCG</t>
  </si>
  <si>
    <t>GATGTCAGTATTGGCGGTC</t>
  </si>
  <si>
    <t>GAAGCGGGGCGCTAGGATTG</t>
  </si>
  <si>
    <t>GCTTCCCGAGTCCGCTCTCTC</t>
  </si>
  <si>
    <t>GGAAGCAGAAGTCGGGAGCGT</t>
  </si>
  <si>
    <t>GCGAACCTAAAGCCCGGTCCG</t>
  </si>
  <si>
    <t>GGCTGCCCACACCTGCGCCGA</t>
  </si>
  <si>
    <t>GCCGAAGGGAAACTGCTCG</t>
  </si>
  <si>
    <t>GAGGAACTGGGCGGTTAGACT</t>
  </si>
  <si>
    <t>GAACCTACCGACCTGCCGGGC</t>
  </si>
  <si>
    <t>GGTCCCCAGCTAATCGACGC</t>
  </si>
  <si>
    <t>GCCATAGCGAAGCCGGCGG</t>
  </si>
  <si>
    <t>GTTCAACCCTTTCGATACC</t>
  </si>
  <si>
    <t>GACGGTCCCTTCTTCCAATGC</t>
  </si>
  <si>
    <t>GGGTGGGAGACGAGAAGAAGC</t>
  </si>
  <si>
    <t>GCGGCAATTCCCCCAGATTCC</t>
  </si>
  <si>
    <t>GAAGCTGGGCTCAAGAACAG</t>
  </si>
  <si>
    <t>GAATTGCCGCCATAGCGAAGC</t>
  </si>
  <si>
    <t>GCGATCTGATTGGTTCGTTT</t>
  </si>
  <si>
    <t>GTGGCGATACCGCGCCACTCT</t>
  </si>
  <si>
    <t>GGTGAGTCCTGGCCCCTGGAC</t>
  </si>
  <si>
    <t>GAAGCACTTGTTGGCCTACAG</t>
  </si>
  <si>
    <t>GAACAGAGTGGACGGAGCGT</t>
  </si>
  <si>
    <t>GAACAGCGAGGTCCCCGTCCA</t>
  </si>
  <si>
    <t>GTCCTAAGACCGTACCCCGC</t>
  </si>
  <si>
    <t>GTACCCCGCCGGCGCTCTGCT</t>
  </si>
  <si>
    <t>GCGCTCTGCTGGGTGCAGATA</t>
  </si>
  <si>
    <t>GCTATCGGCCCTCGCAGGGCT</t>
  </si>
  <si>
    <t>GCTCCGTCCACTCTGTTCTCG</t>
  </si>
  <si>
    <t>GTTGAAGCGTCGAGCCGACTA</t>
  </si>
  <si>
    <t>GATGGTTTTCCGACTGACAGA</t>
  </si>
  <si>
    <t>GTCTCGGCCTTGCCCAGCGG</t>
  </si>
  <si>
    <t>GCCGCATTCGCTGCCCTCTG</t>
  </si>
  <si>
    <t>GGCTCGACGCTTCAACACCA</t>
  </si>
  <si>
    <t>GTGGGGGGACTCCTATCCA</t>
  </si>
  <si>
    <t>GGAAGAACAGCCCGCGCAAT</t>
  </si>
  <si>
    <t>GCAGCGAATGCGGCAGCGGG</t>
  </si>
  <si>
    <t>GATGCGACTTCCATCCTGGCG</t>
  </si>
  <si>
    <t>GCGCGGGCCCTGCGGCCATTT</t>
  </si>
  <si>
    <t>GTCAGAGCTGAAGTCGGCGGA</t>
  </si>
  <si>
    <t>GGCACCTCCAAAGATGATGAT</t>
  </si>
  <si>
    <t>GGTAGCGGCGTCTAGGAGGGG</t>
  </si>
  <si>
    <t>GGTTAACGGTTTCCGGTAG</t>
  </si>
  <si>
    <t>GCTCGGAGTTGCGGGACTT</t>
  </si>
  <si>
    <t>GGAGCGAGGGAAATGACGCC</t>
  </si>
  <si>
    <t>GACTCCGCCCCCGAAGGAA</t>
  </si>
  <si>
    <t>GCCCCCGAAGGAAAGGGTTAA</t>
  </si>
  <si>
    <t>GAAACCGTTAACCCTTTCCTT</t>
  </si>
  <si>
    <t>GCTGTGAGTGCGGAAGCCTGC</t>
  </si>
  <si>
    <t>GAGAAGACTCAGCGTTCGCT</t>
  </si>
  <si>
    <t>GTTCGCTGGGAGTGGCGGAAG</t>
  </si>
  <si>
    <t>GCGCTGTGCTGAAACGTGGGG</t>
  </si>
  <si>
    <t>GGAGAAGACTCAGCGTTCGCT</t>
  </si>
  <si>
    <t>GAAGACGCGGAGGGGTACCTG</t>
  </si>
  <si>
    <t>GGGACGGAGCCAAGATGGCGG</t>
  </si>
  <si>
    <t>GAACGCTGAGTCTTCTCCGCG</t>
  </si>
  <si>
    <t>GGTACAGCGAGTCGTCGCCGT</t>
  </si>
  <si>
    <t>GAAGAAGGAAGGGCGGGCGTG</t>
  </si>
  <si>
    <t>GGACCTGAACGTCCTCATTG</t>
  </si>
  <si>
    <t>GGGACTTGGGGAAGACGCGGA</t>
  </si>
  <si>
    <t>GTTCAGGTCCGGAGGCTACGG</t>
  </si>
  <si>
    <t>GTCTCAAGGAGTCCGGGCAAC</t>
  </si>
  <si>
    <t>GATAAGAGACGCACGCTGAT</t>
  </si>
  <si>
    <t>GACCTGAACGTCCTCATTG</t>
  </si>
  <si>
    <t>GTCCCTTTCCTGTCAGACTG</t>
  </si>
  <si>
    <t>GAAACGTGGGGGGGGCAATGC</t>
  </si>
  <si>
    <t>GCAGGATGCTAGATTTCACTC</t>
  </si>
  <si>
    <t>GCCCCTCCTTCCTTTTCCCCC</t>
  </si>
  <si>
    <t>GccgGAGAAAGAGCACGAGCG</t>
  </si>
  <si>
    <t>GGGGGGTAGAGAGGGCGGATGG</t>
  </si>
  <si>
    <t>GGCGGCGGATGGCACCTGCG</t>
  </si>
  <si>
    <t>GCGGATGGCACCTGCGGGGGG</t>
  </si>
  <si>
    <t>GTGCTCTTTCTCcggcagcgg</t>
  </si>
  <si>
    <t>GAAATCTAGCATCCTGCCGGC</t>
  </si>
  <si>
    <t>GCCGCCGGGCTGGGGCGGAGAG</t>
  </si>
  <si>
    <t>GTCACCTAGGGGGCGGAGCCGC</t>
  </si>
  <si>
    <t>GGGCCAAGATGGCGGCGCGCC</t>
  </si>
  <si>
    <t>GCGCGCCGGGGACGGAGAGA</t>
  </si>
  <si>
    <t>GGAGTCGCGCCGCCCCCGAGT</t>
  </si>
  <si>
    <t>GCCAGCGATCAGAGCAGCGCT</t>
  </si>
  <si>
    <t>GTCCGGACCGGGGCCCCCACT</t>
  </si>
  <si>
    <t>GCGACTCCGTCTCTCCGTCCC</t>
  </si>
  <si>
    <t>GCCAAGCGCCGTATGGGACTT</t>
  </si>
  <si>
    <t>GTGTGCCGGGCGGTGACACG</t>
  </si>
  <si>
    <t>GCGGTGACACGTGGACGCCAC</t>
  </si>
  <si>
    <t>GCGCCTGAGAGTCGATGCC</t>
  </si>
  <si>
    <t>GCGAGTTTCGGGATTGGCTG</t>
  </si>
  <si>
    <t>GTCAGCGTCCGAGCGAGTTT</t>
  </si>
  <si>
    <t>GATTTTCAGCAGAGACGTAGA</t>
  </si>
  <si>
    <t>GAACAACATGGCGGCGGAAAG</t>
  </si>
  <si>
    <t>GATGAGGAGAACGAAGAGCGC</t>
  </si>
  <si>
    <t>GGAGAACGAAGAGCGCTGGGT</t>
  </si>
  <si>
    <t>GCTGGGTTGGACCTTTACCTG</t>
  </si>
  <si>
    <t>GGTAGCTGCAGACATAGTACC</t>
  </si>
  <si>
    <t>GACATAGTACCGGGACGAAT</t>
  </si>
  <si>
    <t>GGCGCCGGGACCCGGAGGAAC</t>
  </si>
  <si>
    <t>GTGTATTGGTAACGTTGGGGT</t>
  </si>
  <si>
    <t>GGGTGCACTCTTTTGGAGC</t>
  </si>
  <si>
    <t>GATGAGCCCATTTCTGAAGTG</t>
  </si>
  <si>
    <t>GTGCGGAGGGGCCGGGCTTCTT</t>
  </si>
  <si>
    <t>GCACCTGGTTTCGGGGACAGT</t>
  </si>
  <si>
    <t>GGGCCCTGGAGCACCTGGTTT</t>
  </si>
  <si>
    <t>GTTCTGTCCACCCAGCTAC</t>
  </si>
  <si>
    <t>GCTTGGTTACGGGATCCAGAT</t>
  </si>
  <si>
    <t>GTTGCGCTGCAGACCCGCT</t>
  </si>
  <si>
    <t>GTAGCGGCGACACGAGAGAGA</t>
  </si>
  <si>
    <t>GGGCCGGGCTTCTTAGGCTG</t>
  </si>
  <si>
    <t>GTTTTGGGAAGAGAGTCGTGT</t>
  </si>
  <si>
    <t>GCTCCCCCATCCCAGCGCTT</t>
  </si>
  <si>
    <t>GTCCAGTTACTTTCAGGCTCG</t>
  </si>
  <si>
    <t>GTCTGCAGCGCAACGGGCAG</t>
  </si>
  <si>
    <t>GCTGATAGCAGACAGACCTA</t>
  </si>
  <si>
    <t>GTCCCCGAAACCAGGTGCTCC</t>
  </si>
  <si>
    <t>GCTCATCCAGCGTCCCCATGACTGC</t>
  </si>
  <si>
    <t>GTGTCGCCGCTACGATACCT</t>
  </si>
  <si>
    <t>GTGAAGGCCTCGTTGAGAGA</t>
  </si>
  <si>
    <t>GCCAGTGGCCCCCCACCTCAA</t>
  </si>
  <si>
    <t>GACGAGGCTCCGGGCCGGGAC</t>
  </si>
  <si>
    <t>GTGGCGCGATATCGTGGGACG</t>
  </si>
  <si>
    <t>GTGAGCCGGACCGGGGGCAGG</t>
  </si>
  <si>
    <t>GGACGTGGTGAGCCGGACCG</t>
  </si>
  <si>
    <t>GCTGGGCCCTGGCGGCGGATC</t>
  </si>
  <si>
    <t>GACCCAGAAGCTGGGCCCTGG</t>
  </si>
  <si>
    <t>GTTTGCCACCTGCCCCCGGTC</t>
  </si>
  <si>
    <t>GCTTCTGGGTCAAGGCCCGCC</t>
  </si>
  <si>
    <t>GACCAGCGCGGCCTCTCGAGC</t>
  </si>
  <si>
    <t>GCACTCGGGCGCCACGGGGC</t>
  </si>
  <si>
    <t>GGGCCCGCTCACCACCCCGT</t>
  </si>
  <si>
    <t>GCCCGAGTGCACTGAAGATGG</t>
  </si>
  <si>
    <t>GTTGCTCCGAGCGTCGGTGAG</t>
  </si>
  <si>
    <t>GTCGGTGAGTGGCTGTCGGCT</t>
  </si>
  <si>
    <t>GCATGGAACCTTCCCGGAGGG</t>
  </si>
  <si>
    <t>GACCCCGCGCTTCTGGGCATG</t>
  </si>
  <si>
    <t>GGGCCATTCGCCCTTCTTGG</t>
  </si>
  <si>
    <t>GGTAAGGATTACCACAGGAAT</t>
  </si>
  <si>
    <t>GTCAAACGTCTCCATTGAGCG</t>
  </si>
  <si>
    <t>GTAATAAAGTTTAAGCAGCTC</t>
  </si>
  <si>
    <t>Gaaggcgcttcatattgtcattcta</t>
  </si>
  <si>
    <t>Gaaggcgcgcggcacaaagcc</t>
  </si>
  <si>
    <t>GCCAGCGATAGTACTGAGAGT</t>
  </si>
  <si>
    <t>GAGCCCGCCCCACCACTTCAT</t>
  </si>
  <si>
    <t>GCTGGCTCAACTACGGTGG</t>
  </si>
  <si>
    <t>GGCGAGTTCCGCGCTCAA</t>
  </si>
  <si>
    <t>GCGGGCTCgagagagcaaatga</t>
  </si>
  <si>
    <t>GGAGAGATGGATCACTTTGC</t>
  </si>
  <si>
    <t>GGGAGAGATAGGTTTGCCAG</t>
  </si>
  <si>
    <t>GGGGCAGACACCCAGGTACC</t>
  </si>
  <si>
    <t>GTTCATATGAAACCGGAAG</t>
  </si>
  <si>
    <t>GCGGGAGAGTTCATATGAAAC</t>
  </si>
  <si>
    <t>GCAGCCACTGTTCCCGGGTGG</t>
  </si>
  <si>
    <t>GACTTGGCGGGTTGGTTGTTT</t>
  </si>
  <si>
    <t>GAAGGACAGACTTGGCGGGT</t>
  </si>
  <si>
    <t>GGGGAAACTTCCGCGAATTT</t>
  </si>
  <si>
    <t>GAGTTTGAATTCTTGCAGGTA</t>
  </si>
  <si>
    <t>GTGAGGAGAAAGGGGGGGTCT</t>
  </si>
  <si>
    <t>GGTGTTTCACGCCTCTGTGGT</t>
  </si>
  <si>
    <t>GGAAGATTTCATTGGCAATGG</t>
  </si>
  <si>
    <t>GACCCCGCTGGAAGATTTCAT</t>
  </si>
  <si>
    <t>GGGACCGCCTTATACCAGA</t>
  </si>
  <si>
    <t>GGGGTCGCGGTAGGCGGGCCG</t>
  </si>
  <si>
    <t>GGCCGTGGACCCTCTGGTATA</t>
  </si>
  <si>
    <t>GCTTGGAGCGCCGCCGTGGG</t>
  </si>
  <si>
    <t>GGGCGGGAGGCGGCTTTGGGT</t>
  </si>
  <si>
    <t>GGGCTCTAAGTTGGCGATAT</t>
  </si>
  <si>
    <t>GGCTTTTCCTGCCAATCCGC</t>
  </si>
  <si>
    <t>GCACTAGTTTGACTTTGTGAT</t>
  </si>
  <si>
    <t>GGCGACTCGTCCCGCCTTCTG</t>
  </si>
  <si>
    <t>GGCAGACGCTCTGGTTGTTA</t>
  </si>
  <si>
    <t>GCCACTGTGCAGCCCGCGGAT</t>
  </si>
  <si>
    <t>GAACCAGACCCTGAGATTGG</t>
  </si>
  <si>
    <t>GGTCCCTCCCGCTGGACACG</t>
  </si>
  <si>
    <t>GCCACAGCTCCCGAACAGGA</t>
  </si>
  <si>
    <t>GCATGGATCCACCAATCTC</t>
  </si>
  <si>
    <t>GCGGGCTGCACAGTGGCGTA</t>
  </si>
  <si>
    <t>GTCAGTTGTTCTCAGGTGTTT</t>
  </si>
  <si>
    <t>GGTGAGGACCCTGCGGTCGT</t>
  </si>
  <si>
    <t>GGGAAACTGGAGCTTAAATTC</t>
  </si>
  <si>
    <t>GAGCCGCTTCCGGCGGAAGCT</t>
  </si>
  <si>
    <t>GCCGCGAACCCACTGAGTATA</t>
  </si>
  <si>
    <t>GGCCCAGTGAGGCTGGGTTCG</t>
  </si>
  <si>
    <t>GTATGTGTGTCGGGGTTTTG</t>
  </si>
  <si>
    <t>GACCCTGCGGTCGTGGGGGTC</t>
  </si>
  <si>
    <t>GATCCTTCGGAAGCGGCAGC</t>
  </si>
  <si>
    <t>GCTAGCGTAGCGCTTCACG</t>
  </si>
  <si>
    <t>GGGACTGCTCCGCGGCGAGCT</t>
  </si>
  <si>
    <t>GGGAAAGGGCAATTTCCGTT</t>
  </si>
  <si>
    <t>GCAATTTCCGTTAGGTGCTGA</t>
  </si>
  <si>
    <t>GGAGCCCGGCGTGTGGCGCCT</t>
  </si>
  <si>
    <t>GGCGTGTGGCGCCTCGGAGCA</t>
  </si>
  <si>
    <t>GCGCCTCGGAGCACGGTGA</t>
  </si>
  <si>
    <t>GCAGCAGCGGGGGACCGGAAG</t>
  </si>
  <si>
    <t>GTAGCGCTTCACGTGGGAATG</t>
  </si>
  <si>
    <t>GCGTGTGGCGCCTCGGAGCA</t>
  </si>
  <si>
    <t>GCGCTACGCTAGCATCGCT</t>
  </si>
  <si>
    <t>GCCCGGCTGCATTCTGGGAAA</t>
  </si>
  <si>
    <t>GCTGCTGCCGGGACTGCTCCG</t>
  </si>
  <si>
    <t>GGACTGCTCCGCGGCGAGCT</t>
  </si>
  <si>
    <t>GCTAGCGTAGCGCTTCACGT</t>
  </si>
  <si>
    <t>GgtagcgacggcACGCCGT</t>
  </si>
  <si>
    <t>GTCCAAGGGGAGGACCGAAGC</t>
  </si>
  <si>
    <t>GTAACGTTCGGGCTCCGTCTC</t>
  </si>
  <si>
    <t>GTAGTGGCCCCGGGCCCACAG</t>
  </si>
  <si>
    <t>GAAGTTTGTGAGGTGAGTAG</t>
  </si>
  <si>
    <t>GGAAACCTTCTGACCGCCCTA</t>
  </si>
  <si>
    <t>GCCCGAACGTTACACCGGAAC</t>
  </si>
  <si>
    <t>GAATTACCCTCTGTGGGCCCG</t>
  </si>
  <si>
    <t>GCGGACTGGAATTACCCTCTG</t>
  </si>
  <si>
    <t>GGCCGGGGACTCAGTCCAAG</t>
  </si>
  <si>
    <t>GACGCATGCGCATCGTGCCC</t>
  </si>
  <si>
    <t>GCGCCACGGCCGCCTGGTCC</t>
  </si>
  <si>
    <t>GGGAGGCCGCGGCCAGAGCG</t>
  </si>
  <si>
    <t>GTGCCCTGGACCAGGCGGCCG</t>
  </si>
  <si>
    <t>GGGTGGTACTTGGTACTGAAA</t>
  </si>
  <si>
    <t>GCATCCATCATAAGGTCTGC</t>
  </si>
  <si>
    <t>GCGGGCTCCTTGAAATTAGCT</t>
  </si>
  <si>
    <t>GCCGGGTTTCAGGCCGCGCTC</t>
  </si>
  <si>
    <t>GCCCTGTTTGAGGCCTGGCT</t>
  </si>
  <si>
    <t>GAGGCGGTGAAGTGCCATCTT</t>
  </si>
  <si>
    <t>GAGGAAGGCTGCGGGACTCAG</t>
  </si>
  <si>
    <t>GCAGGGAGCGCTAAGGGGGAA</t>
  </si>
  <si>
    <t>GGATCCCAGCTCACTCTGGCA</t>
  </si>
  <si>
    <t>GGGAGTGTTCGGGTTTCGCTG</t>
  </si>
  <si>
    <t>GCGCTCCCTGCCAGAGTGAGC</t>
  </si>
  <si>
    <t>GTACCGTGGAAGAGGCTCGCG</t>
  </si>
  <si>
    <t>GTGCCCCCCGGGCGTACG</t>
  </si>
  <si>
    <t>GGCCAAGAGGGGTCACCGCCCC</t>
  </si>
  <si>
    <t>GGGGTCACCGCCCCCGGAG</t>
  </si>
  <si>
    <t>GAGAGAGGCTCCAAGCAGTC</t>
  </si>
  <si>
    <t>GTTTCGTTGGGGGGGAGCCG</t>
  </si>
  <si>
    <t>GTGAGTCGACTCGCGCGGCTC</t>
  </si>
  <si>
    <t>GTCACTGACAAGACGTGGGCCAAG</t>
  </si>
  <si>
    <t>GAGCATGATGGAAGTCGTAGT</t>
  </si>
  <si>
    <t>GTGCGTCACTGACAAGACG</t>
  </si>
  <si>
    <t>GAGCGCTCTGCTTCCGGGGCG</t>
  </si>
  <si>
    <t>GCAGTGCTTTGGGGCGTGTTT</t>
  </si>
  <si>
    <t>GCGCCCCTCGGCTACGTGCCG</t>
  </si>
  <si>
    <t>GTCGTCGCGTCACCCGCGCCC</t>
  </si>
  <si>
    <t>GCGCGGGCATCCCTAGGAA</t>
  </si>
  <si>
    <t>GCCCAGCCCCGGCACGTAGCCG</t>
  </si>
  <si>
    <t>GCGGACTGAGCGCTCTGCTTC</t>
  </si>
  <si>
    <t>GGCTACAGGAGCGCAGTGCTT</t>
  </si>
  <si>
    <t>GACGACGGCGACACTTTGCTA</t>
  </si>
  <si>
    <t>GAGGGGCGGGGACCCGGCTAC</t>
  </si>
  <si>
    <t>GGCGTTTAAGGCCGGGCTGC</t>
  </si>
  <si>
    <t>GGTGCGTGGCAGGCGTTTA</t>
  </si>
  <si>
    <t>GGTCGGGCCGAGTGACCGAAG</t>
  </si>
  <si>
    <t>GGCGGGGCTGGATGCACTGTG</t>
  </si>
  <si>
    <t>GAACGCGGAGCGGACGCAGTC</t>
  </si>
  <si>
    <t>GGTTGCGCACTTCCCGGCGCT</t>
  </si>
  <si>
    <t>GAACTCGGGTTGCGCACTTCC</t>
  </si>
  <si>
    <t>GCCATTGCGCTGCGGGGAAAG</t>
  </si>
  <si>
    <t>GCTGCGCTTCTTGTGGGCCC</t>
  </si>
  <si>
    <t>GTCTGGCCGCCATTGCGCTGC</t>
  </si>
  <si>
    <t>GGGTCGGGCCGAGTGACCGA</t>
  </si>
  <si>
    <t>GCGGGAGGCGTGGTCGGGTC</t>
  </si>
  <si>
    <t>GGGTGCGTGGCAGGCGTTTA</t>
  </si>
  <si>
    <t>GCCTAACCCCTTCGGTCACT</t>
  </si>
  <si>
    <t>GCGCAGCAGAAAGGCGTCCG</t>
  </si>
  <si>
    <t>GGCCGAGTGACCGAAGGGGTT</t>
  </si>
  <si>
    <t>GGGCTGGATGCACTGTGTGGC</t>
  </si>
  <si>
    <t>GCAGCAGCCGTGATCGCTTAG</t>
  </si>
  <si>
    <t>GATCGCTTAGTGGAGTGCTTA</t>
  </si>
  <si>
    <t>GTCTGTGGCCGACTTCGGTTC</t>
  </si>
  <si>
    <t>GAGTAGCAACGCAAAGCGCT</t>
  </si>
  <si>
    <t>GCAGAGACCGGAACCGAAGT</t>
  </si>
  <si>
    <t>GATCACGGCTGCTGCAGAGAC</t>
  </si>
  <si>
    <t>GATTTTGATATTCGGCATCC</t>
  </si>
  <si>
    <t>GGTCCCAACTTGGTCCTTACC</t>
  </si>
  <si>
    <t>GGTCTAGTCAGGGTCCCAACT</t>
  </si>
  <si>
    <t>GGGCAGGTGAGGTCTAGTC</t>
  </si>
  <si>
    <t>GCCATTTTGTCCTCCTGCTGC</t>
  </si>
  <si>
    <t>GCTGACGCCCTTTTCCGGCG</t>
  </si>
  <si>
    <t>GGTCCCGGATCCCCGCGCACC</t>
  </si>
  <si>
    <t>GTCCCGGGGAGCCCCTAGGCC</t>
  </si>
  <si>
    <t>GCCCCACCGCCATCCCGTCCC</t>
  </si>
  <si>
    <t>GGGGCGGCGGTTGCCCGGAT</t>
  </si>
  <si>
    <t>GTTCACCCAGACTCACCTGGC</t>
  </si>
  <si>
    <t>GCCCCGACTAACGGCCCATC</t>
  </si>
  <si>
    <t>GCGGCGGATGGCGCCGGGTT</t>
  </si>
  <si>
    <t>GATCCGGGACCCGGGCCTAG</t>
  </si>
  <si>
    <t>GCACTTTCGCAGCTTTCCGAG</t>
  </si>
  <si>
    <t>GATCTCTGATCGAAAGAAG</t>
  </si>
  <si>
    <t>GTGTCAAGTTTGCGCACTTCG</t>
  </si>
  <si>
    <t>GCACTCTGGCCGTTCCCGATG</t>
  </si>
  <si>
    <t>GGAACGGCCAGAGTGCGGCCT</t>
  </si>
  <si>
    <t>GTGTGGGGGCCGCGATCAAAG</t>
  </si>
  <si>
    <t>GACCGGTAAGGAAAGCGA</t>
  </si>
  <si>
    <t>GATGGGGCCCTCTTTGATCG</t>
  </si>
  <si>
    <t>GGAAAGCTGCGAAAGTGCTT</t>
  </si>
  <si>
    <t>GACACTCACCCTGACCGGTA</t>
  </si>
  <si>
    <t>GCCTCGGCTCCTGTCCCCTGG</t>
  </si>
  <si>
    <t>GGTGCCAGCGCTGCGGGGTC</t>
  </si>
  <si>
    <t>GCGTCATGGTGCCAGCGCTGC</t>
  </si>
  <si>
    <t>GCTCCAGATTTCCCCACCCG</t>
  </si>
  <si>
    <t>GCTCCAAGCCCGAGAAGCTG</t>
  </si>
  <si>
    <t>GCTCGTGCCTGCGCCGCTACC</t>
  </si>
  <si>
    <t>GGGCACCAGCGGCGGGAGGCA</t>
  </si>
  <si>
    <t>GCGCGGCAGGGCACCAGCGG</t>
  </si>
  <si>
    <t>GACAGGAGCCGAGGCGCGGCA</t>
  </si>
  <si>
    <t>GCTGGGGGATTCGAGGGACG</t>
  </si>
  <si>
    <t>GCTACCGATAACCCCTAGCC</t>
  </si>
  <si>
    <t>GCCCTAAACCTTCCAGAGATC</t>
  </si>
  <si>
    <t>GGGCGACGCTAAGGATGAC</t>
  </si>
  <si>
    <t>GGATTCAACGTACCATGGTGG</t>
  </si>
  <si>
    <t>GTGGCACCGGGCGACGCTA</t>
  </si>
  <si>
    <t>GCTCTCATACCTCGTGGCACC</t>
  </si>
  <si>
    <t>GGAAGTGTCGGAGGCTCCCC</t>
  </si>
  <si>
    <t>GAGAGCCTCGGCAGACGGCC</t>
  </si>
  <si>
    <t>GGCTCCCCGGGAAGCGAAAG</t>
  </si>
  <si>
    <t>GAAGTGTCGGAGGCTCCCC</t>
  </si>
  <si>
    <t>GCTGACCGAGGAGGAAGTGT</t>
  </si>
  <si>
    <t>GGTATGAGAGCCTCGGCAGA</t>
  </si>
  <si>
    <t>GAGCCTCCGACACTTCCTCCT</t>
  </si>
  <si>
    <t>GGGGTTATCGGTAGCCAGTG</t>
  </si>
  <si>
    <t>GTTGAATCCCGATCTCTGGA</t>
  </si>
  <si>
    <t>GACTACGCTGAAGACCTCG</t>
  </si>
  <si>
    <t>GCACCAATGCCGACGTCAGGA</t>
  </si>
  <si>
    <t>GACTACATTCAGGTATGGAAG</t>
  </si>
  <si>
    <t>GGGTAAAGATGGCGGAGCGC</t>
  </si>
  <si>
    <t>GCCAGGCCGACCCGGGATTCC</t>
  </si>
  <si>
    <t>GGCTTTGCAAAGTCATTTGCC</t>
  </si>
  <si>
    <t>GTGCTTCTGGAGGGTCCAGTA</t>
  </si>
  <si>
    <t>GACGTCGGCATTGGTGCTTC</t>
  </si>
  <si>
    <t>GAAGCTCCAGGAATCCCGGGT</t>
  </si>
  <si>
    <t>GCTTTTCGCTGACTACATTC</t>
  </si>
  <si>
    <t>GGAGCGCTTCCCCTATACCAC</t>
  </si>
  <si>
    <t>GGAATCCCTACGCGTCCCTTT</t>
  </si>
  <si>
    <t>GGATGCCGCAAACTAGTAAC</t>
  </si>
  <si>
    <t>GAAGGCGGTCTCAGAGCACCC</t>
  </si>
  <si>
    <t>GCAAATGGCCCACCCAGCCGA</t>
  </si>
  <si>
    <t>GTTGGCAGTTCAGCCAATGAG</t>
  </si>
  <si>
    <t>GGTATAGGGGAAGCGCTCC</t>
  </si>
  <si>
    <t>GGAATCCCTACGCGTCCCTT</t>
  </si>
  <si>
    <t>GGGGTGAGTTCGCTGTCTGT</t>
  </si>
  <si>
    <t>GAACTCGGACAGACCACATG</t>
  </si>
  <si>
    <t>GCTCTGAGACCGCCTTCGGCT</t>
  </si>
  <si>
    <t>GTGGGCCATTTGCAGCTGTT</t>
  </si>
  <si>
    <t>GACGCAGGCCTAGCATATAG</t>
  </si>
  <si>
    <t>GTCTTTATCCCCTATATGCT</t>
  </si>
  <si>
    <t>GTTTAGCACGATGAGCTCAAT</t>
  </si>
  <si>
    <t>GCTCTGAGACCGCCTTCGGC</t>
  </si>
  <si>
    <t>GGCCGCTTTCCCATTGGGCG</t>
  </si>
  <si>
    <t>GCCATATTAGCAGCGGTTATT</t>
  </si>
  <si>
    <t>GCGGTTCTGCGCATGCGCGG</t>
  </si>
  <si>
    <t>GGTGCAGAGTCATCGTGCCCA</t>
  </si>
  <si>
    <t>GTTCACGACCCCCGCCCAA</t>
  </si>
  <si>
    <t>GGTGGTGGTTTATTCTTCCG</t>
  </si>
  <si>
    <t>GGTTATTCGGTGAGCGGTGG</t>
  </si>
  <si>
    <t>GCATGCGCAGAACCGCTGGGT</t>
  </si>
  <si>
    <t>GCCAAGCTTCCGCGGGCCCCA</t>
  </si>
  <si>
    <t>GGAAAGCGGCCAAGCTTCCG</t>
  </si>
  <si>
    <t>GGGGATGTTATGCCCTCCTC</t>
  </si>
  <si>
    <t>GTCCTACCGCTGAGTCACCCC</t>
  </si>
  <si>
    <t>GACCGGGTAAGAAACATGGCG</t>
  </si>
  <si>
    <t>GACCTGTCGTACTCAGAC</t>
  </si>
  <si>
    <t>GTAGGACAAGTGCCGCCGATG</t>
  </si>
  <si>
    <t>GGGGACGTCGGGTGGGAATTA</t>
  </si>
  <si>
    <t>GAACCCGAGACTGGCCGGACC</t>
  </si>
  <si>
    <t>GCCTGGGTTCTGCCGTGTCA</t>
  </si>
  <si>
    <t>GGTGCCGGTGGAGTCGTGT</t>
  </si>
  <si>
    <t>GAATTATGGGTGGGCAGGCCC</t>
  </si>
  <si>
    <t>GACGCGGCCCGGGTTTAGTCT</t>
  </si>
  <si>
    <t>GTGCCTGGAGCGAGCAGACG</t>
  </si>
  <si>
    <t>GAGTGAACCAGGTTCGCCTGT</t>
  </si>
  <si>
    <t>GCCACCTGAATTGCCCTGTCA</t>
  </si>
  <si>
    <t>GAAGCAGTCGCTGCAACTTCC</t>
  </si>
  <si>
    <t>GAAGAAACGCGGCTGGTACCC</t>
  </si>
  <si>
    <t>GCTTCGGCCCCAGACTAAACC</t>
  </si>
  <si>
    <t>GTACCATGACAGGGCAATTC</t>
  </si>
  <si>
    <t>GCTCCAGGCACGTACCATGAC</t>
  </si>
  <si>
    <t>GAGGGTCGGCTCTACCAAGT</t>
  </si>
  <si>
    <t>GTCGGGCGAGAAGACGGTGA</t>
  </si>
  <si>
    <t>GTGTGCGCTTTTGAGAGTCG</t>
  </si>
  <si>
    <t>GAGGGTGGGGCGCGGGCGTAG</t>
  </si>
  <si>
    <t>GCAGGACACGGCGCCGAGGG</t>
  </si>
  <si>
    <t>GcctgacgccgccCGTCGC</t>
  </si>
  <si>
    <t>GcaggccccGCCGCCTCACCG</t>
  </si>
  <si>
    <t>GGCGCGGTCGTAGCTCATgc</t>
  </si>
  <si>
    <t>GTAGCTCATgccggcgggcgg</t>
  </si>
  <si>
    <t>GGTGGCCGTCGGGCGAGAAGA</t>
  </si>
  <si>
    <t>GCGTACTCCACTTGGAAGAGG</t>
  </si>
  <si>
    <t>GCCTCCTGCGCGTACTCCACT</t>
  </si>
  <si>
    <t>GTAGTGGCGCCGGGAGTCGC</t>
  </si>
  <si>
    <t>GCGCTTTTGAGAGTCGCGG</t>
  </si>
  <si>
    <t>GCTCGACCGCGGTGAGGCGGC</t>
  </si>
  <si>
    <t>GTCCTGCGCTGCCGGCGAC</t>
  </si>
  <si>
    <t>GGGCGCGGGCGTAGTGGCGCC</t>
  </si>
  <si>
    <t>GAACGCCTAGCAAAGATAGGC</t>
  </si>
  <si>
    <t>GGCAAGCGCCATGTCTAGTGT</t>
  </si>
  <si>
    <t>GTAGCGGTCTCTCCAACACGC</t>
  </si>
  <si>
    <t>GTGAAAATGGTCTTTCGCATC</t>
  </si>
  <si>
    <t>GCATCTGGCCCTTCTTTTTGG</t>
  </si>
  <si>
    <t>GCAGTCAAAATGGCTCCATTC</t>
  </si>
  <si>
    <t>GAAGTGAAGCTGTGACGGCG</t>
  </si>
  <si>
    <t>GTGACGGCGAGGCGTTGCC</t>
  </si>
  <si>
    <t>GTTGCCCGGCCTATCTTTGCT</t>
  </si>
  <si>
    <t>GCAAGCACGCCTCCAAAAAGA</t>
  </si>
  <si>
    <t>GGTCGCGCTTTGAGGCCTTCT</t>
  </si>
  <si>
    <t>GGGAGCGAAGCTACTCCG</t>
  </si>
  <si>
    <t>GCTTTATCTTCCCATCGCGTC</t>
  </si>
  <si>
    <t>GCTTTACGACAGTTGCTTTG</t>
  </si>
  <si>
    <t>GCCGGGCCAGCACCGGCTTGG</t>
  </si>
  <si>
    <t>GTGCACAAGGCCTGACGCGAT</t>
  </si>
  <si>
    <t>GGAAAGCCGAGAAGTTTCCAC</t>
  </si>
  <si>
    <t>GTGGGGTTGAGAGATCTGGCA</t>
  </si>
  <si>
    <t>GTGCACAAGGCCTGACGCGA</t>
  </si>
  <si>
    <t>GTAGCCGCCATCTTTCTCCTC</t>
  </si>
  <si>
    <t>GCGGCTACCTTACTAGCTGCT</t>
  </si>
  <si>
    <t>GTTGCTTTGAGGCAGTACCGG</t>
  </si>
  <si>
    <t>GGGGTTCATAGGACGTGCACA</t>
  </si>
  <si>
    <t>GAGGAAGGAATCGGGGTTCAT</t>
  </si>
  <si>
    <t>GCTCCCCGAGCAGCTAGTA</t>
  </si>
  <si>
    <t>GCCGCAGGTGCCGCCTTGCTT</t>
  </si>
  <si>
    <t>GAGGGAGAAGAGTGCGGTGCT</t>
  </si>
  <si>
    <t>GTGCCGCCTTGCTTGGGGCT</t>
  </si>
  <si>
    <t>GTCGGTGTATGCTCCACCAGT</t>
  </si>
  <si>
    <t>GGCCGAGTGCGCTGGGAAGG</t>
  </si>
  <si>
    <t>GAAGAGTGCGGTGCTCGGGT</t>
  </si>
  <si>
    <t>GTGTGATACGAGAATTCTGA</t>
  </si>
  <si>
    <t>GTGCGGTGCTCGGGTGGGAGC</t>
  </si>
  <si>
    <t>GAGGGAAGAATTCATGGCG</t>
  </si>
  <si>
    <t>GAATTCTGAGGGAAGAATTCA</t>
  </si>
  <si>
    <t>GCTCATGTCCACCGCGGGCCG</t>
  </si>
  <si>
    <t>GACCGCGCTCATGTCCACCGC</t>
  </si>
  <si>
    <t>GCTGGTCGTCGCGGTGCGAT</t>
  </si>
  <si>
    <t>GTTTCTTTCCGCTGGTCGTCG</t>
  </si>
  <si>
    <t>GACTAAGGGTTTCTTTCCGC</t>
  </si>
  <si>
    <t>GTGGACATGAGCGCGGTCTCT</t>
  </si>
  <si>
    <t>GAAGTCGTTAGGGACGCTA</t>
  </si>
  <si>
    <t>GTCCCTAACGACTTCCGCCTC</t>
  </si>
  <si>
    <t>GCTCCAAGGGCTTGTGCGGG</t>
  </si>
  <si>
    <t>GCTGACCAAGTTGTGCTCCA</t>
  </si>
  <si>
    <t>GCCAGAGGCGGAAGTCGTTA</t>
  </si>
  <si>
    <t>GGTGGACATGAGCGCGGTCTC</t>
  </si>
  <si>
    <t>GCCTCTGGCGGGCCGCAGTGG</t>
  </si>
  <si>
    <t>GCAGCCTGAGGCGAGAGAAAG</t>
  </si>
  <si>
    <t>GAGAAAGAGGCGGCTGCCCG</t>
  </si>
  <si>
    <t>GCTGACCAAGTTGTGCTCCAA</t>
  </si>
  <si>
    <t>GAGCGGAGCTGCCTTGGCAC</t>
  </si>
  <si>
    <t>GAACCTAATCAGTGATTTTCCC</t>
  </si>
  <si>
    <t>GGGACTGGAGCGGAGCTGCCT</t>
  </si>
  <si>
    <t>GGCCGGAGCTCGGAGCTGGGG</t>
  </si>
  <si>
    <t>GAAGGTGCTGTGTAATCATTA</t>
  </si>
  <si>
    <t>GAGCCCAATTTACTTCCGGTG</t>
  </si>
  <si>
    <t>GACGACTAGTATATACATTTG</t>
  </si>
  <si>
    <t>GCGCATCAGTTTTCCTGTAAAA</t>
  </si>
  <si>
    <t>GTATATACTAGTCGTCGATAC</t>
  </si>
  <si>
    <t>GGCAGGCAAGTTAATCCGGC</t>
  </si>
  <si>
    <t>GAACCATTCTCTCGTGCGACT</t>
  </si>
  <si>
    <t>GGTGTCCAGACTAAATTACT</t>
  </si>
  <si>
    <t>GTCTTCCGCTGATCGGCACCG</t>
  </si>
  <si>
    <t>GTCGTCGATACTGGTTCATAC</t>
  </si>
  <si>
    <t>GTTATGTTCTATGTATTGCACT</t>
  </si>
  <si>
    <t>GAGGAGCTGGATTCCCGCTCC</t>
  </si>
  <si>
    <t>GAGACCAAGTCGCACGAGAGAA</t>
  </si>
  <si>
    <t>GTGCCCCTAGTAATTTAGTC</t>
  </si>
  <si>
    <t>GTTCTATGTATTGCACTGGGACG</t>
  </si>
  <si>
    <t>GTGGAATATAATCCTTTTTAC</t>
  </si>
  <si>
    <t>GAAGGACGACAAGCCCATCCG</t>
  </si>
  <si>
    <t>GGACTGGAGCGGAGCTGCCT</t>
  </si>
  <si>
    <t>GGAGCGGAGCTGCCTTGGCAC</t>
  </si>
  <si>
    <t>GTGTCCAGACTAAATTACTAG</t>
  </si>
  <si>
    <t>GGTTATGTTCTATGTATTGCAC</t>
  </si>
  <si>
    <t>GTCTGAGCCCAATTTACTTC</t>
  </si>
  <si>
    <t>GCAGGCAAGTTAATCCGGC</t>
  </si>
  <si>
    <t>GGGACTTCCGTTGTCGTCAG</t>
  </si>
  <si>
    <t>GGCGTGCGCAGTATCACG</t>
  </si>
  <si>
    <t>GAAGCGGTGACAGATCATCCC</t>
  </si>
  <si>
    <t>GGCCACACAGAGGCCGGCT</t>
  </si>
  <si>
    <t>GGAGGAGATAGGCATCTTGG</t>
  </si>
  <si>
    <t>GGAGAAGGCTCAGGTACAGTG</t>
  </si>
  <si>
    <t>GGGACTTGGGCTTTTTAGTC</t>
  </si>
  <si>
    <t>GACAACGGAAGTCCCTGGCTG</t>
  </si>
  <si>
    <t>GTAGTTTAAGTTACGGCTGAG</t>
  </si>
  <si>
    <t>GATAGGACGAAGGGCTGGTCT</t>
  </si>
  <si>
    <t>GGAAGGGCAGGATAGGACGA</t>
  </si>
  <si>
    <t>GCTGACGACAACGGAAGTCCC</t>
  </si>
  <si>
    <t>GGGCTTTTTAGTCCGGGCC</t>
  </si>
  <si>
    <t>GTCCGTACCCGCAGGCGCGA</t>
  </si>
  <si>
    <t>GTCATCCGGCCCTGAGCTTG</t>
  </si>
  <si>
    <t>GGACAAGGCGCTTTGTCATC</t>
  </si>
  <si>
    <t>GCCTTAGAGATGACCAGGCCT</t>
  </si>
  <si>
    <t>GCAGAAGCCTTTCGCCGAGCC</t>
  </si>
  <si>
    <t>GAAAGGCTTCTGCTTTGTCAG</t>
  </si>
  <si>
    <t>GTCAGAGGCAGAAGCGAGTCG</t>
  </si>
  <si>
    <t>GTGCACTCACACTCCTTAAGA</t>
  </si>
  <si>
    <t>GATGAGAAGCCGTCTCTCATA</t>
  </si>
  <si>
    <t>GGCCATGGCCGTCCGGGCGG</t>
  </si>
  <si>
    <t>GCCGTCTCTCATAGGGGATGC</t>
  </si>
  <si>
    <t>GGCGCCTCCCGGCGGAACGC</t>
  </si>
  <si>
    <t>GCCGGCTTTTAGCTGAGTCA</t>
  </si>
  <si>
    <t>GAGCGAGCCGACGGGCGAGTG</t>
  </si>
  <si>
    <t>GATACACTGCGCAGCTGGAA</t>
  </si>
  <si>
    <t>GCCCCTGGGCGGGCGGGGTCC</t>
  </si>
  <si>
    <t>GAATTCGCGCCGGGCGGCAGG</t>
  </si>
  <si>
    <t>GCCGGGAGGCGCCCAGTCAC</t>
  </si>
  <si>
    <t>GGCCGGTGACTGGGCGCCTCC</t>
  </si>
  <si>
    <t>GCTGAGTCAGGGCCGGTGACT</t>
  </si>
  <si>
    <t>GGGCGCCTCCCGGCGGAACGC</t>
  </si>
  <si>
    <t>GACTGACTGAGCAGCGCACC</t>
  </si>
  <si>
    <t>GCTCAGTCAGTCGCCTCCTC</t>
  </si>
  <si>
    <t>GGGGCGCAGCCATGATCACCT</t>
  </si>
  <si>
    <t>GGCCCGTAGCCAGCGCCTGGA</t>
  </si>
  <si>
    <t>GCTTTTAGCTGAGTCAGGGC</t>
  </si>
  <si>
    <t>GAAGCGAGCCGGCGGCCTG</t>
  </si>
  <si>
    <t>GCGGGGTGGCGGGCAGCCCCT</t>
  </si>
  <si>
    <t>GAGAGGCCGGCTGGCTGTTGG</t>
  </si>
  <si>
    <t>GGCGCATCGTCAAGATGGAGG</t>
  </si>
  <si>
    <t>GTCACGGCGCGGAGCCTGCTT</t>
  </si>
  <si>
    <t>GCTCCCGATGGGCTGCCTGAG</t>
  </si>
  <si>
    <t>GACCTCGAGGGGTCCTTTGCG</t>
  </si>
  <si>
    <t>GCCTGAGTGGCAACCAGCGCC</t>
  </si>
  <si>
    <t>GCCCATCGGGAGCCCACGCAA</t>
  </si>
  <si>
    <t>GGAGCCTGCTTAGGCCTCAGG</t>
  </si>
  <si>
    <t>GCCAGGGGCTGAGTCACGGCG</t>
  </si>
  <si>
    <t>GACAGCAAGGGACGCTCAGGC</t>
  </si>
  <si>
    <t>GCTCCTTACCTCCGGGGCCA</t>
  </si>
  <si>
    <t>GTCCAGCGGGCTCCTTACCTC</t>
  </si>
  <si>
    <t>GGCCAAGCCGAGGTCTGTGAT</t>
  </si>
  <si>
    <t>GTGAGGAGCTACTTCGGGGC</t>
  </si>
  <si>
    <t>GCCGTCCCGGAGACCCGGTC</t>
  </si>
  <si>
    <t>GAAAGCACTATGGTGTGGTG</t>
  </si>
  <si>
    <t>GGTGTGGTGAGGAGCTACTT</t>
  </si>
  <si>
    <t>GGCGCGTGTAGCGCCAAGGCA</t>
  </si>
  <si>
    <t>GTGATTGGTGAAGAGCGAC</t>
  </si>
  <si>
    <t>GTTAGGCCGTCCCGGAGACC</t>
  </si>
  <si>
    <t>GGTTACGACCGGCTGCGGCAG</t>
  </si>
  <si>
    <t>GCGATGCCGCTGGAGAACC</t>
  </si>
  <si>
    <t>GTTCCCGGAGGTGTCCAGCAG</t>
  </si>
  <si>
    <t>GCCGGGTGAGGCGTTCCCGG</t>
  </si>
  <si>
    <t>GTGCGGGCCTCACTGTTATCG</t>
  </si>
  <si>
    <t>GGCCTCACTGTTATCGCGGA</t>
  </si>
  <si>
    <t>GCCATCAGCTCGTCGCGCA</t>
  </si>
  <si>
    <t>GCGTCCTCTGCTGGACACCTC</t>
  </si>
  <si>
    <t>GGCTTCCGGTCCCGTCTCCGC</t>
  </si>
  <si>
    <t>GCAGCTGCGCGATACGCAAGT</t>
  </si>
  <si>
    <t>GGGCCTCACTGTTATCGCGGA</t>
  </si>
  <si>
    <t>GCGCACGGCAGCGTCTCCG</t>
  </si>
  <si>
    <t>GACACAACTTGGTTACGAC</t>
  </si>
  <si>
    <t>GAGGAGTCGGCGAATACGCC</t>
  </si>
  <si>
    <t>GGCGGAGACGGGACCGGAAGC</t>
  </si>
  <si>
    <t>GCGCAGCCGCTGCTGAGTCAC</t>
  </si>
  <si>
    <t>GTGAGCGAGCGCCCTATAGCT</t>
  </si>
  <si>
    <t>GAGCGGGGTGTGTCGCGATGC</t>
  </si>
  <si>
    <t>GAAGAGGAACTGGGCCTGAAA</t>
  </si>
  <si>
    <t>GCCCGCCGCGCGAGGCACTC</t>
  </si>
  <si>
    <t>GCGGTCACCGGTACCCTTTC</t>
  </si>
  <si>
    <t>GCGCCCTATAGCTGGGCCGG</t>
  </si>
  <si>
    <t>GCACGCTGGAGATGGCGCGG</t>
  </si>
  <si>
    <t>GAGTCACGGGCACGCTGGAGA</t>
  </si>
  <si>
    <t>GGCGCAGCCGCTGCTGAGTCA</t>
  </si>
  <si>
    <t>GCGAGCGCCCTATAGCTGGGC</t>
  </si>
  <si>
    <t>GAACTGGGCCTGAAAGGGTAC</t>
  </si>
  <si>
    <t>GGGCTGACGAACCGGAAGAAG</t>
  </si>
  <si>
    <t>GCCGCGCGAGGGCTGACGAAC</t>
  </si>
  <si>
    <t>GCACTCTGGGAGCGGAAGA</t>
  </si>
  <si>
    <t>GCGCCGCCGGCCCAGCTATA</t>
  </si>
  <si>
    <t>GAGTGCCTCGCGCGGCGGGCC</t>
  </si>
  <si>
    <t>GCTGCTGAGTCACGGGCACGC</t>
  </si>
  <si>
    <t>GCCGGGCCGTGTCCGATCCTC</t>
  </si>
  <si>
    <t>GCAACGAGGCCATGGCCGGGC</t>
  </si>
  <si>
    <t>GATTGGCTGTGACGCAGTTTC</t>
  </si>
  <si>
    <t>GACGCAGTTTCCGGCGTGAG</t>
  </si>
  <si>
    <t>GTGAGCGGCGAAAGCcggga</t>
  </si>
  <si>
    <t>Gcgggcggacggcacagaggg</t>
  </si>
  <si>
    <t>GtaagccagcaagGGCGGTC</t>
  </si>
  <si>
    <t>Gagcagtgagtaagccagcaa</t>
  </si>
  <si>
    <t>GGTGTCCAGAGGATCGGACA</t>
  </si>
  <si>
    <t>GCCTCCGGTGTCCAGAGGAT</t>
  </si>
  <si>
    <t>GCTCCGCGGGGGCAGGGCGTA</t>
  </si>
  <si>
    <t>GGCGGGGCTTGTGCTCCGCG</t>
  </si>
  <si>
    <t>GCTCTTTGGGGCCCAGCTTTG</t>
  </si>
  <si>
    <t>GTTCCGGCGTTGGAGCTCTTT</t>
  </si>
  <si>
    <t>GTGCTCCTTGGTTCCGGCGT</t>
  </si>
  <si>
    <t>GGTGCTTATCAGACTCGCGTG</t>
  </si>
  <si>
    <t>GCGTGTGGCCCCACGGCACCT</t>
  </si>
  <si>
    <t>GAGCTCCAACGCCGGAACCA</t>
  </si>
  <si>
    <t>GCTCCCGGGTCCGCAAAGCT</t>
  </si>
  <si>
    <t>GAGTGGAGGCGCCGGAATAGC</t>
  </si>
  <si>
    <t>GTCTATAACTCGGAGCCGTT</t>
  </si>
  <si>
    <t>GCCCGCCACGCGGAGAGGAA</t>
  </si>
  <si>
    <t>GgggacgcggCCAGACCCCC</t>
  </si>
  <si>
    <t>GGGGCGGGTCAGGGGCTTCCC</t>
  </si>
  <si>
    <t>GCTCTCCCCTTCCTCTCCGCG</t>
  </si>
  <si>
    <t>GAgggggcgagatcggccccg</t>
  </si>
  <si>
    <t>Gccgccgcgccggcctccccg</t>
  </si>
  <si>
    <t>GGGTCGGTTCCTGCTATTC</t>
  </si>
  <si>
    <t>GgccgatctcgcccccTCT</t>
  </si>
  <si>
    <t>GACTGGTTCGCCGCGGGGACC</t>
  </si>
  <si>
    <t>GGAAGAGACTGGTTCGCCGCG</t>
  </si>
  <si>
    <t>GCTTGGGGAGAGGGGGACCCG</t>
  </si>
  <si>
    <t>GCTAGCCGCCAGCCGAACAC</t>
  </si>
  <si>
    <t>GTGTCTTGGCCCGGGTCCCG</t>
  </si>
  <si>
    <t>GGCTCCTGCGAGGATCACAC</t>
  </si>
  <si>
    <t>GTTTCAGGTTTCTGGCGAGGC</t>
  </si>
  <si>
    <t>GTTTCTGGCGAGGCCGGTGTT</t>
  </si>
  <si>
    <t>GAGTTCCTGTGTGATCCTCGC</t>
  </si>
  <si>
    <t>GCGAGGCCGGTGTTCGGCTGG</t>
  </si>
  <si>
    <t>GCTCATGCGCGCCCTTAA</t>
  </si>
  <si>
    <t>GGGTATCCGCGAAGAAGACCG</t>
  </si>
  <si>
    <t>GCTGCAGGTAAGAGACGCTTA</t>
  </si>
  <si>
    <t>GGCGGGCGGGTTTGTGTGAAC</t>
  </si>
  <si>
    <t>GGCCAGCCGCTGACGGGTCGG</t>
  </si>
  <si>
    <t>GCAGGCTTGGCCAGCCGCTGA</t>
  </si>
  <si>
    <t>GCTCTGCAGAGAAATCAAAGA</t>
  </si>
  <si>
    <t>GTGACTCCGCGGTCTTCTTCG</t>
  </si>
  <si>
    <t>GGAAAGCGTGCCTCGACCTTC</t>
  </si>
  <si>
    <t>GCGGCGCTCGGCTTCCCATGCC</t>
  </si>
  <si>
    <t>GAAGCTTTAATATAGATTAGT</t>
  </si>
  <si>
    <t>GgcgAGCAAGGAGGCGGATG</t>
  </si>
  <si>
    <t>GCCTCACCTTGGTGGTGATTT</t>
  </si>
  <si>
    <t>GgcgggcggcgTCCAGCCTCACCT</t>
  </si>
  <si>
    <t>GccgccgctcgggcggTGTT</t>
  </si>
  <si>
    <t>Gcggcggcgcgcggaccccgag</t>
  </si>
  <si>
    <t>GCGCGCCAAACAccgcccgag</t>
  </si>
  <si>
    <t>Ggggtccgcgcgccgccgct</t>
  </si>
  <si>
    <t>GCTGGAcgccgcccgccccct</t>
  </si>
  <si>
    <t>Gcgcgcggaccccgagggggcggg</t>
  </si>
  <si>
    <t>GCGCCGCGTGAGTCCCCCAC</t>
  </si>
  <si>
    <t>GccggggacgccagcggcACG</t>
  </si>
  <si>
    <t>GCTCCTGGCGCTCCCGTCTTT</t>
  </si>
  <si>
    <t>GGGCACTTGACATggcggcag</t>
  </si>
  <si>
    <t>GCGGGCTTCGGGCACTTGACA</t>
  </si>
  <si>
    <t>GCGCTAGGAGAGCGGGCTTC</t>
  </si>
  <si>
    <t>GTAGATGACCAGGTACGCCG</t>
  </si>
  <si>
    <t>GACCAGGTACGCCGTGGCCAG</t>
  </si>
  <si>
    <t>GGCTCGGGCCGGACTACGCG</t>
  </si>
  <si>
    <t>GGGCCGGACTACGCGAggaga</t>
  </si>
  <si>
    <t>GGACTACGCGAggagaggggg</t>
  </si>
  <si>
    <t>GCGGCTGCTGCGCCTCCTTCT</t>
  </si>
  <si>
    <t>GGCGCTCCCGCACCTGGTAAA</t>
  </si>
  <si>
    <t>GCTCCGGGGCGCTCCCGCACC</t>
  </si>
  <si>
    <t>GAAGGGCCCGCCACGCTCCG</t>
  </si>
  <si>
    <t>GTTCAAGCGGCCTAAGCGA</t>
  </si>
  <si>
    <t>GCAGGCGTGATGCGTAGTTC</t>
  </si>
  <si>
    <t>GCGGCGGTAGCTGCAGGGGTC</t>
  </si>
  <si>
    <t>GGGCGGCCATTTACCAGGTGC</t>
  </si>
  <si>
    <t>GTTCGAGCAGATCGACAAGTC</t>
  </si>
  <si>
    <t>GAGCTGGGCGGCCATTTACC</t>
  </si>
  <si>
    <t>GTGGCAGCAAGGAGGGGCGGA</t>
  </si>
  <si>
    <t>GTTCGCACCCCCCGGGGCCAC</t>
  </si>
  <si>
    <t>GCTGCTTCAGTAAGTATCTGA</t>
  </si>
  <si>
    <t>GGACTGGGAGTCCTGTGGCCC</t>
  </si>
  <si>
    <t>GAACTCCGGGGATATAAGA</t>
  </si>
  <si>
    <t>GGGATATAAGAGGGCATCTCT</t>
  </si>
  <si>
    <t>GGCATCTCTAGGAGGGAGTGC</t>
  </si>
  <si>
    <t>GACCTGATGTCCCCAAGACG</t>
  </si>
  <si>
    <t>GATACTTACTGAAGCAGCTG</t>
  </si>
  <si>
    <t>GTCCCCAAGACGGGGGTGAGC</t>
  </si>
  <si>
    <t>GCGTGGTCTCGGACTGCTAAC</t>
  </si>
  <si>
    <t>GGCTCCGAGCCCGTTTGAGCG</t>
  </si>
  <si>
    <t>GTTAGTTGAGCCGGCTCCGGC</t>
  </si>
  <si>
    <t>GTCGCGGGTGGTTAGTTGAGC</t>
  </si>
  <si>
    <t>GTGAATGGGAGGGTCGCGGG</t>
  </si>
  <si>
    <t>GTTAAGACCTGCGTGAGTGAA</t>
  </si>
  <si>
    <t>GAGACCACGCTCAAACGGGCT</t>
  </si>
  <si>
    <t>GCCCCAAACCGCGCGCTGCTC</t>
  </si>
  <si>
    <t>GACCCTCCCATTCACTCACGC</t>
  </si>
  <si>
    <t>GGCTCGGAGCCATCTAAGCCC</t>
  </si>
  <si>
    <t>GACAACATGGCGGCCCACTG</t>
  </si>
  <si>
    <t>GGCCCCTATTGTTATCAAAGG</t>
  </si>
  <si>
    <t>GAGCAGATTGTCCCTTCATAT</t>
  </si>
  <si>
    <t>GTTGTCGGAGTGAAAGGTAAG</t>
  </si>
  <si>
    <t>GCGAGTGAGAAGCCTCAGCCA</t>
  </si>
  <si>
    <t>GGGACAATCTGCTCGTTA</t>
  </si>
  <si>
    <t>GTCCGGAGCAGCGTTTGGGGC</t>
  </si>
  <si>
    <t>GCGGATACTCACGGGCGGAG</t>
  </si>
  <si>
    <t>GGCGGAGCGGTAGGATGAAGA</t>
  </si>
  <si>
    <t>GCCCCCCGATCTTCTCTCTC</t>
  </si>
  <si>
    <t>GCGTGACACGCCCTTGACTTG</t>
  </si>
  <si>
    <t>GCGCCGAATGAGAAATAGGAG</t>
  </si>
  <si>
    <t>GCAGCCGCCAGGTGACGTGCG</t>
  </si>
  <si>
    <t>GCCAGGGCAGAGCGCATGCGC</t>
  </si>
  <si>
    <t>GCACTGCTGCCACACGCTCA</t>
  </si>
  <si>
    <t>GTGTGGCAGCAGTGCGGTCG</t>
  </si>
  <si>
    <t>GGCCTGGTCGCTGGGAGACAA</t>
  </si>
  <si>
    <t>GACACCAGACAAGGTGAGGCC</t>
  </si>
  <si>
    <t>GAGGCGCCGAATGAGAAAT</t>
  </si>
  <si>
    <t>GAGCAGCGTCTTTACGGCACT</t>
  </si>
  <si>
    <t>GTGGTCTGCTTTTGCGGCGTC</t>
  </si>
  <si>
    <t>GGATCGGCGCGGCTCTTCCGG</t>
  </si>
  <si>
    <t>GCGGTCTGTTGGATCGGCG</t>
  </si>
  <si>
    <t>GTCGCGCACCACCGTCCGCAG</t>
  </si>
  <si>
    <t>GTGTGCCGCAGCTCAACCCGG</t>
  </si>
  <si>
    <t>GGTGGTGCGCGACCCCGTCCC</t>
  </si>
  <si>
    <t>GACCCCCGGGAAGTGTCTCTG</t>
  </si>
  <si>
    <t>GGCGGCCGCCGGGTTGAGCTG</t>
  </si>
  <si>
    <t>GCTTACCGGGTGAGCGCGGG</t>
  </si>
  <si>
    <t>GCCGTGATGAAGTTCGCTTAC</t>
  </si>
  <si>
    <t>GATGGGCTCCATCTCCGGCT</t>
  </si>
  <si>
    <t>GTCAGTGCCGGCCTCACTGCC</t>
  </si>
  <si>
    <t>GACGCTTCAGTGGCCGTGACC</t>
  </si>
  <si>
    <t>GCGGGCGAGCTCCCCcggcgg</t>
  </si>
  <si>
    <t>GGCAGCGACTGCAGCGTCCCC</t>
  </si>
  <si>
    <t>GACTGCAGCGTCCCCCGGGGA</t>
  </si>
  <si>
    <t>GCACTGACCCCCTCCCGGTCA</t>
  </si>
  <si>
    <t>GTGCCGGATGGCGAGACTGA</t>
  </si>
  <si>
    <t>GGGAGCTCGCCCGCAGCCCAG</t>
  </si>
  <si>
    <t>GCGGCGGCGACAGCGCTGCT</t>
  </si>
  <si>
    <t>GAACTTCCCTGCCGTCGGGGG</t>
  </si>
  <si>
    <t>GAATATCGCGGCGGAGCAA</t>
  </si>
  <si>
    <t>GCAGCGCGCCCTCCCCCGA</t>
  </si>
  <si>
    <t>GGGCGCAGCAAAAAAGGAACC</t>
  </si>
  <si>
    <t>GCCTCCAGTGCTATCCCCTTT</t>
  </si>
  <si>
    <t>GTGCTATCCCCTTTGGGGTCG</t>
  </si>
  <si>
    <t>GCCTCTTTCCCCGACCCCAAAG</t>
  </si>
  <si>
    <t>GGAGCAGGTAGGGCGGTGCTC</t>
  </si>
  <si>
    <t>GTCACTTGTGCGGAGCAGGTA</t>
  </si>
  <si>
    <t>GGGAGCAATAAGTGCGGAAAA</t>
  </si>
  <si>
    <t>GGCCTCCAGTGCTATCCCCTT</t>
  </si>
  <si>
    <t>GCAGGTAGGGCGGTGCTCAGG</t>
  </si>
  <si>
    <t>GTCACTTGTGCGGAGCAGGT</t>
  </si>
  <si>
    <t>GAGCAATAAGTGCGGAAAA</t>
  </si>
  <si>
    <t>GCGGGCGTCACTTGTGCGGAGC</t>
  </si>
  <si>
    <t>GACCCCATTGGCTCTCCCCGG</t>
  </si>
  <si>
    <t>GGACAATTACTATATTGAGA</t>
  </si>
  <si>
    <t>GCCAATGGGGTCCTTCCTTGG</t>
  </si>
  <si>
    <t>GGGGTCCTTCCTTGGCGGGAG</t>
  </si>
  <si>
    <t>GGACAAACCGGCCTTTCCGG</t>
  </si>
  <si>
    <t>GCTTCCGCCTCCGTGGAACT</t>
  </si>
  <si>
    <t>GGCTTTTGGAGATATTTGCCA</t>
  </si>
  <si>
    <t>GGTGTTCGTCCCTGAGGCAGG</t>
  </si>
  <si>
    <t>GGGACGAACACCTTCCTTCC</t>
  </si>
  <si>
    <t>GGCAGGAGGAAGACACAGGCG</t>
  </si>
  <si>
    <t>GCCGGACACTACGGAAGGCCC</t>
  </si>
  <si>
    <t>GGCTGATACCTCCTCGCGCC</t>
  </si>
  <si>
    <t>GGTTACCTGGGGGGTTGCTGG</t>
  </si>
  <si>
    <t>GTGGCTGGGCAGCTTTCCGGG</t>
  </si>
  <si>
    <t>GGGGGCGGGGGCGGTCGACCG</t>
  </si>
  <si>
    <t>GGGGCGGTCGACCGAGGCGC</t>
  </si>
  <si>
    <t>GCCGAGAGGTGCAGACGCGC</t>
  </si>
  <si>
    <t>GTGCTCCCTCAGTATCTTCCT</t>
  </si>
  <si>
    <t>GTATCAGCCGGCCGGACACTA</t>
  </si>
  <si>
    <t>GGAAGGCCCGGGTTACCTGG</t>
  </si>
  <si>
    <t>GGTCGTAGTCCCGGGCCATgg</t>
  </si>
  <si>
    <t>GCCGATGATGAGCAGCTTGAAG</t>
  </si>
  <si>
    <t>GCGCCTGCGCAGTGGTGGGG</t>
  </si>
  <si>
    <t>GTCAGTTCCGGCTGTTTGTTC</t>
  </si>
  <si>
    <t>Ggaggcggcgcgggccctgcc</t>
  </si>
  <si>
    <t>GGAGCAGCCCGAAGGGAGCTG</t>
  </si>
  <si>
    <t>GCGACAGCGGTGAgggccgcag</t>
  </si>
  <si>
    <t>GCTGCTCATCATCGGCGACAG</t>
  </si>
  <si>
    <t>GAAGGGAGCTGCGGATCGCG</t>
  </si>
  <si>
    <t>GCTCCCCAGGCGTCGGGCCAT</t>
  </si>
  <si>
    <t>GAGCCTGGGACACCGCCGGCG</t>
  </si>
  <si>
    <t>GGCCGGAGCCTGGGACACCGC</t>
  </si>
  <si>
    <t>GCGGAGGTGGAGATCCGGATC</t>
  </si>
  <si>
    <t>GGGGCGGCGGCGTTACTTG</t>
  </si>
  <si>
    <t>GCATACTCACGGCGGCTCCG</t>
  </si>
  <si>
    <t>GGGGTCAGTATCCCCCTAAAC</t>
  </si>
  <si>
    <t>GGCGGGGCGGAGGTGGAGATC</t>
  </si>
  <si>
    <t>GGCGTCGGGCCATAGGAGGTG</t>
  </si>
  <si>
    <t>GCCCGGCTCCTAAGTCTACCC</t>
  </si>
  <si>
    <t>GGAGAGAGCAGGGTCAGTTCC</t>
  </si>
  <si>
    <t>GTGGAGTAGGGTTAAGCACAC</t>
  </si>
  <si>
    <t>GCTATATCGGAGCGCGATGG</t>
  </si>
  <si>
    <t>GTGAGTTTAGCGCTGCTGTC</t>
  </si>
  <si>
    <t>GCCTGAGAGGCGCATCTGCGC</t>
  </si>
  <si>
    <t>GCACACTGGTCACCTTAGGAT</t>
  </si>
  <si>
    <t>GTTAAGCACACTGGTCACCTT</t>
  </si>
  <si>
    <t>GGTAGCAGACAGGGTGGAGTA</t>
  </si>
  <si>
    <t>GCGCTGCTGTCCGGATGGGT</t>
  </si>
  <si>
    <t>GCTATATCGGAGCGCGAT</t>
  </si>
  <si>
    <t>GGCGCATCTGCGCAGGCGCC</t>
  </si>
  <si>
    <t>GCGTTTTCTGCAGACCTCG</t>
  </si>
  <si>
    <t>GCCTGCGCAGATGCGCCTCTC</t>
  </si>
  <si>
    <t>GCTTTCTTTTTAGGTAACCCAAA</t>
  </si>
  <si>
    <t>GCCAAGAAATCAAATATACATT</t>
  </si>
  <si>
    <t>GCTGTCCCGGACCCCCGCGG</t>
  </si>
  <si>
    <t>GACAGGCCAGCTCAGAATGACTTA</t>
  </si>
  <si>
    <t>GAAATCTGTTTTTCCTTTGGAC</t>
  </si>
  <si>
    <t>GTAAGTGATCACTGCTTTCTTTTT</t>
  </si>
  <si>
    <t>GAGGCGCGGAGCGAAGTGA</t>
  </si>
  <si>
    <t>GCTGACTGAAGTGAGTAGTGG</t>
  </si>
  <si>
    <t>GAGTAGTGGGGGTGCCAGACC</t>
  </si>
  <si>
    <t>GTCTGCCGCTGGATTGTGAT</t>
  </si>
  <si>
    <t>GAAGTGAAGGGTGGCCCAGGT</t>
  </si>
  <si>
    <t>GCCGTGGCCGCCGCGGGGGTCC</t>
  </si>
  <si>
    <t>GCAGCCACAGCCTCTCCACTC</t>
  </si>
  <si>
    <t>GCCTCTCCACTCGGGCTTTTC</t>
  </si>
  <si>
    <t>GATACTATGATGCTGAATGTG</t>
  </si>
  <si>
    <t>GCCGGGTGGAGATTCTCAGTGA</t>
  </si>
  <si>
    <t>GAAGTCCGTAAGTCATTCTGAGC</t>
  </si>
  <si>
    <t>GTCATTCTGAGCTGGCCTGTCCAA</t>
  </si>
  <si>
    <t>GTGGTGAGCCGTGGCCGCCGC</t>
  </si>
  <si>
    <t>GCCTAATGGGCACTCATTCTAAA</t>
  </si>
  <si>
    <t>GCTCGGCGTTGAGCCCGGGTA</t>
  </si>
  <si>
    <t>GCGTTGAGCCCGGGTAGGGCC</t>
  </si>
  <si>
    <t>GATGCAGCTCCGGGAAAGTA</t>
  </si>
  <si>
    <t>GTCAAAAACTTTTCTTAGACCAA</t>
  </si>
  <si>
    <t>GTACTGCAAGTCCTAAACTACGGAT</t>
  </si>
  <si>
    <t>GAGAGGCTCGGCGTTGAGCCC</t>
  </si>
  <si>
    <t>GCAAGTCCTAAACTACGGA</t>
  </si>
  <si>
    <t>GGGAGGCCGTACCTCCGAG</t>
  </si>
  <si>
    <t>GACCAAAGGTATCTTCCACAA</t>
  </si>
  <si>
    <t>GTAATAGTTCCCATCCGTAGTTT</t>
  </si>
  <si>
    <t>GTACATTAAACTATAATTCACC</t>
  </si>
  <si>
    <t>GCAAATCCCCGCTGCAGGAC</t>
  </si>
  <si>
    <t>GCGAAGAGCGGAGGCGACCA</t>
  </si>
  <si>
    <t>GAGGCGACCAGGGACTACCCT</t>
  </si>
  <si>
    <t>GACTGGTCGGCGCAAGCGA</t>
  </si>
  <si>
    <t>GGTCGGCGCAAGCGAAGGGC</t>
  </si>
  <si>
    <t>GCCATTCCAGTGTATCATACCTTTG</t>
  </si>
  <si>
    <t>GTAATTAATGATTTAAGCAAGTC</t>
  </si>
  <si>
    <t>GAAAGGAGGCGCCGGCTGTGG</t>
  </si>
  <si>
    <t>GTGAATCGGAAAGGAGGCGC</t>
  </si>
  <si>
    <t>GATTCACTCAAACAAACAAGA</t>
  </si>
  <si>
    <t>GCAGGAAGAGCCGCGGCGTAA</t>
  </si>
  <si>
    <t>GCCGATTTGAACCGAGGATTT</t>
  </si>
  <si>
    <t>GCCGCTCCTTCTGGGGGGAG</t>
  </si>
  <si>
    <t>GTCTCTTACCTTGCTCTCCGC</t>
  </si>
  <si>
    <t>GaaaggggggagCCCTTGCG</t>
  </si>
  <si>
    <t>GCTCGGAAGCTACACCTCGCA</t>
  </si>
  <si>
    <t>GATGGCTGCCGTTACGCCG</t>
  </si>
  <si>
    <t>GTCGGGCGCGTGCCACGCCCG</t>
  </si>
  <si>
    <t>GCGTTGGGGGCCGTGCGGGTC</t>
  </si>
  <si>
    <t>GGAGCGTAAGCCAGGGGCGT</t>
  </si>
  <si>
    <t>GCGCTTCCCGAGGCGTGCAGC</t>
  </si>
  <si>
    <t>GCAGTTCCCAGCTGCACGCCT</t>
  </si>
  <si>
    <t>GGGCGTGACCCTGGGCGAGA</t>
  </si>
  <si>
    <t>GGGATACGTTACGTCGACG</t>
  </si>
  <si>
    <t>GCGGGGTGAAGTCGGAGCGC</t>
  </si>
  <si>
    <t>GGAAGCGCCGCACTCTCCTTA</t>
  </si>
  <si>
    <t>GACCGAGCCCTAAGGAGAGTG</t>
  </si>
  <si>
    <t>GGAGAAGAGCGGAAGGGGGTT</t>
  </si>
  <si>
    <t>GACGGCCTTGCCGAGCACTG</t>
  </si>
  <si>
    <t>GGTAGAGCTCGTCCCCGATGC</t>
  </si>
  <si>
    <t>GTGACGGAGGCGCCTGCACG</t>
  </si>
  <si>
    <t>GCGCCTGCACGTGGACCAAT</t>
  </si>
  <si>
    <t>GCGGTGCGCGGGAAGGGACCC</t>
  </si>
  <si>
    <t>GACCCGGAGGTCGCGGAGAGC</t>
  </si>
  <si>
    <t>GCAGCATGAAGTGCCTGGTCA</t>
  </si>
  <si>
    <t>GTCCACTCCCTGTCCCGCATC</t>
  </si>
  <si>
    <t>GCTCGTCCCCGATGCGGGAC</t>
  </si>
  <si>
    <t>GCCTTTTTGCGCAATGACTG</t>
  </si>
  <si>
    <t>GAGCCTGCTTTTTAGGGCGGA</t>
  </si>
  <si>
    <t>GCCTTCCGAGCCTGCTTTTT</t>
  </si>
  <si>
    <t>GCACCTGGGCCGTCGAGCTG</t>
  </si>
  <si>
    <t>GCGGGCAACATCCGGGCACCT</t>
  </si>
  <si>
    <t>GCTCATCACGCACTTCAGCA</t>
  </si>
  <si>
    <t>GTTTGGGAACTTGTGGAGGCG</t>
  </si>
  <si>
    <t>GAAGGCGCGCCTCAGCTCGA</t>
  </si>
  <si>
    <t>GTTCCCAAACGGCTTTACGG</t>
  </si>
  <si>
    <t>GAGCGGCAGTCAGGTGAAAGG</t>
  </si>
  <si>
    <t>GACGAGACGCCAGACGTGTAA</t>
  </si>
  <si>
    <t>GTTGACTAAGCTTCGTTAC</t>
  </si>
  <si>
    <t>Gaaatggccttaggggtcacct</t>
  </si>
  <si>
    <t>GGCGCACGCGCGTTGTTTCCG</t>
  </si>
  <si>
    <t>GCAGTTTCTACCGCAGGCTTA</t>
  </si>
  <si>
    <t>GGAGCCACTTCCTGCGTCGCC</t>
  </si>
  <si>
    <t>GGAAACAACGCGCGTGCGCCC</t>
  </si>
  <si>
    <t>GTAGAAACTGCCCTGACTACCG</t>
  </si>
  <si>
    <t>GCCCGAAGCCTCCTTAAGCCTG</t>
  </si>
  <si>
    <t>GTCCCTCCCCCTTACACGTC</t>
  </si>
  <si>
    <t>Ggtcagagctggaaatggcctt</t>
  </si>
  <si>
    <t>GTTGACTAAGCTTCGTTACT</t>
  </si>
  <si>
    <t>GAAAAAGGCTCCTTTTCCCGCA</t>
  </si>
  <si>
    <t>GCGGGATGCTGGGGCGCGAGC</t>
  </si>
  <si>
    <t>Gttcccccacaagagaaacga</t>
  </si>
  <si>
    <t>GAGACGCCAGACGTGTAAGG</t>
  </si>
  <si>
    <t>GCCCTTCTGCAAAGCGGCCA</t>
  </si>
  <si>
    <t>GTTGACGTGGAAGAGGCTAAA</t>
  </si>
  <si>
    <t>GCCTTTTTCTTCGACGATTTC</t>
  </si>
  <si>
    <t>GACGATTTCCGGGCGACGC</t>
  </si>
  <si>
    <t>GCGTTGTTTCCGCGGTAGTCA</t>
  </si>
  <si>
    <t>Gaaacgatggattaggccct</t>
  </si>
  <si>
    <t>GTCAGGGCAGTTTCTACCGC</t>
  </si>
  <si>
    <t>GAGCGCGCTTCTGCGGGATGC</t>
  </si>
  <si>
    <t>GCGTTGTTTCCGCGGTAGTC</t>
  </si>
  <si>
    <t>GGCCGAAACGGAGACGAGTG</t>
  </si>
  <si>
    <t>GCTTACACCCTGCAGAGGCCGAAA</t>
  </si>
  <si>
    <t>GCAGGAGCACAACTCTCTCCCTG</t>
  </si>
  <si>
    <t>GAAGGTGGAGCTCTCGGCGGC</t>
  </si>
  <si>
    <t>GGACACCGTTCGCCACCGA</t>
  </si>
  <si>
    <t>GTCTCCGTTTCGGCCTCTGC</t>
  </si>
  <si>
    <t>GCTAAAGAAGCTTCAACCTTAA</t>
  </si>
  <si>
    <t>GCTTCAACCTTAAGGGGGCCTC</t>
  </si>
  <si>
    <t>GACTCTGCCGTCGGTGGCGAA</t>
  </si>
  <si>
    <t>GTTTCACGACTCTGCCGTCGG</t>
  </si>
  <si>
    <t>GGGCGGTCGCTGCGCTTAGGG</t>
  </si>
  <si>
    <t>GACGCCGGCGCGAGAGCAggggc</t>
  </si>
  <si>
    <t>GCCGACGCCGGCGCGAGAGCA</t>
  </si>
  <si>
    <t>GGAAGCGCAATTCAAACGC</t>
  </si>
  <si>
    <t>GACCCGGCGGGCCCGGCACGGC</t>
  </si>
  <si>
    <t>GGTATCGCGACCCGGCGGGCC</t>
  </si>
  <si>
    <t>GTCCGACTGAGGCTGGAAAGATGG</t>
  </si>
  <si>
    <t>GCGCCCGTCCGACTGAGGC</t>
  </si>
  <si>
    <t>Ggaccgggacggggatgagag</t>
  </si>
  <si>
    <t>GCTTCTGGAAGGTATCGCGACC</t>
  </si>
  <si>
    <t>GGCAGAAAGCAGGCGAGCCT</t>
  </si>
  <si>
    <t>GAAGGTAGGGGAGGCGCCGTT</t>
  </si>
  <si>
    <t>GACGAAACCCTTGCACTCTG</t>
  </si>
  <si>
    <t>GGCCTGAGGGGACGCAATAGG</t>
  </si>
  <si>
    <t>GGGCGGCTGCAAGGCCCGCCA</t>
  </si>
  <si>
    <t>GACTAGGGGCCACAAGCCCTT</t>
  </si>
  <si>
    <t>GGTTGCCGGGAGTGATGGGCC</t>
  </si>
  <si>
    <t>GCCACGGCGCTAGCCTGGAG</t>
  </si>
  <si>
    <t>GCGGAAACGGTCAGCCTCTCC</t>
  </si>
  <si>
    <t>GTCCCGCCCCCGAAGCCGCTT</t>
  </si>
  <si>
    <t>GTCACACGGGCTTTGAAATGA</t>
  </si>
  <si>
    <t>GACGGGACAGCGGACCGGAGG</t>
  </si>
  <si>
    <t>GGGGTTTCCGCTTCCGGGAG</t>
  </si>
  <si>
    <t>GTTTCCGCTTCCGTCCACT</t>
  </si>
  <si>
    <t>GACTCCTGCCCAAGCGGCTTC</t>
  </si>
  <si>
    <t>GGTCCGCTGTCCCGTCGGAC</t>
  </si>
  <si>
    <t>GGGAACAGGAAGGGTTGAGAG</t>
  </si>
  <si>
    <t>GTGGAGCGGCACGGTCCCTGT</t>
  </si>
  <si>
    <t>GGCCAGTCCTCAGTCAGCTGG</t>
  </si>
  <si>
    <t>GAGCGCGCAGAGGAGTCCCTG</t>
  </si>
  <si>
    <t>GCGGGGAGGCGGGTCGTATA</t>
  </si>
  <si>
    <t>GCACGCCATGTCCACCTCTA</t>
  </si>
  <si>
    <t>GTGGAGCTTCAGAAGTCCTG</t>
  </si>
  <si>
    <t>GTAGAAACTAACAGGATTCCG</t>
  </si>
  <si>
    <t>GAGGTGGGGCGAGGCCGGAAC</t>
  </si>
  <si>
    <t>GCGCCGCAGTCCGCCAGTTC</t>
  </si>
  <si>
    <t>GTCGTATAAGGAGGTGGGGCG</t>
  </si>
  <si>
    <t>GACTGCGGCGCACTTCCGTAG</t>
  </si>
  <si>
    <t>GGTGGAGCTTCAGAAGTCCTG</t>
  </si>
  <si>
    <t>GAAGTCCTGTGGAGCGTCGGC</t>
  </si>
  <si>
    <t>GCACTTCCGTAGAGGTGGACA</t>
  </si>
  <si>
    <t>GAGGCCGGAACTGGCGGACTG</t>
  </si>
  <si>
    <t>GAGGAGGTGGTAGAAACTAAC</t>
  </si>
  <si>
    <t>GCGTTGGGTACTGGAAAGGA</t>
  </si>
  <si>
    <t>GCTGCGTTTTAGAGAAGCGTT</t>
  </si>
  <si>
    <t>GACCGGGCGGCCACAGTCCGC</t>
  </si>
  <si>
    <t>GCAAGTTGCTGAAGCCGGCC</t>
  </si>
  <si>
    <t>GGAAGAAAGCGGAAGCCGCG</t>
  </si>
  <si>
    <t>GGTTCATCCCTGCGGACTG</t>
  </si>
  <si>
    <t>GGCGCAAGCTCCGAAGACTTT</t>
  </si>
  <si>
    <t>GGAGTCAGGCTGCAATCTTA</t>
  </si>
  <si>
    <t>GGATGAACCTCGAGTTGCT</t>
  </si>
  <si>
    <t>GGAAGCCGCGGGGCCTTCTA</t>
  </si>
  <si>
    <t>GGCCGGCAGAGACGGGGGGAT</t>
  </si>
  <si>
    <t>GCCGGCCCCTTAGCATGAGCG</t>
  </si>
  <si>
    <t>GGTCAGGGGTCCATAGCG</t>
  </si>
  <si>
    <t>GGGTCTCTCTCTCCGTGGATT</t>
  </si>
  <si>
    <t>GCCAACGGGCACAATGTCACC</t>
  </si>
  <si>
    <t>GGGAAATCGAGAATCCGCCAA</t>
  </si>
  <si>
    <t>GAAGTGATTCTGAGTATCG</t>
  </si>
  <si>
    <t>GTCGCTCGGACTCTTAACGTG</t>
  </si>
  <si>
    <t>GGCCCCTTAGCATGAGCGAG</t>
  </si>
  <si>
    <t>GTTCTGACGAACCCCTGCTTG</t>
  </si>
  <si>
    <t>GCTCGGACTCTTAACGTG</t>
  </si>
  <si>
    <t>GCTATGGACCCCTGACCCCG</t>
  </si>
  <si>
    <t>GGCCTGGGTCACCCCAATCCA</t>
  </si>
  <si>
    <t>GGAAATCGAGAATCCGCCAAC</t>
  </si>
  <si>
    <t>GGTCCCCCTCGCTCATGCTAA</t>
  </si>
  <si>
    <t>GATTGGCGGTGCAGTCAGTAG</t>
  </si>
  <si>
    <t>GGTCTCTCTCTCCGTGGATT</t>
  </si>
  <si>
    <t>GCCTGGGTCACCCCAATCCA</t>
  </si>
  <si>
    <t>GACGAACCCCTGCTTGTGGTT</t>
  </si>
  <si>
    <t>GAGGATTTGGCACTCTGGTGA</t>
  </si>
  <si>
    <t>GgagcccgcgcgACGTCACGC</t>
  </si>
  <si>
    <t>GACCCGCACGCGGAACCGGCG</t>
  </si>
  <si>
    <t>GAAAGTGCTCGCTTCCCTTCG</t>
  </si>
  <si>
    <t>GAACTCCCGCGTGACGTcgcg</t>
  </si>
  <si>
    <t>GAGAGGCACATTTCATCACAC</t>
  </si>
  <si>
    <t>GGGGACTTGAACAAACTGCAC</t>
  </si>
  <si>
    <t>GATTCGCGAAAGCCCCCGA</t>
  </si>
  <si>
    <t>GagcccgcgcgACGTCACG</t>
  </si>
  <si>
    <t>GACAGCCCGCGCTTTAAggcc</t>
  </si>
  <si>
    <t>Gctgccggccgggctcggagg</t>
  </si>
  <si>
    <t>GAAAGTGCTCGCTTCCCTTC</t>
  </si>
  <si>
    <t>GGATTCGCGAAAGCCCCCGA</t>
  </si>
  <si>
    <t>GGGTCGGCTTTCCCACCG</t>
  </si>
  <si>
    <t>GCAGTGTAGTGGTTTATACTA</t>
  </si>
  <si>
    <t>GTGGTGTGGCAGCGAGTATTT</t>
  </si>
  <si>
    <t>GAAATGGATGGAGAAGGGACC</t>
  </si>
  <si>
    <t>GGCCAGACCCGCACGCGGAAC</t>
  </si>
  <si>
    <t>GCGCGCGCTTCGGAGGTTTTT</t>
  </si>
  <si>
    <t>GAATCCCGAGGCAATCTCGG</t>
  </si>
  <si>
    <t>GAGGAAGGGGCGTGACGCAAG</t>
  </si>
  <si>
    <t>GCGATGGGCAGCTGGAGGAAG</t>
  </si>
  <si>
    <t>GAGGCACATTTCATCACACA</t>
  </si>
  <si>
    <t>GGGGACTTGAACAAACTGCA</t>
  </si>
  <si>
    <t>GACATTTCAGGGGTCCTCTTA</t>
  </si>
  <si>
    <t>GCGCGCGCGCGAGCCGCAGT</t>
  </si>
  <si>
    <t>GACGTcgcgcgggctcccggg</t>
  </si>
  <si>
    <t>GAGCCGCAGTCGGCGCATGCG</t>
  </si>
  <si>
    <t>GCCTGGCAGGCGGCGTGTggg</t>
  </si>
  <si>
    <t>GGAAGACTCACGCCTGGCAGG</t>
  </si>
  <si>
    <t>GGGCTGTGGCGCTCCCGCGC</t>
  </si>
  <si>
    <t>GGCGCCGCGCCATGTGGGCTG</t>
  </si>
  <si>
    <t>GGTCCCGGCGCCGCGCCATGT</t>
  </si>
  <si>
    <t>GCGGCTACGGAACAGGGCC</t>
  </si>
  <si>
    <t>GCCCGCCCGCCGCAGCCCACA</t>
  </si>
  <si>
    <t>GAGCGACAACTGACGCGAGGG</t>
  </si>
  <si>
    <t>GCGGGAGGAAGACTCACGCC</t>
  </si>
  <si>
    <t>GGGGCCAACCATTTTCGGCC</t>
  </si>
  <si>
    <t>GGCTGAGAAATTTCTTATTGA</t>
  </si>
  <si>
    <t>GGGTCTGCTCATTTCCTGCAT</t>
  </si>
  <si>
    <t>GGAAGAAATCGGTGACATTT</t>
  </si>
  <si>
    <t>GCCCCGAGTTCCCTCGCCCAC</t>
  </si>
  <si>
    <t>GCGAGGGAACTCGGGGCGAT</t>
  </si>
  <si>
    <t>GGGAACTCGGGGCGATTGGCT</t>
  </si>
  <si>
    <t>GTAGCTATTAGCCAATTCGGC</t>
  </si>
  <si>
    <t>GCCTCTTTCCCCAGTGGGCGA</t>
  </si>
  <si>
    <t>GAGCGTTCGCAAGGGGTGT</t>
  </si>
  <si>
    <t>GGCGCTAGACGCAAGCCCG</t>
  </si>
  <si>
    <t>GAAACCCGCCAGCGGCAGG</t>
  </si>
  <si>
    <t>GCGCTCGGCGGCGCGGGGTCA</t>
  </si>
  <si>
    <t>GGAAACCCGCCAGCGGCAGG</t>
  </si>
  <si>
    <t>GCAACCGTGCAGGGCCAGGG</t>
  </si>
  <si>
    <t>GGCTTGCGTCTAGCGCCTCC</t>
  </si>
  <si>
    <t>GGAGAGACCAGCGCCCGCCGC</t>
  </si>
  <si>
    <t>GCGGCGGCGGGCGGAGGGTAC</t>
  </si>
  <si>
    <t>GGCCAGGGTCACCAGAGGCGG</t>
  </si>
  <si>
    <t>GTCCCGCCAGGCCACCCACCC</t>
  </si>
  <si>
    <t>GTGACCAGACAATTTCGTC</t>
  </si>
  <si>
    <t>GGGACACGCTACGGGCTACT</t>
  </si>
  <si>
    <t>GGGCTCGGAGCCGGTTCCTCC</t>
  </si>
  <si>
    <t>GAGGGTCTCAGTCCCCGCGG</t>
  </si>
  <si>
    <t>GGCGCCCCGGCGGCCCCGGGT</t>
  </si>
  <si>
    <t>GGCTCATGGGCAGAGTCGGCC</t>
  </si>
  <si>
    <t>GCCGAGGCCTCCTGCCGCTGG</t>
  </si>
  <si>
    <t>GCGCCCTGAGGACTCAGCGAA</t>
  </si>
  <si>
    <t>Gcggcaaggcgccctcggcgc</t>
  </si>
  <si>
    <t>GCTACGGGCTACTCGGTTC</t>
  </si>
  <si>
    <t>GGTGACCAGACAATTTCGTC</t>
  </si>
  <si>
    <t>GCCGCCGGGGCGCCACTTACC</t>
  </si>
  <si>
    <t>GGCAACCGTGCAGGGCCAGGG</t>
  </si>
  <si>
    <t>GGGGACACGCTACGGGCTACT</t>
  </si>
  <si>
    <t>GCGGGCGCTGGTCTCTCCACG</t>
  </si>
  <si>
    <t>GAGGGTCTCAGTCCCCGCGGC</t>
  </si>
  <si>
    <t>GTGGCCTGGCGGGACCTGAGG</t>
  </si>
  <si>
    <t>GGGCCAGGGGGGACACGCTAC</t>
  </si>
  <si>
    <t>GCCGGGTAAGTGGCGCCCCGG</t>
  </si>
  <si>
    <t>GGGTTTCCGCGGAGTGCCGCC</t>
  </si>
  <si>
    <t>GCGGCGCGGCCGAAGGAATAC</t>
  </si>
  <si>
    <t>GCGGGCGACGTCATGACGCAA</t>
  </si>
  <si>
    <t>GGCTCCTCCCCGGTATTCCTT</t>
  </si>
  <si>
    <t>GTCGCCATCTTGAGAGCGTC</t>
  </si>
  <si>
    <t>GCGTAAATAAGACGCCGAC</t>
  </si>
  <si>
    <t>GGCGTCTTATTTACGCGTCT</t>
  </si>
  <si>
    <t>GCGCTAGCCTCGGGGCTTGA</t>
  </si>
  <si>
    <t>GAGGCTAGCGCCGCGCCGGT</t>
  </si>
  <si>
    <t>GTAGCTTCCGAATTGGGAGAG</t>
  </si>
  <si>
    <t>GTAGCTGTAGCTTCCGAATT</t>
  </si>
  <si>
    <t>GCCCAAGCGCCTACTCGCAC</t>
  </si>
  <si>
    <t>GCAAATACAGCCGCGCTGCG</t>
  </si>
  <si>
    <t>GGATCCCAGAAGGTCGCGA</t>
  </si>
  <si>
    <t>GTACCGTTTCCTCAGCGGC</t>
  </si>
  <si>
    <t>GATTTCTGCCCGTCGCTCGCC</t>
  </si>
  <si>
    <t>GGTACTGCCTTCGCGACCTTC</t>
  </si>
  <si>
    <t>GTATTTGCGGCCTGTGCGAGT</t>
  </si>
  <si>
    <t>GTGGAGCGCACTCGTAACC</t>
  </si>
  <si>
    <t>GCCCGGCGTGCACTGCGGCCG</t>
  </si>
  <si>
    <t>GCGCTGCGCGGCGAGCTGATGG</t>
  </si>
  <si>
    <t>GGCCGGCCTGACCTTATTTG</t>
  </si>
  <si>
    <t>GGGGCGGGGCGGTCGAGGATA</t>
  </si>
  <si>
    <t>GGCCGGTGAAGCAGTGCTTCG</t>
  </si>
  <si>
    <t>GCTCGCGTCCTCACGCGCTTT</t>
  </si>
  <si>
    <t>GCTCACTGCGGGCCGAGGGC</t>
  </si>
  <si>
    <t>GGTCAGGCCGGCCATGAGACC</t>
  </si>
  <si>
    <t>GCGTGAGGACGCGAGCAAACT</t>
  </si>
  <si>
    <t>GGCGCACGCGAGCCGAAACGC</t>
  </si>
  <si>
    <t>GCTGGGGTTTCCTGCGATCGA</t>
  </si>
  <si>
    <t>GCGGGAGGCGGCCCACAAATA</t>
  </si>
  <si>
    <t>GAAGTAATGAACGCGCGACT</t>
  </si>
  <si>
    <t>GTCGGCTCTCAGTGACGGGTG</t>
  </si>
  <si>
    <t>GCGCGCCATCGAAGCCCTGCA</t>
  </si>
  <si>
    <t>GCTGCGGCCGGGGCGCGCGCTCG</t>
  </si>
  <si>
    <t>GGCCGGGGCGCGCGCTCGTGG</t>
  </si>
  <si>
    <t>GAGTGGCCAATCCGGTTGT</t>
  </si>
  <si>
    <t>GTCAGAAGCGTCCGCGCCGCG</t>
  </si>
  <si>
    <t>GAGAGCCGACCTCGGTCCT</t>
  </si>
  <si>
    <t>GCGCCCGACATGGCTGCTCT</t>
  </si>
  <si>
    <t>GGCCGCGCATTTCAGTGTT</t>
  </si>
  <si>
    <t>GCAGCAGTGCTCTGAGTAGAA</t>
  </si>
  <si>
    <t>GAGGTCGGCTCTCAGTGAC</t>
  </si>
  <si>
    <t>GGGGAGGTGAGCCTACAAC</t>
  </si>
  <si>
    <t>GGCTTACCGCGCAATGCCG</t>
  </si>
  <si>
    <t>GAGGTGAGCCTACAACCGGAT</t>
  </si>
  <si>
    <t>GGTATTCTCAGGGGGCGGTGG</t>
  </si>
  <si>
    <t>GCGAAAAAAAGCAAGGTATTCTC</t>
  </si>
  <si>
    <t>GTATTCTCAGGGGGCGGTGGGGGAA</t>
  </si>
  <si>
    <t>GCAATGCCGAGGACCGAGGT</t>
  </si>
  <si>
    <t>GACAGGGTGGGCGAAAAAAAGCA</t>
  </si>
  <si>
    <t>GTTATCCCAGTGGAAATCTCG</t>
  </si>
  <si>
    <t>GAGTGGTGAACGCCTCTCTC</t>
  </si>
  <si>
    <t>GCCGCAGCTCGTGGCCGTGCA</t>
  </si>
  <si>
    <t>GTGGCCGTGCAGGGCTTCGA</t>
  </si>
  <si>
    <t>GGCGGTGGGGGAAGGGCTGCTCC</t>
  </si>
  <si>
    <t>GAGGCGGAGATGGCCCTGTA</t>
  </si>
  <si>
    <t>Gcgacgacggcagcgatggct</t>
  </si>
  <si>
    <t>GGGAGCCCACCCGGACGAAGG</t>
  </si>
  <si>
    <t>GTCATCCTCGGGAGCCCACC</t>
  </si>
  <si>
    <t>GCTTTTGCTGGACGTCATCCT</t>
  </si>
  <si>
    <t>GGCTCCGAGATTCGGTGGCTC</t>
  </si>
  <si>
    <t>GTCTACTCTCCCCCTTCGTCC</t>
  </si>
  <si>
    <t>GCGCATGACGTCATACATTC</t>
  </si>
  <si>
    <t>GgGGCCAGCCCCGGGACTCCC</t>
  </si>
  <si>
    <t>GTGGTCCCGGGTCCTGGCGC</t>
  </si>
  <si>
    <t>GCACTCACATAAAGCTACCG</t>
  </si>
  <si>
    <t>GACACACGGGCCAAATATCGAG</t>
  </si>
  <si>
    <t>GCAAGATGGCGTCGAGCGGCG</t>
  </si>
  <si>
    <t>GCGAGGATCAAAGTAGGCAAGA</t>
  </si>
  <si>
    <t>GCGGATGTTGTCCTCCCTGCG</t>
  </si>
  <si>
    <t>GTGTGTCGCATACCGCCCTC</t>
  </si>
  <si>
    <t>GTCGCATACCGCCCTCTGGACG</t>
  </si>
  <si>
    <t>GCCTACTTTGATCCTCGCAGGG</t>
  </si>
  <si>
    <t>GGACGACGGCCTCGTGCTGTGA</t>
  </si>
  <si>
    <t>GTGCCTTTATTTCCGTAGGC</t>
  </si>
  <si>
    <t>GGGCCTGCGATGTCTAGAGC</t>
  </si>
  <si>
    <t>GGCTTCGCCGCCTAGGTAA</t>
  </si>
  <si>
    <t>GCGGCGCCTTTGTGGTAGCAG</t>
  </si>
  <si>
    <t>GCAGCGGCGCGGCGCCTTTG</t>
  </si>
  <si>
    <t>GCTCTTACGACCCACCCCAGA</t>
  </si>
  <si>
    <t>GCCACAGCTTTCAGGCTGCGC</t>
  </si>
  <si>
    <t>GCACGCCTCCCCTCCAGTCC</t>
  </si>
  <si>
    <t>GCGGGGCCACTGCTACCACAA</t>
  </si>
  <si>
    <t>GTCCCGGGCCCTTACCTAGG</t>
  </si>
  <si>
    <t>GGACTGGGGATTATATCTCCC</t>
  </si>
  <si>
    <t>GATTATATCTCCCTGGAGATG</t>
  </si>
  <si>
    <t>GGCGCCATTTTAAGAACCCAA</t>
  </si>
  <si>
    <t>GCGCAACGAGGGCGAACAA</t>
  </si>
  <si>
    <t>GCTAGCACTACTGCGCAACGA</t>
  </si>
  <si>
    <t>GGGTTCAAGCTCCAACGAGCT</t>
  </si>
  <si>
    <t>GAAAGGAGACACGTACCGGAG</t>
  </si>
  <si>
    <t>GGAACCTTTGGGTTCTTAAAA</t>
  </si>
  <si>
    <t>GCCCCTATCGCCGAGCTCGT</t>
  </si>
  <si>
    <t>GACAGCAAACTTTATACTGCC</t>
  </si>
  <si>
    <t>GAATCGACTGGCCACTGGCGC</t>
  </si>
  <si>
    <t>GTCGATTCGGTGACCTCGCGC</t>
  </si>
  <si>
    <t>GCACTCAGGAATCAGCGCCC</t>
  </si>
  <si>
    <t>GTCACCGAATCGACTGGCCAC</t>
  </si>
  <si>
    <t>GAACCCGAGGAGATGAAGTA</t>
  </si>
  <si>
    <t>GCTTCACGGTGGCGGGGGGGG</t>
  </si>
  <si>
    <t>GCCACTGGGGGTGGTCCACC</t>
  </si>
  <si>
    <t>GGTGGTCCACCGGGACTGGTG</t>
  </si>
  <si>
    <t>GGTAGAGCGTCTGCGGGGCCG</t>
  </si>
  <si>
    <t>GGAAGGAGCAGCGGGCCAC</t>
  </si>
  <si>
    <t>GAGCGCGCACATGGCGACTC</t>
  </si>
  <si>
    <t>GCGCACTCCCTCAGCTACGC</t>
  </si>
  <si>
    <t>GGGTAGACAGGACCAGACGT</t>
  </si>
  <si>
    <t>GTTGCACCCTGCGTAGCTGA</t>
  </si>
  <si>
    <t>GCAGCCCGAGAGCGGCGACTT</t>
  </si>
  <si>
    <t>GCGACACCGACGGCGGCGGCT</t>
  </si>
  <si>
    <t>GAAGACGGAGAGACTAGACAC</t>
  </si>
  <si>
    <t>GCTTCGGGCCACGCCGCTAT</t>
  </si>
  <si>
    <t>GCGGGGGCCGCCCCGGTCGGG</t>
  </si>
  <si>
    <t>GTCTTCCTGTTCCAAACCACG</t>
  </si>
  <si>
    <t>GCTAAACGTCGCAAACCCACG</t>
  </si>
  <si>
    <t>GCGCCACCTTCGCGGACACCT</t>
  </si>
  <si>
    <t>GGTGATGCTAGGCGGCTCCCT</t>
  </si>
  <si>
    <t>GGTGGCGCAGCCATGGCGGCA</t>
  </si>
  <si>
    <t>GCCATGGCTGCGCCACCTTCG</t>
  </si>
  <si>
    <t>GCCAGGCTGTTGAGGGCGAGC</t>
  </si>
  <si>
    <t>GCCAGCGCCGGCTGCGAGACT</t>
  </si>
  <si>
    <t>GCACCGTACGCTGGGACGTG</t>
  </si>
  <si>
    <t>GAGCCGGCGCACCGTACGC</t>
  </si>
  <si>
    <t>GCTGCGATGGTGAGCCGCT</t>
  </si>
  <si>
    <t>GTGGCGCGCGGTGATGACGTC</t>
  </si>
  <si>
    <t>GTGCAAGAAGGCGAAGACAG</t>
  </si>
  <si>
    <t>GGAATCTGTTATCGAGGCTC</t>
  </si>
  <si>
    <t>GCTGGCGGGTGGGCCGGTTG</t>
  </si>
  <si>
    <t>GGAGAAGTTGTTGGCGCGAA</t>
  </si>
  <si>
    <t>GGTGGTTCCGGAGGCTAGCAA</t>
  </si>
  <si>
    <t>GCACTCCTGGTATGCAGGGTG</t>
  </si>
  <si>
    <t>GATGGCGGTGGGTGGTTCCGG</t>
  </si>
  <si>
    <t>GAATCTGTTATCGAGGCTC</t>
  </si>
  <si>
    <t>GCTGGGGGAGGCCGTGCGGCT</t>
  </si>
  <si>
    <t>GCGATGGTGAGCCGCTGGGGG</t>
  </si>
  <si>
    <t>GCAGCCCCAGGATGAAGGCGC</t>
  </si>
  <si>
    <t>GGTTGAGGAATCTGTTATCG</t>
  </si>
  <si>
    <t>GTGGTTCCGGAGGCTAGCAA</t>
  </si>
  <si>
    <t>GAAGGCGAAGACAGTGGCGCG</t>
  </si>
  <si>
    <t>GGGGAGGCCCCCCGGCTCG</t>
  </si>
  <si>
    <t>GTGACGTCACTACCGGTCG</t>
  </si>
  <si>
    <t>GCCGATACTTGTCCACCCAG</t>
  </si>
  <si>
    <t>GCGCGGGATTTTCAAGCGT</t>
  </si>
  <si>
    <t>GTGATAGTCCAGCCGTCCCA</t>
  </si>
  <si>
    <t>GACTCACCAGGTTCCGCAGC</t>
  </si>
  <si>
    <t>GACGGCTGGACTATCACA</t>
  </si>
  <si>
    <t>GCCGCGTAAATGATTTTGGA</t>
  </si>
  <si>
    <t>GGCGCGAAACCCCGAGCCGGG</t>
  </si>
  <si>
    <t>GGTAGTGACGTCACGAGATT</t>
  </si>
  <si>
    <t>GACATCAGTGATCGTAAGTCTCC</t>
  </si>
  <si>
    <t>GCAGGGCGGGAATACGCCGGT</t>
  </si>
  <si>
    <t>GCCGTTCCGTGGCGGGAACTG</t>
  </si>
  <si>
    <t>GCTTTTCGCCCGCCGTTCCG</t>
  </si>
  <si>
    <t>GTGCCCGCGTATTCCTAC</t>
  </si>
  <si>
    <t>GAAAAGCAGGGCGGGAATACGC</t>
  </si>
  <si>
    <t>GGGCGGGAATACGCCGGT</t>
  </si>
  <si>
    <t>GAATACGCCGGTAGGAATACG</t>
  </si>
  <si>
    <t>GGGCACGTAACGCGTCACTTC</t>
  </si>
  <si>
    <t>GCGGGAACTGAGGCGACTGT</t>
  </si>
  <si>
    <t>GTAACGCGTCACTTCCGGTGC</t>
  </si>
  <si>
    <t>GTCTCCATGGCGGGGAGACGA</t>
  </si>
  <si>
    <t>GCGCGCGAACTGTAAGTGCC</t>
  </si>
  <si>
    <t>GTCTCAGGGTCAGGTCGCGGC</t>
  </si>
  <si>
    <t>GGTCACTGTGCAGGCGCTT</t>
  </si>
  <si>
    <t>GGTGACGCGACGATCTCAG</t>
  </si>
  <si>
    <t>GCGACGATCTCAGCGGATC</t>
  </si>
  <si>
    <t>GACCTCAGCACTCAAGCAGC</t>
  </si>
  <si>
    <t>GACGACGGGAAGAGGTCGGGT</t>
  </si>
  <si>
    <t>GAAGAGGTCGGGTTGGGGTC</t>
  </si>
  <si>
    <t>GCCCGCGGCGACCAAGATC</t>
  </si>
  <si>
    <t>GCTCCTGTCCCCCGGCTGGTC</t>
  </si>
  <si>
    <t>GTGCCGGGTGTGAGCGGGGTG</t>
  </si>
  <si>
    <t>GAAGTAAGTGCCGGGTGTGAG</t>
  </si>
  <si>
    <t>GcggggcTACGGAAGCCGAGC</t>
  </si>
  <si>
    <t>GCTGAGGAAGGGAGCGCACGC</t>
  </si>
  <si>
    <t>GCGGAGGCCGGCTCTGCGCTT</t>
  </si>
  <si>
    <t>GGCGCCCGGCGGTATTTGTT</t>
  </si>
  <si>
    <t>GGCGGTATTTGTTGGGTCGG</t>
  </si>
  <si>
    <t>GGATTCGCAGTGGCCTGTGGT</t>
  </si>
  <si>
    <t>GTCGGCGTCGTCCGGCCAC</t>
  </si>
  <si>
    <t>GCCTCATCTGCCCGCCCCTCA</t>
  </si>
  <si>
    <t>GGGACCTGGCTAGGTACgcgg</t>
  </si>
  <si>
    <t>GcggcgTCCGCTGGGCGGTAG</t>
  </si>
  <si>
    <t>GGGGCGGGCAGATGAGGCCTA</t>
  </si>
  <si>
    <t>GGACGTGGAACTTTGAGGAAA</t>
  </si>
  <si>
    <t>GccgccgccgcGTACCTAGCC</t>
  </si>
  <si>
    <t>GAGAAGAACCCGTCGCACAG</t>
  </si>
  <si>
    <t>GAACCCGTCGCACAGGGGCTG</t>
  </si>
  <si>
    <t>GTCCCGCCTCTACCGCCCAG</t>
  </si>
  <si>
    <t>GGCCAGTTTGGGAACTCCGC</t>
  </si>
  <si>
    <t>GCTCGCGTCTCGCTCGGCTTC</t>
  </si>
  <si>
    <t>GGAGAGAGCTCGCGTCTCGCT</t>
  </si>
  <si>
    <t>GCGGGCTTTGTAAAGCCGCC</t>
  </si>
  <si>
    <t>GCGGCGGCTCTGGGTCCCGCC</t>
  </si>
  <si>
    <t>GGGAAGAGCGGCCACGGCGC</t>
  </si>
  <si>
    <t>GAGCCCCTCTCGCCCGGGAC</t>
  </si>
  <si>
    <t>GGGGCGAGCCCCTCTCGCC</t>
  </si>
  <si>
    <t>GGCGAAGGGGAGGGCTGCGGG</t>
  </si>
  <si>
    <t>GCTCATGGGGACGCGAGAGCT</t>
  </si>
  <si>
    <t>GTCCCCACATCCGCAGGCTCA</t>
  </si>
  <si>
    <t>GCGGGAGCTTCCAGCGTCCCC</t>
  </si>
  <si>
    <t>GCCTTCAAgggccggggggag</t>
  </si>
  <si>
    <t>GGAGGTCAGCGAAAGGTAACC</t>
  </si>
  <si>
    <t>GccgcccAACTTTGCACAA</t>
  </si>
  <si>
    <t>GcccgcgcTACCTGGGGACGC</t>
  </si>
  <si>
    <t>GGAAGCTCCCGCGGCGGCTCT</t>
  </si>
  <si>
    <t>GACGCTGGAAGCTCCCGCGG</t>
  </si>
  <si>
    <t>GCCTGCGGATGTGGGGACTGC</t>
  </si>
  <si>
    <t>GGGGCGGAGGGTGGGCAGACTGA</t>
  </si>
  <si>
    <t>GCATCTCGCCGCGAGGGGGCGG</t>
  </si>
  <si>
    <t>GGAACGAGGCATCTCGCCGCG</t>
  </si>
  <si>
    <t>GCGGGAGAAGCCCGGGGAACG</t>
  </si>
  <si>
    <t>GGCGGAGGGCGGGAGAAGCCCG</t>
  </si>
  <si>
    <t>GAGGGAGGAGATCGGCGGA</t>
  </si>
  <si>
    <t>GCTTTCAACAGAGGGAGGAGAT</t>
  </si>
  <si>
    <t>GGTGACAGTGGTAGGCCGCG</t>
  </si>
  <si>
    <t>GGCGAGATGCCTCGTTCCCC</t>
  </si>
  <si>
    <t>GGGCAGACTGAGGGTTCCCCG</t>
  </si>
  <si>
    <t>GACTTCCTCTCGATGTCTCAC</t>
  </si>
  <si>
    <t>GGAGAGGCGCCGATCTCGC</t>
  </si>
  <si>
    <t>GGACGCCAGGGCCGTCTCAC</t>
  </si>
  <si>
    <t>GACATCGAGAGGAAGTCGCTG</t>
  </si>
  <si>
    <t>GGGGGAGGAACAGAGCACGGC</t>
  </si>
  <si>
    <t>GAGTGGCCGTTCCGACCTC</t>
  </si>
  <si>
    <t>GCCGTTCCGACCTCCGGTC</t>
  </si>
  <si>
    <t>GTCCTACGGCCTCCGAGGCT</t>
  </si>
  <si>
    <t>GATGCTACCAGCCGGCGAGAT</t>
  </si>
  <si>
    <t>GAATGGAGCCGAGGACTCGCG</t>
  </si>
  <si>
    <t>GAAGGGAGAACAGGAACGGC</t>
  </si>
  <si>
    <t>GACCCGGGACGTGGCAGAAGC</t>
  </si>
  <si>
    <t>GAGCAGGCACACTCTGGGACC</t>
  </si>
  <si>
    <t>GTCACACAGTGTTAAGGGGAA</t>
  </si>
  <si>
    <t>GGTTCGGACTGGGGCCGCCAT</t>
  </si>
  <si>
    <t>GAGGCATCTGGGTTCGGAC</t>
  </si>
  <si>
    <t>GCGCGTGCGCGAGCCATC</t>
  </si>
  <si>
    <t>GGAAGAGGTCACACAGTGTTA</t>
  </si>
  <si>
    <t>GGGATCTGAGCAGGCACACTC</t>
  </si>
  <si>
    <t>GGGCAGCGCAACTGTAAGGAC</t>
  </si>
  <si>
    <t>GTCTGGGCCGAGCACCGACC</t>
  </si>
  <si>
    <t>GGGGCTTCGGGCACGAGTGT</t>
  </si>
  <si>
    <t>GAAGCGTGGGCCCGGCCCAG</t>
  </si>
  <si>
    <t>GCCCCGGACCATTACAAACAA</t>
  </si>
  <si>
    <t>GCGCGAGCGCGCGGCAAAT</t>
  </si>
  <si>
    <t>GAACTGGGAGCGCGCCGCGG</t>
  </si>
  <si>
    <t>GCGGGCCGTCTGCGTCCGCT</t>
  </si>
  <si>
    <t>GTCCGGGGCGCCCGTCAGTCA</t>
  </si>
  <si>
    <t>GCATTTTCCTCGCGCAACAT</t>
  </si>
  <si>
    <t>GTCTGGGCCGAGCACCGACCT</t>
  </si>
  <si>
    <t>GGGTTTCCGAAGCGTGGGCC</t>
  </si>
  <si>
    <t>GCGCGCGGCAAATCGGGC</t>
  </si>
  <si>
    <t>GGAACTGGGAGCGCGCCGCGG</t>
  </si>
  <si>
    <t>GCTGTGGGACGAGCTGCGGCG</t>
  </si>
  <si>
    <t>GAGCTGCGGCGCGGTAAGTGC</t>
  </si>
  <si>
    <t>GCTGCGCAGTAGCGGGGGTGGG</t>
  </si>
  <si>
    <t>GTTACGGGTTACGCCAGTG</t>
  </si>
  <si>
    <t>GCCCGGAACGTGTACAGTTA</t>
  </si>
  <si>
    <t>GCGCCCTGGCTCCTGGCCGCC</t>
  </si>
  <si>
    <t>GCAGCTCGAGTGGTCCGGCT</t>
  </si>
  <si>
    <t>GGTGGGCGGGAGCGCCCTTCC</t>
  </si>
  <si>
    <t>GGCAAAGGGTCACAGCCGCAC</t>
  </si>
  <si>
    <t>GGAAGAGAAGAAGGAAGCGCC</t>
  </si>
  <si>
    <t>GCAATACACTAACCTCTCCGC</t>
  </si>
  <si>
    <t>GCCAGGGCGCAGACCTCCAAGC</t>
  </si>
  <si>
    <t>GGCATCGTCCTCAGCGCCT</t>
  </si>
  <si>
    <t>GATCCCCGACTCCCTTCTTTA</t>
  </si>
  <si>
    <t>GCCCCCGGATGGGATGGTTG</t>
  </si>
  <si>
    <t>GCCTTTTCCGCCTGCCGCCCC</t>
  </si>
  <si>
    <t>GACGCCATAAAGAAGGGAGTC</t>
  </si>
  <si>
    <t>GAAAGCGGTGGGAGAAAGCCC</t>
  </si>
  <si>
    <t>GGCTCCTCTCAGGACTTTCG</t>
  </si>
  <si>
    <t>GGGAGTGATCATGTTGGTGA</t>
  </si>
  <si>
    <t>GGCGTGAGTATTGGAAGAGCG</t>
  </si>
  <si>
    <t>GcTTGCTGGGAAGAGAGGCGAAGCC</t>
  </si>
  <si>
    <t>GccgcggggcTTGCTGGGAAGAG</t>
  </si>
  <si>
    <t>GcgggcggccgcggggcTTGCT</t>
  </si>
  <si>
    <t>GTGGCAccgccccgctcgcggg</t>
  </si>
  <si>
    <t>GCAGATTCCGTCGCTTCTTC</t>
  </si>
  <si>
    <t>Gccccgcggccgcccgcgagc</t>
  </si>
  <si>
    <t>GagcggggcggTGCCACGTA</t>
  </si>
  <si>
    <t>GTACGGCTCCGGAAGAAGCGA</t>
  </si>
  <si>
    <t>GggcggTGCCACGTACGGCTC</t>
  </si>
  <si>
    <t>GCGAAGCCAGGTCACCTTTCA</t>
  </si>
  <si>
    <t>GCGTGGATAATTGCAGGCCC</t>
  </si>
  <si>
    <t>GGCAGAACTTCCGGGAGGCG</t>
  </si>
  <si>
    <t>GTTCTGCCTTGTCTCCGCCGC</t>
  </si>
  <si>
    <t>GCCTTGTCTCCGCCGCGGGTC</t>
  </si>
  <si>
    <t>GCTGCGAGTTCTGTTCCCGCG</t>
  </si>
  <si>
    <t>GGCGCCAGTTCAAAGAACTT</t>
  </si>
  <si>
    <t>GATCACGCTTAGGGCCCAAC</t>
  </si>
  <si>
    <t>GTTTTGGGGCCGTCAGTCTCC</t>
  </si>
  <si>
    <t>GTGTCTTCTCTCTCCAGGCG</t>
  </si>
  <si>
    <t>GAGGCCTGGCACAGTCCTGTT</t>
  </si>
  <si>
    <t>GCGTCTGAGGTTGCTGGTGTTG</t>
  </si>
  <si>
    <t>GCACCTGAGCGGGCGGAGCGG</t>
  </si>
  <si>
    <t>GAGGGACGGGACGCACCTGAG</t>
  </si>
  <si>
    <t>GccgcgcccccgGGAGGAAAG</t>
  </si>
  <si>
    <t>GAAGATTCCGGAGGACTGG</t>
  </si>
  <si>
    <t>GCACATAAACTAGAAGATTC</t>
  </si>
  <si>
    <t>GGGAGACCTTCGTCTGATT</t>
  </si>
  <si>
    <t>GGTCTTTCTTTTTGGCTCTGA</t>
  </si>
  <si>
    <t>Gcggcgcgggaggtgtgtgc</t>
  </si>
  <si>
    <t>Gcgagcgtgggtgggggttgc</t>
  </si>
  <si>
    <t>GGTAATGTGTGGACTCCTGAC</t>
  </si>
  <si>
    <t>Gcgggggtcccggcctagaag</t>
  </si>
  <si>
    <t>GAAGGTCTCCCAGATGGTCTA</t>
  </si>
  <si>
    <t>GGCCAGCCTAGCAGTCCCCTG</t>
  </si>
  <si>
    <t>GTTTCTGAATGTACAGAGCATAA</t>
  </si>
  <si>
    <t>GAGCATAATGGCAGCGTCTG</t>
  </si>
  <si>
    <t>GGCCAATGCCCCCAGTCCTC</t>
  </si>
  <si>
    <t>Gggtgctgtgagaaccgaggc</t>
  </si>
  <si>
    <t>Gcagcggggtggggggaccga</t>
  </si>
  <si>
    <t>GGCGGAAGTTGCGGTGCATTG</t>
  </si>
  <si>
    <t>GACAGTTCAGCCACCGCGG</t>
  </si>
  <si>
    <t>GAATTCCAACCTCTCCGATC</t>
  </si>
  <si>
    <t>GGGGACAGTTCAGCCACCG</t>
  </si>
  <si>
    <t>GCTTTCGGGGGCGGAAGTTG</t>
  </si>
  <si>
    <t>GCGGAAGTTGCGGTGCATTGT</t>
  </si>
  <si>
    <t>GACGTTACCCGGATCGGAG</t>
  </si>
  <si>
    <t>GTGCACCGGACCACGGGGAGG</t>
  </si>
  <si>
    <t>GTCCCCGGCGCGGCCAGCCGG</t>
  </si>
  <si>
    <t>GCGCCGCCCCTGACGTTACC</t>
  </si>
  <si>
    <t>GTTACCCGGATCGGAGAGGT</t>
  </si>
  <si>
    <t>GTCTCGGACCCCGGTGTGCAC</t>
  </si>
  <si>
    <t>GGGGAGGCGGCTCCAAAGGCG</t>
  </si>
  <si>
    <t>GGCGCGGTGAACGTTGGTGA</t>
  </si>
  <si>
    <t>GCTCACAACAAGATCCCGCCG</t>
  </si>
  <si>
    <t>GGCGGCGCGCCACTTTCATTC</t>
  </si>
  <si>
    <t>GCGGTGCATTGTGGGTTCTCC</t>
  </si>
  <si>
    <t>GAACAGCGCCCGCCCACCCCA</t>
  </si>
  <si>
    <t>GTGCTGGTGAGTGTGACGGC</t>
  </si>
  <si>
    <t>GTGTTTGTCCCTCGGCCGCCG</t>
  </si>
  <si>
    <t>GAGTGTGACGGCTGGAACTC</t>
  </si>
  <si>
    <t>GTAAGCAGACACGCGTGGCGC</t>
  </si>
  <si>
    <t>GATCAAGTTTTCTCTTCTTGGA</t>
  </si>
  <si>
    <t>GCCATTTATGATTACTTGAATTGA</t>
  </si>
  <si>
    <t>Gattttggtatcacagaaaatca</t>
  </si>
  <si>
    <t>Gtatcacagaaaatcaaggtgaaac</t>
  </si>
  <si>
    <t>Ggtgaaacaggaaatgaggttgg</t>
  </si>
  <si>
    <t>Ggtggtgcctatctgatttcg</t>
  </si>
  <si>
    <t>Gcttgaagttgtacagtacccaat</t>
  </si>
  <si>
    <t>Ggttcacacatcctgttagta</t>
  </si>
  <si>
    <t>Gaccataaatacttttaaattcttt</t>
  </si>
  <si>
    <t>Ggcatcaagaacagaaaaagtt</t>
  </si>
  <si>
    <t>GCGCTGTTCCTCCTCCAGAC</t>
  </si>
  <si>
    <t>Gttcttgatgcccttagtgtccat</t>
  </si>
  <si>
    <t>GTGCTTCACTACCCAACGCG</t>
  </si>
  <si>
    <t>GAAAACACAACAGCTTCTGGGAC</t>
  </si>
  <si>
    <t>GCTTTCTGAAAAGACTTCTGTCTGT</t>
  </si>
  <si>
    <t>GAGTTTGAAGATGATCTTGTAA</t>
  </si>
  <si>
    <t>GGTGCGAGAGTCACGTGGAGA</t>
  </si>
  <si>
    <t>GATTCTGTTTGCGGAAACGG</t>
  </si>
  <si>
    <t>GCGAAGTGAGCCCATGTCAG</t>
  </si>
  <si>
    <t>Gattaatcacaatcccttactaac</t>
  </si>
  <si>
    <t>GAAGTAAGGGAAGGAAAATCAG</t>
  </si>
  <si>
    <t>GCCCAAGGGCTCAGGGGAAGTA</t>
  </si>
  <si>
    <t>GAGCGACCCAGCCCGCGAGCG</t>
  </si>
  <si>
    <t>GCCCGCGAGCGAGGTGAGGT</t>
  </si>
  <si>
    <t>GAGCGAGGTGAGGTAGGCGCC</t>
  </si>
  <si>
    <t>GAGGTAGGCGCCGGGCGACGC</t>
  </si>
  <si>
    <t>GAGCGGTGCGCGCAACTTCT</t>
  </si>
  <si>
    <t>GGCGACGGGGGATGAACGCG</t>
  </si>
  <si>
    <t>GAGCCTCGCGGAGTAGAGAGG</t>
  </si>
  <si>
    <t>GGGGGCTGGGCCGGCGGTCCG</t>
  </si>
  <si>
    <t>GAGCTGTTGCGGGGTCCGCG</t>
  </si>
  <si>
    <t>GGGGAAGCTGGAGCTGTTGC</t>
  </si>
  <si>
    <t>GGAGCGGTGCGCGCAACTTCT</t>
  </si>
  <si>
    <t>GGGGGGCGGTGGGGACCCGCC</t>
  </si>
  <si>
    <t>GCGACGGGGGATGAACGCG</t>
  </si>
  <si>
    <t>GCCGGCGGTCCGGGGTGGCTG</t>
  </si>
  <si>
    <t>GAGGGGGCCATTGCGGTGAGG</t>
  </si>
  <si>
    <t>GGCTCGGGGCCGCAGCCACCC</t>
  </si>
  <si>
    <t>GGGGAAGCTGGAGCTGTTGCG</t>
  </si>
  <si>
    <t>GGAGCTGTTGCGGGGTCCGCG</t>
  </si>
  <si>
    <t>GGTCGGCCAACTGAGCGAGG</t>
  </si>
  <si>
    <t>GAGCCGCGCGCACGTCGGGGG</t>
  </si>
  <si>
    <t>GGCCAATAACTGCGCAGCGCG</t>
  </si>
  <si>
    <t>GTAGCATCCGTGAGCACCGAT</t>
  </si>
  <si>
    <t>GCACCTTCTCGGCCTCTTTG</t>
  </si>
  <si>
    <t>GTAGCCAGAGCGGCGCAGTGG</t>
  </si>
  <si>
    <t>GCTGACTGGCTCCGCCATTCG</t>
  </si>
  <si>
    <t>GGGGTGCTCGCTTCAGCCAAT</t>
  </si>
  <si>
    <t>GCCGCTCTGGCTACTTTTCTC</t>
  </si>
  <si>
    <t>GGCCGAGAAGGTGCGGGTCT</t>
  </si>
  <si>
    <t>GTCACGATTCTCCGCAAAG</t>
  </si>
  <si>
    <t>GCTCCGCCATTCGCGGGA</t>
  </si>
  <si>
    <t>GGGAGCGCAGTACGCGTTTTC</t>
  </si>
  <si>
    <t>GGAGCGCAGTACGCGTTTTC</t>
  </si>
  <si>
    <t>GGCTCCGCCATTCGCGGGA</t>
  </si>
  <si>
    <t>GAGGCCGAGAAGGTGCGGGTC</t>
  </si>
  <si>
    <t>GCTTCAGCCAATCGGTGCTCA</t>
  </si>
  <si>
    <t>GCCCCTTGCTTCCGCTAGTG</t>
  </si>
  <si>
    <t>GCCTCTTATCTGAGTAGCTTCTG</t>
  </si>
  <si>
    <t>GCTCTTTTGACTCTGTTCG</t>
  </si>
  <si>
    <t>GTTTTTTCCTTCAAAATAACTTAA</t>
  </si>
  <si>
    <t>GTAAGTATCTGTTTGAATTTGT</t>
  </si>
  <si>
    <t>GATGTGAAAAACAATGAGAAGG</t>
  </si>
  <si>
    <t>GAGGCTCCAAGAGGACATTTT</t>
  </si>
  <si>
    <t>GCTACTCAGATAAGAGGCTCCAAG</t>
  </si>
  <si>
    <t>GGTGACTTGACCCCGGAAGTG</t>
  </si>
  <si>
    <t>GACTCTGTTCGCGGGAAGAAT</t>
  </si>
  <si>
    <t>GGGGTGTGAAGCTCCGGTGC</t>
  </si>
  <si>
    <t>GAAGCTCCGGTGCTGGTGCGG</t>
  </si>
  <si>
    <t>GCTGGTGCGGCGGGGGACTGC</t>
  </si>
  <si>
    <t>GATGATactgtatgcatagtg</t>
  </si>
  <si>
    <t>GcatggaacAAATGAATAAGAA</t>
  </si>
  <si>
    <t>GCGATCACAGGATTCCCGG</t>
  </si>
  <si>
    <t>GCGAGACGAGGTACCTGAGGC</t>
  </si>
  <si>
    <t>Gttccatgctagtgctgggaata</t>
  </si>
  <si>
    <t>GATCGCAGAAAGGTAGTCTC</t>
  </si>
  <si>
    <t>GCTTCTGTGGATCTGATGATGCT</t>
  </si>
  <si>
    <t>GGAATCCTGTGATCGCAGAA</t>
  </si>
  <si>
    <t>GCGGCGGAAACGCGATCTCTG</t>
  </si>
  <si>
    <t>GCGTGACTGCCCTTACCGCTC</t>
  </si>
  <si>
    <t>GCTTTCGCCGCCCGTTGA</t>
  </si>
  <si>
    <t>GGGCACGGCCCTTCAACGGG</t>
  </si>
  <si>
    <t>GGGGCGGAAGCTGGAATCTGG</t>
  </si>
  <si>
    <t>GAAACTGGACACGCTACCCT</t>
  </si>
  <si>
    <t>GGTGATCTGGGAGGAGGACCC</t>
  </si>
  <si>
    <t>GGACGGATTTCAGGTGATC</t>
  </si>
  <si>
    <t>GCCTGGAGCACGTAGGTGGCG</t>
  </si>
  <si>
    <t>GCCTCCTCTGTGCATAGATCT</t>
  </si>
  <si>
    <t>GAAAAGCCGCAGGTAGGAGCA</t>
  </si>
  <si>
    <t>GGGGAGAGTAGTCTGCCGGA</t>
  </si>
  <si>
    <t>GCGCTCCTGAAAGGCTGCTTC</t>
  </si>
  <si>
    <t>GCCCAGCGAAGTCCGCCATG</t>
  </si>
  <si>
    <t>GGGGAGCCCCGGCCTTGCGGC</t>
  </si>
  <si>
    <t>GCGGTCTATAACTCGAGATCG</t>
  </si>
  <si>
    <t>GCAGACTACTCTCCCCCATGG</t>
  </si>
  <si>
    <t>GCTCTCGAAAAGCCGCAGGT</t>
  </si>
  <si>
    <t>GAGTTATAGACCGCAGCGCGC</t>
  </si>
  <si>
    <t>GAAATGCTAAAGCCTGGCGGAA</t>
  </si>
  <si>
    <t>GGCTATTTCCGTTTCCGTA</t>
  </si>
  <si>
    <t>GGAGGCTGCAGGCGCTGGGGATG</t>
  </si>
  <si>
    <t>GCGGAAGGTACGCGAGAGGCG</t>
  </si>
  <si>
    <t>GGCGGAAAGGCAGCCGCTTTC</t>
  </si>
  <si>
    <t>GGCGACACTTAATGTTCACG</t>
  </si>
  <si>
    <t>GCAGCAGCGGAAGGTACGCGAG</t>
  </si>
  <si>
    <t>GCGCGTTGTTCCTGACGCTTA</t>
  </si>
  <si>
    <t>GCCTCCTGAAGTTCTTCGGCAG</t>
  </si>
  <si>
    <t>GGGATGGGGCGACGGAAAACG</t>
  </si>
  <si>
    <t>GTAGAGGGCGTCTAGAGGCGC</t>
  </si>
  <si>
    <t>GGCCTCGTAGAGGGCGTCTAG</t>
  </si>
  <si>
    <t>GCGCGTAACGCCACTTCCG</t>
  </si>
  <si>
    <t>GCGCCGGAACAGGCGGAAC</t>
  </si>
  <si>
    <t>GGACCCGGGCTGGTGATCGAT</t>
  </si>
  <si>
    <t>GTGGCGTTACGCGCAGCTTC</t>
  </si>
  <si>
    <t>GTGCGCTGGGTCTCAGCCCCG</t>
  </si>
  <si>
    <t>GGTCTCAGCCCCGGGGAGCGT</t>
  </si>
  <si>
    <t>GAAAGGGTCCCGTGATGAGGG</t>
  </si>
  <si>
    <t>GCTGCTTGCCAGGAGACAGTG</t>
  </si>
  <si>
    <t>Gatgccggcggtgacttaggtc</t>
  </si>
  <si>
    <t>GCGCCTCTTTCCCTTCGGTG</t>
  </si>
  <si>
    <t>GAAAACAGGTGCGCTCGAGC</t>
  </si>
  <si>
    <t>GTCTCTTGCGGTGCCGTTGC</t>
  </si>
  <si>
    <t>GTAAGCGCAGTTGTCGTCTCTTG</t>
  </si>
  <si>
    <t>GCGGAGGAGCGCCTCTTTCCCTT</t>
  </si>
  <si>
    <t>GACCGCCTATATAAGCCATGCGC</t>
  </si>
  <si>
    <t>Gaaagggaggctaggttcccc</t>
  </si>
  <si>
    <t>Gtttccagacctaagtcaccgc</t>
  </si>
  <si>
    <t>GGCTGCAACGAAAAAGAGAGAGT</t>
  </si>
  <si>
    <t>GAAGACGAGAACAGACCTAAA</t>
  </si>
  <si>
    <t>GCGCTTACTCACCACACCGA</t>
  </si>
  <si>
    <t>GAGGCGCTCCTCCGCCTGCGCA</t>
  </si>
  <si>
    <t>GCCTGCGCATGGCTTATAT</t>
  </si>
  <si>
    <t>GATGATATGTCGCTTTTAtaaa</t>
  </si>
  <si>
    <t>GTCGCTTTTAtaaatggctgc</t>
  </si>
  <si>
    <t>Ggtccctttgagaaaagctt</t>
  </si>
  <si>
    <t>GTCTTCCCGTCCTTTGACAGGA</t>
  </si>
  <si>
    <t>GgTTCGAGGCTGTAACACCAC</t>
  </si>
  <si>
    <t>GGCAGTACAAGTCAGGAATTG</t>
  </si>
  <si>
    <t>Gtggtgcaaggtccttcccag</t>
  </si>
  <si>
    <t>GGCGCGGATGAACGCGGAT</t>
  </si>
  <si>
    <t>GAAATGCCCCGCGGCGCAGG</t>
  </si>
  <si>
    <t>GGGCATTTCTCAAGGCGGGT</t>
  </si>
  <si>
    <t>GACACCAAGTAGAGCGAC</t>
  </si>
  <si>
    <t>GCGCGGATGAACGCGGATA</t>
  </si>
  <si>
    <t>GAGGCTCTCAGTGATCGGACC</t>
  </si>
  <si>
    <t>GACCCAAGCCCCGGTGGAAGA</t>
  </si>
  <si>
    <t>GGCGGACTCCCCCGTAGATTC</t>
  </si>
  <si>
    <t>GCCTTCAGGTGCCCCGCCGA</t>
  </si>
  <si>
    <t>GCCGAGGGTTCGGATCCTGT</t>
  </si>
  <si>
    <t>GCGCCGCGGGGCATTTCTCA</t>
  </si>
  <si>
    <t>GAGAGCCTCCCTCTTCCACCG</t>
  </si>
  <si>
    <t>GAGCTCCCGTCGCTCTACT</t>
  </si>
  <si>
    <t>GGCTCCATATTCCTCGGGCTG</t>
  </si>
  <si>
    <t>GCTTCCGGCCGAGGGCCTTA</t>
  </si>
  <si>
    <t>GGCTACTTCGCCCGCAGCCCG</t>
  </si>
  <si>
    <t>GAGCCCGCCTCCTGGCCCATA</t>
  </si>
  <si>
    <t>GCCATGGATGGCGACGGATAA</t>
  </si>
  <si>
    <t>GCCGTTCGAGCCAAGGACGCA</t>
  </si>
  <si>
    <t>GTTTTGGGCCAGCAGGCATTG</t>
  </si>
  <si>
    <t>GAGTGCTCAGAAGCACGGTC</t>
  </si>
  <si>
    <t>GCTTCCGGCCGAGGGCCTTAT</t>
  </si>
  <si>
    <t>GCAGGCTCGGCCTGCCATGGA</t>
  </si>
  <si>
    <t>GCGAAGTAGCCCCCGCAGGCT</t>
  </si>
  <si>
    <t>GCTCCATATTCCTCGGGCTGC</t>
  </si>
  <si>
    <t>GAAAGCGGAGCTTCCGGCCGA</t>
  </si>
  <si>
    <t>GCCGAGAGGCCGGAAATCGCG</t>
  </si>
  <si>
    <t>GcaacACCGGGAAGGTCTC</t>
  </si>
  <si>
    <t>GCTTGTCCGCGCGATTTC</t>
  </si>
  <si>
    <t>GATCAAAGTCGGTGCGTGCTC</t>
  </si>
  <si>
    <t>GTCGGTGCGTGCTCTGGTTG</t>
  </si>
  <si>
    <t>GTGCGTGCTCTGGTTGTGGCC</t>
  </si>
  <si>
    <t>GTGCAAAGCTTTCCCCGTATG</t>
  </si>
  <si>
    <t>GGAAAGCTTTGCACGCGCGGC</t>
  </si>
  <si>
    <t>GACAGCGTTCGGCCGCTGCC</t>
  </si>
  <si>
    <t>GGAGACTGGGTCCTGGCCTTT</t>
  </si>
  <si>
    <t>GCTGGATGATGCCCAAAGGCC</t>
  </si>
  <si>
    <t>GACGGCCCAGTCTGGAGGGTT</t>
  </si>
  <si>
    <t>GCCCTGCGGCTGCGGACGAGA</t>
  </si>
  <si>
    <t>GCGAGTGAGAGGCCGGAccc</t>
  </si>
  <si>
    <t>GTCCGGCCGCGCCTAGAGCCC</t>
  </si>
  <si>
    <t>GAACGCTGTCTGCGAAGAAGAA</t>
  </si>
  <si>
    <t>GCGCTTCAGCCAACGCGGGAG</t>
  </si>
  <si>
    <t>GAGCGGCATGGTCGACGGCCC</t>
  </si>
  <si>
    <t>GGAGGTGGAGGTCGAGCGGCA</t>
  </si>
  <si>
    <t>GCCAGCGGCGAGTCCGGGAA</t>
  </si>
  <si>
    <t>GCGTTCTTCTACACATGCGCA</t>
  </si>
  <si>
    <t>GCGCCTCAGCTTCCCAGCGG</t>
  </si>
  <si>
    <t>GGAAGGGCGCGAGTCCGGGAA</t>
  </si>
  <si>
    <t>GGCCGGCTGTGCAGCGGAAT</t>
  </si>
  <si>
    <t>GCGCCAAACGGCTCCCAGA</t>
  </si>
  <si>
    <t>GCTCGACCTCCACCTCCGCT</t>
  </si>
  <si>
    <t>GAGTCTTACTGTTGCGGGCTC</t>
  </si>
  <si>
    <t>GGAGGGAGACCTATCTCCG</t>
  </si>
  <si>
    <t>GGGAGGCTGGGGAAGCGTCGG</t>
  </si>
  <si>
    <t>GATTTCTGCGCCCGTCGTG</t>
  </si>
  <si>
    <t>GCGGCTCCACCGCGGTACG</t>
  </si>
  <si>
    <t>GAGACCTATCTCCGAGGACGC</t>
  </si>
  <si>
    <t>GCAGGGTCCCCGGACCTGGA</t>
  </si>
  <si>
    <t>GCCCAACCCCCACCACTGCGCCCA</t>
  </si>
  <si>
    <t>GAAAATGGCTCTGCACCAACTGC</t>
  </si>
  <si>
    <t>GTCGTCTTATTGTACTTAAAG</t>
  </si>
  <si>
    <t>GGTGCAGAGCCATTTTCATTCC</t>
  </si>
  <si>
    <t>GGGGGTTGGGCTAGCTGTCCC</t>
  </si>
  <si>
    <t>GGCTCCGTGGGCGCAGTGGTG</t>
  </si>
  <si>
    <t>GAACGCGGCTCCGTGGGCGCAG</t>
  </si>
  <si>
    <t>GTGACTGAACGCGGCTCCGT</t>
  </si>
  <si>
    <t>GTTGCGGAAGTGACTGAACG</t>
  </si>
  <si>
    <t>GGGGCTGACGAATGGGGCGCC</t>
  </si>
  <si>
    <t>GAGGCGTGGGGCTGACGAATG</t>
  </si>
  <si>
    <t>GGCGGCGCGAATTCGAGCT</t>
  </si>
  <si>
    <t>GTTGAGCGAAGATGTGATGG</t>
  </si>
  <si>
    <t>GGGGTGGAGAGGCGGCCCCCG</t>
  </si>
  <si>
    <t>GGCCAGAGTTTGGTCAGGATG</t>
  </si>
  <si>
    <t>GAGCCATTTTCATTCCCGG</t>
  </si>
  <si>
    <t>GCCGGTGGCCGCGTACCG</t>
  </si>
  <si>
    <t>GCCATCAGGTAGGCTGCGTTG</t>
  </si>
  <si>
    <t>GCCGCTGTCTTTGAGGTCTG</t>
  </si>
  <si>
    <t>GACTGGATTGGTGAGGCCCGTG</t>
  </si>
  <si>
    <t>GTTTCTCCTGCGTTGCTCCGA</t>
  </si>
  <si>
    <t>GCCCCCGGGAGGAGAACTCCT</t>
  </si>
  <si>
    <t>GGGCTACTAAATCCTCGCTGG</t>
  </si>
  <si>
    <t>GCGGTGGCTTCTTATGCGGG</t>
  </si>
  <si>
    <t>GGCTTCTTATGCGGGAGGACG</t>
  </si>
  <si>
    <t>GAGGGCCTGACTTTGGGAGCC</t>
  </si>
  <si>
    <t>GGTCCGCAGAGGGACGTGAT</t>
  </si>
  <si>
    <t>GAGGCCCGTGTGGCTACTTCTG</t>
  </si>
  <si>
    <t>GCTGTAGTTACTGGAAGATAAA</t>
  </si>
  <si>
    <t>GCCAGGATGGCGGCGATGGC</t>
  </si>
  <si>
    <t>GGGAAAGCAAGCCCTTGGTGG</t>
  </si>
  <si>
    <t>GATGGCATTTCTTAGGACACCTT</t>
  </si>
  <si>
    <t>GTTGTTTTCATTATTAATCCAA</t>
  </si>
  <si>
    <t>GCCATACTTTCCCCCACCAA</t>
  </si>
  <si>
    <t>GGCGGTGGCTTCTTATGCGGG</t>
  </si>
  <si>
    <t>GCCCTAGGAGTTCTCCTCCCG</t>
  </si>
  <si>
    <t>GGAGTTCTCCTCCCGGGGGCC</t>
  </si>
  <si>
    <t>GCTTCCACAGAAGTAGCCACA</t>
  </si>
  <si>
    <t>GCCTGTTTCAATCCAATGC</t>
  </si>
  <si>
    <t>GCGAGGATTTAGTAGCCCT</t>
  </si>
  <si>
    <t>GCGCCCCCGAAGCCAGGATGG</t>
  </si>
  <si>
    <t>GGGGAAAGTATGGCTGCGATGA</t>
  </si>
  <si>
    <t>GCCCTAAAGCGGCCGGTCCC</t>
  </si>
  <si>
    <t>GTCGGTCTTGGGACCGCAGC</t>
  </si>
  <si>
    <t>GCTCTCCCCTTCGCAGATAAT</t>
  </si>
  <si>
    <t>GAGGGCGAGCTGGTCTCCATC</t>
  </si>
  <si>
    <t>GCGTCGCAGCAACTGAGACC</t>
  </si>
  <si>
    <t>GCGCTGACGCGTGTCGACAA</t>
  </si>
  <si>
    <t>GGCCTCCGGAGTGAGGGGGGG</t>
  </si>
  <si>
    <t>GGCGCTGACGCGTGTCGACAA</t>
  </si>
  <si>
    <t>GTCGGTCTTGGGACCGCAGCT</t>
  </si>
  <si>
    <t>GCGAAAGGAAAGAGCTCGCTC</t>
  </si>
  <si>
    <t>GGCTCCTCCCATTATCTGCGA</t>
  </si>
  <si>
    <t>GTCCCGGGCCTCCGGAGTGA</t>
  </si>
  <si>
    <t>GACCAGCTCGCCCTCACCTCA</t>
  </si>
  <si>
    <t>GCTCCGGCCTACCCCAAACCC</t>
  </si>
  <si>
    <t>GAATACGGACGAAATTGGAGC</t>
  </si>
  <si>
    <t>GGCCCGGGACGAAAGTGCTC</t>
  </si>
  <si>
    <t>GGACAGGAATACGGACGAAAT</t>
  </si>
  <si>
    <t>GACGAAATTGGAGCAGGGTTT</t>
  </si>
  <si>
    <t>GCCTACCCCAAACCCCGGGAC</t>
  </si>
  <si>
    <t>GCCGGGTCGGGTCTGGGCCGT</t>
  </si>
  <si>
    <t>GCGATGTTGCGGCCCTGCGG</t>
  </si>
  <si>
    <t>GAAAGACGAGACTGAGTCGCT</t>
  </si>
  <si>
    <t>GGGGAGCAGCGTGCGCCGGGT</t>
  </si>
  <si>
    <t>GGCCTCAGAGGTCGTTCATT</t>
  </si>
  <si>
    <t>GAGAACCGGACTGCGATGTTG</t>
  </si>
  <si>
    <t>GAAGGCGGTGACGCAAAGGA</t>
  </si>
  <si>
    <t>GAACCGGACTGCGATGTTG</t>
  </si>
  <si>
    <t>GAGGTCGTTCATTGGGACCGT</t>
  </si>
  <si>
    <t>GTAGGGCCTACGCGTGGCTCC</t>
  </si>
  <si>
    <t>GGAACCGCCATCTTCCAGGTA</t>
  </si>
  <si>
    <t>GcgcgccTTACAAGGGCCTG</t>
  </si>
  <si>
    <t>GGTTTAACCCGCCCATGCCAA</t>
  </si>
  <si>
    <t>GcggccccgccTCTTTCCTTT</t>
  </si>
  <si>
    <t>GGGAGCAGCGTGCGCCGGGT</t>
  </si>
  <si>
    <t>GGTTGCCTTTCTTTCGCAAG</t>
  </si>
  <si>
    <t>GGCGCACGCTGCTCCCCGTC</t>
  </si>
  <si>
    <t>GAGCCACGCGTAGGCCCTACC</t>
  </si>
  <si>
    <t>GCGTAGGCCCTACCTGGAAGA</t>
  </si>
  <si>
    <t>GGTTCCGGCCGAAAGGAAAG</t>
  </si>
  <si>
    <t>GTTCCGGCCGAAAGGAAAGAggcg</t>
  </si>
  <si>
    <t>GccgcggcgcgcgccTTACA</t>
  </si>
  <si>
    <t>GTTTCCCTCAGGCAGCGCCG</t>
  </si>
  <si>
    <t>GcgcgccTTACAAGGGCCTGT</t>
  </si>
  <si>
    <t>GTTGCCTTTCTTTCGCAAG</t>
  </si>
  <si>
    <t>GCCCTGGCAGTGCTCTCGCGG</t>
  </si>
  <si>
    <t>GGCAGCGCCCAGAGGCGGAAG</t>
  </si>
  <si>
    <t>GAAGTCGATTCAAAGGACAC</t>
  </si>
  <si>
    <t>GGCTGGCGGATTCGTCAGGAG</t>
  </si>
  <si>
    <t>GGCGGATTCGTCAGGAGCGG</t>
  </si>
  <si>
    <t>GGTTTTTGCTCCGGCCACGTG</t>
  </si>
  <si>
    <t>GCCCCGCCCACCCTCCTCACG</t>
  </si>
  <si>
    <t>GCTCTCTCTCTCCGGCCTGA</t>
  </si>
  <si>
    <t>GGAAGTCGATTCAAAGGACAC</t>
  </si>
  <si>
    <t>GGCAGTGCTCTCGCGGTGGCC</t>
  </si>
  <si>
    <t>GCAGTGGCTGGCGGATTCGTC</t>
  </si>
  <si>
    <t>GCGAGGTGAGGTTTTGTTTC</t>
  </si>
  <si>
    <t>GCCACGTGAGGAGGGTGGGCG</t>
  </si>
  <si>
    <t>GCTCCGGCCACGTGAGGAGGG</t>
  </si>
  <si>
    <t>GCAGTGCTCTCGCGGTGGCC</t>
  </si>
  <si>
    <t>GGCTCTCTCTCTCCGGCCTGA</t>
  </si>
  <si>
    <t>GCCAGGAGCATCGAAGGATAT</t>
  </si>
  <si>
    <t>GGCTGTAGACACCCTCCCTGA</t>
  </si>
  <si>
    <t>GAACTCCTCTCTGTCGTCCC</t>
  </si>
  <si>
    <t>GATGATTACGTCATCAAGGA</t>
  </si>
  <si>
    <t>GCGATGATTACGTCATCAAGG</t>
  </si>
  <si>
    <t>GGGTGTCTACAGCCATGCCA</t>
  </si>
  <si>
    <t>GACAGAGAGGAGTTCTGCCCG</t>
  </si>
  <si>
    <t>GCCCGAGGATGTAAGCGGATT</t>
  </si>
  <si>
    <t>GATGTAAGCGGATTGGGAACCA</t>
  </si>
  <si>
    <t>GATGACGTAATCATCGCG</t>
  </si>
  <si>
    <t>GGACTTTCACTTTTTGTTGCA</t>
  </si>
  <si>
    <t>GCCCGAGGATGTAAGCGGAT</t>
  </si>
  <si>
    <t>GCCATGAAGTAAGCACGACCCG</t>
  </si>
  <si>
    <t>GCCATCACCGAAGCGGGAGC</t>
  </si>
  <si>
    <t>GGCCGCCGGGCCGGAGATGGA</t>
  </si>
  <si>
    <t>GTCCCTCCATCCATCTCCGGCC</t>
  </si>
  <si>
    <t>GCAGCCATCCGTTCTTGGGCA</t>
  </si>
  <si>
    <t>GTAATCAGCAGCCATCCGTTCT</t>
  </si>
  <si>
    <t>GAAGCGGGAGCGGGTAAGGATT</t>
  </si>
  <si>
    <t>GGCCATCACCGAAGCGGGAGC</t>
  </si>
  <si>
    <t>GTTTTCGAGTTCCCAAATCCC</t>
  </si>
  <si>
    <t>GAAGAGAACTACACGCTGCTTC</t>
  </si>
  <si>
    <t>GCCACCATGCCCAAGAACGGA</t>
  </si>
  <si>
    <t>GGCCGACAAGAGACTCTCG</t>
  </si>
  <si>
    <t>GCTTTCTTAAATCAAGGGCCGC</t>
  </si>
  <si>
    <t>GTCCTTCTTTCCTTTTTGCTGGT</t>
  </si>
  <si>
    <t>GCATTCCTTCCCTAGGTCTC</t>
  </si>
  <si>
    <t>GGCGCCGGGTGCATTCCTTCCCT</t>
  </si>
  <si>
    <t>GGTCGAAGGTCCGGGCGGCGC</t>
  </si>
  <si>
    <t>GCTGCCATCCGCGGCTTG</t>
  </si>
  <si>
    <t>GCTGCCGGTAAGTAGAAGCTT</t>
  </si>
  <si>
    <t>GTAGGGCCGGGTGGTTGCTGC</t>
  </si>
  <si>
    <t>GACCTAGGGAAGGAATGCACC</t>
  </si>
  <si>
    <t>GGAATGCACCCGGCGCCGCC</t>
  </si>
  <si>
    <t>GACCTTCGACCCCCAAGCCG</t>
  </si>
  <si>
    <t>GCTCGTTGTGCTAGGCTCGG</t>
  </si>
  <si>
    <t>GAAACCGTACACCGCCACC</t>
  </si>
  <si>
    <t>GGCCTGGCTCAAGCAAGCAC</t>
  </si>
  <si>
    <t>GCGGCTCAGGGCTGGCGCATT</t>
  </si>
  <si>
    <t>GTCGCTTCCTCTTTCTGAGGG</t>
  </si>
  <si>
    <t>GCCACCAGGACACTCCGTGAT</t>
  </si>
  <si>
    <t>GTTCTTAGTGGTCTGCCCG</t>
  </si>
  <si>
    <t>GCGCACCTCCACAGTTCTTAG</t>
  </si>
  <si>
    <t>GGGCGAGAACTGTTGAAGAAT</t>
  </si>
  <si>
    <t>GCGCAATCCCGCGAGACCAGG</t>
  </si>
  <si>
    <t>GCTTAGGCGGTTCCCTGACCA</t>
  </si>
  <si>
    <t>GAGGCCCTTAGGGTCGGCTT</t>
  </si>
  <si>
    <t>GGCGGGGCCTCCTGGTCTCGC</t>
  </si>
  <si>
    <t>GGCGGTGTACGGTTTCGGTG</t>
  </si>
  <si>
    <t>GAACCGCCTAAGCCGACCCTA</t>
  </si>
  <si>
    <t>GCGAGAACTGTTGAAGAATCG</t>
  </si>
  <si>
    <t>GAGGGTGGTGATCCCCCATCA</t>
  </si>
  <si>
    <t>GAGCGGGCCTCGGCGCCCTCAT</t>
  </si>
  <si>
    <t>GACCGGAAATATCCAAAGGTGC</t>
  </si>
  <si>
    <t>GGGTTCCGAAAATACCCGAG</t>
  </si>
  <si>
    <t>GAGCGTTCGTCTTCCTCGCG</t>
  </si>
  <si>
    <t>GTCCCGCCTGACAAGAGTTCT</t>
  </si>
  <si>
    <t>GCCGAGGGATTCCGAATGAAGA</t>
  </si>
  <si>
    <t>GTCTCAGGTCGCCGCTGCGA</t>
  </si>
  <si>
    <t>GCTGCCAGGATTAGCCGA</t>
  </si>
  <si>
    <t>GCCGGAGATGGCGACCACGCG</t>
  </si>
  <si>
    <t>GGCGGCGGGACCGAATTC</t>
  </si>
  <si>
    <t>GAGGCCCGCTCGGGTATTTT</t>
  </si>
  <si>
    <t>GCCCTCGCGGTGATGGCCAATG</t>
  </si>
  <si>
    <t>GAACTATATAAGCCTAGCCC</t>
  </si>
  <si>
    <t>GGAAATACTCCGTCTTCATT</t>
  </si>
  <si>
    <t>GAGAGGGAGTGCGCGGCGGGC</t>
  </si>
  <si>
    <t>GCCAATGACCCTTGAGGCGCA</t>
  </si>
  <si>
    <t>GCTGCGGCGAATGAGAGTGAG</t>
  </si>
  <si>
    <t>GCGGCGACCTGAGACGGAAAG</t>
  </si>
  <si>
    <t>GCGACTGGGAACTTGGGTGAA</t>
  </si>
  <si>
    <t>GGGGGTAAGGAGTTGATTTC</t>
  </si>
  <si>
    <t>GGGAGCAAAAGCTGCGGGGT</t>
  </si>
  <si>
    <t>GTCTGTCGGGAGCAAAAGCTG</t>
  </si>
  <si>
    <t>GGCGCGGGCTGCGGAGAGGAC</t>
  </si>
  <si>
    <t>GCTCCCGACAGACACACGGT</t>
  </si>
  <si>
    <t>GCCACCCGTAAGTCGCGGA</t>
  </si>
  <si>
    <t>GTAAGTCGCGGATGGCAT</t>
  </si>
  <si>
    <t>GGATGGCATCGGATGCCGCG</t>
  </si>
  <si>
    <t>GGCAGGGAAAGCCACTTTATT</t>
  </si>
  <si>
    <t>GGTGCTTCTAGGTCCTAGGAGG</t>
  </si>
  <si>
    <t>GCGTGCGTGGAAATGGCGCT</t>
  </si>
  <si>
    <t>GCGGACCCGTAAGGCCGAC</t>
  </si>
  <si>
    <t>GCGCTCGCACGCCGGAAGGGG</t>
  </si>
  <si>
    <t>GTAGAGGCCGGTCGGCCTTAC</t>
  </si>
  <si>
    <t>GCGTGATGGTATGTGTTGTAA</t>
  </si>
  <si>
    <t>GAAATTACACACTCTACGGCG</t>
  </si>
  <si>
    <t>GCCATCAAATCCCGCCGGTAG</t>
  </si>
  <si>
    <t>GATTCAGCCGTGCCGACGC</t>
  </si>
  <si>
    <t>GCGCCGGCCAAGACGGGATGG</t>
  </si>
  <si>
    <t>GTCAACTTCTGAACGAAAGCT</t>
  </si>
  <si>
    <t>GCGGAAGAGCGTGCGTGGAAA</t>
  </si>
  <si>
    <t>GCCGACCGGCCTCTACCGGC</t>
  </si>
  <si>
    <t>GGCGCCGGGGGTTTGCTTTA</t>
  </si>
  <si>
    <t>GCTTTATATAGCGGACCCGTA</t>
  </si>
  <si>
    <t>GTAAGGCCGACCGGCCTCTAC</t>
  </si>
  <si>
    <t>GGGGCGCGCTCGCACGCCGGA</t>
  </si>
  <si>
    <t>GGCCCGGAAGACGATTCACG</t>
  </si>
  <si>
    <t>GATTCACGTGGAGAGATGTCT</t>
  </si>
  <si>
    <t>GGGGCCGTCCCGCTCCTAAGGC</t>
  </si>
  <si>
    <t>GACGGTGAGTGAGGCGGGCC</t>
  </si>
  <si>
    <t>GTTCTCTGTCTCTTCTAGGTTG</t>
  </si>
  <si>
    <t>GCCGCAAAGAAGACGGTGAGTG</t>
  </si>
  <si>
    <t>GCCTAAACCTCGGTCGGT</t>
  </si>
  <si>
    <t>GAGAACAGGACAGGAATTTT</t>
  </si>
  <si>
    <t>GAGTGGGCTCCTACCGACCG</t>
  </si>
  <si>
    <t>GCGGGTTGCCATTTGTAACTC</t>
  </si>
  <si>
    <t>GACCGAGGTTTAGGCAGCGC</t>
  </si>
  <si>
    <t>GCGTCGTCCCTGTGCGTGGG</t>
  </si>
  <si>
    <t>GCGTGGGTGGCCCAGTGTGT</t>
  </si>
  <si>
    <t>GGACGCTGCAGAGTGAGTAT</t>
  </si>
  <si>
    <t>GCGCAGGGGCGCGGGTGCGT</t>
  </si>
  <si>
    <t>GTCCTGTGCGGTGGAGCCACA</t>
  </si>
  <si>
    <t>GGTGCTTGCGTCGAGCAGGGC</t>
  </si>
  <si>
    <t>GGAGGTGCTTGCGTCGAGC</t>
  </si>
  <si>
    <t>GGTGCCTGGCTGGCGGTCCCA</t>
  </si>
  <si>
    <t>GCCTGCGTCGGGCGCGGTGCC</t>
  </si>
  <si>
    <t>GACTGAGCCTGCGTCGGGCG</t>
  </si>
  <si>
    <t>GCTGGCTCGGGAGAGATTTTG</t>
  </si>
  <si>
    <t>GCCCCTCAGATGCCTCCGACC</t>
  </si>
  <si>
    <t>GACACGCAGTTCCCAGTTCTC</t>
  </si>
  <si>
    <t>GGGACGACGCGACAGCCCTG</t>
  </si>
  <si>
    <t>GGGCGCGGGTGCGTGGGCCAC</t>
  </si>
  <si>
    <t>GACGCAAGCACCTCCAGCGC</t>
  </si>
  <si>
    <t>GAATCCAGCCCCATCCTCCTT</t>
  </si>
  <si>
    <t>GCCAGCCCGGGGCTCCGGTTG</t>
  </si>
  <si>
    <t>GCTTAGGGGAGCCGGAGCGGC</t>
  </si>
  <si>
    <t>GCCGGAGCGGCAGGGATTTC</t>
  </si>
  <si>
    <t>GGCAGGGATTTCCGGGTCGG</t>
  </si>
  <si>
    <t>GGCGCGGGTGCGTGGGCCACT</t>
  </si>
  <si>
    <t>GCGTCGAGCAGGGCCGGCAC</t>
  </si>
  <si>
    <t>GCGTCGGGCGCGGTGCCTGGC</t>
  </si>
  <si>
    <t>GtattcccatctCCCCACAAC</t>
  </si>
  <si>
    <t>GTGAGTATGGGTGGCGGAGTC</t>
  </si>
  <si>
    <t>GGTTGCGTCTTAGTGACCCT</t>
  </si>
  <si>
    <t>GAAGAAAGTGACCAGGCTTAG</t>
  </si>
  <si>
    <t>GGACGCAAAGCCCTATCAACT</t>
  </si>
  <si>
    <t>GGATTAACACTTACCGAGA</t>
  </si>
  <si>
    <t>GGGGAGGCCTCCGCACCACT</t>
  </si>
  <si>
    <t>GCCTCCGCACCACTGGGCGA</t>
  </si>
  <si>
    <t>GTATTGTTATTGTCAGCTTAC</t>
  </si>
  <si>
    <t>GGCCTCCGCACCACTGGGCGA</t>
  </si>
  <si>
    <t>GAACGAAGCCGCCGAGTTGAT</t>
  </si>
  <si>
    <t>GAAGGGACGGTGGCGCGCAA</t>
  </si>
  <si>
    <t>GACACTACCGCGCTGAAGGGG</t>
  </si>
  <si>
    <t>GTGGCAATCCGCATTCCTGC</t>
  </si>
  <si>
    <t>GATGAATCCCGCAGGAATG</t>
  </si>
  <si>
    <t>GCTGTGGCTACTCACGGCTT</t>
  </si>
  <si>
    <t>GAAGTTCCTTACTTTGATCTT</t>
  </si>
  <si>
    <t>GTGGTGAGCTGTGGCTACTCA</t>
  </si>
  <si>
    <t>GAATGCAGCAAAGTCCCGGG</t>
  </si>
  <si>
    <t>GTTAGTCTCCAAACGCTACACT</t>
  </si>
  <si>
    <t>GTAGGGGTAAGGGGCACAACA</t>
  </si>
  <si>
    <t>GCATTCCAAGTGTAGCGTT</t>
  </si>
  <si>
    <t>GGCTTCCTCAGCTCCTCGGA</t>
  </si>
  <si>
    <t>GCTCCTCGGATGGCAGCCGAT</t>
  </si>
  <si>
    <t>GTAAGGGGCACAACAGGGAGGT</t>
  </si>
  <si>
    <t>GGAATGCAGCAAAGTCCCGGG</t>
  </si>
  <si>
    <t>GCTGACCTCCGCAACTACTGC</t>
  </si>
  <si>
    <t>GAGGGAAAGAGGAAGTAGGCG</t>
  </si>
  <si>
    <t>GCCGCCCGCTCCGAGGGAAAG</t>
  </si>
  <si>
    <t>GCGCCTCACAGCGCTCGGA</t>
  </si>
  <si>
    <t>GCGGCGCCCCACAGGCCTAGG</t>
  </si>
  <si>
    <t>GCCAAGCGAAGAGGCGGGTTG</t>
  </si>
  <si>
    <t>GTGCCTTGGGCAGAGTAACCC</t>
  </si>
  <si>
    <t>GCCACCCGGCAGTAGTTGCGG</t>
  </si>
  <si>
    <t>GCGCTGTGAGGCGCGGGGGTT</t>
  </si>
  <si>
    <t>GGGCGCCGCGCAGAATGGTC</t>
  </si>
  <si>
    <t>GTTATCCCAGTTAAATTCCT</t>
  </si>
  <si>
    <t>GGCGAGTCGCCGGTGCGTAT</t>
  </si>
  <si>
    <t>GTTTAATCCCACAAGGCCACG</t>
  </si>
  <si>
    <t>GTCGAAAGATGTTTAATCCCACA</t>
  </si>
  <si>
    <t>GAGGATTGTTTTTCTGGCGTT</t>
  </si>
  <si>
    <t>GGCCCCGCCGCGTGGCCTTGT</t>
  </si>
  <si>
    <t>GCACAGGAACAAACCTACTC</t>
  </si>
  <si>
    <t>GCAGACCCTTCACTCACCTCCAC</t>
  </si>
  <si>
    <t>GAGCCAAGATGGCGGTAAGAGA</t>
  </si>
  <si>
    <t>GAAGGACGAGGCCCCGCCGCG</t>
  </si>
  <si>
    <t>GATTTCCGAGGATTGTTTTTC</t>
  </si>
  <si>
    <t>GATGGCGGTAAGAGAAGGACG</t>
  </si>
  <si>
    <t>GATATCCCGGAGTTCCGCG</t>
  </si>
  <si>
    <t>GGCTGAAGGAGCCGGGACGCG</t>
  </si>
  <si>
    <t>Gtgacttagctcaacaggatgc</t>
  </si>
  <si>
    <t>Gtttgtgtgacttagctcaac</t>
  </si>
  <si>
    <t>Gcagactcctctcctacaggc</t>
  </si>
  <si>
    <t>GAAGCCCTGCAGAACGCAT</t>
  </si>
  <si>
    <t>GCCGAAATGCGGGAGAAATGGG</t>
  </si>
  <si>
    <t>GAAGCAGCCCGGCCGAAATG</t>
  </si>
  <si>
    <t>Gatagacgggtgggggacaga</t>
  </si>
  <si>
    <t>Ggccagatggatagacgggtg</t>
  </si>
  <si>
    <t>GCTGGCGCCGCGCGGAACTCC</t>
  </si>
  <si>
    <t>GGCGGCGGATACCGGCAGTGC</t>
  </si>
  <si>
    <t>GGGACGCGGGGCTCTGGGCCT</t>
  </si>
  <si>
    <t>GACCCGGGAGTCCGGATGGCGG</t>
  </si>
  <si>
    <t>Gctgaactgtgcctcagaaca</t>
  </si>
  <si>
    <t>Gggcatggtgaccctgcctgt</t>
  </si>
  <si>
    <t>Ggtgaccctgcctgtaggag</t>
  </si>
  <si>
    <t>Ggagaggagtctgccaggatg</t>
  </si>
  <si>
    <t>GgagtctgccaggatgaggAC</t>
  </si>
  <si>
    <t>GTGAGATGAGGCAGGGTGTGCA</t>
  </si>
  <si>
    <t>GGGGCCGATGCGTTCTGCA</t>
  </si>
  <si>
    <t>GTAAGTGGTTTCCCGCACTGC</t>
  </si>
  <si>
    <t>GGACTCCCGGGTCCTCTGTGC</t>
  </si>
  <si>
    <t>GATGGTTGGTTGTGGCGAGCG</t>
  </si>
  <si>
    <t>GAGTACCGGCTCAGTTCCCG</t>
  </si>
  <si>
    <t>GAACCCATCACTTCAATTCC</t>
  </si>
  <si>
    <t>GTAGGAGCAATCATAGAGTGTA</t>
  </si>
  <si>
    <t>GCGGAAAGAAAGAAACCGCG</t>
  </si>
  <si>
    <t>GCATAGCACGGGCGACGAAGG</t>
  </si>
  <si>
    <t>GATTGCTCCTACCGACTCCCATG</t>
  </si>
  <si>
    <t>GCGCTCACGCAAGCATGGT</t>
  </si>
  <si>
    <t>GCAAGCATGGTAGGACTTGC</t>
  </si>
  <si>
    <t>GGGATCAACCCTAAAGGGAC</t>
  </si>
  <si>
    <t>GATCGCACTTCCTCATGGGAGT</t>
  </si>
  <si>
    <t>GTTCCCGATCGCACTTCCTCAT</t>
  </si>
  <si>
    <t>GTTAATGAGGTCTCTTCCCTCTTT</t>
  </si>
  <si>
    <t>GTTAGCCGGGGGTGGAGTTAATG</t>
  </si>
  <si>
    <t>GGATCAACCCTAAAGGGACC</t>
  </si>
  <si>
    <t>GTGCTATGCCGGGATGGGTCC</t>
  </si>
  <si>
    <t>GTCGCCCGTGCTATGCCGGGA</t>
  </si>
  <si>
    <t>GACCTCATTAACTCCACCCC</t>
  </si>
  <si>
    <t>GCATAGCACGGGCGACGAA</t>
  </si>
  <si>
    <t>GTCTCGGCCGCAGAAGCGAGA</t>
  </si>
  <si>
    <t>GCTGGCAAGATTCCGGATAAG</t>
  </si>
  <si>
    <t>GCTCAGAAGCTTCCGCCCA</t>
  </si>
  <si>
    <t>GAACGCTGCACCGCGCCCCGC</t>
  </si>
  <si>
    <t>GAAACGCGATCGGCCCTGCC</t>
  </si>
  <si>
    <t>GATCGCGTTTCAGTGCCGGAA</t>
  </si>
  <si>
    <t>GGGCCGATCGCGTTTCAGTGC</t>
  </si>
  <si>
    <t>GAGGCACAAAGGACGAGGA</t>
  </si>
  <si>
    <t>GGAAGCACTTCCTGCGGGGCG</t>
  </si>
  <si>
    <t>GCGTCCGTCGTCGTAGTGT</t>
  </si>
  <si>
    <t>GGGACCCCAGGTCCGCGTGGA</t>
  </si>
  <si>
    <t>GAACGAGACTTCCGTTTCC</t>
  </si>
  <si>
    <t>GACACTCACAGCAAGCAGCAAC</t>
  </si>
  <si>
    <t>GTCCCCAGATTTCACCTGGCAG</t>
  </si>
  <si>
    <t>GACACCCTCCACGCGGACCT</t>
  </si>
  <si>
    <t>GTTCTTTTTCGTCCTTTTCCC</t>
  </si>
  <si>
    <t>GCTGCTTGCTGTGAGTGTCTCT</t>
  </si>
  <si>
    <t>GTGTCTCTAGGGTGATACG</t>
  </si>
  <si>
    <t>GTGCGATGGGGCCGATATTTC</t>
  </si>
  <si>
    <t>GGCCGATATTTCGGGGGAGAG</t>
  </si>
  <si>
    <t>GGGTTTTGGGAAGCCACCCCG</t>
  </si>
  <si>
    <t>GAGCTTAGAAGGCGCTTCCGA</t>
  </si>
  <si>
    <t>GACTTACCATGGCGAGCAG</t>
  </si>
  <si>
    <t>GGCTCACTAGCTTCCCTCC</t>
  </si>
  <si>
    <t>GAAGCCACCCCGGGGCCGAT</t>
  </si>
  <si>
    <t>GTCCCTCTCCAGGTTGCTCGC</t>
  </si>
  <si>
    <t>GGACTTACCATGGCGAGCAG</t>
  </si>
  <si>
    <t>GGCCGCTGCCAGGAAATGCCT</t>
  </si>
  <si>
    <t>GCCGCGCGGAGCGTTGAGGGG</t>
  </si>
  <si>
    <t>GCTTCCGATGGGCGGAGTTT</t>
  </si>
  <si>
    <t>GGCGGAAGAACGAGCTTAGA</t>
  </si>
  <si>
    <t>GGCCCAGGCATTTCCTGGCAG</t>
  </si>
  <si>
    <t>GGTAAGTCCATCGGCCCCCAT</t>
  </si>
  <si>
    <t>GAAAGACAACAGTGGCCGAAC</t>
  </si>
  <si>
    <t>GCTGCGGCCGCGGATTCAAGG</t>
  </si>
  <si>
    <t>GTATCTCGGGGCCAGTAAGGA</t>
  </si>
  <si>
    <t>GCTGGCCTTACCCCGTATCTC</t>
  </si>
  <si>
    <t>GTGAGTGGAAGTTCTCTTGGC</t>
  </si>
  <si>
    <t>GGTTCTTAGGCGGGGCAAGGT</t>
  </si>
  <si>
    <t>GCCTTACCCCGTATCTCG</t>
  </si>
  <si>
    <t>GTCTTTTTCTGGTGTGGAAC</t>
  </si>
  <si>
    <t>GTATCCGTGTTGGTTCTTAGG</t>
  </si>
  <si>
    <t>GCGATACGGCAGCCATCTTAG</t>
  </si>
  <si>
    <t>GGTTCGGAGCATAGAATCTGT</t>
  </si>
  <si>
    <t>GAATCTGTAGGAGATAGAGCG</t>
  </si>
  <si>
    <t>GTCTTTTTCTGGTGTGGAACT</t>
  </si>
  <si>
    <t>GGCAAGGTGGGGCGGTCAAG</t>
  </si>
  <si>
    <t>GAACTGGGATGTGCGGCGATA</t>
  </si>
  <si>
    <t>GTTCTTAGGCGGGGCAAGGT</t>
  </si>
  <si>
    <t>GGCGCAGTATGTAGCGCGGA</t>
  </si>
  <si>
    <t>GGCCCCTGCGACGCGCGAGA</t>
  </si>
  <si>
    <t>GCTAGCAATCTAACGCCATC</t>
  </si>
  <si>
    <t>GGCAGCCATTTAAGGCCACGC</t>
  </si>
  <si>
    <t>GAGTGGATGCCTCGGTCTCG</t>
  </si>
  <si>
    <t>GGTCTCGGGGCTTTAGATGCA</t>
  </si>
  <si>
    <t>GGGCCCGTCTCGCGCGTCGC</t>
  </si>
  <si>
    <t>GCCCGGTGCGCGAACTTGGG</t>
  </si>
  <si>
    <t>GGCCTTAAATGGCTGCCGCC</t>
  </si>
  <si>
    <t>GCCGCCCGGTGCGCGAACTT</t>
  </si>
  <si>
    <t>GTTCCCAGCGTGGCCTTAAA</t>
  </si>
  <si>
    <t>GTCTCGGGGCTTTAGATGCA</t>
  </si>
  <si>
    <t>GTGAGTGGATGCCTCGGTCTC</t>
  </si>
  <si>
    <t>GCTACATACTGCGCCTGCGCA</t>
  </si>
  <si>
    <t>GGCCCCTGCGACGCGCGAGAC</t>
  </si>
  <si>
    <t>GACGCGCGAGACGGGCCCT</t>
  </si>
  <si>
    <t>GACGGGCCCTAGGCTGGCATA</t>
  </si>
  <si>
    <t>GTCGAGGTGCAGTTCCCAGCG</t>
  </si>
  <si>
    <t>GGTTCTTCGCCACTCTCTT</t>
  </si>
  <si>
    <t>GAGAGTGGCGAAGAACCGGA</t>
  </si>
  <si>
    <t>GAAGGCCTCTCAGTTAGCCT</t>
  </si>
  <si>
    <t>GAATTAAGGTCCCGGCTTC</t>
  </si>
  <si>
    <t>GACGCTTCATTTTTGTTGTTT</t>
  </si>
  <si>
    <t>GAATGCCGTAGTGGCTCCCTC</t>
  </si>
  <si>
    <t>GGGTGAGGTAGAATGCCGTAG</t>
  </si>
  <si>
    <t>GGACATGTCCGACCCCTGT</t>
  </si>
  <si>
    <t>GATTGCTTATAGACCGGAAGC</t>
  </si>
  <si>
    <t>GGTGTCGACTGGATGCCCTCC</t>
  </si>
  <si>
    <t>GGATGCCCTCCAGGTTCGGA</t>
  </si>
  <si>
    <t>GGTTCGGATGGCGAAGGATT</t>
  </si>
  <si>
    <t>GGAAGGCCTCTCAGTTAGCCT</t>
  </si>
  <si>
    <t>GAGAATTAAGGTCCCGGCTTC</t>
  </si>
  <si>
    <t>GCGATTCTTACCTTGCAAGA</t>
  </si>
  <si>
    <t>GACACCCAGCCCTGCGACAC</t>
  </si>
  <si>
    <t>GCTGCCATCCTCCTCCAGGCG</t>
  </si>
  <si>
    <t>GCATTCCGCTCTCGGCCGCCC</t>
  </si>
  <si>
    <t>GCGTTGTTCCCGGTGTCGC</t>
  </si>
  <si>
    <t>GAGAGCGGAATGCGTTGTTCC</t>
  </si>
  <si>
    <t>GGTAATATGTATGCGGCCT</t>
  </si>
  <si>
    <t>GCAGCGGATACAGCCGGAACC</t>
  </si>
  <si>
    <t>GCCCTCCGAGGCCGCGCCTGG</t>
  </si>
  <si>
    <t>GAGGTGGATTAGAGCCCCACT</t>
  </si>
  <si>
    <t>GAGTGGGGCTCTCCTAGCGCC</t>
  </si>
  <si>
    <t>GATTAGAGCCCCACTTGGTG</t>
  </si>
  <si>
    <t>GTGAGTGAGCTGTAGTTCCG</t>
  </si>
  <si>
    <t>GGGTAATATGTATGCGGCCT</t>
  </si>
  <si>
    <t>GGAGGAGCAGGAGGCCCTCCG</t>
  </si>
  <si>
    <t>GTAGGTCATCCTTGCGGCCTTG</t>
  </si>
  <si>
    <t>GAACAGGTAGGTCATCCTTG</t>
  </si>
  <si>
    <t>GTCCGGGTCTCAGCGCGCCTCA</t>
  </si>
  <si>
    <t>GTCTCAGCGCGCCTCACGGAAG</t>
  </si>
  <si>
    <t>GCGGATACTGCCCATGCCGCA</t>
  </si>
  <si>
    <t>GCGCGGCCGAAAGAGGAAACA</t>
  </si>
  <si>
    <t>GATGACCTACCTGTTCACCAGCG</t>
  </si>
  <si>
    <t>GTTCACCAGCGCGGCCGAAAG</t>
  </si>
  <si>
    <t>GCCCATGCCGCAAGGCCGCA</t>
  </si>
  <si>
    <t>GCGCCTCACGGAAGAGGATGG</t>
  </si>
  <si>
    <t>GCCAGATGCGAATCCTGTTGT</t>
  </si>
  <si>
    <t>GGAATCTGAAACCATCTGCTC</t>
  </si>
  <si>
    <t>GTTTCTGTGCTCGTGGGGGTAC</t>
  </si>
  <si>
    <t>GTAAGGATGTTTCTGTGCTCG</t>
  </si>
  <si>
    <t>GGTGCCATCCCGGCAAGACTG</t>
  </si>
  <si>
    <t>GATTCGCATCTGGCGCCGCC</t>
  </si>
  <si>
    <t>GAATCTGAAACCATCTGCTC</t>
  </si>
  <si>
    <t>GCTCTGGGAAAGGCTGCGGCG</t>
  </si>
  <si>
    <t>GGATGTTTCTGTGCTCGTGG</t>
  </si>
  <si>
    <t>GCTGCGTCTACTGCGAGGTA</t>
  </si>
  <si>
    <t>GTGCCATCCCGGCAAGACTG</t>
  </si>
  <si>
    <t>GGATTCGCATCTGGCGCCGCC</t>
  </si>
  <si>
    <t>GCGAATCCTGTTGTGGGCTTTT</t>
  </si>
  <si>
    <t>GCAAGCGCCATATGAGCCTGG</t>
  </si>
  <si>
    <t>GACTTCCAGGGTTGGGCTGAG</t>
  </si>
  <si>
    <t>GGTGACAGTCACGGTGAGTgc</t>
  </si>
  <si>
    <t>GGTCCGCCTCTTCCGCCCGGTG</t>
  </si>
  <si>
    <t>GAGCCGAAAGTCACCGCCCAC</t>
  </si>
  <si>
    <t>GCAGCCTCTTATGTGTCCACG</t>
  </si>
  <si>
    <t>GccggcggccgggcTGCCTGT</t>
  </si>
  <si>
    <t>GAAGCTAAGGCTGCGTTGGGGTG</t>
  </si>
  <si>
    <t>GcTGCCTGTGGGCGGTGACTTT</t>
  </si>
  <si>
    <t>GACCAATCGGCGCCCGCACC</t>
  </si>
  <si>
    <t>GACACATAAGAGGCTGCGTAT</t>
  </si>
  <si>
    <t>GCCTCCTGCCGGCCCATCCCG</t>
  </si>
  <si>
    <t>GAAGTCTCACGCGTGCGACCT</t>
  </si>
  <si>
    <t>GTAGGCGCCGCGTGGCATGC</t>
  </si>
  <si>
    <t>GTGGCGGCCGCGCTCCATGTT</t>
  </si>
  <si>
    <t>GACTCCCTCCCCGTCGTCAT</t>
  </si>
  <si>
    <t>GTGAGTGTGGTGACCGGGCCC</t>
  </si>
  <si>
    <t>GACCGGGCCCGGGGTGCCGGC</t>
  </si>
  <si>
    <t>GTGGGCGGCGGGGTATTTTT</t>
  </si>
  <si>
    <t>GCCACGCGCGGCCTCGCCCGG</t>
  </si>
  <si>
    <t>GATGGGCCGGCAGGAGGCCGC</t>
  </si>
  <si>
    <t>GGAAGGCGCCGACGCAAG</t>
  </si>
  <si>
    <t>GTAGCGCATCCTGAGGCGGG</t>
  </si>
  <si>
    <t>GGTTAAACCGCTACCCAGA</t>
  </si>
  <si>
    <t>GCGCCTCAGAGTGACGTCACG</t>
  </si>
  <si>
    <t>GAAGTGACTGCTCTTATAGCG</t>
  </si>
  <si>
    <t>GGCGGGCGGAGAGGACGCGA</t>
  </si>
  <si>
    <t>GCGACGTAGCGCATCCTGAGG</t>
  </si>
  <si>
    <t>GCGCTCCATGTTGGGAGCTGT</t>
  </si>
  <si>
    <t>GTTACCCCGGCGGCCTCCTGC</t>
  </si>
  <si>
    <t>GCCGCCCACCCCGCATCCCCA</t>
  </si>
  <si>
    <t>GCGTGCGACCTCGGTGGCGAC</t>
  </si>
  <si>
    <t>GTCAGGCACTTTTCGCGGCAA</t>
  </si>
  <si>
    <t>GAAGGGCCACCGAAACTCGT</t>
  </si>
  <si>
    <t>GTTGGACGAAGCGAGTCCAAA</t>
  </si>
  <si>
    <t>GAAGGCTCTGGGACCCGTGCG</t>
  </si>
  <si>
    <t>GTCCAACGCCCCCACGAGTTT</t>
  </si>
  <si>
    <t>GTCACTCTGAGGCGCCTCATG</t>
  </si>
  <si>
    <t>GTGAGTGTGGTGACCGGGCC</t>
  </si>
  <si>
    <t>GCTGGGGACGCGGAGTCCGTG</t>
  </si>
  <si>
    <t>GGTGGGCGGCGGGGTATTTTT</t>
  </si>
  <si>
    <t>GAGCCACGCGCGGCCTCGCC</t>
  </si>
  <si>
    <t>GACGAAGCGAGTCCAAAGGGA</t>
  </si>
  <si>
    <t>GGGCCACCGAAACTCGTGG</t>
  </si>
  <si>
    <t>GAAGGCAGATGCCGTCCCTT</t>
  </si>
  <si>
    <t>GTTGGGAATTGGAACCCCTCCA</t>
  </si>
  <si>
    <t>GACTGGCGCGCGCGGACGGTCA</t>
  </si>
  <si>
    <t>GCGCAGACTGGCGCGCGCGGA</t>
  </si>
  <si>
    <t>GCTCCCAGCATGCCTGAGGGGC</t>
  </si>
  <si>
    <t>GGAGGTAGAGACGGACTGCGC</t>
  </si>
  <si>
    <t>GTTTCTCCGAATCCCTAGTCAAC</t>
  </si>
  <si>
    <t>GTCTCTACCTCCAGTTGACTA</t>
  </si>
  <si>
    <t>GGTCATGGGACTTCAGCATGG</t>
  </si>
  <si>
    <t>GCATGGCGGTGTTTGCAGATT</t>
  </si>
  <si>
    <t>GACAATGTTTGGTTCCCCCTGG</t>
  </si>
  <si>
    <t>GGCGAATCCGTGGTCACCTGA</t>
  </si>
  <si>
    <t>GCGGGGCCCACGTAGGGCAGG</t>
  </si>
  <si>
    <t>GTGGGCGCGCGGGGCCCACGT</t>
  </si>
  <si>
    <t>GAGTTCCAGGTGGGCGCGCG</t>
  </si>
  <si>
    <t>GGAGGCCAGCCCCGGGGGGATC</t>
  </si>
  <si>
    <t>GCTGTTGCCTTCAGGTGACCA</t>
  </si>
  <si>
    <t>GATCGGGCCCGGGACTCTG</t>
  </si>
  <si>
    <t>GTCCCGGGCCCGATCCCCCCG</t>
  </si>
  <si>
    <t>GGATTCGCCATCGTGAGTTCC</t>
  </si>
  <si>
    <t>GGCGCCGGTGCTGTTGCCTTC</t>
  </si>
  <si>
    <t>Gcggggccgccggcggtacg</t>
  </si>
  <si>
    <t>GCGTGCCCCGCCAGCGGAGGC</t>
  </si>
  <si>
    <t>GATGCCGGTGGCGCGACTTG</t>
  </si>
  <si>
    <t>GCGACTTGTGGTTGCCGAAGT</t>
  </si>
  <si>
    <t>GCAGCGTGGCCATGCTCTCCT</t>
  </si>
  <si>
    <t>GGAGAGTGCTAGGCTTcgc</t>
  </si>
  <si>
    <t>GAGTGCTAGGCTTcgcggggc</t>
  </si>
  <si>
    <t>GGCAACCACAAGTCGCGCCAC</t>
  </si>
  <si>
    <t>GGAGGCGCCGCGGCACTTAC</t>
  </si>
  <si>
    <t>GATGGGACGCGAGTGTTTA</t>
  </si>
  <si>
    <t>GACCGGCCGCAAACCAGCAAGA</t>
  </si>
  <si>
    <t>GAGTTTCGCCGCCCTAGCTG</t>
  </si>
  <si>
    <t>GTCCCACGCGGTGGGGCCGAG</t>
  </si>
  <si>
    <t>GTTCACGCCGTCCCACGCGGT</t>
  </si>
  <si>
    <t>GGCGTGAACGTGGTGTCGGA</t>
  </si>
  <si>
    <t>GAGGGGGCGAGGCCGCAGCTA</t>
  </si>
  <si>
    <t>GCCGGCCGGACGCCATCTTGC</t>
  </si>
  <si>
    <t>GGCGGCCGTGGTGAGAGCGTG</t>
  </si>
  <si>
    <t>GCCGGTCTTGGATGAAGCGG</t>
  </si>
  <si>
    <t>GGCCGCCGCCTCCAAAGGGA</t>
  </si>
  <si>
    <t>GAGGTCGGGTGGCCATCTTG</t>
  </si>
  <si>
    <t>GAACCCTTTTTCCCGCTCCCT</t>
  </si>
  <si>
    <t>GACCGCTCGAGCCTGCACAC</t>
  </si>
  <si>
    <t>GAGGCAAGGAGAGTAGTTCCC</t>
  </si>
  <si>
    <t>GACTGCCAGGGGTGCGAGAAG</t>
  </si>
  <si>
    <t>GATCCACTGCGCCGGTGTGC</t>
  </si>
  <si>
    <t>GCCCTTTGACCTCGCTCTCG</t>
  </si>
  <si>
    <t>GCGGCAGGGTGAGAGGTCGGG</t>
  </si>
  <si>
    <t>GCGCTGCTGCTCCTCTggcgg</t>
  </si>
  <si>
    <t>GCACAAGCGCTGCTGCTCCTC</t>
  </si>
  <si>
    <t>GTCCATTCAAGGCTTGTCGTCT</t>
  </si>
  <si>
    <t>GTTGGATCGAAAATTCCAGT</t>
  </si>
  <si>
    <t>GCAGGGGCTCTGGAGTCCTCGT</t>
  </si>
  <si>
    <t>GCCTCCTCCTCGTCGGCCTCTT</t>
  </si>
  <si>
    <t>GCAGTAAGGCCTCCTCCTCGT</t>
  </si>
  <si>
    <t>GCGCTTGTGCAAACCGGGAAGA</t>
  </si>
  <si>
    <t>GCAGCAGCGCTTGTGCAAACC</t>
  </si>
  <si>
    <t>GCCCCTGCCGAAGAGGCCGACG</t>
  </si>
  <si>
    <t>GCCAGTGAGTGGCGGAGACTTGCC</t>
  </si>
  <si>
    <t>GCTCCTTCCTTTCCAGCCCCGGTAC</t>
  </si>
  <si>
    <t>GACACCGTCTCGCTAGTCTCACC</t>
  </si>
  <si>
    <t>GAACGCCACAGAAACTCACCTCTG</t>
  </si>
  <si>
    <t>GAAACTCACCTCTGCGGCTGC</t>
  </si>
  <si>
    <t>GCGGCTGCAGGGTCCGGTACC</t>
  </si>
  <si>
    <t>GCAGGGTCCGGTACCGGGGCTGGAA</t>
  </si>
  <si>
    <t>GTCCCACCGACACGCTTTTTTCT</t>
  </si>
  <si>
    <t>GACTTGCCAGGTGAGACTAGCGAGA</t>
  </si>
  <si>
    <t>GCTGGAAAGGAAGGAGCATGCG</t>
  </si>
  <si>
    <t>GGGCATCAAGCCGGATTGCT</t>
  </si>
  <si>
    <t>GCATGCTCCCGGGTGAGCTCG</t>
  </si>
  <si>
    <t>GCGTGTTGGGTGGCTTCCTG</t>
  </si>
  <si>
    <t>GGTCACTTCCTGCGTGTTGGG</t>
  </si>
  <si>
    <t>GCCTCCTGCGTGAGAGGAAG</t>
  </si>
  <si>
    <t>GTCCCCGCTTCCTCTCACGC</t>
  </si>
  <si>
    <t>GGCCGAGGGGATGATGTTCT</t>
  </si>
  <si>
    <t>GGGAGATGTAGTCACACAGA</t>
  </si>
  <si>
    <t>GTAGTCACACAGACGGGCGG</t>
  </si>
  <si>
    <t>GAGCGAGAGTGGAAACGCCGC</t>
  </si>
  <si>
    <t>GAGAGGAAGCGGGGACGTGTG</t>
  </si>
  <si>
    <t>GGTGAGCTCGGGGCATCAAGC</t>
  </si>
  <si>
    <t>GGCATCAAGCCGGATTGCT</t>
  </si>
  <si>
    <t>GGGAGATGTAGTCACACAGAC</t>
  </si>
  <si>
    <t>GAACGAACTCAATCCCGAGT</t>
  </si>
  <si>
    <t>Gccactgtctttactgtgaccat</t>
  </si>
  <si>
    <t>Ggacacgttgtttctatgtt</t>
  </si>
  <si>
    <t>Gcaggaggcagagagtgctgggc</t>
  </si>
  <si>
    <t>GAGAGACGGGGGTCTTTCCGT</t>
  </si>
  <si>
    <t>GTTATTTGTGGTGTAgaggcatct</t>
  </si>
  <si>
    <t>GGGTAGTTATTTGTGGTGTAg</t>
  </si>
  <si>
    <t>GACAGACTAGGGTAGTTATTTG</t>
  </si>
  <si>
    <t>GACCCAGTGCGTTAACTATTGTA</t>
  </si>
  <si>
    <t>GCTCATTGGTCTGATTTGAAGAT</t>
  </si>
  <si>
    <t>GAAGGCCCGTTTTGCTTTCA</t>
  </si>
  <si>
    <t>GAGTTCGTTCCTGGTCTCAGA</t>
  </si>
  <si>
    <t>GGGGGCATCCTGCGGCGA</t>
  </si>
  <si>
    <t>GTCTGGAGACGACGTGCAGGT</t>
  </si>
  <si>
    <t>GATAGAGagtgtctcagccta</t>
  </si>
  <si>
    <t>GTAAGTACTTCAAGTGTAAGTCT</t>
  </si>
  <si>
    <t>GTCTCTCGTCCCAAGCCCCAC</t>
  </si>
  <si>
    <t>GTGCGGGTCCAGCCTTTTA</t>
  </si>
  <si>
    <t>GCGGCTGGCCCACCTGGATCC</t>
  </si>
  <si>
    <t>GGCCCGGGCGCGACAATCGGG</t>
  </si>
  <si>
    <t>GAGTGCGGGTCCAGCCTTTTA</t>
  </si>
  <si>
    <t>GCCCCCCGATTGTCGCGCCC</t>
  </si>
  <si>
    <t>Gcctatggtcacagtaaagacag</t>
  </si>
  <si>
    <t>GGAGGCCCGGGCGCGACAAT</t>
  </si>
  <si>
    <t>GAGACGCGCGGCTGGCCCACC</t>
  </si>
  <si>
    <t>GTGGTGTAgaggcatcttggcagg</t>
  </si>
  <si>
    <t>GTTCCTTACAATAGTTAACGCAC</t>
  </si>
  <si>
    <t>GCAAGGCCAGGATCCTCGGCCA</t>
  </si>
  <si>
    <t>GGCTGGTCCCCACCTTGGCCG</t>
  </si>
  <si>
    <t>GGATCCCCTGAGTGCACAGTC</t>
  </si>
  <si>
    <t>GCCATCCTGCAATCTAAGGTT</t>
  </si>
  <si>
    <t>GTGGGGTGCAGGCCGCAGCGC</t>
  </si>
  <si>
    <t>GATCCTGGCCTTGCCGGTTCC</t>
  </si>
  <si>
    <t>GATTGCAGGATGGCGCCGA</t>
  </si>
  <si>
    <t>GAGACCGAACCTTAGATTGC</t>
  </si>
  <si>
    <t>GCGGCATCGCAGCTCGGGCA</t>
  </si>
  <si>
    <t>GGAATCCGTGCCGTGATCCAG</t>
  </si>
  <si>
    <t>GATCCAGCGGCATCGCAGCTC</t>
  </si>
  <si>
    <t>GCACGGATTCCAGTCTTACCA</t>
  </si>
  <si>
    <t>GATCGCACCGCCTCTTCCTCC</t>
  </si>
  <si>
    <t>GGGCAAGGAAAGCCGGCTGTC</t>
  </si>
  <si>
    <t>GAAAGCCGGCTGTCAGGGTTC</t>
  </si>
  <si>
    <t>GATTTCCAATTCCGGAGAG</t>
  </si>
  <si>
    <t>GAAACTGTTTCAGCGCGACC</t>
  </si>
  <si>
    <t>GGCTCCATACAGAAAGTCGC</t>
  </si>
  <si>
    <t>GCGGAAGTGCCCATCTTTCTT</t>
  </si>
  <si>
    <t>GCCTCACACTACTTCCGACC</t>
  </si>
  <si>
    <t>GCAGCAGGGCGGCGGACATGG</t>
  </si>
  <si>
    <t>GCCTGGATTGTTTTCCATCCA</t>
  </si>
  <si>
    <t>GGATCCCTCTGTTCGGGCTC</t>
  </si>
  <si>
    <t>GGTTTCCGCCGAGACGACA</t>
  </si>
  <si>
    <t>GCCGAGACGACAGGGACTGCC</t>
  </si>
  <si>
    <t>GGATGGTAGTGGCTGCGGGC</t>
  </si>
  <si>
    <t>GAAACCCGAGCCCGAACAGA</t>
  </si>
  <si>
    <t>GGCGGCGGACATGGCGGCGCT</t>
  </si>
  <si>
    <t>GGTGAGGCGGCAGTCGGCGGC</t>
  </si>
  <si>
    <t>GGCGGCGCAACGCAGGGCTC</t>
  </si>
  <si>
    <t>GGAGCACGAACTCGAAACCG</t>
  </si>
  <si>
    <t>GAAGCCCGCGCGCAACAGCCA</t>
  </si>
  <si>
    <t>GGCGGCGGGCGGCGCAACGCA</t>
  </si>
  <si>
    <t>GCTCGGGCGCCGGGGGGACCC</t>
  </si>
  <si>
    <t>GAGGAAGACGCGGTCGTA</t>
  </si>
  <si>
    <t>GGCAGATGCCGGGGCGTGTA</t>
  </si>
  <si>
    <t>GGCGGAAAGGCGCTCCTGAAA</t>
  </si>
  <si>
    <t>GTTTCGAGTTCGTGCTCCTGA</t>
  </si>
  <si>
    <t>GCGCCGCGCCTGACCCGAGGC</t>
  </si>
  <si>
    <t>GCAAACGCGTCGTTTTCAA</t>
  </si>
  <si>
    <t>GGTCAGGCGCGGCGCAGACAG</t>
  </si>
  <si>
    <t>GGGCTTGCTCGCGGTGGCTTG</t>
  </si>
  <si>
    <t>GTGGCTTGTGGCTCCTTCCTG</t>
  </si>
  <si>
    <t>GCCCGTGGCGCCGACAGGAT</t>
  </si>
  <si>
    <t>GATTGGTAGTCCATGTTCCTC</t>
  </si>
  <si>
    <t>GAGCTGTTGTGGCCGGTTTA</t>
  </si>
  <si>
    <t>GGTTTAAGGGCGCTGCAAGC</t>
  </si>
  <si>
    <t>GGCGCGGGGTCCTTGGCTGGG</t>
  </si>
  <si>
    <t>GCTCAGGCCCGTGGCGCCGAC</t>
  </si>
  <si>
    <t>GACAGGATGGGTGAGCTGTTG</t>
  </si>
  <si>
    <t>GGATGGGTGAGCTGTTGTGGC</t>
  </si>
  <si>
    <t>GTCCCAGTACTTGAGCTAT</t>
  </si>
  <si>
    <t>GCTATAGGCACGCGAAGCC</t>
  </si>
  <si>
    <t>GGATGGTTGTCGAGGGGCT</t>
  </si>
  <si>
    <t>GATGGTTGTCGAGGGGCTCG</t>
  </si>
  <si>
    <t>GTCAGAGGATGGTTGTCGAG</t>
  </si>
  <si>
    <t>GAGCTATAGGCACGCGAAGCC</t>
  </si>
  <si>
    <t>GACCCAGGGACCACGGATGGCT</t>
  </si>
  <si>
    <t>GCCATCATGGTGAGTCTCCCT</t>
  </si>
  <si>
    <t>GACCACGGATGGCTCGGATACG</t>
  </si>
  <si>
    <t>GATACGCGGCAGATGACTGCA</t>
  </si>
  <si>
    <t>GAAAAGAGAACCACGATTCGC</t>
  </si>
  <si>
    <t>GACAACCATCCTCTGACAGAAA</t>
  </si>
  <si>
    <t>GTCTGAAGATAGATCGCCATCA</t>
  </si>
  <si>
    <t>GGTCCCAGTACTTGAGCTAT</t>
  </si>
  <si>
    <t>GCGCAGACACCAGGGGCGGCG</t>
  </si>
  <si>
    <t>GCTGATTTCGGATCGTAGA</t>
  </si>
  <si>
    <t>GCCTGTGAGTGCTTTGGTCC</t>
  </si>
  <si>
    <t>GTGTGCTCTATATAAGGGGC</t>
  </si>
  <si>
    <t>GTGCTTTGGTCCAGGTTTCGG</t>
  </si>
  <si>
    <t>GCCCCCACTGTCACACACCG</t>
  </si>
  <si>
    <t>GCCCCTGGTGTCTGCGCAGC</t>
  </si>
  <si>
    <t>GTCTATGCGGGTGGCCCGT</t>
  </si>
  <si>
    <t>GCGAGATCTCCGCCGAAACC</t>
  </si>
  <si>
    <t>GCACCGGGTTGGATTGTCGCT</t>
  </si>
  <si>
    <t>GAGACTCGGCGGTTGAAAGCA</t>
  </si>
  <si>
    <t>GACCATCACCCTCGAGGTAC</t>
  </si>
  <si>
    <t>GTCTGCACTTCGGCTGCTCTC</t>
  </si>
  <si>
    <t>GGGAGCTCCGGGAAACCCCGT</t>
  </si>
  <si>
    <t>GACCCAGACTCTTCCCTAGGCT</t>
  </si>
  <si>
    <t>GGTCCTTCGGCGGGAGCTCC</t>
  </si>
  <si>
    <t>GGGTGGGTCCTTCGGCGGGAGCTC</t>
  </si>
  <si>
    <t>GCATTTGGTGTGGTCGCCTAA</t>
  </si>
  <si>
    <t>GGGAAACCCCGTGGGCCTGCG</t>
  </si>
  <si>
    <t>GGATCACAAGAGAAGGCACCAT</t>
  </si>
  <si>
    <t>GGTTTCCGGAGCGTGGGAAC</t>
  </si>
  <si>
    <t>GAAGAACGCCGCGCAGGCCCA</t>
  </si>
  <si>
    <t>GTAGGAAATGGAAGTGCATTC</t>
  </si>
  <si>
    <t>GACTAGAGCAAATGTTAAGCG</t>
  </si>
  <si>
    <t>GGTACGGGCCGGGTGGTCATG</t>
  </si>
  <si>
    <t>GTTAAGCGGGGGGCAAAGGGTG</t>
  </si>
  <si>
    <t>GCAATCTACCAGACGCTCCTT</t>
  </si>
  <si>
    <t>GCTCCTTGGGCCTTCAAGGGA</t>
  </si>
  <si>
    <t>GGAATTTGCGTGGCCTGCTCC</t>
  </si>
  <si>
    <t>GGTGAAATCTGCGGAAGCGG</t>
  </si>
  <si>
    <t>GCTTTAATATGTTGAAAAATCTC</t>
  </si>
  <si>
    <t>GATCGAAAAGGAAGAACGCCGCGC</t>
  </si>
  <si>
    <t>GTCCTAGTCTGGCACCGGGT</t>
  </si>
  <si>
    <t>GCTTCGGGGAGAGCCTTTAT</t>
  </si>
  <si>
    <t>GGACAGTGCACGCAGGTAATC</t>
  </si>
  <si>
    <t>GGTGACCTGGAGGAAAGAAGC</t>
  </si>
  <si>
    <t>GGGTTTAGGTCGCCGGCAGT</t>
  </si>
  <si>
    <t>GAGGGATTAGAGGAGCCAAAC</t>
  </si>
  <si>
    <t>GGGTTCAGACCCGGCCCGTT</t>
  </si>
  <si>
    <t>GTGCACGCAGGTAATCGGGTG</t>
  </si>
  <si>
    <t>GCTCCCGGATTCCGGCTGGCA</t>
  </si>
  <si>
    <t>GGATTCCGGCTGGCAGGGGTT</t>
  </si>
  <si>
    <t>GGCAGGGTAGAGGTCACATCA</t>
  </si>
  <si>
    <t>GATTCCGGCTGGCAGGGGTT</t>
  </si>
  <si>
    <t>GGCTCCCGGATTCCGGCTGGC</t>
  </si>
  <si>
    <t>GGTGCTAGAACGTCCTATAA</t>
  </si>
  <si>
    <t>GAGGTGGGGGCCCGAATTTG</t>
  </si>
  <si>
    <t>GTAGAGGTCACATCAGGGTTT</t>
  </si>
  <si>
    <t>GGGGCCCGAATTTGGGGGCAG</t>
  </si>
  <si>
    <t>GACGGCTACTACCCGCATCCC</t>
  </si>
  <si>
    <t>GAAGCGTTGCCGTGGAGCGCT</t>
  </si>
  <si>
    <t>GGGACTCCCAAGCCACAGTAC</t>
  </si>
  <si>
    <t>GATTTTGGGGAAGCGTTGCCG</t>
  </si>
  <si>
    <t>GCGGCACCAGCGACTCCCAGT</t>
  </si>
  <si>
    <t>GCACGAGGGAGCACGCCGACT</t>
  </si>
  <si>
    <t>GCACGCCGACTGGGAGTCGC</t>
  </si>
  <si>
    <t>GTCGCTGGTGCCGCCATTAC</t>
  </si>
  <si>
    <t>GCCATTACAGGCCTGTACTG</t>
  </si>
  <si>
    <t>GCTTGGGAGTCCCGGGATGC</t>
  </si>
  <si>
    <t>GGTAGTAGCCGTCTGAGTG</t>
  </si>
  <si>
    <t>GACGGCTACTACCCGCATCC</t>
  </si>
  <si>
    <t>GTGCGCGTAGAAATTGGGGC</t>
  </si>
  <si>
    <t>GCAGATGGCAAGAAAGAGTCC</t>
  </si>
  <si>
    <t>GGCGAACGCTGGCCTAGGGT</t>
  </si>
  <si>
    <t>GGGACGGGCTCCAGGGCGAA</t>
  </si>
  <si>
    <t>GCTAACTAAACGGCTTACCA</t>
  </si>
  <si>
    <t>GGATGGCCGGGCAGAGGCGAA</t>
  </si>
  <si>
    <t>GATTCCTACTGGGGATGGCC</t>
  </si>
  <si>
    <t>GGCCGGGGCTGCCCGAGGTTT</t>
  </si>
  <si>
    <t>GAGGTTTCGGGATTCCTACT</t>
  </si>
  <si>
    <t>GGGATCACGGCCTCCGTGGT</t>
  </si>
  <si>
    <t>GAAGGGCGAACGCTGGCCT</t>
  </si>
  <si>
    <t>GGGCGAACGCTGGCCTAGGGT</t>
  </si>
  <si>
    <t>GAGGTTTCGGGATTCCTACTG</t>
  </si>
  <si>
    <t>GGAGCCCGTCCCGGCCTACCA</t>
  </si>
  <si>
    <t>GCCGGGGCTGCCCGAGGTTT</t>
  </si>
  <si>
    <t>GCCTCCGTGGTAGGCCGGGAC</t>
  </si>
  <si>
    <t>GGTAGGCCGGGACGGGCTCCA</t>
  </si>
  <si>
    <t>GCTTCTAGCTTTTCCCCATAG</t>
  </si>
  <si>
    <t>GGGAGCAGCGCGACCCGTCTC</t>
  </si>
  <si>
    <t>GCGGCCTGGGCCTTTTCTCATT</t>
  </si>
  <si>
    <t>GGGATAGTGCCCCGCGGCCT</t>
  </si>
  <si>
    <t>GTGAGACCGCCGCGGGGCCG</t>
  </si>
  <si>
    <t>GTTCTCAGGTGAGACCGCCGC</t>
  </si>
  <si>
    <t>GCGGCCTCTTCCTGTCTGTACC</t>
  </si>
  <si>
    <t>GGAAAGGTCGAGCAGGGAAAC</t>
  </si>
  <si>
    <t>GGGGAACTTGGTTTGAACTATG</t>
  </si>
  <si>
    <t>GAACCCAGCGTGGTATGGC</t>
  </si>
  <si>
    <t>GGACACAAGGACAAACACGAA</t>
  </si>
  <si>
    <t>GCGCGGGCTCCCCGGCCGTGG</t>
  </si>
  <si>
    <t>GTTCCCCAAGCCCCGCTAT</t>
  </si>
  <si>
    <t>GAAAGACCATGAACCGTCCCT</t>
  </si>
  <si>
    <t>GTCCCTAGGATCCCCGGCCCCG</t>
  </si>
  <si>
    <t>GAGGGGAGACCGCCGGCACG</t>
  </si>
  <si>
    <t>GCAACCCCGGGCCCTCGTGC</t>
  </si>
  <si>
    <t>GACCCGTCTCTGGGTGGAGCG</t>
  </si>
  <si>
    <t>GCTTTTTGGCCGAACGGA</t>
  </si>
  <si>
    <t>GTAGGAGAAGGCTCGCCTTTC</t>
  </si>
  <si>
    <t>GATTGCGGCTGGAGCCGCGGC</t>
  </si>
  <si>
    <t>GGCGAGTGTTAGACTGGGTTT</t>
  </si>
  <si>
    <t>GGGACGCCACCATGGCGCTCC</t>
  </si>
  <si>
    <t>GATCCTGGAGTGCTGGAACTG</t>
  </si>
  <si>
    <t>GAACGCCTCCGAGGCGCCA</t>
  </si>
  <si>
    <t>GAGCTTTTTGGCCGAACGGA</t>
  </si>
  <si>
    <t>GGACGCCACCATGGCGCTCC</t>
  </si>
  <si>
    <t>GAAGTTGGCCCTCTTTTCCG</t>
  </si>
  <si>
    <t>GATGGTGGCGAGTGTTAGACT</t>
  </si>
  <si>
    <t>GCGAGTGTTAGACTGGGTTTG</t>
  </si>
  <si>
    <t>GTGAATCGAGTCCCAGAACG</t>
  </si>
  <si>
    <t>GACCCTTCTCCACCTAAAGCC</t>
  </si>
  <si>
    <t>GGCGATTGCGGCTGGAGCCG</t>
  </si>
  <si>
    <t>GGCGGGTTCCCAGAGTGCCCC</t>
  </si>
  <si>
    <t>GCTCATTTTTCTAGCCCTGGA</t>
  </si>
  <si>
    <t>GGGAGACAGATCCAGTCTGAC</t>
  </si>
  <si>
    <t>GGCGGCCTCCACCCGCTCCCG</t>
  </si>
  <si>
    <t>GGTCCATACGGCGTTGTTCT</t>
  </si>
  <si>
    <t>GTGAGTTCCGTGTAGCGTCCC</t>
  </si>
  <si>
    <t>GTGATGAAAGCCGGTCAGAC</t>
  </si>
  <si>
    <t>GACTGGATCTGTCTCCCGCC</t>
  </si>
  <si>
    <t>GCCTGCGGCCCGCACGTGGCC</t>
  </si>
  <si>
    <t>GCGGGCCGCAGGCCTAAGGT</t>
  </si>
  <si>
    <t>GCCTCAGGAGCAGCCAGTGGCT</t>
  </si>
  <si>
    <t>GTCTCCGCACTCTTTATCCATT</t>
  </si>
  <si>
    <t>GTGTGTGTCTGCGGAGCTTCT</t>
  </si>
  <si>
    <t>GCCTGAAGTCTCTTACGCTTT</t>
  </si>
  <si>
    <t>GCCGAGAGCAGGGTCATCGTG</t>
  </si>
  <si>
    <t>GATCCTTATCTCTAACTCTGAG</t>
  </si>
  <si>
    <t>GAGGCTGTACGTTTCCAGAG</t>
  </si>
  <si>
    <t>GTACGTTTCCAGAGGGGCTGCG</t>
  </si>
  <si>
    <t>GGTGGGGGCCGCTAGGAAATG</t>
  </si>
  <si>
    <t>GCCTCACGATGACCCTGCTCT</t>
  </si>
  <si>
    <t>GCCTGTCTTCGGAACTGCTG</t>
  </si>
  <si>
    <t>GCCTCAGCAGTTCCGAAGAC</t>
  </si>
  <si>
    <t>GAGCTCTCGCGAGATCGCCGC</t>
  </si>
  <si>
    <t>GAGAGTCGAGAGCGCGAACCC</t>
  </si>
  <si>
    <t>GGGGCTGGAGAGGCCGCGGAC</t>
  </si>
  <si>
    <t>GGGCACCGCGGACTGGGCCTG</t>
  </si>
  <si>
    <t>GCTGTCAGTGGCAACGGCTC</t>
  </si>
  <si>
    <t>GGGAGATACGCTCGCTTTCC</t>
  </si>
  <si>
    <t>GCGCCCTCAGGCCCAGTCCG</t>
  </si>
  <si>
    <t>GAGGCGCGGCCTGCGAGTCCC</t>
  </si>
  <si>
    <t>GATCGCCGCCGGAAGTGGG</t>
  </si>
  <si>
    <t>GTATTTGGCATCACCCGCCG</t>
  </si>
  <si>
    <t>GTCTGGGCATCAGCTCCGG</t>
  </si>
  <si>
    <t>GCCACCCGTGACGCACAAA</t>
  </si>
  <si>
    <t>GGTCTGGGCATCAGCTCCGG</t>
  </si>
  <si>
    <t>GATCACATGCATCGCAGCTAG</t>
  </si>
  <si>
    <t>GCATGTGATCAAGCGAGGTG</t>
  </si>
  <si>
    <t>GAATGACGTTACTCGACGCTG</t>
  </si>
  <si>
    <t>GACGCACAAAGGGGCGCGA</t>
  </si>
  <si>
    <t>GTCACCTTCTCGATCCCGC</t>
  </si>
  <si>
    <t>GTTAGGTTCCAGGCGCTGCTC</t>
  </si>
  <si>
    <t>GGACTGCGGCTCTAAAGCGC</t>
  </si>
  <si>
    <t>GCGATGCATGTGATCAAGCG</t>
  </si>
  <si>
    <t>GTGATCAAGCGAGGTGAGGGG</t>
  </si>
  <si>
    <t>GGGGATGCGGGCTGCCGCCGC</t>
  </si>
  <si>
    <t>GCGCTGCTCAGGGGAAAGAAC</t>
  </si>
  <si>
    <t>GACGGCTGGGACAGGGTGCAC</t>
  </si>
  <si>
    <t>GGGACACGGAGGGAGAGCATAG</t>
  </si>
  <si>
    <t>GTGATGGGCGCGAGCGGGACA</t>
  </si>
  <si>
    <t>GGGTCCGTGATGGGCGCGAGC</t>
  </si>
  <si>
    <t>GCGGGGAGACGCGTGTGAGTG</t>
  </si>
  <si>
    <t>GCGGCGCGGGAGATTTAA</t>
  </si>
  <si>
    <t>GAACACGGTGAGCCCGCGGGG</t>
  </si>
  <si>
    <t>GCGGGGAGGGCGCTGCGGGCAG</t>
  </si>
  <si>
    <t>GTCCTGGCCAGCAAGACCGCG</t>
  </si>
  <si>
    <t>GCAGCTGCTGCGGGTCCGTGA</t>
  </si>
  <si>
    <t>GGCCGCTTCCTTCTGCGTATC</t>
  </si>
  <si>
    <t>GCCAATCAGCGGCCCCGCGTG</t>
  </si>
  <si>
    <t>GCGCCCAGCTTCTTAACTGCAG</t>
  </si>
  <si>
    <t>GCTTCGTCCTCTGCAGTTAAGAAGC</t>
  </si>
  <si>
    <t>GTATCTGGGACGAAAGCTCAGGA</t>
  </si>
  <si>
    <t>GCTTTCGTCCCAGATACGCAGA</t>
  </si>
  <si>
    <t>GGATGTGGGACAAAGCTCA</t>
  </si>
  <si>
    <t>GATAGGAGCACGGGGTGGA</t>
  </si>
  <si>
    <t>GAAAGCTCAGGACGGCGCTTAG</t>
  </si>
  <si>
    <t>GCGGGGCCGCTGATTGGCTGA</t>
  </si>
  <si>
    <t>GAAACACGCTCAGAACCCACG</t>
  </si>
  <si>
    <t>GAGCTTAAATGACCGGCTTCC</t>
  </si>
  <si>
    <t>GACCCATGTTGACTAAGCCG</t>
  </si>
  <si>
    <t>GCCGGCTGAAGAAGCGGCTG</t>
  </si>
  <si>
    <t>GAGCGTGTTTCTACGTCCC</t>
  </si>
  <si>
    <t>GCTTAGTCAACATGGGTCGCT</t>
  </si>
  <si>
    <t>GTCTCAGCTAAGTTGAAGCGC</t>
  </si>
  <si>
    <t>GCCATCTGCCGCCACCGTC</t>
  </si>
  <si>
    <t>GCTTCTTCAGCCGGCCGTC</t>
  </si>
  <si>
    <t>GGCTACAGGGTATCCACGT</t>
  </si>
  <si>
    <t>GCTCGTAAGCGGGGAAAGC</t>
  </si>
  <si>
    <t>GGACAACCGTCATCCCATCCA</t>
  </si>
  <si>
    <t>GGGCAGCATGTCGGCAACAG</t>
  </si>
  <si>
    <t>GGAAAGCCGGCCTCTGGGGCC</t>
  </si>
  <si>
    <t>GGGACGAAGCTGACTCCAGCA</t>
  </si>
  <si>
    <t>GCTGGGGAAGGGCCGGGACCC</t>
  </si>
  <si>
    <t>GATGACGGTTGTCCCAGTAGC</t>
  </si>
  <si>
    <t>GCAGCGGCCGCAGAACTCACG</t>
  </si>
  <si>
    <t>GATAGGCTTCCACCGCCCGCC</t>
  </si>
  <si>
    <t>GTGGAAGCCTATCAATACG</t>
  </si>
  <si>
    <t>GGTGCGCCGGACCCACGCCGG</t>
  </si>
  <si>
    <t>GTTTGACCTGGGCAACCTGC</t>
  </si>
  <si>
    <t>GGTTATGCTGCCGGAGTT</t>
  </si>
  <si>
    <t>GCTGGAGCTGCAGTTTGACCT</t>
  </si>
  <si>
    <t>GCTCGGCCTCCGGCGTGGGTC</t>
  </si>
  <si>
    <t>GCGCACCGCAGCCCGGTCG</t>
  </si>
  <si>
    <t>GCTCGGCTCACTCGCTTTG</t>
  </si>
  <si>
    <t>GATGCCGGGATGCCCAATC</t>
  </si>
  <si>
    <t>GGGCATCCCGGCATCTGCACG</t>
  </si>
  <si>
    <t>GGCCCTCCATGGCTCCGGCT</t>
  </si>
  <si>
    <t>GGAGCTGCCAGCACGCGCAGA</t>
  </si>
  <si>
    <t>GCGTGCTGGCAGCTCCGGCGC</t>
  </si>
  <si>
    <t>GCTGAGGGACTGCACTTTCTG</t>
  </si>
  <si>
    <t>GAGCATTGCGAAGGAGAGAGG</t>
  </si>
  <si>
    <t>GCTGTGTGAATACCCTCCA</t>
  </si>
  <si>
    <t>GTCTGACCCCCGGAGGTGACA</t>
  </si>
  <si>
    <t>GCGGGGCTGTCTGACCCCCGG</t>
  </si>
  <si>
    <t>GGGCTAGGTAGCCCTGGGAGT</t>
  </si>
  <si>
    <t>GCACGCGCAGAAGGCGGACGC</t>
  </si>
  <si>
    <t>GACGCAGGCGGGGCGGAAGT</t>
  </si>
  <si>
    <t>GGAACCCGAGTGCGTGCTCGG</t>
  </si>
  <si>
    <t>GCAAGCCCGGCCCCGGAAGCG</t>
  </si>
  <si>
    <t>GTGCGCACGCGCGAGCAAGCC</t>
  </si>
  <si>
    <t>GCGCGTGTGCAACCCCACTGC</t>
  </si>
  <si>
    <t>GAAGTCCGCCGAGCACGCACT</t>
  </si>
  <si>
    <t>GGAAGCAGCTGGATAAAGAAC</t>
  </si>
  <si>
    <t>GCTGGATAAAGAACAGGTGAG</t>
  </si>
  <si>
    <t>GTGTGGCGGTTACCTCGTG</t>
  </si>
  <si>
    <t>GTGCTCGGCGGACTTCCCCG</t>
  </si>
  <si>
    <t>GCGGTTACCTCGTGAGGCGCA</t>
  </si>
  <si>
    <t>GATGAGCAACGGCAAGCGCCG</t>
  </si>
  <si>
    <t>GCCCAACATGCAGGTAAGGC</t>
  </si>
  <si>
    <t>GAAGCCGGACTACGCGGCAG</t>
  </si>
  <si>
    <t>GCTCTGAGAAGCCGGACTACG</t>
  </si>
  <si>
    <t>GTTGCTCATCTGCTGCGGCGC</t>
  </si>
  <si>
    <t>GGGGAGGTCCAGAGGGCGCAG</t>
  </si>
  <si>
    <t>GAGGGCGCAGTGGACGCCGGC</t>
  </si>
  <si>
    <t>GGCCGGGCCGGGGACGGAGCA</t>
  </si>
  <si>
    <t>GGCCGGGGACGGAGCACGGA</t>
  </si>
  <si>
    <t>GTCCGAGTCGATCACGACG</t>
  </si>
  <si>
    <t>Gcgaacggcgtgcggcgagca</t>
  </si>
  <si>
    <t>GccgctgcTCGACCCACACAA</t>
  </si>
  <si>
    <t>GTGGGAGCCGGGGGACCACCA</t>
  </si>
  <si>
    <t>GgcagtggcggTCCCACTGGC</t>
  </si>
  <si>
    <t>GCGGAGCCAGAGGGCTGTCG</t>
  </si>
  <si>
    <t>GCATGCGCGGTCGCCTTTGTG</t>
  </si>
  <si>
    <t>GCAGCGACGAGAACCTGGATC</t>
  </si>
  <si>
    <t>GCGCGGGCCGGCGGAGCCAGA</t>
  </si>
  <si>
    <t>GGGACCACCATGGTAAAGAAG</t>
  </si>
  <si>
    <t>GGGCCAGGAGAACGCGCGAG</t>
  </si>
  <si>
    <t>GCGGCCTCAGGGCTTGTGGGCC</t>
  </si>
  <si>
    <t>GAGAGCGGCTTGGCCAAGCAGG</t>
  </si>
  <si>
    <t>GCCACGTGAAAGGGCTGGGGC</t>
  </si>
  <si>
    <t>GGGCGCACTGTCCTAGCTGC</t>
  </si>
  <si>
    <t>GCCGCATGGTAACTCAGGCGC</t>
  </si>
  <si>
    <t>GAGGTGTTCCCGCTTCCACCAA</t>
  </si>
  <si>
    <t>GCCCTTTCACGTGGCTGTGGG</t>
  </si>
  <si>
    <t>GTTACCATGCGGCCGTTACT</t>
  </si>
  <si>
    <t>GCCTAGACCGGCTTTCCATTGG</t>
  </si>
  <si>
    <t>GGAGCTGCGGCCGCTGTGCCA</t>
  </si>
  <si>
    <t>GCCAGAGGCCTGAGGCGCGGC</t>
  </si>
  <si>
    <t>GAGAGATGCCGCCGACGCGG</t>
  </si>
  <si>
    <t>GTTCAGGCCGGCTCTCCTGCG</t>
  </si>
  <si>
    <t>GCGAGAGATGCCGCCGACG</t>
  </si>
  <si>
    <t>GCCAGAGGCCTGAGGCGCGG</t>
  </si>
  <si>
    <t>GCTGTGAGTCCCACGGGCCAG</t>
  </si>
  <si>
    <t>GACCGGTAGAGTTGTAGCCG</t>
  </si>
  <si>
    <t>GATGCCGCCGACGCGGCGGGT</t>
  </si>
  <si>
    <t>GTTCAGGCCGGCTCTCCTGC</t>
  </si>
  <si>
    <t>GCACTCCAACCCGCCGCGT</t>
  </si>
  <si>
    <t>GCGCCTCAGGCCTCTGGCCCG</t>
  </si>
  <si>
    <t>GTTGTAGCCGAGGTggcggcg</t>
  </si>
  <si>
    <t>GGTGGTTGTGCAGGATGGCGA</t>
  </si>
  <si>
    <t>GACGCCCCCTCCAGACCCTAG</t>
  </si>
  <si>
    <t>GAGGCGTTTGCGGCCCGGA</t>
  </si>
  <si>
    <t>GCGCCGGCCCTGACCGTTTCT</t>
  </si>
  <si>
    <t>GCGTCTATTCTGAGGCGTTTG</t>
  </si>
  <si>
    <t>GAAGCACTCCGGGCGTGCTGC</t>
  </si>
  <si>
    <t>GGCGCGGCTTGAGGCCGCTA</t>
  </si>
  <si>
    <t>GGTCAGGGCCGGCGCGGCTTG</t>
  </si>
  <si>
    <t>GCGGTTGGCTTGAGCGGGAC</t>
  </si>
  <si>
    <t>GACCGGCAGATCCGCCTGT</t>
  </si>
  <si>
    <t>GGCTGGCGGCGGCATTAGCG</t>
  </si>
  <si>
    <t>GACCAGTCTGCCTCTGCGGAA</t>
  </si>
  <si>
    <t>GGCGCACTGACAGCAGGGCCC</t>
  </si>
  <si>
    <t>GCAGTCAAGAACCTCGGCGC</t>
  </si>
  <si>
    <t>GGGGACGCTTGGAGGGCTGCT</t>
  </si>
  <si>
    <t>GTCATCGCAACGGGGACGCT</t>
  </si>
  <si>
    <t>GCTAGGCTGCCCTGCCCGAA</t>
  </si>
  <si>
    <t>GACTGCCATTGCGCCTGCGC</t>
  </si>
  <si>
    <t>GTTCTCGGGCTGTCATCGCAA</t>
  </si>
  <si>
    <t>GCGGCTGGAGAGGGAACCATG</t>
  </si>
  <si>
    <t>GGTCCGCGGTGGCGGAGCTGC</t>
  </si>
  <si>
    <t>GCCCAGGGTTCACCGGGAGAG</t>
  </si>
  <si>
    <t>GTAAGAGGCCCAGCGACCCGC</t>
  </si>
  <si>
    <t>GCGAAGGCATCGCGAGCCAG</t>
  </si>
  <si>
    <t>GTTCCGCGTCCGGGGGTTTG</t>
  </si>
  <si>
    <t>GACTGTGCACGCCCGGGTAAG</t>
  </si>
  <si>
    <t>GGCAGAAGGCGGGTCCGCGG</t>
  </si>
  <si>
    <t>GGACAGAGCGTCTGCTGCTGA</t>
  </si>
  <si>
    <t>GAGGTTGGGGATGAGTCCCGC</t>
  </si>
  <si>
    <t>GCTCGGAGGCCGCAACGCCT</t>
  </si>
  <si>
    <t>GAGATGGTGTTTTTGGTCTCG</t>
  </si>
  <si>
    <t>GTGAAGGCCCCCTCCGCTT</t>
  </si>
  <si>
    <t>GAAACCGATCGACCGCGAGA</t>
  </si>
  <si>
    <t>GAGCACTAAGTCTCTCGCG</t>
  </si>
  <si>
    <t>GAGGGGGCCTTCACCTTCTCG</t>
  </si>
  <si>
    <t>GACTCATCCCCAACCTCTTCC</t>
  </si>
  <si>
    <t>GGTCAGGGCGAGCGTCTCGC</t>
  </si>
  <si>
    <t>GAGCGTCTCGCAGGCCGTAGG</t>
  </si>
  <si>
    <t>GAGTGGCGACGATGTAAGTAC</t>
  </si>
  <si>
    <t>GATGTAAGTACCGGGACGGG</t>
  </si>
  <si>
    <t>GACTAGTGGACCAGCTGGTGA</t>
  </si>
  <si>
    <t>GCGTCTCTCGGATGAGGGCT</t>
  </si>
  <si>
    <t>GGCGCAGTGCGGCGGTCAC</t>
  </si>
  <si>
    <t>GATCCTTGCTTCCCTGAGCGT</t>
  </si>
  <si>
    <t>GATTTGTTTCGGGTGGATAA</t>
  </si>
  <si>
    <t>GGAGAAGCGCTTCAAGGACC</t>
  </si>
  <si>
    <t>GCTGACCCGCCCTTCCTGCGC</t>
  </si>
  <si>
    <t>GCTTCAAGGACCCGGGACTAG</t>
  </si>
  <si>
    <t>GGGCGCAGCCTCTTCCTGCCC</t>
  </si>
  <si>
    <t>GAGCCAGTGCGTGAGGGCG</t>
  </si>
  <si>
    <t>GCCAGTGTGAGCCAGTGCGTG</t>
  </si>
  <si>
    <t>GGCGACGAGCGGCGGAGTCCG</t>
  </si>
  <si>
    <t>GAGCGGCGGAGTCCGAGGCCC</t>
  </si>
  <si>
    <t>GTCCGAGGCCCGGGCAGGAAG</t>
  </si>
  <si>
    <t>GCTGCGCCCGAAGCGGCGAGG</t>
  </si>
  <si>
    <t>GTCTTCAACATGTCCGTTTGG</t>
  </si>
  <si>
    <t>GCGCTCTGCGTCTCGCTGACA</t>
  </si>
  <si>
    <t>GCCCCGCGCGGCGTGGACTC</t>
  </si>
  <si>
    <t>GAGCGGAGCGGGGGGATGACG</t>
  </si>
  <si>
    <t>GcagcagcagcagcCAGTATT</t>
  </si>
  <si>
    <t>GGCTCGTGGGAGCCAAGATGg</t>
  </si>
  <si>
    <t>GCTTTGCTTCCGGGGCGGTAA</t>
  </si>
  <si>
    <t>GCCCTTCCGGGCTTTGCTTCC</t>
  </si>
  <si>
    <t>GcagcagcCAGTATTCGGGAA</t>
  </si>
  <si>
    <t>GTGGCTCGTGGGAGCCAAGA</t>
  </si>
  <si>
    <t>GACCTCCACTCTCGGTAGAAC</t>
  </si>
  <si>
    <t>GCCCGGAAGGGCGGGGCCAA</t>
  </si>
  <si>
    <t>GCCACTGAATTAACCTGCACC</t>
  </si>
  <si>
    <t>GTCTGCCTTTCCCGAATAC</t>
  </si>
  <si>
    <t>GAGAGTGTGGCTTGATTCGGT</t>
  </si>
  <si>
    <t>GCATAACTCGTCCGGGTACT</t>
  </si>
  <si>
    <t>GCCTCGCGGACTCGAGTTTT</t>
  </si>
  <si>
    <t>GGGACTGCGAGAGTCTTGCTG</t>
  </si>
  <si>
    <t>GGCAGTTCTGCGCGCGGCAAG</t>
  </si>
  <si>
    <t>GCGGAGGCGTGGCGTGCCTC</t>
  </si>
  <si>
    <t>GCAATAGCCAGGGCGCCCCG</t>
  </si>
  <si>
    <t>GGAAATCGCGGGGAGGGTCAA</t>
  </si>
  <si>
    <t>GGACGAGTTATGCGGCCTCT</t>
  </si>
  <si>
    <t>GCGGAACGCTACCGGAAATCG</t>
  </si>
  <si>
    <t>GCCATGAGCCTCGGAGACC</t>
  </si>
  <si>
    <t>GCGGCCGCAAGAAGGTGAGTG</t>
  </si>
  <si>
    <t>Gggggcggggcctgcgtcaga</t>
  </si>
  <si>
    <t>GCCTTAGCTCCGGGTCCTC</t>
  </si>
  <si>
    <t>GCCCAGGTCGACCGCGGCCTA</t>
  </si>
  <si>
    <t>GGCAAGGCCCAGGTCGACCG</t>
  </si>
  <si>
    <t>GTTCCGCCGCCACGTCAGGC</t>
  </si>
  <si>
    <t>GCGGCGGCGGTGGGGACGATG</t>
  </si>
  <si>
    <t>GACGATGTGGTTCTTTGCCC</t>
  </si>
  <si>
    <t>Ggcctgcgtcagacgggggc</t>
  </si>
  <si>
    <t>GTGGTTCTTTGCCCGGGACC</t>
  </si>
  <si>
    <t>GGAAATAGCGCATGGGACTCT</t>
  </si>
  <si>
    <t>GACGCCGGTGCGGGAAAGCA</t>
  </si>
  <si>
    <t>GGATGGTTGAGACGCCGGTG</t>
  </si>
  <si>
    <t>GCACTCCCACCTCCTCGATGT</t>
  </si>
  <si>
    <t>GACCCGCCGGCCTACATCG</t>
  </si>
  <si>
    <t>GCTGCAGCTGGCAGGGATTGC</t>
  </si>
  <si>
    <t>GCGTCTCAACCATCCACTATC</t>
  </si>
  <si>
    <t>GGTATGACCGGAAATAGCGCA</t>
  </si>
  <si>
    <t>GTGCGGCGCGGCAGACGCTAG</t>
  </si>
  <si>
    <t>GCAGCTTGGACTCGTGTTTCC</t>
  </si>
  <si>
    <t>GGTTCGGGTAGTCGGTGACA</t>
  </si>
  <si>
    <t>GCGGGGGTACGTTTATTCTC</t>
  </si>
  <si>
    <t>GCGGCGCCTGGTGTCTCAGAG</t>
  </si>
  <si>
    <t>GCGGAGTAGGTCTGTCCGGGG</t>
  </si>
  <si>
    <t>GACAGGTGGCAGCGCTGGGTG</t>
  </si>
  <si>
    <t>GCGGCCCTGGCTTCGGGTGCA</t>
  </si>
  <si>
    <t>GGGTAGTCGGTGACATGGCGG</t>
  </si>
  <si>
    <t>GGTAGTCGGTGACATGGCGG</t>
  </si>
  <si>
    <t>GTCTCAGAGAGGCTTGAGGTT</t>
  </si>
  <si>
    <t>GAATAAACGTACCCCCGCCC</t>
  </si>
  <si>
    <t>GCGAATCCACACCAGCGCCG</t>
  </si>
  <si>
    <t>GCTGAGAGTTCCTCAGTGTTA</t>
  </si>
  <si>
    <t>GCCCTGGCTTCGGGTGCAAGG</t>
  </si>
  <si>
    <t>GCTTCGGGTGCAAGGCGGTG</t>
  </si>
  <si>
    <t>GCCAAGATCAGGTGAGGATTT</t>
  </si>
  <si>
    <t>GGCAGCGCTGGGTGCGGAGT</t>
  </si>
  <si>
    <t>GTGCGGAGTAGGTCTGTCC</t>
  </si>
  <si>
    <t>GAGGGCGGAGGCGCGCCGGCTG</t>
  </si>
  <si>
    <t>GCGCCTCCGCCCTCGGGTGGC</t>
  </si>
  <si>
    <t>GCGCTTGGCCTCCACACCCAT</t>
  </si>
  <si>
    <t>GTCCTTTCCCTGCCCAGGCAC</t>
  </si>
  <si>
    <t>GCGGCCCCGCCACCCGAGGG</t>
  </si>
  <si>
    <t>GGCCAGTTCAGATCTCCGGA</t>
  </si>
  <si>
    <t>GTTGCTGAGGTGACTTCAGT</t>
  </si>
  <si>
    <t>GAGAGTCTCTTTAAAAGGCTC</t>
  </si>
  <si>
    <t>GAGTTGGTGCCTGCGGCCCTC</t>
  </si>
  <si>
    <t>GACTTCAGTGGGACTGGGAGT</t>
  </si>
  <si>
    <t>GGACGGCCGAGGAACCCGTGA</t>
  </si>
  <si>
    <t>GCTGCTCCAGGTCTCGGACG</t>
  </si>
  <si>
    <t>GGAATGGTCCGCAAGGACG</t>
  </si>
  <si>
    <t>GCCGGAAGTGAGCTGTTCCG</t>
  </si>
  <si>
    <t>GAGCTGTTCCGAGGCGCCGC</t>
  </si>
  <si>
    <t>GGAGCTGCCACGTCCGAGACC</t>
  </si>
  <si>
    <t>GCCGCAATCATGGTGAGTGT</t>
  </si>
  <si>
    <t>GGTGAGTGTTGGTACTGAGG</t>
  </si>
  <si>
    <t>GGCCACGGTCGCGGCCTTCA</t>
  </si>
  <si>
    <t>GCTTAGAGATTTGGGGGGCTC</t>
  </si>
  <si>
    <t>GAATAAGCCTCGCCCTTTGAG</t>
  </si>
  <si>
    <t>GCGCAAGAGCTTTCCACTAC</t>
  </si>
  <si>
    <t>GTTCGTCCTCCTGCATCGAGG</t>
  </si>
  <si>
    <t>GAGTGCCCGGGAAGTCACAA</t>
  </si>
  <si>
    <t>GGTGCAATGGCCGCTCAAA</t>
  </si>
  <si>
    <t>GAACCAGTGTTCTGATAGTTG</t>
  </si>
  <si>
    <t>GCCAATTCTGGGGACCGGTAG</t>
  </si>
  <si>
    <t>GCTGTTTCCGGCCACCTCAG</t>
  </si>
  <si>
    <t>GGACGGCGCCAAGGGCCTTCC</t>
  </si>
  <si>
    <t>GCTAACAATGATCGCCCGAG</t>
  </si>
  <si>
    <t>GATCGCCCGAGTGGCGGAC</t>
  </si>
  <si>
    <t>GGGAGACCTTTGTGACTTCC</t>
  </si>
  <si>
    <t>GCGGGAGCCCGTCCGCCACT</t>
  </si>
  <si>
    <t>GACGTATGCTCGCGGAAC</t>
  </si>
  <si>
    <t>GAACGATGACGTATGCTCG</t>
  </si>
  <si>
    <t>GAAATCGGTCCCGGCCTGGTG</t>
  </si>
  <si>
    <t>GCGGGACGACATCCGCAG</t>
  </si>
  <si>
    <t>GATGTCGTCCCGCACCAGGCC</t>
  </si>
  <si>
    <t>GGATGATCCGGGAGTCCCCTG</t>
  </si>
  <si>
    <t>GGGGCGAGGTGAGCGGCTTC</t>
  </si>
  <si>
    <t>GGGTATGAGTTTCTGCCGG</t>
  </si>
  <si>
    <t>GAGCGCTTCTCCGACGGAC</t>
  </si>
  <si>
    <t>GCTCCAGTTTCCCCAGAATTG</t>
  </si>
  <si>
    <t>GTCGGAGAAGCGCTCTTTGAT</t>
  </si>
  <si>
    <t>GGTGGGGAAACGTGTTCCG</t>
  </si>
  <si>
    <t>GGCACGGGTATGAGTTTCTGC</t>
  </si>
  <si>
    <t>GGGCGAACCTCTGAGGAGCGC</t>
  </si>
  <si>
    <t>GAGCGGATGTCATATTGTATC</t>
  </si>
  <si>
    <t>GGACTTCCCACTGAGACGAG</t>
  </si>
  <si>
    <t>GTTCTCGCTTTCCGGTAGCTA</t>
  </si>
  <si>
    <t>GTGTGCGCACTCCGCAATTCT</t>
  </si>
  <si>
    <t>GGGGAAACTGGAGCCAGAAAT</t>
  </si>
  <si>
    <t>GGCTGCGCTTAGGCAACGGTG</t>
  </si>
  <si>
    <t>GCGCTGGCCAGGAGCGTGAT</t>
  </si>
  <si>
    <t>GCGCAAGTGCGGAAGTGCGC</t>
  </si>
  <si>
    <t>GGCCTGGGTGACTGGGATGAA</t>
  </si>
  <si>
    <t>GCACATTGAAGCTGAACTCCG</t>
  </si>
  <si>
    <t>GAAGCTGAACTCCGTGGCCG</t>
  </si>
  <si>
    <t>GCGTGATCGGTTTCCGGTCAG</t>
  </si>
  <si>
    <t>GCGCCGCCGCTGCCACCGTT</t>
  </si>
  <si>
    <t>GTGGTGTGGTACCGGGTACC</t>
  </si>
  <si>
    <t>GGAGACGTGTATCGGACGG</t>
  </si>
  <si>
    <t>GCGCACAGGAGCCGAAATTAC</t>
  </si>
  <si>
    <t>GGCTAGCACTGACGTGTCTCT</t>
  </si>
  <si>
    <t>GGCCGGTCAGGGTTGGCCGG</t>
  </si>
  <si>
    <t>GGCGGGCGCCCGACCGCAC</t>
  </si>
  <si>
    <t>GGCGCCCGACCGCACGGGTGT</t>
  </si>
  <si>
    <t>GTTCCGTCCCGGCCTCAATA</t>
  </si>
  <si>
    <t>GCAGTGGAACGCGCTGGGCCG</t>
  </si>
  <si>
    <t>GCAGGAAGCGGAAGCGATCCG</t>
  </si>
  <si>
    <t>GTTCTGCAGGGGGCCGGTCA</t>
  </si>
  <si>
    <t>GCCGGCGGGCGCCCGACCGCA</t>
  </si>
  <si>
    <t>GGGCCGGTCAGGGTTGGCCGG</t>
  </si>
  <si>
    <t>GTGCTAGCCCGGCGGCAAg</t>
  </si>
  <si>
    <t>GGACTCACTTGCCATGGCGG</t>
  </si>
  <si>
    <t>GGCGCCCGACCGCACGGGTG</t>
  </si>
  <si>
    <t>GCTGTGCAGTGGAACGCGCT</t>
  </si>
  <si>
    <t>GAAGGGGGATCTGTTCCGTCC</t>
  </si>
  <si>
    <t>GCCTCAATAGGGCTTCCCTAC</t>
  </si>
  <si>
    <t>GGGTGTCTAGGCCGGGGTTC</t>
  </si>
  <si>
    <t>GGCAGCTGGCGAGACTGACTC</t>
  </si>
  <si>
    <t>GTTACGGAGCCCCCGAAAGAC</t>
  </si>
  <si>
    <t>GTGGCAAGGCGCTGACGCGGA</t>
  </si>
  <si>
    <t>GCCATACCATATTGGAGATGA</t>
  </si>
  <si>
    <t>GGAAGGGCCGCCATACCATAT</t>
  </si>
  <si>
    <t>GTCAGGGCTTCTGGGAGAGGCG</t>
  </si>
  <si>
    <t>GGCGCAAAGCAGGAGGAGTCA</t>
  </si>
  <si>
    <t>GAAAAGCACGGCGCAAAGC</t>
  </si>
  <si>
    <t>GGGGGTCGGACCAGGCTGTAG</t>
  </si>
  <si>
    <t>GGACCGGAGGGTGTGTGGGCG</t>
  </si>
  <si>
    <t>GCTCCAGCGATCAGAGCGTTA</t>
  </si>
  <si>
    <t>GCCTAGCCAGACCTCGCAGCC</t>
  </si>
  <si>
    <t>GCAGCACAAGCCGTGCGCTCC</t>
  </si>
  <si>
    <t>GGTGTGTGGGCGGGGCTTGAT</t>
  </si>
  <si>
    <t>GCCGTGCGCTCCCGGGCTGCG</t>
  </si>
  <si>
    <t>GCTCCCGGGCTGCGAGGTC</t>
  </si>
  <si>
    <t>GCCCGACGGAAACCATGTTTG</t>
  </si>
  <si>
    <t>GACTTCCACGGGCGGCGGA</t>
  </si>
  <si>
    <t>GCTTGCGGGCGGGGCCGACCC</t>
  </si>
  <si>
    <t>GGCCGACCCCGGAAGGAAGGA</t>
  </si>
  <si>
    <t>GCAGCATCGCGGCGGACCACA</t>
  </si>
  <si>
    <t>GGAAGTCGAAAGAGACATCG</t>
  </si>
  <si>
    <t>GGGAGAACGGGGTCCCGAGCC</t>
  </si>
  <si>
    <t>GGCCCCGCCGGCTGTAGAGGC</t>
  </si>
  <si>
    <t>GATACTGACCCGAGGACGCCG</t>
  </si>
  <si>
    <t>GGGGGCGGATACTGACCCG</t>
  </si>
  <si>
    <t>GGGCCTTCAGCCCGAGGGGG</t>
  </si>
  <si>
    <t>GGGCGGGGATTGGCTGCGCGC</t>
  </si>
  <si>
    <t>GGGAAGCCTGGGAAGGGGCGG</t>
  </si>
  <si>
    <t>GGATTGGCTGCGCGCTGGGTC</t>
  </si>
  <si>
    <t>GCTCTGGGCCTTCAGCCCGAG</t>
  </si>
  <si>
    <t>GCAGGAAGAGCAGCGGCGAGG</t>
  </si>
  <si>
    <t>GCTTTTTCGCTTTCTCGTACT</t>
  </si>
  <si>
    <t>GAACAGAGTTAAGGACCAGTG</t>
  </si>
  <si>
    <t>GCTAGGTGGCTGAAGAGGAGG</t>
  </si>
  <si>
    <t>GAGTCGCTAGGTGGCTGAAG</t>
  </si>
  <si>
    <t>GGTAGCCTAACGGCCACCGG</t>
  </si>
  <si>
    <t>GAACGGCCTCAGGTAGCCTAA</t>
  </si>
  <si>
    <t>GAGACCAGAAGGAACGGCCTC</t>
  </si>
  <si>
    <t>GGAGAGAGAGACCAGAAGGAA</t>
  </si>
  <si>
    <t>GGGGCCTGCTGTAACGGCA</t>
  </si>
  <si>
    <t>GGCCTTTCCCCAAGTACGGC</t>
  </si>
  <si>
    <t>GGAAAGCCCCGGAATCGCAAC</t>
  </si>
  <si>
    <t>GCTTAACCAATGAAAGTAGCTAAA</t>
  </si>
  <si>
    <t>GTTTGGTATATAGTATTACATAATT</t>
  </si>
  <si>
    <t>GCGACTCTTCCGGTGCTGTGA</t>
  </si>
  <si>
    <t>GGTTTTGCGTTCCGCGCC</t>
  </si>
  <si>
    <t>GAAACCCCTTCGCATGGCAGC</t>
  </si>
  <si>
    <t>GCATGGCAGCCGGTTCCGGTT</t>
  </si>
  <si>
    <t>GGTTCCGGTTCGGTGAGTGG</t>
  </si>
  <si>
    <t>GCTACCTGAGGCCGTTCCTTC</t>
  </si>
  <si>
    <t>GAAAGGCCGGTTGCGATTC</t>
  </si>
  <si>
    <t>GTGATGTGAAAAGACTTGAAAT</t>
  </si>
  <si>
    <t>GAATCCTTTTAGCTACTTTCAT</t>
  </si>
  <si>
    <t>GGTTAAGCTGTAGTGAAAGAA</t>
  </si>
  <si>
    <t>GAAATATCACTCGGGTCTCA</t>
  </si>
  <si>
    <t>GTTCCGGTTCGCGGCGGTTCC</t>
  </si>
  <si>
    <t>GCCGGACGTGCGGCCCCCGCT</t>
  </si>
  <si>
    <t>GGCCGGAGCTTCTCGAACTAC</t>
  </si>
  <si>
    <t>GGCCCGGCGGGCTTGACTCT</t>
  </si>
  <si>
    <t>GGCGGAAGGCTCCTCGGGCC</t>
  </si>
  <si>
    <t>GGCAGCGGCGGAAGGCTCCTC</t>
  </si>
  <si>
    <t>GCTTCCTGGGACGCCTCTTCC</t>
  </si>
  <si>
    <t>GAAGCCCGTCAGCCGCCAGCT</t>
  </si>
  <si>
    <t>GCCCAACGCCTGGGGCTCGAA</t>
  </si>
  <si>
    <t>GTCGCCGAGGCTTCCGCCA</t>
  </si>
  <si>
    <t>GCTTCCGCCATGGCGCCTGCC</t>
  </si>
  <si>
    <t>GCCTGGGCCCGGGCTGCGGCGCA</t>
  </si>
  <si>
    <t>GCGCCACGGCGTTTCCTGGCC</t>
  </si>
  <si>
    <t>GAGGCGGCAGGACTCGAGTT</t>
  </si>
  <si>
    <t>GGCGCACGGCACTCCCGGGAGG</t>
  </si>
  <si>
    <t>GCTGCGGCGCACGGCACTCC</t>
  </si>
  <si>
    <t>GAGGTTCGGTCTCTTTTCTGT</t>
  </si>
  <si>
    <t>GGAAACGCCGTGGCGCCGCGT</t>
  </si>
  <si>
    <t>GTTAGGCCCAACGCGGCGCCA</t>
  </si>
  <si>
    <t>GTCCCAGGCGCTGCCGGGGCC</t>
  </si>
  <si>
    <t>GGACTCGAGTTAGGCCCAACG</t>
  </si>
  <si>
    <t>GACGAGCTCGCAAGATGGCGG</t>
  </si>
  <si>
    <t>GGTACGACTGGCGCACTTCC</t>
  </si>
  <si>
    <t>GGCGGGGGAGAGGTACCTGTT</t>
  </si>
  <si>
    <t>GCCGCGGTGCCCGCGGGGAGGGG</t>
  </si>
  <si>
    <t>GGGAAGCGCGTCACGGCGAG</t>
  </si>
  <si>
    <t>GTCACGGCGAGGGGACGGTCC</t>
  </si>
  <si>
    <t>GAAGTGCGCCAGTCGTACCTTCG</t>
  </si>
  <si>
    <t>GTCGTACTGACCGAGCGGGG</t>
  </si>
  <si>
    <t>GGGGAGGGGCGGGAAGCGCGTCA</t>
  </si>
  <si>
    <t>GACCCTTGGCCCCGAAACGC</t>
  </si>
  <si>
    <t>GCGGCGACGAGCGGAAGTTCT</t>
  </si>
  <si>
    <t>GACGCCATTACGCGGGGCAG</t>
  </si>
  <si>
    <t>GGCGACGAGCGGAAGTTCTT</t>
  </si>
  <si>
    <t>GGACGCCATTACGCGGGGCAG</t>
  </si>
  <si>
    <t>GGCCACTGCCCCGCGTAA</t>
  </si>
  <si>
    <t>GCGCGGAGGAGACGACCCT</t>
  </si>
  <si>
    <t>GCACTCTGCGCGTGCGCCAAA</t>
  </si>
  <si>
    <t>GAAGATCGCCAAGACTCACGA</t>
  </si>
  <si>
    <t>GCCAAGACTCACGAAGGTAAG</t>
  </si>
  <si>
    <t>GAGCCCGCGTTTCGGGGCCAA</t>
  </si>
  <si>
    <t>GGGTCGTCTCCTCCGCGCCAG</t>
  </si>
  <si>
    <t>GGTCGTCTCCTCCGCGCCAG</t>
  </si>
  <si>
    <t>GCCCCCAGCTATTTTTCTCCG</t>
  </si>
  <si>
    <t>GCCCCCTTCGAATAGACTCCG</t>
  </si>
  <si>
    <t>GCCTGAGCGAGACTCGAGGC</t>
  </si>
  <si>
    <t>GAGTATCGGGTGTTCTGCGGA</t>
  </si>
  <si>
    <t>GTAACAGCTTCCGGCGGGTCC</t>
  </si>
  <si>
    <t>GCGCGTCTCAGCGTAAGA</t>
  </si>
  <si>
    <t>GTTGATGTCCTGCATCTAACG</t>
  </si>
  <si>
    <t>GCGAGACTCGAGGCCGGAAGA</t>
  </si>
  <si>
    <t>GAGACTCGAGGCCGGAAGA</t>
  </si>
  <si>
    <t>GCCTCGAGTCTCGCTCAGGCT</t>
  </si>
  <si>
    <t>GACTCTCGCCTTTCCATCTTC</t>
  </si>
  <si>
    <t>GCTTGCATCGCCATCTTGGC</t>
  </si>
  <si>
    <t>GAAATTCCTCCGGAGCTCGCT</t>
  </si>
  <si>
    <t>GGTTACACCGCGTTAGATGC</t>
  </si>
  <si>
    <t>GGACGTGGCATACGGCGCCAC</t>
  </si>
  <si>
    <t>GAGATCGGAGCTCCGATCC</t>
  </si>
  <si>
    <t>GGCAGCTGCAATTCTGCTTT</t>
  </si>
  <si>
    <t>GTGAGGAACACAGGAAGTCGA</t>
  </si>
  <si>
    <t>GAAGCGGAGCCTGGTTACCC</t>
  </si>
  <si>
    <t>GAGGGGCCTTTACGGGCCTG</t>
  </si>
  <si>
    <t>GCCGCCACCTCCAGGCCACTA</t>
  </si>
  <si>
    <t>GGCGCCATAGTGGCCTGGAGG</t>
  </si>
  <si>
    <t>GAGCTCCGATCTCTGCCAACT</t>
  </si>
  <si>
    <t>GAGATCGGAGCTCCGATCCA</t>
  </si>
  <si>
    <t>GCGCGACCAACCCGGAAGCT</t>
  </si>
  <si>
    <t>GAGGGGCGGAGGCAGGCCGCT</t>
  </si>
  <si>
    <t>GGAAGTCGAGGGGCCTTTAC</t>
  </si>
  <si>
    <t>GGTGAGGAACACAGGAAGTCG</t>
  </si>
  <si>
    <t>GTTGGTCGCGCGCCTTCCTG</t>
  </si>
  <si>
    <t>GGGCAGCCCAGGCGCCATAG</t>
  </si>
  <si>
    <t>GGAGGTACCGAGGGATGGTTG</t>
  </si>
  <si>
    <t>GGGACCAGGAGGAGGTACCG</t>
  </si>
  <si>
    <t>GGCGGGGGTCACGGGCAGTCT</t>
  </si>
  <si>
    <t>GAAGGGGGACCCGAGACTT</t>
  </si>
  <si>
    <t>GGGTCCCCCTTCCATATGGC</t>
  </si>
  <si>
    <t>GGATGGTGTGGATATCCAA</t>
  </si>
  <si>
    <t>GCGGGGGTCACGGGCAGTCT</t>
  </si>
  <si>
    <t>GGGGACCAGGAGGAGGTACCG</t>
  </si>
  <si>
    <t>GGACATTCTGGTGGCGCGCGG</t>
  </si>
  <si>
    <t>GACCTCAAGACAGGGACATTC</t>
  </si>
  <si>
    <t>GTGGCTTAAGTTTTGAAGGG</t>
  </si>
  <si>
    <t>GGGGACCCGAGACTTTGGCGG</t>
  </si>
  <si>
    <t>GTCCCTGTCTTGAGGTCTAA</t>
  </si>
  <si>
    <t>GGAGACCGGCCATATGGAAGG</t>
  </si>
  <si>
    <t>GGTGGTGGCTTAAGTTTTGA</t>
  </si>
  <si>
    <t>GGAAGGGGGACCCGAGACTT</t>
  </si>
  <si>
    <t>GACTCGTACTGCTCCTACAT</t>
  </si>
  <si>
    <t>GTCCTCTGACCTGAGAGCGAA</t>
  </si>
  <si>
    <t>GACCTGGAGCTTCCGCGCGG</t>
  </si>
  <si>
    <t>GCCATTCTTCTGCGACGGCG</t>
  </si>
  <si>
    <t>GCAGTCCAAGTACATCGGCA</t>
  </si>
  <si>
    <t>GCAATGGCGAAGTAGTTGAGA</t>
  </si>
  <si>
    <t>GAAGGTCGAAGTGGCCCATGT</t>
  </si>
  <si>
    <t>GCCGCTTTCCCCTTCGCTCTC</t>
  </si>
  <si>
    <t>GTAGCGTAACTCTCGCTCATA</t>
  </si>
  <si>
    <t>GTGACGCCATTCTTCTGCGA</t>
  </si>
  <si>
    <t>GACTTCCGTTCTCCGCCGCC</t>
  </si>
  <si>
    <t>GAAGACGCTCAGGAAACGTGG</t>
  </si>
  <si>
    <t>GATTCTGATTGAGGCCCATGC</t>
  </si>
  <si>
    <t>GCCTATATAAGACGAGGACAA</t>
  </si>
  <si>
    <t>GACATGTCTCGGGATCGGTTC</t>
  </si>
  <si>
    <t>GATCGGTTCCGGAGTCgtgg</t>
  </si>
  <si>
    <t>GTTCCGGAGTCgtggcggtgg</t>
  </si>
  <si>
    <t>GAATCGCGGCCCCATGGGTCC</t>
  </si>
  <si>
    <t>GGCGGAGAACGGAAGTCGTGG</t>
  </si>
  <si>
    <t>GACATGTCTGTGGTCAAGGGG</t>
  </si>
  <si>
    <t>GTGGCGGGAGAAGCGTTTC</t>
  </si>
  <si>
    <t>GGTGGGTGGGGAAACGCGCA</t>
  </si>
  <si>
    <t>GGGAAGCGGTGAGTCGCGGG</t>
  </si>
  <si>
    <t>GCCCATCCTCACGGTGGTGT</t>
  </si>
  <si>
    <t>GAGCGGGACCTGCGAGCAGCG</t>
  </si>
  <si>
    <t>GGGCCCGGACGCGCGCTCAC</t>
  </si>
  <si>
    <t>GCGCGCGCGAGGACGCGCTCC</t>
  </si>
  <si>
    <t>GACGCGCTCCGGGGACGCGCG</t>
  </si>
  <si>
    <t>GCTTGGAGTTCCTCTTGGACC</t>
  </si>
  <si>
    <t>GCCACGGCTAGCCCCGCGCAC</t>
  </si>
  <si>
    <t>GCGCGTCCAGAACGATACCT</t>
  </si>
  <si>
    <t>GGCGGTAGTTCCAGGCGACGG</t>
  </si>
  <si>
    <t>GTTCCAGGCGACGGCGGACGG</t>
  </si>
  <si>
    <t>GCGACGGCGGACGGTGGTA</t>
  </si>
  <si>
    <t>GGACGGTGGTACGGTCCTGGA</t>
  </si>
  <si>
    <t>GTCCTGGAGGGCCCAGTGCGC</t>
  </si>
  <si>
    <t>GTAGTGGCCAAGGTATCGTTC</t>
  </si>
  <si>
    <t>GTATCGTTCTGGACGCGCCTG</t>
  </si>
  <si>
    <t>GAATGTGGCGGCGGTAGTTCC</t>
  </si>
  <si>
    <t>GTTTGAAGAGTTCCCTGCCGA</t>
  </si>
  <si>
    <t>GAGCAGCGCGAGGAATGCT</t>
  </si>
  <si>
    <t>GAATGCTGGGATACTGGAGGT</t>
  </si>
  <si>
    <t>GCTGACGCTACCATAGAGACT</t>
  </si>
  <si>
    <t>GCCCAGCGGTTACCTTCGGC</t>
  </si>
  <si>
    <t>GACACAGAAACCGGGGCCCAG</t>
  </si>
  <si>
    <t>GTCGGAGGCGGTAGTGACGG</t>
  </si>
  <si>
    <t>GGTTTCTGTGTCGCGCGAA</t>
  </si>
  <si>
    <t>GGCCTCCGTGTGGAGGTAGCT</t>
  </si>
  <si>
    <t>GGAGGTAGCTTGGGTGCTC</t>
  </si>
  <si>
    <t>GCTTGGGTGCTCGGGCCCAGC</t>
  </si>
  <si>
    <t>GTTTCTGTGTCGCGCGAA</t>
  </si>
  <si>
    <t>GCGTCGGAGGCGGTAGTGA</t>
  </si>
  <si>
    <t>GTCGCGCGAACGGTGACTC</t>
  </si>
  <si>
    <t>GGAGCAGCGCGAGGAATGCT</t>
  </si>
  <si>
    <t>GTGACTCAGGCCTCCGTGTGG</t>
  </si>
  <si>
    <t>GCCCAGCGGTTACCTTCGGCA</t>
  </si>
  <si>
    <t>GGAGGCCCCGTGCGCCCTGAC</t>
  </si>
  <si>
    <t>GGCTGGCTGTCGGTAGGGGG</t>
  </si>
  <si>
    <t>GGGCAGTCGGGCTGGCTGT</t>
  </si>
  <si>
    <t>GGCGGAGGGTGTCTGTTGGT</t>
  </si>
  <si>
    <t>GTAACTCGGGGCCGATGAGG</t>
  </si>
  <si>
    <t>GGCTCCTGACGGTAACTCG</t>
  </si>
  <si>
    <t>Gaggaggaaggagggcgagcg</t>
  </si>
  <si>
    <t>GGGCAGCGTCGCTTCTTagg</t>
  </si>
  <si>
    <t>GCTGGAGCGAGAGTAGTggc</t>
  </si>
  <si>
    <t>GcTGCCGGCTCGCGCCTGTC</t>
  </si>
  <si>
    <t>GAAGCGCCCGAGGTAGCTGCT</t>
  </si>
  <si>
    <t>GAGGTTGGAGTCTGTGTGTT</t>
  </si>
  <si>
    <t>GCTCCCGGACGGACTTGAGGT</t>
  </si>
  <si>
    <t>GTAGCCTTTTGCTCCCGGA</t>
  </si>
  <si>
    <t>GGAGACTGCGGTATCCGCAGC</t>
  </si>
  <si>
    <t>GAGTCCCGTCTCACCATCCT</t>
  </si>
  <si>
    <t>GCCTGCGCTGCGCTAGGGCG</t>
  </si>
  <si>
    <t>GGAAGCCCAGGATGGTGAGAC</t>
  </si>
  <si>
    <t>GGACCGCGCCGGGCTTGGGGG</t>
  </si>
  <si>
    <t>GTTCCCGGTTTGCGTCATCCG</t>
  </si>
  <si>
    <t>GGCTCCCTTTGGTGCAGGAGG</t>
  </si>
  <si>
    <t>GCAAAGTGAAGGAGATCTAC</t>
  </si>
  <si>
    <t>GAGTCGCCGGAAACTCCGGG</t>
  </si>
  <si>
    <t>GGCTCCCGCCCATTGGAGACT</t>
  </si>
  <si>
    <t>GCAAGCCGTACTAGCACGGA</t>
  </si>
  <si>
    <t>GGGCGTTACCCAGTCTCCAA</t>
  </si>
  <si>
    <t>GGGCGGGAGCCGGTGGAACGG</t>
  </si>
  <si>
    <t>GTTGAGTGACAGCTGTCCAA</t>
  </si>
  <si>
    <t>GTCAACTATTCAACATGGAGG</t>
  </si>
  <si>
    <t>GGGGCGTTACCCAGTCTCCAA</t>
  </si>
  <si>
    <t>GCAAAGTGAAGGAGATCTACT</t>
  </si>
  <si>
    <t>GGGGCACAATTTGGAGTCGC</t>
  </si>
  <si>
    <t>GGAGTCGCCGGAAACTCCGGG</t>
  </si>
  <si>
    <t>GTGCCCCACCTCCGAGGCCA</t>
  </si>
  <si>
    <t>GGTGGCGGCTCCCTTTGGTGC</t>
  </si>
  <si>
    <t>GTTACCCAGTCTCCAATGGGC</t>
  </si>
  <si>
    <t>GGTCGATAAGCTGGAACTGA</t>
  </si>
  <si>
    <t>GGAATGTCAACTATTCAACA</t>
  </si>
  <si>
    <t>GCACCCCACGCACCGTGCCC</t>
  </si>
  <si>
    <t>GACGCGTCCTCGGCTCTGCGC</t>
  </si>
  <si>
    <t>GATTCAAACTAGTGGCGGG</t>
  </si>
  <si>
    <t>GGCGCCGAGATTCAAACTAG</t>
  </si>
  <si>
    <t>GACCCTATCCGGAGCTTCTG</t>
  </si>
  <si>
    <t>GCAGCGAGCGCTGGACGGAG</t>
  </si>
  <si>
    <t>GGTGCGTGAGGCGGGCGGCCA</t>
  </si>
  <si>
    <t>GGCGGCCAGGGCACGGTGCGT</t>
  </si>
  <si>
    <t>GTGGGGTGCGCCGCGGGCGGA</t>
  </si>
  <si>
    <t>GGTGGGGTCTGCGTACGCC</t>
  </si>
  <si>
    <t>GATCTGGAGGGGGTAGCACTA</t>
  </si>
  <si>
    <t>GAGCTCGGATGCACGGGGCAC</t>
  </si>
  <si>
    <t>GGGCCGTGGAGCTCGGATGCA</t>
  </si>
  <si>
    <t>GAGACAGAGCGACTTGGTGAG</t>
  </si>
  <si>
    <t>GCGACTACTTGCCGCACTTC</t>
  </si>
  <si>
    <t>GCTCCACGGCCCGAAGGGGT</t>
  </si>
  <si>
    <t>GGCCCGAAGGGGTAGGTCCAG</t>
  </si>
  <si>
    <t>GGGTCAAAGTTCATTCCATAT</t>
  </si>
  <si>
    <t>GGGGGTAGCACTACGGGGAA</t>
  </si>
  <si>
    <t>GTAGGTCCAGGGGATCTGGAGG</t>
  </si>
  <si>
    <t>GAATGCGTCCGCCATTTTT</t>
  </si>
  <si>
    <t>GCGGGGCATCGTGGGTAGGA</t>
  </si>
  <si>
    <t>GTCTTCGGTCGCGGGGCATCG</t>
  </si>
  <si>
    <t>GACGTCACTGTCTTCGGTCG</t>
  </si>
  <si>
    <t>GCAGCTTATCCACTTTAGGT</t>
  </si>
  <si>
    <t>GAAGACAGTGACGTCTCGTGA</t>
  </si>
  <si>
    <t>GAAGGCTCAACAGTGGCCCGC</t>
  </si>
  <si>
    <t>GCTCAGTGGATAAAGAGCG</t>
  </si>
  <si>
    <t>GAGCTGTTCAGCGTGTTCGA</t>
  </si>
  <si>
    <t>GCGTGGCGCCTGGCGTGTGGC</t>
  </si>
  <si>
    <t>GCGAGGGCGGCGCGTGGCGCC</t>
  </si>
  <si>
    <t>GCTCAGTGGATAAAGAGCGA</t>
  </si>
  <si>
    <t>GTCGCGGGGCATCGTGGGT</t>
  </si>
  <si>
    <t>GTGCACTCTCCGCCCGAG</t>
  </si>
  <si>
    <t>GTTTGGGTTGGTAGAGTTTGT</t>
  </si>
  <si>
    <t>GGGGACCTTGTGTCGCTCGG</t>
  </si>
  <si>
    <t>GCACCCCAACGGGCGCAAAG</t>
  </si>
  <si>
    <t>GTGGGTGAGTGAGCGCCTCG</t>
  </si>
  <si>
    <t>GAGCGGAGCCCCCCGGCTCGC</t>
  </si>
  <si>
    <t>GGTCTGTGTTTCTGTTTCGCT</t>
  </si>
  <si>
    <t>GTCCTCCTCCTCCCCCAATCC</t>
  </si>
  <si>
    <t>GAGCCAAGATATCCTTCTCCC</t>
  </si>
  <si>
    <t>GTAGCCGCAGCTGTCTTTTC</t>
  </si>
  <si>
    <t>GACCCTCGGACAGCCCCGAGG</t>
  </si>
  <si>
    <t>GCGCCTGAGGGGCCCGCCTC</t>
  </si>
  <si>
    <t>GCTTCAGTGTCGATCCCCG</t>
  </si>
  <si>
    <t>GCGCGGAGTCCGGCTCCTCC</t>
  </si>
  <si>
    <t>GGAGAGCACCATGGCCCGAGG</t>
  </si>
  <si>
    <t>GCGAGGGACGCGAGTTACCAG</t>
  </si>
  <si>
    <t>GGCTCCTGGCGGGCTAACG</t>
  </si>
  <si>
    <t>Gccagcgcgcaggcggccgcg</t>
  </si>
  <si>
    <t>GctggcgcgcgCGAACACCT</t>
  </si>
  <si>
    <t>GGCTAACGAGGCCGAGGCGA</t>
  </si>
  <si>
    <t>GGAGGTCGAGTCCAAGGACG</t>
  </si>
  <si>
    <t>GGGGCCTGATCGTGGGGTTC</t>
  </si>
  <si>
    <t>GGCCGCCCGCCAGAGTGCCAG</t>
  </si>
  <si>
    <t>GTGACCATGAATTGCGTGGC</t>
  </si>
  <si>
    <t>GAATTGCGTGGCCGGGAGCC</t>
  </si>
  <si>
    <t>GAGTCCACGCACCGGGGATGG</t>
  </si>
  <si>
    <t>GGGGCGCCGGAGTCCACGCAC</t>
  </si>
  <si>
    <t>GTCACCCAGCGCCTCCATCCC</t>
  </si>
  <si>
    <t>GCTGGCCCGAACCCCACGATC</t>
  </si>
  <si>
    <t>GGAGGGACCACGCGCACCAGG</t>
  </si>
  <si>
    <t>GACCACCGCCTTCCGTACACA</t>
  </si>
  <si>
    <t>GGTCTGCAGGAGGCTAGGTTC</t>
  </si>
  <si>
    <t>GGAAGCGGACCTCCGGAAACA</t>
  </si>
  <si>
    <t>GGCTCTTAGGTCCGGGAGGG</t>
  </si>
  <si>
    <t>GGGCCCCTGTGTACGGAAGG</t>
  </si>
  <si>
    <t>GAAGGCGGTGGTCTGGTGTCC</t>
  </si>
  <si>
    <t>GCCTGGGTCCCCTGTTTCCGG</t>
  </si>
  <si>
    <t>GCCCGTTTAGCGGAAGCTGCC</t>
  </si>
  <si>
    <t>GGGGCCCGCATCCCACCCTCC</t>
  </si>
  <si>
    <t>GCCAGGGATAAGGGTAGGGGG</t>
  </si>
  <si>
    <t>GCCGCCGGGCATTCGAGCTG</t>
  </si>
  <si>
    <t>GAAGGTCACACGCGGTTCCC</t>
  </si>
  <si>
    <t>GCCGGCCCCGCCGCCCTCCTCGCC</t>
  </si>
  <si>
    <t>GGGTCGATCCGGGCGAGGA</t>
  </si>
  <si>
    <t>GCGGGATCCTGGGGCGGTCC</t>
  </si>
  <si>
    <t>GCCCGCGGACCGATGCTGC</t>
  </si>
  <si>
    <t>GGCTCGAATGCCCGGCAGCCG</t>
  </si>
  <si>
    <t>GTGAGACGAGGCTAGCGCG</t>
  </si>
  <si>
    <t>GCTCTAGCCGCCACGGCTGCC</t>
  </si>
  <si>
    <t>GCGAGCGGCCGCCGGCAGCAT</t>
  </si>
  <si>
    <t>GTGGCGCGGCTGGAGTGCCGC</t>
  </si>
  <si>
    <t>GATGCGGCTGCAGAAAGCAAC</t>
  </si>
  <si>
    <t>GATCTGGCCGCCCGCTACGGC</t>
  </si>
  <si>
    <t>GTCCTGGCGGGGCGTGCGCAC</t>
  </si>
  <si>
    <t>GGCGCTGTGCGTCTCCAGTCC</t>
  </si>
  <si>
    <t>GCCGGAGGGTAAGGTCCTGGC</t>
  </si>
  <si>
    <t>GCATCTGTTTGCCGGAGGGTA</t>
  </si>
  <si>
    <t>GAATGAGCCAGAGGGACACGC</t>
  </si>
  <si>
    <t>GCCATTGGTGTGCGGGACAGT</t>
  </si>
  <si>
    <t>GCCGGGAACCAAGAGGCCGG</t>
  </si>
  <si>
    <t>GGCCAGAGACACCAATCGC</t>
  </si>
  <si>
    <t>GTCCCGCACACCAATGGCG</t>
  </si>
  <si>
    <t>GTTCCCGGCGATTGGTGTCTC</t>
  </si>
  <si>
    <t>GCGCCCCGCCGAGCTGGCGGA</t>
  </si>
  <si>
    <t>GCGGCAAGGACGCCACCGGGT</t>
  </si>
  <si>
    <t>GGAGCTGCGCAGCGGGAGCGT</t>
  </si>
  <si>
    <t>GCGGTGGCGCGGAGGATGGA</t>
  </si>
  <si>
    <t>GGGGACAGCCGAGATGGCGG</t>
  </si>
  <si>
    <t>GCAGGATGACGCGAGCCCGCC</t>
  </si>
  <si>
    <t>GGATGCATCGCAGCGGGGGC</t>
  </si>
  <si>
    <t>GCCCAAGCCATCAAATCCGTC</t>
  </si>
  <si>
    <t>GGAGTCGTCACCCAGTGGCCC</t>
  </si>
  <si>
    <t>GATTTGATGGCTTGGGCTACC</t>
  </si>
  <si>
    <t>GGCGCCCGGACGGATTTGA</t>
  </si>
  <si>
    <t>GGCGCCGCGGATGCATCGCAG</t>
  </si>
  <si>
    <t>GCCCGGAGCCCACCACCACCG</t>
  </si>
  <si>
    <t>GCGGCTGCCGGGGATATCTGG</t>
  </si>
  <si>
    <t>GACGGGAAGCTGTGTGTGCTT</t>
  </si>
  <si>
    <t>GTGATTGCGACATTGTTGA</t>
  </si>
  <si>
    <t>GCTGCCCTGGCCCGGTCCCTG</t>
  </si>
  <si>
    <t>GCCCCACCCAGGCGGCGCGGG</t>
  </si>
  <si>
    <t>GTGTTTAGCTCTCTATAAAAC</t>
  </si>
  <si>
    <t>GACTGTGACCGACCCCGAGGT</t>
  </si>
  <si>
    <t>GCAGGACGGCTAGCGAGC</t>
  </si>
  <si>
    <t>GATCTTTCTTTTTCATGA</t>
  </si>
  <si>
    <t>GTTTTGAAGATGTTAGTAT</t>
  </si>
  <si>
    <t>GTTGTCATTTATTATTTGT</t>
  </si>
  <si>
    <t>GTCGAAAGAGGACCTTCTGAA</t>
  </si>
  <si>
    <t>GCTAGCCGTCCTGCGGGACGC</t>
  </si>
  <si>
    <t>GGGTGAGTGTGGGACGAGCG</t>
  </si>
  <si>
    <t>GAAAGATCTTAAGCAGCATGA</t>
  </si>
  <si>
    <t>GCACCGGGCTTTCTTCGCATG</t>
  </si>
  <si>
    <t>GAAACGCGCTGAAGGGCCCGC</t>
  </si>
  <si>
    <t>GCAATCACATTTCCCATTCAGA</t>
  </si>
  <si>
    <t>GCAATACTTCAGTTGAGA</t>
  </si>
  <si>
    <t>GAGATGAAGCATTACTTGTG</t>
  </si>
  <si>
    <t>GCTGCGCCCCAACCTCGGGGT</t>
  </si>
  <si>
    <t>GGGGGCGGCCGGGACCGTAGC</t>
  </si>
  <si>
    <t>GGCGCACGGCCAGGACCACT</t>
  </si>
  <si>
    <t>GGTGGGGAAGGGACCACGGAT</t>
  </si>
  <si>
    <t>GCCTGCCAAGCCCAGTGGTCC</t>
  </si>
  <si>
    <t>GCGGGCCGGCTCGGGCTCTTC</t>
  </si>
  <si>
    <t>GCTCGGGCTCTTCCGGCTA</t>
  </si>
  <si>
    <t>GCGGGCTGCCAGGGGAGCCGC</t>
  </si>
  <si>
    <t>GCAGGACCCTACCCCATCCG</t>
  </si>
  <si>
    <t>GTAGGGTCCTGCGGCTCCCC</t>
  </si>
  <si>
    <t>GGCAGCCCGCAGCCGCCCCC</t>
  </si>
  <si>
    <t>GAAGGCGGTGTCCGAGTAG</t>
  </si>
  <si>
    <t>GCTTGTGGCGGCGAAGCCAT</t>
  </si>
  <si>
    <t>GTAACACGTTGAGCACCAAT</t>
  </si>
  <si>
    <t>GGAGTCAGTTGGTACCGGTGG</t>
  </si>
  <si>
    <t>GGTGGGGCAGAGGCCCCTACT</t>
  </si>
  <si>
    <t>GGGAGGACCAGCTACATCTGT</t>
  </si>
  <si>
    <t>GCCGCCGCCCTGCATCGCAGA</t>
  </si>
  <si>
    <t>GCCGGCTCCGTCTGCGATGCA</t>
  </si>
  <si>
    <t>GCCGCGGCCCACAGATGTAGC</t>
  </si>
  <si>
    <t>GACGCCTGCCGTGGAGGTAG</t>
  </si>
  <si>
    <t>GCAGACCCAGTTCTCACCTCT</t>
  </si>
  <si>
    <t>GCGGTCCCCGGTGTCCTGCGC</t>
  </si>
  <si>
    <t>GGGGCGGGCGTCAGTTCCGCG</t>
  </si>
  <si>
    <t>GAGTGGGGAGTccgcgggggg</t>
  </si>
  <si>
    <t>GcggcgggcgAGCATCTGCGC</t>
  </si>
  <si>
    <t>GGTCAGCCCCTGTCGGGCAG</t>
  </si>
  <si>
    <t>GGTTCCCCGACAGCCCCCCG</t>
  </si>
  <si>
    <t>GGCTGCCCTGACTGCCGGGAG</t>
  </si>
  <si>
    <t>GAGGCGTCAGGAGTTTGCG</t>
  </si>
  <si>
    <t>GAGTTTGCGTGGAGCCGCTCC</t>
  </si>
  <si>
    <t>GTCGGGATCGCTGGGAGTC</t>
  </si>
  <si>
    <t>GtgCACATTGTCAGTGTGTTG</t>
  </si>
  <si>
    <t>GCTCAATGTATGAATAGCCCC</t>
  </si>
  <si>
    <t>GAGCGAGAGCCGGGATCGTC</t>
  </si>
  <si>
    <t>GACTGTCTCACCCGCACTGG</t>
  </si>
  <si>
    <t>GAAAGCGCGATCAGTGAAG</t>
  </si>
  <si>
    <t>GCGATCAGTGAAGCGGACGAA</t>
  </si>
  <si>
    <t>GGATAAGGCGGGTCTAGTGAC</t>
  </si>
  <si>
    <t>GGATGGTGGGTAGGCCGATC</t>
  </si>
  <si>
    <t>GAGTCTAGGAGACAAGATCGG</t>
  </si>
  <si>
    <t>GGCAGCGGAAGTGACGAACG</t>
  </si>
  <si>
    <t>GTCCCCGGCCTCCCGATCCGA</t>
  </si>
  <si>
    <t>GTCTGCCCGAGCAGTCGCAT</t>
  </si>
  <si>
    <t>GGCGGTTTCCGCGGGTGCAT</t>
  </si>
  <si>
    <t>GAGGCGGAGGTCGGGATCGC</t>
  </si>
  <si>
    <t>GATGCCAACATGGCAGCGGTT</t>
  </si>
  <si>
    <t>GTTTTTCTGTTGCCGAGGGGA</t>
  </si>
  <si>
    <t>GTGGTTTTTCTGTTGCCGA</t>
  </si>
  <si>
    <t>GGTGGTTCCACCGCGGCGCCC</t>
  </si>
  <si>
    <t>GATGTGAGCGACCCCGGGGGC</t>
  </si>
  <si>
    <t>GCGCCTGCCGCTCTGCTTCCT</t>
  </si>
  <si>
    <t>GGGTCTCCAGTCGGCTCCTCT</t>
  </si>
  <si>
    <t>GCCGGTCGGCGATGTCCGGC</t>
  </si>
  <si>
    <t>GAGACTGTCGGCCCGCCCCC</t>
  </si>
  <si>
    <t>GGCGCAGCCGGTCGGGCACCA</t>
  </si>
  <si>
    <t>GGACATCGCCGACCGGCGGC</t>
  </si>
  <si>
    <t>GACCGGCGGCAGGGGCCTCAT</t>
  </si>
  <si>
    <t>GGTCGCATGCAGCTCCTATG</t>
  </si>
  <si>
    <t>GAGCGGCAGGCGCAGCCGGTC</t>
  </si>
  <si>
    <t>GCCGGCGCCCAGTGAGCGTTG</t>
  </si>
  <si>
    <t>GATTTGCAGCCGGTCAGGGG</t>
  </si>
  <si>
    <t>GAGAGTGATTTGCAGCCGGTC</t>
  </si>
  <si>
    <t>GAGACCTTGCTTCATTTTCCT</t>
  </si>
  <si>
    <t>GTTAGAAGCAGTGAGTGAGCC</t>
  </si>
  <si>
    <t>GCAGCCGAGCCTTATTGTTGAG</t>
  </si>
  <si>
    <t>Gcgtccctctcgctcctccgct</t>
  </si>
  <si>
    <t>GCGAACTCCCGCCCCTGAC</t>
  </si>
  <si>
    <t>GGAGCcgagcggaggagcgaga</t>
  </si>
  <si>
    <t>GGTCGCTGAAGGAGCcgagcgg</t>
  </si>
  <si>
    <t>GCCGGCAGGAAAGTGGGCGTGG</t>
  </si>
  <si>
    <t>GGGCTTGACAGTTAATGAT</t>
  </si>
  <si>
    <t>GTGCCGCTCAACAATAAGGCT</t>
  </si>
  <si>
    <t>GGGTGCCGCTCAACAATA</t>
  </si>
  <si>
    <t>GGGGTCAGCCAGTCCTTCCAGTT</t>
  </si>
  <si>
    <t>GAAGTCCCTGAGGCCATAACT</t>
  </si>
  <si>
    <t>GGGCGGGTTGGTCAGATTA</t>
  </si>
  <si>
    <t>GTTTTCTTACAGGCGTCAGGG</t>
  </si>
  <si>
    <t>GCAAGGTCTCAACTCCGGG</t>
  </si>
  <si>
    <t>GCCGGGACTCTCCTAACTGGA</t>
  </si>
  <si>
    <t>Gcctaggtctgggcgggtcgg</t>
  </si>
  <si>
    <t>GGGTTATAGCGGCACCCCG</t>
  </si>
  <si>
    <t>GCTATAACCCGCCGCTCGCA</t>
  </si>
  <si>
    <t>GATACACAAAGAGAAGGCGCC</t>
  </si>
  <si>
    <t>GCGTCCGCCGTGTCAAGGGAA</t>
  </si>
  <si>
    <t>GCGAGCGTGCGGTAACGCG</t>
  </si>
  <si>
    <t>GTACTGGAAAGGCGTTCTA</t>
  </si>
  <si>
    <t>GGAAAGGCGTTCTAAGGCGG</t>
  </si>
  <si>
    <t>GTGGAGCAGCCCTGCGAGCGG</t>
  </si>
  <si>
    <t>GCACCCCGGGGACGCGTCAGT</t>
  </si>
  <si>
    <t>GCCAGACAGCTCCCCAAACAG</t>
  </si>
  <si>
    <t>GTCTGGTCCTACCCTCTGTT</t>
  </si>
  <si>
    <t>GCACGAGAGGACCCTAGATCT</t>
  </si>
  <si>
    <t>GCAGACCTCAGGCAGACAGCCT</t>
  </si>
  <si>
    <t>GGGTAGTAGCCAGGCTATTCC</t>
  </si>
  <si>
    <t>GACAGCAGGGGAACAGGTGCA</t>
  </si>
  <si>
    <t>GCAGATTCAGGCAGAGAGGCCT</t>
  </si>
  <si>
    <t>GTTGAGGCAGAGAGACTCCTGG</t>
  </si>
  <si>
    <t>GACACACCAGCTCAGAGAGATGA</t>
  </si>
  <si>
    <t>GAAGGGGCAGAGAGAGTGGTTG</t>
  </si>
  <si>
    <t>GGTGGGCTGGTTTCCTGCTC</t>
  </si>
  <si>
    <t>GCCCATGGTACTGCACTCGAC</t>
  </si>
  <si>
    <t>GTCTCTAACGATGGGTCCTA</t>
  </si>
  <si>
    <t>GGCCATGGCAGCTGTAGTAT</t>
  </si>
  <si>
    <t>GCTGTAGTATCGGCGACTCC</t>
  </si>
  <si>
    <t>GTATCGGCGACTCCGGGTCA</t>
  </si>
  <si>
    <t>GTGCAGTACCATGGGCAGCAC</t>
  </si>
  <si>
    <t>GACCCATCGTTAGAGACCTGC</t>
  </si>
  <si>
    <t>GCACTCGACCGGGCCTTGACC</t>
  </si>
  <si>
    <t>GGGCGCCTAGGGAACGAAC</t>
  </si>
  <si>
    <t>GCAACTCAACCAGGTGCAGAGGC</t>
  </si>
  <si>
    <t>GCTGGGTGTGACATTTTCCCT</t>
  </si>
  <si>
    <t>GCATTCAACTAACTTGGTTA</t>
  </si>
  <si>
    <t>GCGGGGAGGGCAGGCCGCAGGC</t>
  </si>
  <si>
    <t>GAGTCCTAGGCGAGGGTCAT</t>
  </si>
  <si>
    <t>GCCGCAGGCTGGAGCGGGGTG</t>
  </si>
  <si>
    <t>GAAGTTGATGCGAGGAAGGG</t>
  </si>
  <si>
    <t>GTTGATGCGAGGAAGGGCGGCG</t>
  </si>
  <si>
    <t>GACACAAACTCCCGctgccaagt</t>
  </si>
  <si>
    <t>GGGCAGGCCGCAGGCTGGAGC</t>
  </si>
  <si>
    <t>Gacaatgaaacaaaagctccca</t>
  </si>
  <si>
    <t>GAGGCTGGCGGGGAGCGGCCCC</t>
  </si>
  <si>
    <t>GCCTAGGACTCGCAAACC</t>
  </si>
  <si>
    <t>Gaaacaaaagctcccatggatttc</t>
  </si>
  <si>
    <t>GTTGAGTTGCTGTCATTATTTTA</t>
  </si>
  <si>
    <t>GAAATCTCCCTGCCTCTGCACC</t>
  </si>
  <si>
    <t>GCCTTGACCGCTGGGTTGGCA</t>
  </si>
  <si>
    <t>Gtaaactgaagataacaccaact</t>
  </si>
  <si>
    <t>GAGTTGCTGTCATTATTTTAGGGGA</t>
  </si>
  <si>
    <t>GGGGTATTTCTGGCAGTAGAA</t>
  </si>
  <si>
    <t>GCGAGGGTCATGGGAGTTGG</t>
  </si>
  <si>
    <t>GGACACACAGACAGCACATGA</t>
  </si>
  <si>
    <t>GTTGAATGCTGTTACTCGCTC</t>
  </si>
  <si>
    <t>Gggcaagttcctgaaatccat</t>
  </si>
  <si>
    <t>GCCCGCCCGAGTCGCCGAGTT</t>
  </si>
  <si>
    <t>GCGCTTCTGGACCCCAAACT</t>
  </si>
  <si>
    <t>GGAACACGCGCCTGGTGGCCG</t>
  </si>
  <si>
    <t>GCTGCAGATGGAACACGCGCC</t>
  </si>
  <si>
    <t>GGGGTCCCCGACGGGAGACGG</t>
  </si>
  <si>
    <t>GACGGCATCCGCGTTCTCCC</t>
  </si>
  <si>
    <t>GGGCCATAAACGCCCATTGC</t>
  </si>
  <si>
    <t>GCCCCGCTGCAGCGAGAGGA</t>
  </si>
  <si>
    <t>GGAGCGCCGCGTGAGGAGCC</t>
  </si>
  <si>
    <t>GCCGGGACGCGGTCCCAGGAC</t>
  </si>
  <si>
    <t>GCTGCGGGATTCCCAGCCGCG</t>
  </si>
  <si>
    <t>GATTCCCAGCCGCGGGGAGGA</t>
  </si>
  <si>
    <t>GACCAACGGCTCTGGCTTCC</t>
  </si>
  <si>
    <t>GTCGGCCCCCGTGTGACCCG</t>
  </si>
  <si>
    <t>GTGACCCGGGGCGCGTGACGG</t>
  </si>
  <si>
    <t>GGCGTTTATGGCCCCCAGGAC</t>
  </si>
  <si>
    <t>GTGCAGAGAGATCCCCCGCCT</t>
  </si>
  <si>
    <t>GATCCCCCGCCTTGGCATCCG</t>
  </si>
  <si>
    <t>GCCTTGGCATCCGAGGAGAGA</t>
  </si>
  <si>
    <t>GTGCGGTGGGTGCCTGAACCC</t>
  </si>
  <si>
    <t>GCTGGCTTTAGTAGGAGAGCG</t>
  </si>
  <si>
    <t>GCGCGCTGCGACTGCTGGGC</t>
  </si>
  <si>
    <t>GCGTGTGCGCGCTGCGACTGC</t>
  </si>
  <si>
    <t>GGCCCCATCAGCCTCCATGGC</t>
  </si>
  <si>
    <t>GTTTGTCCTcgcgcgccgg</t>
  </si>
  <si>
    <t>GCTCGTTACCCGGGTGAGTAG</t>
  </si>
  <si>
    <t>GCCCTCACCCTGCTCGTTACC</t>
  </si>
  <si>
    <t>GCAGTACCGTAGCGGCCGTCA</t>
  </si>
  <si>
    <t>GGCCGTCACGGGCTGGCCGGC</t>
  </si>
  <si>
    <t>GTAGCGGTCTCATCTGCTCGC</t>
  </si>
  <si>
    <t>GCAGCCACCCCAGGTACCGGA</t>
  </si>
  <si>
    <t>GTGCTGGAGCTGTTCACCCAG</t>
  </si>
  <si>
    <t>GTATTTTTCCACCCAGCAGGA</t>
  </si>
  <si>
    <t>GCTCCCGGTCCCTCCGGTACC</t>
  </si>
  <si>
    <t>GACAACAGACACGCGAGGTC</t>
  </si>
  <si>
    <t>GCTCGCTCTCTGACCCGCT</t>
  </si>
  <si>
    <t>GTCCTCTGGGCTTGCGGTCCT</t>
  </si>
  <si>
    <t>GGGCTTGCGGTCCTCGGGGCT</t>
  </si>
  <si>
    <t>GCGGTCCTCGGGGCTCGGCGT</t>
  </si>
  <si>
    <t>GGTCCCTCCGGTACCTGGGG</t>
  </si>
  <si>
    <t>GGTTTCATCAGCAGTGCGcc</t>
  </si>
  <si>
    <t>GACTGAATGGGCGCCGAGGGC</t>
  </si>
  <si>
    <t>GGAGTGGAGGCTGCGGTTAGC</t>
  </si>
  <si>
    <t>GCTCGGCCggcgagaccggg</t>
  </si>
  <si>
    <t>GCTCAAGGACCAACGGACGCT</t>
  </si>
  <si>
    <t>GATCGCGAACAGACAGACTGT</t>
  </si>
  <si>
    <t>GGCACTCACCAAGCCGGCGG</t>
  </si>
  <si>
    <t>GGGGCCGGGCACTCACCAAGC</t>
  </si>
  <si>
    <t>GTGCCCGGCCCCGCCAACGC</t>
  </si>
  <si>
    <t>GGAGCCCCGCCGCCGCCGGCT</t>
  </si>
  <si>
    <t>GGTATTGGGCGTGGTGCAGC</t>
  </si>
  <si>
    <t>GCTCGCTTGTAAACGCCTC</t>
  </si>
  <si>
    <t>GGGTGAAGCGGAAGCGCAGTG</t>
  </si>
  <si>
    <t>GCAGGAGTTCGCGAGCGGGTC</t>
  </si>
  <si>
    <t>GTCAGGGATCGGGTTTCGTAC</t>
  </si>
  <si>
    <t>GCTGACTCGACCGCGTCGCTC</t>
  </si>
  <si>
    <t>GCGAGCACAAGAGCCTCCGC</t>
  </si>
  <si>
    <t>GTGGGAGCTCGCGGGGTGTGA</t>
  </si>
  <si>
    <t>GCTGGTGTGGAGGGCATCTTC</t>
  </si>
  <si>
    <t>GTGCTCCCAGGTATTGGGCG</t>
  </si>
  <si>
    <t>GCGCAGTGCGCAGGCGCTGTC</t>
  </si>
  <si>
    <t>GGTAGCGCCAGGGGACAACG</t>
  </si>
  <si>
    <t>GAGATGTCCGGGTAGCGCCA</t>
  </si>
  <si>
    <t>GTTTCCTTGCGCCGCGCGCA</t>
  </si>
  <si>
    <t>GAGTAAGTTTGGGGCGCGGGT</t>
  </si>
  <si>
    <t>GCACGTCTTTGAGTAAGTTTG</t>
  </si>
  <si>
    <t>GCGCGGCCCCACGCCCTATCC</t>
  </si>
  <si>
    <t>GAAACCCCGCCTCTTAGCGCC</t>
  </si>
  <si>
    <t>GCGTCTGGACGTCCCTCGCGT</t>
  </si>
  <si>
    <t>GAACTTTAAGTCGTACAA</t>
  </si>
  <si>
    <t>GTACAAGGGTCGACAGATTAT</t>
  </si>
  <si>
    <t>GGTCGCCCGGCTTGCACTG</t>
  </si>
  <si>
    <t>GCGACATTTGCCGGTCGCC</t>
  </si>
  <si>
    <t>GTTTATCTCACCAGAGCCATT</t>
  </si>
  <si>
    <t>GCGCCGTACGCCCGAGAACTG</t>
  </si>
  <si>
    <t>GGAAACGCCGCAGTGCAAGC</t>
  </si>
  <si>
    <t>GAGAACTGAGGTAGCCCGCGC</t>
  </si>
  <si>
    <t>GGACCCCTTATCCGGTGC</t>
  </si>
  <si>
    <t>GGCCCTGCGCACGTCCCGGCC</t>
  </si>
  <si>
    <t>GTAGGGAGGGGGACCAGTGGCAG</t>
  </si>
  <si>
    <t>GgggcTGTAGGGAGGGGGACCAG</t>
  </si>
  <si>
    <t>GcggggcgcgggggcTGTAGGG</t>
  </si>
  <si>
    <t>GgggcgcggggcgcgggggcTGT</t>
  </si>
  <si>
    <t>Gcgggaggcgggaggcggggcgcg</t>
  </si>
  <si>
    <t>GCCAGACTTCCTggcgggaggc</t>
  </si>
  <si>
    <t>GTGAGCACGGCCGGTTGGGCC</t>
  </si>
  <si>
    <t>GTGTGCGTGAGCACGGCCGGT</t>
  </si>
  <si>
    <t>GTTCGCTTTGTAGCGGCCC</t>
  </si>
  <si>
    <t>GGGTGTTGAGAGCGGTGTGGC</t>
  </si>
  <si>
    <t>GCTCGCGCCGAAATTCAA</t>
  </si>
  <si>
    <t>GCCTTTATTTCTAAGGATCACCTA</t>
  </si>
  <si>
    <t>GATCACCTAAGGTCCCTCTGCCAC</t>
  </si>
  <si>
    <t>GGAAGTCTGGCCCGGCCCAAC</t>
  </si>
  <si>
    <t>GCTCCTCCGGGTCACAAAGGC</t>
  </si>
  <si>
    <t>GAACAGAACAACTCTCTAGCC</t>
  </si>
  <si>
    <t>GGGATGCAATGACGGACGT</t>
  </si>
  <si>
    <t>GAACAGAACAACTCTCTAGC</t>
  </si>
  <si>
    <t>GGAATAAATAGTTCCGGCGC</t>
  </si>
  <si>
    <t>GGCAGGTGTTGTAGCCGCTA</t>
  </si>
  <si>
    <t>GTGACCCGGAGGAGCTTTTG</t>
  </si>
  <si>
    <t>GTGCGTGAGCACGGCCGGT</t>
  </si>
  <si>
    <t>GGGACCAGTGGCAGAGGGACCTT</t>
  </si>
  <si>
    <t>GTAGACAGGCCTGGAGAAGCG</t>
  </si>
  <si>
    <t>GggcgcggggcgcgggggcTGT</t>
  </si>
  <si>
    <t>GGCCCTTACCGGCCCATGACG</t>
  </si>
  <si>
    <t>GGCCTGGAAGGAGACCTGCCC</t>
  </si>
  <si>
    <t>GCAGCAACCGCACGGCCGCA</t>
  </si>
  <si>
    <t>GTGGGGGCGGAGTCCGCGCCT</t>
  </si>
  <si>
    <t>GAGCGAGCGGCGCTTTGGGGG</t>
  </si>
  <si>
    <t>GCTTTGGGGGAGGGGTCGCGT</t>
  </si>
  <si>
    <t>GTGCGGTTGCTGCTCCGGGGC</t>
  </si>
  <si>
    <t>GCGTCCCTCCACCCCGTCAT</t>
  </si>
  <si>
    <t>GGTAAGGGCCGCTCCTTGAGG</t>
  </si>
  <si>
    <t>GCAAGGTGGTTCCGTCCG</t>
  </si>
  <si>
    <t>GCGGCCTCCGGGCAACTTAC</t>
  </si>
  <si>
    <t>GCCAGCACACCTCCACACCCG</t>
  </si>
  <si>
    <t>GCGGCAGTTCGCGCGGGAGC</t>
  </si>
  <si>
    <t>GCGCCTGGGCTGCCGGACGGT</t>
  </si>
  <si>
    <t>GCTCTATCGTCCGCATCTCGA</t>
  </si>
  <si>
    <t>GAGAACTTCCTGTAAGTTGCC</t>
  </si>
  <si>
    <t>GACGATAGAGCCTTCCACGAA</t>
  </si>
  <si>
    <t>GGCCCGGACGACTGCAACAG</t>
  </si>
  <si>
    <t>GGAGAGCTCTCTTGGAAGGCT</t>
  </si>
  <si>
    <t>GGCCGAATTCTTCCTCTTGCT</t>
  </si>
  <si>
    <t>GCGCGGTTAGTACCGCGGT</t>
  </si>
  <si>
    <t>GATAATGACTGTGCCTGTATGTA</t>
  </si>
  <si>
    <t>GCATTCTCAAAAATGAAGACTTT</t>
  </si>
  <si>
    <t>GAAGACTTTTGGGGGGCTACA</t>
  </si>
  <si>
    <t>GAACATCGTGTCCATACATAC</t>
  </si>
  <si>
    <t>GAGACACTTACCTTCTCTCTGCT</t>
  </si>
  <si>
    <t>GTCTTCATTTTTGAGAATGCCC</t>
  </si>
  <si>
    <t>GCTCTGCCAGGAATACGCTTC</t>
  </si>
  <si>
    <t>GCTAGTGTTGCCCAGCTCTGCC</t>
  </si>
  <si>
    <t>GCGGGGCTGCCGTGGTACGAC</t>
  </si>
  <si>
    <t>GGAGGATGAACCCCGGAGCA</t>
  </si>
  <si>
    <t>GACTTCGACTTGTTGGCGGT</t>
  </si>
  <si>
    <t>GGTCGCCAGCCAAGGGGGCAG</t>
  </si>
  <si>
    <t>GCCGAGGTCGAGACGCCCGCA</t>
  </si>
  <si>
    <t>GGCCGGCACGCGGTTCCCAGG</t>
  </si>
  <si>
    <t>GGCTCTCCAGAAGCGTATTCC</t>
  </si>
  <si>
    <t>GTTAGTACCGCGGTGGGCGC</t>
  </si>
  <si>
    <t>GTCTGTGCTAAGGACAGACGAA</t>
  </si>
  <si>
    <t>GAATCTACCTTCTCCTGCGGC</t>
  </si>
  <si>
    <t>GTGGTACGACCGGCCGCTA</t>
  </si>
  <si>
    <t>GCAGCCGCCTCAcagcgatgg</t>
  </si>
  <si>
    <t>GCGATGGCAGCCGCACAGTTG</t>
  </si>
  <si>
    <t>GCTCATGGTGCCCGGGTCCGG</t>
  </si>
  <si>
    <t>GAGCAGCCACCGAGGGAAGT</t>
  </si>
  <si>
    <t>GGCGTGAGAGCAGCCACCGA</t>
  </si>
  <si>
    <t>Ggccggagacggcagtgttgg</t>
  </si>
  <si>
    <t>Ggctgcggctacggccggaga</t>
  </si>
  <si>
    <t>GCTCGCTGCTCTCCCCTGTGG</t>
  </si>
  <si>
    <t>GCTGCCATCGCGAGATTTGGC</t>
  </si>
  <si>
    <t>GGTAAAGCCGCTTAGTGTGG</t>
  </si>
  <si>
    <t>GAGGTAAGTCCGGGGTGGCGG</t>
  </si>
  <si>
    <t>GAGGCCGGGCTGGTACGTAGG</t>
  </si>
  <si>
    <t>GCTCCCCCTACGTACCAGCC</t>
  </si>
  <si>
    <t>GCTTCGCGGGAAGACGCGG</t>
  </si>
  <si>
    <t>GCCGACCTGCCCGGCGAGGAG</t>
  </si>
  <si>
    <t>GTTGCTCCATGCCCCAACCTG</t>
  </si>
  <si>
    <t>GTCTTCCCGCGAAGCCTCCGT</t>
  </si>
  <si>
    <t>GCAGGTCGGCGGAGACTGCAA</t>
  </si>
  <si>
    <t>GTCTCTCAGGCTCCTCGGAG</t>
  </si>
  <si>
    <t>GGTGGGGGTGAATGAGGCGAG</t>
  </si>
  <si>
    <t>GTCACTCTTAAGAAGGGACG</t>
  </si>
  <si>
    <t>GTTTGCTATGGCGATGAGCAG</t>
  </si>
  <si>
    <t>GGATTCCGTGCTGTTCCGGCG</t>
  </si>
  <si>
    <t>GTGCTGTTCCGGCGCGGCAC</t>
  </si>
  <si>
    <t>GTTCCGGCGCGGCACAGGCC</t>
  </si>
  <si>
    <t>GGAGCGGAACAGTACGGTGGC</t>
  </si>
  <si>
    <t>GCACTGGCTGCGACCTCACC</t>
  </si>
  <si>
    <t>GCGCTAATAGGGAGACTGCAC</t>
  </si>
  <si>
    <t>GCGGACCACAACTCCAGTGAG</t>
  </si>
  <si>
    <t>GGGTGCTGAGAGCGCTAAT</t>
  </si>
  <si>
    <t>GATTCCGTGCTGTTCCGGCG</t>
  </si>
  <si>
    <t>GTGGTGGCGGCGTCCCGGAGC</t>
  </si>
  <si>
    <t>GTTACTACAAGCGGTCCTCC</t>
  </si>
  <si>
    <t>GATCGACTTGATGCTGTCCCG</t>
  </si>
  <si>
    <t>GAACAGTACGGTGGCCGGG</t>
  </si>
  <si>
    <t>GAGTGACGACTTCCGCCGCCC</t>
  </si>
  <si>
    <t>GCTATGGCGATGAGCAGCGG</t>
  </si>
  <si>
    <t>GAAGGGAGGAACGCCGGGCAC</t>
  </si>
  <si>
    <t>GGAACGCCGGGCACTGGAAGG</t>
  </si>
  <si>
    <t>GCGACGACAGCAAGGCGACC</t>
  </si>
  <si>
    <t>GGCAAATGAGCCCAGTGGTAG</t>
  </si>
  <si>
    <t>GctgcCACCGCCACTACCACT</t>
  </si>
  <si>
    <t>GCCGGGCCCGGGTCCCTCCCG</t>
  </si>
  <si>
    <t>GAGTAAGGCCTGGCCGGGCCC</t>
  </si>
  <si>
    <t>GGTCGCCTTGCTGTCGTCG</t>
  </si>
  <si>
    <t>GGGCCTCCGCTTCACCTCGGG</t>
  </si>
  <si>
    <t>GGGGGGTTGTTACCTTGTGTG</t>
  </si>
  <si>
    <t>GGTCGGGGCAAATGAGCCCAG</t>
  </si>
  <si>
    <t>GAACTCGGTCGGCGGCGAGG</t>
  </si>
  <si>
    <t>GGAGGAACGCCGGGCACTGGA</t>
  </si>
  <si>
    <t>GAAATACAAACTCTCGCGCG</t>
  </si>
  <si>
    <t>GCTTCACCTCGGGAGGGACC</t>
  </si>
  <si>
    <t>GGATCTCGCTACCTCGGAGGT</t>
  </si>
  <si>
    <t>GGCCTGGAGGTTAAGGGTGTG</t>
  </si>
  <si>
    <t>GAAGTGACGTTAGGTGTCCGC</t>
  </si>
  <si>
    <t>GTCGTTGGTGTGTTGCGCGAC</t>
  </si>
  <si>
    <t>GTGTTGCGCGACTGGCCTTG</t>
  </si>
  <si>
    <t>GGGATGTTCGCGCCTTGCC</t>
  </si>
  <si>
    <t>GGGCGGAGGGTACTCGGGAGA</t>
  </si>
  <si>
    <t>GATCTCGCTACCTCGGAGG</t>
  </si>
  <si>
    <t>GGGGATGTTCGCGCCTTGCC</t>
  </si>
  <si>
    <t>GCCGGGGGCCTGGAGGTTAA</t>
  </si>
  <si>
    <t>GCGAGATCCAAGATGCTTCTT</t>
  </si>
  <si>
    <t>GCCACCTCCCTCGAGGTTTT</t>
  </si>
  <si>
    <t>GAATCTTCGGAGTGAGTCCTG</t>
  </si>
  <si>
    <t>GTTCGCGCCTTGCCGGGGGCC</t>
  </si>
  <si>
    <t>GCAGGCCCCAGCTCTCCCTCA</t>
  </si>
  <si>
    <t>GAGCGCGGCATAGTGGTCG</t>
  </si>
  <si>
    <t>GCTTCCGATTGGGGTCGGA</t>
  </si>
  <si>
    <t>GCGCAGAAGAACCACTCGCT</t>
  </si>
  <si>
    <t>GCGCTACTGCTGCGCGAAT</t>
  </si>
  <si>
    <t>GGAAGCCCTCCGACCCCAAT</t>
  </si>
  <si>
    <t>GTTGGAGGGGTTCTGGGCTCC</t>
  </si>
  <si>
    <t>GACAGGCGAAGGCTGCGTGGG</t>
  </si>
  <si>
    <t>GGCTCGGGAGACCGGGCAAGT</t>
  </si>
  <si>
    <t>GCATTCATTGCGCCGCGGCA</t>
  </si>
  <si>
    <t>GTAGTTAGGCTTCCGATTG</t>
  </si>
  <si>
    <t>GCGCCTCGCAGTCGGTCTGC</t>
  </si>
  <si>
    <t>GCCCAGGAAACCAAGCCCGAA</t>
  </si>
  <si>
    <t>GCTAGTCCGTTAGAGGCGTG</t>
  </si>
  <si>
    <t>GCGTGTGCGCACGCCGTAG</t>
  </si>
  <si>
    <t>GCAGTCGGTCTGCAGGCCGGG</t>
  </si>
  <si>
    <t>GGCCTGCAGACCGACTGCG</t>
  </si>
  <si>
    <t>GTGTGCGCACGCCGTAGGGGG</t>
  </si>
  <si>
    <t>GTGCGGGCTTCGGGTGCCATG</t>
  </si>
  <si>
    <t>GTTCGGGACTATCTTCTGGT</t>
  </si>
  <si>
    <t>GACGGACAGTGTACGCTTCG</t>
  </si>
  <si>
    <t>GTTTCCTGGGCGACCACCGC</t>
  </si>
  <si>
    <t>GCCGTAGGGGGCGGGCCGTT</t>
  </si>
  <si>
    <t>GGCTAGTCCGTTAGAGGCGTG</t>
  </si>
  <si>
    <t>GCGCTCCGTGATGCATTATC</t>
  </si>
  <si>
    <t>GTGCGGGCTTCGGAGGCGTGC</t>
  </si>
  <si>
    <t>GACGGGCTACCACCGGAG</t>
  </si>
  <si>
    <t>GAAGGCGGTGAAGAGCGAAC</t>
  </si>
  <si>
    <t>GCCGGCGAAGACACCGGGA</t>
  </si>
  <si>
    <t>GGTTCCCGCGGTGGCCCGAG</t>
  </si>
  <si>
    <t>GGCCCGAGCGGGCCGGCTCGC</t>
  </si>
  <si>
    <t>GCGGGCCGGCTCGCTGGTCGG</t>
  </si>
  <si>
    <t>GGCTCGCTGGTCGGCGGAGAC</t>
  </si>
  <si>
    <t>GGCGGAGACGGGCTACCAC</t>
  </si>
  <si>
    <t>GATCAGTTGAGCTCCTCTAGC</t>
  </si>
  <si>
    <t>GTGAAGAGCGAACGGGAGCGA</t>
  </si>
  <si>
    <t>GTGAATAACCTACTGGGGTC</t>
  </si>
  <si>
    <t>GCCATGGCCGCGGCTGCTCGG</t>
  </si>
  <si>
    <t>GGCGGTGCGTTTGGTCTTG</t>
  </si>
  <si>
    <t>GTGAATAACCTACTGGGGTCT</t>
  </si>
  <si>
    <t>GTCTGCAATACGAGTACAAGG</t>
  </si>
  <si>
    <t>GCCTCCGAGCAGCCGCGGCCA</t>
  </si>
  <si>
    <t>GCTTGCGGTAGGGAGGCGTGG</t>
  </si>
  <si>
    <t>GCCGTTTGCAGCTTGCGGT</t>
  </si>
  <si>
    <t>GCGTCTTTCCTGCGTCGTTC</t>
  </si>
  <si>
    <t>GTACTCGTATTGCAGACTAC</t>
  </si>
  <si>
    <t>GACGCAGGAAAGACGCACTG</t>
  </si>
  <si>
    <t>GAAATGGAATCGGGGTGAAGG</t>
  </si>
  <si>
    <t>GAGTACAAGGCGGTGCGTT</t>
  </si>
  <si>
    <t>GCGGTCACCTCCTCCAACGTC</t>
  </si>
  <si>
    <t>GCTGCAGCCCACCCGCCAAG</t>
  </si>
  <si>
    <t>GGAGAGCGGCTGCCGGACGT</t>
  </si>
  <si>
    <t>GTTCGGCCGCTTCCTCTTGG</t>
  </si>
  <si>
    <t>GGAGGAGGTGACCGCGTCCC</t>
  </si>
  <si>
    <t>GGGCTGGGACCTAGATAGTC</t>
  </si>
  <si>
    <t>GGACCTAGATAGTCTGGATCC</t>
  </si>
  <si>
    <t>GGGGCCCTTTCGGGGACTAT</t>
  </si>
  <si>
    <t>GAAGAAGGGAGATCCGCAC</t>
  </si>
  <si>
    <t>GGGCCGATAGTCCCCGAAA</t>
  </si>
  <si>
    <t>GTGTGACTGAGTGGCCCGAC</t>
  </si>
  <si>
    <t>GTGACTGAGTGGCCCGACG</t>
  </si>
  <si>
    <t>GACGTGGACGCCCCCGGAG</t>
  </si>
  <si>
    <t>GACGGCGGAGGGATTTGCGGC</t>
  </si>
  <si>
    <t>GATAGCGACTGGAGCAGGGGG</t>
  </si>
  <si>
    <t>GGACAGACGCCAGAGCGAGG</t>
  </si>
  <si>
    <t>GAGCGAGGAGGGCGCTACG</t>
  </si>
  <si>
    <t>GGACGTGGACGCCCCCGGAG</t>
  </si>
  <si>
    <t>GCGTCTGTCCGGAGGCTCG</t>
  </si>
  <si>
    <t>GCAGGAGTTGTTGTTGCTGAG</t>
  </si>
  <si>
    <t>GCCTGGTGCGCTCGCTTAG</t>
  </si>
  <si>
    <t>GTCGCTATCGGAGGCCGCG</t>
  </si>
  <si>
    <t>GGGCCCACCGCTGGGGCTTCT</t>
  </si>
  <si>
    <t>GTAGCGGCCCCGCACCCCGTC</t>
  </si>
  <si>
    <t>GCGTAGCGCCCTCCTCGCTC</t>
  </si>
  <si>
    <t>GTGGGAACCGCGACTGATCG</t>
  </si>
  <si>
    <t>GGGAGCTTCCGAGTCTGTTG</t>
  </si>
  <si>
    <t>GAGCCATCAGAACCGCCACCA</t>
  </si>
  <si>
    <t>GCTGCATTTCCGGTAGCGG</t>
  </si>
  <si>
    <t>GCTTCCGAGTCTGTTGTGGAG</t>
  </si>
  <si>
    <t>GCTTCTGCCGAGCAGAGGCG</t>
  </si>
  <si>
    <t>GCCGTGGGTTGGAGCCACTTA</t>
  </si>
  <si>
    <t>GGTCGGGTAGAAACCTACTTC</t>
  </si>
  <si>
    <t>GTGGGAACCGCGACTGATC</t>
  </si>
  <si>
    <t>GATTTCCCGCCGCCGCTAC</t>
  </si>
  <si>
    <t>GAACTCCAGGGCTAGTGAGC</t>
  </si>
  <si>
    <t>GCCCTAAGTGGCTCCAACCCA</t>
  </si>
  <si>
    <t>GGGAGAGAGGCTAGGCCTCTG</t>
  </si>
  <si>
    <t>GGAGCCACTTAGGGCGGTGA</t>
  </si>
  <si>
    <t>GGCTTCCTCCCCGATCAGTCG</t>
  </si>
  <si>
    <t>GGGGTGAGGAGACTGACTCTG</t>
  </si>
  <si>
    <t>GGTGGGTACGCGTTTGGCCC</t>
  </si>
  <si>
    <t>GACGAAGCGCGAAGCTGGGG</t>
  </si>
  <si>
    <t>GCTTTTGGTTCTTACAGTAGT</t>
  </si>
  <si>
    <t>GAGCGTGGCTACGTTGCTTC</t>
  </si>
  <si>
    <t>GGCGCTCGATTGAGGAGCG</t>
  </si>
  <si>
    <t>GCCCCTCCGAGATCCAAACC</t>
  </si>
  <si>
    <t>GTCCGCTCCCAGCTGCAACAG</t>
  </si>
  <si>
    <t>GAAGGCGCACGAACCCACCTA</t>
  </si>
  <si>
    <t>GGTTCTTACAGTAGTCGGCGT</t>
  </si>
  <si>
    <t>GTGATCGTAGTCACTAGTTG</t>
  </si>
  <si>
    <t>GGTTTCTGAAACCTCGAGGGA</t>
  </si>
  <si>
    <t>GATTTCGGGGCCCCACTCACT</t>
  </si>
  <si>
    <t>GCCCCTCGCTCGGCTGCTGG</t>
  </si>
  <si>
    <t>GCTAGTCTCGTGGGGTTCCG</t>
  </si>
  <si>
    <t>GTATCTGGGCCGGGTGGACGG</t>
  </si>
  <si>
    <t>GCTGGCTGTGCGCGTCATTTC</t>
  </si>
  <si>
    <t>GAGTGGGGCCCCGAAATCTGA</t>
  </si>
  <si>
    <t>GTTGTGGCCCCCATGCAGGAG</t>
  </si>
  <si>
    <t>GGTTCCGCGGTGTCGTCGC</t>
  </si>
  <si>
    <t>GAGGAGCGCGACTGCGGCCCC</t>
  </si>
  <si>
    <t>GGCCGGAAGCGCCTACTCCAG</t>
  </si>
  <si>
    <t>GTTAGCAGGCCGCGCACACG</t>
  </si>
  <si>
    <t>GGCGCATGGCGGAAACGCCG</t>
  </si>
  <si>
    <t>GGGAGTGACCAAGCAGCTCT</t>
  </si>
  <si>
    <t>GGATGAAGCTCGTGAGGTGA</t>
  </si>
  <si>
    <t>GTCGGTCAGTGTTCGGTTGA</t>
  </si>
  <si>
    <t>GCTCCGCGCGCTCTTGACGTC</t>
  </si>
  <si>
    <t>GGAGGGCTTGGCCCGGAGTC</t>
  </si>
  <si>
    <t>GCGGGATCAGGGCTTACACCT</t>
  </si>
  <si>
    <t>GGATGCACTGGGCGGGATCA</t>
  </si>
  <si>
    <t>GGGCCTCGGGGATGCACTGGG</t>
  </si>
  <si>
    <t>GACAGTTGGAGGAGAGTTGCT</t>
  </si>
  <si>
    <t>GACAGCAGGAGGTTGGGCCAA</t>
  </si>
  <si>
    <t>GGACGGCAAGGCGGAGACGC</t>
  </si>
  <si>
    <t>GTGACGGGAAGTCCTGGCCCT</t>
  </si>
  <si>
    <t>GTCCAGCCTGTCCTTGGTGTG</t>
  </si>
  <si>
    <t>GGCTTGGGCCCTCAGACCG</t>
  </si>
  <si>
    <t>GAATACGGGGTGCGAAGGCGC</t>
  </si>
  <si>
    <t>GGGTAGTTGAACCGTGATGGT</t>
  </si>
  <si>
    <t>GTCTTGGGGGGACCCCTGCCG</t>
  </si>
  <si>
    <t>GCCCCGGGGGCTCATGGGATG</t>
  </si>
  <si>
    <t>GGATCCGTACTCCACTATCCC</t>
  </si>
  <si>
    <t>GCAACTTCCGGAATAAAGAAC</t>
  </si>
  <si>
    <t>GCGGAAGTGTGAAGGTCACG</t>
  </si>
  <si>
    <t>GGAGGTTCGGGTCAGAATACG</t>
  </si>
  <si>
    <t>GATGTCAGGACTAGGAGGTTC</t>
  </si>
  <si>
    <t>GGCGCCTCACGCGGATGAAT</t>
  </si>
  <si>
    <t>GTGAAAGGTCATAGTCCTGTT</t>
  </si>
  <si>
    <t>GAGGGAGACCAGCCTCGCG</t>
  </si>
  <si>
    <t>GCTGTAGTCACGAGGGACGGG</t>
  </si>
  <si>
    <t>GGCCGTGGTTACGATGGTA</t>
  </si>
  <si>
    <t>GGTAAGGAGAAAGAGAACGGC</t>
  </si>
  <si>
    <t>GAGCCGCAGTTTCAAGAGAAA</t>
  </si>
  <si>
    <t>GTGACTACAGCAGGTACCGC</t>
  </si>
  <si>
    <t>GTAACCACGGCCGAATGTTGC</t>
  </si>
  <si>
    <t>GGATGAATGGGAAACGCGCGA</t>
  </si>
  <si>
    <t>GCGGCGCCTCACGCGGATGAA</t>
  </si>
  <si>
    <t>GGAGGGAGACCAGCCTCGCG</t>
  </si>
  <si>
    <t>GTTTCCCATTCATCCGCGTG</t>
  </si>
  <si>
    <t>GATGAATGGGAAACGCGCGA</t>
  </si>
  <si>
    <t>GAAACTGCGGCTCGGGACCTG</t>
  </si>
  <si>
    <t>GAGGTCGCCGGGATCCCGGCC</t>
  </si>
  <si>
    <t>GATGCCTTGGAACGCAACGCA</t>
  </si>
  <si>
    <t>GTGTGAGAGCCAAACCGAAG</t>
  </si>
  <si>
    <t>GACGCCAGACGCAAGACGCC</t>
  </si>
  <si>
    <t>GAGGCGCTGAGATATCGCG</t>
  </si>
  <si>
    <t>GTGAAGCGGCTCAAGACATT</t>
  </si>
  <si>
    <t>GGCTCAAGACATTCGGCTAA</t>
  </si>
  <si>
    <t>GACATTCGGCTAACGGAGA</t>
  </si>
  <si>
    <t>GACGCAAATAACTGACCACTT</t>
  </si>
  <si>
    <t>GGCTAACGGAGAGGGAACCA</t>
  </si>
  <si>
    <t>GTCGCACGCGCCGCCGCCACC</t>
  </si>
  <si>
    <t>GAGAGGCAACTCGGCAGCTGG</t>
  </si>
  <si>
    <t>GAGTCACAGTCCGGCACCGAG</t>
  </si>
  <si>
    <t>GGCAGGTGATTCGTCGGCCC</t>
  </si>
  <si>
    <t>GTGATTCGTCGGCCCCGGTGG</t>
  </si>
  <si>
    <t>GTGCGACGGTCACCTCGGTT</t>
  </si>
  <si>
    <t>GTGCCGGACTGTGACTCCCTC</t>
  </si>
  <si>
    <t>GTCATCTGGAGGGATAGAGCC</t>
  </si>
  <si>
    <t>GCCTCCTGGGACGTCATCTGG</t>
  </si>
  <si>
    <t>GTTTAGTTCACCCGCTCACCG</t>
  </si>
  <si>
    <t>GGGTCTTTCAGCGGTTTCCC</t>
  </si>
  <si>
    <t>GACTAGGCCTAGTCGAAGC</t>
  </si>
  <si>
    <t>GGCGGGTCTTTCCAGATGATG</t>
  </si>
  <si>
    <t>GGGGTCTTTCAGCGGTTTCCC</t>
  </si>
  <si>
    <t>GATGATGAGGAGCGGAAAGGA</t>
  </si>
  <si>
    <t>GGGAGGGCGTAGCCGTAGTCT</t>
  </si>
  <si>
    <t>GAGCGGGTGAACTAAACCC</t>
  </si>
  <si>
    <t>GGAAGGAGTGCGCGATGCGC</t>
  </si>
  <si>
    <t>GCGCGAGCGACAGCACCGCT</t>
  </si>
  <si>
    <t>GAAGATGGCGCTCACCAGGT</t>
  </si>
  <si>
    <t>GGGGTGTAATAATGTTAACTG</t>
  </si>
  <si>
    <t>GCGCGTCCGTCGCGAGCGAC</t>
  </si>
  <si>
    <t>GTCGCGAGCGACCGGGCCGA</t>
  </si>
  <si>
    <t>GCCGCCCGGGAGAAGACTGA</t>
  </si>
  <si>
    <t>GGAGCAGTTGCCGCCGTTGG</t>
  </si>
  <si>
    <t>GTTGCCATGAGGCGAGGCTA</t>
  </si>
  <si>
    <t>GGGAGGACCTCACTTCCCCG</t>
  </si>
  <si>
    <t>GTTAACTGAGGTAAGCGGCGA</t>
  </si>
  <si>
    <t>GACGTCGCTCTTCCAAGATGG</t>
  </si>
  <si>
    <t>GCGGTTTTACTCGGCTTCGC</t>
  </si>
  <si>
    <t>GCCGGGAGGCCTTGGAGGCGT</t>
  </si>
  <si>
    <t>GGGTCGTCCGGCTGCCAGGCA</t>
  </si>
  <si>
    <t>GGCCGAGTCGGTCCCGCGGC</t>
  </si>
  <si>
    <t>GTTGAAGCCGTAGCCGGACT</t>
  </si>
  <si>
    <t>GTGCTCGCCCTGCCTGGCAGC</t>
  </si>
  <si>
    <t>GGCCACCGAGCTGCTGGCGCG</t>
  </si>
  <si>
    <t>GGCTACGGCTTCAACGTGCG</t>
  </si>
  <si>
    <t>GTCAAGTCCGAGTCCGGCTA</t>
  </si>
  <si>
    <t>Gctccactgcgccgggaacgg</t>
  </si>
  <si>
    <t>GATGGCGGACGAGGACGGGGA</t>
  </si>
  <si>
    <t>GGGACGGAGGCTTGTTTGCG</t>
  </si>
  <si>
    <t>GAAGGGCGACGGCCCAGTGC</t>
  </si>
  <si>
    <t>GAAGGCCGTGTGCGTGCTGAA</t>
  </si>
  <si>
    <t>GGCGTGGCCTAGCGAGTTA</t>
  </si>
  <si>
    <t>GTAGTCGCGGAGACGGGGTGC</t>
  </si>
  <si>
    <t>GTCTGGCCTATAAAGTAGTCG</t>
  </si>
  <si>
    <t>GCGATTGGTTTGGGGCCAGAG</t>
  </si>
  <si>
    <t>GCGTGCGAGGCGATTGGTTTG</t>
  </si>
  <si>
    <t>GCTCCTAGCAAAGGTGCGCG</t>
  </si>
  <si>
    <t>GTCGCCCTTCAGCACGCACA</t>
  </si>
  <si>
    <t>GcactagcagcaTGTTGAGC</t>
  </si>
  <si>
    <t>GCACCGGGCCTGGCGGGACCG</t>
  </si>
  <si>
    <t>GGCAGGGCCTCCGCGGCAA</t>
  </si>
  <si>
    <t>GAAGGGGCTCGCGGCGGGCA</t>
  </si>
  <si>
    <t>GGGACCCGGTCACGGCCCCAA</t>
  </si>
  <si>
    <t>GCCGCGAGCCCCTTCGCCCT</t>
  </si>
  <si>
    <t>Ggctgtggtggcttcggcag</t>
  </si>
  <si>
    <t>GGCCACTGTCGCCATTGCCG</t>
  </si>
  <si>
    <t>GGGCCTTAAGAAAGCGCG</t>
  </si>
  <si>
    <t>GGCgcaggagcggcactcg</t>
  </si>
  <si>
    <t>GGACGTGTGGAGGGACGCTC</t>
  </si>
  <si>
    <t>GCGAGCTCGCAGCGCGGAACA</t>
  </si>
  <si>
    <t>GGTGCCCCCGGGGCGCCTCT</t>
  </si>
  <si>
    <t>GGCGGAGGTCTCGCGGGGAAG</t>
  </si>
  <si>
    <t>GCGGGGAAGGGGAAGGACCGG</t>
  </si>
  <si>
    <t>GAAGGACCGGAGGTCGTTGTT</t>
  </si>
  <si>
    <t>GGCTGCCCTGAGGTgccgccg</t>
  </si>
  <si>
    <t>GCTCCTCACCTTTTTCAGCGC</t>
  </si>
  <si>
    <t>GCGCCGTCCTTTTGGAGACG</t>
  </si>
  <si>
    <t>GGAAGCTCCAGCGCTACAC</t>
  </si>
  <si>
    <t>GCTCCAGCGCTACACcggcgg</t>
  </si>
  <si>
    <t>GGAGTCCCAACTACGCGGAGC</t>
  </si>
  <si>
    <t>GGCGCCCCGGGGGCACCATGC</t>
  </si>
  <si>
    <t>GAAGAGAACGCGCCCAAGTGG</t>
  </si>
  <si>
    <t>GCAGCCCCCCAGCGCGGGCGC</t>
  </si>
  <si>
    <t>GAGGCCCCCCTCATACGGC</t>
  </si>
  <si>
    <t>GGAGCTGGGGCGGAGGTCTCG</t>
  </si>
  <si>
    <t>GCCCTTCCCCAGCGCCCGCGC</t>
  </si>
  <si>
    <t>GCGGCGCCCGCTCCGCGTAGT</t>
  </si>
  <si>
    <t>Gcggcggcctaggtcccgccc</t>
  </si>
  <si>
    <t>GCGAACCCGGACCGGACAGGG</t>
  </si>
  <si>
    <t>GGGGTCCTGTCCGGGGGGGTT</t>
  </si>
  <si>
    <t>GCTCAAGGGGGTCCTGTCCGG</t>
  </si>
  <si>
    <t>GCAGCTGAGGGACAAGCTCAA</t>
  </si>
  <si>
    <t>GACTCATCCTTACCGCTCA</t>
  </si>
  <si>
    <t>Gcccgcccccgcttcacggcg</t>
  </si>
  <si>
    <t>GATGAGTCCACTCCAAGCTTA</t>
  </si>
  <si>
    <t>Gggcgcgcgcgagggccgacc</t>
  </si>
  <si>
    <t>Gggcgatccccgccgtgaag</t>
  </si>
  <si>
    <t>GCTTCCTGGTTGGCTGCTTC</t>
  </si>
  <si>
    <t>GTGAGGAGGTCCGCTGGAAGC</t>
  </si>
  <si>
    <t>GCCCTCACCTCAGACACCGG</t>
  </si>
  <si>
    <t>GAGGACAGAAGACCGGTCCT</t>
  </si>
  <si>
    <t>GCGTGGTCCTCCCCGGTGTG</t>
  </si>
  <si>
    <t>GCCAACCAGGAAGCGCAGAGC</t>
  </si>
  <si>
    <t>GCAGGTTCAAACACAGACGGC</t>
  </si>
  <si>
    <t>GTGAACATGGCGTCCTCGACT</t>
  </si>
  <si>
    <t>GGCCGGGGGCGTGGTCAAcgc</t>
  </si>
  <si>
    <t>GCTCGGGGGTAGAgcccggg</t>
  </si>
  <si>
    <t>GCAGCCCTTTTAGGGACTCTG</t>
  </si>
  <si>
    <t>GGGACTCTGAGGGTCTCGGAA</t>
  </si>
  <si>
    <t>GGCCTGTGAGGGGTCTTTCA</t>
  </si>
  <si>
    <t>GTGAGGGGTCTTTCAAGGTTG</t>
  </si>
  <si>
    <t>GGAGGCGGCATCGTCCAAAGA</t>
  </si>
  <si>
    <t>GGTCCCGAGAACCGGGCGA</t>
  </si>
  <si>
    <t>GAAGGAAGGCGGTTGTGAATT</t>
  </si>
  <si>
    <t>GCCGAGTCTCCTGGTCACCG</t>
  </si>
  <si>
    <t>GGTGCGTCTTAAAGGGAAGGG</t>
  </si>
  <si>
    <t>GGCCGGAAACACGTCGGAGG</t>
  </si>
  <si>
    <t>GTCGGCTTTTCTACTGCTT</t>
  </si>
  <si>
    <t>GGCAACCTCCGGGACTCTGA</t>
  </si>
  <si>
    <t>GGTGGGAGACTAGAGGCCGAG</t>
  </si>
  <si>
    <t>GCCGAGGGGGCGCAACCTG</t>
  </si>
  <si>
    <t>GACCCTCGCTGACTTCTGCCC</t>
  </si>
  <si>
    <t>GAGCCCGTGCCTCCGCACAAG</t>
  </si>
  <si>
    <t>GACGAACCATTTTCCGCGCTT</t>
  </si>
  <si>
    <t>GTTGAAGCGCGCACATTGAGT</t>
  </si>
  <si>
    <t>GAATTCCGGGTGGGAGACTAG</t>
  </si>
  <si>
    <t>GCAAATTTGACTGTCCGCG</t>
  </si>
  <si>
    <t>GAAGGCGGCCATGACTACGCC</t>
  </si>
  <si>
    <t>GCTCACCTCCTCTATGTCG</t>
  </si>
  <si>
    <t>GAAGGGGTTTTGAGGTGGGCC</t>
  </si>
  <si>
    <t>GGTTGGAGCCTGGCGTAGTCA</t>
  </si>
  <si>
    <t>GACAGTCAAATTTGCGCGGGT</t>
  </si>
  <si>
    <t>GAGGGTCGGAGCGTGGTCGC</t>
  </si>
  <si>
    <t>GCGTGGTCGCGGGCCCACGG</t>
  </si>
  <si>
    <t>GTCGCGGGCCCACGGGGGAAG</t>
  </si>
  <si>
    <t>GAAAGCAACCTCTTCTGGAAG</t>
  </si>
  <si>
    <t>GGTTTGAAATCGGAAAGTTGG</t>
  </si>
  <si>
    <t>GAAGTGCACTAGGTTTGAAAT</t>
  </si>
  <si>
    <t>GAGTGGGCGCGGATCTGGTG</t>
  </si>
  <si>
    <t>GGGAAAGTGAATTTGAGGGC</t>
  </si>
  <si>
    <t>GGGACTCAGGCCTGCCTGCGA</t>
  </si>
  <si>
    <t>GCCTGCGAAGGTAAGGGAGTT</t>
  </si>
  <si>
    <t>GGCCCCCCTGTCGCAATA</t>
  </si>
  <si>
    <t>GATCTGGTGTGGGGAAGGCGG</t>
  </si>
  <si>
    <t>GCAAGTGGCGCGCCGTGGGCT</t>
  </si>
  <si>
    <t>GTCCGCCCAAGCCGCGCGGAA</t>
  </si>
  <si>
    <t>GAGCTCAGGGCGTCCACATTG</t>
  </si>
  <si>
    <t>GGAGGGGGTGGGCGCTCCATT</t>
  </si>
  <si>
    <t>GTTTTTCCTTTCCGCGCGGCT</t>
  </si>
  <si>
    <t>GTGGAGTTAGCGTCCTCAATG</t>
  </si>
  <si>
    <t>GTGAGACGTGGGACTTCTCGC</t>
  </si>
  <si>
    <t>GGAACTGCATTCAAATATCCC</t>
  </si>
  <si>
    <t>GAGCTCCCATTAGGAGCCGC</t>
  </si>
  <si>
    <t>GGACGTCTCGTGAGACGT</t>
  </si>
  <si>
    <t>GCTCTGCATTGGCCCCCACCG</t>
  </si>
  <si>
    <t>GCGCAAGAGATTTATGCAAA</t>
  </si>
  <si>
    <t>GTTGGGCTGGTGGAGGAGTCC</t>
  </si>
  <si>
    <t>GGAGGAGTCCCGGTACTCACA</t>
  </si>
  <si>
    <t>GTCGGTCAGATCCCCTGCCT</t>
  </si>
  <si>
    <t>GTCAGGGGCTGGACGGTCGTG</t>
  </si>
  <si>
    <t>GCATTGGCCCCCACCGAGGCA</t>
  </si>
  <si>
    <t>GGACGGTCGTGGGGCGGGTGC</t>
  </si>
  <si>
    <t>GCCGCTGGGAGATAGTCCCCT</t>
  </si>
  <si>
    <t>GAGATTTATGCAAACGGGT</t>
  </si>
  <si>
    <t>GAATGGCTGCGTGGCGAAC</t>
  </si>
  <si>
    <t>GGCGGGCCTTCACAGAGGGCG</t>
  </si>
  <si>
    <t>GCGCAAGGCAGGCTCTGTAGG</t>
  </si>
  <si>
    <t>GCCATTCGCCCGCACCGTG</t>
  </si>
  <si>
    <t>GAGACCGGTCCTCTGCGGAG</t>
  </si>
  <si>
    <t>GGTGGGGTGCGGAGCGGGACT</t>
  </si>
  <si>
    <t>GTGCTGCCAGGAAGATGCGGC</t>
  </si>
  <si>
    <t>GCTGCTGCCGCCGCACGGTGC</t>
  </si>
  <si>
    <t>GGGGACCTGCCGAGAGGGATG</t>
  </si>
  <si>
    <t>GCGAACGGGGAAGTACGGAA</t>
  </si>
  <si>
    <t>GGCGCATGGCGGGGATGGCGC</t>
  </si>
  <si>
    <t>GGTTCTACTACCAGTACCTGC</t>
  </si>
  <si>
    <t>Gcgcgggtctgggcgtgccgc</t>
  </si>
  <si>
    <t>GCGGGAGGCGCATGGCGGGGA</t>
  </si>
  <si>
    <t>GCATCGCGGGAGGCGCATGG</t>
  </si>
  <si>
    <t>GtgtgagcTGCATCGCGGG</t>
  </si>
  <si>
    <t>Gggggctttaggacgtgagc</t>
  </si>
  <si>
    <t>Gtctgggcgtgccgcgggtga</t>
  </si>
  <si>
    <t>Gtcctaaagcccccggccgcc</t>
  </si>
  <si>
    <t>Gggccaatgggcgctgggtgg</t>
  </si>
  <si>
    <t>GCGGCGAGTGGGGGCGTGCGA</t>
  </si>
  <si>
    <t>GGGGGCGTGCGACGGTTACTC</t>
  </si>
  <si>
    <t>GTTACTGGGGCCGCGCCGCGC</t>
  </si>
  <si>
    <t>GCGACGGTTACTCTGGTTACT</t>
  </si>
  <si>
    <t>GCCGCCGCCGCCATCTGAGGG</t>
  </si>
  <si>
    <t>GTGGGGAAGTGCAGTCGCGGT</t>
  </si>
  <si>
    <t>GGCCTCTAAATCTTTAGGTT</t>
  </si>
  <si>
    <t>GAGTCCGAGGCCATCTTTTGT</t>
  </si>
  <si>
    <t>GGATGCTGGTGAGGAAGCCGT</t>
  </si>
  <si>
    <t>GAAACCACCTTTTATCGGT</t>
  </si>
  <si>
    <t>GCGGTGGCACTCACGGAATCT</t>
  </si>
  <si>
    <t>GCGCCTTGGCGGTCGTCTTGC</t>
  </si>
  <si>
    <t>GAGCGCTCAGAACTTTTTTAA</t>
  </si>
  <si>
    <t>GGTGTCACGAGGTAGCTAGGA</t>
  </si>
  <si>
    <t>GGCGGGAACCGGAAGGTGCGG</t>
  </si>
  <si>
    <t>GTCCGGGCTCCGGGATCTTTG</t>
  </si>
  <si>
    <t>GGTTCTCAAGAGCCCGGCGTC</t>
  </si>
  <si>
    <t>GGAAGGTGCGGTGGCACTCA</t>
  </si>
  <si>
    <t>GAAGGTCCGCCTCGCTTCTTC</t>
  </si>
  <si>
    <t>GCACAGCTCACCTTCCCGCC</t>
  </si>
  <si>
    <t>GAACCCGCAAGACGACCGCCA</t>
  </si>
  <si>
    <t>GGCCCCAAAGATCCCGGAGCC</t>
  </si>
  <si>
    <t>GTGTCACGAGGTAGCTAGGA</t>
  </si>
  <si>
    <t>GGGTCTTCTGACGTGCCGGG</t>
  </si>
  <si>
    <t>GTTCTCAAGAGCCCGGCGTCC</t>
  </si>
  <si>
    <t>GAAGTTTTTCAAACGCCAGA</t>
  </si>
  <si>
    <t>GGAAGTTTTTCAAACGCCAGA</t>
  </si>
  <si>
    <t>GAGACATCGACGGTGAGTGGT</t>
  </si>
  <si>
    <t>GCTGACCCTGGGAGACATCGA</t>
  </si>
  <si>
    <t>GATGGACGACAGCGGCGAGC</t>
  </si>
  <si>
    <t>GTTGTCGGGTGTCATGGGCGG</t>
  </si>
  <si>
    <t>GAGCCGGGCGATGGACGACAG</t>
  </si>
  <si>
    <t>GGGTGGCACCCGTCGGTGAGG</t>
  </si>
  <si>
    <t>GCTCGTCGCCCAGCTCCGTGA</t>
  </si>
  <si>
    <t>GCCCGGGCGCCGCACAGAAA</t>
  </si>
  <si>
    <t>GCGGGGGTTGTCGGGTGTCAT</t>
  </si>
  <si>
    <t>GCCCGGCACCGCCTCACCGAC</t>
  </si>
  <si>
    <t>GTTGGAGGAACTTTCGTGGT</t>
  </si>
  <si>
    <t>GTGAACCGGTCTCTCAGACCG</t>
  </si>
  <si>
    <t>GGTTGCCAAACTCCAAGTTGC</t>
  </si>
  <si>
    <t>GAGCAGAAGGCGGATGAGTTT</t>
  </si>
  <si>
    <t>GGACAGAAGAGGCTTCCGTTG</t>
  </si>
  <si>
    <t>GACCGGTTCACGTGCAGGCAG</t>
  </si>
  <si>
    <t>GGTGAGCGCCGAGGAACCTAT</t>
  </si>
  <si>
    <t>GAACCTATGGGGCTGACTTTA</t>
  </si>
  <si>
    <t>GTGCGGTTGGAGGAACTTTCG</t>
  </si>
  <si>
    <t>GGTTTCCCGCAACTTGGAGTT</t>
  </si>
  <si>
    <t>GTCCTGGTAGCGCGAGCGC</t>
  </si>
  <si>
    <t>GCCGCAACCTAAcccgggcg</t>
  </si>
  <si>
    <t>GcgcggcgccgcAGCACAA</t>
  </si>
  <si>
    <t>Gggccgggctccatggcggg</t>
  </si>
  <si>
    <t>GGAACCAGCCCTCGCGGATgg</t>
  </si>
  <si>
    <t>GTCTCGCGGAACCAGCCCTCG</t>
  </si>
  <si>
    <t>GGCCACAGGCTGCAGGTCTCG</t>
  </si>
  <si>
    <t>GGTAGCGCGAGCGCCGGTGG</t>
  </si>
  <si>
    <t>GgccccgccgccATCCGCGA</t>
  </si>
  <si>
    <t>GggTTAGGTTGCGGCGCGGG</t>
  </si>
  <si>
    <t>GACCAGGACAGGTGGGTTCTG</t>
  </si>
  <si>
    <t>GGACGCGGAACCATTTCTT</t>
  </si>
  <si>
    <t>GggtttctcccTGCGGCTCC</t>
  </si>
  <si>
    <t>Gttcctcccgggtttctgc</t>
  </si>
  <si>
    <t>Ggagaaacccggcagaaaccc</t>
  </si>
  <si>
    <t>GAGATCCTGGCGCCGAGCGAC</t>
  </si>
  <si>
    <t>GCGACAGGTGCCGGAACAAAC</t>
  </si>
  <si>
    <t>GGCGATGAGAAATCGCGGACG</t>
  </si>
  <si>
    <t>GCCATTCTGGAGGCCGCGGAG</t>
  </si>
  <si>
    <t>GCGGTGGGTCCTCCGAAAGGA</t>
  </si>
  <si>
    <t>GAGACGGAGCTCTTGAGTAGA</t>
  </si>
  <si>
    <t>GCGGCCGCACCAAGGTGGGGG</t>
  </si>
  <si>
    <t>GCGCGCGCTACTGCCCATCCC</t>
  </si>
  <si>
    <t>GTTGGACTCGCGCTCGGA</t>
  </si>
  <si>
    <t>GGCTAGATTTCAGGGCGACCT</t>
  </si>
  <si>
    <t>GGGCGCGCGACGAGGACTTCG</t>
  </si>
  <si>
    <t>GAGACGGAGCTCTTGAGTAG</t>
  </si>
  <si>
    <t>GCGTTGGACTCGCGCTCGGAC</t>
  </si>
  <si>
    <t>GCTCGGACGGGCTAGATTTCA</t>
  </si>
  <si>
    <t>GGGCTAGATTTCAGGGCGACC</t>
  </si>
  <si>
    <t>GGCGCGCGACGAGGACTTCG</t>
  </si>
  <si>
    <t>GGGGGCGGGCGCGGAGAAACT</t>
  </si>
  <si>
    <t>GGACTTCGAGGAGGGCGAGA</t>
  </si>
  <si>
    <t>GGGGCGGGCGCGGAGAAACTC</t>
  </si>
  <si>
    <t>GGAACCGGGGTCCACGGGGGC</t>
  </si>
  <si>
    <t>GGAGAGGAACCGGGGTCCACG</t>
  </si>
  <si>
    <t>GAGAGGAACCGGGGTCCACGG</t>
  </si>
  <si>
    <t>GAGAAACTCGGGGCGAGTGG</t>
  </si>
  <si>
    <t>GCGGCAATCGTTGTTCCCTGC</t>
  </si>
  <si>
    <t>GCTCGGCGCACGGATATG</t>
  </si>
  <si>
    <t>GGCGCCATTTTGGAGGGGCCG</t>
  </si>
  <si>
    <t>GCGGCAATCGTTGTTCCCTG</t>
  </si>
  <si>
    <t>GCTTTTCGTCACCGCCATGT</t>
  </si>
  <si>
    <t>GTCACCGCCATGTCGGGAGG</t>
  </si>
  <si>
    <t>GAGCGCAACGGGTGCTGCGA</t>
  </si>
  <si>
    <t>GAATCACACCACCTCCCGACA</t>
  </si>
  <si>
    <t>GAGCTGATAAAGGCGCCATTT</t>
  </si>
  <si>
    <t>GCGCCATTTTGGAGGGGCCGC</t>
  </si>
  <si>
    <t>GGAGACGTGGTGCCGCTGC</t>
  </si>
  <si>
    <t>GGCTCGCTCTGCCGTGCGCT</t>
  </si>
  <si>
    <t>GCTCTGCCGTGCGCTAGGCT</t>
  </si>
  <si>
    <t>GGTGTGATTCGTGGCCCCGCA</t>
  </si>
  <si>
    <t>GGGCTCGCTCTGCCGTGCGCT</t>
  </si>
  <si>
    <t>GCTCGGCGCACGGATATGG</t>
  </si>
  <si>
    <t>GTGTTGGGGGGACGCAGGTAG</t>
  </si>
  <si>
    <t>GTGGTGGCGGCACTGGGCCGG</t>
  </si>
  <si>
    <t>GGACATGGCGGCGGCGTGTCT</t>
  </si>
  <si>
    <t>GTACCTGCCTTGTACCTACC</t>
  </si>
  <si>
    <t>GGCCTAGTTCGGCGCCAAAGC</t>
  </si>
  <si>
    <t>GCCCGCTGCGCGGCCTAGTT</t>
  </si>
  <si>
    <t>GGCAGGTACTCCGGGCCTAGG</t>
  </si>
  <si>
    <t>GGGCCTAGGCGGGGAGGCCGC</t>
  </si>
  <si>
    <t>GTCTCGGCCGGGCGCACTAAC</t>
  </si>
  <si>
    <t>GCAAACCGTCCGCGGCTCAGG</t>
  </si>
  <si>
    <t>GGAGTCCGGTGAGGGACGT</t>
  </si>
  <si>
    <t>GGCGGAGGGATACGTTTCTAT</t>
  </si>
  <si>
    <t>GCCGGGACTCTTGGCGGGTGA</t>
  </si>
  <si>
    <t>GTGCCGCCGGGACTCTTGGC</t>
  </si>
  <si>
    <t>GCTCTTCCTCGTAGTGCCGCC</t>
  </si>
  <si>
    <t>GCATATATAAACGCGAACCC</t>
  </si>
  <si>
    <t>GTCATCTCGTTGTTCTGCG</t>
  </si>
  <si>
    <t>GGAACTGAAGAGACTAACACG</t>
  </si>
  <si>
    <t>GACTAACACGCGGGTCATGGG</t>
  </si>
  <si>
    <t>GTTACGGGCGGTACGGAGG</t>
  </si>
  <si>
    <t>GTGAGACTAGAAGGCGGTGG</t>
  </si>
  <si>
    <t>GTCCCGTCTCTAAGCAACCG</t>
  </si>
  <si>
    <t>GCCGCGAGAAGCAGTAAAGAA</t>
  </si>
  <si>
    <t>GTGGGCAGGGCCACGGACGAGG</t>
  </si>
  <si>
    <t>GACCGTCCCGGCAGCTCTTG</t>
  </si>
  <si>
    <t>GTCCCGGCAGCTCTTGCGGCC</t>
  </si>
  <si>
    <t>GCCTTCGGTGAGACTAGAAGG</t>
  </si>
  <si>
    <t>GACTCCACCTCCCAGCGCCGC</t>
  </si>
  <si>
    <t>GAAACCTGATGTGAGCGATGA</t>
  </si>
  <si>
    <t>GCGTCACTCTTTTGGTCTGTTA</t>
  </si>
  <si>
    <t>GGACCGCTCCACCTCGTCCG</t>
  </si>
  <si>
    <t>GGAGCGCTTTAGGCTGGCCGG</t>
  </si>
  <si>
    <t>GAGCCTGTGGCGCGGCTTCTG</t>
  </si>
  <si>
    <t>GGCTAATGAGAAGCTACAAAA</t>
  </si>
  <si>
    <t>GGCCATCTCTGTAAAGTTTCTG</t>
  </si>
  <si>
    <t>GAGGTGGGCACGGGGTAAACGC</t>
  </si>
  <si>
    <t>GGCACGGGGTAAACGCCGGA</t>
  </si>
  <si>
    <t>GTACACCAGCGTCACTCTTT</t>
  </si>
  <si>
    <t>GCCGCGCATGCTCAGAGCACA</t>
  </si>
  <si>
    <t>GGTAAACGCCGGAGGGTTCTG</t>
  </si>
  <si>
    <t>GCGCGTGATCCTGCGTGGGT</t>
  </si>
  <si>
    <t>GGGATCACTTCCGGCGCACA</t>
  </si>
  <si>
    <t>GAAACACCTCCCGACCCACGC</t>
  </si>
  <si>
    <t>GAGAACTGGAAGGAAATCACG</t>
  </si>
  <si>
    <t>GTGGACACCCTTTACCGAAGA</t>
  </si>
  <si>
    <t>GGAAGTGATCCCCTGCGTGGC</t>
  </si>
  <si>
    <t>GCTGCTCGGGTTAGATCGTC</t>
  </si>
  <si>
    <t>GGTCGGGAGGTGTTTCTGTGT</t>
  </si>
  <si>
    <t>GGTGGCGCCATCTTCGGTAA</t>
  </si>
  <si>
    <t>GTGGTGGTCGTCCCCGGTCCC</t>
  </si>
  <si>
    <t>GGCGAATCCATTATGTGGGGC</t>
  </si>
  <si>
    <t>GCCTGTGTACGGCTTCCGG</t>
  </si>
  <si>
    <t>GTCCATGTCGAGGGTCCCGTG</t>
  </si>
  <si>
    <t>GTCGAGGGTCCCGTGGGGGAG</t>
  </si>
  <si>
    <t>GGCGCGCTGGGGGGACGCGGG</t>
  </si>
  <si>
    <t>GGAAGCTTTTCCCGCGTGCG</t>
  </si>
  <si>
    <t>GGAGCGGGCGAATCCATTATG</t>
  </si>
  <si>
    <t>GCTTCCGGTGGCGGGACGCG</t>
  </si>
  <si>
    <t>GAACCGTGGGTCTGGGGCCGC</t>
  </si>
  <si>
    <t>GCGGAAGCGCCGCGGTAGGGT</t>
  </si>
  <si>
    <t>GGAACCCAAGCGGGAGAGCCG</t>
  </si>
  <si>
    <t>GAGCGTCACGGCGCCAAG</t>
  </si>
  <si>
    <t>GACCCGCACTCCACAAGGCC</t>
  </si>
  <si>
    <t>GTAGCGTGCGGCGACTGCG</t>
  </si>
  <si>
    <t>GAAGCGGGCGACGCGAAACGA</t>
  </si>
  <si>
    <t>GTCACACTAGGCGCCGGCGCG</t>
  </si>
  <si>
    <t>GGTCTCTGCTGCGGAcgccgg</t>
  </si>
  <si>
    <t>GCCGAGTGCAGCGCGCCCGA</t>
  </si>
  <si>
    <t>GCGGCCGCCATTTTGTTCGCG</t>
  </si>
  <si>
    <t>GGGAAGTTGCCGGGCTGGAAC</t>
  </si>
  <si>
    <t>GCTGCCCGCGCAGGGGAGGTC</t>
  </si>
  <si>
    <t>GGGCTGGAACGGGCCGGTCT</t>
  </si>
  <si>
    <t>GTTGCCGGGCTGGAACGGGC</t>
  </si>
  <si>
    <t>GGCTAGGTCAGCAGCACCGCT</t>
  </si>
  <si>
    <t>GGAACGAGCATATTGCAGTA</t>
  </si>
  <si>
    <t>GCACCGCTAGGCAGATTTGGA</t>
  </si>
  <si>
    <t>GGTGCTGCTGACCTAGCCCCT</t>
  </si>
  <si>
    <t>GCCGTGGGAATCTTGCAAAGC</t>
  </si>
  <si>
    <t>GAGCACTGGCTGTGTGCCGT</t>
  </si>
  <si>
    <t>GcaagggcgggACTAGCCCA</t>
  </si>
  <si>
    <t>GCTAACGGGTCCGGAcga</t>
  </si>
  <si>
    <t>GCAGCTGCATACAAGGCCTCTC</t>
  </si>
  <si>
    <t>GCTGGAGACTTCAACAAGGAC</t>
  </si>
  <si>
    <t>GCTTTGTGGCCACAAATGGAG</t>
  </si>
  <si>
    <t>GCTGGCTTTGTGGCCACAAA</t>
  </si>
  <si>
    <t>GCCCGGCAACTTCCCCCGGGT</t>
  </si>
  <si>
    <t>GcgcTGACTGAGGTGCGCGGG</t>
  </si>
  <si>
    <t>GAGCATggcccgcgcggcgcc</t>
  </si>
  <si>
    <t>Ggcggcgacggctttctgcgc</t>
  </si>
  <si>
    <t>GGTCTGACGTCACGAGGACG</t>
  </si>
  <si>
    <t>GCAGCCCCCTCCTCGGCGTCG</t>
  </si>
  <si>
    <t>GCCTTCGTCCGCATACTAATG</t>
  </si>
  <si>
    <t>GGCTGCGCCACGTACCTCGGC</t>
  </si>
  <si>
    <t>GGGCCCCCGCGACGCCGAGGA</t>
  </si>
  <si>
    <t>GCCCCTCCTCCGCATCTGAG</t>
  </si>
  <si>
    <t>Gcgggtgggggcgcggggtac</t>
  </si>
  <si>
    <t>Ggcgcggggtaccgggctgg</t>
  </si>
  <si>
    <t>GCGACTTGTCTCTTCCCGGGC</t>
  </si>
  <si>
    <t>GcTCTCGCGCCCATTCAGCT</t>
  </si>
  <si>
    <t>GAACGCGCAGGCGCCATCTGT</t>
  </si>
  <si>
    <t>GCCTGCCTGGCATGGGCGGAG</t>
  </si>
  <si>
    <t>GCCCTGCCTGCCTGGCATGGG</t>
  </si>
  <si>
    <t>GCGCAGACCTTGCCCCGAAGG</t>
  </si>
  <si>
    <t>GAGGGAACAACATTCATGTGA</t>
  </si>
  <si>
    <t>GCCCCATCATCTCCAGCGCG</t>
  </si>
  <si>
    <t>GAGAGCGCGGTGTCGCGGTGA</t>
  </si>
  <si>
    <t>GGAGGCTCAGTTGTGTATATT</t>
  </si>
  <si>
    <t>GGTGGTGCTGGGAACCTAGGG</t>
  </si>
  <si>
    <t>GAACTGCTGGGGAAGGCGAT</t>
  </si>
  <si>
    <t>GGAGTGGAAGGCTGTTTGTTG</t>
  </si>
  <si>
    <t>GCCCAGGGGTGAAGAAGCCCC</t>
  </si>
  <si>
    <t>GTGGGGTGCGAGCCGTAGTCG</t>
  </si>
  <si>
    <t>GCCTAGGAGAGCCCGAACTGG</t>
  </si>
  <si>
    <t>GTCCCTGAGTAGAATTCGA</t>
  </si>
  <si>
    <t>GGCAGGGCCCCCTTCGGGGCA</t>
  </si>
  <si>
    <t>GAAGTCGGGCCTCGGAAGGGA</t>
  </si>
  <si>
    <t>GCAGTTCCCCCACCACGCGC</t>
  </si>
  <si>
    <t>GCCCCGAGGGAGAGTTGGGCG</t>
  </si>
  <si>
    <t>GAAGCTCCCGCGGTTCTAGAG</t>
  </si>
  <si>
    <t>GGTGGCGCTTCGGGATTGTTT</t>
  </si>
  <si>
    <t>GGTGTTCGCTCTTCGGCGACT</t>
  </si>
  <si>
    <t>GTGCGAGCCGTAGTCGGGGG</t>
  </si>
  <si>
    <t>GAAAGTGGCGGTCGGATCCGG</t>
  </si>
  <si>
    <t>GTGGGGGAGAGCGCGGTGTCG</t>
  </si>
  <si>
    <t>GGCTAGTTTATGGATCACAGT</t>
  </si>
  <si>
    <t>GGACTCAAGACGGTCCCTCCC</t>
  </si>
  <si>
    <t>GGATATTCACTGCTGTGGCA</t>
  </si>
  <si>
    <t>GGGGGACTGAGGCTCTAGAC</t>
  </si>
  <si>
    <t>GTTTATGGATCACAGTCGGC</t>
  </si>
  <si>
    <t>GattctttccagttcCTCCGTC</t>
  </si>
  <si>
    <t>GCCTCGTGGGAAGGGGCCTCT</t>
  </si>
  <si>
    <t>Gaggagggaaaagtggaccaat</t>
  </si>
  <si>
    <t>GcatgtgtgtCTTGGGGGCCAC</t>
  </si>
  <si>
    <t>GCACCTCCCTCCTTCTTTTACTC</t>
  </si>
  <si>
    <t>GCCATCTAAACTCAACCCTGA</t>
  </si>
  <si>
    <t>GCCTCAGTCCCCCTCTCCAAG</t>
  </si>
  <si>
    <t>GCCCCTTCCCACGAGGCCCAA</t>
  </si>
  <si>
    <t>GGAGGGAGGTGCTGCGGTGGT</t>
  </si>
  <si>
    <t>GTCTCTGAGGTCACAAAACCTG</t>
  </si>
  <si>
    <t>Gagctggaaggcgtcgccaat</t>
  </si>
  <si>
    <t>GCTGCGGTGGTGGGGGTGATCT</t>
  </si>
  <si>
    <t>GATGACACGCgccagagctgga</t>
  </si>
  <si>
    <t>GCCTCATAAGTAACTAGGCT</t>
  </si>
  <si>
    <t>GTAACTAGGCTGGGTGAACG</t>
  </si>
  <si>
    <t>GCTGGAgcgcgggccccgccc</t>
  </si>
  <si>
    <t>GCCGCGCGGAGTTGCCTGCGC</t>
  </si>
  <si>
    <t>GcgcgcgcgccgcTCACGCG</t>
  </si>
  <si>
    <t>GccgcTCACGCGCGGAGGCCC</t>
  </si>
  <si>
    <t>GCCATCACTCCCGGGCCGCGG</t>
  </si>
  <si>
    <t>GGCGGCGCGGCCCTGACGGG</t>
  </si>
  <si>
    <t>GGCGGCCGGAGCCGTCACCCC</t>
  </si>
  <si>
    <t>GGCAACTCCGCGCGGCGGCC</t>
  </si>
  <si>
    <t>GCGGGGCGAGCCCTgggcccg</t>
  </si>
  <si>
    <t>GGCGCCCGAGGGGCCGAGCG</t>
  </si>
  <si>
    <t>Gttttaaatttgtgctcaatttaaa</t>
  </si>
  <si>
    <t>GTACCCTCCCCCGGTCTCCG</t>
  </si>
  <si>
    <t>GCTGCCGCGGTCGCTCCGAG</t>
  </si>
  <si>
    <t>GCCGCGGACCTTCAGCTGCCG</t>
  </si>
  <si>
    <t>GTGGAGGAAACCCTGAACTC</t>
  </si>
  <si>
    <t>GAAACCCTGAACTCGGGCCAT</t>
  </si>
  <si>
    <t>GCCATCGGTCTACAgtaaact</t>
  </si>
  <si>
    <t>Gctatttcctttaagtatgaaggt</t>
  </si>
  <si>
    <t>GGAACCCGGTTTCTCTGCCGC</t>
  </si>
  <si>
    <t>GCACCCTGCGCCGTCGCTGCG</t>
  </si>
  <si>
    <t>GGTCCGCGCAGCGACGGCGC</t>
  </si>
  <si>
    <t>GCGACGGCGCAGGGTGCAAC</t>
  </si>
  <si>
    <t>GTGCAACCGGGCGGGCGTCTC</t>
  </si>
  <si>
    <t>GAAGGTCCGCGGCGAAGGCGG</t>
  </si>
  <si>
    <t>GTAGACCGATGGCCCGAGTTC</t>
  </si>
  <si>
    <t>Gaaatagcaaattttagttagaagt</t>
  </si>
  <si>
    <t>Gttgcctaccttcatacttaa</t>
  </si>
  <si>
    <t>Ggtattaggataaattatttac</t>
  </si>
  <si>
    <t>Gcacaaatttaaaaccatgctagcc</t>
  </si>
  <si>
    <t>GCGCCCGGCGGCAGAGAAAC</t>
  </si>
  <si>
    <t>GAATAATTTGATCAGATTTATA</t>
  </si>
  <si>
    <t>GTAAGTGGAGCTTTGTGCTCC</t>
  </si>
  <si>
    <t>GCGGAGCTGAGGTCTGTTTGC</t>
  </si>
  <si>
    <t>GTCAATGGCTCATgtcagggg</t>
  </si>
  <si>
    <t>GCCGACTCCGGCCCCGCCTCT</t>
  </si>
  <si>
    <t>GCAGCGGGGCCCTGGGAAGGT</t>
  </si>
  <si>
    <t>GTAACATTCAAAGCCCTGTAG</t>
  </si>
  <si>
    <t>GCCTGGAGCAGATGACGAGAA</t>
  </si>
  <si>
    <t>GAGCCATTGACTTTTAAAGC</t>
  </si>
  <si>
    <t>GCTGAGGTCTGTTTGCAGGGT</t>
  </si>
  <si>
    <t>GAAACACTCTTCTAGCAGCATTA</t>
  </si>
  <si>
    <t>GCCTCTGGGACGTTGGGGTCG</t>
  </si>
  <si>
    <t>GATAATTTATATGGAAGAAGGGGTG</t>
  </si>
  <si>
    <t>GGAAAGATAATTTATATGGAAGA</t>
  </si>
  <si>
    <t>GGGTATGGAAAGATAATTTATA</t>
  </si>
  <si>
    <t>GTTAGCAACTAAGGTGGTGGGTA</t>
  </si>
  <si>
    <t>GAAGTTAGCAACTAAGGTGGT</t>
  </si>
  <si>
    <t>GAGTTGATGAAGTTAGCAACTA</t>
  </si>
  <si>
    <t>GGCCCCGCCTCTGGGACGTTG</t>
  </si>
  <si>
    <t>GTCTGTTTGCAGGGTAGGAGC</t>
  </si>
  <si>
    <t>GCTCCATAGCGCAGCGCGGTC</t>
  </si>
  <si>
    <t>Gagctcggcgctggggccgga</t>
  </si>
  <si>
    <t>Ggagaccggagctcggcgctg</t>
  </si>
  <si>
    <t>Gggcgccggatccaggagac</t>
  </si>
  <si>
    <t>Gccaggccgcggtaggggggc</t>
  </si>
  <si>
    <t>Ggcggtggccaggccgcggta</t>
  </si>
  <si>
    <t>GGCTGAGGCCCCGAGCCTGCT</t>
  </si>
  <si>
    <t>GGGTCCCGGTAGCTTCTAGT</t>
  </si>
  <si>
    <t>GGAACCTACTAGAAGCTACC</t>
  </si>
  <si>
    <t>Gcccgccccgcccccctaccg</t>
  </si>
  <si>
    <t>GGAGCCGGCAGTCGGCGGTC</t>
  </si>
  <si>
    <t>GCTGTGCGCGAGTTAAGCT</t>
  </si>
  <si>
    <t>GTTTGTTGTTCACGATCAGT</t>
  </si>
  <si>
    <t>GggTGGTGGCTGTGCGGCTGC</t>
  </si>
  <si>
    <t>GAGGCTCGCACCGGGTcggg</t>
  </si>
  <si>
    <t>GGTCAGGAGCTTCGGGGGGCG</t>
  </si>
  <si>
    <t>GCAACCAGCGCAAAGACTCAG</t>
  </si>
  <si>
    <t>GCCAAGATGGAGCCGGCAGT</t>
  </si>
  <si>
    <t>GTGGAGCAGCCAAGATGGAGC</t>
  </si>
  <si>
    <t>GCTGGTTGCGGTTGAACTCGC</t>
  </si>
  <si>
    <t>GCTCTCCCGCGGTCTTTTCTCC</t>
  </si>
  <si>
    <t>GCGTGCAAGCTTGCCATCACT</t>
  </si>
  <si>
    <t>GCCAGAACGTCTCTTAACATTT</t>
  </si>
  <si>
    <t>GagcacaggagccagcggCCAA</t>
  </si>
  <si>
    <t>GagccagcggCCAAGGGACCCC</t>
  </si>
  <si>
    <t>GCAAGCTTGCACGCGGAC</t>
  </si>
  <si>
    <t>GCCGGGTCGAGACAAAGGC</t>
  </si>
  <si>
    <t>GGGAGAGCGTCGCCGGGGCTGC</t>
  </si>
  <si>
    <t>GTTCTGGCGAGAAGCGAAGT</t>
  </si>
  <si>
    <t>GGACCCCAGGAGAAAAGACCG</t>
  </si>
  <si>
    <t>GAGGATTCTTCACGAAACAGC</t>
  </si>
  <si>
    <t>GTTATTATCTGCCTCTCCGAT</t>
  </si>
  <si>
    <t>GCGCTGGCCAGTCTCGCGTG</t>
  </si>
  <si>
    <t>GCCTCTGCCCCTGGGAGGTCCC</t>
  </si>
  <si>
    <t>GACCATGGTAGCGATGTCAG</t>
  </si>
  <si>
    <t>GTCATACGCCAATGACACTCCC</t>
  </si>
  <si>
    <t>GCCAATGACACTCCCAGGCCCC</t>
  </si>
  <si>
    <t>GCTGCGCGACAGGAGACGGG</t>
  </si>
  <si>
    <t>GGGAAAACCCCACGCGAGAC</t>
  </si>
  <si>
    <t>GAAGACAAAGAGGCATCCTAT</t>
  </si>
  <si>
    <t>GGCGTCCCCCGTAGCAGCGC</t>
  </si>
  <si>
    <t>GCCGCGTCACCTCCCGAAGT</t>
  </si>
  <si>
    <t>GCCGAGTTTCCTGTTTAAGA</t>
  </si>
  <si>
    <t>GCGCCGGGTCCAGGCGCAGCA</t>
  </si>
  <si>
    <t>GGCCCCTCGGGCGCCCCACTT</t>
  </si>
  <si>
    <t>GGCCGGGTCCCAGGTGAGCGT</t>
  </si>
  <si>
    <t>GGGCGCCCGAGGGGCCGCGCA</t>
  </si>
  <si>
    <t>GCTTCCTGGCGGCCGGGTCCC</t>
  </si>
  <si>
    <t>GAAACTCGGCACGGGGCAGTA</t>
  </si>
  <si>
    <t>GAGGGGCCGCGCAGGGGGTC</t>
  </si>
  <si>
    <t>GGGCGCTTCACAGGACTCCG</t>
  </si>
  <si>
    <t>GCGCGGACAGGGGCGCTTCAC</t>
  </si>
  <si>
    <t>GCCCCACAGAGGCGCGGAC</t>
  </si>
  <si>
    <t>GACCGATAGTCCTAAGGGCTA</t>
  </si>
  <si>
    <t>GAATGTGACCGATAGTCCTAA</t>
  </si>
  <si>
    <t>GCGCCCCTGTCCGCGCCTCTG</t>
  </si>
  <si>
    <t>GCCTCTGTGGGGCCCTCAGAG</t>
  </si>
  <si>
    <t>GGATGTGCCGCCTTCTGGCAG</t>
  </si>
  <si>
    <t>GAGAAGATGAAGAAGCACCGG</t>
  </si>
  <si>
    <t>GAAGAAGCACCGGCGGGCCT</t>
  </si>
  <si>
    <t>GGCTCACTAGCCAAGGAAAGG</t>
  </si>
  <si>
    <t>GACTTCAGCAGGGCTCACTAGCCA</t>
  </si>
  <si>
    <t>GCCTGGGGGTCCTCGTCGATT</t>
  </si>
  <si>
    <t>Gtaaccgtgatagtagcagctc</t>
  </si>
  <si>
    <t>Gcggcagcaacagcgactacga</t>
  </si>
  <si>
    <t>Gcaacagcgactacgaggga</t>
  </si>
  <si>
    <t>GAGGTGCATGTTTTTCTTTCCCTT</t>
  </si>
  <si>
    <t>GttaccacctccaccaccgccCA</t>
  </si>
  <si>
    <t>Gccgccggagctgctactatca</t>
  </si>
  <si>
    <t>GAGGGTGAGAATGGGGGCAGGTG</t>
  </si>
  <si>
    <t>GACCCTCCCTGTTCTCAAGGTAT</t>
  </si>
  <si>
    <t>GAAGAGAGAAGAGTATCTAAAGG</t>
  </si>
  <si>
    <t>GTATCTAAAGGAGGGTGAGAAT</t>
  </si>
  <si>
    <t>GCCTAGAGGGAAGAAAAGGCTT</t>
  </si>
  <si>
    <t>GGGAGGTCTAGCATGTGGCGT</t>
  </si>
  <si>
    <t>GAGGTGGCAGTTCCGGGCGCC</t>
  </si>
  <si>
    <t>GTAGAGAACAGATTCGGAAAC</t>
  </si>
  <si>
    <t>GGGAGGTGTAGAGAACAGATT</t>
  </si>
  <si>
    <t>GCAATCGCGAAGCGGAGTG</t>
  </si>
  <si>
    <t>GTGTGCAGAGGTGGCAGTTCC</t>
  </si>
  <si>
    <t>GTGGTTCACATCCCTACATCCC</t>
  </si>
  <si>
    <t>GAAGTCTCTGACCTCTTGGGC</t>
  </si>
  <si>
    <t>GAACAGATTCGGAAACTGGGG</t>
  </si>
  <si>
    <t>GCGCTTCCGGCAGGCTCGTTT</t>
  </si>
  <si>
    <t>GATCTGAAGTCTCTGACCTCT</t>
  </si>
  <si>
    <t>GAAGAGTTAAGAAGGAGGAAAGTA</t>
  </si>
  <si>
    <t>GTCTAGCATGTGGCGTAGG</t>
  </si>
  <si>
    <t>GCCAAGGGGAAGAGTTAAGAAGG</t>
  </si>
  <si>
    <t>GCCTGCCGGAAGCGCCCTAA</t>
  </si>
  <si>
    <t>GCGTGTTTCTCGCAGGAGTC</t>
  </si>
  <si>
    <t>GCTTCAGACAGGTAAAGTTCCGAC</t>
  </si>
  <si>
    <t>GAGGAGCGGCGGGCTTCAGAC</t>
  </si>
  <si>
    <t>GACGACTCCATTTTCCTCGGT</t>
  </si>
  <si>
    <t>GGTTCGACGACTCCATTTTCCT</t>
  </si>
  <si>
    <t>GCACGTTGACGCAGCAGCGGCGG</t>
  </si>
  <si>
    <t>GAGTCGTCGAACCGAGACT</t>
  </si>
  <si>
    <t>GATAGTACGGACCCACCGCA</t>
  </si>
  <si>
    <t>GCGAGAAACACGCTCTCCAGT</t>
  </si>
  <si>
    <t>GGTGGCGGCGGAGGGGCCGTG</t>
  </si>
  <si>
    <t>GGAGAAGGACATCGAGGCCGC</t>
  </si>
  <si>
    <t>GTCTTTCTGGACAGCAGGCGC</t>
  </si>
  <si>
    <t>GGCCCTGAGGTTTCACAGTC</t>
  </si>
  <si>
    <t>GGGCACGAACAAGGACGTGTT</t>
  </si>
  <si>
    <t>GGCCGCAGGTTCTACACTGTC</t>
  </si>
  <si>
    <t>GGCACGGGAGAAGGACATCG</t>
  </si>
  <si>
    <t>GGCCCAAAGTGGGGACGAA</t>
  </si>
  <si>
    <t>GCCGAGCCCACAATAGGGCAC</t>
  </si>
  <si>
    <t>GGGCACGGGAGAAGGACATCG</t>
  </si>
  <si>
    <t>GGGCCCAAAGTGGGGACGAA</t>
  </si>
  <si>
    <t>GGTATTTTGGAGCCACCGG</t>
  </si>
  <si>
    <t>GGGCCCTTTCCCGGGGTTCTG</t>
  </si>
  <si>
    <t>GCCTCGCTCCGCGTCGGCTG</t>
  </si>
  <si>
    <t>GGCCTCCCAGCGCAGGGCGCC</t>
  </si>
  <si>
    <t>GGAGTCGGCCTCCCAGCGCA</t>
  </si>
  <si>
    <t>GCCGACCAGGTGCGGCCTGC</t>
  </si>
  <si>
    <t>GCCGAGGACTTCGCCGACC</t>
  </si>
  <si>
    <t>GCCGCCGGGCACTTCCTGTGG</t>
  </si>
  <si>
    <t>GGCGGCCTGGGTCGGGACC</t>
  </si>
  <si>
    <t>GTTCTGGCCCATGGCGACGGC</t>
  </si>
  <si>
    <t>GCGACGGCGGGAGGCTCGGCT</t>
  </si>
  <si>
    <t>GTCGGCGCCCGCACCCGCTG</t>
  </si>
  <si>
    <t>GGCGCTGGGTTCCTGGTGAGT</t>
  </si>
  <si>
    <t>GCGGCCGCTTTGCTCAAGCCT</t>
  </si>
  <si>
    <t>GCCCGAGTTGTGGTTGGGGTC</t>
  </si>
  <si>
    <t>GCGAAGTCTGGCCCGAGTTG</t>
  </si>
  <si>
    <t>GTTGCGGGCGTCGCAGGCA</t>
  </si>
  <si>
    <t>GCACCGGCGTCTGAGGTCTC</t>
  </si>
  <si>
    <t>GACAGGCCGAAAGCGTGCGGC</t>
  </si>
  <si>
    <t>GCTGAGGGGCGTGCCGACTC</t>
  </si>
  <si>
    <t>GTGCCGACTCCGGAGACCTCA</t>
  </si>
  <si>
    <t>GTAGCAGCTAGGCTTGGCCCC</t>
  </si>
  <si>
    <t>GCTAGGCTTGGCCCCCGGCG</t>
  </si>
  <si>
    <t>GCCCCCGGCGTGGAGCAGACG</t>
  </si>
  <si>
    <t>GGACCCCTCCTTCCTGGCGG</t>
  </si>
  <si>
    <t>GCAACGGGCGGGCGGGCAGGT</t>
  </si>
  <si>
    <t>GGAGAGCGGCTACACGGCGCG</t>
  </si>
  <si>
    <t>GCTACACGGCGCGGGGAGGCT</t>
  </si>
  <si>
    <t>GGGTCCGCGTCTGCTCCACGC</t>
  </si>
  <si>
    <t>GACGGCGGTAGCAGCTAGGCT</t>
  </si>
  <si>
    <t>GTTCTGGCGGCGGCCCCAGG</t>
  </si>
  <si>
    <t>GAGATTGGGGGCGGGACTGA</t>
  </si>
  <si>
    <t>GCCAAGGCCTTCCGCCGAGT</t>
  </si>
  <si>
    <t>GGTTTTTGGGTTGTTGATCG</t>
  </si>
  <si>
    <t>GGGTTGTTGATCGCGGTGGCC</t>
  </si>
  <si>
    <t>GAAGAACTTAAGCGAGGCCCT</t>
  </si>
  <si>
    <t>GCCAACACGCGGGTGCTCTCC</t>
  </si>
  <si>
    <t>GTGCAGCCTGGAGTCCGCGG</t>
  </si>
  <si>
    <t>GGGCGACGCGGGCGTCTCCG</t>
  </si>
  <si>
    <t>GCCTTCCGCCGAGTTGGTTTT</t>
  </si>
  <si>
    <t>GTGGCCGGGCGGTCTGCGGTC</t>
  </si>
  <si>
    <t>GGGGTGGGCGTGGGGGTAGGGCT</t>
  </si>
  <si>
    <t>GCAGCCGGGTCCCATAGAC</t>
  </si>
  <si>
    <t>GACATGATGGCGGCAGCAGTGA</t>
  </si>
  <si>
    <t>GGAGCTCAGTAAGTCACTTCT</t>
  </si>
  <si>
    <t>GTTGTTTTATTTCCGGTCTAT</t>
  </si>
  <si>
    <t>GGACAGCGACGAAGATTCCGC</t>
  </si>
  <si>
    <t>GCGACGAAGATTCCGCTGG</t>
  </si>
  <si>
    <t>GGAAAGCGTCTTGGATGATGTG</t>
  </si>
  <si>
    <t>GCGTCTTGGATGATGTGAGG</t>
  </si>
  <si>
    <t>GGGCGTGGGGGTAGGGCTCGG</t>
  </si>
  <si>
    <t>GTGCCGCAGATATCGCCCG</t>
  </si>
  <si>
    <t>GAGGAGCTCTAAATTTAGGC</t>
  </si>
  <si>
    <t>GCTCTCCTAACTCGTCTTC</t>
  </si>
  <si>
    <t>GCAGCAGGAGGAGTTACGAGC</t>
  </si>
  <si>
    <t>GCTGCAGCAGGCGTATCGT</t>
  </si>
  <si>
    <t>GCTAAACTCAGTCTCCGACTC</t>
  </si>
  <si>
    <t>GCAGGCGCTAAACCTGGTTT</t>
  </si>
  <si>
    <t>GCGTTTAAATGGAACGGGAAG</t>
  </si>
  <si>
    <t>GTATTTAGGCAGCGCGCGGCC</t>
  </si>
  <si>
    <t>GTTCCTGCGTTTAAATGGAAC</t>
  </si>
  <si>
    <t>GACAGAAGCTTGTCGACGG</t>
  </si>
  <si>
    <t>GAACCAGGAAGTCTTGTCAAT</t>
  </si>
  <si>
    <t>GTTCCACTTCCGCTGACGT</t>
  </si>
  <si>
    <t>GATGGTAGCTTCGAGCCCTTG</t>
  </si>
  <si>
    <t>GCTTGTCGACGGCGGCTTCT</t>
  </si>
  <si>
    <t>GGCTTCTAGGAGCTAGTCGA</t>
  </si>
  <si>
    <t>GGAAGTCTTGTCAATGGGCA</t>
  </si>
  <si>
    <t>GCCGGGAAGCCAAGCTCCG</t>
  </si>
  <si>
    <t>GAGACGTGACTTGGGGACCGC</t>
  </si>
  <si>
    <t>GGAGCTAGTCGAAGGAGCG</t>
  </si>
  <si>
    <t>GGTCTTCTTCAACAGCGAGG</t>
  </si>
  <si>
    <t>GGCGGCGGGCTCGGATCTGC</t>
  </si>
  <si>
    <t>GGTGGTGGTGGTGGGCCGCGC</t>
  </si>
  <si>
    <t>GTGCGCGGCGCGAGGTGGTGG</t>
  </si>
  <si>
    <t>GgcccgcACCTCGGGCGTGCG</t>
  </si>
  <si>
    <t>GccgggcTGCCGCTCACAACA</t>
  </si>
  <si>
    <t>Gctccgggcgcgccctcggcg</t>
  </si>
  <si>
    <t>Gcgccgctccgggcgcgccct</t>
  </si>
  <si>
    <t>Gcgctctacctgcgggggg</t>
  </si>
  <si>
    <t>GgcggccgcggcccgcACCTC</t>
  </si>
  <si>
    <t>GAAAGTTTCCGGCCCTCCAGG</t>
  </si>
  <si>
    <t>GCGGGCGCCTTGGAAAGTTTC</t>
  </si>
  <si>
    <t>GGCTGCTACCGAGAcgacgg</t>
  </si>
  <si>
    <t>GTAAGCAGTCGGCGTCGGGAA</t>
  </si>
  <si>
    <t>GGTGAGTAAGCAGTCGGCGT</t>
  </si>
  <si>
    <t>GCCCGCCGACTGGCTGTAT</t>
  </si>
  <si>
    <t>GACTGGCTGTATTGGGGAggg</t>
  </si>
  <si>
    <t>GTAGCAGCCTTCGCCACGCC</t>
  </si>
  <si>
    <t>GAGGCTTCCTGGCTCTTGAT</t>
  </si>
  <si>
    <t>GTGTGAACAGACTGTAGAGAC</t>
  </si>
  <si>
    <t>GACGCTCGGCTCTCTCCCGCT</t>
  </si>
  <si>
    <t>GGAGGCCGCAAGGAGCCAAG</t>
  </si>
  <si>
    <t>GTTTCACCGGGCCGGAGCGAA</t>
  </si>
  <si>
    <t>GATTATAAGTTCAGTTTCACC</t>
  </si>
  <si>
    <t>GTAGCACTTCCGTTTTTGC</t>
  </si>
  <si>
    <t>GTGCTACGTCGCGACGCGGGG</t>
  </si>
  <si>
    <t>GATTTCGCGCTGCCCATCCC</t>
  </si>
  <si>
    <t>GCCAAGCGGCAGGAAGAATTA</t>
  </si>
  <si>
    <t>GGAAGAATTAAGGAAACGACA</t>
  </si>
  <si>
    <t>GTTTTTGCTGGGTAGGCGACC</t>
  </si>
  <si>
    <t>GATGGGACTTGTAGTCgcg</t>
  </si>
  <si>
    <t>GAACAAGATGGCCGACGCGG</t>
  </si>
  <si>
    <t>GCACACTACGCCAGAACAAGA</t>
  </si>
  <si>
    <t>GCCGCAGCCAAGTCCCAAGGA</t>
  </si>
  <si>
    <t>GTCCCAAGGAGGGGGCGCCTA</t>
  </si>
  <si>
    <t>GCTTCCTGCCCTTACCGTTC</t>
  </si>
  <si>
    <t>GCGTAGTGTGCGCGAGCGCG</t>
  </si>
  <si>
    <t>GTGCGCGAGCGCGGGGCGCGA</t>
  </si>
  <si>
    <t>GGTGGCTCCGGAACGGTAA</t>
  </si>
  <si>
    <t>GGCTCGGAGCCGAGAGAGTTT</t>
  </si>
  <si>
    <t>GGGTGGTGTCGTCGTTATGT</t>
  </si>
  <si>
    <t>GAAAGGCTCCAAACACCTGC</t>
  </si>
  <si>
    <t>GGGAGGGGTTGTTGTTGCTGT</t>
  </si>
  <si>
    <t>GTTCCAGACAGCCTGTCGGG</t>
  </si>
  <si>
    <t>GACTATCCCTTCGCGGTGTAG</t>
  </si>
  <si>
    <t>GGACCTCCGCCCATCCAGGCC</t>
  </si>
  <si>
    <t>GACTATTCGCCTTTCCCAACA</t>
  </si>
  <si>
    <t>GTCGGCTTCTGGGGCAGTGCT</t>
  </si>
  <si>
    <t>GTGTGCGGGGCTGACCAAGT</t>
  </si>
  <si>
    <t>GGGCTGACCAAGTCGGCTTCT</t>
  </si>
  <si>
    <t>GACACACAATCCAGCACAGT</t>
  </si>
  <si>
    <t>GATGGGCGGAGGTCCGTGT</t>
  </si>
  <si>
    <t>GGGATAGTCCCGGGCCTGGAT</t>
  </si>
  <si>
    <t>GGCTGCCGCTACACCGCGAA</t>
  </si>
  <si>
    <t>GCTTTCCGCCCCCAACCTGC</t>
  </si>
  <si>
    <t>GCGTACGATTGTGCTCCGT</t>
  </si>
  <si>
    <t>GCCCCTGCGACTGTGTTTGGG</t>
  </si>
  <si>
    <t>GATCCCTGCTGAGAACACCAA</t>
  </si>
  <si>
    <t>GTGTCCTGTTGGGCAGTGTGC</t>
  </si>
  <si>
    <t>GTGTAGATGTGGACCCTTCG</t>
  </si>
  <si>
    <t>GCCATGGGGTCGAGGCTAAC</t>
  </si>
  <si>
    <t>GGGAAGTGAGACAGGATCTTG</t>
  </si>
  <si>
    <t>GCTGAGTCTGGCTTTCGTCTA</t>
  </si>
  <si>
    <t>GCAAGCACACGCAAGGATT</t>
  </si>
  <si>
    <t>GGACTGCAAGCACACGCA</t>
  </si>
  <si>
    <t>GCAGACGCTGCAGAGCTCGT</t>
  </si>
  <si>
    <t>GACACCGGGTAGGCGGTTT</t>
  </si>
  <si>
    <t>GCGCAGCAGGGCGAGGACAAC</t>
  </si>
  <si>
    <t>GGAAGTCGGAGACTGGATCGA</t>
  </si>
  <si>
    <t>GGCGGGGAACAGACACCGGGT</t>
  </si>
  <si>
    <t>GCCTGAGCGGGTCGCGAGCG</t>
  </si>
  <si>
    <t>GGCTCAGGAGACATGCGGTC</t>
  </si>
  <si>
    <t>GGACGCATCTCCGCGCCGGGC</t>
  </si>
  <si>
    <t>GGGCTGGACCCGGGACTCTCA</t>
  </si>
  <si>
    <t>GCGCCCCTTAGGCCCGCCTC</t>
  </si>
  <si>
    <t>GCTGGACCCGGGACTCTCA</t>
  </si>
  <si>
    <t>GAGAGGACGCATCTCCGCGCC</t>
  </si>
  <si>
    <t>GGGCTCAGGAGACATGCGGTC</t>
  </si>
  <si>
    <t>GTTTCCTCAAGAACGTAATG</t>
  </si>
  <si>
    <t>GGCCCGACAGGCCGTGGGCAG</t>
  </si>
  <si>
    <t>GGGTCCCGAGGCGGGCCTAA</t>
  </si>
  <si>
    <t>GGGCGCACGCTGCGGAAGGCA</t>
  </si>
  <si>
    <t>GGCCTGTCGGGCCGCCATGAC</t>
  </si>
  <si>
    <t>GGACCCTCCGCCCGCTGCTGG</t>
  </si>
  <si>
    <t>GCGGTCTGGATCGGATTTTGG</t>
  </si>
  <si>
    <t>GGCGCACGCTGCGGAAGGCA</t>
  </si>
  <si>
    <t>GAGATGCGTCCTCTCACCTCC</t>
  </si>
  <si>
    <t>GAAGCGGCGATAATCTGTTTG</t>
  </si>
  <si>
    <t>GAACATGGCCCTGTATCAG</t>
  </si>
  <si>
    <t>GTCTCCGGCTCCAAGGTTTAC</t>
  </si>
  <si>
    <t>GCAGGCTACACACGGTGCGTG</t>
  </si>
  <si>
    <t>GTCCTCCGAGTCCCCAGAAA</t>
  </si>
  <si>
    <t>GAGGAGGAGTGGCGTGAGGC</t>
  </si>
  <si>
    <t>GTCTGATGCGGATCGGAGCTT</t>
  </si>
  <si>
    <t>GCCTGCAAGCCTGTAAACCT</t>
  </si>
  <si>
    <t>GACACCGCCACCTCTGATACA</t>
  </si>
  <si>
    <t>GCCAATGAAGAATTACGTGG</t>
  </si>
  <si>
    <t>GGCGCGGACAGCGTGGGAAAG</t>
  </si>
  <si>
    <t>GCGTACGGGGCCCACACACAG</t>
  </si>
  <si>
    <t>GACGTCCCAGCTAGCGTA</t>
  </si>
  <si>
    <t>GTCCTGCGCGCCGCCCCCTCT</t>
  </si>
  <si>
    <t>GAGGACGCCAAGCCGGAGATG</t>
  </si>
  <si>
    <t>GCCTAGAGCGACCAAGACTA</t>
  </si>
  <si>
    <t>GCTTCCTCACCCTGGCAAC</t>
  </si>
  <si>
    <t>GTGGGCCCCGTACGCTAGC</t>
  </si>
  <si>
    <t>GTCCTCTCCGGGTCCGAGAGG</t>
  </si>
  <si>
    <t>GCGACCAAGACTAGGGAACTA</t>
  </si>
  <si>
    <t>GTCGAGGTCGCAGACCTAG</t>
  </si>
  <si>
    <t>GTCGCCGGGGTCACAGGCCG</t>
  </si>
  <si>
    <t>GTCACTGGGGAGCGGTCGCCG</t>
  </si>
  <si>
    <t>GCAGACCTAGAGGCGCCCCAC</t>
  </si>
  <si>
    <t>GCCAGTGTCTCGAGCGGTCG</t>
  </si>
  <si>
    <t>GTCCGTGCGCGGGCCAGTCA</t>
  </si>
  <si>
    <t>GCCTGACCTGCGAAGGGACCT</t>
  </si>
  <si>
    <t>GGCCCCGCTCTCTCGTCACTG</t>
  </si>
  <si>
    <t>GGCCCGCGCACGGACGGACAG</t>
  </si>
  <si>
    <t>GCTCTCTCGTCACTGGGGAG</t>
  </si>
  <si>
    <t>GGGAAATTTGAGCTCCGGCCG</t>
  </si>
  <si>
    <t>GTAACCGTCCCAGCGCCTTCC</t>
  </si>
  <si>
    <t>GCGAAGCTTGCCCACGACCGC</t>
  </si>
  <si>
    <t>GGTCATCCAACCCAGGGATGC</t>
  </si>
  <si>
    <t>GTTGGTACGGCCTGCTGGTGC</t>
  </si>
  <si>
    <t>GAGCTCAAATTTCCCGGGCC</t>
  </si>
  <si>
    <t>GCGCTGGGACGGTTACCCAG</t>
  </si>
  <si>
    <t>GGATGGAGACCGGCGAGGAG</t>
  </si>
  <si>
    <t>GCAAGCCGTCCCCGGCCACGC</t>
  </si>
  <si>
    <t>GAGGTGCAGGGCGCCGCTCC</t>
  </si>
  <si>
    <t>GTCGTCCCCGCCACGCCCCGCG</t>
  </si>
  <si>
    <t>GTCACCTCATGGCGGCCCGCG</t>
  </si>
  <si>
    <t>GAGCGGAGCGCAGGCCCGAGG</t>
  </si>
  <si>
    <t>GAGGCTGCGGCTATTTAGGCG</t>
  </si>
  <si>
    <t>GCGCAGAGGCTGCGGCTATTT</t>
  </si>
  <si>
    <t>GGCCGCCATGAGGTGACGAAG</t>
  </si>
  <si>
    <t>GACCGGCGTGGTGAAGCGGTA</t>
  </si>
  <si>
    <t>GTAAACCCGCCCCGCGGGGCG</t>
  </si>
  <si>
    <t>GTGGTGAAGCGGTAAGGAGC</t>
  </si>
  <si>
    <t>GTGCTGGCTCCCCGCCGCCTC</t>
  </si>
  <si>
    <t>GCTCTCTCCGCGCAGAGGTTTCA</t>
  </si>
  <si>
    <t>GCGCGGAGAGAGCCGAGCCCGAGG</t>
  </si>
  <si>
    <t>GAAGCAAGCCATGAAACCTCTGCG</t>
  </si>
  <si>
    <t>GAGCTCGCCCAGTCCGCGA</t>
  </si>
  <si>
    <t>GCGGAGCTGCGCACACGTGC</t>
  </si>
  <si>
    <t>GGTGCTTCGCCAAAAGAGGG</t>
  </si>
  <si>
    <t>GGCTCGGCTCTCTCCGCGCAG</t>
  </si>
  <si>
    <t>GCGCAGCTCCGCCCTCTTT</t>
  </si>
  <si>
    <t>GAGAGCCGAGCCCGAGGCGGCG</t>
  </si>
  <si>
    <t>GGCTTTCGCGCTCTAGCGGAG</t>
  </si>
  <si>
    <t>GGAGGACGAGACACTGGCCTT</t>
  </si>
  <si>
    <t>GTTCGTCGCTCAGGGCCATCT</t>
  </si>
  <si>
    <t>GCGACCTCCGACCCCACTCGC</t>
  </si>
  <si>
    <t>GACGCGTTCCGTAGCGAGGC</t>
  </si>
  <si>
    <t>GCGGCCGGTTCGTCGCTC</t>
  </si>
  <si>
    <t>GATGGCCCTGAGCGACGAAC</t>
  </si>
  <si>
    <t>GCGGTCCCCAGGCTGCCGAGA</t>
  </si>
  <si>
    <t>GATCTGCGAACACGTGAGG</t>
  </si>
  <si>
    <t>GCGGCCGGTTCGTCGCTCA</t>
  </si>
  <si>
    <t>GAGCGCGAAAGCCAGGGATGA</t>
  </si>
  <si>
    <t>GGAAGCGTTCGGCGAGAGCG</t>
  </si>
  <si>
    <t>GGCGCGGCGCTGGAAGCGTT</t>
  </si>
  <si>
    <t>GATCTGCGAACACGTGAGGCG</t>
  </si>
  <si>
    <t>GGGCCGCCTGCGGGAGGTGCA</t>
  </si>
  <si>
    <t>GGGGCTGCTGCTGGGAACACC</t>
  </si>
  <si>
    <t>GTACCTCACTCCGGTGGAGGC</t>
  </si>
  <si>
    <t>GCCTCCTGGAAGGCCTTATTT</t>
  </si>
  <si>
    <t>GGCGTTGCCTGCTCCGTGCGC</t>
  </si>
  <si>
    <t>GCTTTCGGAACGAGCATTCC</t>
  </si>
  <si>
    <t>GAGCCTCAAGCTTCGCTGCT</t>
  </si>
  <si>
    <t>GGCTCTGGCCGGAAGTGCTGT</t>
  </si>
  <si>
    <t>GAGCACTGCAGGGTGACGCAC</t>
  </si>
  <si>
    <t>GAGCAGGCAACGCCCGGCTC</t>
  </si>
  <si>
    <t>GCATAGAGACAGTGCGCGA</t>
  </si>
  <si>
    <t>GCCCGTTGCTAGGAGCCCCCG</t>
  </si>
  <si>
    <t>GAGCGGTGGCTGAGGACGCGG</t>
  </si>
  <si>
    <t>GTCGCCTAGGGGGTTACCG</t>
  </si>
  <si>
    <t>GTCTAGTCTATTTATTGTCGC</t>
  </si>
  <si>
    <t>GAAGACGGAGTCCGAGCCTCG</t>
  </si>
  <si>
    <t>GACCCTGGGCACAGGGAGCGC</t>
  </si>
  <si>
    <t>GGCGGGAGTTCCATGGAGACT</t>
  </si>
  <si>
    <t>GCGGCCTGAGCACCGGGTGC</t>
  </si>
  <si>
    <t>GGGCTCCTAGCAACGGGCCG</t>
  </si>
  <si>
    <t>GTGCTCGCTGCGTAGGTCTTG</t>
  </si>
  <si>
    <t>GGGACAGTTAGGGCGGCGGA</t>
  </si>
  <si>
    <t>GGTTCCGGGGACAGTTAGGG</t>
  </si>
  <si>
    <t>GCCGCGCACCTCATGGTTCCG</t>
  </si>
  <si>
    <t>GTCTTCCAGGCCTGGCCGCGC</t>
  </si>
  <si>
    <t>GGGCGGCGGATGGAGGTCAG</t>
  </si>
  <si>
    <t>GTCTTGTGGCACGGGGAGAAG</t>
  </si>
  <si>
    <t>GGTTTCGAGTGCACAACAC</t>
  </si>
  <si>
    <t>GTGCACAACACAGGCGTGGCT</t>
  </si>
  <si>
    <t>GAGAAGGGGCGGCTGATCGT</t>
  </si>
  <si>
    <t>GAGTGAACGATTCAACCCG</t>
  </si>
  <si>
    <t>GCCGACCCGACGTCTCCTAT</t>
  </si>
  <si>
    <t>GTTCCTTACCTGAGCTCCCCC</t>
  </si>
  <si>
    <t>GATGAACGCGGCCCTCTGTAA</t>
  </si>
  <si>
    <t>GTAATGGCGGAGCGTGGCG</t>
  </si>
  <si>
    <t>GGACCGCATGGGGTTTAAGAA</t>
  </si>
  <si>
    <t>GCCCGGGCCGGGACCGCAT</t>
  </si>
  <si>
    <t>GCGGACGGTGGGTAGCGGAGC</t>
  </si>
  <si>
    <t>GATTCAACCCGGGGGAGCTC</t>
  </si>
  <si>
    <t>GGAGATCCGGGGCGGACGG</t>
  </si>
  <si>
    <t>GCGGCCAGGTAAGCGTTCG</t>
  </si>
  <si>
    <t>GATGTGGAGATCAgcggcccg</t>
  </si>
  <si>
    <t>GTGCAAGATGTGGAGATCAg</t>
  </si>
  <si>
    <t>GCGTTCGTGGGCCGTGTGCGA</t>
  </si>
  <si>
    <t>GCGGGCTGGCTATGTGCGTG</t>
  </si>
  <si>
    <t>GTCGCGGGTATGGCCGAGGCC</t>
  </si>
  <si>
    <t>GCCGGCCGGGGGTCGCGGGTA</t>
  </si>
  <si>
    <t>GTGCAGGTAGCCGGCCGGCCG</t>
  </si>
  <si>
    <t>GAAGTAGCTCCCGCCGCTTCC</t>
  </si>
  <si>
    <t>GAGGGCCGCGTGCAAGATG</t>
  </si>
  <si>
    <t>GTATCGCTGCCGTCAAGATGG</t>
  </si>
  <si>
    <t>GTGAGGCTCCGGGGAAGGGG</t>
  </si>
  <si>
    <t>GAAGGGCGCGAAAGCGGAGAA</t>
  </si>
  <si>
    <t>GACGGAAGTGAGGCTCCGGGGA</t>
  </si>
  <si>
    <t>GGGAGAGAAACAGGACTGTGA</t>
  </si>
  <si>
    <t>GGAAAAAGAGGCAGGGACAAC</t>
  </si>
  <si>
    <t>GAGCGTACCCGAGCGATGTCCC</t>
  </si>
  <si>
    <t>GACAAAGGCCCCTCCATCTTGA</t>
  </si>
  <si>
    <t>GTAGCTCCTGGGACATCGCTC</t>
  </si>
  <si>
    <t>GTGCTCGGGGCCAACCGGCT</t>
  </si>
  <si>
    <t>GAAACGCGATCGCGGCCCAGC</t>
  </si>
  <si>
    <t>GGCCTCTCAGCGCGAATCTG</t>
  </si>
  <si>
    <t>GGTCCGGGCGAGGCTCCCGC</t>
  </si>
  <si>
    <t>GGCCCCGAGCACGAGTTCCT</t>
  </si>
  <si>
    <t>GCCGCGATCGCGTTTCGTC</t>
  </si>
  <si>
    <t>GGAATCGGCTGCAGCGAAT</t>
  </si>
  <si>
    <t>GTTTTCTTGAGCCTCTGGGGC</t>
  </si>
  <si>
    <t>GCAGCGAATCGGTGGCGCG</t>
  </si>
  <si>
    <t>GCCGGGTCCAGGTCGGGTTGG</t>
  </si>
  <si>
    <t>GCTGTTTCTATCATGGCCGC</t>
  </si>
  <si>
    <t>GGCGTCCCGCAGTAgcggg</t>
  </si>
  <si>
    <t>GCTGGGTCACGCACGACGCCC</t>
  </si>
  <si>
    <t>GGGAGGAGGCGGGAGTAGCGA</t>
  </si>
  <si>
    <t>GATCGGACACGATGGCGGG</t>
  </si>
  <si>
    <t>GcgcggcgATCGGACACGA</t>
  </si>
  <si>
    <t>GGCGGGCCCCGCTTCCGGCCC</t>
  </si>
  <si>
    <t>GGCCCGCCGTCCCGGCTCCCG</t>
  </si>
  <si>
    <t>GAGTAGCGACGGCAGCGGGC</t>
  </si>
  <si>
    <t>GAAgcggcccggccgggaggg</t>
  </si>
  <si>
    <t>GAAGCCCGAGAAGACAAGCG</t>
  </si>
  <si>
    <t>GCTTACCTGAGGACCCGGCCG</t>
  </si>
  <si>
    <t>GAGGGGCCCTGATTTCCGGG</t>
  </si>
  <si>
    <t>GTCTTCTCGGGCTTCTCGCCC</t>
  </si>
  <si>
    <t>GCGGCCGTCGCCCGTCGGGC</t>
  </si>
  <si>
    <t>GATTTGCGTCCCCCGGGTCT</t>
  </si>
  <si>
    <t>GTGCACGATTTGCGTCCCC</t>
  </si>
  <si>
    <t>GGCGCACGCTGTTGCCCCGT</t>
  </si>
  <si>
    <t>GGGCCGTCGCCCCCCGATCCG</t>
  </si>
  <si>
    <t>GGTAAGCGGCCGTCGCCCGT</t>
  </si>
  <si>
    <t>GGCTCTTATTCCTCCCCCGCA</t>
  </si>
  <si>
    <t>GGCAGAGGAACCCACTGCTCC</t>
  </si>
  <si>
    <t>GTTGGGGTGAGGCCGCCGCCG</t>
  </si>
  <si>
    <t>GACACCGGCCAACGCCGGGT</t>
  </si>
  <si>
    <t>GCCCTTGTGACCGTCACGGG</t>
  </si>
  <si>
    <t>GCCGATCGGACCTCGGGGTCC</t>
  </si>
  <si>
    <t>GGGTTCCTCTGCCGGGCCAGG</t>
  </si>
  <si>
    <t>GGAGCGTCTCAGTTCAAGCCA</t>
  </si>
  <si>
    <t>GTTCAAGCCAGGGCTGGAGCT</t>
  </si>
  <si>
    <t>GGGCGGACACCGGCCAACGCC</t>
  </si>
  <si>
    <t>GCAATTCCTTACTCCGCGGA</t>
  </si>
  <si>
    <t>GATCAGCCGGAGAATGCAAGA</t>
  </si>
  <si>
    <t>GCACTCCCCCGGCCTCCTTCCG</t>
  </si>
  <si>
    <t>GTCCGGCGCTGCCCTTTGATT</t>
  </si>
  <si>
    <t>GCCGGACGGAGGTGCAGAAT</t>
  </si>
  <si>
    <t>GAATCGGCCGGTCCCAGATGC</t>
  </si>
  <si>
    <t>GCCGGTCCCAGATGCTGGCGG</t>
  </si>
  <si>
    <t>GATCAGATGTCTGTTTCAAGG</t>
  </si>
  <si>
    <t>GTTTCAAGGCGGGAAACAGC</t>
  </si>
  <si>
    <t>GTAAGGAATTGCATGTAAACAA</t>
  </si>
  <si>
    <t>GCCCACGCCCCCACGGACACT</t>
  </si>
  <si>
    <t>GAGGCGGGCCTTAGGTCTCGC</t>
  </si>
  <si>
    <t>GATGGTGCTTGCCGCGTATCA</t>
  </si>
  <si>
    <t>GATGTCTCCCCAGTGTCCGTG</t>
  </si>
  <si>
    <t>GTCCAGGCACTGGCGTGCGAC</t>
  </si>
  <si>
    <t>GGACACTGGGGAGACATCCG</t>
  </si>
  <si>
    <t>GATTTCTCGAATCGTGGGCAA</t>
  </si>
  <si>
    <t>GCCGCTCCGAAAGAAACGCGC</t>
  </si>
  <si>
    <t>GACGGCAAGTGCTGAGTTTTC</t>
  </si>
  <si>
    <t>GGATGGCGGCCCCTAACCGG</t>
  </si>
  <si>
    <t>GCGGGGCCAGGCTATAAACCGC</t>
  </si>
  <si>
    <t>GGCTATAAACCGCCGGTTAG</t>
  </si>
  <si>
    <t>GCCGCCATCCCCTCAGAGCGT</t>
  </si>
  <si>
    <t>GAGCGTCGGGATATCGGGTGG</t>
  </si>
  <si>
    <t>GTGTCCTCCCTTCATCCTGCG</t>
  </si>
  <si>
    <t>GGTGCTGTCCAGCAGCCATA</t>
  </si>
  <si>
    <t>GCAGCCATAGGGAGCCGCAC</t>
  </si>
  <si>
    <t>GGGAGCGGGAAAGCGGTCG</t>
  </si>
  <si>
    <t>GAAAGCGGTCGCGGCCCCAGG</t>
  </si>
  <si>
    <t>GATGGCGGCCCCTAACCGG</t>
  </si>
  <si>
    <t>GAGGGGATGGCGGCCCCTAAC</t>
  </si>
  <si>
    <t>GGGGAGCGGGAAAGCGGTCG</t>
  </si>
  <si>
    <t>GTGTCAGGCCGGGCAGGTAcg</t>
  </si>
  <si>
    <t>GCTTTCCAGCCGCGAGCTGTC</t>
  </si>
  <si>
    <t>GCAGAGGGCCAGATGGGGGTG</t>
  </si>
  <si>
    <t>GCTTTCGGGTCCACGCGGCCTC</t>
  </si>
  <si>
    <t>GGTCCACGCGGCCTCCGGCT</t>
  </si>
  <si>
    <t>Gggcgtcccggcggggagcgg</t>
  </si>
  <si>
    <t>GACACTCGGCCTGACAGCTCG</t>
  </si>
  <si>
    <t>GGGATCTGACGTCAGGCCGCG</t>
  </si>
  <si>
    <t>GCGTGGACCCGAAAGCCGCT</t>
  </si>
  <si>
    <t>GCCGCTGGGAAAAGTCAGTGC</t>
  </si>
  <si>
    <t>GCCCGCCTGCGCTCGGGAGT</t>
  </si>
  <si>
    <t>GgcggcgccgcgcgAGGCCTT</t>
  </si>
  <si>
    <t>GCGCTCTTCGACGGCCCAG</t>
  </si>
  <si>
    <t>GCGGTCCTTCGCGGCGTCCC</t>
  </si>
  <si>
    <t>GcgggcggcggcgTAGCCACT</t>
  </si>
  <si>
    <t>GTATTCTGGGCAcggggcgc</t>
  </si>
  <si>
    <t>GcAGGAAGCGTATTCTGGGCA</t>
  </si>
  <si>
    <t>Gcgcggcgccgcccgtcgag</t>
  </si>
  <si>
    <t>GgccggcAGGAAGCGTATTC</t>
  </si>
  <si>
    <t>GGGGCCCACTCCCGAGCGC</t>
  </si>
  <si>
    <t>GGCGCCCCACATTCTACACG</t>
  </si>
  <si>
    <t>GAGACTGATTTGCCGCAGGAC</t>
  </si>
  <si>
    <t>GTTAAGGTTCACGATTCCT</t>
  </si>
  <si>
    <t>GTGGGGCGCCTGTAAAGTTA</t>
  </si>
  <si>
    <t>GAAGAGAACACTTCCGGGGC</t>
  </si>
  <si>
    <t>GCCGCGAAGAGAACACTTCC</t>
  </si>
  <si>
    <t>GCCTGGGAGGTTAAGAACTAC</t>
  </si>
  <si>
    <t>GCAAGCGTGGAAGGTGCTAA</t>
  </si>
  <si>
    <t>GATTTGCCGCAGGACGGGAGG</t>
  </si>
  <si>
    <t>GGAGGAAGAAGCAAGCGTGGA</t>
  </si>
  <si>
    <t>GCCGGGGACCGCGGGTAGTG</t>
  </si>
  <si>
    <t>GCGCCGAGAGGCCGGGGACCGC</t>
  </si>
  <si>
    <t>GATCGCCCAAAGGGCGCCCC</t>
  </si>
  <si>
    <t>GCGATCAGCACCTCAGTCC</t>
  </si>
  <si>
    <t>GAGGTAACAGCGCAGCGCCGAG</t>
  </si>
  <si>
    <t>GCAGCGAACACTTTTCGGATG</t>
  </si>
  <si>
    <t>GCTTACTCCCGGTGCCAGGTTCT</t>
  </si>
  <si>
    <t>GCTGTGAGGTGAGGAGGGGACA</t>
  </si>
  <si>
    <t>GTGAGGAGGGGACAAGGGCAGT</t>
  </si>
  <si>
    <t>GAGGTGCTGATCGCCCAAA</t>
  </si>
  <si>
    <t>GGGCGGCGCGTGGCGGAAGGC</t>
  </si>
  <si>
    <t>GCGCGGGCGCGGAAGACGGG</t>
  </si>
  <si>
    <t>GTTCTGCGCGGGCGCGGAAGA</t>
  </si>
  <si>
    <t>GGCCTTACGTGCCTAGAG</t>
  </si>
  <si>
    <t>GCCCTACCGCCTTCGGCGCGA</t>
  </si>
  <si>
    <t>GACCCCCGACATTAAGAAG</t>
  </si>
  <si>
    <t>GCCGAAGGCGGTAGGGCGCCA</t>
  </si>
  <si>
    <t>GGGAGGGTATCCGGCTTAAGG</t>
  </si>
  <si>
    <t>GGAAGACGGGCGGCGCGTGG</t>
  </si>
  <si>
    <t>GTATCCGGCTTAAGGGGGCTG</t>
  </si>
  <si>
    <t>GTCAAACTCCCACAATGCAGC</t>
  </si>
  <si>
    <t>Ggcgcaagctgaggcggcggt</t>
  </si>
  <si>
    <t>GGCCGGGAGGCCAGGGGTCTC</t>
  </si>
  <si>
    <t>GCCGAAGCGCTCTGGCGAAG</t>
  </si>
  <si>
    <t>GCTCCGGGGAGAGGTCGGGA</t>
  </si>
  <si>
    <t>GgcTCAGGCGTCGGAGCAgg</t>
  </si>
  <si>
    <t>GGGAGCCGTGACTGACGGTG</t>
  </si>
  <si>
    <t>GCCGGGTAAACAGCCATGG</t>
  </si>
  <si>
    <t>GGCCGAGGGGTTCCCGGAAGC</t>
  </si>
  <si>
    <t>Ggcggcggcgcaagctgagg</t>
  </si>
  <si>
    <t>GCTGTTTACCCGGCTGCATTG</t>
  </si>
  <si>
    <t>GcgcggcTCAGGCGTCGGAGC</t>
  </si>
  <si>
    <t>GGCTCCGGGGAGAGGTCGGGA</t>
  </si>
  <si>
    <t>GTCGGGAAGGCCGAAGCGCTC</t>
  </si>
  <si>
    <t>GGCCGAAGCGCTCTGGCGAAG</t>
  </si>
  <si>
    <t>GCGCTCTGGCGAAGAGGCCG</t>
  </si>
  <si>
    <t>GACGCTGGGCGCGCTGTGGGG</t>
  </si>
  <si>
    <t>GAGCGCCTCTGATGGAAGTTA</t>
  </si>
  <si>
    <t>GCAGCTTAACCGGCTCTAG</t>
  </si>
  <si>
    <t>GTCTACGCCGTCGCCGTCGT</t>
  </si>
  <si>
    <t>GCCAGGGGAAGACCTAAAGGG</t>
  </si>
  <si>
    <t>GAGCCCGCTCAGAAGAGGCCA</t>
  </si>
  <si>
    <t>GGAACGGAGCCCGCTCAGAAG</t>
  </si>
  <si>
    <t>GGGGGGAGCGACTCCACGCC</t>
  </si>
  <si>
    <t>GAAGACCTAAAGGGCGGGGA</t>
  </si>
  <si>
    <t>GTCTCCGCTCTCCGACGA</t>
  </si>
  <si>
    <t>GCGGTTATGGCTACAGGATAG</t>
  </si>
  <si>
    <t>GGCAATTACACTAAACCGCC</t>
  </si>
  <si>
    <t>GTGAGTCTGGGGCAGCGATGA</t>
  </si>
  <si>
    <t>GAAACCCCAATACAAGATGG</t>
  </si>
  <si>
    <t>GTAATTGCCGCCGGAGGAGG</t>
  </si>
  <si>
    <t>GTTTAGTGTAATTGCCGCCGG</t>
  </si>
  <si>
    <t>GGGGTTTCATTGTTCCCGC</t>
  </si>
  <si>
    <t>GGCTCGCCGCCATCTTGTAT</t>
  </si>
  <si>
    <t>GCCCCAGACTCACAGAGTCTT</t>
  </si>
  <si>
    <t>GAGCAGCCAGCAAAGTTACC</t>
  </si>
  <si>
    <t>GTCCCAAAGGAAAGCAGTGAG</t>
  </si>
  <si>
    <t>Gccggacccggctgtggcggg</t>
  </si>
  <si>
    <t>Gcggcgccgcccgccacagcc</t>
  </si>
  <si>
    <t>GTCACAAAGTAATGCTGCTGC</t>
  </si>
  <si>
    <t>GggcggcggcACGGCCGATA</t>
  </si>
  <si>
    <t>GGACTAAGGGACGGTggcgc</t>
  </si>
  <si>
    <t>GCGCGGGAGCCTTTCGACC</t>
  </si>
  <si>
    <t>GGCCGAATCGGCAACTCAGAT</t>
  </si>
  <si>
    <t>GATAGGTGAGGAGGCGCAggg</t>
  </si>
  <si>
    <t>GAAAGGCTCCCGCGCTCTCC</t>
  </si>
  <si>
    <t>GCGGGCTCTGGACTCGCTGCT</t>
  </si>
  <si>
    <t>GCACCGCGTCGTTGACGGCG</t>
  </si>
  <si>
    <t>GCAGCACCGCGTCGTTGA</t>
  </si>
  <si>
    <t>GTGACCCGCCCGCTCTCCTAA</t>
  </si>
  <si>
    <t>GGACACGCTCCCTTAGGAGAG</t>
  </si>
  <si>
    <t>GGCTGGACTCAGCGGCGGAGC</t>
  </si>
  <si>
    <t>GAGCCCGCGCCGTCAACGACG</t>
  </si>
  <si>
    <t>GCCTTTTTTCCGAGCCGCTGC</t>
  </si>
  <si>
    <t>GGGGCCAGGACACGCTCCCTT</t>
  </si>
  <si>
    <t>GCGGGCGGGTCACAAGGACC</t>
  </si>
  <si>
    <t>GCCTGCGCGAAGAGCGAGGC</t>
  </si>
  <si>
    <t>GAGCCACCGGCCCTCTGGCGC</t>
  </si>
  <si>
    <t>GAACGCGGCGCGGGAGACTA</t>
  </si>
  <si>
    <t>GCTCTTCGCGCAGGCGGGGAC</t>
  </si>
  <si>
    <t>GGGGATCCTTTCGAAGCTATG</t>
  </si>
  <si>
    <t>GCCGCGTTCCCGGGTCTCAC</t>
  </si>
  <si>
    <t>GTTCCCGGGTCTCACCGGACG</t>
  </si>
  <si>
    <t>GGCCGCAGCCTTTCCGCCACC</t>
  </si>
  <si>
    <t>GCCCCCTGGCTCTAAACCGGG</t>
  </si>
  <si>
    <t>GGAACGCGGCGCGGGAGACTA</t>
  </si>
  <si>
    <t>GTCCGGTGAGACCCGGGAACG</t>
  </si>
  <si>
    <t>GCCCCGCCTCGCTCTTCGCGC</t>
  </si>
  <si>
    <t>GCCTCGCTCTTCGCGCAGGCG</t>
  </si>
  <si>
    <t>GGTGGCTCCTCCGGGCTTCTG</t>
  </si>
  <si>
    <t>GATCCTTTCGAAGCTATGG</t>
  </si>
  <si>
    <t>GAAGCTATGGGGGCATTCTC</t>
  </si>
  <si>
    <t>GGAGCCACCGGCCCTCTGGCG</t>
  </si>
  <si>
    <t>GTCGACTTGGGCCTGGTAACT</t>
  </si>
  <si>
    <t>GCGGCATTGGAGTCAAGATGG</t>
  </si>
  <si>
    <t>GCCCGGCATCACTCGCGGCAT</t>
  </si>
  <si>
    <t>GCGAGTGATGCCGGGCAAGCT</t>
  </si>
  <si>
    <t>GTACAGGGCTAAGAAGCCGAC</t>
  </si>
  <si>
    <t>GGTTGAGTCTGGCTTGCACCT</t>
  </si>
  <si>
    <t>GCGGTCTTTCGCGGCCAGT</t>
  </si>
  <si>
    <t>GCGGAAGTGATCCCGAGAGG</t>
  </si>
  <si>
    <t>GAGGGAGGCTCACGCGGCCG</t>
  </si>
  <si>
    <t>GGGCCTGGTAACTGGGCAATG</t>
  </si>
  <si>
    <t>GACGCTTGTCGAATCTGCTG</t>
  </si>
  <si>
    <t>GGCTGTACTGCAGCGGAGCTT</t>
  </si>
  <si>
    <t>GGGCAGCGACTGTCATGGCGG</t>
  </si>
  <si>
    <t>GGCGGCGGCCGCCCCCAATGC</t>
  </si>
  <si>
    <t>GGCTCGGCCCCTGAGACAG</t>
  </si>
  <si>
    <t>GGCTGCGCTGGCCTGCGTGGG</t>
  </si>
  <si>
    <t>GTGGGAGGTGAGGCCGGGCGA</t>
  </si>
  <si>
    <t>GAGGCCGGGCGATGGGACCCT</t>
  </si>
  <si>
    <t>GGGGCCGAGCCTCCGGCAT</t>
  </si>
  <si>
    <t>GGCGGAACCCGCTGTCTCAG</t>
  </si>
  <si>
    <t>GGAGCAGGTTACTCGCACG</t>
  </si>
  <si>
    <t>GCGATACCATGGAAGGAGGCG</t>
  </si>
  <si>
    <t>GCCGTTACTCCTCAATAACAG</t>
  </si>
  <si>
    <t>GAAGTAGGCGCTGGCAACGC</t>
  </si>
  <si>
    <t>GTCAGCGTGTGAAGTAGGCGC</t>
  </si>
  <si>
    <t>GCTTAACGGGAACCGGCGCC</t>
  </si>
  <si>
    <t>GGCGTCCCGCGTAAGTATG</t>
  </si>
  <si>
    <t>GGGGTTACCCGCTGTTATTG</t>
  </si>
  <si>
    <t>GGTATCGCAGCAAACCGAG</t>
  </si>
  <si>
    <t>GGCAATGTGCGCCCCGGAAGC</t>
  </si>
  <si>
    <t>GCTAGGCCCCATACTTACG</t>
  </si>
  <si>
    <t>GTCAGGCGCTTCCAGCTTCCG</t>
  </si>
  <si>
    <t>GCGGAAGTGTGGCGCTTAA</t>
  </si>
  <si>
    <t>GTGAAGTAGGCGCTGGCAACG</t>
  </si>
  <si>
    <t>GGTTTGCTGCGATACCATGGA</t>
  </si>
  <si>
    <t>GGGGCGCACATTGCCGCAAAG</t>
  </si>
  <si>
    <t>GCGTCCCGCGTAAGTATG</t>
  </si>
  <si>
    <t>GGGTGGTTGCTCCCCTAGGC</t>
  </si>
  <si>
    <t>GTTCCGGGACGCCTCACCTCA</t>
  </si>
  <si>
    <t>GGACATATCGCCGCCCCTTG</t>
  </si>
  <si>
    <t>GGTTGGCGACGCCGCCCCGC</t>
  </si>
  <si>
    <t>GCGGGCGAAGAGGGAGCGAG</t>
  </si>
  <si>
    <t>GGCTGTAGCTCCGGCCCGGGG</t>
  </si>
  <si>
    <t>GCGTCCCGGAACCCCCAAG</t>
  </si>
  <si>
    <t>GCGATATGTCCGTAACTCCA</t>
  </si>
  <si>
    <t>GCGCGAGAACACCGCTGCCG</t>
  </si>
  <si>
    <t>GTAACATCTCAACGGCACCT</t>
  </si>
  <si>
    <t>GAGTTTTCCTCTCCCGACGTA</t>
  </si>
  <si>
    <t>GACGTAGGGAAATGAGGCTA</t>
  </si>
  <si>
    <t>GTCGATTAGTTGGCTATCC</t>
  </si>
  <si>
    <t>GCAAGGCTGGGCGCAACGGCA</t>
  </si>
  <si>
    <t>GCCCTGCGATCTCAAGGCGCA</t>
  </si>
  <si>
    <t>GCTGTAAGCCCTGCGATCTCA</t>
  </si>
  <si>
    <t>GGCTAATTTGGAAGTGGACAG</t>
  </si>
  <si>
    <t>GCTGTGGGGCCAGCACGGAA</t>
  </si>
  <si>
    <t>GCCAGCACGGAATGGATCACG</t>
  </si>
  <si>
    <t>GCTCACTGGTGCTCGATCC</t>
  </si>
  <si>
    <t>GTCGGAAGGTGGCGAGCCTG</t>
  </si>
  <si>
    <t>GCAAACACAGCTGTCGGAAGG</t>
  </si>
  <si>
    <t>GGGTGAACCGGAAGTCGAG</t>
  </si>
  <si>
    <t>GCCATAACTTTGTCTTTCGTG</t>
  </si>
  <si>
    <t>GTGCCCAGGACCACCAAGGA</t>
  </si>
  <si>
    <t>GCTCCGCCATTGTTCGCCTC</t>
  </si>
  <si>
    <t>GGCGAGCCTGAGGCGAACAA</t>
  </si>
  <si>
    <t>GTGGTCCTGGGCACGCTCGG</t>
  </si>
  <si>
    <t>GCTGTGTTTGCGCATGCGCGA</t>
  </si>
  <si>
    <t>GACGTGGGATTAGGTAAATT</t>
  </si>
  <si>
    <t>GTTGGGGGACGGTTGAGCCTT</t>
  </si>
  <si>
    <t>GTTTTTAGTCTAACTGAAGAGTT</t>
  </si>
  <si>
    <t>GTATTTGTGCAGCCATATTCTTC</t>
  </si>
  <si>
    <t>GTAATACTACTTGTGTTTACC</t>
  </si>
  <si>
    <t>GCTTCGCTTCCGAAGACCGTT</t>
  </si>
  <si>
    <t>GAAGACCGTTAGGGACGT</t>
  </si>
  <si>
    <t>GACCGTTAGGGACGTGGGATT</t>
  </si>
  <si>
    <t>GACTGTAGAGCGGTCTTGTG</t>
  </si>
  <si>
    <t>GACAGATTCGGGTCATTAT</t>
  </si>
  <si>
    <t>GATTCGGGTCATTATTGGAG</t>
  </si>
  <si>
    <t>GGTCATTATTGGAGAGGAAGT</t>
  </si>
  <si>
    <t>GTTATAACGAATCGGCGTCTA</t>
  </si>
  <si>
    <t>GTTCTCTGCCGTGAGAATCCG</t>
  </si>
  <si>
    <t>GCCGTGAGAATCCGGGGTTCC</t>
  </si>
  <si>
    <t>GAGAATCCGGGGTTCCCGGAC</t>
  </si>
  <si>
    <t>GGGGTGGCAGGCTACGCTCC</t>
  </si>
  <si>
    <t>GGAGGCCGCCGCACGTACC</t>
  </si>
  <si>
    <t>GGAGCAGTGGGGGGTGCGAAG</t>
  </si>
  <si>
    <t>GaaaaTCTAATTCTCAACTGTA</t>
  </si>
  <si>
    <t>GGTCATTAATGATCTGAGAAAT</t>
  </si>
  <si>
    <t>GCTACTAATGCCACCATGTCAggc</t>
  </si>
  <si>
    <t>GCCAGATGGGAAAGAACACG</t>
  </si>
  <si>
    <t>GTCGGGAGCTCTTCAAGTCT</t>
  </si>
  <si>
    <t>GTCCTTGGAAATACGACAC</t>
  </si>
  <si>
    <t>GCTCAGGACTTCAAGTCCTCG</t>
  </si>
  <si>
    <t>GCCTTTGCCCCGGTCGGGC</t>
  </si>
  <si>
    <t>GAGGCCGGGGACTGAAGGTGT</t>
  </si>
  <si>
    <t>GGTGTCGAGCCCTCTGGCAGA</t>
  </si>
  <si>
    <t>GTACAGTTACGCTCTCCCG</t>
  </si>
  <si>
    <t>GGTTAACCTGGGTCAAATGCA</t>
  </si>
  <si>
    <t>GAGCGCTCAAGTTTGTCCGT</t>
  </si>
  <si>
    <t>GTTTGTCCGTAGGTCGAGAGA</t>
  </si>
  <si>
    <t>GCGGGCCAATGAAGTTCTTGC</t>
  </si>
  <si>
    <t>GCCTAATTGTCGCAGGAAGG</t>
  </si>
  <si>
    <t>GGTTGGGGGGTCGACCTGACC</t>
  </si>
  <si>
    <t>GTGTCCCGTGTTTTCTGCGTG</t>
  </si>
  <si>
    <t>GCTGCGGGCCCTTCTCGCCCC</t>
  </si>
  <si>
    <t>GCTTTCCCGCTAGTCTGTC</t>
  </si>
  <si>
    <t>GCGATACTCGGGAACTCCT</t>
  </si>
  <si>
    <t>GGGAACTCCTGGGGCGAGAA</t>
  </si>
  <si>
    <t>GGCGCCAAATCCGTGCGGG</t>
  </si>
  <si>
    <t>GGGAAAGCCTAATTGTCGC</t>
  </si>
  <si>
    <t>GCTCTCCATGGTGCGGCAGG</t>
  </si>
  <si>
    <t>GcggggcggggggcgTCTGCGG</t>
  </si>
  <si>
    <t>GGCGGGCTCTGGGTGAGTgcg</t>
  </si>
  <si>
    <t>GCAGAAGCTGCAGGCCTTGA</t>
  </si>
  <si>
    <t>GGATGGAGCTGATACGTAGG</t>
  </si>
  <si>
    <t>GAGCTGATACGTAGGCGGT</t>
  </si>
  <si>
    <t>GGCGGTTGGCCGTGTCCTTCA</t>
  </si>
  <si>
    <t>GCTCTGGGTGAGTgcgcggcgc</t>
  </si>
  <si>
    <t>GCCAGAGTCGCCGCGGGCTCT</t>
  </si>
  <si>
    <t>GGCCAGAGTCGCCGCGGGCTC</t>
  </si>
  <si>
    <t>GAGATAGCGGCTGCTCCCG</t>
  </si>
  <si>
    <t>GCGACAGGCGGCTGCCGAggcc</t>
  </si>
  <si>
    <t>GTAGAAAGCGCCGCTCCGGCG</t>
  </si>
  <si>
    <t>GGCCCCCAGAAGGCTAGTTC</t>
  </si>
  <si>
    <t>GCCGCCAGAGATAAAGGAAGC</t>
  </si>
  <si>
    <t>GGGGTGTCTCCTAGCGCAAC</t>
  </si>
  <si>
    <t>GCTCCTGCTGGGGGCGGTTCC</t>
  </si>
  <si>
    <t>GGGGCGGTTCCTGGCCCGCGC</t>
  </si>
  <si>
    <t>GGTTCCTGGCCCGCGCCGGAG</t>
  </si>
  <si>
    <t>GTGAGAACGGTCGCAGGCACC</t>
  </si>
  <si>
    <t>GGTCCGCTTCGGTTTCTGTTG</t>
  </si>
  <si>
    <t>GCGCTCATGATAGTTGTTTC</t>
  </si>
  <si>
    <t>GGCTGGGGATTGGAGCCCGGG</t>
  </si>
  <si>
    <t>GCGCCACGTGGGATTCGGCCC</t>
  </si>
  <si>
    <t>GCGGCGGAAGGGAGCTTGCGG</t>
  </si>
  <si>
    <t>GACGCGGTCTCAGTTAACG</t>
  </si>
  <si>
    <t>GTGCTCGCCGGGAGCGGCGGA</t>
  </si>
  <si>
    <t>GGCTTTTAAGCTCTAGCCCAA</t>
  </si>
  <si>
    <t>GCAGGTCTGGCTGTCCGTT</t>
  </si>
  <si>
    <t>GCCGCTCCCGGCGAGCACGC</t>
  </si>
  <si>
    <t>GGCAAGCTCCGCTCTTGGGGC</t>
  </si>
  <si>
    <t>GCGTCTTTTTCGCCCGTGT</t>
  </si>
  <si>
    <t>GGTAAGTGTTCCGGAACCGTG</t>
  </si>
  <si>
    <t>Gggcgggcgcggaggcactgg</t>
  </si>
  <si>
    <t>GTTCCGGAACCGTGAGGACTG</t>
  </si>
  <si>
    <t>GTTCCGGAACACTTACCTTCG</t>
  </si>
  <si>
    <t>GCTGTCTACGACAGAGGGTG</t>
  </si>
  <si>
    <t>GCCTCGCTGTCTACGACAGA</t>
  </si>
  <si>
    <t>GAGGCAGAGCGTGTTCAACTC</t>
  </si>
  <si>
    <t>GTGGGCGACACGAGCACGTT</t>
  </si>
  <si>
    <t>GGGCAGACGCTCCGTTTCCGG</t>
  </si>
  <si>
    <t>GGTGCGGCATTGGGCGACGT</t>
  </si>
  <si>
    <t>GCCACCTCAAGGTGCGGCAT</t>
  </si>
  <si>
    <t>GCCTCCGTGAGGAGATTCACA</t>
  </si>
  <si>
    <t>GGCGCGGTTGAGGCCTTCGG</t>
  </si>
  <si>
    <t>GTGAGTCACGTGGGTCCCCC</t>
  </si>
  <si>
    <t>GCACCTTGAGGTGGCTGCGC</t>
  </si>
  <si>
    <t>GGAGGCACTTGCGAGAGTTAA</t>
  </si>
  <si>
    <t>GGAGATGGCAAGGACCAATC</t>
  </si>
  <si>
    <t>GAGACTCGTTCACCACCGA</t>
  </si>
  <si>
    <t>GCCTCAACCGCGCCGGAACC</t>
  </si>
  <si>
    <t>GACTCGTGACGCGGCGTGGGC</t>
  </si>
  <si>
    <t>GGCTGACTCGTGACGCGGCG</t>
  </si>
  <si>
    <t>GTGGCCTTTGCTCAAATTACC</t>
  </si>
  <si>
    <t>GCGCCCAGGTAATTTGAGCAA</t>
  </si>
  <si>
    <t>GAACTCCGGCGTGGCTGAGGA</t>
  </si>
  <si>
    <t>GGGAGGAGAGCATAAGGTAC</t>
  </si>
  <si>
    <t>GCATAAGGTACTGGTATTCCG</t>
  </si>
  <si>
    <t>GTACTGGTATTCCGGGGGAGG</t>
  </si>
  <si>
    <t>GAAGTAAATGTCCCGGTGTC</t>
  </si>
  <si>
    <t>GTGTCAGGAGAAGCACGACG</t>
  </si>
  <si>
    <t>GAAATCCGAAGTGGTATGG</t>
  </si>
  <si>
    <t>GTAGGCGGAAATCCGAAG</t>
  </si>
  <si>
    <t>GTCACATGAGCCACCAAAA</t>
  </si>
  <si>
    <t>GTATGAGGCTGGGACTAAGCCA</t>
  </si>
  <si>
    <t>GAAGAGTCTGCCAACACTTTGA</t>
  </si>
  <si>
    <t>GAAATCACCCCCCATACCACTT</t>
  </si>
  <si>
    <t>GGGATTCAGGTGTGGTGCCGG</t>
  </si>
  <si>
    <t>GCGTCTCCGGGAGCGGGTCTC</t>
  </si>
  <si>
    <t>GGAGCGGGTCTCCGGCTCCGC</t>
  </si>
  <si>
    <t>GGGGCCCGCGCGCGACCTTC</t>
  </si>
  <si>
    <t>GCTCCGCCGGCTCTTTCGCCA</t>
  </si>
  <si>
    <t>GCCGGCTCTTTCGCCACGGCC</t>
  </si>
  <si>
    <t>GATCGCGAGGCGGCGTCTC</t>
  </si>
  <si>
    <t>GCAGTTCCCGAAGTGAAACA</t>
  </si>
  <si>
    <t>GCACTTGTAGGTGATGAAGTA</t>
  </si>
  <si>
    <t>GCCTCGCGATccccgcgcggg</t>
  </si>
  <si>
    <t>GCGGCCTGTGAGTGCGGGAA</t>
  </si>
  <si>
    <t>GCGCACAACTTCCGGCAGAGC</t>
  </si>
  <si>
    <t>GAGGGCAGGAGTGACAACGGT</t>
  </si>
  <si>
    <t>GGTGAGTTCTTCTGTGAGGGC</t>
  </si>
  <si>
    <t>GCCATGGTGAGTTCTTCTGTG</t>
  </si>
  <si>
    <t>GGGACTGCCCCGGCAACTCCA</t>
  </si>
  <si>
    <t>GAGTCTCTCGGCTCAAGGACC</t>
  </si>
  <si>
    <t>GTCCCAAACCTCTTACCTCC</t>
  </si>
  <si>
    <t>GTCCCGCGCGCGCACAACTTC</t>
  </si>
  <si>
    <t>GACCAGACACCCTGGAGTTGC</t>
  </si>
  <si>
    <t>GAGACGTTGGGATGAGCTGCT</t>
  </si>
  <si>
    <t>GCTGGAGTTTGTGCGGCAGCC</t>
  </si>
  <si>
    <t>GACTAGGGCTGGAGTTTGTG</t>
  </si>
  <si>
    <t>GCAGCCACATCACCCTTCCG</t>
  </si>
  <si>
    <t>GTCGCGGTTGATCTTCGAGAA</t>
  </si>
  <si>
    <t>GCGGCATCGCCGGCCTCGCTA</t>
  </si>
  <si>
    <t>GACGGCTGGAGAGGGCGAGAA</t>
  </si>
  <si>
    <t>GCTCCAAGGCCTCTCAGCTCC</t>
  </si>
  <si>
    <t>GCCCAACCGGACGGCTGGAG</t>
  </si>
  <si>
    <t>GCCGTGACAAGCCCAACCGGA</t>
  </si>
  <si>
    <t>GGCCTCGCTATGGTAAGAAG</t>
  </si>
  <si>
    <t>GGAATCTACGCGGGTTGT</t>
  </si>
  <si>
    <t>GCTTCCTGTCTTGGAATCTACG</t>
  </si>
  <si>
    <t>GAACGCCTAGCCACATCCCCCT</t>
  </si>
  <si>
    <t>GCTGAACCCAGGACAGATCAGC</t>
  </si>
  <si>
    <t>GTCGTGTTTGTGCTTCCTGTCT</t>
  </si>
  <si>
    <t>GCTAGGCGTTCCGCCTCTCTA</t>
  </si>
  <si>
    <t>GCGTTCCGCCTCTCTAGGGGA</t>
  </si>
  <si>
    <t>GGAAGGGAAGAAAGAAGCAATA</t>
  </si>
  <si>
    <t>GAGGACATGGTGCGTTTTCG</t>
  </si>
  <si>
    <t>GGGTTCAGCCAAGGGGGATG</t>
  </si>
  <si>
    <t>GAGACAGCGGGCGCTGCAACT</t>
  </si>
  <si>
    <t>GTTGGGGACGGACGCACTAG</t>
  </si>
  <si>
    <t>GCTTCCACCCGGGCCCAGTTG</t>
  </si>
  <si>
    <t>GCGGAACCTTTCTCCTCCGCC</t>
  </si>
  <si>
    <t>GCTCTCAGAGCGGGATGTGTG</t>
  </si>
  <si>
    <t>GCTCCAGAGCAAGCCAGGGTC</t>
  </si>
  <si>
    <t>GCCCGGGTGGAAGCGAGAACC</t>
  </si>
  <si>
    <t>GGCGTCGGGGTGAGTTAACCC</t>
  </si>
  <si>
    <t>GGTTAAAGGTAAGATGTGCTG</t>
  </si>
  <si>
    <t>GTCCGTCCCCAACTGGGCCC</t>
  </si>
  <si>
    <t>GGATCTCACCTTCCTGTCCCG</t>
  </si>
  <si>
    <t>GACTGCGGCGGCATCCGGGA</t>
  </si>
  <si>
    <t>GGCGGGCGGGCTGGCCACCAC</t>
  </si>
  <si>
    <t>GCGGGCTGGCCACCACGGGAC</t>
  </si>
  <si>
    <t>GCTCCGCCGGCGACCGCTGAC</t>
  </si>
  <si>
    <t>GTGCCGGCGCTGCAgcgcggc</t>
  </si>
  <si>
    <t>GccgcccggAGGCCCAAGTGG</t>
  </si>
  <si>
    <t>GCTCCGACTGCGGCGGCATCC</t>
  </si>
  <si>
    <t>GTCCCCGCCACTTGGGCCTcc</t>
  </si>
  <si>
    <t>GCAGTCGGAGCTTCCGGCTC</t>
  </si>
  <si>
    <t>GTCTCGCAGTTCATGTGAGGC</t>
  </si>
  <si>
    <t>GCGTAAACGACGCACCGGA</t>
  </si>
  <si>
    <t>GAGCGCCGGAAAGCAGAATGC</t>
  </si>
  <si>
    <t>GTTGCTGCCAGAGAAATCCAGC</t>
  </si>
  <si>
    <t>GCCGGGACGCTAGCGCAGTGCG</t>
  </si>
  <si>
    <t>GACGCTAGCGCAGTGCGCGG</t>
  </si>
  <si>
    <t>GCAGTGCGCGGAGGAATCTTA</t>
  </si>
  <si>
    <t>GCAACAACCTTGTATGCGC</t>
  </si>
  <si>
    <t>GAATTTCTAAAACAGTggggg</t>
  </si>
  <si>
    <t>GACTTCTTTAAGGAGACTGAA</t>
  </si>
  <si>
    <t>GCAGCCCGCGAGGGCGGAAGT</t>
  </si>
  <si>
    <t>GGAGCAACGTTCGCGTCATCA</t>
  </si>
  <si>
    <t>GATGATAGAATTGTGAGTGCG</t>
  </si>
  <si>
    <t>GCTGCGACCGCGCTCCCTGTG</t>
  </si>
  <si>
    <t>GACCGCGCTCCCTGTGAGGT</t>
  </si>
  <si>
    <t>GATCCCAGTGAGTGGTGAAGT</t>
  </si>
  <si>
    <t>GCGGCGAAATGGCGCCCTCC</t>
  </si>
  <si>
    <t>GGGGTGCTCCCTGGACGCA</t>
  </si>
  <si>
    <t>GAGGTGGGCAAGCGGCGAAA</t>
  </si>
  <si>
    <t>GCTCCCTGGACGCACGGGCGG</t>
  </si>
  <si>
    <t>GTTCCCAGATACACCTGCAA</t>
  </si>
  <si>
    <t>GCAGGGACAGTCAAGGTCGC</t>
  </si>
  <si>
    <t>GCCGGCGAGCAGTGGCCGTTA</t>
  </si>
  <si>
    <t>GGCGGCAGTTTCCTCACGAGT</t>
  </si>
  <si>
    <t>GTGCCAAGACCGCCATCTTTT</t>
  </si>
  <si>
    <t>GCCACTGCTCGCCGGCGTCGT</t>
  </si>
  <si>
    <t>GGGCAGACCGTGGCAGAGCGG</t>
  </si>
  <si>
    <t>GGTTACCGTCTTCGCGTT</t>
  </si>
  <si>
    <t>GAGGTGCCCCGAAGGAAGTCA</t>
  </si>
  <si>
    <t>GCTGCAAATAAAGCCAGACAC</t>
  </si>
  <si>
    <t>GAGTGGAAACCTGACGAGCA</t>
  </si>
  <si>
    <t>GGAGAACGGGTCAGCTGCGCG</t>
  </si>
  <si>
    <t>GAGCGCTGGGGTTGTGGTGGCG</t>
  </si>
  <si>
    <t>GTTTGGGGAGCGCTGGGGTTG</t>
  </si>
  <si>
    <t>GCTGCCAGGAGCAGTTCCGCC</t>
  </si>
  <si>
    <t>GTTTCCACTCATACTCCATCT</t>
  </si>
  <si>
    <t>GCAGCAGCAGACGCTGGCGGC</t>
  </si>
  <si>
    <t>GCAATTCGTCCGGGGACTG</t>
  </si>
  <si>
    <t>GTGTGGGATCCGCGTGGTAC</t>
  </si>
  <si>
    <t>GGGAAGCGGGCCCGCTCGT</t>
  </si>
  <si>
    <t>GCGGGGTGCAGAGCGGGAAGC</t>
  </si>
  <si>
    <t>GATCCGCGTGGTACGGGAT</t>
  </si>
  <si>
    <t>GCCCTAGCTCCAGTGGGGCT</t>
  </si>
  <si>
    <t>GGAGGTACTAGGGCCTCGCG</t>
  </si>
  <si>
    <t>GGTGAGCGCAGCCGAACGG</t>
  </si>
  <si>
    <t>GTGCAGGGGAACCCCAGTCCC</t>
  </si>
  <si>
    <t>GGACGACGATGAGGAGGTACT</t>
  </si>
  <si>
    <t>GGCAACGAGAGGGCGGGAAC</t>
  </si>
  <si>
    <t>GACGTGGATTGTCCCGTGC</t>
  </si>
  <si>
    <t>GGGAGACACTCACTGACTCGC</t>
  </si>
  <si>
    <t>GCCCTCAATCCGGAACATCG</t>
  </si>
  <si>
    <t>GCAGGCATCCATCGTCGAGTG</t>
  </si>
  <si>
    <t>GAGTGTGGCAACGAGAGGGC</t>
  </si>
  <si>
    <t>GGCCGCCTCGCGCCCGGAACT</t>
  </si>
  <si>
    <t>GGGCTGTGACTGTGAGACCAG</t>
  </si>
  <si>
    <t>GACCAGCGGGGAGCTCACCGA</t>
  </si>
  <si>
    <t>GCCGCCGCGCTCTGCTCTCCA</t>
  </si>
  <si>
    <t>GGGGGAGCTCCTGGCCGGCCA</t>
  </si>
  <si>
    <t>GGCCGCGCTGTGCCACCAGCT</t>
  </si>
  <si>
    <t>GAAAGCCAAGGCGCAGAGGGC</t>
  </si>
  <si>
    <t>GAGCTTCGCCGTAAGTTCCTC</t>
  </si>
  <si>
    <t>GCGGCGATCCGAGCATGAGCC</t>
  </si>
  <si>
    <t>GcgcggGAAGTCCGGATCCCG</t>
  </si>
  <si>
    <t>GTCCCGGCGCTCACCATGGC</t>
  </si>
  <si>
    <t>GCTGCCCGGCCCTCTGCGCCT</t>
  </si>
  <si>
    <t>GCCTCCGCGCCCCCGGAGGA</t>
  </si>
  <si>
    <t>GCTCGGATCGCCGCGGGATC</t>
  </si>
  <si>
    <t>GACGCGCGTCTGTGGAGAAG</t>
  </si>
  <si>
    <t>GCCCCAGAGCTTCACCCGTCA</t>
  </si>
  <si>
    <t>GGGCGGCCAGAGAGATGCCC</t>
  </si>
  <si>
    <t>GCTTGGTCGGGGGTGGTCTCG</t>
  </si>
  <si>
    <t>GCCTGTTTAGTCGCTTTC</t>
  </si>
  <si>
    <t>GAAGTGTCACCATTGCAGGTA</t>
  </si>
  <si>
    <t>GCTCGCGGGGGGGACTGGCGG</t>
  </si>
  <si>
    <t>GTGGAGAAGCGGCTTGGTCGG</t>
  </si>
  <si>
    <t>GGTGGAGCCTCCGCGCGGCCC</t>
  </si>
  <si>
    <t>GGTCAGGCCGGCGACCGGCT</t>
  </si>
  <si>
    <t>GCTCAAATGGCGCCCACCGAA</t>
  </si>
  <si>
    <t>GAAGTTCCACGCCAAGATAC</t>
  </si>
  <si>
    <t>GCGGCGGCTGCGGCACGGGAA</t>
  </si>
  <si>
    <t>GCTCAGTGACTGAAGCTCCAA</t>
  </si>
  <si>
    <t>GACTGAAGCTCCAAAGGCCAGC</t>
  </si>
  <si>
    <t>GGTGGGGACGTGACCGAAGCG</t>
  </si>
  <si>
    <t>GCGGGAAAAGGCACGGTCTTC</t>
  </si>
  <si>
    <t>GACGTGACCGAAGCGAGGCTC</t>
  </si>
  <si>
    <t>GAGGCTCTGGTTCCCTTTCGG</t>
  </si>
  <si>
    <t>GTCGCCCGCTACGCGCTCCGG</t>
  </si>
  <si>
    <t>GAGGCTCCAACGAGGTAAGTG</t>
  </si>
  <si>
    <t>GGCATCGCGAACCCCAGTT</t>
  </si>
  <si>
    <t>GGTCTCCGGGCGGCGAGTCGG</t>
  </si>
  <si>
    <t>GCGGCGAGTCGGGGGACGCGC</t>
  </si>
  <si>
    <t>GAACCCGGAAATTGCCCAGAA</t>
  </si>
  <si>
    <t>GGGTAGGGGCGGCGCCGAGTC</t>
  </si>
  <si>
    <t>GCGATGCCTTCTGTGGCCTTC</t>
  </si>
  <si>
    <t>GGCTGGGGTCGGGCGCCAGCC</t>
  </si>
  <si>
    <t>GGTGGGCCTTTGACGCCGAG</t>
  </si>
  <si>
    <t>GGTAACTGGCCCTGGAGCCGG</t>
  </si>
  <si>
    <t>GCGATGAGGGTCTGAGACGGT</t>
  </si>
  <si>
    <t>GACGGCAGTTCCGAGTCCAGT</t>
  </si>
  <si>
    <t>GCACTCCCCGGAATCATCCTT</t>
  </si>
  <si>
    <t>GGTGTCGCGTCCTCTGGGTTC</t>
  </si>
  <si>
    <t>GTGTTCTCTCTGCTGATTGGA</t>
  </si>
  <si>
    <t>GCTGATTGGAAGGAGCGCCGT</t>
  </si>
  <si>
    <t>GCCGTGGGGCTGCAGAGAGTC</t>
  </si>
  <si>
    <t>GTGCAATAGAGACGTGATCT</t>
  </si>
  <si>
    <t>GCAATAGAGACGTGATCTGGGCTAG</t>
  </si>
  <si>
    <t>GAAGAAGATCGGTAGATTGAG</t>
  </si>
  <si>
    <t>GTGGTTCGCCTTCAAGGCT</t>
  </si>
  <si>
    <t>GAAGCTCCCAAATTGGGTGGC</t>
  </si>
  <si>
    <t>GCGGGGCTCACTTTGTgggc</t>
  </si>
  <si>
    <t>Gctgggcgattcgagacgggc</t>
  </si>
  <si>
    <t>GTAGGAACCTGATAGCTAAGA</t>
  </si>
  <si>
    <t>GCGGCCGACCGGGTTGAAGC</t>
  </si>
  <si>
    <t>GCTATAGAAGTCGGGCGGACC</t>
  </si>
  <si>
    <t>GAGAGGAGAGAGAGCGGGGTT</t>
  </si>
  <si>
    <t>GCCGGGCGGAGAGGCGACTGA</t>
  </si>
  <si>
    <t>GGGAGTGTTGTCAGAATGTCA</t>
  </si>
  <si>
    <t>Gcggcccgcgcggccggtctc</t>
  </si>
  <si>
    <t>GTTTTAGCCCCCGGGACGCG</t>
  </si>
  <si>
    <t>GGCGATCGACCGCTCGGCGCT</t>
  </si>
  <si>
    <t>GCTGTAGGCGAGCCGTGGC</t>
  </si>
  <si>
    <t>Gtctccgggggcccccgcccg</t>
  </si>
  <si>
    <t>GAATGCACCAATCAGAGCGCC</t>
  </si>
  <si>
    <t>GGCGCGAACGGCGCTAGGGGC</t>
  </si>
  <si>
    <t>GGCTTCGGGCCACGCTTCTCT</t>
  </si>
  <si>
    <t>GCGGCGCGAACGGCGCTA</t>
  </si>
  <si>
    <t>GCCACGCTTCTCTTGGCGAC</t>
  </si>
  <si>
    <t>GCTTCGGGCCACGCTTCTCT</t>
  </si>
  <si>
    <t>GCGCGAGCCAACCCGCCGC</t>
  </si>
  <si>
    <t>GTGCATTCGACTAGGCTGCCT</t>
  </si>
  <si>
    <t>GAATGAGTCCCGCGGCGGGT</t>
  </si>
  <si>
    <t>GGTCTCCCTCCTCCCGGAGTT</t>
  </si>
  <si>
    <t>GCTCGGTCGCCGCCTAGGCG</t>
  </si>
  <si>
    <t>GAAGCGCGAGCCAACCCGCCG</t>
  </si>
  <si>
    <t>GCGGTGCTCGGTCGCCGCCT</t>
  </si>
  <si>
    <t>GGCGAGGCTAGGTGAGCCGT</t>
  </si>
  <si>
    <t>GCCAGGCCTAGCGGCGCGAA</t>
  </si>
  <si>
    <t>GGCTCTGAGCGGCTGGGCGAC</t>
  </si>
  <si>
    <t>GAGTTAGAGCCCGTGCGGAGG</t>
  </si>
  <si>
    <t>GGGCGACCGGCGCGTCGTG</t>
  </si>
  <si>
    <t>GAAAGCGCGCGTTTCTGGGAG</t>
  </si>
  <si>
    <t>GGTCACGTCACTTCCTGTGC</t>
  </si>
  <si>
    <t>GCCGCTGTCGCTCATGACTCC</t>
  </si>
  <si>
    <t>GCATTTCGGCTCTGAGCGGCT</t>
  </si>
  <si>
    <t>GCGGAGCATTTCGGCTCTGAG</t>
  </si>
  <si>
    <t>GCGCGTCGTGCGGGGCTGCGG</t>
  </si>
  <si>
    <t>GCGGCGGAGCCTCCTTAAGGA</t>
  </si>
  <si>
    <t>GCCCGCAGCAAAGGCCGCAGG</t>
  </si>
  <si>
    <t>GCCACGCGGGACCGTACACGA</t>
  </si>
  <si>
    <t>GGGACCGTACACGATGGGAA</t>
  </si>
  <si>
    <t>GgggcTTCCTCGGGCGCGGGG</t>
  </si>
  <si>
    <t>GCGCCGGCGCCCGCAGCAA</t>
  </si>
  <si>
    <t>GACGTCCCTGCCGTCTCCG</t>
  </si>
  <si>
    <t>GCGTCCTGGCTGGACGGGCAG</t>
  </si>
  <si>
    <t>GCCGGGAGGTGAGGGCGTCC</t>
  </si>
  <si>
    <t>GGCAGGGACGTCCCTGTGCTC</t>
  </si>
  <si>
    <t>GGGCCGGGCCACGGAGACGGC</t>
  </si>
  <si>
    <t>GCCTCAGCTGCAGCGGGCCCG</t>
  </si>
  <si>
    <t>GTACAGGGAAGTCTCGCCTGT</t>
  </si>
  <si>
    <t>GAAAGTGCTTCCTGTGCCGG</t>
  </si>
  <si>
    <t>GCCGCCAGCCGGGAGAAGACG</t>
  </si>
  <si>
    <t>GGGATGTCACAGAACGCCG</t>
  </si>
  <si>
    <t>GTTTTGCAATCCCATCGAC</t>
  </si>
  <si>
    <t>GAGCTAGCTCTTAACAATGC</t>
  </si>
  <si>
    <t>GGGCCTGGGTGAGTCCGGGCC</t>
  </si>
  <si>
    <t>GTCCGGGCCCGGAGACCCGC</t>
  </si>
  <si>
    <t>GCCTCCCAAAGGCCAACGTTGC</t>
  </si>
  <si>
    <t>GCACTTTTGACCCACAGCCTA</t>
  </si>
  <si>
    <t>GTAACAATACGCGGCCTCCCAA</t>
  </si>
  <si>
    <t>GCAGGAAAAGAAACCACCCCT</t>
  </si>
  <si>
    <t>GCAATCACACATCGCGACTGC</t>
  </si>
  <si>
    <t>GCACTCTCAACCTCTCTCTGG</t>
  </si>
  <si>
    <t>GGAAACGGAAAACCTCGCGTT</t>
  </si>
  <si>
    <t>GGACAGGTTCAACTTGCCC</t>
  </si>
  <si>
    <t>GTTTACCTTTTAGCGCCAGC</t>
  </si>
  <si>
    <t>GGCAAAGGCTTCGATAAGTA</t>
  </si>
  <si>
    <t>GGTATCTATTTCGTTCTAGAA</t>
  </si>
  <si>
    <t>GCGAGCACTGAGTGTTTAAGA</t>
  </si>
  <si>
    <t>GGCCGCGTATTGTTACCTAG</t>
  </si>
  <si>
    <t>GTCGCGATGTGTGATTGCAGA</t>
  </si>
  <si>
    <t>GCCAGTTTGTAAAGGACACAGT</t>
  </si>
  <si>
    <t>GAGGTTTTCCGTTTCCTTCCG</t>
  </si>
  <si>
    <t>GGAGCACCTGCTGGCGCTAAA</t>
  </si>
  <si>
    <t>GTCCTTTGCCGCCAAGCGGG</t>
  </si>
  <si>
    <t>GCGGGAGGAAGCGATTTCTCC</t>
  </si>
  <si>
    <t>GATCAGAAAGAACGATTTACC</t>
  </si>
  <si>
    <t>GCCCCCATCGCAGCCCGGTGG</t>
  </si>
  <si>
    <t>GGTCGCGGGGCCCTGACCCTA</t>
  </si>
  <si>
    <t>GAGGTACGGGGCGAGGGTCGC</t>
  </si>
  <si>
    <t>GAGCTGAACTGCCGTAGGGTC</t>
  </si>
  <si>
    <t>GCCCCTTCCCCGCGGGCGTGT</t>
  </si>
  <si>
    <t>GGGGTGGGTAGGGTCTCACC</t>
  </si>
  <si>
    <t>GCTCGGCCGAGCTGCTTTA</t>
  </si>
  <si>
    <t>GCTCGGCCGAGCAGACTGCTG</t>
  </si>
  <si>
    <t>GGGAGCGGACGAGGCCCGGCG</t>
  </si>
  <si>
    <t>GAGCAGACTGCTGCGGTTCC</t>
  </si>
  <si>
    <t>GCCGCAGGATAACCTCGCA</t>
  </si>
  <si>
    <t>GCGTTcggggccccgcccggc</t>
  </si>
  <si>
    <t>GGGTGGAATGCGAGCACGC</t>
  </si>
  <si>
    <t>GCGGGGACGAGCGCTGAGAAG</t>
  </si>
  <si>
    <t>GGTGGAATGCGAGCACGC</t>
  </si>
  <si>
    <t>GCGTCTCCACCTATCGGGG</t>
  </si>
  <si>
    <t>GCTGGGAGTAGTACTGCCGGT</t>
  </si>
  <si>
    <t>GTCACCACTTAGTCCTTCGGA</t>
  </si>
  <si>
    <t>GCTCGCATTCCACCCCGAT</t>
  </si>
  <si>
    <t>GACGCCGCCGCTTCGGTTTCT</t>
  </si>
  <si>
    <t>GGTCAGGGTTCGGCCTCAACA</t>
  </si>
  <si>
    <t>GTTCCGGCCGGGCAGTGACCA</t>
  </si>
  <si>
    <t>GCAGCCGCAGGATAACCTCGC</t>
  </si>
  <si>
    <t>GTGCCCCAGAAACCGAAGCGG</t>
  </si>
  <si>
    <t>GCGCTGAGAAGCGGCGGTGAC</t>
  </si>
  <si>
    <t>GGCGTCTCCACCTATCGGGG</t>
  </si>
  <si>
    <t>GGGCCGAGCCGCGGTAACC</t>
  </si>
  <si>
    <t>GCTTGCGGCGGAGGGCAGGAA</t>
  </si>
  <si>
    <t>GTTGCTTGCGGCGGAGGGC</t>
  </si>
  <si>
    <t>GTTTGGAGTTGCTTGCGGCGG</t>
  </si>
  <si>
    <t>GGTGGATGCACGCGCGCAGCC</t>
  </si>
  <si>
    <t>GAGTGGGCTGCGACCGGGGGA</t>
  </si>
  <si>
    <t>GCCCCGAGTGGGCTGCGACCG</t>
  </si>
  <si>
    <t>GGAGCGGATAAGGAGGGTTAA</t>
  </si>
  <si>
    <t>GGGGGTACCGGGGAGCGGATA</t>
  </si>
  <si>
    <t>GCCCACTCGGGGCCGAGCCG</t>
  </si>
  <si>
    <t>GCTTCCTAATTTGTAAACACG</t>
  </si>
  <si>
    <t>GGAGACTGAGGCCTGGCAAAG</t>
  </si>
  <si>
    <t>GCGGCACCTGATCTCCAGTGA</t>
  </si>
  <si>
    <t>GACAGACGGGCGGTTTGACT</t>
  </si>
  <si>
    <t>GACCTTTGGCCCCTTTGGGGA</t>
  </si>
  <si>
    <t>GTCCCTGCCTAGAGCACAACG</t>
  </si>
  <si>
    <t>GAGCAGCTCAGGACAAGGGGA</t>
  </si>
  <si>
    <t>GCGAGCTCTGGAGTGTGACCA</t>
  </si>
  <si>
    <t>GGCCTCAGTCTCCCCGTCAC</t>
  </si>
  <si>
    <t>GGCAACAGGTCCTCTTTGCC</t>
  </si>
  <si>
    <t>GGCACGGGGAGGAAGCCAGAG</t>
  </si>
  <si>
    <t>GAGCTCTTCACAGGCACGGGG</t>
  </si>
  <si>
    <t>GTCTTGCCGGCCAGTGAAGCC</t>
  </si>
  <si>
    <t>GCGGCTCGGAGCGCGAAACA</t>
  </si>
  <si>
    <t>GCGACGACTACTCAGAGGACG</t>
  </si>
  <si>
    <t>GCAGCGTGTCCAGGGCGGCTG</t>
  </si>
  <si>
    <t>GGGCGCAGCCGGAACCGGCGA</t>
  </si>
  <si>
    <t>GGCCTACGCCAAAGCACAGGA</t>
  </si>
  <si>
    <t>GCCCTCTCCCAAGATCGAGT</t>
  </si>
  <si>
    <t>GCAGGGACCTTTGGCCCCTT</t>
  </si>
  <si>
    <t>GcgcccccggcggcgTGTGAA</t>
  </si>
  <si>
    <t>GTAGCAGCGTCCCGCGCGCGG</t>
  </si>
  <si>
    <t>GGCGGCTGAGGAAGAAGCGC</t>
  </si>
  <si>
    <t>GGCGCGTGGTGCGGGTTTCGG</t>
  </si>
  <si>
    <t>GTTATTTCTGTCCCGCCCCC</t>
  </si>
  <si>
    <t>Gccgggggcgcccaggggggg</t>
  </si>
  <si>
    <t>GAGCGCCGCCACGCGCCTCCT</t>
  </si>
  <si>
    <t>GCGCGGGACGCTGCTACGGCA</t>
  </si>
  <si>
    <t>GTGGTGCGGGTTTCGGCGG</t>
  </si>
  <si>
    <t>GAAAGAGCCGAGGCCGGGGGG</t>
  </si>
  <si>
    <t>GGTGGACGGGAGAGACGCTCG</t>
  </si>
  <si>
    <t>GccgggAGCAGGCCAAGCGG</t>
  </si>
  <si>
    <t>GGCCCCGGTCCCTCCGGCCG</t>
  </si>
  <si>
    <t>GAGTCCGGACCGGAGACTTTG</t>
  </si>
  <si>
    <t>GGGGCCTAACTAGGTAATTG</t>
  </si>
  <si>
    <t>GCGGGGGCAAGCCTTGGGGG</t>
  </si>
  <si>
    <t>GGAGCTGGAACAGAAAGTCCC</t>
  </si>
  <si>
    <t>GCCGCGATTCGGCCCCCGCT</t>
  </si>
  <si>
    <t>GggccgcggAAGGACCGGGCC</t>
  </si>
  <si>
    <t>GGTTGTGTCATCGCCGCGATT</t>
  </si>
  <si>
    <t>GGAAGACCTTGGGAGGTGGGC</t>
  </si>
  <si>
    <t>GATCGTCTCCCAAACGCTTT</t>
  </si>
  <si>
    <t>GCTTTAGGGCTCGCTAAAG</t>
  </si>
  <si>
    <t>GGTGCGCCCGCTTTCATTCC</t>
  </si>
  <si>
    <t>GCCGACAAACTTCGTGTCCTG</t>
  </si>
  <si>
    <t>Gacttaggactgtagcaaaat</t>
  </si>
  <si>
    <t>Gaacagtaccatgattcccac</t>
  </si>
  <si>
    <t>Ggagtgggtctgtgtaagtc</t>
  </si>
  <si>
    <t>GCCGCGTGGAAGACCTTGGG</t>
  </si>
  <si>
    <t>GGAGCCAATCCCGAGCCGCG</t>
  </si>
  <si>
    <t>GTAAGCGACCGCGAGTAAT</t>
  </si>
  <si>
    <t>Gaggggagccttttatcctgc</t>
  </si>
  <si>
    <t>Gtttgggaaaaggaattggat</t>
  </si>
  <si>
    <t>Gtaccatgattcccaccggc</t>
  </si>
  <si>
    <t>GGCAGAGCTGAGGTGTGTGTC</t>
  </si>
  <si>
    <t>Ggcaggcctgtttgcagata</t>
  </si>
  <si>
    <t>GGGGATTGGGGAGACCCTGCC</t>
  </si>
  <si>
    <t>GAGACCCTGCCCGGGAAGCTC</t>
  </si>
  <si>
    <t>GAGACGATCGTTCCGTCCC</t>
  </si>
  <si>
    <t>GTCCCTGGGAGCGGCACTTGG</t>
  </si>
  <si>
    <t>GTGCTGACCGATTACTCG</t>
  </si>
  <si>
    <t>GGATTAGGTGGCTTTATCGG</t>
  </si>
  <si>
    <t>GGTGTCCGCGTGGATGACT</t>
  </si>
  <si>
    <t>Ggccagaattgccggagtgt</t>
  </si>
  <si>
    <t>GGTGTGTGTCCGGCGAGTGCG</t>
  </si>
  <si>
    <t>GCCGACCAGAGCGGTCGCTG</t>
  </si>
  <si>
    <t>GACTCCGACGTACGGACGCCC</t>
  </si>
  <si>
    <t>GTCGGAGTCCTTCGTCCTCCA</t>
  </si>
  <si>
    <t>GGTCGGCTGTGTAGACTGTT</t>
  </si>
  <si>
    <t>GCTGCGTGCTAGCTTCGGCG</t>
  </si>
  <si>
    <t>GACGTTCCAAGATGCACTTAG</t>
  </si>
  <si>
    <t>GCAGAGATAGTGGTTCCCGC</t>
  </si>
  <si>
    <t>GATCCCTGGGCGTCCGTACGT</t>
  </si>
  <si>
    <t>GAGCAGCATGGAGGCGTCCTG</t>
  </si>
  <si>
    <t>GATGACGCGCGCCCTCTTCG</t>
  </si>
  <si>
    <t>GTCGTCGGTCGCGCCAGAGG</t>
  </si>
  <si>
    <t>GTGAAGTACGGAATGCCGGA</t>
  </si>
  <si>
    <t>GTACGGAATGCCGGAAGGGCC</t>
  </si>
  <si>
    <t>GCGACCGACGACTGGAGCGCA</t>
  </si>
  <si>
    <t>GCAGGGGTAGAGGCTCGTAGA</t>
  </si>
  <si>
    <t>GTAGAGGCTCGTAGATGGAAC</t>
  </si>
  <si>
    <t>GGGGGAGCTTCAACGCTGAG</t>
  </si>
  <si>
    <t>GCTTTGAGCCCGGCCCTTC</t>
  </si>
  <si>
    <t>GCCCCACCTGGGTTCGTGGG</t>
  </si>
  <si>
    <t>GTGAAGAGGCTGAGTCCGTG</t>
  </si>
  <si>
    <t>GAAAGGGGAGACGTGTGACG</t>
  </si>
  <si>
    <t>GTGAGTGAGGGCAGCCGTCCG</t>
  </si>
  <si>
    <t>GTGGATGGGCGACGTGAGTG</t>
  </si>
  <si>
    <t>GTATGGCGGCCAGCCTGTGGA</t>
  </si>
  <si>
    <t>GGCCGCCATACCCGCGCACCG</t>
  </si>
  <si>
    <t>GCACCGGGGTGGGGCTTTGC</t>
  </si>
  <si>
    <t>GCTTTGCGGGCGGGGCTCTGC</t>
  </si>
  <si>
    <t>GCGGGGCTCGAAGGCCCGCGC</t>
  </si>
  <si>
    <t>GCCGCCGGACAAGGAACGCCC</t>
  </si>
  <si>
    <t>GGCAGCAGAGGCCGCCGGACA</t>
  </si>
  <si>
    <t>GCGGCCTGTAGCCATCTATC</t>
  </si>
  <si>
    <t>GTCCGTCCCCAGCCCCGTCGC</t>
  </si>
  <si>
    <t>GCGTCCCTGTGGCCAGTCACC</t>
  </si>
  <si>
    <t>GGCGGCCTCTGCTGCCGCCTC</t>
  </si>
  <si>
    <t>GGAGACGCTTCCCGATAGA</t>
  </si>
  <si>
    <t>GCTTCCCGATAGATGGCTAC</t>
  </si>
  <si>
    <t>GAGTCCGCCCCGTGAGGAGAA</t>
  </si>
  <si>
    <t>GCGCCCGCCTCCGCCGGCGA</t>
  </si>
  <si>
    <t>GGGCGGGCGTCCGAACGGCCC</t>
  </si>
  <si>
    <t>GCCCTCGTCGCAACCGCT</t>
  </si>
  <si>
    <t>GCGCACCTCCCGGGGCCGTT</t>
  </si>
  <si>
    <t>GAGGGCCGCGCGCACCTCCC</t>
  </si>
  <si>
    <t>GTTAGTCAATTTATGGAGGGCAC</t>
  </si>
  <si>
    <t>GCTTCTCAAGAGAAAAGTATC</t>
  </si>
  <si>
    <t>GTTGCAACAAACGCCATTTTTCTTT</t>
  </si>
  <si>
    <t>GTGGTCTGGTCAACCACCG</t>
  </si>
  <si>
    <t>GTACTTTTTCATCAAAGTGGTC</t>
  </si>
  <si>
    <t>GGTACTTTTTCATCAAAG</t>
  </si>
  <si>
    <t>GCAGGCCGCACCCACTTGG</t>
  </si>
  <si>
    <t>GGGGCCTGGTGCTCGGTCGGC</t>
  </si>
  <si>
    <t>GCATAGAGTTAGTCAATTTATGG</t>
  </si>
  <si>
    <t>GCCGAGGTCGGGGTAAGTTGG</t>
  </si>
  <si>
    <t>GGCGTCCGAACGGCCCCGGG</t>
  </si>
  <si>
    <t>GCGCGCGGCCCTCAGGCGCG</t>
  </si>
  <si>
    <t>GACTAACTCTATGCTTCTTTTCAT</t>
  </si>
  <si>
    <t>GGCGTTTGTTGCAACACAG</t>
  </si>
  <si>
    <t>GTTGCAACACAGGGGGCCACGG</t>
  </si>
  <si>
    <t>GCGGCCGAGCGGTTGCGACG</t>
  </si>
  <si>
    <t>GATCATCAAGCCCTAGAAGC</t>
  </si>
  <si>
    <t>GCACTGGGATCCGCATCTGCC</t>
  </si>
  <si>
    <t>GAAGCGCCTCTTCACGGCACT</t>
  </si>
  <si>
    <t>GTGGAGCCCGGCTGCGGATC</t>
  </si>
  <si>
    <t>GGTCTAGAGCTGAGTGGAGCC</t>
  </si>
  <si>
    <t>GCATATATTTTGCACTAAGAC</t>
  </si>
  <si>
    <t>GCGGATCCCAGTGCCGTGAAG</t>
  </si>
  <si>
    <t>GCGCTTCCCAGATCCGCAGCC</t>
  </si>
  <si>
    <t>GACCAGTGGCGATGGATCT</t>
  </si>
  <si>
    <t>GTTCCCTCTTTTTTTCCACGA</t>
  </si>
  <si>
    <t>GCAGGGGTGGTTCCCCCTGTA</t>
  </si>
  <si>
    <t>GTCGCCGCCCGCCCGCAGGGG</t>
  </si>
  <si>
    <t>GCCCCATCTTGGCCCAGCGG</t>
  </si>
  <si>
    <t>GGCAGACCGCTGGCACGGGAC</t>
  </si>
  <si>
    <t>GGCGGTCTCGGCCTCCCCTCG</t>
  </si>
  <si>
    <t>GAACCACCCCTGCGGGCGGG</t>
  </si>
  <si>
    <t>Ggcattttagtcggcagcgg</t>
  </si>
  <si>
    <t>GGCTGTGTGAGGTAGCGGTGG</t>
  </si>
  <si>
    <t>GTTTAGGAATTGGGCGCACCG</t>
  </si>
  <si>
    <t>GGGGCTGAAATGGCCGCGCCA</t>
  </si>
  <si>
    <t>GACCGGGCGCACTCGGAAGCC</t>
  </si>
  <si>
    <t>GCCGGCGTTTCCAAGAACCAA</t>
  </si>
  <si>
    <t>GGCCGGCGTTGCCGGGGTAA</t>
  </si>
  <si>
    <t>GGGTAACGGCGAGCGCGT</t>
  </si>
  <si>
    <t>GCGAGCGCGTGGGGCCAAGAA</t>
  </si>
  <si>
    <t>GTTTGGTGTTTTGCAGCGAA</t>
  </si>
  <si>
    <t>GAAAGGGCCTAGGTACTGTGC</t>
  </si>
  <si>
    <t>GAAACGCCGGCGCCTTGTTCA</t>
  </si>
  <si>
    <t>GTCAGTGACCGGGCGCACT</t>
  </si>
  <si>
    <t>GGCCGCGCTTTCCTCGCCCA</t>
  </si>
  <si>
    <t>GACTTCTCACCGGGTAGCTCC</t>
  </si>
  <si>
    <t>GGCCCTTCCGCCGCGCCGT</t>
  </si>
  <si>
    <t>GTTGCCTCACCAGTGCGCCCGC</t>
  </si>
  <si>
    <t>GCTAGAGAGATGTCGCTGCTG</t>
  </si>
  <si>
    <t>GGTCGCTGCGCGTGTTTC</t>
  </si>
  <si>
    <t>GTGTTTCTGGTCGCGCGGAC</t>
  </si>
  <si>
    <t>GTCGCGCGGACCGGGAGCTACC</t>
  </si>
  <si>
    <t>GCCGCGATAAACACCCTCCGG</t>
  </si>
  <si>
    <t>GCAACAAACCTACGGCGCGG</t>
  </si>
  <si>
    <t>GCACTGGTGAGGCAACAAACCTA</t>
  </si>
  <si>
    <t>GCCCAATCCCTCTGTAGCT</t>
  </si>
  <si>
    <t>GGCCCCACTGACCTGCAAGGC</t>
  </si>
  <si>
    <t>GCGCGAGCTCTTTTCCGGGCT</t>
  </si>
  <si>
    <t>GGCCAGGGCAAGGTCAAGGTT</t>
  </si>
  <si>
    <t>GGGGCAGAACAGGAGTTGGTT</t>
  </si>
  <si>
    <t>GGCTTGGCTAGGCGGCATAAG</t>
  </si>
  <si>
    <t>GCTAGGCGGCATAAGAGGAGT</t>
  </si>
  <si>
    <t>GCCCCAGTCCACGTGACGTCC</t>
  </si>
  <si>
    <t>GATAGCATGCGCGGTCCCA</t>
  </si>
  <si>
    <t>GTGGGTCACTGGGAGGGCGGC</t>
  </si>
  <si>
    <t>GCACCAGTGATCTACGGGC</t>
  </si>
  <si>
    <t>GCGAGGTCCTTAGCGTGTGAG</t>
  </si>
  <si>
    <t>GCGCCGCTGCCATTGGTCGC</t>
  </si>
  <si>
    <t>GGTGCATCGTCCTCCATGCTG</t>
  </si>
  <si>
    <t>GCTAAGGACCTCGCTACGGC</t>
  </si>
  <si>
    <t>GCCGGCGCGTCCCCACCTCG</t>
  </si>
  <si>
    <t>GGCCCAGAACAGCTTCCGTAG</t>
  </si>
  <si>
    <t>GCTGGGAACACGCCCGCGAGG</t>
  </si>
  <si>
    <t>GACTAATAGCGTCGCTAT</t>
  </si>
  <si>
    <t>GCCAACACGCTTAGACCCAC</t>
  </si>
  <si>
    <t>GTCTTGCTTCTCTTCGCTCCC</t>
  </si>
  <si>
    <t>GACGCTATTAGTCGTCATCGA</t>
  </si>
  <si>
    <t>GCACCTGACTGAGCGGAAGT</t>
  </si>
  <si>
    <t>GAAGCAAGACATTGCTGTGG</t>
  </si>
  <si>
    <t>GAGGTTGTGAGTAACCCCGT</t>
  </si>
  <si>
    <t>GTGGAGACCGGAGAAGCTGTG</t>
  </si>
  <si>
    <t>GTCTCCGTATTAAGATCTTGC</t>
  </si>
  <si>
    <t>GTCGCTATTGGCAAAGCATCC</t>
  </si>
  <si>
    <t>GTTTTGGCTGCAGCGGTGTC</t>
  </si>
  <si>
    <t>GTATCCGCACATGGAATTCTA</t>
  </si>
  <si>
    <t>GCCACTAGATTTCAGCGCCTT</t>
  </si>
  <si>
    <t>GGGAGCCTGTTTTGGCTGCAG</t>
  </si>
  <si>
    <t>GTTACCGTAAATACACCTG</t>
  </si>
  <si>
    <t>GCTGTTATGGCCGCCTCCTTG</t>
  </si>
  <si>
    <t>GCGGCCATAACAGCAGCGCG</t>
  </si>
  <si>
    <t>GGCTCCCACGAGGGCCACAC</t>
  </si>
  <si>
    <t>GCTCGGGTTCTTCTCCTAGG</t>
  </si>
  <si>
    <t>GAGAGCGTGCGTGTTTTTCCC</t>
  </si>
  <si>
    <t>GGGGCGTCGTCCGGACTCGT</t>
  </si>
  <si>
    <t>GGGAGAAGGTGGGCGGTCCTG</t>
  </si>
  <si>
    <t>GGGGTCTCCCCACGTGTGTA</t>
  </si>
  <si>
    <t>GGAAGGAGCCGCTCGCTTCA</t>
  </si>
  <si>
    <t>GGGAACCCGCGCCGCCGGA</t>
  </si>
  <si>
    <t>GGCCGGCGGAACCCAAGGCG</t>
  </si>
  <si>
    <t>GAAGGAGGTGCCCCAGAGCCC</t>
  </si>
  <si>
    <t>GACGACGCCCCTACACACGTG</t>
  </si>
  <si>
    <t>GCAGCGCAGGTCCCCGCGCCT</t>
  </si>
  <si>
    <t>GCTTCACGGCGCTGGGACCC</t>
  </si>
  <si>
    <t>GCAGTTTTTGATACTCCTGAGG</t>
  </si>
  <si>
    <t>GCGATTTACCCTGAAGACCCC</t>
  </si>
  <si>
    <t>GCTGTGAGTGACAGTGCCCTTC</t>
  </si>
  <si>
    <t>GAGGGGAAGGCTGCTGCACAA</t>
  </si>
  <si>
    <t>GACGAGGTAAGGGAAGAGTGG</t>
  </si>
  <si>
    <t>GGATTTCCTTTCTAATCTGGC</t>
  </si>
  <si>
    <t>GTCTTTGTGAGCTGAACACAGAC</t>
  </si>
  <si>
    <t>GATGCTCCACATTCTCCACTGTC</t>
  </si>
  <si>
    <t>GCAGGATGTTTCCTCAATGAG</t>
  </si>
  <si>
    <t>GCAGCAGCCTTCCCCTCATTG</t>
  </si>
  <si>
    <t>GCCAGAGAGCCGAACACATA</t>
  </si>
  <si>
    <t>GCGCGCCGTATCGCGCCAGAA</t>
  </si>
  <si>
    <t>GTAAGACACCAAAGGCCTCCTC</t>
  </si>
  <si>
    <t>GATCATGATCTGGATATGGGA</t>
  </si>
  <si>
    <t>GAAAGGCTGGAAGACGAGGTA</t>
  </si>
  <si>
    <t>GAGAGAAAGGCTGGAAGACG</t>
  </si>
  <si>
    <t>GCGTCACTTCCGGCGAGGCAG</t>
  </si>
  <si>
    <t>GAACCTTTCTGGCGCGATA</t>
  </si>
  <si>
    <t>GTCTTCAGGGTAAATCGCAGA</t>
  </si>
  <si>
    <t>GATCGATTTAACACTTGTATTTG</t>
  </si>
  <si>
    <t>GGGCTTGTTACTTATGATAAC</t>
  </si>
  <si>
    <t>GAATGGATGTATCGCATTA</t>
  </si>
  <si>
    <t>GGTACCTGGGGGTGGTTAAGT</t>
  </si>
  <si>
    <t>GCGCGAGCCGTTGCAGGTACC</t>
  </si>
  <si>
    <t>GGCAGCAATATGAGCTAGGTC</t>
  </si>
  <si>
    <t>GAATAATCACAGAATCTCAGT</t>
  </si>
  <si>
    <t>GTGCCACTAATTTACACATA</t>
  </si>
  <si>
    <t>GatcATCTTATAGTTGACATTA</t>
  </si>
  <si>
    <t>GTCACCCTATGTGTAAATTAG</t>
  </si>
  <si>
    <t>GTAAATTAGTGGCACATACT</t>
  </si>
  <si>
    <t>GCCGTTGCAGGTACCTGGGGG</t>
  </si>
  <si>
    <t>GTTTTGCGGCAGCAATATGAGCT</t>
  </si>
  <si>
    <t>GATCCTTGAAGTtcaggtcaga</t>
  </si>
  <si>
    <t>GCAAGAAAGGGAAAGGGGACTCTC</t>
  </si>
  <si>
    <t>GTTAAATCGATCCTTGAAGTtc</t>
  </si>
  <si>
    <t>GCCGGTGTCTAACAGGATC</t>
  </si>
  <si>
    <t>GCTCGCGCCCGCCGGTGTCTAAC</t>
  </si>
  <si>
    <t>GTCACCAACTTAACCACCCCC</t>
  </si>
  <si>
    <t>GaataaaGAGGAAAGGACGCAAGAA</t>
  </si>
  <si>
    <t>GCCGATAAGGCGACTTCAGAC</t>
  </si>
  <si>
    <t>GCAGAATTTTGACAAGGGGGA</t>
  </si>
  <si>
    <t>GACAGAGCGTGGAGTCATTTA</t>
  </si>
  <si>
    <t>GGAGTCATTTAAGGATAATGGA</t>
  </si>
  <si>
    <t>GAAGGGCATAAGCAGAAGCTCA</t>
  </si>
  <si>
    <t>GCACTGAAATTCTTGAGCTGG</t>
  </si>
  <si>
    <t>GTCAGTAAAGGGCCGGCCCA</t>
  </si>
  <si>
    <t>GTAGGGGCTCATTGTTAGCGC</t>
  </si>
  <si>
    <t>GGGAGATGTTTTTACCCCTG</t>
  </si>
  <si>
    <t>GGGGAAATTCAAACGTGTTTG</t>
  </si>
  <si>
    <t>GTTCTGTCTTACCGGTGCAC</t>
  </si>
  <si>
    <t>GAACAGCCGCAGCCGGTGT</t>
  </si>
  <si>
    <t>GGAGCCAGGTATGCGACG</t>
  </si>
  <si>
    <t>GCGGCTAAACGAGCTGGAG</t>
  </si>
  <si>
    <t>GTCTCACTGCCTCAGCGGGTC</t>
  </si>
  <si>
    <t>GCTACCTCCCAGGCAAAAATT</t>
  </si>
  <si>
    <t>GACCGTAGTGATAGCGACG</t>
  </si>
  <si>
    <t>GTAGAAGCGACAGTCGTGAT</t>
  </si>
  <si>
    <t>GTGAGAGGAATATAGGGGCA</t>
  </si>
  <si>
    <t>GGACGGCTGCTCCTAGCATC</t>
  </si>
  <si>
    <t>GGACCTAAAAGATGCACCT</t>
  </si>
  <si>
    <t>GCCTGCCCCACTTAAGGGCTC</t>
  </si>
  <si>
    <t>GTGCGAGGCTCTGCCGCTAAG</t>
  </si>
  <si>
    <t>GCTAAGTGGCTTTGTGGTCCA</t>
  </si>
  <si>
    <t>GATTGGTTCTTGTGCGACGG</t>
  </si>
  <si>
    <t>GAAAGCAGCCGGGAGCCGCA</t>
  </si>
  <si>
    <t>GCACGGCTTACTCACCATAG</t>
  </si>
  <si>
    <t>GAGGTAAGTAACGCACTAGGG</t>
  </si>
  <si>
    <t>GAGCCTCTTAAGTAGCGGCTG</t>
  </si>
  <si>
    <t>GTAAGTAACGCACTAGGGC</t>
  </si>
  <si>
    <t>GCTTACTCACCATAGTGGCTA</t>
  </si>
  <si>
    <t>GGGGGCCCGGAAAGGTCGAG</t>
  </si>
  <si>
    <t>GCCCTTCCCGGCTGTATAC</t>
  </si>
  <si>
    <t>GGCTCTGAGGCCAGCCCTTCC</t>
  </si>
  <si>
    <t>GGCCCTGTATACAGCCGGGAA</t>
  </si>
  <si>
    <t>GACCTCGGTGTGTGTAAATAG</t>
  </si>
  <si>
    <t>GTCGAGGTAAGTAACGCACTA</t>
  </si>
  <si>
    <t>GTGAGTAAGCCGTGCGGCTCC</t>
  </si>
  <si>
    <t>GCACTAGGGCGGGGCCGGCGC</t>
  </si>
  <si>
    <t>GTGTGTAAATAGCGGGGGCC</t>
  </si>
  <si>
    <t>GTAAATAGCGGGGGCCCGGAA</t>
  </si>
  <si>
    <t>GCTGGGGCCCTGTATACAGCC</t>
  </si>
  <si>
    <t>GGCATCGACTAATCAGGGCC</t>
  </si>
  <si>
    <t>GCTCAGAGGCCAATGGACGCC</t>
  </si>
  <si>
    <t>GCGCTCGTCCACTGGCTCAG</t>
  </si>
  <si>
    <t>GAGGACTGCGCTCGTCCAC</t>
  </si>
  <si>
    <t>GGTGCAAACGCGACGGCAGGA</t>
  </si>
  <si>
    <t>GAATCGGCCCCGCGCGCGGTA</t>
  </si>
  <si>
    <t>GCTTTGTCTCCCTACCGCGCG</t>
  </si>
  <si>
    <t>GTCATGTACCAGGCGTCCAT</t>
  </si>
  <si>
    <t>GGACGAGCGCAGTCCTCTTT</t>
  </si>
  <si>
    <t>GAGACAAAGCCTCATCGAGCC</t>
  </si>
  <si>
    <t>GCCGCGGGCTAGCAAGCTCC</t>
  </si>
  <si>
    <t>GGGGAATGCAGAAGCGGCCGC</t>
  </si>
  <si>
    <t>GTCGTACAGGGTAAGCTACGC</t>
  </si>
  <si>
    <t>GACCCAGTCGGTGGTCGTAC</t>
  </si>
  <si>
    <t>GGCGCACCACCATGACCCAGT</t>
  </si>
  <si>
    <t>GGCCGACTGCGACCGGAGGAG</t>
  </si>
  <si>
    <t>GCACTGGCCGACTGCGACCGG</t>
  </si>
  <si>
    <t>GCGGCAGTAGCGTGACTTA</t>
  </si>
  <si>
    <t>GACCACCGACTGGGTCATGG</t>
  </si>
  <si>
    <t>GGCGGGTACCTGGTTGACCG</t>
  </si>
  <si>
    <t>GTGCCTGAGGAGCGATGCCGA</t>
  </si>
  <si>
    <t>GCCGCACTGGCCCAACTGTA</t>
  </si>
  <si>
    <t>GGAAATCATCACCCTACAGTT</t>
  </si>
  <si>
    <t>GAACCTGGCTAGCTGAGGGGC</t>
  </si>
  <si>
    <t>GGGGTTGGGCAAGTGGACACT</t>
  </si>
  <si>
    <t>GCGTCTTGCGGCGAGCGGGC</t>
  </si>
  <si>
    <t>GCCAGGTTCCTTAGGGTCAAT</t>
  </si>
  <si>
    <t>GGGTCAATGGGATCTCGCTG</t>
  </si>
  <si>
    <t>GTCCACTTGCCCAACCCCGA</t>
  </si>
  <si>
    <t>GGCGTGCGGCGCCGTTGCGGG</t>
  </si>
  <si>
    <t>GCTTAGGCAGCCGCACGCG</t>
  </si>
  <si>
    <t>GTTCGGCGACTTCTGGTCCG</t>
  </si>
  <si>
    <t>GCGCGGGCGCCGCCGGCCACC</t>
  </si>
  <si>
    <t>GCCACTGCCGCCGCACGCGCA</t>
  </si>
  <si>
    <t>GTGGGAAGCGCCCGCGCTTT</t>
  </si>
  <si>
    <t>GCGCCCGCGCCTTAGCCTGTC</t>
  </si>
  <si>
    <t>GCGCCTTAGCCTGTCAGGAGC</t>
  </si>
  <si>
    <t>GTCAGGAGCAGGGAGCTTGCG</t>
  </si>
  <si>
    <t>GGACCACCGTGCACGGCTCC</t>
  </si>
  <si>
    <t>GTGCACGGCTCCGGGCGAGGA</t>
  </si>
  <si>
    <t>GGCTCTGAGCGGGTACCCT</t>
  </si>
  <si>
    <t>GCTACTCCCGCCCGGGCTCTG</t>
  </si>
  <si>
    <t>GGTCCACCAGCTACTCCCGCC</t>
  </si>
  <si>
    <t>GGAAGTTCGGCAGCTCAACG</t>
  </si>
  <si>
    <t>GAAGGGGTCGCGGGGGAGTCC</t>
  </si>
  <si>
    <t>GAAGCTGGGAAGGGGTCGCGG</t>
  </si>
  <si>
    <t>GGACTCGAGGTCCGCCGT</t>
  </si>
  <si>
    <t>GCGCACCTCCAGGCGACCACG</t>
  </si>
  <si>
    <t>GCCGCAGCGATTGTCTCGGT</t>
  </si>
  <si>
    <t>GCACAAACCGCCCGACCCAG</t>
  </si>
  <si>
    <t>GGGGCCGGTGCGCGTGTGGA</t>
  </si>
  <si>
    <t>GGAGGAGGGGGTGACATAACC</t>
  </si>
  <si>
    <t>GGGACTCGAGGTCCGCCGT</t>
  </si>
  <si>
    <t>GCACCTCCAGGCGACCACGAG</t>
  </si>
  <si>
    <t>GTTCGTGGATCATTCCCACGG</t>
  </si>
  <si>
    <t>GCGGGGGAGTCCCGGAAGTT</t>
  </si>
  <si>
    <t>GGCACAAACCGCCCGACCCAG</t>
  </si>
  <si>
    <t>GAGGAGGGGGTGACATAACCA</t>
  </si>
  <si>
    <t>GGTGACATAACCAGGGACTCG</t>
  </si>
  <si>
    <t>GCTCCGCCGCAGCGATTGTCT</t>
  </si>
  <si>
    <t>GAGTCGGTTGGACGCGCAGC</t>
  </si>
  <si>
    <t>GCGGAACATGGCGCGGCAC</t>
  </si>
  <si>
    <t>GAGAATGCCGCCAGCTCCGG</t>
  </si>
  <si>
    <t>GGCTTGGAAGTCGCCCGGCG</t>
  </si>
  <si>
    <t>GGTGCCTGTCGCGCGAGAGCT</t>
  </si>
  <si>
    <t>GACAGTTCGAGCTCCGGCTG</t>
  </si>
  <si>
    <t>GTGCCTGTCGCGCGAGAGCT</t>
  </si>
  <si>
    <t>GAACTGTCGCGAGAATAG</t>
  </si>
  <si>
    <t>GCGGTCGGCTTGGAAGTCGCC</t>
  </si>
  <si>
    <t>GCTTGGAAGTCGCCCGGCG</t>
  </si>
  <si>
    <t>GGAGTCGGTTGGACGCGCAGC</t>
  </si>
  <si>
    <t>GCGCAGCAGGAGCGCGACGTG</t>
  </si>
  <si>
    <t>GGAGCTCGTCCGGGGTGTCGC</t>
  </si>
  <si>
    <t>GCCTGGTCCAACTTCAGGTG</t>
  </si>
  <si>
    <t>GCTCGCCCTAAACTTCGCC</t>
  </si>
  <si>
    <t>GACGTGCGGGAGCTCGTCCG</t>
  </si>
  <si>
    <t>GCGACGTGCGGGAGCTCGTC</t>
  </si>
  <si>
    <t>GCGCGGCTGAAGACGTCATGG</t>
  </si>
  <si>
    <t>GAGCTGGGAGGGCAAGTCC</t>
  </si>
  <si>
    <t>GCGGCTGGAAGGCACTTCCGG</t>
  </si>
  <si>
    <t>GCCCGAGCGCACAGAAGAAGA</t>
  </si>
  <si>
    <t>GCCCCGGTAACCGGGGAGCC</t>
  </si>
  <si>
    <t>GCGTCGCGCGCAGCAGGGTGG</t>
  </si>
  <si>
    <t>GACCACTCACCGCTGAAGTG</t>
  </si>
  <si>
    <t>GCTGAGACGGCCATAGACAC</t>
  </si>
  <si>
    <t>GTGCGCTCGGGCTCCTGGTCC</t>
  </si>
  <si>
    <t>GCGGCCCAGGAACACTTTG</t>
  </si>
  <si>
    <t>GTCGGCAACTCTAGGCAAGGC</t>
  </si>
  <si>
    <t>GCGACAGCGCGATGTGCCTT</t>
  </si>
  <si>
    <t>GGTGGCCGGGCCGCACCAA</t>
  </si>
  <si>
    <t>GCAGGTTGCTCAGAGGCGCCG</t>
  </si>
  <si>
    <t>GCATGGCTGCAGGTTGCTCAG</t>
  </si>
  <si>
    <t>GGGAACCTTGACAAGCAGCA</t>
  </si>
  <si>
    <t>GCGTCAACGGCGCGCGCCGT</t>
  </si>
  <si>
    <t>GCCGGTGCGTTTCCTGTTA</t>
  </si>
  <si>
    <t>GCGTTTCCTGTTAAGGTAGCG</t>
  </si>
  <si>
    <t>GCACAAGCAGCGGCATAAGT</t>
  </si>
  <si>
    <t>GGCGGGGCTGGCGCAAGCGTG</t>
  </si>
  <si>
    <t>GGAGCCTGCGAGCCGGGATCG</t>
  </si>
  <si>
    <t>GGCCTCTGTAACTGGGGAAGG</t>
  </si>
  <si>
    <t>GTCTGACGAGCGGCTGTA</t>
  </si>
  <si>
    <t>GGCTCGCAGGCTCCAggggcg</t>
  </si>
  <si>
    <t>Gcgtggccggggcgcagcgac</t>
  </si>
  <si>
    <t>GCCGGGCGTGCCAGTTTATAA</t>
  </si>
  <si>
    <t>GAGCAAGGTACGCGCTACC</t>
  </si>
  <si>
    <t>GCCGCGCGCGGCCTCTGTAAC</t>
  </si>
  <si>
    <t>GCCCGGCGTGCGTGTggcgg</t>
  </si>
  <si>
    <t>GGGTCCTGCCACCGCGCCACT</t>
  </si>
  <si>
    <t>GCGACCCCGCCGAGCAGGAAG</t>
  </si>
  <si>
    <t>GGCGTCCCGCTCCTGTGCGG</t>
  </si>
  <si>
    <t>GCCGGCTCGGAGCTGCCGCGC</t>
  </si>
  <si>
    <t>GCTCCGCCTCTTCCTGCTCGG</t>
  </si>
  <si>
    <t>GAAGGACGACCGCACGGGCAC</t>
  </si>
  <si>
    <t>GATCCAACACATCCTCCGCTG</t>
  </si>
  <si>
    <t>GGCCAAGTGGCGCGGTGGC</t>
  </si>
  <si>
    <t>GCGTCAGGAAGGACGACCGCA</t>
  </si>
  <si>
    <t>GCCGAGCCGCGTCCGCCGCAC</t>
  </si>
  <si>
    <t>Gtcggcagggtcggcggcgt</t>
  </si>
  <si>
    <t>GGTGACGTCTCCCGAGggcgt</t>
  </si>
  <si>
    <t>Ggcgtcggcagcagtgtcga</t>
  </si>
  <si>
    <t>GGAGCCCCCCGCCGGGGGTT</t>
  </si>
  <si>
    <t>GCCGGGGGTTGGGCGCGATC</t>
  </si>
  <si>
    <t>GATCGGGGCGCAGGGTGGTTG</t>
  </si>
  <si>
    <t>GCGCAGGGTGGTTGAGGCGG</t>
  </si>
  <si>
    <t>GCGGTGGGAGGGCGACCGGGG</t>
  </si>
  <si>
    <t>GAAGAGCGTCGTCGCGTCC</t>
  </si>
  <si>
    <t>GGGAAGAGCGTCGTCGCGTC</t>
  </si>
  <si>
    <t>GTCCGGGTGACGTCTCCCGA</t>
  </si>
  <si>
    <t>GTGACGTCTCCCGAGggcgt</t>
  </si>
  <si>
    <t>GTCTCCCGAGggcgtcggca</t>
  </si>
  <si>
    <t>GTTGGGCGCGATCGGGGCGCA</t>
  </si>
  <si>
    <t>GGCGCAGGGTGGTTGAGGCGG</t>
  </si>
  <si>
    <t>GAGGCGGTGGGAGGGCGACCG</t>
  </si>
  <si>
    <t>GAGGGCGCGCAAGGGGCCGGA</t>
  </si>
  <si>
    <t>GGCGATTCTAGGCGGCCCAGG</t>
  </si>
  <si>
    <t>GCGTCCGCCATCTTGTGTCGG</t>
  </si>
  <si>
    <t>GCCATCTTGTGTCGGCGGCT</t>
  </si>
  <si>
    <t>GTGTCGGCGGCTCGGCTGTA</t>
  </si>
  <si>
    <t>GGCGGCAGCGGCGATTCTAGG</t>
  </si>
  <si>
    <t>GCGATTCTAGGCGGCCCAGG</t>
  </si>
  <si>
    <t>GCGACCCGGGGAACCGGCAT</t>
  </si>
  <si>
    <t>GGCGAGGCTTCCGCCCGGCAC</t>
  </si>
  <si>
    <t>GGCTTCCGCCCGGCACAGG</t>
  </si>
  <si>
    <t>GCTTCCCTAATCCCAACTTC</t>
  </si>
  <si>
    <t>GGGCCCGGGGTGATATTTAGG</t>
  </si>
  <si>
    <t>GGGGTGCCGTTTGGGGACTT</t>
  </si>
  <si>
    <t>GGGGACTTCGGGGTGGGATTT</t>
  </si>
  <si>
    <t>GTCCGCCATCTTGTGTCGG</t>
  </si>
  <si>
    <t>GACAACCACAACCACAACGGC</t>
  </si>
  <si>
    <t>GCGGCAGCGGCGATTCTAGG</t>
  </si>
  <si>
    <t>GACCCTTAAGGGGTGCCGTT</t>
  </si>
  <si>
    <t>GGCTTCGGCTCCTTGAGGAGT</t>
  </si>
  <si>
    <t>GTGCTTCCCTAATCCCAACTT</t>
  </si>
  <si>
    <t>GACGCCCCCTAAATATCACCC</t>
  </si>
  <si>
    <t>GGCTCCTTGAGGAGTTGGCGG</t>
  </si>
  <si>
    <t>GGCCCTGAGCCACGCTGCTGT</t>
  </si>
  <si>
    <t>GAGCCACGCTGCTGTCGGGGC</t>
  </si>
  <si>
    <t>GACGTTTTTTTACCAATGC</t>
  </si>
  <si>
    <t>GCCAGAGTTTGCGCGGAGCT</t>
  </si>
  <si>
    <t>GAGAAGGAGGAGGGTGGCGGC</t>
  </si>
  <si>
    <t>GGCTCCAAATACGCCCATGA</t>
  </si>
  <si>
    <t>GTCCCCAAACGGCACCCCTTA</t>
  </si>
  <si>
    <t>GGACGTTTTTTTACCAATGC</t>
  </si>
  <si>
    <t>GAGGGGTTTCCCCGAAGTT</t>
  </si>
  <si>
    <t>GTTTCCCCGAAGTTGGGATTA</t>
  </si>
  <si>
    <t>GAGCTGGCTGAGGCGGTGGCC</t>
  </si>
  <si>
    <t>GGCCCTCACCAGGTCGATGT</t>
  </si>
  <si>
    <t>GCAGCCCCCGCGACAGTGCCA</t>
  </si>
  <si>
    <t>GGGACAACCACGAGCCGCGG</t>
  </si>
  <si>
    <t>GCGGGAGAACCGAGCCGCGGC</t>
  </si>
  <si>
    <t>GTCCCGCCATGGCACTGTCG</t>
  </si>
  <si>
    <t>GGCGCGCGCGCGTGAATGGC</t>
  </si>
  <si>
    <t>GGTGGTGGGGGCGGGCGGCAT</t>
  </si>
  <si>
    <t>GCGCGCGCGCGTGAATGGC</t>
  </si>
  <si>
    <t>GCTGGGATTCGGGGGTTCC</t>
  </si>
  <si>
    <t>GCGCGCGTGAATGGCGGGCTG</t>
  </si>
  <si>
    <t>GGAGCTGGCTGAGGCGGTGGC</t>
  </si>
  <si>
    <t>GTCCCGCCATGGCACTGTCGC</t>
  </si>
  <si>
    <t>GAGCCGCGGCCGGAAGCGGGT</t>
  </si>
  <si>
    <t>GGGCTGGGATTCGGGGGTTCC</t>
  </si>
  <si>
    <t>GTGAATGGCGGGCTGTGGTGC</t>
  </si>
  <si>
    <t>GGCGGTTGCCGCCGCCACCCG</t>
  </si>
  <si>
    <t>GTCAGCATCGCGCTACACACT</t>
  </si>
  <si>
    <t>GCTACACACTGGGCGCCGCGA</t>
  </si>
  <si>
    <t>GTGCCCACgcgcggcagggcg</t>
  </si>
  <si>
    <t>Gaggagcgggactggcaaagc</t>
  </si>
  <si>
    <t>GAGAACAATATGGCGGATGGCG</t>
  </si>
  <si>
    <t>GAGGAGCCGTAAGTACCG</t>
  </si>
  <si>
    <t>GCGGAGAACAATATGGCGGA</t>
  </si>
  <si>
    <t>GGGAAGAGGCGGAGAACAATA</t>
  </si>
  <si>
    <t>GGTTGTGAGAGAGCGCGGCGG</t>
  </si>
  <si>
    <t>Gctcaagtgatcctcccagct</t>
  </si>
  <si>
    <t>Ggcctcacaaagtactgggatat</t>
  </si>
  <si>
    <t>Gcttgtgcccgggagattg</t>
  </si>
  <si>
    <t>Gggaggatcgcttgtgcc</t>
  </si>
  <si>
    <t>Gtactttgtgaggccgagct</t>
  </si>
  <si>
    <t>Ggtctccctatgttgccc</t>
  </si>
  <si>
    <t>Gagtgagccaccaagcctggcct</t>
  </si>
  <si>
    <t>GAAGCCGAAAGGTGCTGGCAC</t>
  </si>
  <si>
    <t>GGCTACGGTGACGGCCTGGCC</t>
  </si>
  <si>
    <t>GTGACGGCCTGGCCCGGAGC</t>
  </si>
  <si>
    <t>GCCCGGAGCGGGCAGAGTTGG</t>
  </si>
  <si>
    <t>GTGGTGGCGTTCGCTCTCCCT</t>
  </si>
  <si>
    <t>GACCGAGCCTGGGAGGCCGGC</t>
  </si>
  <si>
    <t>GCAGCGGCATTCAGGTGAGG</t>
  </si>
  <si>
    <t>GTGAGGGGGGCCTCCCTCTGG</t>
  </si>
  <si>
    <t>GGGGGCCTCCCTCTGGGGGAG</t>
  </si>
  <si>
    <t>Gctaattttttcaattttttat</t>
  </si>
  <si>
    <t>GTCTCAGAAGCCGAAAGGTGC</t>
  </si>
  <si>
    <t>Gtgctttgggcggcagaggt</t>
  </si>
  <si>
    <t>Gatataggagtgagccaccaagcc</t>
  </si>
  <si>
    <t>GCACAGAATGATGCTGTACTGCA</t>
  </si>
  <si>
    <t>GTCCTTGGCTCTTTTTTTACTT</t>
  </si>
  <si>
    <t>GCTGCTTGTGCTGTGTCTGGTTT</t>
  </si>
  <si>
    <t>GGCCACAGGTAAATAATCCA</t>
  </si>
  <si>
    <t>GACACAGCACAAGCAGCGGCCAC</t>
  </si>
  <si>
    <t>GCACTAACCGAGCCCGGGGAAAC</t>
  </si>
  <si>
    <t>GGTGGGCACTAACCGAGCCCG</t>
  </si>
  <si>
    <t>GCCGTATCCCCTCCCTCGGT</t>
  </si>
  <si>
    <t>GGAGCgcagcggcgttggcgg</t>
  </si>
  <si>
    <t>GAGGTAAAGTTGGGAGCgcag</t>
  </si>
  <si>
    <t>GTGTCAGTGTGGAGGAGACTG</t>
  </si>
  <si>
    <t>GcggGGCCGGGTATTGTCCG</t>
  </si>
  <si>
    <t>GGGGGATCGCGGATTTAAAG</t>
  </si>
  <si>
    <t>GTGGGGGGGCCTACCGAGGGA</t>
  </si>
  <si>
    <t>GGTGTGGGGGGGCCTACCG</t>
  </si>
  <si>
    <t>GCTGTGTCTGGTTTTGGTTTTG</t>
  </si>
  <si>
    <t>GAGGTTGTTCCCAGTTTCCCC</t>
  </si>
  <si>
    <t>GTTGTTCCCAGTTTCCCCGGGCT</t>
  </si>
  <si>
    <t>GaATCTTATATCACGTGACAG</t>
  </si>
  <si>
    <t>Gcctcccccgactcgcgccgccg</t>
  </si>
  <si>
    <t>GCCAGACACAAAGAGAGGTAC</t>
  </si>
  <si>
    <t>GGAGGAGCCAGACACAAAGAG</t>
  </si>
  <si>
    <t>GccggggggcggcgggccgcTGG</t>
  </si>
  <si>
    <t>Gcgaggggtgtccccgaggcc</t>
  </si>
  <si>
    <t>Gaggcggcgaggggtgtccccg</t>
  </si>
  <si>
    <t>Gcgcgagtcgggggaggcggcg</t>
  </si>
  <si>
    <t>Gcggccccggcggcgcgagtc</t>
  </si>
  <si>
    <t>GAGAGAGAGACACGAGTGGCC</t>
  </si>
  <si>
    <t>GTCTGGCTCCTCCGTGCCGCCG</t>
  </si>
  <si>
    <t>Gccgagccgggccccgcgccg</t>
  </si>
  <si>
    <t>GTGAGTCCTCAAGTCGCAGC</t>
  </si>
  <si>
    <t>GccgAGGCCTCTACTCCTGTT</t>
  </si>
  <si>
    <t>GgcggcgcTTCCCTTTGTCTC</t>
  </si>
  <si>
    <t>GCGGCCGCCCGAGGTGAGCGCGTg</t>
  </si>
  <si>
    <t>GCGCGCAGCCAGAGCAGCTCCG</t>
  </si>
  <si>
    <t>GCAGCTCCGAGGACCCTggcg</t>
  </si>
  <si>
    <t>GCCCTGTGAAACCCCTTGCAAT</t>
  </si>
  <si>
    <t>GCGCGGGGCCTCTCGGGCTCCC</t>
  </si>
  <si>
    <t>GCTCCCCGGAAAGCTcggccg</t>
  </si>
  <si>
    <t>GGAAAGCTcggccgcggcgc</t>
  </si>
  <si>
    <t>Gcgcggggcagtcgggggccc</t>
  </si>
  <si>
    <t>GtcgggggcccgggcccAAC</t>
  </si>
  <si>
    <t>GcccgggcccAACAGGAGTAG</t>
  </si>
  <si>
    <t>GCCCCGGCGAGCGTAGCGGAC</t>
  </si>
  <si>
    <t>GCGAGCGTAGCGGACAGGTGG</t>
  </si>
  <si>
    <t>GCGGACAGGTGGAGGACCGAg</t>
  </si>
  <si>
    <t>GCCCGCCAACCACGGTTTCA</t>
  </si>
  <si>
    <t>GAGTGGAGCGCCCGCCAACCA</t>
  </si>
  <si>
    <t>GTCCCGCGCGCTCGCGGGTCT</t>
  </si>
  <si>
    <t>GACCCGGTCCTGCTTGTTGCG</t>
  </si>
  <si>
    <t>GCCAGGCATCCGGGGAGCCTT</t>
  </si>
  <si>
    <t>GGAGGGAAGTCCCGAGACAAA</t>
  </si>
  <si>
    <t>GCTACGCTCGCCGGGGCTG</t>
  </si>
  <si>
    <t>GCCCGAGGTGAGCGCGTgcgg</t>
  </si>
  <si>
    <t>GTTTCACAGGGCGCTGAACTCG</t>
  </si>
  <si>
    <t>GGCGCACAACGCAGGCCGGG</t>
  </si>
  <si>
    <t>GGACACGGCAGCTGCGGTGA</t>
  </si>
  <si>
    <t>GCGAGGGGGTGCGGCTAGGGG</t>
  </si>
  <si>
    <t>GCCGGGCGGGAAGAGCCAAAG</t>
  </si>
  <si>
    <t>GGAAGAGCCAAAGCGGGCAGG</t>
  </si>
  <si>
    <t>GGCGGAAATATCCGAAGCGG</t>
  </si>
  <si>
    <t>GCGGCCAAACGGCACGGTCG</t>
  </si>
  <si>
    <t>GGCCTGAGACCAGAGTTGGCG</t>
  </si>
  <si>
    <t>GGGCAAGGAAggagcggcccc</t>
  </si>
  <si>
    <t>GCGGCAGCAGCGGCTTTAGCG</t>
  </si>
  <si>
    <t>GgccgcAGCCATGGTGAGCAC</t>
  </si>
  <si>
    <t>GTAGACCAACCCGCCGCCC</t>
  </si>
  <si>
    <t>GCCTCATCGCCCGTGCTCACCA</t>
  </si>
  <si>
    <t>GGACACCCCCGACCACCTTCA</t>
  </si>
  <si>
    <t>GCGCGGCCGGCTCAGTGCTGC</t>
  </si>
  <si>
    <t>GGCTCAGTGCTGCCGGGCACC</t>
  </si>
  <si>
    <t>GTCTCAGGGGCCTCCGACGGG</t>
  </si>
  <si>
    <t>GGTGGTCGGGGGTGTCCCTGA</t>
  </si>
  <si>
    <t>GCCTCCGACGGGCGGCCTTGA</t>
  </si>
  <si>
    <t>GGGCGATGAGGCCCATGAAGG</t>
  </si>
  <si>
    <t>GCGCGTTGCTGCGTTGTGAG</t>
  </si>
  <si>
    <t>GTGAGACCCTCCGCTCAACAG</t>
  </si>
  <si>
    <t>GCCAACAGTCAGAGGTCGCGC</t>
  </si>
  <si>
    <t>GGTGTCAGCTCAGGTAAGCA</t>
  </si>
  <si>
    <t>GATTGGCCCACAGTAATCCAC</t>
  </si>
  <si>
    <t>GAGTCCTGTTTCCGCCTAATA</t>
  </si>
  <si>
    <t>GGAGTTTTCGTCTCCTCTGAA</t>
  </si>
  <si>
    <t>GCAACGCGCGGACCAACG</t>
  </si>
  <si>
    <t>GAAGGTCACTGAGTCTTGGG</t>
  </si>
  <si>
    <t>GGCAGCAGTAAAGCGAGCT</t>
  </si>
  <si>
    <t>GCGCCTGTGCCAGATCGCA</t>
  </si>
  <si>
    <t>GTGAGTCTCTCTCTGTACGA</t>
  </si>
  <si>
    <t>GCCGCTGGTTGGTCCGCACG</t>
  </si>
  <si>
    <t>GTCCGCACGTGGAACCTCTCC</t>
  </si>
  <si>
    <t>GCCCCTCGGAACCTCCAGCT</t>
  </si>
  <si>
    <t>GCGGAGACGCGCGTGTTTC</t>
  </si>
  <si>
    <t>GCGCGTGTTTCTGGAGGTGCG</t>
  </si>
  <si>
    <t>GCTCGCTTTACTGCTGCCCGG</t>
  </si>
  <si>
    <t>GCGCCGCAGCGGGGCTGCCGC</t>
  </si>
  <si>
    <t>GTCGTCGCTGCTGGCACTTC</t>
  </si>
  <si>
    <t>GATTCTGTCGTGTCGTCGCTGC</t>
  </si>
  <si>
    <t>GTTGCTGTGCTGAGTCGGAAG</t>
  </si>
  <si>
    <t>GTGAACAGGCTTGAAGTGGCAT</t>
  </si>
  <si>
    <t>GGTTAGCAAAGCATAGGAGA</t>
  </si>
  <si>
    <t>GTAAGACAGGCAATAGCTTCA</t>
  </si>
  <si>
    <t>GACAGAATCTCAGCGGCCGA</t>
  </si>
  <si>
    <t>GACAGGGTCGAAGTTCAAGA</t>
  </si>
  <si>
    <t>GAACTTCGACCCTGTCTGATT</t>
  </si>
  <si>
    <t>GCACTTCAGGCTCTGGTAAGAC</t>
  </si>
  <si>
    <t>GgcggACACGACCCCGGGCT</t>
  </si>
  <si>
    <t>GATGAAGGAGTTGCCGCAGC</t>
  </si>
  <si>
    <t>Gcgccggggaccccggcaacg</t>
  </si>
  <si>
    <t>GAGGGAGCCGCAGTAGTACGA</t>
  </si>
  <si>
    <t>GGGCCGGTGGCAAGCCCCCGG</t>
  </si>
  <si>
    <t>GGCAGGGGGCGGCCCGGAAAG</t>
  </si>
  <si>
    <t>GCAGTAGTACGACGGAAGA</t>
  </si>
  <si>
    <t>GGATCGTCTGGACCCGCTTTC</t>
  </si>
  <si>
    <t>GGTACCGGGCGGCGGCTCTGG</t>
  </si>
  <si>
    <t>GCGGGCGACGCTGTTGTGGG</t>
  </si>
  <si>
    <t>GTCGTGTccgcccccgttgc</t>
  </si>
  <si>
    <t>GGAGTAGGACGCGGACAGCAG</t>
  </si>
  <si>
    <t>GCGGCAACTCCTTCATCTCGA</t>
  </si>
  <si>
    <t>GGAAAGCGGGTCCAGACGATC</t>
  </si>
  <si>
    <t>GCAGGGGGCGGCCCGGAAAG</t>
  </si>
  <si>
    <t>GGGAGCCGCAGTAGTACGA</t>
  </si>
  <si>
    <t>GGATTTCGAGCCGGATCGTC</t>
  </si>
  <si>
    <t>GCCTCAGTCATCGAGAGGTAC</t>
  </si>
  <si>
    <t>GGGCCGAACCAGCCAAGGTTG</t>
  </si>
  <si>
    <t>GGTGGGGGCCGAACCAGCCA</t>
  </si>
  <si>
    <t>GACGAAGACGGAGGGCGGAGC</t>
  </si>
  <si>
    <t>GGCCGCAGAGCCGGACGAAGA</t>
  </si>
  <si>
    <t>GCGCTTGTGCGGAGCCGGAGG</t>
  </si>
  <si>
    <t>GTCCTGGGGCACGGACACCGA</t>
  </si>
  <si>
    <t>GGCGCGCGCCCGCTAGGCCTC</t>
  </si>
  <si>
    <t>GTCGCGCAGTCCAGGAAGTGG</t>
  </si>
  <si>
    <t>GACTAACCGCTAAGACACGT</t>
  </si>
  <si>
    <t>GCGTGCGCGCTTGTGCGGAGC</t>
  </si>
  <si>
    <t>GGCCTGACTCGCAGTAGACG</t>
  </si>
  <si>
    <t>GTCCGCCCACGGCCTAATT</t>
  </si>
  <si>
    <t>GATACAGGCGTGTCCGCCCA</t>
  </si>
  <si>
    <t>GGAGCCTCTTGTCCCTCTGCG</t>
  </si>
  <si>
    <t>GACGCCTGGGAAGAGATTAGG</t>
  </si>
  <si>
    <t>GGAAGAGATTAGGCGGTTGG</t>
  </si>
  <si>
    <t>GGTTGGCGGCCGACTTCCAGC</t>
  </si>
  <si>
    <t>GTTCGCCGAGGCCACGCAG</t>
  </si>
  <si>
    <t>GTGGAGCCCAAATTAGGCCGT</t>
  </si>
  <si>
    <t>GTATCTGGGACTTTAGACCCG</t>
  </si>
  <si>
    <t>GAAGAGATGAAGACTGCGTG</t>
  </si>
  <si>
    <t>GTGAGTAGCTCGGCCGAGAT</t>
  </si>
  <si>
    <t>GTCGTGTGTTCTGGATTCATTC</t>
  </si>
  <si>
    <t>GAGGAAGTCGTGCTACCCCCG</t>
  </si>
  <si>
    <t>GCCTTTTGGGGCCGGACAAGA</t>
  </si>
  <si>
    <t>GAACACACGACAACTCCGC</t>
  </si>
  <si>
    <t>GCACGACTTCCTCTAGTGTGC</t>
  </si>
  <si>
    <t>GCTCGGCCGAGATGGGCCTTT</t>
  </si>
  <si>
    <t>GTCGGTAAGCAAACACTTACA</t>
  </si>
  <si>
    <t>GGGGACTTCGTGCTGAAGAG</t>
  </si>
  <si>
    <t>GCCTGTTTGCTTCAAATTCCC</t>
  </si>
  <si>
    <t>GTCGTACAGACCCGTCACCAA</t>
  </si>
  <si>
    <t>GCAGATCGATGTAGATGGGGG</t>
  </si>
  <si>
    <t>GGCGGAAGAGGCGGGACTTCG</t>
  </si>
  <si>
    <t>GGACTTCGCGGGTGACGTCAT</t>
  </si>
  <si>
    <t>GTCATCGGGGCGCCGGAGGCC</t>
  </si>
  <si>
    <t>GGCGGTCGCTCGTGCAGCTT</t>
  </si>
  <si>
    <t>GCTTTGGGGCCATTGGTGAC</t>
  </si>
  <si>
    <t>GACGTGCAGGCTTTCAAGTTT</t>
  </si>
  <si>
    <t>GGCGGGCTTCCCTTCCCTCAA</t>
  </si>
  <si>
    <t>GACGTGGGTCGAGGCTGTAGC</t>
  </si>
  <si>
    <t>GCGGTAGGGCCGAGGACTACG</t>
  </si>
  <si>
    <t>GCCGAGAGGTGGCGCGTCCG</t>
  </si>
  <si>
    <t>GAAGTCGGTTCCCGTGACG</t>
  </si>
  <si>
    <t>GTGACGCGGCGCGCCCCAA</t>
  </si>
  <si>
    <t>GAAGCCCGCCCGGTGGCGGCT</t>
  </si>
  <si>
    <t>GTGGTGGGCTGGTTCGGACG</t>
  </si>
  <si>
    <t>GCTGGTTCGGACGTGGGTCG</t>
  </si>
  <si>
    <t>GCTTGCGGCCTGACGTCGCTG</t>
  </si>
  <si>
    <t>GCGGCGGGCTCGAGTGCAGCG</t>
  </si>
  <si>
    <t>GGCTCGAGTGCAGCGCGGAAC</t>
  </si>
  <si>
    <t>GGCACTGTTACCTCTCGGTC</t>
  </si>
  <si>
    <t>GCCTAGGCCTCAGCGCGGCGG</t>
  </si>
  <si>
    <t>GTTTGGTCCTTTCCGGGCGCG</t>
  </si>
  <si>
    <t>Gcttcgaggggagctgaggcg</t>
  </si>
  <si>
    <t>Gcgagcggctggcggcttcga</t>
  </si>
  <si>
    <t>GCCCGTACGCCTCCACGCTCA</t>
  </si>
  <si>
    <t>GAGGCCTAGGCCGCAGGCCTC</t>
  </si>
  <si>
    <t>GCGCGTGCGCGAGCCCGACGC</t>
  </si>
  <si>
    <t>Gctctctacttttgtctgggct</t>
  </si>
  <si>
    <t>GGAGTTGGTGCTGGGAAACCCG</t>
  </si>
  <si>
    <t>GCCTAACTAATAATGATAGGATG</t>
  </si>
  <si>
    <t>GCCCGAGCGCTGGAGTTGGTGC</t>
  </si>
  <si>
    <t>GGAGAGCCCGAGCGCTGGAGT</t>
  </si>
  <si>
    <t>GGAGGGGAGAGCCCGAGCGC</t>
  </si>
  <si>
    <t>GGCTGCGAGATAGGTGGGGGGA</t>
  </si>
  <si>
    <t>GGCCCTCGGCTGCGAGATAGG</t>
  </si>
  <si>
    <t>GAGCTGAGGGAAGGCGGGCCCT</t>
  </si>
  <si>
    <t>Gtacttgttttttactttttata</t>
  </si>
  <si>
    <t>GacatAGGCCTAACTAATAATGAT</t>
  </si>
  <si>
    <t>GCCCTTGCCTCCTATATGTCAA</t>
  </si>
  <si>
    <t>GCCTGTTGTCAACATTAGCCCC</t>
  </si>
  <si>
    <t>GACAACAGGCTCGAGGTGAGTCC</t>
  </si>
  <si>
    <t>GAAATAGTGAACTGCCATCTTTCA</t>
  </si>
  <si>
    <t>GACATATTGTTTTGgagttgatag</t>
  </si>
  <si>
    <t>Gctgaatctgagtgatgggtacg</t>
  </si>
  <si>
    <t>Gtaaaaaacaagtacttagacat</t>
  </si>
  <si>
    <t>Gacaaaagtagagagcataatata</t>
  </si>
  <si>
    <t>GCTAATGTTGACAACAGGCTCG</t>
  </si>
  <si>
    <t>GGGCCACAGGCAGCGGTGGT</t>
  </si>
  <si>
    <t>GGGTTACCCCGGGCACAAA</t>
  </si>
  <si>
    <t>GGCCGGAACGGGGTTACCC</t>
  </si>
  <si>
    <t>GGCCCGACTTATCACAAG</t>
  </si>
  <si>
    <t>GCTTTGACGGGAGCTTCCC</t>
  </si>
  <si>
    <t>GTTCCGGCCAAGCCGCTTCAG</t>
  </si>
  <si>
    <t>GTTAACCCCCGCCGGGGCCAC</t>
  </si>
  <si>
    <t>GCAAGGTGCCCGGTCGGCCGC</t>
  </si>
  <si>
    <t>GACCTCGGGGGACAGCTCCAA</t>
  </si>
  <si>
    <t>GCTCCAAGGGGGAAGATAAGC</t>
  </si>
  <si>
    <t>GTCCCGGGTTGGAGTTCGACA</t>
  </si>
  <si>
    <t>GCGCACGCGCTGTTGTTTTCT</t>
  </si>
  <si>
    <t>GAGTGAAGGAGTAATTTTCTA</t>
  </si>
  <si>
    <t>GAACCACTGTTACGTGTAGTG</t>
  </si>
  <si>
    <t>GAATTGGAAGGAATCGCAGGA</t>
  </si>
  <si>
    <t>GGGTTGGAGTTCGACAAGGCA</t>
  </si>
  <si>
    <t>GGCAGGGCGGGAGGAATTGGA</t>
  </si>
  <si>
    <t>GCCGAGGCGGGAGCGCGGAT</t>
  </si>
  <si>
    <t>GCGCACAAATACGGAACGCAG</t>
  </si>
  <si>
    <t>GGGACGCGCCGCTCCGCCTCT</t>
  </si>
  <si>
    <t>GCGCAGTGTAGCCGGGTCAGC</t>
  </si>
  <si>
    <t>GAGGGTGCGACTCCGCCGCGA</t>
  </si>
  <si>
    <t>GCGATGGTGACCCGGTTCCT</t>
  </si>
  <si>
    <t>GTATTTGTGCGCGTTTCCGG</t>
  </si>
  <si>
    <t>GGAGCTGGTCAAGAACTGGTG</t>
  </si>
  <si>
    <t>GCTCCCGGTAGCGTGGGCCC</t>
  </si>
  <si>
    <t>GGTAGCGTGGGCCCAGGAACC</t>
  </si>
  <si>
    <t>GTCACATCGCGAACAGAGAA</t>
  </si>
  <si>
    <t>GTAAGTCATAGAGGACAAGCT</t>
  </si>
  <si>
    <t>GCCTTCTGGGTAAGTCATAG</t>
  </si>
  <si>
    <t>GGTGAAGCGCGACGATGC</t>
  </si>
  <si>
    <t>GTAAGTAACTGGGGGTCTTCT</t>
  </si>
  <si>
    <t>GCCCTGGGGACAGCAAACGAG</t>
  </si>
  <si>
    <t>GGTGCTTACGCAGGTGCTGAA</t>
  </si>
  <si>
    <t>GACGTAACGCGCCTGCGGAC</t>
  </si>
  <si>
    <t>GACAAGCTGGGCCCAGTCCGC</t>
  </si>
  <si>
    <t>GCCAAGTTTGTCGCGGAA</t>
  </si>
  <si>
    <t>GGAAGCTACAGGTGGACGTGG</t>
  </si>
  <si>
    <t>GCGATGGCAGCGGAGAAAC</t>
  </si>
  <si>
    <t>GTCGAGGCTGGAGCTAAACC</t>
  </si>
  <si>
    <t>GGGCGATAATGGCGGCGTCG</t>
  </si>
  <si>
    <t>GTGTAGGGCCGGGCGATAA</t>
  </si>
  <si>
    <t>GGCGCTGCCCGAGAGGCTACT</t>
  </si>
  <si>
    <t>GCCCGAGAGGCTACTGGGGCC</t>
  </si>
  <si>
    <t>GGCCAGGTGGCTTCCAACCCT</t>
  </si>
  <si>
    <t>GCCTTCAAGTGGCCTTCCGGG</t>
  </si>
  <si>
    <t>GCGTAGAGCCCGACTCCCGG</t>
  </si>
  <si>
    <t>GTGGGAAGGCCTTTCCTAGG</t>
  </si>
  <si>
    <t>GTTCGCCAGGCCCGCTGTAAA</t>
  </si>
  <si>
    <t>GCCCGGCCCCTACAGTTCGCC</t>
  </si>
  <si>
    <t>GCTTTAGGAAGCTGGCCAGC</t>
  </si>
  <si>
    <t>GCTTTGGAGGAGAGAAACGG</t>
  </si>
  <si>
    <t>GTGAAGAGGGGAGTCCGGGCT</t>
  </si>
  <si>
    <t>GGTGGGTGAAGAGGGGAGTCC</t>
  </si>
  <si>
    <t>GGCTGCAGCGCACCTAAAGG</t>
  </si>
  <si>
    <t>GAGGTGGTTACATTCGTTGA</t>
  </si>
  <si>
    <t>GGAGTTTACAGCTCTCTGTTC</t>
  </si>
  <si>
    <t>GTTCTGGTTACCTCCTAGGAA</t>
  </si>
  <si>
    <t>GCTTCCTAAAGCACAGCTCGG</t>
  </si>
  <si>
    <t>GAGTTGCTCCTCGGCCAGAAA</t>
  </si>
  <si>
    <t>GCGGGCGGTCCTGCAACGTGC</t>
  </si>
  <si>
    <t>GAATGTAACCACCTCTCGGCC</t>
  </si>
  <si>
    <t>GAATTTGCGGCTTTGGCAGGT</t>
  </si>
  <si>
    <t>GAGGCTGCTTCTGTTACCTGAG</t>
  </si>
  <si>
    <t>GGGCTCCGGACCCTCGGCGC</t>
  </si>
  <si>
    <t>GCTTTCCGCGGGTCTGTCCG</t>
  </si>
  <si>
    <t>GTCCGGGGGCTCCGGACCCT</t>
  </si>
  <si>
    <t>GAGGAGTGAACGCCGAGTGGG</t>
  </si>
  <si>
    <t>GAGTGGGCGGATCGCACAGA</t>
  </si>
  <si>
    <t>GCCTTACCTGCGCCGAGGGTC</t>
  </si>
  <si>
    <t>GCGGAAAGCACGGAGCCCGCG</t>
  </si>
  <si>
    <t>GCACGGAGCCCGCGAGGAGT</t>
  </si>
  <si>
    <t>GGAGCCGAGGGTAATGGAAGT</t>
  </si>
  <si>
    <t>GGCCGCTAGCTACCCCTAGTC</t>
  </si>
  <si>
    <t>GAGCCTGAGGCGGCGAGCTCC</t>
  </si>
  <si>
    <t>GCAGCCCTGTGCGCGTGAAG</t>
  </si>
  <si>
    <t>GATGTCCGGCCGGTCTAAGC</t>
  </si>
  <si>
    <t>GGAGTCTCGCGGTTCCACTCG</t>
  </si>
  <si>
    <t>GGAAGCGAGAGTCTGAGTCGC</t>
  </si>
  <si>
    <t>GCAGCTCCGGTCGCGTCAAG</t>
  </si>
  <si>
    <t>GCGTCAAGCGGGAGCGAGAT</t>
  </si>
  <si>
    <t>GTCCCGTTTGTGCGGGTGAAG</t>
  </si>
  <si>
    <t>GTGAAGCGGGAGTTCGAGC</t>
  </si>
  <si>
    <t>GCTCCCGCTTGACGCGAC</t>
  </si>
  <si>
    <t>GCCAGATTAACACAGGAAGGC</t>
  </si>
  <si>
    <t>GTGAGTCTCATGAGCGTGCTC</t>
  </si>
  <si>
    <t>GTCATCTTCGCGCGACGTT</t>
  </si>
  <si>
    <t>GTGTGTCGCCGGCTCCTTGA</t>
  </si>
  <si>
    <t>GCTGCTGAACTGTGCAGGGT</t>
  </si>
  <si>
    <t>GGTGAAGGCGGCTCCCATTG</t>
  </si>
  <si>
    <t>GGACCCTTTGGGGCTCAGTGG</t>
  </si>
  <si>
    <t>GGGAAGCCCACACTCACACC</t>
  </si>
  <si>
    <t>GTTAATCTGGCATGCTCTTC</t>
  </si>
  <si>
    <t>GTGTCTCGTCGGACCCTTTG</t>
  </si>
  <si>
    <t>GAACACCTACCGGGTGAGCG</t>
  </si>
  <si>
    <t>GGAAACGGGCTTTGTCTTCA</t>
  </si>
  <si>
    <t>GACTGAGGCAGCGGAGACCCG</t>
  </si>
  <si>
    <t>GACGGCCTCGGGAGTGTCGA</t>
  </si>
  <si>
    <t>GCTCCTCCTTGTCTCCAACA</t>
  </si>
  <si>
    <t>GATGCAACCGACAGTAAGGAG</t>
  </si>
  <si>
    <t>GCGCCGCCATGTTGGAGACA</t>
  </si>
  <si>
    <t>GAGGAGCCTGAGTGGGTCACG</t>
  </si>
  <si>
    <t>GTGAGCGCGGGAGCTTAGGCA</t>
  </si>
  <si>
    <t>GAAGGGATGCAACCGACAGTA</t>
  </si>
  <si>
    <t>GCAGCGCGCTCCCCTACCAC</t>
  </si>
  <si>
    <t>GGCCACCACTGACTTCGGCGC</t>
  </si>
  <si>
    <t>GATCTCGACTAAGGGACCGAG</t>
  </si>
  <si>
    <t>GTCCTCAATCGTACGCCACG</t>
  </si>
  <si>
    <t>GCCACGCGGAGAGCATGCTG</t>
  </si>
  <si>
    <t>GAAATTCCAGTAGCCGATC</t>
  </si>
  <si>
    <t>GTCTGCAAACTCCGGTGGT</t>
  </si>
  <si>
    <t>GTGGGGAGATCCCGGCGGCG</t>
  </si>
  <si>
    <t>GGCGGCGCGGAGCAGCTAAG</t>
  </si>
  <si>
    <t>GTACGATTGAGGACTTCCGCT</t>
  </si>
  <si>
    <t>GTCCGGACGCGTCGGTGGT</t>
  </si>
  <si>
    <t>GCTGTTGAGAAGCTACCCGCG</t>
  </si>
  <si>
    <t>GGTTGTAGACCTCGGACCTCA</t>
  </si>
  <si>
    <t>GACGCGTCGGTGGTAGGGC</t>
  </si>
  <si>
    <t>GCCTTCCCCTAAGTAGGAGG</t>
  </si>
  <si>
    <t>GTCCGAGGTCTACAACCCCG</t>
  </si>
  <si>
    <t>GAGCAGGAAGCTCCCGGTTTC</t>
  </si>
  <si>
    <t>GAAGCTCCCGGTTTCAGGTT</t>
  </si>
  <si>
    <t>GCTTCCGCCACCTCCTACTTA</t>
  </si>
  <si>
    <t>GGGTCTCCGAACCTGAAAC</t>
  </si>
  <si>
    <t>GCCTGCTGCACAATGCgcgg</t>
  </si>
  <si>
    <t>GccgggcggcggTGGTTCG</t>
  </si>
  <si>
    <t>GTGCGCGCCCGCTGCCAGCTG</t>
  </si>
  <si>
    <t>GTCTGCCGTCAACCGCAGG</t>
  </si>
  <si>
    <t>GCTCCCGGGGATGGTGAGCA</t>
  </si>
  <si>
    <t>GGCGGGCCCCCGCGCGGTA</t>
  </si>
  <si>
    <t>GGCAGCGGGCGCGCACTCAC</t>
  </si>
  <si>
    <t>GCTTCATCCTCCTGCGGTTGA</t>
  </si>
  <si>
    <t>GCGGTTGACGGCAGACACG</t>
  </si>
  <si>
    <t>GGGTCCAGGGCCCTACCGCGC</t>
  </si>
  <si>
    <t>GGGCGGCGATCTTAGGGAACT</t>
  </si>
  <si>
    <t>GAACACGTGGGCGCCGGCTGC</t>
  </si>
  <si>
    <t>GCTCCCGTCAGGCGCCGCCA</t>
  </si>
  <si>
    <t>GTCACAAAGGGGGGAACACGT</t>
  </si>
  <si>
    <t>GcgcggcccccggggcAGTGT</t>
  </si>
  <si>
    <t>GCTGTTCCTCGTGAGAccggc</t>
  </si>
  <si>
    <t>GCCGTGTCCGACACTgccccg</t>
  </si>
  <si>
    <t>GccgcccgccggTCTCACG</t>
  </si>
  <si>
    <t>GCTGCCGGGGCGGCGATCTTA</t>
  </si>
  <si>
    <t>GgTCTCACGAGGAACAGCGCG</t>
  </si>
  <si>
    <t>GCGGGAAGGCTTGGCCGCGCC</t>
  </si>
  <si>
    <t>GAGCCGCGCGGCGCATggggg</t>
  </si>
  <si>
    <t>GCAGCGTCTCCCACTTCCCGG</t>
  </si>
  <si>
    <t>GTCTACAGCCTTTGGACCGGT</t>
  </si>
  <si>
    <t>GGAGATCGCCGCGGCCCTGGC</t>
  </si>
  <si>
    <t>GGGCCCAGGCCTTGGGATGGG</t>
  </si>
  <si>
    <t>GGAATCCACCAAACCCGACCC</t>
  </si>
  <si>
    <t>GCCTTTGGACCGGTAGGGAGA</t>
  </si>
  <si>
    <t>GGTAAGAGGCACGCTGTTCCC</t>
  </si>
  <si>
    <t>GGATTCCTGAGGCCGTGTTTG</t>
  </si>
  <si>
    <t>GgccgccgggATTCCGTGAT</t>
  </si>
  <si>
    <t>GCGAGCGCGCGACTGCCTcc</t>
  </si>
  <si>
    <t>GTCCTTAACGGCCGCCATCT</t>
  </si>
  <si>
    <t>GTGCGAACAAGCCAATCA</t>
  </si>
  <si>
    <t>GCGCTCGCATCCCCAAGATGG</t>
  </si>
  <si>
    <t>GGCGGCCGTTAAGGACAGTTG</t>
  </si>
  <si>
    <t>GAATGGGCGGCGGCTCCACCT</t>
  </si>
  <si>
    <t>GATTGGCTTGTTCGCACTTGC</t>
  </si>
  <si>
    <t>GTGGTTGGAGGCAGCGTTGAGA</t>
  </si>
  <si>
    <t>GGATTTGAGTGCCTTATTATA</t>
  </si>
  <si>
    <t>GGTATTAATATTAATGACGGG</t>
  </si>
  <si>
    <t>GCTGAGAAACTGCAAAGGCTGT</t>
  </si>
  <si>
    <t>GCTAGTCAGAAAGTTCAGAGT</t>
  </si>
  <si>
    <t>GAAAGTTCAGAGTAGGGGTGGT</t>
  </si>
  <si>
    <t>GTCTATTGTGCCACGTTCTTCC</t>
  </si>
  <si>
    <t>GCAAGAAGTGTCAGGGTGGTGA</t>
  </si>
  <si>
    <t>GTCAGAAAGTTCAGAGTAGGGG</t>
  </si>
  <si>
    <t>GAGAAGGAGCAAGAAGTGTCA</t>
  </si>
  <si>
    <t>GTTTTGGGAGAAGATGGGTGTA</t>
  </si>
  <si>
    <t>GTATTAGTCTAGTCCTATTG</t>
  </si>
  <si>
    <t>GAGAAGGAGCAAGAAGTGTC</t>
  </si>
  <si>
    <t>GGCTCCGGAGTTTATCCTCC</t>
  </si>
  <si>
    <t>Ggctcggaggcggctacggcg</t>
  </si>
  <si>
    <t>GCCTTCCGATTCTCTGAGCTG</t>
  </si>
  <si>
    <t>GCCCCCGCCGTCCAGGGCGCA</t>
  </si>
  <si>
    <t>GAACGCGGCTCGCTAGCGGGA</t>
  </si>
  <si>
    <t>GCTCGCTAGCGGGATGGGGACCC</t>
  </si>
  <si>
    <t>GCTAGCGGGATGGGGACCCTGGCC</t>
  </si>
  <si>
    <t>GGATGGGGACCCTGGCCCGGCC</t>
  </si>
  <si>
    <t>Gctcgctcggctccgctccc</t>
  </si>
  <si>
    <t>GcccgccgccacATCCTCTG</t>
  </si>
  <si>
    <t>GACCCCGGCTTCCTTGCGCCC</t>
  </si>
  <si>
    <t>GCTTCCTTGCGCCCTGGACGG</t>
  </si>
  <si>
    <t>GGAGCTGAGAGGGAGGCGCTG</t>
  </si>
  <si>
    <t>GCTGAGGGAGGAGCGGGCGA</t>
  </si>
  <si>
    <t>Gccgagcgagcggctgggcca</t>
  </si>
  <si>
    <t>GCGCTAATGGAAGACGCGCG</t>
  </si>
  <si>
    <t>GcccgggACAGCGTCCAGGCC</t>
  </si>
  <si>
    <t>Gggggctgcgacgcggaggca</t>
  </si>
  <si>
    <t>GAGCCTGCGGGCGTGTTGC</t>
  </si>
  <si>
    <t>GCGGGAGGACCTGCGTGAGT</t>
  </si>
  <si>
    <t>GCACCGTGTGTGCGTGCGCA</t>
  </si>
  <si>
    <t>GGCCGAGGCGGTTCGCAC</t>
  </si>
  <si>
    <t>GCGCTCAGTAAGCTCCGCG</t>
  </si>
  <si>
    <t>GCCGGCACAGGCGCTCGGCGG</t>
  </si>
  <si>
    <t>GCGTTCAGCGCCGCCTTATC</t>
  </si>
  <si>
    <t>GCTGGGGCCAGTCCGCCTCG</t>
  </si>
  <si>
    <t>GCCTGGACCGCGAGGCGGAC</t>
  </si>
  <si>
    <t>GAGGGAAGGCCCTAGCTGAAT</t>
  </si>
  <si>
    <t>GAGGTCTGGACCCCGGGGACC</t>
  </si>
  <si>
    <t>GGAAGTAGCGGTTCGCGC</t>
  </si>
  <si>
    <t>GGCGGTTCGCACCGGAAGTAG</t>
  </si>
  <si>
    <t>GCGGGTGTGAGAGTCCGTA</t>
  </si>
  <si>
    <t>GTGAGCGGGTTCCGGTTGTC</t>
  </si>
  <si>
    <t>GTTCCGGTTGTCTGGAGCCCAG</t>
  </si>
  <si>
    <t>GGCGGGTGTGAGAGTCCGTA</t>
  </si>
  <si>
    <t>GTCCGTAAGGAGCAGCTTCC</t>
  </si>
  <si>
    <t>GCTTCCAGGATCCTGAGATC</t>
  </si>
  <si>
    <t>GCAGCCGGGGTCGGAGCGGGT</t>
  </si>
  <si>
    <t>GGACTCTCACACCCGCCGCT</t>
  </si>
  <si>
    <t>GCTGCTCCGGATCTCAGGATCC</t>
  </si>
  <si>
    <t>GGACCGGAAGTGACGTGAGC</t>
  </si>
  <si>
    <t>GAAGTGACGTGAGCGGGTTC</t>
  </si>
  <si>
    <t>GGTTGTCTGGAGCCCAGCGGC</t>
  </si>
  <si>
    <t>GAAGGGCTACTGCGGCCGAAG</t>
  </si>
  <si>
    <t>GCGGGGTGGCTGGGTTGGTGA</t>
  </si>
  <si>
    <t>GAAGCGAGGGCCTCGCGGGG</t>
  </si>
  <si>
    <t>GTGGCAGATCCGGCTGGGTTC</t>
  </si>
  <si>
    <t>GGACGGGAGGTCTTCTAGCTT</t>
  </si>
  <si>
    <t>GAGCACCAAGTGGGACACACC</t>
  </si>
  <si>
    <t>GAGGGGACGCGGCGGTACTC</t>
  </si>
  <si>
    <t>GGGACACACCCGGAAGTGGCG</t>
  </si>
  <si>
    <t>GACGTAGTGACCAGAAGAGAG</t>
  </si>
  <si>
    <t>GTACTCTGGCGTGTGAGCCG</t>
  </si>
  <si>
    <t>Gggccagggtcgggaactgca</t>
  </si>
  <si>
    <t>GgacccgcgggccgCCGCTA</t>
  </si>
  <si>
    <t>GccgCCGCTAGGGCTCCGCC</t>
  </si>
  <si>
    <t>GCTAGGGCTCCGCCTGGACA</t>
  </si>
  <si>
    <t>GGGAGAGCGATGCTAGGAGCC</t>
  </si>
  <si>
    <t>GGGGGCCCCGTCGTCCGGCCT</t>
  </si>
  <si>
    <t>Gcccctacctgtcggtgtcc</t>
  </si>
  <si>
    <t>Gccgagcggctccgtgccggg</t>
  </si>
  <si>
    <t>GCCCGGGCCCCCATGTCCAGG</t>
  </si>
  <si>
    <t>Gccgctcggcccctacctgt</t>
  </si>
  <si>
    <t>GGCCCCAAGCCCGCCACCTCC</t>
  </si>
  <si>
    <t>GTGGCGGGCTTGGGGCCCGGG</t>
  </si>
  <si>
    <t>GGAGAGCGATGCTAGGAGCCT</t>
  </si>
  <si>
    <t>GCTAGGGCTCCGCCTGGACAT</t>
  </si>
  <si>
    <t>GacccgcgggccgCCGCTA</t>
  </si>
  <si>
    <t>Gggcggcccgggacaccgac</t>
  </si>
  <si>
    <t>GCCGCGGGCCTGCGCCATTG</t>
  </si>
  <si>
    <t>GGACTCGGACGCAGGGGTCCC</t>
  </si>
  <si>
    <t>GCCTGCGCCATTGAGGAGCGG</t>
  </si>
  <si>
    <t>GCCGCCTTTGGGCAGGGAGCC</t>
  </si>
  <si>
    <t>GCCCCTGTCACTACTGGCGCT</t>
  </si>
  <si>
    <t>GGACTGCTACACGGCGAAC</t>
  </si>
  <si>
    <t>GCGCTAAGTGGCAGACGCT</t>
  </si>
  <si>
    <t>GGCTTACCCTGCTCGCCCGC</t>
  </si>
  <si>
    <t>GACTCCAGCCGGCGGGCGAGC</t>
  </si>
  <si>
    <t>GTAAGCCAGGCCGTGGGCGGG</t>
  </si>
  <si>
    <t>GCAGTCCATGGCTGGTGCAGA</t>
  </si>
  <si>
    <t>GAGGGGACACCCACCTAGAG</t>
  </si>
  <si>
    <t>GCCGGGAGACTCCAGCCGGC</t>
  </si>
  <si>
    <t>GGCCCTGACGCCGAGGCCTCC</t>
  </si>
  <si>
    <t>GGGGCCGGGATACGAGACCT</t>
  </si>
  <si>
    <t>GGTTAAGTGGGCGGGTCGCCG</t>
  </si>
  <si>
    <t>GACTGAGCGGAGCCCGGTGAC</t>
  </si>
  <si>
    <t>GGATGGTGAGGGCTGCAGTTG</t>
  </si>
  <si>
    <t>GCTGCAGTTGCGGCGACCA</t>
  </si>
  <si>
    <t>GGAAAGGCCCAGAAGAGGTCT</t>
  </si>
  <si>
    <t>GCTGGCCTAGGTCTCGTATCC</t>
  </si>
  <si>
    <t>GTCTCGTATCCCGGCCCCAAG</t>
  </si>
  <si>
    <t>GCGTTGTTGGGAGCCGTGGGG</t>
  </si>
  <si>
    <t>GCAGGCTCTGGGGAGTCGCCA</t>
  </si>
  <si>
    <t>GGACAGCAGGAGGAAGGCCGC</t>
  </si>
  <si>
    <t>GGGATTAAGACCAGCCCGATT</t>
  </si>
  <si>
    <t>GCACTCCAGCGAGTGGAGAAG</t>
  </si>
  <si>
    <t>GTGCTGCTTGCTGCAGGCTCT</t>
  </si>
  <si>
    <t>GGGCTGGTCTTAATCCCGAA</t>
  </si>
  <si>
    <t>GGCCGCAGCGTCACATGACCG</t>
  </si>
  <si>
    <t>GCCGCCCCGTCTCTCAGCAA</t>
  </si>
  <si>
    <t>GACCGCGGGAGGCTACGCGC</t>
  </si>
  <si>
    <t>GCAAGCAGCGCCGCGGGGTGT</t>
  </si>
  <si>
    <t>GACTCGGCTCCCGCTGCGAG</t>
  </si>
  <si>
    <t>GGGCCGCACGAAGTACCTGGA</t>
  </si>
  <si>
    <t>GACGTTGTCATTTCATCTCC</t>
  </si>
  <si>
    <t>GACTTCGGAGGCCGAAGGCAG</t>
  </si>
  <si>
    <t>GGCCCCGGGGAGCCGAGGTAC</t>
  </si>
  <si>
    <t>GGGGAGCCGAGGTACTGGGTC</t>
  </si>
  <si>
    <t>GCCGAGGTACTGGGTCCGGCG</t>
  </si>
  <si>
    <t>GGGCAGGGCGGCCGCTCGCAG</t>
  </si>
  <si>
    <t>GCGGCCTCGGTCCGGCCCCG</t>
  </si>
  <si>
    <t>GCGGAACGCTTACCTGCTCGA</t>
  </si>
  <si>
    <t>Gacagagcggctgacggagc</t>
  </si>
  <si>
    <t>Gccgctctgtcagccgctc</t>
  </si>
  <si>
    <t>GccgctccgGCACTTCCGGC</t>
  </si>
  <si>
    <t>GCTCACCAGGTCGCTGCCGCG</t>
  </si>
  <si>
    <t>GAGGGGAAACGGGAGTGCGGG</t>
  </si>
  <si>
    <t>GGAACGCTTACCTGCTCGA</t>
  </si>
  <si>
    <t>GCCTGCCGGAAGTGCcggag</t>
  </si>
  <si>
    <t>GTGCcggagcggctgacagag</t>
  </si>
  <si>
    <t>GacagagcggctgacggagcC</t>
  </si>
  <si>
    <t>GCTCACGCCCGAGGTGCAGC</t>
  </si>
  <si>
    <t>GctgacggagcCGGGCTCACC</t>
  </si>
  <si>
    <t>GCTCGATGGCCAGCTGCACCT</t>
  </si>
  <si>
    <t>GGCCGGGTGGCGGAATGATGG</t>
  </si>
  <si>
    <t>GTAAGCGTTCCGCCCCTCAGG</t>
  </si>
  <si>
    <t>GCTCGCGGCGGGGGTCGGCAG</t>
  </si>
  <si>
    <t>GGGGAAACGGGAGTGCGGGA</t>
  </si>
  <si>
    <t>GcccgcTGGCCAGTCGGCCCG</t>
  </si>
  <si>
    <t>GCACACCTACCTGCGGGTCCC</t>
  </si>
  <si>
    <t>GCCGCGGGGCACACCTACCTG</t>
  </si>
  <si>
    <t>GCTGTAGGTCGGGGTGAGAGT</t>
  </si>
  <si>
    <t>GTGACCGAAACTCGGTCCGTT</t>
  </si>
  <si>
    <t>GcggccgTGGAGCAGCAGCCT</t>
  </si>
  <si>
    <t>GGAGGCGGCGGCGATGCACT</t>
  </si>
  <si>
    <t>GCGATGCACTAGGCCTCGCTC</t>
  </si>
  <si>
    <t>GAGTTTCGGTCACAGCTGAC</t>
  </si>
  <si>
    <t>GCAGCCTCGGTGCGACGTGGA</t>
  </si>
  <si>
    <t>GCCGCTGGTGGCCACCCGC</t>
  </si>
  <si>
    <t>GTGAAACCCCCATAAGTCGTC</t>
  </si>
  <si>
    <t>GCCCCTCACCAGCTCGGTTTT</t>
  </si>
  <si>
    <t>GCTCGACATCACTACCTGC</t>
  </si>
  <si>
    <t>GGTGGCGGCGCAGTCTCGGT</t>
  </si>
  <si>
    <t>GTAGGCGGTATGAGTTTGGCT</t>
  </si>
  <si>
    <t>GACCGCTGGGAACCGGCTTTC</t>
  </si>
  <si>
    <t>GTTCTACCAGACGACTTA</t>
  </si>
  <si>
    <t>GCGGAAGTCGGGCGTTTAC</t>
  </si>
  <si>
    <t>GTGGCCACCAGCGGCGGAAGT</t>
  </si>
  <si>
    <t>GCGGCCAGCGAGAGCTAGGCC</t>
  </si>
  <si>
    <t>GGTGGGGGCCGGGAGCGCAAA</t>
  </si>
  <si>
    <t>GAAGCGGAGTGACGGAGCGAG</t>
  </si>
  <si>
    <t>GACTGTGGGAAGCGGAGTGA</t>
  </si>
  <si>
    <t>GCGATTGGCTGCGGGGTCGGG</t>
  </si>
  <si>
    <t>GAGTAAGCGGCTGCGCGAT</t>
  </si>
  <si>
    <t>GCTCTCGCTGGCCGCCACTGC</t>
  </si>
  <si>
    <t>GAGCCTGCTGTGTGCCCCCGCT</t>
  </si>
  <si>
    <t>GGGCGGCCGCGCGGGGACTGT</t>
  </si>
  <si>
    <t>GGAGCGCAAATGGCGTTGAGA</t>
  </si>
  <si>
    <t>GAAGGGCCGTCTTTGGTTACC</t>
  </si>
  <si>
    <t>GTGGGATGAGAAGAACCTCGC</t>
  </si>
  <si>
    <t>GAGAAATAAATAGAGGGCAGT</t>
  </si>
  <si>
    <t>GAGTAGACCTTAGGCGAGGGA</t>
  </si>
  <si>
    <t>GTCATAGACGAGTAGACCTT</t>
  </si>
  <si>
    <t>GATGGCGCTGCACTCAATG</t>
  </si>
  <si>
    <t>GTGAGCGCTGGAGCTTCATC</t>
  </si>
  <si>
    <t>GCTTCATCCGGGCACTTCATA</t>
  </si>
  <si>
    <t>GAGCGTAGTGACGTTGCA</t>
  </si>
  <si>
    <t>GATGGGAAGCCGCGGAGGGAA</t>
  </si>
  <si>
    <t>GAAGCGGGTAGGGGGCGACTCC</t>
  </si>
  <si>
    <t>GCGGGACGTGGAAGGGACGAAAG</t>
  </si>
  <si>
    <t>GTGTCCCCCAAGCCGCTGCG</t>
  </si>
  <si>
    <t>GGGAGAGGAGGAGCGGGGCAAAG</t>
  </si>
  <si>
    <t>GAAATGACGTGAGGAGTGCGG</t>
  </si>
  <si>
    <t>GCGCTAAGAGAAGGCGGGACAG</t>
  </si>
  <si>
    <t>GAGGTTTCAAGATGGCGGTAGCTG</t>
  </si>
  <si>
    <t>GTTGACCGAGAGACCCAGTTGA</t>
  </si>
  <si>
    <t>GTCAAGCGGCGCTAAGAGAAGG</t>
  </si>
  <si>
    <t>GGTGTCCCCCAAGCCGCTGCG</t>
  </si>
  <si>
    <t>GTGGTGAGCGAGCCGAAGCGC</t>
  </si>
  <si>
    <t>GGAAACCGGGCTGCGGAGAAC</t>
  </si>
  <si>
    <t>GTCACTCGGGTGGGGGAAACC</t>
  </si>
  <si>
    <t>GACCCTCTGCCTTATCCCGC</t>
  </si>
  <si>
    <t>GCAGCTCTTGTGGATCCTCAG</t>
  </si>
  <si>
    <t>GACACCAGCGGGATAAGGCAG</t>
  </si>
  <si>
    <t>GTCAGACAATAAGCCGGAAA</t>
  </si>
  <si>
    <t>GAAGAGAGCTTAGTCTCCTCT</t>
  </si>
  <si>
    <t>GAAAGGGAACACGCATCTCCT</t>
  </si>
  <si>
    <t>GTTGTGCTAATCTGCGTCAGC</t>
  </si>
  <si>
    <t>GATTCAAGTTCTACAGGCTCC</t>
  </si>
  <si>
    <t>GCTGACCCGCAACCAGGAAG</t>
  </si>
  <si>
    <t>GATTAGCACAACCGCCTAAG</t>
  </si>
  <si>
    <t>GAGTGCGGAACCTAGGATCCT</t>
  </si>
  <si>
    <t>GCCTGTAGAACTTGAATCTAG</t>
  </si>
  <si>
    <t>GGAACCTGACAGCGGCGCCG</t>
  </si>
  <si>
    <t>GTCAGCGCCCAGGTCCTGGGC</t>
  </si>
  <si>
    <t>GGTGTCGGCGCGCACCCTCAC</t>
  </si>
  <si>
    <t>GGGGGCGATGGAATCCGGGAG</t>
  </si>
  <si>
    <t>GGGCGTGATCCGGGCACTTA</t>
  </si>
  <si>
    <t>GTTCATCCTGCCCTAAGTGCC</t>
  </si>
  <si>
    <t>GGGCCGGCTGTACTCCGAGTG</t>
  </si>
  <si>
    <t>GGTTGGATCCCTGCGAGTTGA</t>
  </si>
  <si>
    <t>GTCCGCAAGGTACCGACCC</t>
  </si>
  <si>
    <t>GACCCAATTCACCACCCGGGA</t>
  </si>
  <si>
    <t>GCCTGCGCGGTGGGCGTGATC</t>
  </si>
  <si>
    <t>GCGGTCGCCGTTGCCAGAC</t>
  </si>
  <si>
    <t>GGTCGTTGAGGTTTACGA</t>
  </si>
  <si>
    <t>GTTTACGAAGGAGACGCGGAC</t>
  </si>
  <si>
    <t>GAGTAGGAGAGCCCGGGGCTT</t>
  </si>
  <si>
    <t>GCGGGGGCCAGGGACAGACCC</t>
  </si>
  <si>
    <t>GCCTCGGCGGCGGAGGGAGT</t>
  </si>
  <si>
    <t>GCTGTGGCCGCTACTTCGGTG</t>
  </si>
  <si>
    <t>Gacgacgaggacggaggggag</t>
  </si>
  <si>
    <t>GGAAGAAACCCCGAGCCTCGG</t>
  </si>
  <si>
    <t>GGTTTCTTCCGCGGGGGCGGGG</t>
  </si>
  <si>
    <t>GCTCGGGGTTTCTTCCGCGG</t>
  </si>
  <si>
    <t>GCTGTCCCCCACCGAAGTAG</t>
  </si>
  <si>
    <t>GCAGCATCATGCAGGCCAATG</t>
  </si>
  <si>
    <t>GGCCTTTAACACGCCCGTCT</t>
  </si>
  <si>
    <t>GGGCGTCCCCACAGCAGTACT</t>
  </si>
  <si>
    <t>GCAACCGCGCCGAGTAGCTGA</t>
  </si>
  <si>
    <t>GGCCAGCCCGTGCACACGCA</t>
  </si>
  <si>
    <t>GTCTTGTGGGCGGGTCCAAT</t>
  </si>
  <si>
    <t>GTGGGCGGGTCCAATCGGC</t>
  </si>
  <si>
    <t>GAGTCCTGGAGGTGCGTGGTT</t>
  </si>
  <si>
    <t>GTGTTAAAGGCCGGTTGCT</t>
  </si>
  <si>
    <t>GGGGAACTCAGGTAACTAC</t>
  </si>
  <si>
    <t>GACTCACCTCAGCCTCCACG</t>
  </si>
  <si>
    <t>GACCTCGGGGCGGCTGTTCG</t>
  </si>
  <si>
    <t>GAACTGGGAGAATCGACCT</t>
  </si>
  <si>
    <t>GGCTCGGCCGTTGCGTGCTT</t>
  </si>
  <si>
    <t>GTGAGTGCGGCGGCGACAC</t>
  </si>
  <si>
    <t>GTGGCCCATAGGGGAAGATGG</t>
  </si>
  <si>
    <t>GCGTTCGGTGGCCCATAG</t>
  </si>
  <si>
    <t>GATGACCCCAGAGCGTGCGTT</t>
  </si>
  <si>
    <t>GGTCATCACGCACTGGCGGGA</t>
  </si>
  <si>
    <t>GGCCACCGAACGCACGCTCT</t>
  </si>
  <si>
    <t>GCTCTGGGGTCATCACGCAC</t>
  </si>
  <si>
    <t>GGCTCGGCCGTTGCGTGCTTT</t>
  </si>
  <si>
    <t>GGTGAGTGCGGCGGCGACAC</t>
  </si>
  <si>
    <t>GCGTGCGTTCGGTGGCCCATA</t>
  </si>
  <si>
    <t>GGCCACCGAACGCACGCTC</t>
  </si>
  <si>
    <t>GAGAGTGCCGCTGCCTGCTGC</t>
  </si>
  <si>
    <t>GCGCTGAACCGCACCACGTG</t>
  </si>
  <si>
    <t>GCTGGCCGTGCGCCTTTCTG</t>
  </si>
  <si>
    <t>GGATTAAGTCAGTATTCCTTG</t>
  </si>
  <si>
    <t>GCAGACACAACACCGCTTC</t>
  </si>
  <si>
    <t>GCCCGCTGCGAATCGCGTTTC</t>
  </si>
  <si>
    <t>GGGACATTTCAAAACTGACAG</t>
  </si>
  <si>
    <t>GAGGGATTCACTCACAGACCCTC</t>
  </si>
  <si>
    <t>GAGTAGAACTAATTACTTGT</t>
  </si>
  <si>
    <t>GTGGGGAGGGAACTGCTCACT</t>
  </si>
  <si>
    <t>GGAAGATAAATATTAAATGTTAT</t>
  </si>
  <si>
    <t>GCTGTCAAAAGCAGACAGTAG</t>
  </si>
  <si>
    <t>GCAGACAGTAGAGGTTCTAAAG</t>
  </si>
  <si>
    <t>Gtcaatatgtatccaaaagatg</t>
  </si>
  <si>
    <t>GAACTTTATGTGTTGCACTGA</t>
  </si>
  <si>
    <t>GCGGTGTTGTGTCTGCAGCTC</t>
  </si>
  <si>
    <t>GAGAGGAGCTGGGATCGCGG</t>
  </si>
  <si>
    <t>GTAATTAGTTCTACTCCCCAG</t>
  </si>
  <si>
    <t>GCGCTTTTTGCGGGGTTCC</t>
  </si>
  <si>
    <t>GGGAACTGCTCACTTGGGCAACT</t>
  </si>
  <si>
    <t>GCTGGGATCGCGGCGGCAA</t>
  </si>
  <si>
    <t>GGAAACGCGATTCGCAGC</t>
  </si>
  <si>
    <t>GTTCCACTAGACACGCTGAA</t>
  </si>
  <si>
    <t>GAGCTGGGATCGCGGCGGCAA</t>
  </si>
  <si>
    <t>GCGCGCTTTTTGCGGGGTTCC</t>
  </si>
  <si>
    <t>GGAGTAGAACTAATTACTTGT</t>
  </si>
  <si>
    <t>GGTTCAGCGCGCTCAAGCGC</t>
  </si>
  <si>
    <t>GGTACCACTGAGGTGCGCGGA</t>
  </si>
  <si>
    <t>GCAGCGGGGCCAGAGCAGCAA</t>
  </si>
  <si>
    <t>GCGGCGGTAGCTGCGACCCCC</t>
  </si>
  <si>
    <t>GCGCCTTCTCCCCGCACAGCC</t>
  </si>
  <si>
    <t>GCAGGCCAAGGTAAAGCGAG</t>
  </si>
  <si>
    <t>GTGCGCAGGCGCACCGGCGCG</t>
  </si>
  <si>
    <t>GCGAAGTAGGCCTGGCTGTGC</t>
  </si>
  <si>
    <t>GAGGCCAAAGCGAAGTAGGCC</t>
  </si>
  <si>
    <t>GGTAGAGGCCAAAGCGAAGT</t>
  </si>
  <si>
    <t>GCAGGTACCACTGAGGTGCG</t>
  </si>
  <si>
    <t>GCAGTCCCGCTCGCTTTACCT</t>
  </si>
  <si>
    <t>GCCTGCGCACGGACGAACACG</t>
  </si>
  <si>
    <t>GGACGAACACGTGGCTGCAGC</t>
  </si>
  <si>
    <t>GTAGAGGCCAAAGCGAAGT</t>
  </si>
  <si>
    <t>GCAGGCCAAGGTAAAGCGAGC</t>
  </si>
  <si>
    <t>GTCACTTACGAGTATGGGAGA</t>
  </si>
  <si>
    <t>GCTGCTGTAAATTGCTGCTGC</t>
  </si>
  <si>
    <t>GAAGCCCGGCAACTGAGGG</t>
  </si>
  <si>
    <t>GGTGCGCGTCGGTATTTTGC</t>
  </si>
  <si>
    <t>GGAGCAGACGATCTGTAGCG</t>
  </si>
  <si>
    <t>GGGGGCCGCCCTCAGTTGCC</t>
  </si>
  <si>
    <t>GAAGAGGCGGCGGTTGGTCCA</t>
  </si>
  <si>
    <t>GGCGGTGGCTCCTCGCAGTAA</t>
  </si>
  <si>
    <t>GTATAAGGAGCGCGAAAGAGG</t>
  </si>
  <si>
    <t>GgccgcggcgcTAACGGCTTG</t>
  </si>
  <si>
    <t>GGTAGCGGCATGGGGCGAAcg</t>
  </si>
  <si>
    <t>GTGCCCGGCGCCACGACCAGC</t>
  </si>
  <si>
    <t>GGGCACCTTCTAGCTGGAGT</t>
  </si>
  <si>
    <t>GCGTCCGGAAGACCGAGGAAC</t>
  </si>
  <si>
    <t>GGTCGGCTTGCTTGGCCCTT</t>
  </si>
  <si>
    <t>GgggtggggccgcggcgcTAA</t>
  </si>
  <si>
    <t>GCCCAGGCCCGGGACCCTCGT</t>
  </si>
  <si>
    <t>GcTAACGGCTTGAGGAAGGGG</t>
  </si>
  <si>
    <t>GCTGTGTTCTGCCGGTGAT</t>
  </si>
  <si>
    <t>GCCGCACAGGAGACAAGGGTGG</t>
  </si>
  <si>
    <t>GCAAATACGCTTAGAGAGTCT</t>
  </si>
  <si>
    <t>GGCCCCTTGGACACCTTCCGG</t>
  </si>
  <si>
    <t>GCTCAACAGACTGCCTCTGTCAC</t>
  </si>
  <si>
    <t>GCAGTGACATTTAACTGAGT</t>
  </si>
  <si>
    <t>GGGCACGCACCTTGCTCTGAG</t>
  </si>
  <si>
    <t>GAAGGGGTTGGCTGTGCTCTGG</t>
  </si>
  <si>
    <t>GAGGGGGCGGTGTCCGGGGGG</t>
  </si>
  <si>
    <t>GGCGCAGTGCGCGTGCGCGAG</t>
  </si>
  <si>
    <t>GACAAGGCGGCAGCTCGGGC</t>
  </si>
  <si>
    <t>GGACTCAGCTCGACAAGG</t>
  </si>
  <si>
    <t>Gggcgctcggggcgtcgcgt</t>
  </si>
  <si>
    <t>GCTTACCTgccgggccgcgg</t>
  </si>
  <si>
    <t>GCTGCCCGCCTTGTGTTCCCC</t>
  </si>
  <si>
    <t>GtgcggcggccgggtgcggTT</t>
  </si>
  <si>
    <t>Gcccggcggggaacacgtg</t>
  </si>
  <si>
    <t>GTGCTCTGGCGGCCTCGGTCT</t>
  </si>
  <si>
    <t>GTTGAGCGAGATGCAGAACA</t>
  </si>
  <si>
    <t>GACGCTGGCCGCACAGGAGACA</t>
  </si>
  <si>
    <t>Ggctgggcctggcccgaggcc</t>
  </si>
  <si>
    <t>GGCCGTTGACAGTCCAGGCCAG</t>
  </si>
  <si>
    <t>GCCTGGCAGTGCAGTGGTGAGT</t>
  </si>
  <si>
    <t>GCGCAAAGATGAGCTATCGAA</t>
  </si>
  <si>
    <t>GCCAGGCTGCACGTCGGAAGC</t>
  </si>
  <si>
    <t>GCGTCGCAGTCGCGCGGAGCC</t>
  </si>
  <si>
    <t>GCAGTGGTGAGTTGGAGCGCA</t>
  </si>
  <si>
    <t>GAGTTGGAGCGCAGGGCCGTT</t>
  </si>
  <si>
    <t>GCGCAGGGCCGTTGGGGATTG</t>
  </si>
  <si>
    <t>GTTGGGGATTGGGGTCATTA</t>
  </si>
  <si>
    <t>GTCATTAGGGCCGTTGACAGTCC</t>
  </si>
  <si>
    <t>GTCACAAACCCGCTCTAGCCG</t>
  </si>
  <si>
    <t>GTTCCTGCACCGTGGAGGTC</t>
  </si>
  <si>
    <t>GTCTCCCCAGTGATACTGCA</t>
  </si>
  <si>
    <t>GATCCTGCTGGGATAATCCGT</t>
  </si>
  <si>
    <t>GGCGGAACTACGGAGGATGC</t>
  </si>
  <si>
    <t>GGATAGGGCGGAACTACGG</t>
  </si>
  <si>
    <t>GTGCAGGAACATCCCGCCCTG</t>
  </si>
  <si>
    <t>GCCCACCGGCGGTCTGAT</t>
  </si>
  <si>
    <t>GCGGTCTGATAGGCTACATCG</t>
  </si>
  <si>
    <t>GATGAAGCTGTGACAGGTAAG</t>
  </si>
  <si>
    <t>GCGGCACCGCCCTACCGGAC</t>
  </si>
  <si>
    <t>GTGACAGGCTCAGACGCGTC</t>
  </si>
  <si>
    <t>GGGCTGTCCCTGTGGCTGGTTC</t>
  </si>
  <si>
    <t>GCATTTGCCGCAAGTTAT</t>
  </si>
  <si>
    <t>GGCGCCGCTGTAGCTTGA</t>
  </si>
  <si>
    <t>GGGCGGTGCCGCGCAGAAAGCCG</t>
  </si>
  <si>
    <t>GGCGGCGCCGCTGTAGCTTGA</t>
  </si>
  <si>
    <t>GCCGCACACCCCAGAACCAGCCAC</t>
  </si>
  <si>
    <t>GCGCCTTCCGCAGAGGGACCG</t>
  </si>
  <si>
    <t>GCTTTCTGCGCGGCACCGCCCTAC</t>
  </si>
  <si>
    <t>GCCTTCCGCAGAGGGACCG</t>
  </si>
  <si>
    <t>GCTTTCCCGCCTGTCCGGTAGGG</t>
  </si>
  <si>
    <t>GCCTGGCGGATATCGGCTTT</t>
  </si>
  <si>
    <t>GTTCGGACTCGCCCGCCTGG</t>
  </si>
  <si>
    <t>GCGCTTTGTCGGCTGAGGGG</t>
  </si>
  <si>
    <t>GGGCGTGAGTTTCTCGAGGGT</t>
  </si>
  <si>
    <t>GGAGGAGGAGAACATCCGCG</t>
  </si>
  <si>
    <t>GCTACTGCGCAAAGATGGTGG</t>
  </si>
  <si>
    <t>GCTGGGAACAGCCTTATTACC</t>
  </si>
  <si>
    <t>GAACATCCGCGTGGTTCGTTG</t>
  </si>
  <si>
    <t>GGCGGCAGCGAGTTGAACTTT</t>
  </si>
  <si>
    <t>GCACCGCGCTTTGTCGGCTGA</t>
  </si>
  <si>
    <t>GTTCCCTCGGGAGAGGGGCGG</t>
  </si>
  <si>
    <t>GTTGCGGTTCCCTCGGGAGAG</t>
  </si>
  <si>
    <t>GCAATTCTCGCGAGAAGTAGAGTTG</t>
  </si>
  <si>
    <t>GAAGTAGAGTTGCGGTTCCCTC</t>
  </si>
  <si>
    <t>GCGACAGCCGGAAAGCAGGA</t>
  </si>
  <si>
    <t>GCTGAGAGCCTATCGCATG</t>
  </si>
  <si>
    <t>GCTCCGGCAGCAAACCCCACG</t>
  </si>
  <si>
    <t>GGCTGTCGCCCTCATGCGAT</t>
  </si>
  <si>
    <t>GGCTCAGAGGTGCACCACGTG</t>
  </si>
  <si>
    <t>GTTTGCTGCCGGAGCGGAGTCTC</t>
  </si>
  <si>
    <t>GCGCTGCGATGGCGGAGGCCG</t>
  </si>
  <si>
    <t>GACGCTAGCGCTGCGATGG</t>
  </si>
  <si>
    <t>GCGTGAACCCGCGGAAGAGC</t>
  </si>
  <si>
    <t>Ggtcggacgcgctgaggtctc</t>
  </si>
  <si>
    <t>GcgctgaggtctcCGGCGCCC</t>
  </si>
  <si>
    <t>GCTGGGGGGAAGCCCGCTCCC</t>
  </si>
  <si>
    <t>GCGCGGGCAGAGGCGGCCCGA</t>
  </si>
  <si>
    <t>GGTGGTGCGGTGAGGGACGGA</t>
  </si>
  <si>
    <t>GCGGAAGAGCAGGTACTCC</t>
  </si>
  <si>
    <t>GAGCGCACTGACGAGCTGGTC</t>
  </si>
  <si>
    <t>GGCGGCGGCACCGCGAGCAC</t>
  </si>
  <si>
    <t>GCCTCGGAGCCTCGGCGCCTG</t>
  </si>
  <si>
    <t>GCTCGCCGAGCTGGGCGGGCT</t>
  </si>
  <si>
    <t>GAGGCCGGTCCCCATCGCTG</t>
  </si>
  <si>
    <t>GGCACCGCGAGCACGGGACC</t>
  </si>
  <si>
    <t>GCCCTTCGCCTCTGGGCGAT</t>
  </si>
  <si>
    <t>GAGGCTCCGGCCCTTCGCCTC</t>
  </si>
  <si>
    <t>GGCACCGAGTCGAGGCGGATG</t>
  </si>
  <si>
    <t>GACCAGGTCCGACGCCCGGG</t>
  </si>
  <si>
    <t>GAGCCTCGGCGCCTGAGGAG</t>
  </si>
  <si>
    <t>GAAGAGAAAGAGGGTAACGAC</t>
  </si>
  <si>
    <t>GCTACAGCGGGAACCAGCTT</t>
  </si>
  <si>
    <t>GGCCGCGGACGTTTGCTACAG</t>
  </si>
  <si>
    <t>GGGAGAAGAGTCTAACCTGAG</t>
  </si>
  <si>
    <t>GGTCCCTCCAGGGGACACCAT</t>
  </si>
  <si>
    <t>GAGACCAACTTGGGTCCCTCC</t>
  </si>
  <si>
    <t>GGGATCGCCTGAGACCAACT</t>
  </si>
  <si>
    <t>GGAGAAGGGTCAGCCGAACCA</t>
  </si>
  <si>
    <t>GCGAGCCGCCTCCGCCGGAA</t>
  </si>
  <si>
    <t>GTGAGTTAGGCCGTAATGCCT</t>
  </si>
  <si>
    <t>GTGAGAGAGGGAGCCGTGTTT</t>
  </si>
  <si>
    <t>GCAGTCCGTGCAACCACCCAG</t>
  </si>
  <si>
    <t>GTTGGTTAAACCATTTACTGT</t>
  </si>
  <si>
    <t>GGGAGGAAGTGGTGTAGTAG</t>
  </si>
  <si>
    <t>GTAGGAAAGATCAGTTTTTCA</t>
  </si>
  <si>
    <t>GCAAGGAAACTCGAAAGCTCTC</t>
  </si>
  <si>
    <t>GCCCCCTCGGTGGAGAGCT</t>
  </si>
  <si>
    <t>GCCTGCATCACGTGGCCCCCT</t>
  </si>
  <si>
    <t>GTTTAGGCGAGCCTTGGGGGG</t>
  </si>
  <si>
    <t>GGTGGTTCCCCCCTCCCCCTC</t>
  </si>
  <si>
    <t>GCTCCCTCTCTCACGCGGCTC</t>
  </si>
  <si>
    <t>GTTTCCTTGCTGGAGGAACA</t>
  </si>
  <si>
    <t>GACTGGAACAGGCAccgccgc</t>
  </si>
  <si>
    <t>GTTTTTCAGGGGCCTGCACAT</t>
  </si>
  <si>
    <t>GGAGCCGTGTTTTGGTAGGG</t>
  </si>
  <si>
    <t>GGCCCCCTCGGTGGAGAGCTT</t>
  </si>
  <si>
    <t>GGAAAGTTTAGGCGAGCCTT</t>
  </si>
  <si>
    <t>GGGGGGAACCACCAGTCGCTG</t>
  </si>
  <si>
    <t>GTGCAACCACCCAGAGGGGGA</t>
  </si>
  <si>
    <t>GAAAGTTTAGGCGAGCCTTGG</t>
  </si>
  <si>
    <t>GCGCCGGAGCCGCGTGAGAG</t>
  </si>
  <si>
    <t>GCTTTCGAGTTTCCTTGCTGG</t>
  </si>
  <si>
    <t>GTCTTGTAGTTCCTTTTCAG</t>
  </si>
  <si>
    <t>GAGAGGGAGCCGTGTTTTGGT</t>
  </si>
  <si>
    <t>GTGTTTTGGTAGGGGGGAGT</t>
  </si>
  <si>
    <t>GACATCGGAATGAAGGAGAATC</t>
  </si>
  <si>
    <t>GGGCGGTGTAGGCGGTTACCA</t>
  </si>
  <si>
    <t>GATGTATTGCTTCCTCCACTC</t>
  </si>
  <si>
    <t>GGGAGTGATGTGCGCGGAG</t>
  </si>
  <si>
    <t>GGTCCAGCAGCTACAGGCGG</t>
  </si>
  <si>
    <t>GACTCCGACTCCTCCCCACAT</t>
  </si>
  <si>
    <t>GCGCACATCACTCCCGAGTGG</t>
  </si>
  <si>
    <t>GTATGAGGTACCGGCACGGC</t>
  </si>
  <si>
    <t>GATGACGTCCAGAGGGCGGGG</t>
  </si>
  <si>
    <t>GccgcgccggggcccATGTG</t>
  </si>
  <si>
    <t>GACCGGCAACATGGTGCGGTC</t>
  </si>
  <si>
    <t>GAATGGGGCAAGAGAAGATCA</t>
  </si>
  <si>
    <t>GATCGCGGTCAAGACAAAGAA</t>
  </si>
  <si>
    <t>GAAGCAGGAATCGTGGGATCG</t>
  </si>
  <si>
    <t>GGTTCGGAAGCAGGAATCGT</t>
  </si>
  <si>
    <t>GACTTGGGCTTTACCCGGAC</t>
  </si>
  <si>
    <t>Gctctctgcaccctggaacccc</t>
  </si>
  <si>
    <t>GCGACACGGCAGGTTCCCGCC</t>
  </si>
  <si>
    <t>GGAAGCGAGTTGCGACACGGC</t>
  </si>
  <si>
    <t>GTCCTGCTTCACCAGAGGC</t>
  </si>
  <si>
    <t>GCTTCTTTCTGTCCTGCTTCACCAG</t>
  </si>
  <si>
    <t>GGTATGTGATACTAATCAGATT</t>
  </si>
  <si>
    <t>GACAAGGACCACTGACAAGATA</t>
  </si>
  <si>
    <t>GCTCTGGATCGTACAAGA</t>
  </si>
  <si>
    <t>GGCGCTTTGGTCGCTTCTTCC</t>
  </si>
  <si>
    <t>GTATCACATACCATATCTTGTCAG</t>
  </si>
  <si>
    <t>GAGAGAGAAAAGGAAAGAAACagac</t>
  </si>
  <si>
    <t>GCAAGAGAAGATCATGGTGGT</t>
  </si>
  <si>
    <t>GAAACagacagggtgtcgct</t>
  </si>
  <si>
    <t>Gacagggtgtcgctcggccgaggc</t>
  </si>
  <si>
    <t>GTCGCAACTCGCTTCCGG</t>
  </si>
  <si>
    <t>GACTGGGGATCCGGAGAGGG</t>
  </si>
  <si>
    <t>GCTTTACCCGGACTGGGGATC</t>
  </si>
  <si>
    <t>GGACTTGGGCTTTACCCGGAC</t>
  </si>
  <si>
    <t>GCACCATGTTGCCGGTCCTC</t>
  </si>
  <si>
    <t>GCGCTTTGGTCGCTTCTTCC</t>
  </si>
  <si>
    <t>GACCACGCTCCTTCCTCGGGA</t>
  </si>
  <si>
    <t>GCCCCCATAGCCTTGCTAGA</t>
  </si>
  <si>
    <t>GCCTGGCCTCGTCCCGCTTCGCT</t>
  </si>
  <si>
    <t>GTGTTGTTCGCCAGCTAGGCC</t>
  </si>
  <si>
    <t>GGTCGCTTCCCTGCGCCAA</t>
  </si>
  <si>
    <t>GCAGGCGGGCCTCAAACGCG</t>
  </si>
  <si>
    <t>GTGCCGCCTCCTTCCCGAGGA</t>
  </si>
  <si>
    <t>GATCTCATTGGGCGTGATTG</t>
  </si>
  <si>
    <t>GCTAACGCTAACCCTCTAGCA</t>
  </si>
  <si>
    <t>GGCGTGATTGAGGAATTTG</t>
  </si>
  <si>
    <t>GGATAACGGCCCGCTTACCTT</t>
  </si>
  <si>
    <t>GAGGCGGCACCTCGCGTTTG</t>
  </si>
  <si>
    <t>GCCTAGCTGGCGAACAACACAAA</t>
  </si>
  <si>
    <t>GCGGGACGAGGCCAGGCCTAGC</t>
  </si>
  <si>
    <t>GACCGAGCGAAGCGGGACG</t>
  </si>
  <si>
    <t>GAGACCGACCGAGCGAAGC</t>
  </si>
  <si>
    <t>GTCTGCGTTTGAGATCTCATT</t>
  </si>
  <si>
    <t>GAGGAATTTGGGGAGGTTTTT</t>
  </si>
  <si>
    <t>GCCCGCTTACCTTTGGCGCA</t>
  </si>
  <si>
    <t>GCGAACAACACAAATGGATAA</t>
  </si>
  <si>
    <t>GTGACGTCACGGCGCCGCCGC</t>
  </si>
  <si>
    <t>GAACGCCGGGACTCCCATAG</t>
  </si>
  <si>
    <t>GCCGCGGCCTAGACGTGCCGG</t>
  </si>
  <si>
    <t>GCAAGGCTCCCCGGGGGCAGG</t>
  </si>
  <si>
    <t>GCAGGGCGCGAGCTCCGGCA</t>
  </si>
  <si>
    <t>GTTCTCCAGCGCGCACGTGGG</t>
  </si>
  <si>
    <t>GGAGTCCCGGCGTTCTTCCGC</t>
  </si>
  <si>
    <t>GGACTCCCATAGCGGCACA</t>
  </si>
  <si>
    <t>GAATCTGGAAGGTCGCGCCTG</t>
  </si>
  <si>
    <t>GGCCCTGTGACACGTAGCAAC</t>
  </si>
  <si>
    <t>GAAGGTCGCGCCTGAGGTGCA</t>
  </si>
  <si>
    <t>GAGGTGCAGGGGACCGCGTCA</t>
  </si>
  <si>
    <t>GAGAGCGAGGGTCTGAGCGAA</t>
  </si>
  <si>
    <t>GACGGCAACAAGCCCATTTGCA</t>
  </si>
  <si>
    <t>GAAGCTGAACACTGTGCCAC</t>
  </si>
  <si>
    <t>GTGACACGTAGCAACGGGGC</t>
  </si>
  <si>
    <t>GGGTCACTCACCAAACTCTG</t>
  </si>
  <si>
    <t>GTTGCGACGAGTAACGGCGCC</t>
  </si>
  <si>
    <t>GGCGGCGGTGGGACCGGTGG</t>
  </si>
  <si>
    <t>GAAGCTCATGAAGCCCGAGG</t>
  </si>
  <si>
    <t>GCGGGCCCAGCTCGGGAGCGC</t>
  </si>
  <si>
    <t>GCGCTCCGTTTACACGCTCCG</t>
  </si>
  <si>
    <t>GCCTGTAGGCGCCGCGAGTTC</t>
  </si>
  <si>
    <t>GAGCTTCCGCGAACAGCACT</t>
  </si>
  <si>
    <t>GATATGTACCCGAATTGGGGC</t>
  </si>
  <si>
    <t>GGCCCCGGAGCGTGTAAA</t>
  </si>
  <si>
    <t>GGTCGGTTGCGACGAGTAA</t>
  </si>
  <si>
    <t>GTCAAGTTCCGACTTGGATTC</t>
  </si>
  <si>
    <t>GCGGACGTTCATGGGGGGGA</t>
  </si>
  <si>
    <t>GGACTGAGGCGCCCGTTC</t>
  </si>
  <si>
    <t>GCGGATCTCACCGCCGCTCA</t>
  </si>
  <si>
    <t>GACTAAACCTGGAGACTCGGG</t>
  </si>
  <si>
    <t>GCTCTCTTGGTCCCGACACC</t>
  </si>
  <si>
    <t>GGGGGAGGCGGACGTTCAT</t>
  </si>
  <si>
    <t>GcccccACCCGTCGCATAGT</t>
  </si>
  <si>
    <t>GGAACTTGACCGAGTTGTTT</t>
  </si>
  <si>
    <t>GACGGTTGGGCAGCCCGCC</t>
  </si>
  <si>
    <t>GTCTCCGCCCCGAATCCAAGT</t>
  </si>
  <si>
    <t>GTTCGGGTCGGGCGGCTTCG</t>
  </si>
  <si>
    <t>GGCTTCGAGGCACTCGGGAAT</t>
  </si>
  <si>
    <t>GCGCCCCCGACTATGCGAC</t>
  </si>
  <si>
    <t>GGGCGGCCGCTCTGGGACCCC</t>
  </si>
  <si>
    <t>GACCCCGGGAAGAGCGCGGCG</t>
  </si>
  <si>
    <t>GGGAAGAGCGCGGCGAGGAAG</t>
  </si>
  <si>
    <t>GCGGGACTCACCCTGAGCGG</t>
  </si>
  <si>
    <t>GGTGAGATCCGCGGCTGCCAG</t>
  </si>
  <si>
    <t>GTCATCGCGGCCCAAACAACT</t>
  </si>
  <si>
    <t>GCCAAGTGCGACGCGCGTATC</t>
  </si>
  <si>
    <t>GACGCGCGTATCCGGGCAGA</t>
  </si>
  <si>
    <t>GGGAAACAGATGGCGACGGC</t>
  </si>
  <si>
    <t>GTTTACGCTTCGTTCCTCTC</t>
  </si>
  <si>
    <t>GACGGGCCCGTGCTTCTGCCG</t>
  </si>
  <si>
    <t>GGGAAGGGAAACAGATGGCGA</t>
  </si>
  <si>
    <t>GCTCAGACTCGGGCTAGGTA</t>
  </si>
  <si>
    <t>GcTTAGACGCGACTCGCG</t>
  </si>
  <si>
    <t>GAACGAAGCGTAAACAGCGCA</t>
  </si>
  <si>
    <t>GGGAGCGGGATTGTTTCGCGC</t>
  </si>
  <si>
    <t>GCAAAGTCCCAGGTGAACTCG</t>
  </si>
  <si>
    <t>GTGAACTCGTGGCGAGAGA</t>
  </si>
  <si>
    <t>GGAGCGAGCCTGCAGCGAGCG</t>
  </si>
  <si>
    <t>GGCCTTCGAAGTTGAGCAG</t>
  </si>
  <si>
    <t>GAGCGTTTCCGTCCGACC</t>
  </si>
  <si>
    <t>GTCGTAACCTCTTCGCGTGAA</t>
  </si>
  <si>
    <t>GCGGAGGAAGGATATCTGTG</t>
  </si>
  <si>
    <t>GCGGCTTTAAAGAGGGGGCAG</t>
  </si>
  <si>
    <t>GGTCGAATGGCAAATGAACAA</t>
  </si>
  <si>
    <t>GACCGTGCGCCCACAATGCAC</t>
  </si>
  <si>
    <t>GGTAGCAGTAACCgctggagg</t>
  </si>
  <si>
    <t>GGGACTTTGCAAATAACTGTG</t>
  </si>
  <si>
    <t>GGCGGTGCCTTTCACGCGAAG</t>
  </si>
  <si>
    <t>GCATTGTGCGAGGCAGCACCT</t>
  </si>
  <si>
    <t>GGCGGCGGCGTCGGGACTCCT</t>
  </si>
  <si>
    <t>GCGTCGGGACTCCTCGGCGCG</t>
  </si>
  <si>
    <t>GCATGCGCGGTGCGGGCTGGG</t>
  </si>
  <si>
    <t>GAAATCGTGCACGTCCCTGA</t>
  </si>
  <si>
    <t>GATTTTTTTTTGGAGTTTGGGGA</t>
  </si>
  <si>
    <t>GCACGGTGGGTGGCAGTGTGTTT</t>
  </si>
  <si>
    <t>GGCGGTGGGGGTGTTCACGGC</t>
  </si>
  <si>
    <t>GCATGCACGGGAAGGGGGGGG</t>
  </si>
  <si>
    <t>GCACGGGAAGGGGGGGGCGGTG</t>
  </si>
  <si>
    <t>GCTAGACATTCTGTGCTCGTGC</t>
  </si>
  <si>
    <t>GGAGGAGGGCTGCTACCATC</t>
  </si>
  <si>
    <t>GCACCGCGCATGCACGGGAA</t>
  </si>
  <si>
    <t>GAAGGATCCGCTCTGACTTCC</t>
  </si>
  <si>
    <t>GCCGCGACCCAGGGGCGAGGGG</t>
  </si>
  <si>
    <t>GGGTCGTTACGGCGAAGCTGA</t>
  </si>
  <si>
    <t>GGAACTCTTGCAGTATCTGAC</t>
  </si>
  <si>
    <t>GCGACCGGGAGGTGGGGGGGAG</t>
  </si>
  <si>
    <t>Gtctccagtttttgaacagtt</t>
  </si>
  <si>
    <t>Gttcaagaagtttccctacctt</t>
  </si>
  <si>
    <t>GCTACTCAGTTCACCATAGTCT</t>
  </si>
  <si>
    <t>GAAGCAGGACGAAACTGGCCAT</t>
  </si>
  <si>
    <t>GAAGAATTTGAAGCAGGACGAAAC</t>
  </si>
  <si>
    <t>GTCATCATTTTAGTCATTCGGTCA</t>
  </si>
  <si>
    <t>GGCCTATCCCGGGAAGTCAGAG</t>
  </si>
  <si>
    <t>GTGGGGGGGAGGGGTCGTTA</t>
  </si>
  <si>
    <t>GGCAGCGGCCTCCCCTCGCCCC</t>
  </si>
  <si>
    <t>GCCCCTGGGTCGCGGCCTATCC</t>
  </si>
  <si>
    <t>GTTCGGTAAAGTTTCTGTTCTC</t>
  </si>
  <si>
    <t>Gaaacctaactgttcaaaaac</t>
  </si>
  <si>
    <t>Gactatttttaaaaattatgatata</t>
  </si>
  <si>
    <t>Gctactcaggagcctaaggta</t>
  </si>
  <si>
    <t>GTCATTAGAGTCCACTGAAGGG</t>
  </si>
  <si>
    <t>GAAGGGAGGTGAGCACAACTCCAC</t>
  </si>
  <si>
    <t>GCTTCAAATTCTTCCATGGAAGT</t>
  </si>
  <si>
    <t>GACTAAAATGATGACAAGTTTTCC</t>
  </si>
  <si>
    <t>GAGAGGGCGAGGGGAGTGGCAG</t>
  </si>
  <si>
    <t>GTGATATTCTTAAGCCATTTGAGG</t>
  </si>
  <si>
    <t>GCTAGCCAAGAGCCGGTTCCC</t>
  </si>
  <si>
    <t>GTCCTCCTGGGTCCAGGCGC</t>
  </si>
  <si>
    <t>GTCAAGCGAAACTGGGTCGC</t>
  </si>
  <si>
    <t>GAGGCGGTCCTCCTAGCGGCC</t>
  </si>
  <si>
    <t>GGCAAACCTCTGACTTCCGG</t>
  </si>
  <si>
    <t>GAACCGGCTCTTGGCTAGCG</t>
  </si>
  <si>
    <t>GACCCAGTTTCGCTTGACCC</t>
  </si>
  <si>
    <t>GTTCTGCTTCTCAGCCATCCC</t>
  </si>
  <si>
    <t>GTCCTCCTGGGTCCAGGCGCG</t>
  </si>
  <si>
    <t>GAGTCGCCTCCCCCGCTCCT</t>
  </si>
  <si>
    <t>GGCTAGCGAGGAGCCCCCGGGA</t>
  </si>
  <si>
    <t>GAGGAGAAAGCGATGCGCGCG</t>
  </si>
  <si>
    <t>GGCGACTCTGTCCCCGCGCC</t>
  </si>
  <si>
    <t>GCGACGTCATCAGGCCGCGA</t>
  </si>
  <si>
    <t>GCTCGACACGGGCGGAACAAA</t>
  </si>
  <si>
    <t>GCTCCAGGCTCGACACGGG</t>
  </si>
  <si>
    <t>GGCGTGGAGAAGACGTCCCT</t>
  </si>
  <si>
    <t>GGGCGAGGGAGGGAAGCCCGC</t>
  </si>
  <si>
    <t>GGCCTGATGACGTCGCACAA</t>
  </si>
  <si>
    <t>GCACAATGGCCGGCCCCCGC</t>
  </si>
  <si>
    <t>GACGGTAGTCCTACGGCCGGC</t>
  </si>
  <si>
    <t>GCCCTAGCGCTGAGGTTAGCT</t>
  </si>
  <si>
    <t>GCGCTGAGGTTAGCTGGGGCC</t>
  </si>
  <si>
    <t>GAGGCAGTCCGGGGCCACGTC</t>
  </si>
  <si>
    <t>GTAGCTTCCCGGCTCGCGAAA</t>
  </si>
  <si>
    <t>GTTGTTACTCTGTAGCTTCC</t>
  </si>
  <si>
    <t>GTCCGGGTTGTCACTCTCTC</t>
  </si>
  <si>
    <t>GGTCCGTCTCGTCGCGTC</t>
  </si>
  <si>
    <t>GAGTCCGTGGCCGTTTTGCCG</t>
  </si>
  <si>
    <t>GGCCGTTTTGCCGAGGGCC</t>
  </si>
  <si>
    <t>GTCCTCCCTTTCGCGAGCC</t>
  </si>
  <si>
    <t>GACGGACCCAGAGCCGCGCCA</t>
  </si>
  <si>
    <t>GACAACCCGGACGCGACGAGA</t>
  </si>
  <si>
    <t>GAATCAGCCCGGAGGCGAGTC</t>
  </si>
  <si>
    <t>GGGATTTGGGTCAAGACATT</t>
  </si>
  <si>
    <t>GGCCAGGCCGGACAGCTACTC</t>
  </si>
  <si>
    <t>GGGATGGAACCAACGTACCTC</t>
  </si>
  <si>
    <t>GGCGAAGGTGGTGAGTGCTCT</t>
  </si>
  <si>
    <t>GTCCCTGCCAGACTCGCCTCC</t>
  </si>
  <si>
    <t>GGCCTGGCCCCGGAGGTACGT</t>
  </si>
  <si>
    <t>GCCGGCCTCCTCGCACCAGTT</t>
  </si>
  <si>
    <t>GGGCGCAGAAGACGGGATT</t>
  </si>
  <si>
    <t>GGCGAGTCTGGCAGGGACGT</t>
  </si>
  <si>
    <t>GCGCGGTAGCGCGGTGAGGTG</t>
  </si>
  <si>
    <t>GTAAGAAGCTGCGCGGTAGCG</t>
  </si>
  <si>
    <t>GTGCGCGGTAAGAAGCTGCG</t>
  </si>
  <si>
    <t>GACGAGACCCTGCAGCTTTGG</t>
  </si>
  <si>
    <t>GCCCGCGCTCCAGCCAGCTCA</t>
  </si>
  <si>
    <t>GTTCTCAGCCACCAAAGCTGC</t>
  </si>
  <si>
    <t>GTCTTCCCCGGCTCGCCAACT</t>
  </si>
  <si>
    <t>GGCCTGGCGGAACTTGCGT</t>
  </si>
  <si>
    <t>GACCGCCCTCCTGCGGTAT</t>
  </si>
  <si>
    <t>GCAGCCGAGTTGGCGAGCCG</t>
  </si>
  <si>
    <t>GCTCGCCTCTGGGCCCGCCTT</t>
  </si>
  <si>
    <t>GGGGCCCGGATCTCAAACAGT</t>
  </si>
  <si>
    <t>GAGCGTTTTGGCAGCCGAGTC</t>
  </si>
  <si>
    <t>GCTGAGGAGGCGTTTACCTTC</t>
  </si>
  <si>
    <t>GTCCTGGGAGGGGTCAGGCG</t>
  </si>
  <si>
    <t>GAGAGCAGATAATAGCAGCCA</t>
  </si>
  <si>
    <t>GTTTGAGATCCGGGCCCCGA</t>
  </si>
  <si>
    <t>GGGCCCCGAAGGCGGGCCCAG</t>
  </si>
  <si>
    <t>GAGAGAGGGGCAGAGCGTTT</t>
  </si>
  <si>
    <t>GGAGGCGTTTACCTTCAGGT</t>
  </si>
  <si>
    <t>GTGTATTAAAGGAGCTGCgg</t>
  </si>
  <si>
    <t>GagaagAGTCCAAAGCCAGG</t>
  </si>
  <si>
    <t>GCGCGTAGCGAAGGCGCGGAg</t>
  </si>
  <si>
    <t>GGCGGCCGGGCGCGTAGCGA</t>
  </si>
  <si>
    <t>GCCGCCGCCTGGATCTGCCT</t>
  </si>
  <si>
    <t>GGTGGCGGCCACTTCAGCCC</t>
  </si>
  <si>
    <t>GATCCGCGCGGTGCGTCCGG</t>
  </si>
  <si>
    <t>GCCGCCCGAGGCAGATCCAGG</t>
  </si>
  <si>
    <t>GCACCGCGCGGATCGGGAGC</t>
  </si>
  <si>
    <t>GATCGGGAGCGGGAGTCGAGG</t>
  </si>
  <si>
    <t>GAACTCCCCAGTAATAGGCCT</t>
  </si>
  <si>
    <t>GTTCAAGAACTCCCCAGTAAT</t>
  </si>
  <si>
    <t>GTTCTAAACGAGCTAAGGAC</t>
  </si>
  <si>
    <t>GCAGGAGTTTGTCTCTATTC</t>
  </si>
  <si>
    <t>GAGATATCGGGAAGCCAGTC</t>
  </si>
  <si>
    <t>GAGTTCTTGAACCTGAACCCT</t>
  </si>
  <si>
    <t>GGGTAGGTGTTGTGTCTGAGG</t>
  </si>
  <si>
    <t>GTCTGAGGAGGAGGTTTTGCG</t>
  </si>
  <si>
    <t>GACAAACTCCTGCACCCGAC</t>
  </si>
  <si>
    <t>GATATCTCCTCGAGATCCC</t>
  </si>
  <si>
    <t>GCAGCTGGGTTCCCGAGACCC</t>
  </si>
  <si>
    <t>GGACGCACCATTTCTTGGGAT</t>
  </si>
  <si>
    <t>GCGACGCGAGGACGCAGGAGG</t>
  </si>
  <si>
    <t>GTACGCGACGCGAGGACGC</t>
  </si>
  <si>
    <t>GGGTGAAGGGTTTAACCTCC</t>
  </si>
  <si>
    <t>GACAAGGCGAAGAGTTGAGCC</t>
  </si>
  <si>
    <t>GCAGGGCGTACGCACAGAGA</t>
  </si>
  <si>
    <t>GACTCGCCCCTCGACGTCTCG</t>
  </si>
  <si>
    <t>GCCCCTCGACGTCTCGCGGA</t>
  </si>
  <si>
    <t>GAAATGGTGCGTCCCGCCGCA</t>
  </si>
  <si>
    <t>GCCGAGGGGGTGAACACGAGT</t>
  </si>
  <si>
    <t>GCTCCAGGAGGTAGGGCGAGC</t>
  </si>
  <si>
    <t>GGTAGGGCGAGCAGGGTGTGA</t>
  </si>
  <si>
    <t>GGGGGCCAGACTCTTGAGCC</t>
  </si>
  <si>
    <t>GCGTAGATCTGTGTTTTTTGT</t>
  </si>
  <si>
    <t>GCACTCGGCCCTTGGGTGGAA</t>
  </si>
  <si>
    <t>GAAAGGGGACGCCGCCTTTCC</t>
  </si>
  <si>
    <t>GCCCGCCTGGTGCAGAGCGCT</t>
  </si>
  <si>
    <t>GTAGGTAGGGACTATTGAGG</t>
  </si>
  <si>
    <t>GAGCGGCGCTGCCATTTAAA</t>
  </si>
  <si>
    <t>GCCGTCGCTGTCTGCAGTTCT</t>
  </si>
  <si>
    <t>GCACTAACCCTGCCGCAGGTA</t>
  </si>
  <si>
    <t>GCGGGATCTTGCAGTAGCC</t>
  </si>
  <si>
    <t>GATCTTGCAGTAGCCGGGAGG</t>
  </si>
  <si>
    <t>GTTCGGTTCGGCTTGAGC</t>
  </si>
  <si>
    <t>GGTTAAATGGCTCTGGCTCAG</t>
  </si>
  <si>
    <t>GAGCTTTGAAGCCGGCCCCC</t>
  </si>
  <si>
    <t>GACCCCTGTCCCGGCTGCTA</t>
  </si>
  <si>
    <t>GCCTGCTGCATGGCGTAGGT</t>
  </si>
  <si>
    <t>GCAGGCCCGACCCCTACCTG</t>
  </si>
  <si>
    <t>GCCATTTAACCCGACCTGTG</t>
  </si>
  <si>
    <t>GGGGGTCATCAAGCAGTAA</t>
  </si>
  <si>
    <t>GTAGCTTTGCAGGACCTGGTT</t>
  </si>
  <si>
    <t>GCAAGATCCCGCTTGCAGGTT</t>
  </si>
  <si>
    <t>GGGGCCCCGTGGCTGCAGACA</t>
  </si>
  <si>
    <t>GAATTAGTGCTGGGCGCGTTG</t>
  </si>
  <si>
    <t>GCTGGGCGCGTTGCGGTC</t>
  </si>
  <si>
    <t>GCGGGGTCCTTAGCGCTGCGG</t>
  </si>
  <si>
    <t>GAGGCCTGGGGAAGAGTCGC</t>
  </si>
  <si>
    <t>GTATTGCCGGTGGGTCCAGGA</t>
  </si>
  <si>
    <t>GGACCCGTAAGTATTGCCGG</t>
  </si>
  <si>
    <t>GCCGGGACCACCGCAGCGCTA</t>
  </si>
  <si>
    <t>GACCATGCGTGCCGGTGCCGG</t>
  </si>
  <si>
    <t>GGACCCACCGGCAATACTTAC</t>
  </si>
  <si>
    <t>GTGCCGGTGCCGGAGGCGAC</t>
  </si>
  <si>
    <t>GGCCTGCCCGGGCGGCGGAC</t>
  </si>
  <si>
    <t>GCGGGGCTCCCCGAAGTCCG</t>
  </si>
  <si>
    <t>GAGTCGGTGAGAGGCCTGGCG</t>
  </si>
  <si>
    <t>GAGCCGCCGGGAGGTAGGCGC</t>
  </si>
  <si>
    <t>GCGCCGACGCGCGTGCGCGAC</t>
  </si>
  <si>
    <t>GATACGCCCTCAGCGTGGCG</t>
  </si>
  <si>
    <t>GTCGGCGCCCGGGGCCCTCCG</t>
  </si>
  <si>
    <t>GGCGGGAGTCGGTGAGAGGCC</t>
  </si>
  <si>
    <t>GACCGATTGTCGCTCGGCGG</t>
  </si>
  <si>
    <t>GCCGGGAGGTAGGCGCGGGAC</t>
  </si>
  <si>
    <t>GCGTGAGCGCCGACGCCAC</t>
  </si>
  <si>
    <t>GTGAGAGAAAGCGGCTCCGG</t>
  </si>
  <si>
    <t>GGGGGCATAGCGGGCCAGTA</t>
  </si>
  <si>
    <t>GGGCCGCTCCTCCTTTGAAG</t>
  </si>
  <si>
    <t>GAGGTTTTGCGTCTCTTTCCGC</t>
  </si>
  <si>
    <t>GTCTCTTTCCGCCGGTGGCGT</t>
  </si>
  <si>
    <t>GCGTCGGCGCTCACGCAGGGG</t>
  </si>
  <si>
    <t>GAAGGGGATTCGTGGCGACGG</t>
  </si>
  <si>
    <t>GACGCAAAACCTCTTCAAAGG</t>
  </si>
  <si>
    <t>GCTTCCTTCCCCGCGCCGCGC</t>
  </si>
  <si>
    <t>GTTTAGAGGGAACAAGATCCA</t>
  </si>
  <si>
    <t>GCAGCGGGAGACGACAGGCG</t>
  </si>
  <si>
    <t>GCGGGGCAAGGCGGACGGGAG</t>
  </si>
  <si>
    <t>GGACGGGAGAGGGCGTGCGAG</t>
  </si>
  <si>
    <t>GGGGACACCCGGGACGACC</t>
  </si>
  <si>
    <t>GGGGCAAGACGCTGGCCTGGC</t>
  </si>
  <si>
    <t>GCCTGGCCGGTGCAGGCCCGA</t>
  </si>
  <si>
    <t>GCTCTTCCCGCGCGCTCCCTC</t>
  </si>
  <si>
    <t>GTGCAGCGGTCCCCGAACTC</t>
  </si>
  <si>
    <t>GCCCGACACTCAGCCGGGGCG</t>
  </si>
  <si>
    <t>GAGTTTTCAGAAAAAAAGAAATT</t>
  </si>
  <si>
    <t>GGCGCCGGGGCCGCGCGCTAGA</t>
  </si>
  <si>
    <t>GTCACTGGACTGGTGGGCGC</t>
  </si>
  <si>
    <t>GTAGTGGGTCACTGGACTGGT</t>
  </si>
  <si>
    <t>GTAAGTTCATTTTGGCACAAAGT</t>
  </si>
  <si>
    <t>GAagtaaaaataacactaatc</t>
  </si>
  <si>
    <t>GGTCTGGGCAGTCCCGCTGAC</t>
  </si>
  <si>
    <t>GCGGCCATTACACTTCCATC</t>
  </si>
  <si>
    <t>GGGAGCGCACGCTGCGGCGGA</t>
  </si>
  <si>
    <t>GAGACAAGCGGAAGAGAACGG</t>
  </si>
  <si>
    <t>GGAAGAGAACGGAGGCCGGCA</t>
  </si>
  <si>
    <t>GCGCTCGGTCTGACGAGACT</t>
  </si>
  <si>
    <t>GGTCTGACGAGACTAGGCCA</t>
  </si>
  <si>
    <t>GACCTCTCCATCTAGCGCG</t>
  </si>
  <si>
    <t>GTAGCGCTGCGATCAGCTTTT</t>
  </si>
  <si>
    <t>GTCAGCGGCGAACCCAGCTCCA</t>
  </si>
  <si>
    <t>GTTTAATTTTAGGTGAGTTATTGT</t>
  </si>
  <si>
    <t>GAGGGCCACCCAGCAGGCAAA</t>
  </si>
  <si>
    <t>GCGGGACTGCCCAGACCTTTT</t>
  </si>
  <si>
    <t>GACAGGTATTCCCCGTCAG</t>
  </si>
  <si>
    <t>GGCAATGGGTACTACGAC</t>
  </si>
  <si>
    <t>GGCCGCCATCAGGGACTCGC</t>
  </si>
  <si>
    <t>GGAAGTGTAATGGCCGCCATC</t>
  </si>
  <si>
    <t>GATCAGCTTTTCGGCAATACC</t>
  </si>
  <si>
    <t>GGGGCCGCGCGCTAGATGGAG</t>
  </si>
  <si>
    <t>GATGAGAGGCAAGAAGACCC</t>
  </si>
  <si>
    <t>GTAGAGGGGGTGGCTCGGGGG</t>
  </si>
  <si>
    <t>GCGGTGGCATGGTGTGGTAGA</t>
  </si>
  <si>
    <t>GGGCCTTTCTTTCTTATCCCT</t>
  </si>
  <si>
    <t>GGGGGAGCCTGTATTGGTTG</t>
  </si>
  <si>
    <t>GAGCGGCACCAACGGCCGACC</t>
  </si>
  <si>
    <t>GTTAGGGCGGAGCGGCACCAA</t>
  </si>
  <si>
    <t>GGGGGTGCGCGCCGGGCAGTT</t>
  </si>
  <si>
    <t>GCCAGGTCGCCTGCGCACTGA</t>
  </si>
  <si>
    <t>GTGCAAGGGGAGCCGTGGCCC</t>
  </si>
  <si>
    <t>GTGGCCGTGCAAGGGGAGCCG</t>
  </si>
  <si>
    <t>GCGTTAGGGTGGCCGTGCA</t>
  </si>
  <si>
    <t>GCCCCCAGCCCCAACCAATAC</t>
  </si>
  <si>
    <t>GGCGACGGCGAGAGCTAGAG</t>
  </si>
  <si>
    <t>GATGAGAAGAAGGAGCTGCAT</t>
  </si>
  <si>
    <t>GCGAGAGCGAGGCTACGGAGC</t>
  </si>
  <si>
    <t>GTCAAGACTGTCCAGAGAAGT</t>
  </si>
  <si>
    <t>GAAGAAGGAGCTGCATTGGA</t>
  </si>
  <si>
    <t>GCTAGAGCGGGCGCAGCGTT</t>
  </si>
  <si>
    <t>GTGTGGTAGAGGGGGTGGCTC</t>
  </si>
  <si>
    <t>GTCGGAAGTTATTCACAAC</t>
  </si>
  <si>
    <t>GCCACCCGGCAAGTTATGC</t>
  </si>
  <si>
    <t>GGTGCCAGTCCGTCTTATAGT</t>
  </si>
  <si>
    <t>GGAAGCCCTCGGCGGTCACTG</t>
  </si>
  <si>
    <t>GATTGTCACTGAGGAAACTTC</t>
  </si>
  <si>
    <t>GCGTGTCGAGTGGCTCTTCC</t>
  </si>
  <si>
    <t>GGCGCTGATCACCAGGTGTT</t>
  </si>
  <si>
    <t>GTCGGTTCTTATTTCTCGCC</t>
  </si>
  <si>
    <t>GGAAGTCGGCGTGTCGAG</t>
  </si>
  <si>
    <t>GCTGGTcccaaactcactgaat</t>
  </si>
  <si>
    <t>GAAAAATAGAATACAGGTAAGTAAA</t>
  </si>
  <si>
    <t>GAGTTACAGAAAAATAGAATAC</t>
  </si>
  <si>
    <t>GCTTTTCTTCATGAAGGCGACA</t>
  </si>
  <si>
    <t>GGGTGACATTTGCCTCGGCT</t>
  </si>
  <si>
    <t>GATCTGTGGATCGCGGCGTGT</t>
  </si>
  <si>
    <t>GTGAGCTGATCTGTGGATCG</t>
  </si>
  <si>
    <t>Gattctgatgcaggcgagagt</t>
  </si>
  <si>
    <t>GTCAGCTGCCCCTGTGGCCG</t>
  </si>
  <si>
    <t>GCCCTAAAACACTGAGGGAGACC</t>
  </si>
  <si>
    <t>Gtggtccaatacagaaagagattgc</t>
  </si>
  <si>
    <t>GgcTTGTGCCCTAAAACACTG</t>
  </si>
  <si>
    <t>Gccagcaatctctttctgtat</t>
  </si>
  <si>
    <t>GGTACAATGGAAATATTCTTT</t>
  </si>
  <si>
    <t>GATCAGCTCACAGAGAACG</t>
  </si>
  <si>
    <t>GCTTGTCCTTGAGACACGAA</t>
  </si>
  <si>
    <t>GAGAGCAAAGGATGCTTTCGG</t>
  </si>
  <si>
    <t>GCTGATGAACTACGAcat</t>
  </si>
  <si>
    <t>Gccttcagtgcctaaaatactatg</t>
  </si>
  <si>
    <t>Gtattggaccacatagtatttt</t>
  </si>
  <si>
    <t>GCTTCCCTGCCGGAGTCCGGG</t>
  </si>
  <si>
    <t>GAAAGCAGCACCGAGAGAAAG</t>
  </si>
  <si>
    <t>GTTGTGCCCTGTGTAACACTC</t>
  </si>
  <si>
    <t>GCGAAGTACAACCGTTTG</t>
  </si>
  <si>
    <t>GTCTGAGCACCAGTCGGAAA</t>
  </si>
  <si>
    <t>GGCCGAGCTGAAAGGCGCGA</t>
  </si>
  <si>
    <t>GCCTCCGCCCGGACTCCGGC</t>
  </si>
  <si>
    <t>GCACAACTCAGCTGCCCCAAA</t>
  </si>
  <si>
    <t>GATTCTATCCGTTTCCGAC</t>
  </si>
  <si>
    <t>GTGATAAATCAGGAAGAATTG</t>
  </si>
  <si>
    <t>GTCGCGTCAAGCAGGCTATTC</t>
  </si>
  <si>
    <t>GGCTGCTTGGCTCCACACGT</t>
  </si>
  <si>
    <t>GGAGTTCGGCGGCGGAGAGGA</t>
  </si>
  <si>
    <t>GGCCGCCGTAGGTATTCCGAC</t>
  </si>
  <si>
    <t>GACCGGTAATTCCTCCTAT</t>
  </si>
  <si>
    <t>GAGGTCTCCACAGCGTAGCTG</t>
  </si>
  <si>
    <t>GCCACTCTATCCTTCAATG</t>
  </si>
  <si>
    <t>GGAGGGAGTAAGGGACTTAGC</t>
  </si>
  <si>
    <t>GGACAGGGCTGACAGGGATAA</t>
  </si>
  <si>
    <t>GGGTTATATACTCCTAGGTCC</t>
  </si>
  <si>
    <t>GACAGAATAGTTACGACCTC</t>
  </si>
  <si>
    <t>GCGAGGTCCATGACAGACATG</t>
  </si>
  <si>
    <t>GGCGCTCTAGCCCACGGAGT</t>
  </si>
  <si>
    <t>GTCTGGGAATTCCGGGCGTTT</t>
  </si>
  <si>
    <t>GTTTCGGCTCCTTGGTCGCAG</t>
  </si>
  <si>
    <t>GCGTGCGTGGCAGGAGGGTTC</t>
  </si>
  <si>
    <t>GGGTTCGGGTTATATACTCCT</t>
  </si>
  <si>
    <t>GACCAAGGAGCCGAAACGCC</t>
  </si>
  <si>
    <t>GACATGCGGTCGGGTCTGAGG</t>
  </si>
  <si>
    <t>GGAGAGGATCAGGTTGGCGGA</t>
  </si>
  <si>
    <t>GGTGCCCTCCCCGGACTTGCA</t>
  </si>
  <si>
    <t>GTGGCTCAGGCAAGCGAGGAG</t>
  </si>
  <si>
    <t>GGGCGGGCCTAAGAGTCGAGA</t>
  </si>
  <si>
    <t>GAAGGAATGGAGCTGCCGCGG</t>
  </si>
  <si>
    <t>GCAGGCGAGCGGGCCGATCG</t>
  </si>
  <si>
    <t>GAAACCAAGGTAAGCGCCGTA</t>
  </si>
  <si>
    <t>GGGCATGGAGGATGTGGTGGC</t>
  </si>
  <si>
    <t>GCCAAGCTAAGTGAGCCACCG</t>
  </si>
  <si>
    <t>GCACCAGAGCGCGCACCAGGA</t>
  </si>
  <si>
    <t>GCCGCCTGACCCGGCGGGTGG</t>
  </si>
  <si>
    <t>GGATCAGCCGCCTGACCCGGC</t>
  </si>
  <si>
    <t>GTCAAGACGGCCGGCGGGAC</t>
  </si>
  <si>
    <t>GGCCTCGCGTCAAGACGGC</t>
  </si>
  <si>
    <t>GGCCCGCGAGACTCCGTTTCC</t>
  </si>
  <si>
    <t>GTAGTGCGCCCCTCGCCTTC</t>
  </si>
  <si>
    <t>GAACGAGGCCATGGCCAAGA</t>
  </si>
  <si>
    <t>GTCTTGACGCGAGGCCTGCC</t>
  </si>
  <si>
    <t>GGCCTCAGACCGCCGCCCGGA</t>
  </si>
  <si>
    <t>GTCAGCGTTGGTTCCCGTCT</t>
  </si>
  <si>
    <t>GTCCCCCAAAGGCTGTACTCC</t>
  </si>
  <si>
    <t>GTCACAGTCGACTTCGCGC</t>
  </si>
  <si>
    <t>GGGCCCCTATGTGTAATGAT</t>
  </si>
  <si>
    <t>GCCGGGCCTGGGAGGACCTTG</t>
  </si>
  <si>
    <t>GGCTAAGTGGCAGCTGGGGCC</t>
  </si>
  <si>
    <t>GTAATCTTAGGGATTGTGGGA</t>
  </si>
  <si>
    <t>GTGACTTCAAAGTAATCTTA</t>
  </si>
  <si>
    <t>GTGGATGTGGGGAGCGGCGAA</t>
  </si>
  <si>
    <t>GACACCTCAGGAACCTAAGAC</t>
  </si>
  <si>
    <t>GGGCACCAATCATTACACAT</t>
  </si>
  <si>
    <t>CRISPRi activity score [Horlbeck et al., eLife 2016]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</si>
</sst>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381"/>
  <sheetViews>
    <sheetView tabSelected="1" workbookViewId="0">
      <selection activeCell="G2" sqref="G2"/>
    </sheetView>
  </sheetViews>
  <sheetFormatPr baseColWidth="10" defaultRowHeight="16" x14ac:dyDescent="0.2"/>
  <cols>
    <col min="1" max="1" width="16" bestFit="1" customWidth="1"/>
    <col min="2" max="2" width="11.83203125" bestFit="1" customWidth="1"/>
    <col min="3" max="3" width="27.33203125" bestFit="1" customWidth="1"/>
    <col min="4" max="4" width="13.6640625" bestFit="1" customWidth="1"/>
    <col min="5" max="5" width="25.33203125" bestFit="1" customWidth="1"/>
    <col min="6" max="6" width="31" bestFit="1" customWidth="1"/>
    <col min="7" max="7" width="18.33203125" bestFit="1" customWidth="1"/>
  </cols>
  <sheetData>
    <row r="1" spans="1:7" x14ac:dyDescent="0.2">
      <c r="A1" t="s">
        <v>2811</v>
      </c>
      <c r="B1" s="2" t="s">
        <v>0</v>
      </c>
      <c r="C1" t="s">
        <v>2812</v>
      </c>
      <c r="D1" t="s">
        <v>2813</v>
      </c>
      <c r="E1" t="s">
        <v>2814</v>
      </c>
      <c r="F1" t="s">
        <v>2815</v>
      </c>
      <c r="G1" t="s">
        <v>21117</v>
      </c>
    </row>
    <row r="2" spans="1:7" x14ac:dyDescent="0.2">
      <c r="A2" t="str">
        <f t="shared" ref="A2:A19" si="0">"AARS"</f>
        <v>AARS</v>
      </c>
      <c r="B2" t="s">
        <v>273</v>
      </c>
      <c r="C2">
        <v>70323441</v>
      </c>
      <c r="D2" t="s">
        <v>3</v>
      </c>
      <c r="E2">
        <v>24</v>
      </c>
      <c r="F2" t="s">
        <v>2816</v>
      </c>
      <c r="G2">
        <v>1.9320359732300001E-2</v>
      </c>
    </row>
    <row r="3" spans="1:7" x14ac:dyDescent="0.2">
      <c r="A3" t="str">
        <f t="shared" si="0"/>
        <v>AARS</v>
      </c>
      <c r="B3" t="s">
        <v>273</v>
      </c>
      <c r="C3">
        <v>70323216</v>
      </c>
      <c r="D3" t="s">
        <v>3</v>
      </c>
      <c r="E3">
        <v>24</v>
      </c>
      <c r="F3" t="s">
        <v>2817</v>
      </c>
      <c r="G3">
        <v>0.348892112423</v>
      </c>
    </row>
    <row r="4" spans="1:7" x14ac:dyDescent="0.2">
      <c r="A4" t="str">
        <f t="shared" si="0"/>
        <v>AARS</v>
      </c>
      <c r="B4" t="s">
        <v>273</v>
      </c>
      <c r="C4">
        <v>70323296</v>
      </c>
      <c r="D4" t="s">
        <v>3</v>
      </c>
      <c r="E4">
        <v>24</v>
      </c>
      <c r="F4" t="s">
        <v>2818</v>
      </c>
      <c r="G4">
        <v>0.912408827097</v>
      </c>
    </row>
    <row r="5" spans="1:7" x14ac:dyDescent="0.2">
      <c r="A5" t="str">
        <f t="shared" si="0"/>
        <v>AARS</v>
      </c>
      <c r="B5" t="s">
        <v>273</v>
      </c>
      <c r="C5">
        <v>70323318</v>
      </c>
      <c r="D5" t="s">
        <v>3</v>
      </c>
      <c r="E5">
        <v>24</v>
      </c>
      <c r="F5" t="s">
        <v>2819</v>
      </c>
      <c r="G5">
        <v>0.99724204714700004</v>
      </c>
    </row>
    <row r="6" spans="1:7" x14ac:dyDescent="0.2">
      <c r="A6" t="str">
        <f t="shared" si="0"/>
        <v>AARS</v>
      </c>
      <c r="B6" t="s">
        <v>273</v>
      </c>
      <c r="C6">
        <v>70323362</v>
      </c>
      <c r="D6" t="s">
        <v>3</v>
      </c>
      <c r="E6">
        <v>24</v>
      </c>
      <c r="F6" t="s">
        <v>2820</v>
      </c>
      <c r="G6">
        <v>0.96215412923099997</v>
      </c>
    </row>
    <row r="7" spans="1:7" x14ac:dyDescent="0.2">
      <c r="A7" t="str">
        <f t="shared" si="0"/>
        <v>AARS</v>
      </c>
      <c r="B7" t="s">
        <v>273</v>
      </c>
      <c r="C7">
        <v>70323225</v>
      </c>
      <c r="D7" t="s">
        <v>8</v>
      </c>
      <c r="E7">
        <v>22</v>
      </c>
      <c r="F7" t="s">
        <v>2821</v>
      </c>
      <c r="G7">
        <v>0.57975948986000003</v>
      </c>
    </row>
    <row r="8" spans="1:7" x14ac:dyDescent="0.2">
      <c r="A8" t="str">
        <f t="shared" si="0"/>
        <v>AARS</v>
      </c>
      <c r="B8" t="s">
        <v>273</v>
      </c>
      <c r="C8">
        <v>70323276</v>
      </c>
      <c r="D8" t="s">
        <v>8</v>
      </c>
      <c r="E8">
        <v>23</v>
      </c>
      <c r="F8" t="s">
        <v>2822</v>
      </c>
      <c r="G8">
        <v>8.3110902885899993E-3</v>
      </c>
    </row>
    <row r="9" spans="1:7" x14ac:dyDescent="0.2">
      <c r="A9" t="str">
        <f t="shared" si="0"/>
        <v>AARS</v>
      </c>
      <c r="B9" t="s">
        <v>273</v>
      </c>
      <c r="C9">
        <v>70323332</v>
      </c>
      <c r="D9" t="s">
        <v>8</v>
      </c>
      <c r="E9">
        <v>23</v>
      </c>
      <c r="F9" t="s">
        <v>2823</v>
      </c>
      <c r="G9">
        <v>0.82481166585200005</v>
      </c>
    </row>
    <row r="10" spans="1:7" x14ac:dyDescent="0.2">
      <c r="A10" t="str">
        <f t="shared" si="0"/>
        <v>AARS</v>
      </c>
      <c r="B10" t="s">
        <v>273</v>
      </c>
      <c r="C10">
        <v>70323472</v>
      </c>
      <c r="D10" t="s">
        <v>8</v>
      </c>
      <c r="E10">
        <v>23</v>
      </c>
      <c r="F10" t="s">
        <v>2824</v>
      </c>
      <c r="G10">
        <v>4.2190769345399996E-3</v>
      </c>
    </row>
    <row r="11" spans="1:7" x14ac:dyDescent="0.2">
      <c r="A11" t="str">
        <f t="shared" si="0"/>
        <v>AARS</v>
      </c>
      <c r="B11" t="s">
        <v>273</v>
      </c>
      <c r="C11">
        <v>70323466</v>
      </c>
      <c r="D11" t="s">
        <v>3</v>
      </c>
      <c r="E11">
        <v>24</v>
      </c>
      <c r="F11" t="s">
        <v>2825</v>
      </c>
      <c r="G11">
        <v>-4.5816614422200003E-2</v>
      </c>
    </row>
    <row r="12" spans="1:7" x14ac:dyDescent="0.2">
      <c r="A12" t="str">
        <f t="shared" si="0"/>
        <v>AARS</v>
      </c>
      <c r="B12" t="s">
        <v>273</v>
      </c>
      <c r="C12">
        <v>70323196</v>
      </c>
      <c r="D12" t="s">
        <v>3</v>
      </c>
      <c r="E12">
        <v>24</v>
      </c>
      <c r="F12" t="s">
        <v>2826</v>
      </c>
      <c r="G12">
        <v>0.19246924923600001</v>
      </c>
    </row>
    <row r="13" spans="1:7" x14ac:dyDescent="0.2">
      <c r="A13" t="str">
        <f t="shared" si="0"/>
        <v>AARS</v>
      </c>
      <c r="B13" t="s">
        <v>273</v>
      </c>
      <c r="C13">
        <v>70323240</v>
      </c>
      <c r="D13" t="s">
        <v>3</v>
      </c>
      <c r="E13">
        <v>24</v>
      </c>
      <c r="F13" t="s">
        <v>2827</v>
      </c>
      <c r="G13">
        <v>0.18944763279900001</v>
      </c>
    </row>
    <row r="14" spans="1:7" x14ac:dyDescent="0.2">
      <c r="A14" t="str">
        <f t="shared" si="0"/>
        <v>AARS</v>
      </c>
      <c r="B14" t="s">
        <v>273</v>
      </c>
      <c r="C14">
        <v>70323322</v>
      </c>
      <c r="D14" t="s">
        <v>3</v>
      </c>
      <c r="E14">
        <v>23</v>
      </c>
      <c r="F14" t="s">
        <v>2828</v>
      </c>
      <c r="G14">
        <v>0.85110742307700005</v>
      </c>
    </row>
    <row r="15" spans="1:7" x14ac:dyDescent="0.2">
      <c r="A15" t="str">
        <f t="shared" si="0"/>
        <v>AARS</v>
      </c>
      <c r="B15" t="s">
        <v>273</v>
      </c>
      <c r="C15">
        <v>70323353</v>
      </c>
      <c r="D15" t="s">
        <v>3</v>
      </c>
      <c r="E15">
        <v>24</v>
      </c>
      <c r="F15" t="s">
        <v>2829</v>
      </c>
      <c r="G15">
        <v>1.0406038236199999</v>
      </c>
    </row>
    <row r="16" spans="1:7" x14ac:dyDescent="0.2">
      <c r="A16" t="str">
        <f t="shared" si="0"/>
        <v>AARS</v>
      </c>
      <c r="B16" t="s">
        <v>273</v>
      </c>
      <c r="C16">
        <v>70323368</v>
      </c>
      <c r="D16" t="s">
        <v>3</v>
      </c>
      <c r="E16">
        <v>23</v>
      </c>
      <c r="F16" t="s">
        <v>2830</v>
      </c>
      <c r="G16">
        <v>7.7068552615899996E-2</v>
      </c>
    </row>
    <row r="17" spans="1:7" x14ac:dyDescent="0.2">
      <c r="A17" t="str">
        <f t="shared" si="0"/>
        <v>AARS</v>
      </c>
      <c r="B17" t="s">
        <v>273</v>
      </c>
      <c r="C17">
        <v>70323225</v>
      </c>
      <c r="D17" t="s">
        <v>8</v>
      </c>
      <c r="E17">
        <v>23</v>
      </c>
      <c r="F17" t="s">
        <v>2831</v>
      </c>
      <c r="G17">
        <v>0.51960480498299999</v>
      </c>
    </row>
    <row r="18" spans="1:7" x14ac:dyDescent="0.2">
      <c r="A18" t="str">
        <f t="shared" si="0"/>
        <v>AARS</v>
      </c>
      <c r="B18" t="s">
        <v>273</v>
      </c>
      <c r="C18">
        <v>70323237</v>
      </c>
      <c r="D18" t="s">
        <v>8</v>
      </c>
      <c r="E18">
        <v>23</v>
      </c>
      <c r="F18" t="s">
        <v>2832</v>
      </c>
      <c r="G18">
        <v>-1.1822190605E-2</v>
      </c>
    </row>
    <row r="19" spans="1:7" x14ac:dyDescent="0.2">
      <c r="A19" t="str">
        <f t="shared" si="0"/>
        <v>AARS</v>
      </c>
      <c r="B19" t="s">
        <v>273</v>
      </c>
      <c r="C19">
        <v>70323152</v>
      </c>
      <c r="D19" t="s">
        <v>3</v>
      </c>
      <c r="E19">
        <v>24</v>
      </c>
      <c r="F19" t="s">
        <v>2833</v>
      </c>
      <c r="G19">
        <v>0.39392145905300002</v>
      </c>
    </row>
    <row r="20" spans="1:7" x14ac:dyDescent="0.2">
      <c r="A20" t="str">
        <f t="shared" ref="A20:A29" si="1">"AARS2"</f>
        <v>AARS2</v>
      </c>
      <c r="B20" t="s">
        <v>75</v>
      </c>
      <c r="C20">
        <v>44281044</v>
      </c>
      <c r="D20" t="s">
        <v>3</v>
      </c>
      <c r="E20">
        <v>22</v>
      </c>
      <c r="F20" t="s">
        <v>2834</v>
      </c>
      <c r="G20">
        <v>1.2471332470600001</v>
      </c>
    </row>
    <row r="21" spans="1:7" x14ac:dyDescent="0.2">
      <c r="A21" t="str">
        <f t="shared" si="1"/>
        <v>AARS2</v>
      </c>
      <c r="B21" t="s">
        <v>75</v>
      </c>
      <c r="C21">
        <v>44281056</v>
      </c>
      <c r="D21" t="s">
        <v>3</v>
      </c>
      <c r="E21">
        <v>23</v>
      </c>
      <c r="F21" t="s">
        <v>2835</v>
      </c>
      <c r="G21">
        <v>0.89176288936699999</v>
      </c>
    </row>
    <row r="22" spans="1:7" x14ac:dyDescent="0.2">
      <c r="A22" t="str">
        <f t="shared" si="1"/>
        <v>AARS2</v>
      </c>
      <c r="B22" t="s">
        <v>75</v>
      </c>
      <c r="C22">
        <v>44280804</v>
      </c>
      <c r="D22" t="s">
        <v>8</v>
      </c>
      <c r="E22">
        <v>24</v>
      </c>
      <c r="F22" t="s">
        <v>2836</v>
      </c>
      <c r="G22">
        <v>0.24151239863000001</v>
      </c>
    </row>
    <row r="23" spans="1:7" x14ac:dyDescent="0.2">
      <c r="A23" t="str">
        <f t="shared" si="1"/>
        <v>AARS2</v>
      </c>
      <c r="B23" t="s">
        <v>75</v>
      </c>
      <c r="C23">
        <v>44280878</v>
      </c>
      <c r="D23" t="s">
        <v>8</v>
      </c>
      <c r="E23">
        <v>23</v>
      </c>
      <c r="F23" t="s">
        <v>2837</v>
      </c>
      <c r="G23">
        <v>0.77139593667299999</v>
      </c>
    </row>
    <row r="24" spans="1:7" x14ac:dyDescent="0.2">
      <c r="A24" t="str">
        <f t="shared" si="1"/>
        <v>AARS2</v>
      </c>
      <c r="B24" t="s">
        <v>75</v>
      </c>
      <c r="C24">
        <v>44281087</v>
      </c>
      <c r="D24" t="s">
        <v>8</v>
      </c>
      <c r="E24">
        <v>24</v>
      </c>
      <c r="F24" t="s">
        <v>2838</v>
      </c>
      <c r="G24">
        <v>0.38422632587200001</v>
      </c>
    </row>
    <row r="25" spans="1:7" x14ac:dyDescent="0.2">
      <c r="A25" t="str">
        <f t="shared" si="1"/>
        <v>AARS2</v>
      </c>
      <c r="B25" t="s">
        <v>75</v>
      </c>
      <c r="C25">
        <v>44280950</v>
      </c>
      <c r="D25" t="s">
        <v>8</v>
      </c>
      <c r="E25">
        <v>23</v>
      </c>
      <c r="F25" t="s">
        <v>2839</v>
      </c>
      <c r="G25">
        <v>-2.7631226920100001E-2</v>
      </c>
    </row>
    <row r="26" spans="1:7" x14ac:dyDescent="0.2">
      <c r="A26" t="str">
        <f t="shared" si="1"/>
        <v>AARS2</v>
      </c>
      <c r="B26" t="s">
        <v>75</v>
      </c>
      <c r="C26">
        <v>44281016</v>
      </c>
      <c r="D26" t="s">
        <v>8</v>
      </c>
      <c r="E26">
        <v>24</v>
      </c>
      <c r="F26" t="s">
        <v>2840</v>
      </c>
      <c r="G26">
        <v>0.184202087875</v>
      </c>
    </row>
    <row r="27" spans="1:7" x14ac:dyDescent="0.2">
      <c r="A27" t="str">
        <f t="shared" si="1"/>
        <v>AARS2</v>
      </c>
      <c r="B27" t="s">
        <v>75</v>
      </c>
      <c r="C27">
        <v>44281006</v>
      </c>
      <c r="D27" t="s">
        <v>3</v>
      </c>
      <c r="E27">
        <v>23</v>
      </c>
      <c r="F27" t="s">
        <v>2841</v>
      </c>
      <c r="G27">
        <v>0.86110386357400004</v>
      </c>
    </row>
    <row r="28" spans="1:7" x14ac:dyDescent="0.2">
      <c r="A28" t="str">
        <f t="shared" si="1"/>
        <v>AARS2</v>
      </c>
      <c r="B28" t="s">
        <v>75</v>
      </c>
      <c r="C28">
        <v>44280944</v>
      </c>
      <c r="D28" t="s">
        <v>8</v>
      </c>
      <c r="E28">
        <v>24</v>
      </c>
      <c r="F28" t="s">
        <v>2842</v>
      </c>
      <c r="G28">
        <v>4.48800154881E-2</v>
      </c>
    </row>
    <row r="29" spans="1:7" x14ac:dyDescent="0.2">
      <c r="A29" t="str">
        <f t="shared" si="1"/>
        <v>AARS2</v>
      </c>
      <c r="B29" t="s">
        <v>75</v>
      </c>
      <c r="C29">
        <v>44280792</v>
      </c>
      <c r="D29" t="s">
        <v>3</v>
      </c>
      <c r="E29">
        <v>21</v>
      </c>
      <c r="F29" t="s">
        <v>2843</v>
      </c>
      <c r="G29">
        <v>0.315951306313</v>
      </c>
    </row>
    <row r="30" spans="1:7" x14ac:dyDescent="0.2">
      <c r="A30" t="str">
        <f t="shared" ref="A30:A39" si="2">"AATF"</f>
        <v>AATF</v>
      </c>
      <c r="B30" t="s">
        <v>484</v>
      </c>
      <c r="C30">
        <v>35306124</v>
      </c>
      <c r="D30" t="s">
        <v>3</v>
      </c>
      <c r="E30">
        <v>24</v>
      </c>
      <c r="F30" t="s">
        <v>2844</v>
      </c>
      <c r="G30">
        <v>-6.12021290669E-2</v>
      </c>
    </row>
    <row r="31" spans="1:7" x14ac:dyDescent="0.2">
      <c r="A31" t="str">
        <f t="shared" si="2"/>
        <v>AATF</v>
      </c>
      <c r="B31" t="s">
        <v>484</v>
      </c>
      <c r="C31">
        <v>35306428</v>
      </c>
      <c r="D31" t="s">
        <v>8</v>
      </c>
      <c r="E31">
        <v>22</v>
      </c>
      <c r="F31" t="s">
        <v>2845</v>
      </c>
      <c r="G31">
        <v>0.34552829323500001</v>
      </c>
    </row>
    <row r="32" spans="1:7" x14ac:dyDescent="0.2">
      <c r="A32" t="str">
        <f t="shared" si="2"/>
        <v>AATF</v>
      </c>
      <c r="B32" t="s">
        <v>484</v>
      </c>
      <c r="C32">
        <v>35306413</v>
      </c>
      <c r="D32" t="s">
        <v>8</v>
      </c>
      <c r="E32">
        <v>22</v>
      </c>
      <c r="F32" t="s">
        <v>2846</v>
      </c>
      <c r="G32">
        <v>0.22862450781300001</v>
      </c>
    </row>
    <row r="33" spans="1:7" x14ac:dyDescent="0.2">
      <c r="A33" t="str">
        <f t="shared" si="2"/>
        <v>AATF</v>
      </c>
      <c r="B33" t="s">
        <v>484</v>
      </c>
      <c r="C33">
        <v>35306340</v>
      </c>
      <c r="D33" t="s">
        <v>8</v>
      </c>
      <c r="E33">
        <v>23</v>
      </c>
      <c r="F33" t="s">
        <v>2847</v>
      </c>
      <c r="G33">
        <v>0.81880469914200005</v>
      </c>
    </row>
    <row r="34" spans="1:7" x14ac:dyDescent="0.2">
      <c r="A34" t="str">
        <f t="shared" si="2"/>
        <v>AATF</v>
      </c>
      <c r="B34" t="s">
        <v>484</v>
      </c>
      <c r="C34">
        <v>35306319</v>
      </c>
      <c r="D34" t="s">
        <v>8</v>
      </c>
      <c r="E34">
        <v>23</v>
      </c>
      <c r="F34" t="s">
        <v>2848</v>
      </c>
      <c r="G34">
        <v>1.8665839884500001E-2</v>
      </c>
    </row>
    <row r="35" spans="1:7" x14ac:dyDescent="0.2">
      <c r="A35" t="str">
        <f t="shared" si="2"/>
        <v>AATF</v>
      </c>
      <c r="B35" t="s">
        <v>484</v>
      </c>
      <c r="C35">
        <v>35306178</v>
      </c>
      <c r="D35" t="s">
        <v>3</v>
      </c>
      <c r="E35">
        <v>23</v>
      </c>
      <c r="F35" t="s">
        <v>2849</v>
      </c>
      <c r="G35">
        <v>5.7813764639499998E-2</v>
      </c>
    </row>
    <row r="36" spans="1:7" x14ac:dyDescent="0.2">
      <c r="A36" t="str">
        <f t="shared" si="2"/>
        <v>AATF</v>
      </c>
      <c r="B36" t="s">
        <v>484</v>
      </c>
      <c r="C36">
        <v>35306366</v>
      </c>
      <c r="D36" t="s">
        <v>3</v>
      </c>
      <c r="E36">
        <v>24</v>
      </c>
      <c r="F36" t="s">
        <v>2850</v>
      </c>
      <c r="G36">
        <v>9.3612073994600004E-2</v>
      </c>
    </row>
    <row r="37" spans="1:7" x14ac:dyDescent="0.2">
      <c r="A37" t="str">
        <f t="shared" si="2"/>
        <v>AATF</v>
      </c>
      <c r="B37" t="s">
        <v>484</v>
      </c>
      <c r="C37">
        <v>35306169</v>
      </c>
      <c r="D37" t="s">
        <v>8</v>
      </c>
      <c r="E37">
        <v>24</v>
      </c>
      <c r="F37" t="s">
        <v>2851</v>
      </c>
      <c r="G37">
        <v>2.81301994719E-2</v>
      </c>
    </row>
    <row r="38" spans="1:7" x14ac:dyDescent="0.2">
      <c r="A38" t="str">
        <f t="shared" si="2"/>
        <v>AATF</v>
      </c>
      <c r="B38" t="s">
        <v>484</v>
      </c>
      <c r="C38">
        <v>35306286</v>
      </c>
      <c r="D38" t="s">
        <v>8</v>
      </c>
      <c r="E38">
        <v>24</v>
      </c>
      <c r="F38" t="s">
        <v>2852</v>
      </c>
      <c r="G38">
        <v>0.96357844323800002</v>
      </c>
    </row>
    <row r="39" spans="1:7" x14ac:dyDescent="0.2">
      <c r="A39" t="str">
        <f t="shared" si="2"/>
        <v>AATF</v>
      </c>
      <c r="B39" t="s">
        <v>484</v>
      </c>
      <c r="C39">
        <v>35306309</v>
      </c>
      <c r="D39" t="s">
        <v>8</v>
      </c>
      <c r="E39">
        <v>23</v>
      </c>
      <c r="F39" t="s">
        <v>2853</v>
      </c>
      <c r="G39">
        <v>1.2176168576199999</v>
      </c>
    </row>
    <row r="40" spans="1:7" x14ac:dyDescent="0.2">
      <c r="A40" t="str">
        <f t="shared" ref="A40:A54" si="3">"ABCB7"</f>
        <v>ABCB7</v>
      </c>
      <c r="B40" t="s">
        <v>172</v>
      </c>
      <c r="C40">
        <v>74375992</v>
      </c>
      <c r="D40" t="s">
        <v>8</v>
      </c>
      <c r="E40">
        <v>24</v>
      </c>
      <c r="F40" t="s">
        <v>2854</v>
      </c>
      <c r="G40">
        <v>0.47607734335599999</v>
      </c>
    </row>
    <row r="41" spans="1:7" x14ac:dyDescent="0.2">
      <c r="A41" t="str">
        <f t="shared" si="3"/>
        <v>ABCB7</v>
      </c>
      <c r="B41" t="s">
        <v>172</v>
      </c>
      <c r="C41">
        <v>74375984</v>
      </c>
      <c r="D41" t="s">
        <v>3</v>
      </c>
      <c r="E41">
        <v>24</v>
      </c>
      <c r="F41" t="s">
        <v>2855</v>
      </c>
      <c r="G41">
        <v>0.94319667054099998</v>
      </c>
    </row>
    <row r="42" spans="1:7" x14ac:dyDescent="0.2">
      <c r="A42" t="str">
        <f t="shared" si="3"/>
        <v>ABCB7</v>
      </c>
      <c r="B42" t="s">
        <v>172</v>
      </c>
      <c r="C42">
        <v>74376020</v>
      </c>
      <c r="D42" t="s">
        <v>3</v>
      </c>
      <c r="E42">
        <v>23</v>
      </c>
      <c r="F42" t="s">
        <v>2856</v>
      </c>
      <c r="G42">
        <v>0.44149275018200002</v>
      </c>
    </row>
    <row r="43" spans="1:7" x14ac:dyDescent="0.2">
      <c r="A43" t="str">
        <f t="shared" si="3"/>
        <v>ABCB7</v>
      </c>
      <c r="B43" t="s">
        <v>172</v>
      </c>
      <c r="C43">
        <v>74376070</v>
      </c>
      <c r="D43" t="s">
        <v>3</v>
      </c>
      <c r="E43">
        <v>23</v>
      </c>
      <c r="F43" t="s">
        <v>2857</v>
      </c>
      <c r="G43">
        <v>0.77276307572799996</v>
      </c>
    </row>
    <row r="44" spans="1:7" x14ac:dyDescent="0.2">
      <c r="A44" t="str">
        <f t="shared" si="3"/>
        <v>ABCB7</v>
      </c>
      <c r="B44" t="s">
        <v>172</v>
      </c>
      <c r="C44">
        <v>74376080</v>
      </c>
      <c r="D44" t="s">
        <v>3</v>
      </c>
      <c r="E44">
        <v>24</v>
      </c>
      <c r="F44" t="s">
        <v>2858</v>
      </c>
      <c r="G44">
        <v>0.52163301145999996</v>
      </c>
    </row>
    <row r="45" spans="1:7" x14ac:dyDescent="0.2">
      <c r="A45" t="str">
        <f t="shared" si="3"/>
        <v>ABCB7</v>
      </c>
      <c r="B45" t="s">
        <v>172</v>
      </c>
      <c r="C45">
        <v>74376146</v>
      </c>
      <c r="D45" t="s">
        <v>8</v>
      </c>
      <c r="E45">
        <v>24</v>
      </c>
      <c r="F45" t="s">
        <v>2859</v>
      </c>
      <c r="G45">
        <v>0.665153326356</v>
      </c>
    </row>
    <row r="46" spans="1:7" x14ac:dyDescent="0.2">
      <c r="A46" t="str">
        <f t="shared" si="3"/>
        <v>ABCB7</v>
      </c>
      <c r="B46" t="s">
        <v>172</v>
      </c>
      <c r="C46">
        <v>74375946</v>
      </c>
      <c r="D46" t="s">
        <v>8</v>
      </c>
      <c r="E46">
        <v>24</v>
      </c>
      <c r="F46" t="s">
        <v>2860</v>
      </c>
      <c r="G46">
        <v>0.58642209924199995</v>
      </c>
    </row>
    <row r="47" spans="1:7" x14ac:dyDescent="0.2">
      <c r="A47" t="str">
        <f t="shared" si="3"/>
        <v>ABCB7</v>
      </c>
      <c r="B47" t="s">
        <v>172</v>
      </c>
      <c r="C47">
        <v>74375964</v>
      </c>
      <c r="D47" t="s">
        <v>8</v>
      </c>
      <c r="E47">
        <v>23</v>
      </c>
      <c r="F47" t="s">
        <v>2861</v>
      </c>
      <c r="G47">
        <v>0.89305565656599994</v>
      </c>
    </row>
    <row r="48" spans="1:7" x14ac:dyDescent="0.2">
      <c r="A48" t="str">
        <f t="shared" si="3"/>
        <v>ABCB7</v>
      </c>
      <c r="B48" t="s">
        <v>172</v>
      </c>
      <c r="C48">
        <v>74375959</v>
      </c>
      <c r="D48" t="s">
        <v>3</v>
      </c>
      <c r="E48">
        <v>24</v>
      </c>
      <c r="F48" t="s">
        <v>2862</v>
      </c>
      <c r="G48">
        <v>-3.0906326736100002E-2</v>
      </c>
    </row>
    <row r="49" spans="1:7" x14ac:dyDescent="0.2">
      <c r="A49" t="str">
        <f t="shared" si="3"/>
        <v>ABCB7</v>
      </c>
      <c r="B49" t="s">
        <v>172</v>
      </c>
      <c r="C49">
        <v>74375893</v>
      </c>
      <c r="D49" t="s">
        <v>8</v>
      </c>
      <c r="E49">
        <v>24</v>
      </c>
      <c r="F49" t="s">
        <v>2863</v>
      </c>
      <c r="G49">
        <v>0.105403901987</v>
      </c>
    </row>
    <row r="50" spans="1:7" x14ac:dyDescent="0.2">
      <c r="A50" t="str">
        <f t="shared" si="3"/>
        <v>ABCB7</v>
      </c>
      <c r="B50" t="s">
        <v>172</v>
      </c>
      <c r="C50">
        <v>74375886</v>
      </c>
      <c r="D50" t="s">
        <v>3</v>
      </c>
      <c r="E50">
        <v>24</v>
      </c>
      <c r="F50" t="s">
        <v>2864</v>
      </c>
      <c r="G50">
        <v>0.87158466239099996</v>
      </c>
    </row>
    <row r="51" spans="1:7" x14ac:dyDescent="0.2">
      <c r="A51" t="str">
        <f t="shared" si="3"/>
        <v>ABCB7</v>
      </c>
      <c r="B51" t="s">
        <v>172</v>
      </c>
      <c r="C51">
        <v>74376044</v>
      </c>
      <c r="D51" t="s">
        <v>8</v>
      </c>
      <c r="E51">
        <v>23</v>
      </c>
      <c r="F51" t="s">
        <v>2865</v>
      </c>
      <c r="G51">
        <v>0.80866062005100003</v>
      </c>
    </row>
    <row r="52" spans="1:7" x14ac:dyDescent="0.2">
      <c r="A52" t="str">
        <f t="shared" si="3"/>
        <v>ABCB7</v>
      </c>
      <c r="B52" t="s">
        <v>172</v>
      </c>
      <c r="C52">
        <v>74376019</v>
      </c>
      <c r="D52" t="s">
        <v>8</v>
      </c>
      <c r="E52">
        <v>23</v>
      </c>
      <c r="F52" t="s">
        <v>2866</v>
      </c>
      <c r="G52">
        <v>1.16374767289</v>
      </c>
    </row>
    <row r="53" spans="1:7" x14ac:dyDescent="0.2">
      <c r="A53" t="str">
        <f t="shared" si="3"/>
        <v>ABCB7</v>
      </c>
      <c r="B53" t="s">
        <v>172</v>
      </c>
      <c r="C53">
        <v>74375964</v>
      </c>
      <c r="D53" t="s">
        <v>8</v>
      </c>
      <c r="E53">
        <v>24</v>
      </c>
      <c r="F53" t="s">
        <v>2867</v>
      </c>
      <c r="G53">
        <v>0.53786410317599997</v>
      </c>
    </row>
    <row r="54" spans="1:7" x14ac:dyDescent="0.2">
      <c r="A54" t="str">
        <f t="shared" si="3"/>
        <v>ABCB7</v>
      </c>
      <c r="B54" t="s">
        <v>172</v>
      </c>
      <c r="C54">
        <v>74375871</v>
      </c>
      <c r="D54" t="s">
        <v>8</v>
      </c>
      <c r="E54">
        <v>23</v>
      </c>
      <c r="F54" t="s">
        <v>2868</v>
      </c>
      <c r="G54">
        <v>8.4434493472000001E-3</v>
      </c>
    </row>
    <row r="55" spans="1:7" x14ac:dyDescent="0.2">
      <c r="A55" t="str">
        <f t="shared" ref="A55:A64" si="4">"ABCC1"</f>
        <v>ABCC1</v>
      </c>
      <c r="B55" t="s">
        <v>273</v>
      </c>
      <c r="C55">
        <v>16043415</v>
      </c>
      <c r="D55" t="s">
        <v>3</v>
      </c>
      <c r="E55">
        <v>24</v>
      </c>
      <c r="F55" t="s">
        <v>2869</v>
      </c>
      <c r="G55">
        <v>0.181066342687</v>
      </c>
    </row>
    <row r="56" spans="1:7" x14ac:dyDescent="0.2">
      <c r="A56" t="str">
        <f t="shared" si="4"/>
        <v>ABCC1</v>
      </c>
      <c r="B56" t="s">
        <v>273</v>
      </c>
      <c r="C56">
        <v>16043560</v>
      </c>
      <c r="D56" t="s">
        <v>8</v>
      </c>
      <c r="E56">
        <v>24</v>
      </c>
      <c r="F56" t="s">
        <v>2870</v>
      </c>
      <c r="G56">
        <v>-3.3317140395999999E-2</v>
      </c>
    </row>
    <row r="57" spans="1:7" x14ac:dyDescent="0.2">
      <c r="A57" t="str">
        <f t="shared" si="4"/>
        <v>ABCC1</v>
      </c>
      <c r="B57" t="s">
        <v>273</v>
      </c>
      <c r="C57">
        <v>16043655</v>
      </c>
      <c r="D57" t="s">
        <v>8</v>
      </c>
      <c r="E57">
        <v>24</v>
      </c>
      <c r="F57" t="s">
        <v>2871</v>
      </c>
      <c r="G57">
        <v>0.58570583264700005</v>
      </c>
    </row>
    <row r="58" spans="1:7" x14ac:dyDescent="0.2">
      <c r="A58" t="str">
        <f t="shared" si="4"/>
        <v>ABCC1</v>
      </c>
      <c r="B58" t="s">
        <v>273</v>
      </c>
      <c r="C58">
        <v>16043667</v>
      </c>
      <c r="D58" t="s">
        <v>8</v>
      </c>
      <c r="E58">
        <v>24</v>
      </c>
      <c r="F58" t="s">
        <v>2872</v>
      </c>
      <c r="G58">
        <v>0.13533288907400001</v>
      </c>
    </row>
    <row r="59" spans="1:7" x14ac:dyDescent="0.2">
      <c r="A59" t="str">
        <f t="shared" si="4"/>
        <v>ABCC1</v>
      </c>
      <c r="B59" t="s">
        <v>273</v>
      </c>
      <c r="C59">
        <v>16043679</v>
      </c>
      <c r="D59" t="s">
        <v>8</v>
      </c>
      <c r="E59">
        <v>24</v>
      </c>
      <c r="F59" t="s">
        <v>2873</v>
      </c>
      <c r="G59">
        <v>0.86670783401999996</v>
      </c>
    </row>
    <row r="60" spans="1:7" x14ac:dyDescent="0.2">
      <c r="A60" t="str">
        <f t="shared" si="4"/>
        <v>ABCC1</v>
      </c>
      <c r="B60" t="s">
        <v>273</v>
      </c>
      <c r="C60">
        <v>16043687</v>
      </c>
      <c r="D60" t="s">
        <v>8</v>
      </c>
      <c r="E60">
        <v>23</v>
      </c>
      <c r="F60" t="s">
        <v>2874</v>
      </c>
      <c r="G60">
        <v>0.72037730805800004</v>
      </c>
    </row>
    <row r="61" spans="1:7" x14ac:dyDescent="0.2">
      <c r="A61" t="str">
        <f t="shared" si="4"/>
        <v>ABCC1</v>
      </c>
      <c r="B61" t="s">
        <v>273</v>
      </c>
      <c r="C61">
        <v>16043722</v>
      </c>
      <c r="D61" t="s">
        <v>8</v>
      </c>
      <c r="E61">
        <v>25</v>
      </c>
      <c r="F61" t="s">
        <v>2875</v>
      </c>
      <c r="G61">
        <v>0.31745327451700001</v>
      </c>
    </row>
    <row r="62" spans="1:7" x14ac:dyDescent="0.2">
      <c r="A62" t="str">
        <f t="shared" si="4"/>
        <v>ABCC1</v>
      </c>
      <c r="B62" t="s">
        <v>273</v>
      </c>
      <c r="C62">
        <v>16043482</v>
      </c>
      <c r="D62" t="s">
        <v>3</v>
      </c>
      <c r="E62">
        <v>23</v>
      </c>
      <c r="F62" t="s">
        <v>2876</v>
      </c>
      <c r="G62">
        <v>0.96918447694800003</v>
      </c>
    </row>
    <row r="63" spans="1:7" x14ac:dyDescent="0.2">
      <c r="A63" t="str">
        <f t="shared" si="4"/>
        <v>ABCC1</v>
      </c>
      <c r="B63" t="s">
        <v>273</v>
      </c>
      <c r="C63">
        <v>16043488</v>
      </c>
      <c r="D63" t="s">
        <v>3</v>
      </c>
      <c r="E63">
        <v>25</v>
      </c>
      <c r="F63" t="s">
        <v>2877</v>
      </c>
      <c r="G63">
        <v>1.1641076890299999</v>
      </c>
    </row>
    <row r="64" spans="1:7" x14ac:dyDescent="0.2">
      <c r="A64" t="str">
        <f t="shared" si="4"/>
        <v>ABCC1</v>
      </c>
      <c r="B64" t="s">
        <v>273</v>
      </c>
      <c r="C64">
        <v>16043545</v>
      </c>
      <c r="D64" t="s">
        <v>3</v>
      </c>
      <c r="E64">
        <v>24</v>
      </c>
      <c r="F64" t="s">
        <v>2878</v>
      </c>
      <c r="G64">
        <v>5.45919631654E-2</v>
      </c>
    </row>
    <row r="65" spans="1:7" x14ac:dyDescent="0.2">
      <c r="A65" t="str">
        <f t="shared" ref="A65:A74" si="5">"ABCC4"</f>
        <v>ABCC4</v>
      </c>
      <c r="B65" t="s">
        <v>413</v>
      </c>
      <c r="C65">
        <v>95953614</v>
      </c>
      <c r="D65" t="s">
        <v>8</v>
      </c>
      <c r="E65">
        <v>24</v>
      </c>
      <c r="F65" t="s">
        <v>2879</v>
      </c>
      <c r="G65">
        <v>0.90693896709300004</v>
      </c>
    </row>
    <row r="66" spans="1:7" x14ac:dyDescent="0.2">
      <c r="A66" t="str">
        <f t="shared" si="5"/>
        <v>ABCC4</v>
      </c>
      <c r="B66" t="s">
        <v>413</v>
      </c>
      <c r="C66">
        <v>95953641</v>
      </c>
      <c r="D66" t="s">
        <v>3</v>
      </c>
      <c r="E66">
        <v>24</v>
      </c>
      <c r="F66" t="s">
        <v>2880</v>
      </c>
      <c r="G66">
        <v>1.00650874144</v>
      </c>
    </row>
    <row r="67" spans="1:7" x14ac:dyDescent="0.2">
      <c r="A67" t="str">
        <f t="shared" si="5"/>
        <v>ABCC4</v>
      </c>
      <c r="B67" t="s">
        <v>413</v>
      </c>
      <c r="C67">
        <v>95953540</v>
      </c>
      <c r="D67" t="s">
        <v>8</v>
      </c>
      <c r="E67">
        <v>24</v>
      </c>
      <c r="F67" t="s">
        <v>2881</v>
      </c>
      <c r="G67">
        <v>0.30161816608699998</v>
      </c>
    </row>
    <row r="68" spans="1:7" x14ac:dyDescent="0.2">
      <c r="A68" t="str">
        <f t="shared" si="5"/>
        <v>ABCC4</v>
      </c>
      <c r="B68" t="s">
        <v>413</v>
      </c>
      <c r="C68">
        <v>95953484</v>
      </c>
      <c r="D68" t="s">
        <v>8</v>
      </c>
      <c r="E68">
        <v>24</v>
      </c>
      <c r="F68" t="s">
        <v>2882</v>
      </c>
      <c r="G68">
        <v>0.16142325678399999</v>
      </c>
    </row>
    <row r="69" spans="1:7" x14ac:dyDescent="0.2">
      <c r="A69" t="str">
        <f t="shared" si="5"/>
        <v>ABCC4</v>
      </c>
      <c r="B69" t="s">
        <v>413</v>
      </c>
      <c r="C69">
        <v>95953458</v>
      </c>
      <c r="D69" t="s">
        <v>8</v>
      </c>
      <c r="E69">
        <v>23</v>
      </c>
      <c r="F69" t="s">
        <v>2883</v>
      </c>
      <c r="G69">
        <v>0.96971631816899995</v>
      </c>
    </row>
    <row r="70" spans="1:7" x14ac:dyDescent="0.2">
      <c r="A70" t="str">
        <f t="shared" si="5"/>
        <v>ABCC4</v>
      </c>
      <c r="B70" t="s">
        <v>413</v>
      </c>
      <c r="C70">
        <v>95953470</v>
      </c>
      <c r="D70" t="s">
        <v>3</v>
      </c>
      <c r="E70">
        <v>24</v>
      </c>
      <c r="F70" t="s">
        <v>2884</v>
      </c>
      <c r="G70">
        <v>0.66210020412100001</v>
      </c>
    </row>
    <row r="71" spans="1:7" x14ac:dyDescent="0.2">
      <c r="A71" t="str">
        <f t="shared" si="5"/>
        <v>ABCC4</v>
      </c>
      <c r="B71" t="s">
        <v>413</v>
      </c>
      <c r="C71">
        <v>95953430</v>
      </c>
      <c r="D71" t="s">
        <v>3</v>
      </c>
      <c r="E71">
        <v>24</v>
      </c>
      <c r="F71" t="s">
        <v>2885</v>
      </c>
      <c r="G71">
        <v>1.0237749403900001</v>
      </c>
    </row>
    <row r="72" spans="1:7" x14ac:dyDescent="0.2">
      <c r="A72" t="str">
        <f t="shared" si="5"/>
        <v>ABCC4</v>
      </c>
      <c r="B72" t="s">
        <v>413</v>
      </c>
      <c r="C72">
        <v>95953561</v>
      </c>
      <c r="D72" t="s">
        <v>8</v>
      </c>
      <c r="E72">
        <v>24</v>
      </c>
      <c r="F72" t="s">
        <v>2886</v>
      </c>
      <c r="G72">
        <v>0.90953720292499995</v>
      </c>
    </row>
    <row r="73" spans="1:7" x14ac:dyDescent="0.2">
      <c r="A73" t="str">
        <f t="shared" si="5"/>
        <v>ABCC4</v>
      </c>
      <c r="B73" t="s">
        <v>413</v>
      </c>
      <c r="C73">
        <v>95953393</v>
      </c>
      <c r="D73" t="s">
        <v>3</v>
      </c>
      <c r="E73">
        <v>24</v>
      </c>
      <c r="F73" t="s">
        <v>2887</v>
      </c>
      <c r="G73">
        <v>5.6370883503599999E-2</v>
      </c>
    </row>
    <row r="74" spans="1:7" x14ac:dyDescent="0.2">
      <c r="A74" t="str">
        <f t="shared" si="5"/>
        <v>ABCC4</v>
      </c>
      <c r="B74" t="s">
        <v>413</v>
      </c>
      <c r="C74">
        <v>95953716</v>
      </c>
      <c r="D74" t="s">
        <v>8</v>
      </c>
      <c r="E74">
        <v>23</v>
      </c>
      <c r="F74" t="s">
        <v>2888</v>
      </c>
      <c r="G74">
        <v>0.23826499602199999</v>
      </c>
    </row>
    <row r="75" spans="1:7" x14ac:dyDescent="0.2">
      <c r="A75" t="str">
        <f t="shared" ref="A75:A84" si="6">"ABCE1"</f>
        <v>ABCE1</v>
      </c>
      <c r="B75" t="s">
        <v>24</v>
      </c>
      <c r="C75">
        <v>146019158</v>
      </c>
      <c r="D75" t="s">
        <v>3</v>
      </c>
      <c r="E75">
        <v>23</v>
      </c>
      <c r="F75" t="s">
        <v>2889</v>
      </c>
      <c r="G75">
        <v>-4.0090302482600001E-4</v>
      </c>
    </row>
    <row r="76" spans="1:7" x14ac:dyDescent="0.2">
      <c r="A76" t="str">
        <f t="shared" si="6"/>
        <v>ABCE1</v>
      </c>
      <c r="B76" t="s">
        <v>24</v>
      </c>
      <c r="C76">
        <v>146019125</v>
      </c>
      <c r="D76" t="s">
        <v>3</v>
      </c>
      <c r="E76">
        <v>24</v>
      </c>
      <c r="F76" t="s">
        <v>2890</v>
      </c>
      <c r="G76">
        <v>3.6778085409499998E-2</v>
      </c>
    </row>
    <row r="77" spans="1:7" x14ac:dyDescent="0.2">
      <c r="A77" t="str">
        <f t="shared" si="6"/>
        <v>ABCE1</v>
      </c>
      <c r="B77" t="s">
        <v>24</v>
      </c>
      <c r="C77">
        <v>146019250</v>
      </c>
      <c r="D77" t="s">
        <v>8</v>
      </c>
      <c r="E77">
        <v>23</v>
      </c>
      <c r="F77" t="s">
        <v>2891</v>
      </c>
      <c r="G77">
        <v>6.4286699406699996E-2</v>
      </c>
    </row>
    <row r="78" spans="1:7" x14ac:dyDescent="0.2">
      <c r="A78" t="str">
        <f t="shared" si="6"/>
        <v>ABCE1</v>
      </c>
      <c r="B78" t="s">
        <v>24</v>
      </c>
      <c r="C78">
        <v>146019110</v>
      </c>
      <c r="D78" t="s">
        <v>8</v>
      </c>
      <c r="E78">
        <v>23</v>
      </c>
      <c r="F78" t="s">
        <v>2892</v>
      </c>
      <c r="G78">
        <v>0.289939722254</v>
      </c>
    </row>
    <row r="79" spans="1:7" x14ac:dyDescent="0.2">
      <c r="A79" t="str">
        <f t="shared" si="6"/>
        <v>ABCE1</v>
      </c>
      <c r="B79" t="s">
        <v>24</v>
      </c>
      <c r="C79">
        <v>146019094</v>
      </c>
      <c r="D79" t="s">
        <v>8</v>
      </c>
      <c r="E79">
        <v>22</v>
      </c>
      <c r="F79" t="s">
        <v>2893</v>
      </c>
      <c r="G79">
        <v>0.20479131363600001</v>
      </c>
    </row>
    <row r="80" spans="1:7" x14ac:dyDescent="0.2">
      <c r="A80" t="str">
        <f t="shared" si="6"/>
        <v>ABCE1</v>
      </c>
      <c r="B80" t="s">
        <v>24</v>
      </c>
      <c r="C80">
        <v>146019276</v>
      </c>
      <c r="D80" t="s">
        <v>3</v>
      </c>
      <c r="E80">
        <v>24</v>
      </c>
      <c r="F80" t="s">
        <v>2894</v>
      </c>
      <c r="G80">
        <v>9.9050370068099997E-2</v>
      </c>
    </row>
    <row r="81" spans="1:7" x14ac:dyDescent="0.2">
      <c r="A81" t="str">
        <f t="shared" si="6"/>
        <v>ABCE1</v>
      </c>
      <c r="B81" t="s">
        <v>24</v>
      </c>
      <c r="C81">
        <v>146019061</v>
      </c>
      <c r="D81" t="s">
        <v>8</v>
      </c>
      <c r="E81">
        <v>27</v>
      </c>
      <c r="F81" t="s">
        <v>2895</v>
      </c>
      <c r="G81">
        <v>4.52895024353E-2</v>
      </c>
    </row>
    <row r="82" spans="1:7" x14ac:dyDescent="0.2">
      <c r="A82" t="str">
        <f t="shared" si="6"/>
        <v>ABCE1</v>
      </c>
      <c r="B82" t="s">
        <v>24</v>
      </c>
      <c r="C82">
        <v>146019333</v>
      </c>
      <c r="D82" t="s">
        <v>3</v>
      </c>
      <c r="E82">
        <v>24</v>
      </c>
      <c r="F82" t="s">
        <v>2896</v>
      </c>
      <c r="G82">
        <v>2.2727070876499998E-3</v>
      </c>
    </row>
    <row r="83" spans="1:7" x14ac:dyDescent="0.2">
      <c r="A83" t="str">
        <f t="shared" si="6"/>
        <v>ABCE1</v>
      </c>
      <c r="B83" t="s">
        <v>24</v>
      </c>
      <c r="C83">
        <v>146019317</v>
      </c>
      <c r="D83" t="s">
        <v>3</v>
      </c>
      <c r="E83">
        <v>24</v>
      </c>
      <c r="F83" t="s">
        <v>2897</v>
      </c>
      <c r="G83">
        <v>2.5052689641099999</v>
      </c>
    </row>
    <row r="84" spans="1:7" x14ac:dyDescent="0.2">
      <c r="A84" t="str">
        <f t="shared" si="6"/>
        <v>ABCE1</v>
      </c>
      <c r="B84" t="s">
        <v>24</v>
      </c>
      <c r="C84">
        <v>146019235</v>
      </c>
      <c r="D84" t="s">
        <v>3</v>
      </c>
      <c r="E84">
        <v>24</v>
      </c>
      <c r="F84" t="s">
        <v>2898</v>
      </c>
      <c r="G84">
        <v>-3.6126516064899999E-2</v>
      </c>
    </row>
    <row r="85" spans="1:7" x14ac:dyDescent="0.2">
      <c r="A85" t="str">
        <f t="shared" ref="A85:A94" si="7">"ACACA"</f>
        <v>ACACA</v>
      </c>
      <c r="B85" t="s">
        <v>484</v>
      </c>
      <c r="C85">
        <v>35715924</v>
      </c>
      <c r="D85" t="s">
        <v>8</v>
      </c>
      <c r="E85">
        <v>23</v>
      </c>
      <c r="F85" t="s">
        <v>2899</v>
      </c>
      <c r="G85">
        <v>0.30165643156999999</v>
      </c>
    </row>
    <row r="86" spans="1:7" x14ac:dyDescent="0.2">
      <c r="A86" t="str">
        <f t="shared" si="7"/>
        <v>ACACA</v>
      </c>
      <c r="B86" t="s">
        <v>484</v>
      </c>
      <c r="C86">
        <v>35716077</v>
      </c>
      <c r="D86" t="s">
        <v>8</v>
      </c>
      <c r="E86">
        <v>24</v>
      </c>
      <c r="F86" t="s">
        <v>2900</v>
      </c>
      <c r="G86">
        <v>6.2843872993300007E-2</v>
      </c>
    </row>
    <row r="87" spans="1:7" x14ac:dyDescent="0.2">
      <c r="A87" t="str">
        <f t="shared" si="7"/>
        <v>ACACA</v>
      </c>
      <c r="B87" t="s">
        <v>484</v>
      </c>
      <c r="C87">
        <v>35716009</v>
      </c>
      <c r="D87" t="s">
        <v>8</v>
      </c>
      <c r="E87">
        <v>24</v>
      </c>
      <c r="F87" t="s">
        <v>2901</v>
      </c>
      <c r="G87">
        <v>0.85328742430399995</v>
      </c>
    </row>
    <row r="88" spans="1:7" x14ac:dyDescent="0.2">
      <c r="A88" t="str">
        <f t="shared" si="7"/>
        <v>ACACA</v>
      </c>
      <c r="B88" t="s">
        <v>484</v>
      </c>
      <c r="C88">
        <v>35715967</v>
      </c>
      <c r="D88" t="s">
        <v>8</v>
      </c>
      <c r="E88">
        <v>23</v>
      </c>
      <c r="F88" t="s">
        <v>2902</v>
      </c>
      <c r="G88">
        <v>0.74579828167700002</v>
      </c>
    </row>
    <row r="89" spans="1:7" x14ac:dyDescent="0.2">
      <c r="A89" t="str">
        <f t="shared" si="7"/>
        <v>ACACA</v>
      </c>
      <c r="B89" t="s">
        <v>484</v>
      </c>
      <c r="C89">
        <v>35715847</v>
      </c>
      <c r="D89" t="s">
        <v>8</v>
      </c>
      <c r="E89">
        <v>23</v>
      </c>
      <c r="F89" t="s">
        <v>2903</v>
      </c>
      <c r="G89">
        <v>1.22499074036</v>
      </c>
    </row>
    <row r="90" spans="1:7" x14ac:dyDescent="0.2">
      <c r="A90" t="str">
        <f t="shared" si="7"/>
        <v>ACACA</v>
      </c>
      <c r="B90" t="s">
        <v>484</v>
      </c>
      <c r="C90">
        <v>35715826</v>
      </c>
      <c r="D90" t="s">
        <v>8</v>
      </c>
      <c r="E90">
        <v>24</v>
      </c>
      <c r="F90" t="s">
        <v>2904</v>
      </c>
      <c r="G90">
        <v>0.250476663559</v>
      </c>
    </row>
    <row r="91" spans="1:7" x14ac:dyDescent="0.2">
      <c r="A91" t="str">
        <f t="shared" si="7"/>
        <v>ACACA</v>
      </c>
      <c r="B91" t="s">
        <v>484</v>
      </c>
      <c r="C91">
        <v>35715980</v>
      </c>
      <c r="D91" t="s">
        <v>3</v>
      </c>
      <c r="E91">
        <v>24</v>
      </c>
      <c r="F91" t="s">
        <v>2905</v>
      </c>
      <c r="G91">
        <v>0.80977537043000003</v>
      </c>
    </row>
    <row r="92" spans="1:7" x14ac:dyDescent="0.2">
      <c r="A92" t="str">
        <f t="shared" si="7"/>
        <v>ACACA</v>
      </c>
      <c r="B92" t="s">
        <v>484</v>
      </c>
      <c r="C92">
        <v>35716015</v>
      </c>
      <c r="D92" t="s">
        <v>3</v>
      </c>
      <c r="E92">
        <v>24</v>
      </c>
      <c r="F92" t="s">
        <v>2906</v>
      </c>
      <c r="G92">
        <v>0.92172183533800001</v>
      </c>
    </row>
    <row r="93" spans="1:7" x14ac:dyDescent="0.2">
      <c r="A93" t="str">
        <f t="shared" si="7"/>
        <v>ACACA</v>
      </c>
      <c r="B93" t="s">
        <v>484</v>
      </c>
      <c r="C93">
        <v>35715882</v>
      </c>
      <c r="D93" t="s">
        <v>3</v>
      </c>
      <c r="E93">
        <v>24</v>
      </c>
      <c r="F93" t="s">
        <v>2907</v>
      </c>
      <c r="G93">
        <v>7.2425926384900004E-3</v>
      </c>
    </row>
    <row r="94" spans="1:7" x14ac:dyDescent="0.2">
      <c r="A94" t="str">
        <f t="shared" si="7"/>
        <v>ACACA</v>
      </c>
      <c r="B94" t="s">
        <v>484</v>
      </c>
      <c r="C94">
        <v>35715907</v>
      </c>
      <c r="D94" t="s">
        <v>3</v>
      </c>
      <c r="E94">
        <v>24</v>
      </c>
      <c r="F94" t="s">
        <v>2908</v>
      </c>
      <c r="G94">
        <v>0.17815909917799999</v>
      </c>
    </row>
    <row r="95" spans="1:7" x14ac:dyDescent="0.2">
      <c r="A95" t="str">
        <f t="shared" ref="A95:A104" si="8">"ACBD3"</f>
        <v>ACBD3</v>
      </c>
      <c r="B95" t="s">
        <v>35</v>
      </c>
      <c r="C95">
        <v>226374381</v>
      </c>
      <c r="D95" t="s">
        <v>8</v>
      </c>
      <c r="E95">
        <v>24</v>
      </c>
      <c r="F95" t="s">
        <v>2909</v>
      </c>
      <c r="G95">
        <v>0.95296096480500003</v>
      </c>
    </row>
    <row r="96" spans="1:7" x14ac:dyDescent="0.2">
      <c r="A96" t="str">
        <f t="shared" si="8"/>
        <v>ACBD3</v>
      </c>
      <c r="B96" t="s">
        <v>35</v>
      </c>
      <c r="C96">
        <v>226374403</v>
      </c>
      <c r="D96" t="s">
        <v>8</v>
      </c>
      <c r="E96">
        <v>24</v>
      </c>
      <c r="F96" t="s">
        <v>2910</v>
      </c>
      <c r="G96">
        <v>1.0775536479100001</v>
      </c>
    </row>
    <row r="97" spans="1:7" x14ac:dyDescent="0.2">
      <c r="A97" t="str">
        <f t="shared" si="8"/>
        <v>ACBD3</v>
      </c>
      <c r="B97" t="s">
        <v>35</v>
      </c>
      <c r="C97">
        <v>226374463</v>
      </c>
      <c r="D97" t="s">
        <v>8</v>
      </c>
      <c r="E97">
        <v>22</v>
      </c>
      <c r="F97" t="s">
        <v>2911</v>
      </c>
      <c r="G97">
        <v>1.1581292227E-2</v>
      </c>
    </row>
    <row r="98" spans="1:7" x14ac:dyDescent="0.2">
      <c r="A98" t="str">
        <f t="shared" si="8"/>
        <v>ACBD3</v>
      </c>
      <c r="B98" t="s">
        <v>35</v>
      </c>
      <c r="C98">
        <v>226374131</v>
      </c>
      <c r="D98" t="s">
        <v>3</v>
      </c>
      <c r="E98">
        <v>24</v>
      </c>
      <c r="F98" t="s">
        <v>2912</v>
      </c>
      <c r="G98">
        <v>0.48619214613299999</v>
      </c>
    </row>
    <row r="99" spans="1:7" x14ac:dyDescent="0.2">
      <c r="A99" t="str">
        <f t="shared" si="8"/>
        <v>ACBD3</v>
      </c>
      <c r="B99" t="s">
        <v>35</v>
      </c>
      <c r="C99">
        <v>226374211</v>
      </c>
      <c r="D99" t="s">
        <v>3</v>
      </c>
      <c r="E99">
        <v>23</v>
      </c>
      <c r="F99" t="s">
        <v>2913</v>
      </c>
      <c r="G99">
        <v>0.46809581176999998</v>
      </c>
    </row>
    <row r="100" spans="1:7" x14ac:dyDescent="0.2">
      <c r="A100" t="str">
        <f t="shared" si="8"/>
        <v>ACBD3</v>
      </c>
      <c r="B100" t="s">
        <v>35</v>
      </c>
      <c r="C100">
        <v>226374329</v>
      </c>
      <c r="D100" t="s">
        <v>3</v>
      </c>
      <c r="E100">
        <v>22</v>
      </c>
      <c r="F100" t="s">
        <v>2914</v>
      </c>
      <c r="G100">
        <v>0.96948538728699996</v>
      </c>
    </row>
    <row r="101" spans="1:7" x14ac:dyDescent="0.2">
      <c r="A101" t="str">
        <f t="shared" si="8"/>
        <v>ACBD3</v>
      </c>
      <c r="B101" t="s">
        <v>35</v>
      </c>
      <c r="C101">
        <v>226374251</v>
      </c>
      <c r="D101" t="s">
        <v>8</v>
      </c>
      <c r="E101">
        <v>23</v>
      </c>
      <c r="F101" t="s">
        <v>2915</v>
      </c>
      <c r="G101">
        <v>-1.5965797974199999E-2</v>
      </c>
    </row>
    <row r="102" spans="1:7" x14ac:dyDescent="0.2">
      <c r="A102" t="str">
        <f t="shared" si="8"/>
        <v>ACBD3</v>
      </c>
      <c r="B102" t="s">
        <v>35</v>
      </c>
      <c r="C102">
        <v>226374225</v>
      </c>
      <c r="D102" t="s">
        <v>8</v>
      </c>
      <c r="E102">
        <v>24</v>
      </c>
      <c r="F102" t="s">
        <v>2916</v>
      </c>
      <c r="G102">
        <v>4.0491912057599999E-2</v>
      </c>
    </row>
    <row r="103" spans="1:7" x14ac:dyDescent="0.2">
      <c r="A103" t="str">
        <f t="shared" si="8"/>
        <v>ACBD3</v>
      </c>
      <c r="B103" t="s">
        <v>35</v>
      </c>
      <c r="C103">
        <v>226374447</v>
      </c>
      <c r="D103" t="s">
        <v>3</v>
      </c>
      <c r="E103">
        <v>23</v>
      </c>
      <c r="F103" t="s">
        <v>2917</v>
      </c>
      <c r="G103">
        <v>0.18091591985899999</v>
      </c>
    </row>
    <row r="104" spans="1:7" x14ac:dyDescent="0.2">
      <c r="A104" t="str">
        <f t="shared" si="8"/>
        <v>ACBD3</v>
      </c>
      <c r="B104" t="s">
        <v>35</v>
      </c>
      <c r="C104">
        <v>226374415</v>
      </c>
      <c r="D104" t="s">
        <v>3</v>
      </c>
      <c r="E104">
        <v>23</v>
      </c>
      <c r="F104" t="s">
        <v>2918</v>
      </c>
      <c r="G104">
        <v>0.60449360659200002</v>
      </c>
    </row>
    <row r="105" spans="1:7" x14ac:dyDescent="0.2">
      <c r="A105" t="str">
        <f t="shared" ref="A105:A119" si="9">"ACTL6A"</f>
        <v>ACTL6A</v>
      </c>
      <c r="B105" t="s">
        <v>114</v>
      </c>
      <c r="C105">
        <v>179280720</v>
      </c>
      <c r="D105" t="s">
        <v>8</v>
      </c>
      <c r="E105">
        <v>24</v>
      </c>
      <c r="F105" t="s">
        <v>2919</v>
      </c>
      <c r="G105">
        <v>0.10326870333099999</v>
      </c>
    </row>
    <row r="106" spans="1:7" x14ac:dyDescent="0.2">
      <c r="A106" t="str">
        <f t="shared" si="9"/>
        <v>ACTL6A</v>
      </c>
      <c r="B106" t="s">
        <v>114</v>
      </c>
      <c r="C106">
        <v>179280899</v>
      </c>
      <c r="D106" t="s">
        <v>8</v>
      </c>
      <c r="E106">
        <v>23</v>
      </c>
      <c r="F106" t="s">
        <v>2920</v>
      </c>
      <c r="G106">
        <v>0.82027006000699998</v>
      </c>
    </row>
    <row r="107" spans="1:7" x14ac:dyDescent="0.2">
      <c r="A107" t="str">
        <f t="shared" si="9"/>
        <v>ACTL6A</v>
      </c>
      <c r="B107" t="s">
        <v>114</v>
      </c>
      <c r="C107">
        <v>179280860</v>
      </c>
      <c r="D107" t="s">
        <v>8</v>
      </c>
      <c r="E107">
        <v>22</v>
      </c>
      <c r="F107" t="s">
        <v>2921</v>
      </c>
      <c r="G107">
        <v>1.27619015433</v>
      </c>
    </row>
    <row r="108" spans="1:7" x14ac:dyDescent="0.2">
      <c r="A108" t="str">
        <f t="shared" si="9"/>
        <v>ACTL6A</v>
      </c>
      <c r="B108" t="s">
        <v>114</v>
      </c>
      <c r="C108">
        <v>179280951</v>
      </c>
      <c r="D108" t="s">
        <v>8</v>
      </c>
      <c r="E108">
        <v>23</v>
      </c>
      <c r="F108" t="s">
        <v>2922</v>
      </c>
      <c r="G108">
        <v>-7.7711447008599999E-2</v>
      </c>
    </row>
    <row r="109" spans="1:7" x14ac:dyDescent="0.2">
      <c r="A109" t="str">
        <f t="shared" si="9"/>
        <v>ACTL6A</v>
      </c>
      <c r="B109" t="s">
        <v>114</v>
      </c>
      <c r="C109">
        <v>179280822</v>
      </c>
      <c r="D109" t="s">
        <v>8</v>
      </c>
      <c r="E109">
        <v>24</v>
      </c>
      <c r="F109" t="s">
        <v>2923</v>
      </c>
      <c r="G109">
        <v>0.236937789344</v>
      </c>
    </row>
    <row r="110" spans="1:7" x14ac:dyDescent="0.2">
      <c r="A110" t="str">
        <f t="shared" si="9"/>
        <v>ACTL6A</v>
      </c>
      <c r="B110" t="s">
        <v>114</v>
      </c>
      <c r="C110">
        <v>179280783</v>
      </c>
      <c r="D110" t="s">
        <v>8</v>
      </c>
      <c r="E110">
        <v>23</v>
      </c>
      <c r="F110" t="s">
        <v>2924</v>
      </c>
      <c r="G110">
        <v>0.33812386685099999</v>
      </c>
    </row>
    <row r="111" spans="1:7" x14ac:dyDescent="0.2">
      <c r="A111" t="str">
        <f t="shared" si="9"/>
        <v>ACTL6A</v>
      </c>
      <c r="B111" t="s">
        <v>114</v>
      </c>
      <c r="C111">
        <v>179280922</v>
      </c>
      <c r="D111" t="s">
        <v>8</v>
      </c>
      <c r="E111">
        <v>23</v>
      </c>
      <c r="F111" t="s">
        <v>2925</v>
      </c>
      <c r="G111">
        <v>7.8716439736499999E-2</v>
      </c>
    </row>
    <row r="112" spans="1:7" x14ac:dyDescent="0.2">
      <c r="A112" t="str">
        <f t="shared" si="9"/>
        <v>ACTL6A</v>
      </c>
      <c r="B112" t="s">
        <v>114</v>
      </c>
      <c r="C112">
        <v>179280944</v>
      </c>
      <c r="D112" t="s">
        <v>8</v>
      </c>
      <c r="E112">
        <v>24</v>
      </c>
      <c r="F112" t="s">
        <v>2926</v>
      </c>
      <c r="G112">
        <v>3.9121863431599999E-2</v>
      </c>
    </row>
    <row r="113" spans="1:7" x14ac:dyDescent="0.2">
      <c r="A113" t="str">
        <f t="shared" si="9"/>
        <v>ACTL6A</v>
      </c>
      <c r="B113" t="s">
        <v>114</v>
      </c>
      <c r="C113">
        <v>179280791</v>
      </c>
      <c r="D113" t="s">
        <v>8</v>
      </c>
      <c r="E113">
        <v>24</v>
      </c>
      <c r="F113" t="s">
        <v>2927</v>
      </c>
      <c r="G113">
        <v>0.21748557408399999</v>
      </c>
    </row>
    <row r="114" spans="1:7" x14ac:dyDescent="0.2">
      <c r="A114" t="str">
        <f t="shared" si="9"/>
        <v>ACTL6A</v>
      </c>
      <c r="B114" t="s">
        <v>114</v>
      </c>
      <c r="C114">
        <v>179280849</v>
      </c>
      <c r="D114" t="s">
        <v>3</v>
      </c>
      <c r="E114">
        <v>24</v>
      </c>
      <c r="F114" t="s">
        <v>2928</v>
      </c>
      <c r="G114">
        <v>0.90353978565899995</v>
      </c>
    </row>
    <row r="115" spans="1:7" x14ac:dyDescent="0.2">
      <c r="A115" t="str">
        <f t="shared" si="9"/>
        <v>ACTL6A</v>
      </c>
      <c r="B115" t="s">
        <v>114</v>
      </c>
      <c r="C115">
        <v>179280664</v>
      </c>
      <c r="D115" t="s">
        <v>8</v>
      </c>
      <c r="E115">
        <v>24</v>
      </c>
      <c r="F115" t="s">
        <v>2929</v>
      </c>
      <c r="G115">
        <v>5.67612823562E-3</v>
      </c>
    </row>
    <row r="116" spans="1:7" x14ac:dyDescent="0.2">
      <c r="A116" t="str">
        <f t="shared" si="9"/>
        <v>ACTL6A</v>
      </c>
      <c r="B116" t="s">
        <v>114</v>
      </c>
      <c r="C116">
        <v>179280783</v>
      </c>
      <c r="D116" t="s">
        <v>8</v>
      </c>
      <c r="E116">
        <v>24</v>
      </c>
      <c r="F116" t="s">
        <v>2930</v>
      </c>
      <c r="G116">
        <v>0.31131576942700001</v>
      </c>
    </row>
    <row r="117" spans="1:7" x14ac:dyDescent="0.2">
      <c r="A117" t="str">
        <f t="shared" si="9"/>
        <v>ACTL6A</v>
      </c>
      <c r="B117" t="s">
        <v>114</v>
      </c>
      <c r="C117">
        <v>179280944</v>
      </c>
      <c r="D117" t="s">
        <v>8</v>
      </c>
      <c r="E117">
        <v>23</v>
      </c>
      <c r="F117" t="s">
        <v>2931</v>
      </c>
      <c r="G117">
        <v>7.8167333917899997E-4</v>
      </c>
    </row>
    <row r="118" spans="1:7" x14ac:dyDescent="0.2">
      <c r="A118" t="str">
        <f t="shared" si="9"/>
        <v>ACTL6A</v>
      </c>
      <c r="B118" t="s">
        <v>114</v>
      </c>
      <c r="C118">
        <v>179280953</v>
      </c>
      <c r="D118" t="s">
        <v>8</v>
      </c>
      <c r="E118">
        <v>21</v>
      </c>
      <c r="F118" t="s">
        <v>2932</v>
      </c>
      <c r="G118">
        <v>2.8382818804399999E-2</v>
      </c>
    </row>
    <row r="119" spans="1:7" x14ac:dyDescent="0.2">
      <c r="A119" t="str">
        <f t="shared" si="9"/>
        <v>ACTL6A</v>
      </c>
      <c r="B119" t="s">
        <v>114</v>
      </c>
      <c r="C119">
        <v>179280802</v>
      </c>
      <c r="D119" t="s">
        <v>3</v>
      </c>
      <c r="E119">
        <v>23</v>
      </c>
      <c r="F119" t="s">
        <v>2933</v>
      </c>
      <c r="G119">
        <v>0.494565887604</v>
      </c>
    </row>
    <row r="120" spans="1:7" x14ac:dyDescent="0.2">
      <c r="A120" t="str">
        <f t="shared" ref="A120:A128" si="10">"ACTR10"</f>
        <v>ACTR10</v>
      </c>
      <c r="B120" t="s">
        <v>86</v>
      </c>
      <c r="C120">
        <v>58667079</v>
      </c>
      <c r="D120" t="s">
        <v>3</v>
      </c>
      <c r="E120">
        <v>24</v>
      </c>
      <c r="F120" t="s">
        <v>2934</v>
      </c>
      <c r="G120">
        <v>0.50319003325699996</v>
      </c>
    </row>
    <row r="121" spans="1:7" x14ac:dyDescent="0.2">
      <c r="A121" t="str">
        <f t="shared" si="10"/>
        <v>ACTR10</v>
      </c>
      <c r="B121" t="s">
        <v>86</v>
      </c>
      <c r="C121">
        <v>58666892</v>
      </c>
      <c r="D121" t="s">
        <v>3</v>
      </c>
      <c r="E121">
        <v>23</v>
      </c>
      <c r="F121" t="s">
        <v>2935</v>
      </c>
      <c r="G121">
        <v>1.74784697939</v>
      </c>
    </row>
    <row r="122" spans="1:7" x14ac:dyDescent="0.2">
      <c r="A122" t="str">
        <f t="shared" si="10"/>
        <v>ACTR10</v>
      </c>
      <c r="B122" t="s">
        <v>86</v>
      </c>
      <c r="C122">
        <v>58667094</v>
      </c>
      <c r="D122" t="s">
        <v>3</v>
      </c>
      <c r="E122">
        <v>24</v>
      </c>
      <c r="F122" t="s">
        <v>2936</v>
      </c>
      <c r="G122">
        <v>0.33076865580800002</v>
      </c>
    </row>
    <row r="123" spans="1:7" x14ac:dyDescent="0.2">
      <c r="A123" t="str">
        <f t="shared" si="10"/>
        <v>ACTR10</v>
      </c>
      <c r="B123" t="s">
        <v>86</v>
      </c>
      <c r="C123">
        <v>58666897</v>
      </c>
      <c r="D123" t="s">
        <v>8</v>
      </c>
      <c r="E123">
        <v>23</v>
      </c>
      <c r="F123" t="s">
        <v>2937</v>
      </c>
      <c r="G123">
        <v>5.6406374960300001E-2</v>
      </c>
    </row>
    <row r="124" spans="1:7" x14ac:dyDescent="0.2">
      <c r="A124" t="str">
        <f t="shared" si="10"/>
        <v>ACTR10</v>
      </c>
      <c r="B124" t="s">
        <v>86</v>
      </c>
      <c r="C124">
        <v>58666996</v>
      </c>
      <c r="D124" t="s">
        <v>8</v>
      </c>
      <c r="E124">
        <v>24</v>
      </c>
      <c r="F124" t="s">
        <v>2938</v>
      </c>
      <c r="G124">
        <v>0.33929535453499998</v>
      </c>
    </row>
    <row r="125" spans="1:7" x14ac:dyDescent="0.2">
      <c r="A125" t="str">
        <f t="shared" si="10"/>
        <v>ACTR10</v>
      </c>
      <c r="B125" t="s">
        <v>86</v>
      </c>
      <c r="C125">
        <v>58667050</v>
      </c>
      <c r="D125" t="s">
        <v>8</v>
      </c>
      <c r="E125">
        <v>24</v>
      </c>
      <c r="F125" t="s">
        <v>2939</v>
      </c>
      <c r="G125">
        <v>0.35220935344400001</v>
      </c>
    </row>
    <row r="126" spans="1:7" x14ac:dyDescent="0.2">
      <c r="A126" t="str">
        <f t="shared" si="10"/>
        <v>ACTR10</v>
      </c>
      <c r="B126" t="s">
        <v>86</v>
      </c>
      <c r="C126">
        <v>58667057</v>
      </c>
      <c r="D126" t="s">
        <v>8</v>
      </c>
      <c r="E126">
        <v>24</v>
      </c>
      <c r="F126" t="s">
        <v>2940</v>
      </c>
      <c r="G126">
        <v>0.201875679335</v>
      </c>
    </row>
    <row r="127" spans="1:7" x14ac:dyDescent="0.2">
      <c r="A127" t="str">
        <f t="shared" si="10"/>
        <v>ACTR10</v>
      </c>
      <c r="B127" t="s">
        <v>86</v>
      </c>
      <c r="C127">
        <v>58666938</v>
      </c>
      <c r="D127" t="s">
        <v>3</v>
      </c>
      <c r="E127">
        <v>24</v>
      </c>
      <c r="F127" t="s">
        <v>2941</v>
      </c>
      <c r="G127">
        <v>0.74896298735</v>
      </c>
    </row>
    <row r="128" spans="1:7" x14ac:dyDescent="0.2">
      <c r="A128" t="str">
        <f t="shared" si="10"/>
        <v>ACTR10</v>
      </c>
      <c r="B128" t="s">
        <v>86</v>
      </c>
      <c r="C128">
        <v>58667020</v>
      </c>
      <c r="D128" t="s">
        <v>3</v>
      </c>
      <c r="E128">
        <v>23</v>
      </c>
      <c r="F128" t="s">
        <v>2942</v>
      </c>
      <c r="G128">
        <v>0.22713310098699999</v>
      </c>
    </row>
    <row r="129" spans="1:7" x14ac:dyDescent="0.2">
      <c r="A129" t="str">
        <f t="shared" ref="A129:A138" si="11">"ACTR5"</f>
        <v>ACTR5</v>
      </c>
      <c r="B129" t="s">
        <v>352</v>
      </c>
      <c r="C129">
        <v>37377234</v>
      </c>
      <c r="D129" t="s">
        <v>8</v>
      </c>
      <c r="E129">
        <v>24</v>
      </c>
      <c r="F129" t="s">
        <v>2943</v>
      </c>
      <c r="G129">
        <v>6.2882214431400005E-2</v>
      </c>
    </row>
    <row r="130" spans="1:7" x14ac:dyDescent="0.2">
      <c r="A130" t="str">
        <f t="shared" si="11"/>
        <v>ACTR5</v>
      </c>
      <c r="B130" t="s">
        <v>352</v>
      </c>
      <c r="C130">
        <v>37377310</v>
      </c>
      <c r="D130" t="s">
        <v>8</v>
      </c>
      <c r="E130">
        <v>23</v>
      </c>
      <c r="F130" t="s">
        <v>2944</v>
      </c>
      <c r="G130">
        <v>0.114845065828</v>
      </c>
    </row>
    <row r="131" spans="1:7" x14ac:dyDescent="0.2">
      <c r="A131" t="str">
        <f t="shared" si="11"/>
        <v>ACTR5</v>
      </c>
      <c r="B131" t="s">
        <v>352</v>
      </c>
      <c r="C131">
        <v>37377127</v>
      </c>
      <c r="D131" t="s">
        <v>8</v>
      </c>
      <c r="E131">
        <v>23</v>
      </c>
      <c r="F131" t="s">
        <v>2945</v>
      </c>
      <c r="G131">
        <v>0.827432254295</v>
      </c>
    </row>
    <row r="132" spans="1:7" x14ac:dyDescent="0.2">
      <c r="A132" t="str">
        <f t="shared" si="11"/>
        <v>ACTR5</v>
      </c>
      <c r="B132" t="s">
        <v>352</v>
      </c>
      <c r="C132">
        <v>37377329</v>
      </c>
      <c r="D132" t="s">
        <v>8</v>
      </c>
      <c r="E132">
        <v>23</v>
      </c>
      <c r="F132" t="s">
        <v>2946</v>
      </c>
      <c r="G132">
        <v>0.235734684926</v>
      </c>
    </row>
    <row r="133" spans="1:7" x14ac:dyDescent="0.2">
      <c r="A133" t="str">
        <f t="shared" si="11"/>
        <v>ACTR5</v>
      </c>
      <c r="B133" t="s">
        <v>352</v>
      </c>
      <c r="C133">
        <v>37377101</v>
      </c>
      <c r="D133" t="s">
        <v>8</v>
      </c>
      <c r="E133">
        <v>24</v>
      </c>
      <c r="F133" t="s">
        <v>2947</v>
      </c>
      <c r="G133">
        <v>-8.8084398652099993E-2</v>
      </c>
    </row>
    <row r="134" spans="1:7" x14ac:dyDescent="0.2">
      <c r="A134" t="str">
        <f t="shared" si="11"/>
        <v>ACTR5</v>
      </c>
      <c r="B134" t="s">
        <v>352</v>
      </c>
      <c r="C134">
        <v>37377078</v>
      </c>
      <c r="D134" t="s">
        <v>8</v>
      </c>
      <c r="E134">
        <v>24</v>
      </c>
      <c r="F134" t="s">
        <v>2948</v>
      </c>
      <c r="G134">
        <v>3.9840754934099998E-2</v>
      </c>
    </row>
    <row r="135" spans="1:7" x14ac:dyDescent="0.2">
      <c r="A135" t="str">
        <f t="shared" si="11"/>
        <v>ACTR5</v>
      </c>
      <c r="B135" t="s">
        <v>352</v>
      </c>
      <c r="C135">
        <v>37377152</v>
      </c>
      <c r="D135" t="s">
        <v>3</v>
      </c>
      <c r="E135">
        <v>24</v>
      </c>
      <c r="F135" t="s">
        <v>2949</v>
      </c>
      <c r="G135">
        <v>1.22521720696</v>
      </c>
    </row>
    <row r="136" spans="1:7" x14ac:dyDescent="0.2">
      <c r="A136" t="str">
        <f t="shared" si="11"/>
        <v>ACTR5</v>
      </c>
      <c r="B136" t="s">
        <v>352</v>
      </c>
      <c r="C136">
        <v>37377138</v>
      </c>
      <c r="D136" t="s">
        <v>3</v>
      </c>
      <c r="E136">
        <v>24</v>
      </c>
      <c r="F136" t="s">
        <v>2950</v>
      </c>
      <c r="G136">
        <v>0.94735053874700004</v>
      </c>
    </row>
    <row r="137" spans="1:7" x14ac:dyDescent="0.2">
      <c r="A137" t="str">
        <f t="shared" si="11"/>
        <v>ACTR5</v>
      </c>
      <c r="B137" t="s">
        <v>352</v>
      </c>
      <c r="C137">
        <v>37377201</v>
      </c>
      <c r="D137" t="s">
        <v>8</v>
      </c>
      <c r="E137">
        <v>24</v>
      </c>
      <c r="F137" t="s">
        <v>2951</v>
      </c>
      <c r="G137">
        <v>0.81973304838700001</v>
      </c>
    </row>
    <row r="138" spans="1:7" x14ac:dyDescent="0.2">
      <c r="A138" t="str">
        <f t="shared" si="11"/>
        <v>ACTR5</v>
      </c>
      <c r="B138" t="s">
        <v>352</v>
      </c>
      <c r="C138">
        <v>37377323</v>
      </c>
      <c r="D138" t="s">
        <v>8</v>
      </c>
      <c r="E138">
        <v>24</v>
      </c>
      <c r="F138" t="s">
        <v>2952</v>
      </c>
      <c r="G138">
        <v>0.311225735482</v>
      </c>
    </row>
    <row r="139" spans="1:7" x14ac:dyDescent="0.2">
      <c r="A139" t="str">
        <f t="shared" ref="A139:A148" si="12">"ACTR8"</f>
        <v>ACTR8</v>
      </c>
      <c r="B139" t="s">
        <v>114</v>
      </c>
      <c r="C139">
        <v>53916157</v>
      </c>
      <c r="D139" t="s">
        <v>3</v>
      </c>
      <c r="E139">
        <v>24</v>
      </c>
      <c r="F139" t="s">
        <v>2953</v>
      </c>
      <c r="G139">
        <v>0.97838857192700002</v>
      </c>
    </row>
    <row r="140" spans="1:7" x14ac:dyDescent="0.2">
      <c r="A140" t="str">
        <f t="shared" si="12"/>
        <v>ACTR8</v>
      </c>
      <c r="B140" t="s">
        <v>114</v>
      </c>
      <c r="C140">
        <v>53916118</v>
      </c>
      <c r="D140" t="s">
        <v>3</v>
      </c>
      <c r="E140">
        <v>23</v>
      </c>
      <c r="F140" t="s">
        <v>2954</v>
      </c>
      <c r="G140">
        <v>1.0791721937000001</v>
      </c>
    </row>
    <row r="141" spans="1:7" x14ac:dyDescent="0.2">
      <c r="A141" t="str">
        <f t="shared" si="12"/>
        <v>ACTR8</v>
      </c>
      <c r="B141" t="s">
        <v>114</v>
      </c>
      <c r="C141">
        <v>53916088</v>
      </c>
      <c r="D141" t="s">
        <v>3</v>
      </c>
      <c r="E141">
        <v>23</v>
      </c>
      <c r="F141" t="s">
        <v>2955</v>
      </c>
      <c r="G141">
        <v>0.61249508875000003</v>
      </c>
    </row>
    <row r="142" spans="1:7" x14ac:dyDescent="0.2">
      <c r="A142" t="str">
        <f t="shared" si="12"/>
        <v>ACTR8</v>
      </c>
      <c r="B142" t="s">
        <v>114</v>
      </c>
      <c r="C142">
        <v>53916171</v>
      </c>
      <c r="D142" t="s">
        <v>3</v>
      </c>
      <c r="E142">
        <v>24</v>
      </c>
      <c r="F142" t="s">
        <v>2956</v>
      </c>
      <c r="G142">
        <v>0.94243923437699995</v>
      </c>
    </row>
    <row r="143" spans="1:7" x14ac:dyDescent="0.2">
      <c r="A143" t="str">
        <f t="shared" si="12"/>
        <v>ACTR8</v>
      </c>
      <c r="B143" t="s">
        <v>114</v>
      </c>
      <c r="C143">
        <v>53916239</v>
      </c>
      <c r="D143" t="s">
        <v>3</v>
      </c>
      <c r="E143">
        <v>24</v>
      </c>
      <c r="F143" t="s">
        <v>2957</v>
      </c>
      <c r="G143">
        <v>5.2779793104400001E-2</v>
      </c>
    </row>
    <row r="144" spans="1:7" x14ac:dyDescent="0.2">
      <c r="A144" t="str">
        <f t="shared" si="12"/>
        <v>ACTR8</v>
      </c>
      <c r="B144" t="s">
        <v>114</v>
      </c>
      <c r="C144">
        <v>53916235</v>
      </c>
      <c r="D144" t="s">
        <v>8</v>
      </c>
      <c r="E144">
        <v>24</v>
      </c>
      <c r="F144" t="s">
        <v>2958</v>
      </c>
      <c r="G144">
        <v>6.7801177151300004E-2</v>
      </c>
    </row>
    <row r="145" spans="1:7" x14ac:dyDescent="0.2">
      <c r="A145" t="str">
        <f t="shared" si="12"/>
        <v>ACTR8</v>
      </c>
      <c r="B145" t="s">
        <v>114</v>
      </c>
      <c r="C145">
        <v>53916070</v>
      </c>
      <c r="D145" t="s">
        <v>3</v>
      </c>
      <c r="E145">
        <v>24</v>
      </c>
      <c r="F145" t="s">
        <v>2959</v>
      </c>
      <c r="G145">
        <v>0.13545404505200001</v>
      </c>
    </row>
    <row r="146" spans="1:7" x14ac:dyDescent="0.2">
      <c r="A146" t="str">
        <f t="shared" si="12"/>
        <v>ACTR8</v>
      </c>
      <c r="B146" t="s">
        <v>114</v>
      </c>
      <c r="C146">
        <v>53916025</v>
      </c>
      <c r="D146" t="s">
        <v>3</v>
      </c>
      <c r="E146">
        <v>23</v>
      </c>
      <c r="F146" t="s">
        <v>2960</v>
      </c>
      <c r="G146">
        <v>-3.8724497076899997E-2</v>
      </c>
    </row>
    <row r="147" spans="1:7" x14ac:dyDescent="0.2">
      <c r="A147" t="str">
        <f t="shared" si="12"/>
        <v>ACTR8</v>
      </c>
      <c r="B147" t="s">
        <v>114</v>
      </c>
      <c r="C147">
        <v>53916004</v>
      </c>
      <c r="D147" t="s">
        <v>3</v>
      </c>
      <c r="E147">
        <v>23</v>
      </c>
      <c r="F147" t="s">
        <v>2961</v>
      </c>
      <c r="G147">
        <v>-5.37495217855E-2</v>
      </c>
    </row>
    <row r="148" spans="1:7" x14ac:dyDescent="0.2">
      <c r="A148" t="str">
        <f t="shared" si="12"/>
        <v>ACTR8</v>
      </c>
      <c r="B148" t="s">
        <v>114</v>
      </c>
      <c r="C148">
        <v>53916043</v>
      </c>
      <c r="D148" t="s">
        <v>8</v>
      </c>
      <c r="E148">
        <v>23</v>
      </c>
      <c r="F148" t="s">
        <v>2962</v>
      </c>
      <c r="G148">
        <v>5.8376995435899998E-2</v>
      </c>
    </row>
    <row r="149" spans="1:7" x14ac:dyDescent="0.2">
      <c r="A149" t="str">
        <f t="shared" ref="A149:A158" si="13">"ADAT2"</f>
        <v>ADAT2</v>
      </c>
      <c r="B149" t="s">
        <v>75</v>
      </c>
      <c r="C149">
        <v>143771797</v>
      </c>
      <c r="D149" t="s">
        <v>3</v>
      </c>
      <c r="E149">
        <v>24</v>
      </c>
      <c r="F149" t="s">
        <v>2963</v>
      </c>
      <c r="G149">
        <v>9.0776442239500002E-2</v>
      </c>
    </row>
    <row r="150" spans="1:7" x14ac:dyDescent="0.2">
      <c r="A150" t="str">
        <f t="shared" si="13"/>
        <v>ADAT2</v>
      </c>
      <c r="B150" t="s">
        <v>75</v>
      </c>
      <c r="C150">
        <v>143771746</v>
      </c>
      <c r="D150" t="s">
        <v>3</v>
      </c>
      <c r="E150">
        <v>22</v>
      </c>
      <c r="F150" t="s">
        <v>2964</v>
      </c>
      <c r="G150">
        <v>0.105586329344</v>
      </c>
    </row>
    <row r="151" spans="1:7" x14ac:dyDescent="0.2">
      <c r="A151" t="str">
        <f t="shared" si="13"/>
        <v>ADAT2</v>
      </c>
      <c r="B151" t="s">
        <v>75</v>
      </c>
      <c r="C151">
        <v>143771734</v>
      </c>
      <c r="D151" t="s">
        <v>3</v>
      </c>
      <c r="E151">
        <v>24</v>
      </c>
      <c r="F151" t="s">
        <v>2965</v>
      </c>
      <c r="G151">
        <v>1.8500900165600001</v>
      </c>
    </row>
    <row r="152" spans="1:7" x14ac:dyDescent="0.2">
      <c r="A152" t="str">
        <f t="shared" si="13"/>
        <v>ADAT2</v>
      </c>
      <c r="B152" t="s">
        <v>75</v>
      </c>
      <c r="C152">
        <v>143771685</v>
      </c>
      <c r="D152" t="s">
        <v>3</v>
      </c>
      <c r="E152">
        <v>24</v>
      </c>
      <c r="F152" t="s">
        <v>2966</v>
      </c>
      <c r="G152">
        <v>4.91685681616E-2</v>
      </c>
    </row>
    <row r="153" spans="1:7" x14ac:dyDescent="0.2">
      <c r="A153" t="str">
        <f t="shared" si="13"/>
        <v>ADAT2</v>
      </c>
      <c r="B153" t="s">
        <v>75</v>
      </c>
      <c r="C153">
        <v>143771639</v>
      </c>
      <c r="D153" t="s">
        <v>8</v>
      </c>
      <c r="E153">
        <v>23</v>
      </c>
      <c r="F153" t="s">
        <v>2967</v>
      </c>
      <c r="G153">
        <v>8.77125757028E-2</v>
      </c>
    </row>
    <row r="154" spans="1:7" x14ac:dyDescent="0.2">
      <c r="A154" t="str">
        <f t="shared" si="13"/>
        <v>ADAT2</v>
      </c>
      <c r="B154" t="s">
        <v>75</v>
      </c>
      <c r="C154">
        <v>143771757</v>
      </c>
      <c r="D154" t="s">
        <v>3</v>
      </c>
      <c r="E154">
        <v>24</v>
      </c>
      <c r="F154" t="s">
        <v>2968</v>
      </c>
      <c r="G154">
        <v>0.30598725176800001</v>
      </c>
    </row>
    <row r="155" spans="1:7" x14ac:dyDescent="0.2">
      <c r="A155" t="str">
        <f t="shared" si="13"/>
        <v>ADAT2</v>
      </c>
      <c r="B155" t="s">
        <v>75</v>
      </c>
      <c r="C155">
        <v>143771665</v>
      </c>
      <c r="D155" t="s">
        <v>3</v>
      </c>
      <c r="E155">
        <v>23</v>
      </c>
      <c r="F155" t="s">
        <v>2969</v>
      </c>
      <c r="G155">
        <v>0.26836387847600002</v>
      </c>
    </row>
    <row r="156" spans="1:7" x14ac:dyDescent="0.2">
      <c r="A156" t="str">
        <f t="shared" si="13"/>
        <v>ADAT2</v>
      </c>
      <c r="B156" t="s">
        <v>75</v>
      </c>
      <c r="C156">
        <v>143771782</v>
      </c>
      <c r="D156" t="s">
        <v>3</v>
      </c>
      <c r="E156">
        <v>24</v>
      </c>
      <c r="F156" t="s">
        <v>2970</v>
      </c>
      <c r="G156">
        <v>0.843922731669</v>
      </c>
    </row>
    <row r="157" spans="1:7" x14ac:dyDescent="0.2">
      <c r="A157" t="str">
        <f t="shared" si="13"/>
        <v>ADAT2</v>
      </c>
      <c r="B157" t="s">
        <v>75</v>
      </c>
      <c r="C157">
        <v>143771849</v>
      </c>
      <c r="D157" t="s">
        <v>8</v>
      </c>
      <c r="E157">
        <v>24</v>
      </c>
      <c r="F157" t="s">
        <v>2971</v>
      </c>
      <c r="G157">
        <v>8.0542499750899998E-2</v>
      </c>
    </row>
    <row r="158" spans="1:7" x14ac:dyDescent="0.2">
      <c r="A158" t="str">
        <f t="shared" si="13"/>
        <v>ADAT2</v>
      </c>
      <c r="B158" t="s">
        <v>75</v>
      </c>
      <c r="C158">
        <v>143771859</v>
      </c>
      <c r="D158" t="s">
        <v>8</v>
      </c>
      <c r="E158">
        <v>23</v>
      </c>
      <c r="F158" t="s">
        <v>2972</v>
      </c>
      <c r="G158">
        <v>-3.8282368288200003E-2</v>
      </c>
    </row>
    <row r="159" spans="1:7" x14ac:dyDescent="0.2">
      <c r="A159" t="str">
        <f t="shared" ref="A159:A168" si="14">"ADO"</f>
        <v>ADO</v>
      </c>
      <c r="B159" t="s">
        <v>372</v>
      </c>
      <c r="C159">
        <v>64564701</v>
      </c>
      <c r="D159" t="s">
        <v>8</v>
      </c>
      <c r="E159">
        <v>24</v>
      </c>
      <c r="F159" t="s">
        <v>2973</v>
      </c>
      <c r="G159">
        <v>8.2442153315500005E-2</v>
      </c>
    </row>
    <row r="160" spans="1:7" x14ac:dyDescent="0.2">
      <c r="A160" t="str">
        <f t="shared" si="14"/>
        <v>ADO</v>
      </c>
      <c r="B160" t="s">
        <v>372</v>
      </c>
      <c r="C160">
        <v>64564643</v>
      </c>
      <c r="D160" t="s">
        <v>8</v>
      </c>
      <c r="E160">
        <v>24</v>
      </c>
      <c r="F160" t="s">
        <v>2974</v>
      </c>
      <c r="G160">
        <v>0.10835819215799999</v>
      </c>
    </row>
    <row r="161" spans="1:7" x14ac:dyDescent="0.2">
      <c r="A161" t="str">
        <f t="shared" si="14"/>
        <v>ADO</v>
      </c>
      <c r="B161" t="s">
        <v>372</v>
      </c>
      <c r="C161">
        <v>64564711</v>
      </c>
      <c r="D161" t="s">
        <v>8</v>
      </c>
      <c r="E161">
        <v>24</v>
      </c>
      <c r="F161" t="s">
        <v>2975</v>
      </c>
      <c r="G161">
        <v>0.29917017800700002</v>
      </c>
    </row>
    <row r="162" spans="1:7" x14ac:dyDescent="0.2">
      <c r="A162" t="str">
        <f t="shared" si="14"/>
        <v>ADO</v>
      </c>
      <c r="B162" t="s">
        <v>372</v>
      </c>
      <c r="C162">
        <v>64564781</v>
      </c>
      <c r="D162" t="s">
        <v>8</v>
      </c>
      <c r="E162">
        <v>24</v>
      </c>
      <c r="F162" t="s">
        <v>2976</v>
      </c>
      <c r="G162">
        <v>2.4859079148899998</v>
      </c>
    </row>
    <row r="163" spans="1:7" x14ac:dyDescent="0.2">
      <c r="A163" t="str">
        <f t="shared" si="14"/>
        <v>ADO</v>
      </c>
      <c r="B163" t="s">
        <v>372</v>
      </c>
      <c r="C163">
        <v>64564623</v>
      </c>
      <c r="D163" t="s">
        <v>8</v>
      </c>
      <c r="E163">
        <v>24</v>
      </c>
      <c r="F163" t="s">
        <v>2977</v>
      </c>
      <c r="G163">
        <v>0.16047751257599999</v>
      </c>
    </row>
    <row r="164" spans="1:7" x14ac:dyDescent="0.2">
      <c r="A164" t="str">
        <f t="shared" si="14"/>
        <v>ADO</v>
      </c>
      <c r="B164" t="s">
        <v>372</v>
      </c>
      <c r="C164">
        <v>64564527</v>
      </c>
      <c r="D164" t="s">
        <v>8</v>
      </c>
      <c r="E164">
        <v>22</v>
      </c>
      <c r="F164" t="s">
        <v>2978</v>
      </c>
      <c r="G164">
        <v>0.10223447834799999</v>
      </c>
    </row>
    <row r="165" spans="1:7" x14ac:dyDescent="0.2">
      <c r="A165" t="str">
        <f t="shared" si="14"/>
        <v>ADO</v>
      </c>
      <c r="B165" t="s">
        <v>372</v>
      </c>
      <c r="C165">
        <v>64564720</v>
      </c>
      <c r="D165" t="s">
        <v>3</v>
      </c>
      <c r="E165">
        <v>23</v>
      </c>
      <c r="F165" t="s">
        <v>2979</v>
      </c>
      <c r="G165">
        <v>-6.3233109372700005E-2</v>
      </c>
    </row>
    <row r="166" spans="1:7" x14ac:dyDescent="0.2">
      <c r="A166" t="str">
        <f t="shared" si="14"/>
        <v>ADO</v>
      </c>
      <c r="B166" t="s">
        <v>372</v>
      </c>
      <c r="C166">
        <v>64564485</v>
      </c>
      <c r="D166" t="s">
        <v>3</v>
      </c>
      <c r="E166">
        <v>24</v>
      </c>
      <c r="F166" t="s">
        <v>2980</v>
      </c>
      <c r="G166">
        <v>-3.7512643894399997E-2</v>
      </c>
    </row>
    <row r="167" spans="1:7" x14ac:dyDescent="0.2">
      <c r="A167" t="str">
        <f t="shared" si="14"/>
        <v>ADO</v>
      </c>
      <c r="B167" t="s">
        <v>372</v>
      </c>
      <c r="C167">
        <v>64564669</v>
      </c>
      <c r="D167" t="s">
        <v>8</v>
      </c>
      <c r="E167">
        <v>24</v>
      </c>
      <c r="F167" t="s">
        <v>2981</v>
      </c>
      <c r="G167">
        <v>0.21492190710299999</v>
      </c>
    </row>
    <row r="168" spans="1:7" x14ac:dyDescent="0.2">
      <c r="A168" t="str">
        <f t="shared" si="14"/>
        <v>ADO</v>
      </c>
      <c r="B168" t="s">
        <v>372</v>
      </c>
      <c r="C168">
        <v>64564696</v>
      </c>
      <c r="D168" t="s">
        <v>8</v>
      </c>
      <c r="E168">
        <v>24</v>
      </c>
      <c r="F168" t="s">
        <v>2982</v>
      </c>
      <c r="G168">
        <v>4.8888984228200004E-3</v>
      </c>
    </row>
    <row r="169" spans="1:7" x14ac:dyDescent="0.2">
      <c r="A169" t="str">
        <f t="shared" ref="A169:A193" si="15">"ADPRH"</f>
        <v>ADPRH</v>
      </c>
      <c r="B169" t="s">
        <v>114</v>
      </c>
      <c r="C169">
        <v>119301127</v>
      </c>
      <c r="D169" t="s">
        <v>8</v>
      </c>
      <c r="E169">
        <v>22</v>
      </c>
      <c r="F169" t="s">
        <v>2983</v>
      </c>
      <c r="G169">
        <v>6.6393680323699994E-2</v>
      </c>
    </row>
    <row r="170" spans="1:7" x14ac:dyDescent="0.2">
      <c r="A170" t="str">
        <f t="shared" si="15"/>
        <v>ADPRH</v>
      </c>
      <c r="B170" t="s">
        <v>114</v>
      </c>
      <c r="C170">
        <v>119301129</v>
      </c>
      <c r="D170" t="s">
        <v>3</v>
      </c>
      <c r="E170">
        <v>23</v>
      </c>
      <c r="F170" t="s">
        <v>2984</v>
      </c>
      <c r="G170">
        <v>0.171105858419</v>
      </c>
    </row>
    <row r="171" spans="1:7" x14ac:dyDescent="0.2">
      <c r="A171" t="str">
        <f t="shared" si="15"/>
        <v>ADPRH</v>
      </c>
      <c r="B171" t="s">
        <v>114</v>
      </c>
      <c r="C171">
        <v>119298594</v>
      </c>
      <c r="D171" t="s">
        <v>3</v>
      </c>
      <c r="E171">
        <v>23</v>
      </c>
      <c r="F171" t="s">
        <v>2985</v>
      </c>
      <c r="G171">
        <v>0.58334790872800002</v>
      </c>
    </row>
    <row r="172" spans="1:7" x14ac:dyDescent="0.2">
      <c r="A172" t="str">
        <f t="shared" si="15"/>
        <v>ADPRH</v>
      </c>
      <c r="B172" t="s">
        <v>114</v>
      </c>
      <c r="C172">
        <v>119298615</v>
      </c>
      <c r="D172" t="s">
        <v>3</v>
      </c>
      <c r="E172">
        <v>24</v>
      </c>
      <c r="F172" t="s">
        <v>2986</v>
      </c>
      <c r="G172">
        <v>0.83576079110000001</v>
      </c>
    </row>
    <row r="173" spans="1:7" x14ac:dyDescent="0.2">
      <c r="A173" t="str">
        <f t="shared" si="15"/>
        <v>ADPRH</v>
      </c>
      <c r="B173" t="s">
        <v>114</v>
      </c>
      <c r="C173">
        <v>119298651</v>
      </c>
      <c r="D173" t="s">
        <v>3</v>
      </c>
      <c r="E173">
        <v>23</v>
      </c>
      <c r="F173" t="s">
        <v>2987</v>
      </c>
      <c r="G173">
        <v>0.98675856206699997</v>
      </c>
    </row>
    <row r="174" spans="1:7" x14ac:dyDescent="0.2">
      <c r="A174" t="str">
        <f t="shared" si="15"/>
        <v>ADPRH</v>
      </c>
      <c r="B174" t="s">
        <v>114</v>
      </c>
      <c r="C174">
        <v>119298657</v>
      </c>
      <c r="D174" t="s">
        <v>3</v>
      </c>
      <c r="E174">
        <v>24</v>
      </c>
      <c r="F174" t="s">
        <v>2988</v>
      </c>
      <c r="G174">
        <v>0.49445891424900001</v>
      </c>
    </row>
    <row r="175" spans="1:7" x14ac:dyDescent="0.2">
      <c r="A175" t="str">
        <f t="shared" si="15"/>
        <v>ADPRH</v>
      </c>
      <c r="B175" t="s">
        <v>114</v>
      </c>
      <c r="C175">
        <v>119298663</v>
      </c>
      <c r="D175" t="s">
        <v>3</v>
      </c>
      <c r="E175">
        <v>23</v>
      </c>
      <c r="F175" t="s">
        <v>2989</v>
      </c>
      <c r="G175">
        <v>0.31524181051099998</v>
      </c>
    </row>
    <row r="176" spans="1:7" x14ac:dyDescent="0.2">
      <c r="A176" t="str">
        <f t="shared" si="15"/>
        <v>ADPRH</v>
      </c>
      <c r="B176" t="s">
        <v>114</v>
      </c>
      <c r="C176">
        <v>119298540</v>
      </c>
      <c r="D176" t="s">
        <v>3</v>
      </c>
      <c r="E176">
        <v>24</v>
      </c>
      <c r="F176" t="s">
        <v>2990</v>
      </c>
      <c r="G176">
        <v>-2.91122500847E-2</v>
      </c>
    </row>
    <row r="177" spans="1:7" x14ac:dyDescent="0.2">
      <c r="A177" t="str">
        <f t="shared" si="15"/>
        <v>ADPRH</v>
      </c>
      <c r="B177" t="s">
        <v>114</v>
      </c>
      <c r="C177">
        <v>119298316</v>
      </c>
      <c r="D177" t="s">
        <v>8</v>
      </c>
      <c r="E177">
        <v>24</v>
      </c>
      <c r="F177" t="s">
        <v>2991</v>
      </c>
      <c r="G177">
        <v>0.104310215283</v>
      </c>
    </row>
    <row r="178" spans="1:7" x14ac:dyDescent="0.2">
      <c r="A178" t="str">
        <f t="shared" si="15"/>
        <v>ADPRH</v>
      </c>
      <c r="B178" t="s">
        <v>114</v>
      </c>
      <c r="C178">
        <v>119298364</v>
      </c>
      <c r="D178" t="s">
        <v>8</v>
      </c>
      <c r="E178">
        <v>24</v>
      </c>
      <c r="F178" t="s">
        <v>2992</v>
      </c>
      <c r="G178">
        <v>0.71382758307799998</v>
      </c>
    </row>
    <row r="179" spans="1:7" x14ac:dyDescent="0.2">
      <c r="A179" t="str">
        <f t="shared" si="15"/>
        <v>ADPRH</v>
      </c>
      <c r="B179" t="s">
        <v>114</v>
      </c>
      <c r="C179">
        <v>119298388</v>
      </c>
      <c r="D179" t="s">
        <v>8</v>
      </c>
      <c r="E179">
        <v>23</v>
      </c>
      <c r="F179" t="s">
        <v>2993</v>
      </c>
      <c r="G179">
        <v>0.36556368569999997</v>
      </c>
    </row>
    <row r="180" spans="1:7" x14ac:dyDescent="0.2">
      <c r="A180" t="str">
        <f t="shared" si="15"/>
        <v>ADPRH</v>
      </c>
      <c r="B180" t="s">
        <v>114</v>
      </c>
      <c r="C180">
        <v>119298412</v>
      </c>
      <c r="D180" t="s">
        <v>8</v>
      </c>
      <c r="E180">
        <v>25</v>
      </c>
      <c r="F180" t="s">
        <v>2994</v>
      </c>
      <c r="G180">
        <v>-0.15524956888499999</v>
      </c>
    </row>
    <row r="181" spans="1:7" x14ac:dyDescent="0.2">
      <c r="A181" t="str">
        <f t="shared" si="15"/>
        <v>ADPRH</v>
      </c>
      <c r="B181" t="s">
        <v>114</v>
      </c>
      <c r="C181">
        <v>119301040</v>
      </c>
      <c r="D181" t="s">
        <v>8</v>
      </c>
      <c r="E181">
        <v>23</v>
      </c>
      <c r="F181" t="s">
        <v>2995</v>
      </c>
      <c r="G181">
        <v>3.1587658387999998E-2</v>
      </c>
    </row>
    <row r="182" spans="1:7" x14ac:dyDescent="0.2">
      <c r="A182" t="str">
        <f t="shared" si="15"/>
        <v>ADPRH</v>
      </c>
      <c r="B182" t="s">
        <v>114</v>
      </c>
      <c r="C182">
        <v>119301068</v>
      </c>
      <c r="D182" t="s">
        <v>8</v>
      </c>
      <c r="E182">
        <v>24</v>
      </c>
      <c r="F182" t="s">
        <v>2996</v>
      </c>
      <c r="G182">
        <v>0.230314910692</v>
      </c>
    </row>
    <row r="183" spans="1:7" x14ac:dyDescent="0.2">
      <c r="A183" t="str">
        <f t="shared" si="15"/>
        <v>ADPRH</v>
      </c>
      <c r="B183" t="s">
        <v>114</v>
      </c>
      <c r="C183">
        <v>119301081</v>
      </c>
      <c r="D183" t="s">
        <v>8</v>
      </c>
      <c r="E183">
        <v>24</v>
      </c>
      <c r="F183" t="s">
        <v>2997</v>
      </c>
      <c r="G183">
        <v>-0.14079381248100001</v>
      </c>
    </row>
    <row r="184" spans="1:7" x14ac:dyDescent="0.2">
      <c r="A184" t="str">
        <f t="shared" si="15"/>
        <v>ADPRH</v>
      </c>
      <c r="B184" t="s">
        <v>114</v>
      </c>
      <c r="C184">
        <v>119301161</v>
      </c>
      <c r="D184" t="s">
        <v>8</v>
      </c>
      <c r="E184">
        <v>23</v>
      </c>
      <c r="F184" t="s">
        <v>2998</v>
      </c>
      <c r="G184">
        <v>0.19867748247200001</v>
      </c>
    </row>
    <row r="185" spans="1:7" x14ac:dyDescent="0.2">
      <c r="A185" t="str">
        <f t="shared" si="15"/>
        <v>ADPRH</v>
      </c>
      <c r="B185" t="s">
        <v>114</v>
      </c>
      <c r="C185">
        <v>119301165</v>
      </c>
      <c r="D185" t="s">
        <v>8</v>
      </c>
      <c r="E185">
        <v>22</v>
      </c>
      <c r="F185" t="s">
        <v>2999</v>
      </c>
      <c r="G185">
        <v>8.1605086857800005E-2</v>
      </c>
    </row>
    <row r="186" spans="1:7" x14ac:dyDescent="0.2">
      <c r="A186" t="str">
        <f t="shared" si="15"/>
        <v>ADPRH</v>
      </c>
      <c r="B186" t="s">
        <v>114</v>
      </c>
      <c r="C186">
        <v>119298534</v>
      </c>
      <c r="D186" t="s">
        <v>3</v>
      </c>
      <c r="E186">
        <v>23</v>
      </c>
      <c r="F186" t="s">
        <v>3000</v>
      </c>
      <c r="G186">
        <v>0.82191413052899998</v>
      </c>
    </row>
    <row r="187" spans="1:7" x14ac:dyDescent="0.2">
      <c r="A187" t="str">
        <f t="shared" si="15"/>
        <v>ADPRH</v>
      </c>
      <c r="B187" t="s">
        <v>114</v>
      </c>
      <c r="C187">
        <v>119298491</v>
      </c>
      <c r="D187" t="s">
        <v>3</v>
      </c>
      <c r="E187">
        <v>22</v>
      </c>
      <c r="F187" t="s">
        <v>3001</v>
      </c>
      <c r="G187">
        <v>1.1774806468300001</v>
      </c>
    </row>
    <row r="188" spans="1:7" x14ac:dyDescent="0.2">
      <c r="A188" t="str">
        <f t="shared" si="15"/>
        <v>ADPRH</v>
      </c>
      <c r="B188" t="s">
        <v>114</v>
      </c>
      <c r="C188">
        <v>119298353</v>
      </c>
      <c r="D188" t="s">
        <v>3</v>
      </c>
      <c r="E188">
        <v>25</v>
      </c>
      <c r="F188" t="s">
        <v>3002</v>
      </c>
      <c r="G188">
        <v>0.45186313607700002</v>
      </c>
    </row>
    <row r="189" spans="1:7" x14ac:dyDescent="0.2">
      <c r="A189" t="str">
        <f t="shared" si="15"/>
        <v>ADPRH</v>
      </c>
      <c r="B189" t="s">
        <v>114</v>
      </c>
      <c r="C189">
        <v>119298312</v>
      </c>
      <c r="D189" t="s">
        <v>3</v>
      </c>
      <c r="E189">
        <v>25</v>
      </c>
      <c r="F189" t="s">
        <v>3003</v>
      </c>
      <c r="G189">
        <v>0.58147091482199997</v>
      </c>
    </row>
    <row r="190" spans="1:7" x14ac:dyDescent="0.2">
      <c r="A190" t="str">
        <f t="shared" si="15"/>
        <v>ADPRH</v>
      </c>
      <c r="B190" t="s">
        <v>114</v>
      </c>
      <c r="C190">
        <v>119298264</v>
      </c>
      <c r="D190" t="s">
        <v>3</v>
      </c>
      <c r="E190">
        <v>25</v>
      </c>
      <c r="F190" t="s">
        <v>3004</v>
      </c>
      <c r="G190">
        <v>0.214503529798</v>
      </c>
    </row>
    <row r="191" spans="1:7" x14ac:dyDescent="0.2">
      <c r="A191" t="str">
        <f t="shared" si="15"/>
        <v>ADPRH</v>
      </c>
      <c r="B191" t="s">
        <v>114</v>
      </c>
      <c r="C191">
        <v>119298148</v>
      </c>
      <c r="D191" t="s">
        <v>3</v>
      </c>
      <c r="E191">
        <v>23</v>
      </c>
      <c r="F191" t="s">
        <v>3005</v>
      </c>
      <c r="G191">
        <v>-3.6877133061800002E-2</v>
      </c>
    </row>
    <row r="192" spans="1:7" x14ac:dyDescent="0.2">
      <c r="A192" t="str">
        <f t="shared" si="15"/>
        <v>ADPRH</v>
      </c>
      <c r="B192" t="s">
        <v>114</v>
      </c>
      <c r="C192">
        <v>119298567</v>
      </c>
      <c r="D192" t="s">
        <v>3</v>
      </c>
      <c r="E192">
        <v>24</v>
      </c>
      <c r="F192" t="s">
        <v>3006</v>
      </c>
      <c r="G192">
        <v>0.366561765727</v>
      </c>
    </row>
    <row r="193" spans="1:7" x14ac:dyDescent="0.2">
      <c r="A193" t="str">
        <f t="shared" si="15"/>
        <v>ADPRH</v>
      </c>
      <c r="B193" t="s">
        <v>114</v>
      </c>
      <c r="C193">
        <v>119298546</v>
      </c>
      <c r="D193" t="s">
        <v>3</v>
      </c>
      <c r="E193">
        <v>24</v>
      </c>
      <c r="F193" t="s">
        <v>3007</v>
      </c>
      <c r="G193">
        <v>0.554911197834</v>
      </c>
    </row>
    <row r="194" spans="1:7" x14ac:dyDescent="0.2">
      <c r="A194" t="str">
        <f t="shared" ref="A194:A203" si="16">"ADPRM"</f>
        <v>ADPRM</v>
      </c>
      <c r="B194" t="s">
        <v>484</v>
      </c>
      <c r="C194">
        <v>10601011</v>
      </c>
      <c r="D194" t="s">
        <v>8</v>
      </c>
      <c r="E194">
        <v>24</v>
      </c>
      <c r="F194" t="s">
        <v>3008</v>
      </c>
      <c r="G194">
        <v>0.89028273954500003</v>
      </c>
    </row>
    <row r="195" spans="1:7" x14ac:dyDescent="0.2">
      <c r="A195" t="str">
        <f t="shared" si="16"/>
        <v>ADPRM</v>
      </c>
      <c r="B195" t="s">
        <v>484</v>
      </c>
      <c r="C195">
        <v>10600917</v>
      </c>
      <c r="D195" t="s">
        <v>3</v>
      </c>
      <c r="E195">
        <v>23</v>
      </c>
      <c r="F195" t="s">
        <v>3009</v>
      </c>
      <c r="G195">
        <v>0.96422075411999997</v>
      </c>
    </row>
    <row r="196" spans="1:7" x14ac:dyDescent="0.2">
      <c r="A196" t="str">
        <f t="shared" si="16"/>
        <v>ADPRM</v>
      </c>
      <c r="B196" t="s">
        <v>484</v>
      </c>
      <c r="C196">
        <v>10600945</v>
      </c>
      <c r="D196" t="s">
        <v>3</v>
      </c>
      <c r="E196">
        <v>23</v>
      </c>
      <c r="F196" t="s">
        <v>3010</v>
      </c>
      <c r="G196">
        <v>1.14549650633</v>
      </c>
    </row>
    <row r="197" spans="1:7" x14ac:dyDescent="0.2">
      <c r="A197" t="str">
        <f t="shared" si="16"/>
        <v>ADPRM</v>
      </c>
      <c r="B197" t="s">
        <v>484</v>
      </c>
      <c r="C197">
        <v>10601102</v>
      </c>
      <c r="D197" t="s">
        <v>3</v>
      </c>
      <c r="E197">
        <v>24</v>
      </c>
      <c r="F197" t="s">
        <v>3011</v>
      </c>
      <c r="G197">
        <v>3.9258040244699997E-2</v>
      </c>
    </row>
    <row r="198" spans="1:7" x14ac:dyDescent="0.2">
      <c r="A198" t="str">
        <f t="shared" si="16"/>
        <v>ADPRM</v>
      </c>
      <c r="B198" t="s">
        <v>484</v>
      </c>
      <c r="C198">
        <v>10601132</v>
      </c>
      <c r="D198" t="s">
        <v>3</v>
      </c>
      <c r="E198">
        <v>23</v>
      </c>
      <c r="F198" t="s">
        <v>3012</v>
      </c>
      <c r="G198">
        <v>2.3158619361700002E-2</v>
      </c>
    </row>
    <row r="199" spans="1:7" x14ac:dyDescent="0.2">
      <c r="A199" t="str">
        <f t="shared" si="16"/>
        <v>ADPRM</v>
      </c>
      <c r="B199" t="s">
        <v>484</v>
      </c>
      <c r="C199">
        <v>10600957</v>
      </c>
      <c r="D199" t="s">
        <v>8</v>
      </c>
      <c r="E199">
        <v>23</v>
      </c>
      <c r="F199" t="s">
        <v>3013</v>
      </c>
      <c r="G199">
        <v>0.51321426468999998</v>
      </c>
    </row>
    <row r="200" spans="1:7" x14ac:dyDescent="0.2">
      <c r="A200" t="str">
        <f t="shared" si="16"/>
        <v>ADPRM</v>
      </c>
      <c r="B200" t="s">
        <v>484</v>
      </c>
      <c r="C200">
        <v>10601031</v>
      </c>
      <c r="D200" t="s">
        <v>8</v>
      </c>
      <c r="E200">
        <v>24</v>
      </c>
      <c r="F200" t="s">
        <v>3014</v>
      </c>
      <c r="G200">
        <v>0.18642943287399999</v>
      </c>
    </row>
    <row r="201" spans="1:7" x14ac:dyDescent="0.2">
      <c r="A201" t="str">
        <f t="shared" si="16"/>
        <v>ADPRM</v>
      </c>
      <c r="B201" t="s">
        <v>484</v>
      </c>
      <c r="C201">
        <v>10600988</v>
      </c>
      <c r="D201" t="s">
        <v>8</v>
      </c>
      <c r="E201">
        <v>24</v>
      </c>
      <c r="F201" t="s">
        <v>3015</v>
      </c>
      <c r="G201">
        <v>0.26965816545499999</v>
      </c>
    </row>
    <row r="202" spans="1:7" x14ac:dyDescent="0.2">
      <c r="A202" t="str">
        <f t="shared" si="16"/>
        <v>ADPRM</v>
      </c>
      <c r="B202" t="s">
        <v>484</v>
      </c>
      <c r="C202">
        <v>10601064</v>
      </c>
      <c r="D202" t="s">
        <v>8</v>
      </c>
      <c r="E202">
        <v>24</v>
      </c>
      <c r="F202" t="s">
        <v>3016</v>
      </c>
      <c r="G202">
        <v>3.1712779238500001E-2</v>
      </c>
    </row>
    <row r="203" spans="1:7" x14ac:dyDescent="0.2">
      <c r="A203" t="str">
        <f t="shared" si="16"/>
        <v>ADPRM</v>
      </c>
      <c r="B203" t="s">
        <v>484</v>
      </c>
      <c r="C203">
        <v>10601082</v>
      </c>
      <c r="D203" t="s">
        <v>8</v>
      </c>
      <c r="E203">
        <v>24</v>
      </c>
      <c r="F203" t="s">
        <v>3017</v>
      </c>
      <c r="G203">
        <v>0.44431615042200001</v>
      </c>
    </row>
    <row r="204" spans="1:7" x14ac:dyDescent="0.2">
      <c r="A204" t="str">
        <f t="shared" ref="A204:A216" si="17">"ADSL"</f>
        <v>ADSL</v>
      </c>
      <c r="B204" t="s">
        <v>193</v>
      </c>
      <c r="C204">
        <v>40742501</v>
      </c>
      <c r="D204" t="s">
        <v>3</v>
      </c>
      <c r="E204">
        <v>23</v>
      </c>
      <c r="F204" t="s">
        <v>3018</v>
      </c>
      <c r="G204">
        <v>0.13011439965999999</v>
      </c>
    </row>
    <row r="205" spans="1:7" x14ac:dyDescent="0.2">
      <c r="A205" t="str">
        <f t="shared" si="17"/>
        <v>ADSL</v>
      </c>
      <c r="B205" t="s">
        <v>193</v>
      </c>
      <c r="C205">
        <v>40742678</v>
      </c>
      <c r="D205" t="s">
        <v>8</v>
      </c>
      <c r="E205">
        <v>24</v>
      </c>
      <c r="F205" t="s">
        <v>3019</v>
      </c>
      <c r="G205">
        <v>-5.8127246862100003E-2</v>
      </c>
    </row>
    <row r="206" spans="1:7" x14ac:dyDescent="0.2">
      <c r="A206" t="str">
        <f t="shared" si="17"/>
        <v>ADSL</v>
      </c>
      <c r="B206" t="s">
        <v>193</v>
      </c>
      <c r="C206">
        <v>40742501</v>
      </c>
      <c r="D206" t="s">
        <v>3</v>
      </c>
      <c r="E206">
        <v>24</v>
      </c>
      <c r="F206" t="s">
        <v>3020</v>
      </c>
      <c r="G206">
        <v>6.7978072226399996E-2</v>
      </c>
    </row>
    <row r="207" spans="1:7" x14ac:dyDescent="0.2">
      <c r="A207" t="str">
        <f t="shared" si="17"/>
        <v>ADSL</v>
      </c>
      <c r="B207" t="s">
        <v>193</v>
      </c>
      <c r="C207">
        <v>40742729</v>
      </c>
      <c r="D207" t="s">
        <v>8</v>
      </c>
      <c r="E207">
        <v>24</v>
      </c>
      <c r="F207" t="s">
        <v>3021</v>
      </c>
      <c r="G207">
        <v>0.94278964529499998</v>
      </c>
    </row>
    <row r="208" spans="1:7" x14ac:dyDescent="0.2">
      <c r="A208" t="str">
        <f t="shared" si="17"/>
        <v>ADSL</v>
      </c>
      <c r="B208" t="s">
        <v>193</v>
      </c>
      <c r="C208">
        <v>40742737</v>
      </c>
      <c r="D208" t="s">
        <v>8</v>
      </c>
      <c r="E208">
        <v>23</v>
      </c>
      <c r="F208" t="s">
        <v>3022</v>
      </c>
      <c r="G208">
        <v>0.91656063911100005</v>
      </c>
    </row>
    <row r="209" spans="1:7" x14ac:dyDescent="0.2">
      <c r="A209" t="str">
        <f t="shared" si="17"/>
        <v>ADSL</v>
      </c>
      <c r="B209" t="s">
        <v>193</v>
      </c>
      <c r="C209">
        <v>40742681</v>
      </c>
      <c r="D209" t="s">
        <v>8</v>
      </c>
      <c r="E209">
        <v>23</v>
      </c>
      <c r="F209" t="s">
        <v>3023</v>
      </c>
      <c r="G209">
        <v>0.122924842602</v>
      </c>
    </row>
    <row r="210" spans="1:7" x14ac:dyDescent="0.2">
      <c r="A210" t="str">
        <f t="shared" si="17"/>
        <v>ADSL</v>
      </c>
      <c r="B210" t="s">
        <v>193</v>
      </c>
      <c r="C210">
        <v>40742458</v>
      </c>
      <c r="D210" t="s">
        <v>3</v>
      </c>
      <c r="E210">
        <v>22</v>
      </c>
      <c r="F210" t="s">
        <v>3024</v>
      </c>
      <c r="G210">
        <v>2.4124935229799999E-3</v>
      </c>
    </row>
    <row r="211" spans="1:7" x14ac:dyDescent="0.2">
      <c r="A211" t="str">
        <f t="shared" si="17"/>
        <v>ADSL</v>
      </c>
      <c r="B211" t="s">
        <v>193</v>
      </c>
      <c r="C211">
        <v>40742584</v>
      </c>
      <c r="D211" t="s">
        <v>8</v>
      </c>
      <c r="E211">
        <v>24</v>
      </c>
      <c r="F211" t="s">
        <v>3025</v>
      </c>
      <c r="G211">
        <v>0.68461349118000003</v>
      </c>
    </row>
    <row r="212" spans="1:7" x14ac:dyDescent="0.2">
      <c r="A212" t="str">
        <f t="shared" si="17"/>
        <v>ADSL</v>
      </c>
      <c r="B212" t="s">
        <v>193</v>
      </c>
      <c r="C212">
        <v>40742556</v>
      </c>
      <c r="D212" t="s">
        <v>8</v>
      </c>
      <c r="E212">
        <v>24</v>
      </c>
      <c r="F212" t="s">
        <v>3026</v>
      </c>
      <c r="G212">
        <v>1.1406497155899999</v>
      </c>
    </row>
    <row r="213" spans="1:7" x14ac:dyDescent="0.2">
      <c r="A213" t="str">
        <f t="shared" si="17"/>
        <v>ADSL</v>
      </c>
      <c r="B213" t="s">
        <v>193</v>
      </c>
      <c r="C213">
        <v>40742607</v>
      </c>
      <c r="D213" t="s">
        <v>3</v>
      </c>
      <c r="E213">
        <v>24</v>
      </c>
      <c r="F213" t="s">
        <v>3027</v>
      </c>
      <c r="G213">
        <v>0.100724240986</v>
      </c>
    </row>
    <row r="214" spans="1:7" x14ac:dyDescent="0.2">
      <c r="A214" t="str">
        <f t="shared" si="17"/>
        <v>ADSL</v>
      </c>
      <c r="B214" t="s">
        <v>193</v>
      </c>
      <c r="C214">
        <v>40742631</v>
      </c>
      <c r="D214" t="s">
        <v>3</v>
      </c>
      <c r="E214">
        <v>24</v>
      </c>
      <c r="F214" t="s">
        <v>3028</v>
      </c>
      <c r="G214">
        <v>5.7333790815200002E-3</v>
      </c>
    </row>
    <row r="215" spans="1:7" x14ac:dyDescent="0.2">
      <c r="A215" t="str">
        <f t="shared" si="17"/>
        <v>ADSL</v>
      </c>
      <c r="B215" t="s">
        <v>193</v>
      </c>
      <c r="C215">
        <v>40742660</v>
      </c>
      <c r="D215" t="s">
        <v>8</v>
      </c>
      <c r="E215">
        <v>22</v>
      </c>
      <c r="F215" t="s">
        <v>3029</v>
      </c>
      <c r="G215">
        <v>2.8090710634300002E-3</v>
      </c>
    </row>
    <row r="216" spans="1:7" x14ac:dyDescent="0.2">
      <c r="A216" t="str">
        <f t="shared" si="17"/>
        <v>ADSL</v>
      </c>
      <c r="B216" t="s">
        <v>193</v>
      </c>
      <c r="C216">
        <v>40742707</v>
      </c>
      <c r="D216" t="s">
        <v>3</v>
      </c>
      <c r="E216">
        <v>24</v>
      </c>
      <c r="F216" t="s">
        <v>3030</v>
      </c>
      <c r="G216">
        <v>0.60761878874099995</v>
      </c>
    </row>
    <row r="217" spans="1:7" x14ac:dyDescent="0.2">
      <c r="A217" t="str">
        <f t="shared" ref="A217:A225" si="18">"ADSS"</f>
        <v>ADSS</v>
      </c>
      <c r="B217" t="s">
        <v>35</v>
      </c>
      <c r="C217">
        <v>244615468</v>
      </c>
      <c r="D217" t="s">
        <v>8</v>
      </c>
      <c r="E217">
        <v>24</v>
      </c>
      <c r="F217" t="s">
        <v>3031</v>
      </c>
      <c r="G217">
        <v>3.30872350767E-2</v>
      </c>
    </row>
    <row r="218" spans="1:7" x14ac:dyDescent="0.2">
      <c r="A218" t="str">
        <f t="shared" si="18"/>
        <v>ADSS</v>
      </c>
      <c r="B218" t="s">
        <v>35</v>
      </c>
      <c r="C218">
        <v>244615458</v>
      </c>
      <c r="D218" t="s">
        <v>8</v>
      </c>
      <c r="E218">
        <v>23</v>
      </c>
      <c r="F218" t="s">
        <v>3032</v>
      </c>
      <c r="G218">
        <v>-1.1924701398899999E-2</v>
      </c>
    </row>
    <row r="219" spans="1:7" x14ac:dyDescent="0.2">
      <c r="A219" t="str">
        <f t="shared" si="18"/>
        <v>ADSS</v>
      </c>
      <c r="B219" t="s">
        <v>35</v>
      </c>
      <c r="C219">
        <v>244615211</v>
      </c>
      <c r="D219" t="s">
        <v>8</v>
      </c>
      <c r="E219">
        <v>24</v>
      </c>
      <c r="F219" t="s">
        <v>3033</v>
      </c>
      <c r="G219">
        <v>1.1273055808600001</v>
      </c>
    </row>
    <row r="220" spans="1:7" x14ac:dyDescent="0.2">
      <c r="A220" t="str">
        <f t="shared" si="18"/>
        <v>ADSS</v>
      </c>
      <c r="B220" t="s">
        <v>35</v>
      </c>
      <c r="C220">
        <v>244615191</v>
      </c>
      <c r="D220" t="s">
        <v>8</v>
      </c>
      <c r="E220">
        <v>23</v>
      </c>
      <c r="F220" t="s">
        <v>3034</v>
      </c>
      <c r="G220">
        <v>1.40188927405</v>
      </c>
    </row>
    <row r="221" spans="1:7" x14ac:dyDescent="0.2">
      <c r="A221" t="str">
        <f t="shared" si="18"/>
        <v>ADSS</v>
      </c>
      <c r="B221" t="s">
        <v>35</v>
      </c>
      <c r="C221">
        <v>244615406</v>
      </c>
      <c r="D221" t="s">
        <v>3</v>
      </c>
      <c r="E221">
        <v>24</v>
      </c>
      <c r="F221" t="s">
        <v>3035</v>
      </c>
      <c r="G221">
        <v>0.15668566679099999</v>
      </c>
    </row>
    <row r="222" spans="1:7" x14ac:dyDescent="0.2">
      <c r="A222" t="str">
        <f t="shared" si="18"/>
        <v>ADSS</v>
      </c>
      <c r="B222" t="s">
        <v>35</v>
      </c>
      <c r="C222">
        <v>244615389</v>
      </c>
      <c r="D222" t="s">
        <v>3</v>
      </c>
      <c r="E222">
        <v>23</v>
      </c>
      <c r="F222" t="s">
        <v>3036</v>
      </c>
      <c r="G222">
        <v>8.3474887935300002E-2</v>
      </c>
    </row>
    <row r="223" spans="1:7" x14ac:dyDescent="0.2">
      <c r="A223" t="str">
        <f t="shared" si="18"/>
        <v>ADSS</v>
      </c>
      <c r="B223" t="s">
        <v>35</v>
      </c>
      <c r="C223">
        <v>244615321</v>
      </c>
      <c r="D223" t="s">
        <v>3</v>
      </c>
      <c r="E223">
        <v>24</v>
      </c>
      <c r="F223" t="s">
        <v>3037</v>
      </c>
      <c r="G223">
        <v>0.45311068416</v>
      </c>
    </row>
    <row r="224" spans="1:7" x14ac:dyDescent="0.2">
      <c r="A224" t="str">
        <f t="shared" si="18"/>
        <v>ADSS</v>
      </c>
      <c r="B224" t="s">
        <v>35</v>
      </c>
      <c r="C224">
        <v>244615421</v>
      </c>
      <c r="D224" t="s">
        <v>8</v>
      </c>
      <c r="E224">
        <v>24</v>
      </c>
      <c r="F224" t="s">
        <v>3038</v>
      </c>
      <c r="G224">
        <v>1.16382331367E-2</v>
      </c>
    </row>
    <row r="225" spans="1:7" x14ac:dyDescent="0.2">
      <c r="A225" t="str">
        <f t="shared" si="18"/>
        <v>ADSS</v>
      </c>
      <c r="B225" t="s">
        <v>35</v>
      </c>
      <c r="C225">
        <v>244615289</v>
      </c>
      <c r="D225" t="s">
        <v>3</v>
      </c>
      <c r="E225">
        <v>24</v>
      </c>
      <c r="F225" t="s">
        <v>3039</v>
      </c>
      <c r="G225">
        <v>0.47080514508499999</v>
      </c>
    </row>
    <row r="226" spans="1:7" x14ac:dyDescent="0.2">
      <c r="A226" t="str">
        <f t="shared" ref="A226:A235" si="19">"AFG3L2"</f>
        <v>AFG3L2</v>
      </c>
      <c r="B226" t="s">
        <v>1918</v>
      </c>
      <c r="C226">
        <v>12377060</v>
      </c>
      <c r="D226" t="s">
        <v>3</v>
      </c>
      <c r="E226">
        <v>24</v>
      </c>
      <c r="F226" t="s">
        <v>3040</v>
      </c>
      <c r="G226">
        <v>0.14578038148</v>
      </c>
    </row>
    <row r="227" spans="1:7" x14ac:dyDescent="0.2">
      <c r="A227" t="str">
        <f t="shared" si="19"/>
        <v>AFG3L2</v>
      </c>
      <c r="B227" t="s">
        <v>1918</v>
      </c>
      <c r="C227">
        <v>12377332</v>
      </c>
      <c r="D227" t="s">
        <v>8</v>
      </c>
      <c r="E227">
        <v>24</v>
      </c>
      <c r="F227" t="s">
        <v>3041</v>
      </c>
      <c r="G227">
        <v>-2.0864180045799999E-2</v>
      </c>
    </row>
    <row r="228" spans="1:7" x14ac:dyDescent="0.2">
      <c r="A228" t="str">
        <f t="shared" si="19"/>
        <v>AFG3L2</v>
      </c>
      <c r="B228" t="s">
        <v>1918</v>
      </c>
      <c r="C228">
        <v>12377150</v>
      </c>
      <c r="D228" t="s">
        <v>8</v>
      </c>
      <c r="E228">
        <v>24</v>
      </c>
      <c r="F228" t="s">
        <v>3042</v>
      </c>
      <c r="G228">
        <v>4.2661629327800002E-2</v>
      </c>
    </row>
    <row r="229" spans="1:7" x14ac:dyDescent="0.2">
      <c r="A229" t="str">
        <f t="shared" si="19"/>
        <v>AFG3L2</v>
      </c>
      <c r="B229" t="s">
        <v>1918</v>
      </c>
      <c r="C229">
        <v>12377256</v>
      </c>
      <c r="D229" t="s">
        <v>3</v>
      </c>
      <c r="E229">
        <v>24</v>
      </c>
      <c r="F229" t="s">
        <v>3043</v>
      </c>
      <c r="G229">
        <v>2.7761838572599999E-2</v>
      </c>
    </row>
    <row r="230" spans="1:7" x14ac:dyDescent="0.2">
      <c r="A230" t="str">
        <f t="shared" si="19"/>
        <v>AFG3L2</v>
      </c>
      <c r="B230" t="s">
        <v>1918</v>
      </c>
      <c r="C230">
        <v>12377251</v>
      </c>
      <c r="D230" t="s">
        <v>3</v>
      </c>
      <c r="E230">
        <v>24</v>
      </c>
      <c r="F230" t="s">
        <v>3044</v>
      </c>
      <c r="G230">
        <v>-5.3786229199900004E-3</v>
      </c>
    </row>
    <row r="231" spans="1:7" x14ac:dyDescent="0.2">
      <c r="A231" t="str">
        <f t="shared" si="19"/>
        <v>AFG3L2</v>
      </c>
      <c r="B231" t="s">
        <v>1918</v>
      </c>
      <c r="C231">
        <v>12377216</v>
      </c>
      <c r="D231" t="s">
        <v>3</v>
      </c>
      <c r="E231">
        <v>24</v>
      </c>
      <c r="F231" t="s">
        <v>3045</v>
      </c>
      <c r="G231">
        <v>0.46494576806100002</v>
      </c>
    </row>
    <row r="232" spans="1:7" x14ac:dyDescent="0.2">
      <c r="A232" t="str">
        <f t="shared" si="19"/>
        <v>AFG3L2</v>
      </c>
      <c r="B232" t="s">
        <v>1918</v>
      </c>
      <c r="C232">
        <v>12377089</v>
      </c>
      <c r="D232" t="s">
        <v>3</v>
      </c>
      <c r="E232">
        <v>23</v>
      </c>
      <c r="F232" t="s">
        <v>3046</v>
      </c>
      <c r="G232">
        <v>0.62784874441299998</v>
      </c>
    </row>
    <row r="233" spans="1:7" x14ac:dyDescent="0.2">
      <c r="A233" t="str">
        <f t="shared" si="19"/>
        <v>AFG3L2</v>
      </c>
      <c r="B233" t="s">
        <v>1918</v>
      </c>
      <c r="C233">
        <v>12377232</v>
      </c>
      <c r="D233" t="s">
        <v>8</v>
      </c>
      <c r="E233">
        <v>24</v>
      </c>
      <c r="F233" t="s">
        <v>3047</v>
      </c>
      <c r="G233">
        <v>1.90720548753</v>
      </c>
    </row>
    <row r="234" spans="1:7" x14ac:dyDescent="0.2">
      <c r="A234" t="str">
        <f t="shared" si="19"/>
        <v>AFG3L2</v>
      </c>
      <c r="B234" t="s">
        <v>1918</v>
      </c>
      <c r="C234">
        <v>12377163</v>
      </c>
      <c r="D234" t="s">
        <v>8</v>
      </c>
      <c r="E234">
        <v>24</v>
      </c>
      <c r="F234" t="s">
        <v>3048</v>
      </c>
      <c r="G234">
        <v>0.220261159978</v>
      </c>
    </row>
    <row r="235" spans="1:7" x14ac:dyDescent="0.2">
      <c r="A235" t="str">
        <f t="shared" si="19"/>
        <v>AFG3L2</v>
      </c>
      <c r="B235" t="s">
        <v>1918</v>
      </c>
      <c r="C235">
        <v>12377054</v>
      </c>
      <c r="D235" t="s">
        <v>3</v>
      </c>
      <c r="E235">
        <v>24</v>
      </c>
      <c r="F235" t="s">
        <v>3049</v>
      </c>
      <c r="G235">
        <v>5.8545809799800001E-2</v>
      </c>
    </row>
    <row r="236" spans="1:7" x14ac:dyDescent="0.2">
      <c r="A236" t="str">
        <f t="shared" ref="A236:A245" si="20">"AGPS"</f>
        <v>AGPS</v>
      </c>
      <c r="B236" t="s">
        <v>161</v>
      </c>
      <c r="C236">
        <v>178257482</v>
      </c>
      <c r="D236" t="s">
        <v>3</v>
      </c>
      <c r="E236">
        <v>23</v>
      </c>
      <c r="F236" t="s">
        <v>3050</v>
      </c>
      <c r="G236">
        <v>6.7927981430400006E-2</v>
      </c>
    </row>
    <row r="237" spans="1:7" x14ac:dyDescent="0.2">
      <c r="A237" t="str">
        <f t="shared" si="20"/>
        <v>AGPS</v>
      </c>
      <c r="B237" t="s">
        <v>161</v>
      </c>
      <c r="C237">
        <v>178257321</v>
      </c>
      <c r="D237" t="s">
        <v>3</v>
      </c>
      <c r="E237">
        <v>23</v>
      </c>
      <c r="F237" t="s">
        <v>3051</v>
      </c>
      <c r="G237">
        <v>0.40372323008700001</v>
      </c>
    </row>
    <row r="238" spans="1:7" x14ac:dyDescent="0.2">
      <c r="A238" t="str">
        <f t="shared" si="20"/>
        <v>AGPS</v>
      </c>
      <c r="B238" t="s">
        <v>161</v>
      </c>
      <c r="C238">
        <v>178257511</v>
      </c>
      <c r="D238" t="s">
        <v>8</v>
      </c>
      <c r="E238">
        <v>24</v>
      </c>
      <c r="F238" t="s">
        <v>3052</v>
      </c>
      <c r="G238">
        <v>1.2991770307899999</v>
      </c>
    </row>
    <row r="239" spans="1:7" x14ac:dyDescent="0.2">
      <c r="A239" t="str">
        <f t="shared" si="20"/>
        <v>AGPS</v>
      </c>
      <c r="B239" t="s">
        <v>161</v>
      </c>
      <c r="C239">
        <v>178257520</v>
      </c>
      <c r="D239" t="s">
        <v>8</v>
      </c>
      <c r="E239">
        <v>24</v>
      </c>
      <c r="F239" t="s">
        <v>3053</v>
      </c>
      <c r="G239">
        <v>0.77149093134799995</v>
      </c>
    </row>
    <row r="240" spans="1:7" x14ac:dyDescent="0.2">
      <c r="A240" t="str">
        <f t="shared" si="20"/>
        <v>AGPS</v>
      </c>
      <c r="B240" t="s">
        <v>161</v>
      </c>
      <c r="C240">
        <v>178257597</v>
      </c>
      <c r="D240" t="s">
        <v>8</v>
      </c>
      <c r="E240">
        <v>22</v>
      </c>
      <c r="F240" t="s">
        <v>3054</v>
      </c>
      <c r="G240">
        <v>5.4823337031499997E-2</v>
      </c>
    </row>
    <row r="241" spans="1:7" x14ac:dyDescent="0.2">
      <c r="A241" t="str">
        <f t="shared" si="20"/>
        <v>AGPS</v>
      </c>
      <c r="B241" t="s">
        <v>161</v>
      </c>
      <c r="C241">
        <v>178257621</v>
      </c>
      <c r="D241" t="s">
        <v>8</v>
      </c>
      <c r="E241">
        <v>24</v>
      </c>
      <c r="F241" t="s">
        <v>3055</v>
      </c>
      <c r="G241">
        <v>1.6275835292299999E-2</v>
      </c>
    </row>
    <row r="242" spans="1:7" x14ac:dyDescent="0.2">
      <c r="A242" t="str">
        <f t="shared" si="20"/>
        <v>AGPS</v>
      </c>
      <c r="B242" t="s">
        <v>161</v>
      </c>
      <c r="C242">
        <v>178257627</v>
      </c>
      <c r="D242" t="s">
        <v>8</v>
      </c>
      <c r="E242">
        <v>24</v>
      </c>
      <c r="F242" t="s">
        <v>3056</v>
      </c>
      <c r="G242">
        <v>0.114213325425</v>
      </c>
    </row>
    <row r="243" spans="1:7" x14ac:dyDescent="0.2">
      <c r="A243" t="str">
        <f t="shared" si="20"/>
        <v>AGPS</v>
      </c>
      <c r="B243" t="s">
        <v>161</v>
      </c>
      <c r="C243">
        <v>178257400</v>
      </c>
      <c r="D243" t="s">
        <v>3</v>
      </c>
      <c r="E243">
        <v>22</v>
      </c>
      <c r="F243" t="s">
        <v>3057</v>
      </c>
      <c r="G243">
        <v>8.7877768619200006E-2</v>
      </c>
    </row>
    <row r="244" spans="1:7" x14ac:dyDescent="0.2">
      <c r="A244" t="str">
        <f t="shared" si="20"/>
        <v>AGPS</v>
      </c>
      <c r="B244" t="s">
        <v>161</v>
      </c>
      <c r="C244">
        <v>178257644</v>
      </c>
      <c r="D244" t="s">
        <v>8</v>
      </c>
      <c r="E244">
        <v>24</v>
      </c>
      <c r="F244" t="s">
        <v>3058</v>
      </c>
      <c r="G244">
        <v>0.77983863913999996</v>
      </c>
    </row>
    <row r="245" spans="1:7" x14ac:dyDescent="0.2">
      <c r="A245" t="str">
        <f t="shared" si="20"/>
        <v>AGPS</v>
      </c>
      <c r="B245" t="s">
        <v>161</v>
      </c>
      <c r="C245">
        <v>178257656</v>
      </c>
      <c r="D245" t="s">
        <v>8</v>
      </c>
      <c r="E245">
        <v>24</v>
      </c>
      <c r="F245" t="s">
        <v>3059</v>
      </c>
      <c r="G245">
        <v>0.92098433006699998</v>
      </c>
    </row>
    <row r="246" spans="1:7" x14ac:dyDescent="0.2">
      <c r="A246" t="str">
        <f t="shared" ref="A246:A255" si="21">"AIFM1"</f>
        <v>AIFM1</v>
      </c>
      <c r="B246" t="s">
        <v>172</v>
      </c>
      <c r="C246">
        <v>129299839</v>
      </c>
      <c r="D246" t="s">
        <v>8</v>
      </c>
      <c r="E246">
        <v>22</v>
      </c>
      <c r="F246" t="s">
        <v>3060</v>
      </c>
      <c r="G246">
        <v>0.77135522195999995</v>
      </c>
    </row>
    <row r="247" spans="1:7" x14ac:dyDescent="0.2">
      <c r="A247" t="str">
        <f t="shared" si="21"/>
        <v>AIFM1</v>
      </c>
      <c r="B247" t="s">
        <v>172</v>
      </c>
      <c r="C247">
        <v>129299826</v>
      </c>
      <c r="D247" t="s">
        <v>8</v>
      </c>
      <c r="E247">
        <v>24</v>
      </c>
      <c r="F247" t="s">
        <v>3061</v>
      </c>
      <c r="G247">
        <v>0.378576823146</v>
      </c>
    </row>
    <row r="248" spans="1:7" x14ac:dyDescent="0.2">
      <c r="A248" t="str">
        <f t="shared" si="21"/>
        <v>AIFM1</v>
      </c>
      <c r="B248" t="s">
        <v>172</v>
      </c>
      <c r="C248">
        <v>129299803</v>
      </c>
      <c r="D248" t="s">
        <v>8</v>
      </c>
      <c r="E248">
        <v>24</v>
      </c>
      <c r="F248" t="s">
        <v>3062</v>
      </c>
      <c r="G248">
        <v>0.96120213906200003</v>
      </c>
    </row>
    <row r="249" spans="1:7" x14ac:dyDescent="0.2">
      <c r="A249" t="str">
        <f t="shared" si="21"/>
        <v>AIFM1</v>
      </c>
      <c r="B249" t="s">
        <v>172</v>
      </c>
      <c r="C249">
        <v>129299612</v>
      </c>
      <c r="D249" t="s">
        <v>8</v>
      </c>
      <c r="E249">
        <v>23</v>
      </c>
      <c r="F249" t="s">
        <v>3063</v>
      </c>
      <c r="G249">
        <v>6.3004013592599994E-2</v>
      </c>
    </row>
    <row r="250" spans="1:7" x14ac:dyDescent="0.2">
      <c r="A250" t="str">
        <f t="shared" si="21"/>
        <v>AIFM1</v>
      </c>
      <c r="B250" t="s">
        <v>172</v>
      </c>
      <c r="C250">
        <v>129299870</v>
      </c>
      <c r="D250" t="s">
        <v>3</v>
      </c>
      <c r="E250">
        <v>21</v>
      </c>
      <c r="F250" t="s">
        <v>3064</v>
      </c>
      <c r="G250">
        <v>-0.104619634751</v>
      </c>
    </row>
    <row r="251" spans="1:7" x14ac:dyDescent="0.2">
      <c r="A251" t="str">
        <f t="shared" si="21"/>
        <v>AIFM1</v>
      </c>
      <c r="B251" t="s">
        <v>172</v>
      </c>
      <c r="C251">
        <v>129299718</v>
      </c>
      <c r="D251" t="s">
        <v>3</v>
      </c>
      <c r="E251">
        <v>24</v>
      </c>
      <c r="F251" t="s">
        <v>3065</v>
      </c>
      <c r="G251">
        <v>1.0400799671200001</v>
      </c>
    </row>
    <row r="252" spans="1:7" x14ac:dyDescent="0.2">
      <c r="A252" t="str">
        <f t="shared" si="21"/>
        <v>AIFM1</v>
      </c>
      <c r="B252" t="s">
        <v>172</v>
      </c>
      <c r="C252">
        <v>129299709</v>
      </c>
      <c r="D252" t="s">
        <v>3</v>
      </c>
      <c r="E252">
        <v>24</v>
      </c>
      <c r="F252" t="s">
        <v>3066</v>
      </c>
      <c r="G252">
        <v>0.80573980250400001</v>
      </c>
    </row>
    <row r="253" spans="1:7" x14ac:dyDescent="0.2">
      <c r="A253" t="str">
        <f t="shared" si="21"/>
        <v>AIFM1</v>
      </c>
      <c r="B253" t="s">
        <v>172</v>
      </c>
      <c r="C253">
        <v>129299613</v>
      </c>
      <c r="D253" t="s">
        <v>3</v>
      </c>
      <c r="E253">
        <v>23</v>
      </c>
      <c r="F253" t="s">
        <v>3067</v>
      </c>
      <c r="G253">
        <v>0.161610472798</v>
      </c>
    </row>
    <row r="254" spans="1:7" x14ac:dyDescent="0.2">
      <c r="A254" t="str">
        <f t="shared" si="21"/>
        <v>AIFM1</v>
      </c>
      <c r="B254" t="s">
        <v>172</v>
      </c>
      <c r="C254">
        <v>129299884</v>
      </c>
      <c r="D254" t="s">
        <v>8</v>
      </c>
      <c r="E254">
        <v>24</v>
      </c>
      <c r="F254" t="s">
        <v>3068</v>
      </c>
      <c r="G254">
        <v>9.7081198011E-2</v>
      </c>
    </row>
    <row r="255" spans="1:7" x14ac:dyDescent="0.2">
      <c r="A255" t="str">
        <f t="shared" si="21"/>
        <v>AIFM1</v>
      </c>
      <c r="B255" t="s">
        <v>172</v>
      </c>
      <c r="C255">
        <v>129299638</v>
      </c>
      <c r="D255" t="s">
        <v>3</v>
      </c>
      <c r="E255">
        <v>24</v>
      </c>
      <c r="F255" t="s">
        <v>3069</v>
      </c>
      <c r="G255">
        <v>0.998717893814</v>
      </c>
    </row>
    <row r="256" spans="1:7" x14ac:dyDescent="0.2">
      <c r="A256" t="str">
        <f t="shared" ref="A256:A275" si="22">"AKT2"</f>
        <v>AKT2</v>
      </c>
      <c r="B256" t="s">
        <v>245</v>
      </c>
      <c r="C256">
        <v>40791077</v>
      </c>
      <c r="D256" t="s">
        <v>8</v>
      </c>
      <c r="E256">
        <v>22</v>
      </c>
      <c r="F256" t="s">
        <v>3070</v>
      </c>
      <c r="G256">
        <v>0.49859978656800003</v>
      </c>
    </row>
    <row r="257" spans="1:7" x14ac:dyDescent="0.2">
      <c r="A257" t="str">
        <f t="shared" si="22"/>
        <v>AKT2</v>
      </c>
      <c r="B257" t="s">
        <v>245</v>
      </c>
      <c r="C257">
        <v>40770939</v>
      </c>
      <c r="D257" t="s">
        <v>3</v>
      </c>
      <c r="E257">
        <v>25</v>
      </c>
      <c r="F257" t="s">
        <v>3071</v>
      </c>
      <c r="G257">
        <v>0.28906215304600003</v>
      </c>
    </row>
    <row r="258" spans="1:7" x14ac:dyDescent="0.2">
      <c r="A258" t="str">
        <f t="shared" si="22"/>
        <v>AKT2</v>
      </c>
      <c r="B258" t="s">
        <v>245</v>
      </c>
      <c r="C258">
        <v>40770951</v>
      </c>
      <c r="D258" t="s">
        <v>3</v>
      </c>
      <c r="E258">
        <v>24</v>
      </c>
      <c r="F258" t="s">
        <v>3072</v>
      </c>
      <c r="G258">
        <v>2.7992891948699997E-4</v>
      </c>
    </row>
    <row r="259" spans="1:7" x14ac:dyDescent="0.2">
      <c r="A259" t="str">
        <f t="shared" si="22"/>
        <v>AKT2</v>
      </c>
      <c r="B259" t="s">
        <v>245</v>
      </c>
      <c r="C259">
        <v>40770973</v>
      </c>
      <c r="D259" t="s">
        <v>3</v>
      </c>
      <c r="E259">
        <v>24</v>
      </c>
      <c r="F259" t="s">
        <v>3073</v>
      </c>
      <c r="G259">
        <v>-0.16965280951700001</v>
      </c>
    </row>
    <row r="260" spans="1:7" x14ac:dyDescent="0.2">
      <c r="A260" t="str">
        <f t="shared" si="22"/>
        <v>AKT2</v>
      </c>
      <c r="B260" t="s">
        <v>245</v>
      </c>
      <c r="C260">
        <v>40771003</v>
      </c>
      <c r="D260" t="s">
        <v>3</v>
      </c>
      <c r="E260">
        <v>24</v>
      </c>
      <c r="F260" t="s">
        <v>3074</v>
      </c>
      <c r="G260">
        <v>1.8022863771599999E-2</v>
      </c>
    </row>
    <row r="261" spans="1:7" x14ac:dyDescent="0.2">
      <c r="A261" t="str">
        <f t="shared" si="22"/>
        <v>AKT2</v>
      </c>
      <c r="B261" t="s">
        <v>245</v>
      </c>
      <c r="C261">
        <v>40771026</v>
      </c>
      <c r="D261" t="s">
        <v>3</v>
      </c>
      <c r="E261">
        <v>24</v>
      </c>
      <c r="F261" t="s">
        <v>3075</v>
      </c>
      <c r="G261">
        <v>-0.13935351669900001</v>
      </c>
    </row>
    <row r="262" spans="1:7" x14ac:dyDescent="0.2">
      <c r="A262" t="str">
        <f t="shared" si="22"/>
        <v>AKT2</v>
      </c>
      <c r="B262" t="s">
        <v>245</v>
      </c>
      <c r="C262">
        <v>40771141</v>
      </c>
      <c r="D262" t="s">
        <v>3</v>
      </c>
      <c r="E262">
        <v>25</v>
      </c>
      <c r="F262" t="s">
        <v>3076</v>
      </c>
      <c r="G262">
        <v>8.6011265452200003E-2</v>
      </c>
    </row>
    <row r="263" spans="1:7" x14ac:dyDescent="0.2">
      <c r="A263" t="str">
        <f t="shared" si="22"/>
        <v>AKT2</v>
      </c>
      <c r="B263" t="s">
        <v>245</v>
      </c>
      <c r="C263">
        <v>40791086</v>
      </c>
      <c r="D263" t="s">
        <v>3</v>
      </c>
      <c r="E263">
        <v>23</v>
      </c>
      <c r="F263" t="s">
        <v>3077</v>
      </c>
      <c r="G263">
        <v>0.76050277744999994</v>
      </c>
    </row>
    <row r="264" spans="1:7" x14ac:dyDescent="0.2">
      <c r="A264" t="str">
        <f t="shared" si="22"/>
        <v>AKT2</v>
      </c>
      <c r="B264" t="s">
        <v>245</v>
      </c>
      <c r="C264">
        <v>40791108</v>
      </c>
      <c r="D264" t="s">
        <v>3</v>
      </c>
      <c r="E264">
        <v>24</v>
      </c>
      <c r="F264" t="s">
        <v>3078</v>
      </c>
      <c r="G264">
        <v>0.185802205936</v>
      </c>
    </row>
    <row r="265" spans="1:7" x14ac:dyDescent="0.2">
      <c r="A265" t="str">
        <f t="shared" si="22"/>
        <v>AKT2</v>
      </c>
      <c r="B265" t="s">
        <v>245</v>
      </c>
      <c r="C265">
        <v>40791235</v>
      </c>
      <c r="D265" t="s">
        <v>3</v>
      </c>
      <c r="E265">
        <v>22</v>
      </c>
      <c r="F265" t="s">
        <v>3079</v>
      </c>
      <c r="G265">
        <v>0.32564037274699997</v>
      </c>
    </row>
    <row r="266" spans="1:7" x14ac:dyDescent="0.2">
      <c r="A266" t="str">
        <f t="shared" si="22"/>
        <v>AKT2</v>
      </c>
      <c r="B266" t="s">
        <v>245</v>
      </c>
      <c r="C266">
        <v>40791298</v>
      </c>
      <c r="D266" t="s">
        <v>3</v>
      </c>
      <c r="E266">
        <v>23</v>
      </c>
      <c r="F266" t="s">
        <v>3080</v>
      </c>
      <c r="G266">
        <v>1.2556809654100001</v>
      </c>
    </row>
    <row r="267" spans="1:7" x14ac:dyDescent="0.2">
      <c r="A267" t="str">
        <f t="shared" si="22"/>
        <v>AKT2</v>
      </c>
      <c r="B267" t="s">
        <v>245</v>
      </c>
      <c r="C267">
        <v>40771036</v>
      </c>
      <c r="D267" t="s">
        <v>8</v>
      </c>
      <c r="E267">
        <v>25</v>
      </c>
      <c r="F267" t="s">
        <v>3081</v>
      </c>
      <c r="G267">
        <v>0.30485893165099998</v>
      </c>
    </row>
    <row r="268" spans="1:7" x14ac:dyDescent="0.2">
      <c r="A268" t="str">
        <f t="shared" si="22"/>
        <v>AKT2</v>
      </c>
      <c r="B268" t="s">
        <v>245</v>
      </c>
      <c r="C268">
        <v>40791129</v>
      </c>
      <c r="D268" t="s">
        <v>3</v>
      </c>
      <c r="E268">
        <v>22</v>
      </c>
      <c r="F268" t="s">
        <v>3082</v>
      </c>
      <c r="G268">
        <v>0.17596775952099999</v>
      </c>
    </row>
    <row r="269" spans="1:7" x14ac:dyDescent="0.2">
      <c r="A269" t="str">
        <f t="shared" si="22"/>
        <v>AKT2</v>
      </c>
      <c r="B269" t="s">
        <v>245</v>
      </c>
      <c r="C269">
        <v>40771206</v>
      </c>
      <c r="D269" t="s">
        <v>8</v>
      </c>
      <c r="E269">
        <v>22</v>
      </c>
      <c r="F269" t="s">
        <v>3083</v>
      </c>
      <c r="G269">
        <v>-4.80906255088E-2</v>
      </c>
    </row>
    <row r="270" spans="1:7" x14ac:dyDescent="0.2">
      <c r="A270" t="str">
        <f t="shared" si="22"/>
        <v>AKT2</v>
      </c>
      <c r="B270" t="s">
        <v>245</v>
      </c>
      <c r="C270">
        <v>40771217</v>
      </c>
      <c r="D270" t="s">
        <v>8</v>
      </c>
      <c r="E270">
        <v>25</v>
      </c>
      <c r="F270" t="s">
        <v>3084</v>
      </c>
      <c r="G270">
        <v>8.4093424957399996E-3</v>
      </c>
    </row>
    <row r="271" spans="1:7" x14ac:dyDescent="0.2">
      <c r="A271" t="str">
        <f t="shared" si="22"/>
        <v>AKT2</v>
      </c>
      <c r="B271" t="s">
        <v>245</v>
      </c>
      <c r="C271">
        <v>40791031</v>
      </c>
      <c r="D271" t="s">
        <v>8</v>
      </c>
      <c r="E271">
        <v>23</v>
      </c>
      <c r="F271" t="s">
        <v>3085</v>
      </c>
      <c r="G271">
        <v>0.50251033457700001</v>
      </c>
    </row>
    <row r="272" spans="1:7" x14ac:dyDescent="0.2">
      <c r="A272" t="str">
        <f t="shared" si="22"/>
        <v>AKT2</v>
      </c>
      <c r="B272" t="s">
        <v>245</v>
      </c>
      <c r="C272">
        <v>40791053</v>
      </c>
      <c r="D272" t="s">
        <v>8</v>
      </c>
      <c r="E272">
        <v>24</v>
      </c>
      <c r="F272" t="s">
        <v>3086</v>
      </c>
      <c r="G272">
        <v>0.16552939196899999</v>
      </c>
    </row>
    <row r="273" spans="1:7" x14ac:dyDescent="0.2">
      <c r="A273" t="str">
        <f t="shared" si="22"/>
        <v>AKT2</v>
      </c>
      <c r="B273" t="s">
        <v>245</v>
      </c>
      <c r="C273">
        <v>40791096</v>
      </c>
      <c r="D273" t="s">
        <v>8</v>
      </c>
      <c r="E273">
        <v>24</v>
      </c>
      <c r="F273" t="s">
        <v>3087</v>
      </c>
      <c r="G273">
        <v>0.89529161391199996</v>
      </c>
    </row>
    <row r="274" spans="1:7" x14ac:dyDescent="0.2">
      <c r="A274" t="str">
        <f t="shared" si="22"/>
        <v>AKT2</v>
      </c>
      <c r="B274" t="s">
        <v>245</v>
      </c>
      <c r="C274">
        <v>40791188</v>
      </c>
      <c r="D274" t="s">
        <v>8</v>
      </c>
      <c r="E274">
        <v>23</v>
      </c>
      <c r="F274" t="s">
        <v>3088</v>
      </c>
      <c r="G274">
        <v>0.84902742068000003</v>
      </c>
    </row>
    <row r="275" spans="1:7" x14ac:dyDescent="0.2">
      <c r="A275" t="str">
        <f t="shared" si="22"/>
        <v>AKT2</v>
      </c>
      <c r="B275" t="s">
        <v>245</v>
      </c>
      <c r="C275">
        <v>40771138</v>
      </c>
      <c r="D275" t="s">
        <v>8</v>
      </c>
      <c r="E275">
        <v>23</v>
      </c>
      <c r="F275" t="s">
        <v>3089</v>
      </c>
      <c r="G275">
        <v>3.7354428966600003E-2</v>
      </c>
    </row>
    <row r="276" spans="1:7" x14ac:dyDescent="0.2">
      <c r="A276" t="str">
        <f t="shared" ref="A276:A285" si="23">"ALAD"</f>
        <v>ALAD</v>
      </c>
      <c r="B276" t="s">
        <v>15</v>
      </c>
      <c r="C276">
        <v>116163558</v>
      </c>
      <c r="D276" t="s">
        <v>3</v>
      </c>
      <c r="E276">
        <v>23</v>
      </c>
      <c r="F276" t="s">
        <v>3090</v>
      </c>
      <c r="G276">
        <v>0.51587887221200002</v>
      </c>
    </row>
    <row r="277" spans="1:7" x14ac:dyDescent="0.2">
      <c r="A277" t="str">
        <f t="shared" si="23"/>
        <v>ALAD</v>
      </c>
      <c r="B277" t="s">
        <v>15</v>
      </c>
      <c r="C277">
        <v>116163498</v>
      </c>
      <c r="D277" t="s">
        <v>3</v>
      </c>
      <c r="E277">
        <v>24</v>
      </c>
      <c r="F277" t="s">
        <v>3091</v>
      </c>
      <c r="G277">
        <v>1.13906104671</v>
      </c>
    </row>
    <row r="278" spans="1:7" x14ac:dyDescent="0.2">
      <c r="A278" t="str">
        <f t="shared" si="23"/>
        <v>ALAD</v>
      </c>
      <c r="B278" t="s">
        <v>15</v>
      </c>
      <c r="C278">
        <v>116163490</v>
      </c>
      <c r="D278" t="s">
        <v>3</v>
      </c>
      <c r="E278">
        <v>24</v>
      </c>
      <c r="F278" t="s">
        <v>3092</v>
      </c>
      <c r="G278">
        <v>0.837857338289</v>
      </c>
    </row>
    <row r="279" spans="1:7" x14ac:dyDescent="0.2">
      <c r="A279" t="str">
        <f t="shared" si="23"/>
        <v>ALAD</v>
      </c>
      <c r="B279" t="s">
        <v>15</v>
      </c>
      <c r="C279">
        <v>116163459</v>
      </c>
      <c r="D279" t="s">
        <v>3</v>
      </c>
      <c r="E279">
        <v>24</v>
      </c>
      <c r="F279" t="s">
        <v>3093</v>
      </c>
      <c r="G279">
        <v>0.301055461144</v>
      </c>
    </row>
    <row r="280" spans="1:7" x14ac:dyDescent="0.2">
      <c r="A280" t="str">
        <f t="shared" si="23"/>
        <v>ALAD</v>
      </c>
      <c r="B280" t="s">
        <v>15</v>
      </c>
      <c r="C280">
        <v>116163369</v>
      </c>
      <c r="D280" t="s">
        <v>3</v>
      </c>
      <c r="E280">
        <v>24</v>
      </c>
      <c r="F280" t="s">
        <v>3094</v>
      </c>
      <c r="G280">
        <v>0.27301574498100001</v>
      </c>
    </row>
    <row r="281" spans="1:7" x14ac:dyDescent="0.2">
      <c r="A281" t="str">
        <f t="shared" si="23"/>
        <v>ALAD</v>
      </c>
      <c r="B281" t="s">
        <v>15</v>
      </c>
      <c r="C281">
        <v>116163546</v>
      </c>
      <c r="D281" t="s">
        <v>8</v>
      </c>
      <c r="E281">
        <v>23</v>
      </c>
      <c r="F281" t="s">
        <v>3095</v>
      </c>
      <c r="G281">
        <v>1.0230816149999999</v>
      </c>
    </row>
    <row r="282" spans="1:7" x14ac:dyDescent="0.2">
      <c r="A282" t="str">
        <f t="shared" si="23"/>
        <v>ALAD</v>
      </c>
      <c r="B282" t="s">
        <v>15</v>
      </c>
      <c r="C282">
        <v>116163331</v>
      </c>
      <c r="D282" t="s">
        <v>3</v>
      </c>
      <c r="E282">
        <v>22</v>
      </c>
      <c r="F282" t="s">
        <v>3096</v>
      </c>
      <c r="G282">
        <v>0.187019366548</v>
      </c>
    </row>
    <row r="283" spans="1:7" x14ac:dyDescent="0.2">
      <c r="A283" t="str">
        <f t="shared" si="23"/>
        <v>ALAD</v>
      </c>
      <c r="B283" t="s">
        <v>15</v>
      </c>
      <c r="C283">
        <v>116163652</v>
      </c>
      <c r="D283" t="s">
        <v>8</v>
      </c>
      <c r="E283">
        <v>23</v>
      </c>
      <c r="F283" t="s">
        <v>3097</v>
      </c>
      <c r="G283">
        <v>1.6398561436900001E-2</v>
      </c>
    </row>
    <row r="284" spans="1:7" x14ac:dyDescent="0.2">
      <c r="A284" t="str">
        <f t="shared" si="23"/>
        <v>ALAD</v>
      </c>
      <c r="B284" t="s">
        <v>15</v>
      </c>
      <c r="C284">
        <v>116163384</v>
      </c>
      <c r="D284" t="s">
        <v>8</v>
      </c>
      <c r="E284">
        <v>23</v>
      </c>
      <c r="F284" t="s">
        <v>3098</v>
      </c>
      <c r="G284">
        <v>0.23077142242400001</v>
      </c>
    </row>
    <row r="285" spans="1:7" x14ac:dyDescent="0.2">
      <c r="A285" t="str">
        <f t="shared" si="23"/>
        <v>ALAD</v>
      </c>
      <c r="B285" t="s">
        <v>15</v>
      </c>
      <c r="C285">
        <v>116163344</v>
      </c>
      <c r="D285" t="s">
        <v>3</v>
      </c>
      <c r="E285">
        <v>24</v>
      </c>
      <c r="F285" t="s">
        <v>3099</v>
      </c>
      <c r="G285">
        <v>0.110361751918</v>
      </c>
    </row>
    <row r="286" spans="1:7" x14ac:dyDescent="0.2">
      <c r="A286" t="str">
        <f t="shared" ref="A286:A294" si="24">"ALG13"</f>
        <v>ALG13</v>
      </c>
      <c r="B286" t="s">
        <v>172</v>
      </c>
      <c r="C286">
        <v>110924571</v>
      </c>
      <c r="D286" t="s">
        <v>3</v>
      </c>
      <c r="E286">
        <v>24</v>
      </c>
      <c r="F286" t="s">
        <v>3100</v>
      </c>
      <c r="G286">
        <v>1.3417662689400001</v>
      </c>
    </row>
    <row r="287" spans="1:7" x14ac:dyDescent="0.2">
      <c r="A287" t="str">
        <f t="shared" si="24"/>
        <v>ALG13</v>
      </c>
      <c r="B287" t="s">
        <v>172</v>
      </c>
      <c r="C287">
        <v>110924340</v>
      </c>
      <c r="D287" t="s">
        <v>3</v>
      </c>
      <c r="E287">
        <v>24</v>
      </c>
      <c r="F287" t="s">
        <v>3101</v>
      </c>
      <c r="G287">
        <v>4.5226084748000002E-2</v>
      </c>
    </row>
    <row r="288" spans="1:7" x14ac:dyDescent="0.2">
      <c r="A288" t="str">
        <f t="shared" si="24"/>
        <v>ALG13</v>
      </c>
      <c r="B288" t="s">
        <v>172</v>
      </c>
      <c r="C288">
        <v>110924393</v>
      </c>
      <c r="D288" t="s">
        <v>3</v>
      </c>
      <c r="E288">
        <v>24</v>
      </c>
      <c r="F288" t="s">
        <v>3102</v>
      </c>
      <c r="G288">
        <v>-3.6010899886499997E-2</v>
      </c>
    </row>
    <row r="289" spans="1:7" x14ac:dyDescent="0.2">
      <c r="A289" t="str">
        <f t="shared" si="24"/>
        <v>ALG13</v>
      </c>
      <c r="B289" t="s">
        <v>172</v>
      </c>
      <c r="C289">
        <v>110924612</v>
      </c>
      <c r="D289" t="s">
        <v>3</v>
      </c>
      <c r="E289">
        <v>23</v>
      </c>
      <c r="F289" t="s">
        <v>3103</v>
      </c>
      <c r="G289">
        <v>4.2149770650000001E-2</v>
      </c>
    </row>
    <row r="290" spans="1:7" x14ac:dyDescent="0.2">
      <c r="A290" t="str">
        <f t="shared" si="24"/>
        <v>ALG13</v>
      </c>
      <c r="B290" t="s">
        <v>172</v>
      </c>
      <c r="C290">
        <v>110924490</v>
      </c>
      <c r="D290" t="s">
        <v>3</v>
      </c>
      <c r="E290">
        <v>24</v>
      </c>
      <c r="F290" t="s">
        <v>3104</v>
      </c>
      <c r="G290">
        <v>0.34223272069499999</v>
      </c>
    </row>
    <row r="291" spans="1:7" x14ac:dyDescent="0.2">
      <c r="A291" t="str">
        <f t="shared" si="24"/>
        <v>ALG13</v>
      </c>
      <c r="B291" t="s">
        <v>172</v>
      </c>
      <c r="C291">
        <v>110924435</v>
      </c>
      <c r="D291" t="s">
        <v>8</v>
      </c>
      <c r="E291">
        <v>23</v>
      </c>
      <c r="F291" t="s">
        <v>3105</v>
      </c>
      <c r="G291">
        <v>0.209877636118</v>
      </c>
    </row>
    <row r="292" spans="1:7" x14ac:dyDescent="0.2">
      <c r="A292" t="str">
        <f t="shared" si="24"/>
        <v>ALG13</v>
      </c>
      <c r="B292" t="s">
        <v>172</v>
      </c>
      <c r="C292">
        <v>110924392</v>
      </c>
      <c r="D292" t="s">
        <v>8</v>
      </c>
      <c r="E292">
        <v>23</v>
      </c>
      <c r="F292" t="s">
        <v>3106</v>
      </c>
      <c r="G292">
        <v>0.74763246029700003</v>
      </c>
    </row>
    <row r="293" spans="1:7" x14ac:dyDescent="0.2">
      <c r="A293" t="str">
        <f t="shared" si="24"/>
        <v>ALG13</v>
      </c>
      <c r="B293" t="s">
        <v>172</v>
      </c>
      <c r="C293">
        <v>110924371</v>
      </c>
      <c r="D293" t="s">
        <v>8</v>
      </c>
      <c r="E293">
        <v>24</v>
      </c>
      <c r="F293" t="s">
        <v>3107</v>
      </c>
      <c r="G293">
        <v>0.91060127076399999</v>
      </c>
    </row>
    <row r="294" spans="1:7" x14ac:dyDescent="0.2">
      <c r="A294" t="str">
        <f t="shared" si="24"/>
        <v>ALG13</v>
      </c>
      <c r="B294" t="s">
        <v>172</v>
      </c>
      <c r="C294">
        <v>110924330</v>
      </c>
      <c r="D294" t="s">
        <v>3</v>
      </c>
      <c r="E294">
        <v>24</v>
      </c>
      <c r="F294" t="s">
        <v>3108</v>
      </c>
      <c r="G294">
        <v>-5.3432224170099997E-2</v>
      </c>
    </row>
    <row r="295" spans="1:7" x14ac:dyDescent="0.2">
      <c r="A295" t="str">
        <f t="shared" ref="A295:A304" si="25">"ALG14"</f>
        <v>ALG14</v>
      </c>
      <c r="B295" t="s">
        <v>35</v>
      </c>
      <c r="C295">
        <v>95538240</v>
      </c>
      <c r="D295" t="s">
        <v>3</v>
      </c>
      <c r="E295">
        <v>24</v>
      </c>
      <c r="F295" t="s">
        <v>3109</v>
      </c>
      <c r="G295">
        <v>0.32728141347099998</v>
      </c>
    </row>
    <row r="296" spans="1:7" x14ac:dyDescent="0.2">
      <c r="A296" t="str">
        <f t="shared" si="25"/>
        <v>ALG14</v>
      </c>
      <c r="B296" t="s">
        <v>35</v>
      </c>
      <c r="C296">
        <v>95538302</v>
      </c>
      <c r="D296" t="s">
        <v>3</v>
      </c>
      <c r="E296">
        <v>22</v>
      </c>
      <c r="F296" t="s">
        <v>3110</v>
      </c>
      <c r="G296">
        <v>0.75390377431199995</v>
      </c>
    </row>
    <row r="297" spans="1:7" x14ac:dyDescent="0.2">
      <c r="A297" t="str">
        <f t="shared" si="25"/>
        <v>ALG14</v>
      </c>
      <c r="B297" t="s">
        <v>35</v>
      </c>
      <c r="C297">
        <v>95538352</v>
      </c>
      <c r="D297" t="s">
        <v>3</v>
      </c>
      <c r="E297">
        <v>23</v>
      </c>
      <c r="F297" t="s">
        <v>3111</v>
      </c>
      <c r="G297">
        <v>0.80525909003200002</v>
      </c>
    </row>
    <row r="298" spans="1:7" x14ac:dyDescent="0.2">
      <c r="A298" t="str">
        <f t="shared" si="25"/>
        <v>ALG14</v>
      </c>
      <c r="B298" t="s">
        <v>35</v>
      </c>
      <c r="C298">
        <v>95538385</v>
      </c>
      <c r="D298" t="s">
        <v>3</v>
      </c>
      <c r="E298">
        <v>24</v>
      </c>
      <c r="F298" t="s">
        <v>3112</v>
      </c>
      <c r="G298">
        <v>-5.64803889968E-3</v>
      </c>
    </row>
    <row r="299" spans="1:7" x14ac:dyDescent="0.2">
      <c r="A299" t="str">
        <f t="shared" si="25"/>
        <v>ALG14</v>
      </c>
      <c r="B299" t="s">
        <v>35</v>
      </c>
      <c r="C299">
        <v>95538489</v>
      </c>
      <c r="D299" t="s">
        <v>3</v>
      </c>
      <c r="E299">
        <v>24</v>
      </c>
      <c r="F299" t="s">
        <v>3113</v>
      </c>
      <c r="G299">
        <v>7.0261085872500004E-2</v>
      </c>
    </row>
    <row r="300" spans="1:7" x14ac:dyDescent="0.2">
      <c r="A300" t="str">
        <f t="shared" si="25"/>
        <v>ALG14</v>
      </c>
      <c r="B300" t="s">
        <v>35</v>
      </c>
      <c r="C300">
        <v>95538270</v>
      </c>
      <c r="D300" t="s">
        <v>8</v>
      </c>
      <c r="E300">
        <v>23</v>
      </c>
      <c r="F300" t="s">
        <v>3114</v>
      </c>
      <c r="G300">
        <v>0.37198840472599998</v>
      </c>
    </row>
    <row r="301" spans="1:7" x14ac:dyDescent="0.2">
      <c r="A301" t="str">
        <f t="shared" si="25"/>
        <v>ALG14</v>
      </c>
      <c r="B301" t="s">
        <v>35</v>
      </c>
      <c r="C301">
        <v>95538285</v>
      </c>
      <c r="D301" t="s">
        <v>3</v>
      </c>
      <c r="E301">
        <v>22</v>
      </c>
      <c r="F301" t="s">
        <v>3115</v>
      </c>
      <c r="G301">
        <v>0.15245071677499999</v>
      </c>
    </row>
    <row r="302" spans="1:7" x14ac:dyDescent="0.2">
      <c r="A302" t="str">
        <f t="shared" si="25"/>
        <v>ALG14</v>
      </c>
      <c r="B302" t="s">
        <v>35</v>
      </c>
      <c r="C302">
        <v>95538487</v>
      </c>
      <c r="D302" t="s">
        <v>8</v>
      </c>
      <c r="E302">
        <v>23</v>
      </c>
      <c r="F302" t="s">
        <v>3116</v>
      </c>
      <c r="G302">
        <v>2.0385186197800002E-2</v>
      </c>
    </row>
    <row r="303" spans="1:7" x14ac:dyDescent="0.2">
      <c r="A303" t="str">
        <f t="shared" si="25"/>
        <v>ALG14</v>
      </c>
      <c r="B303" t="s">
        <v>35</v>
      </c>
      <c r="C303">
        <v>95538540</v>
      </c>
      <c r="D303" t="s">
        <v>8</v>
      </c>
      <c r="E303">
        <v>24</v>
      </c>
      <c r="F303" t="s">
        <v>3117</v>
      </c>
      <c r="G303">
        <v>1.44083713566</v>
      </c>
    </row>
    <row r="304" spans="1:7" x14ac:dyDescent="0.2">
      <c r="A304" t="str">
        <f t="shared" si="25"/>
        <v>ALG14</v>
      </c>
      <c r="B304" t="s">
        <v>35</v>
      </c>
      <c r="C304">
        <v>95538320</v>
      </c>
      <c r="D304" t="s">
        <v>8</v>
      </c>
      <c r="E304">
        <v>23</v>
      </c>
      <c r="F304" t="s">
        <v>3118</v>
      </c>
      <c r="G304">
        <v>0.19379259912499999</v>
      </c>
    </row>
    <row r="305" spans="1:7" x14ac:dyDescent="0.2">
      <c r="A305" t="str">
        <f t="shared" ref="A305:A314" si="26">"ALKBH8"</f>
        <v>ALKBH8</v>
      </c>
      <c r="B305" t="s">
        <v>291</v>
      </c>
      <c r="C305">
        <v>107436184</v>
      </c>
      <c r="D305" t="s">
        <v>3</v>
      </c>
      <c r="E305">
        <v>24</v>
      </c>
      <c r="F305" t="s">
        <v>3119</v>
      </c>
      <c r="G305">
        <v>0.52607455152299998</v>
      </c>
    </row>
    <row r="306" spans="1:7" x14ac:dyDescent="0.2">
      <c r="A306" t="str">
        <f t="shared" si="26"/>
        <v>ALKBH8</v>
      </c>
      <c r="B306" t="s">
        <v>291</v>
      </c>
      <c r="C306">
        <v>107436193</v>
      </c>
      <c r="D306" t="s">
        <v>3</v>
      </c>
      <c r="E306">
        <v>24</v>
      </c>
      <c r="F306" t="s">
        <v>3120</v>
      </c>
      <c r="G306">
        <v>0.81641123075499999</v>
      </c>
    </row>
    <row r="307" spans="1:7" x14ac:dyDescent="0.2">
      <c r="A307" t="str">
        <f t="shared" si="26"/>
        <v>ALKBH8</v>
      </c>
      <c r="B307" t="s">
        <v>291</v>
      </c>
      <c r="C307">
        <v>107436203</v>
      </c>
      <c r="D307" t="s">
        <v>3</v>
      </c>
      <c r="E307">
        <v>28</v>
      </c>
      <c r="F307" t="s">
        <v>3121</v>
      </c>
      <c r="G307">
        <v>-0.100545637723</v>
      </c>
    </row>
    <row r="308" spans="1:7" x14ac:dyDescent="0.2">
      <c r="A308" t="str">
        <f t="shared" si="26"/>
        <v>ALKBH8</v>
      </c>
      <c r="B308" t="s">
        <v>291</v>
      </c>
      <c r="C308">
        <v>107436209</v>
      </c>
      <c r="D308" t="s">
        <v>3</v>
      </c>
      <c r="E308">
        <v>26</v>
      </c>
      <c r="F308" t="s">
        <v>3122</v>
      </c>
      <c r="G308">
        <v>0.97679556359399999</v>
      </c>
    </row>
    <row r="309" spans="1:7" x14ac:dyDescent="0.2">
      <c r="A309" t="str">
        <f t="shared" si="26"/>
        <v>ALKBH8</v>
      </c>
      <c r="B309" t="s">
        <v>291</v>
      </c>
      <c r="C309">
        <v>107436229</v>
      </c>
      <c r="D309" t="s">
        <v>3</v>
      </c>
      <c r="E309">
        <v>28</v>
      </c>
      <c r="F309" t="s">
        <v>3123</v>
      </c>
      <c r="G309">
        <v>0.20046855587699999</v>
      </c>
    </row>
    <row r="310" spans="1:7" x14ac:dyDescent="0.2">
      <c r="A310" t="str">
        <f t="shared" si="26"/>
        <v>ALKBH8</v>
      </c>
      <c r="B310" t="s">
        <v>291</v>
      </c>
      <c r="C310">
        <v>107436242</v>
      </c>
      <c r="D310" t="s">
        <v>8</v>
      </c>
      <c r="E310">
        <v>24</v>
      </c>
      <c r="F310" t="s">
        <v>3124</v>
      </c>
      <c r="G310">
        <v>0.80211424006400001</v>
      </c>
    </row>
    <row r="311" spans="1:7" x14ac:dyDescent="0.2">
      <c r="A311" t="str">
        <f t="shared" si="26"/>
        <v>ALKBH8</v>
      </c>
      <c r="B311" t="s">
        <v>291</v>
      </c>
      <c r="C311">
        <v>107436259</v>
      </c>
      <c r="D311" t="s">
        <v>8</v>
      </c>
      <c r="E311">
        <v>24</v>
      </c>
      <c r="F311" t="s">
        <v>3125</v>
      </c>
      <c r="G311">
        <v>0.92415819937300003</v>
      </c>
    </row>
    <row r="312" spans="1:7" x14ac:dyDescent="0.2">
      <c r="A312" t="str">
        <f t="shared" si="26"/>
        <v>ALKBH8</v>
      </c>
      <c r="B312" t="s">
        <v>291</v>
      </c>
      <c r="C312">
        <v>107436265</v>
      </c>
      <c r="D312" t="s">
        <v>8</v>
      </c>
      <c r="E312">
        <v>24</v>
      </c>
      <c r="F312" t="s">
        <v>3126</v>
      </c>
      <c r="G312">
        <v>0.93427838447599998</v>
      </c>
    </row>
    <row r="313" spans="1:7" x14ac:dyDescent="0.2">
      <c r="A313" t="str">
        <f t="shared" si="26"/>
        <v>ALKBH8</v>
      </c>
      <c r="B313" t="s">
        <v>291</v>
      </c>
      <c r="C313">
        <v>107436173</v>
      </c>
      <c r="D313" t="s">
        <v>3</v>
      </c>
      <c r="E313">
        <v>24</v>
      </c>
      <c r="F313" t="s">
        <v>3127</v>
      </c>
      <c r="G313">
        <v>1.0889260519299999</v>
      </c>
    </row>
    <row r="314" spans="1:7" x14ac:dyDescent="0.2">
      <c r="A314" t="str">
        <f t="shared" si="26"/>
        <v>ALKBH8</v>
      </c>
      <c r="B314" t="s">
        <v>291</v>
      </c>
      <c r="C314">
        <v>107436276</v>
      </c>
      <c r="D314" t="s">
        <v>8</v>
      </c>
      <c r="E314">
        <v>26</v>
      </c>
      <c r="F314" t="s">
        <v>3128</v>
      </c>
      <c r="G314">
        <v>0.102239203379</v>
      </c>
    </row>
    <row r="315" spans="1:7" x14ac:dyDescent="0.2">
      <c r="A315" t="str">
        <f t="shared" ref="A315:A324" si="27">"ALYREF"</f>
        <v>ALYREF</v>
      </c>
      <c r="B315" t="s">
        <v>484</v>
      </c>
      <c r="C315">
        <v>79849244</v>
      </c>
      <c r="D315" t="s">
        <v>3</v>
      </c>
      <c r="E315">
        <v>24</v>
      </c>
      <c r="F315" t="s">
        <v>3129</v>
      </c>
      <c r="G315">
        <v>0.51549824699400004</v>
      </c>
    </row>
    <row r="316" spans="1:7" x14ac:dyDescent="0.2">
      <c r="A316" t="str">
        <f t="shared" si="27"/>
        <v>ALYREF</v>
      </c>
      <c r="B316" t="s">
        <v>484</v>
      </c>
      <c r="C316">
        <v>79849261</v>
      </c>
      <c r="D316" t="s">
        <v>3</v>
      </c>
      <c r="E316">
        <v>24</v>
      </c>
      <c r="F316" t="s">
        <v>3130</v>
      </c>
      <c r="G316">
        <v>1.2562267037699999</v>
      </c>
    </row>
    <row r="317" spans="1:7" x14ac:dyDescent="0.2">
      <c r="A317" t="str">
        <f t="shared" si="27"/>
        <v>ALYREF</v>
      </c>
      <c r="B317" t="s">
        <v>484</v>
      </c>
      <c r="C317">
        <v>79849280</v>
      </c>
      <c r="D317" t="s">
        <v>3</v>
      </c>
      <c r="E317">
        <v>23</v>
      </c>
      <c r="F317" t="s">
        <v>3131</v>
      </c>
      <c r="G317">
        <v>0.37937794851399997</v>
      </c>
    </row>
    <row r="318" spans="1:7" x14ac:dyDescent="0.2">
      <c r="A318" t="str">
        <f t="shared" si="27"/>
        <v>ALYREF</v>
      </c>
      <c r="B318" t="s">
        <v>484</v>
      </c>
      <c r="C318">
        <v>79849458</v>
      </c>
      <c r="D318" t="s">
        <v>8</v>
      </c>
      <c r="E318">
        <v>24</v>
      </c>
      <c r="F318" t="s">
        <v>3132</v>
      </c>
      <c r="G318">
        <v>0.78683777947</v>
      </c>
    </row>
    <row r="319" spans="1:7" x14ac:dyDescent="0.2">
      <c r="A319" t="str">
        <f t="shared" si="27"/>
        <v>ALYREF</v>
      </c>
      <c r="B319" t="s">
        <v>484</v>
      </c>
      <c r="C319">
        <v>79849451</v>
      </c>
      <c r="D319" t="s">
        <v>8</v>
      </c>
      <c r="E319">
        <v>23</v>
      </c>
      <c r="F319" t="s">
        <v>3133</v>
      </c>
      <c r="G319">
        <v>0.22300055927199999</v>
      </c>
    </row>
    <row r="320" spans="1:7" x14ac:dyDescent="0.2">
      <c r="A320" t="str">
        <f t="shared" si="27"/>
        <v>ALYREF</v>
      </c>
      <c r="B320" t="s">
        <v>484</v>
      </c>
      <c r="C320">
        <v>79849440</v>
      </c>
      <c r="D320" t="s">
        <v>8</v>
      </c>
      <c r="E320">
        <v>24</v>
      </c>
      <c r="F320" t="s">
        <v>3134</v>
      </c>
      <c r="G320">
        <v>8.8812888387499993E-3</v>
      </c>
    </row>
    <row r="321" spans="1:7" x14ac:dyDescent="0.2">
      <c r="A321" t="str">
        <f t="shared" si="27"/>
        <v>ALYREF</v>
      </c>
      <c r="B321" t="s">
        <v>484</v>
      </c>
      <c r="C321">
        <v>79849324</v>
      </c>
      <c r="D321" t="s">
        <v>8</v>
      </c>
      <c r="E321">
        <v>24</v>
      </c>
      <c r="F321" t="s">
        <v>3135</v>
      </c>
      <c r="G321">
        <v>0.156021141295</v>
      </c>
    </row>
    <row r="322" spans="1:7" x14ac:dyDescent="0.2">
      <c r="A322" t="str">
        <f t="shared" si="27"/>
        <v>ALYREF</v>
      </c>
      <c r="B322" t="s">
        <v>484</v>
      </c>
      <c r="C322">
        <v>79849465</v>
      </c>
      <c r="D322" t="s">
        <v>3</v>
      </c>
      <c r="E322">
        <v>23</v>
      </c>
      <c r="F322" t="s">
        <v>3136</v>
      </c>
      <c r="G322">
        <v>0.13134190170000001</v>
      </c>
    </row>
    <row r="323" spans="1:7" x14ac:dyDescent="0.2">
      <c r="A323" t="str">
        <f t="shared" si="27"/>
        <v>ALYREF</v>
      </c>
      <c r="B323" t="s">
        <v>484</v>
      </c>
      <c r="C323">
        <v>79849212</v>
      </c>
      <c r="D323" t="s">
        <v>3</v>
      </c>
      <c r="E323">
        <v>24</v>
      </c>
      <c r="F323" t="s">
        <v>3137</v>
      </c>
      <c r="G323">
        <v>0.95693551675999999</v>
      </c>
    </row>
    <row r="324" spans="1:7" x14ac:dyDescent="0.2">
      <c r="A324" t="str">
        <f t="shared" si="27"/>
        <v>ALYREF</v>
      </c>
      <c r="B324" t="s">
        <v>484</v>
      </c>
      <c r="C324">
        <v>79849384</v>
      </c>
      <c r="D324" t="s">
        <v>3</v>
      </c>
      <c r="E324">
        <v>24</v>
      </c>
      <c r="F324" t="s">
        <v>3138</v>
      </c>
      <c r="G324">
        <v>4.2436088709299997E-2</v>
      </c>
    </row>
    <row r="325" spans="1:7" x14ac:dyDescent="0.2">
      <c r="A325" t="str">
        <f t="shared" ref="A325:A344" si="28">"ANAPC13"</f>
        <v>ANAPC13</v>
      </c>
      <c r="B325" t="s">
        <v>114</v>
      </c>
      <c r="C325">
        <v>134204795</v>
      </c>
      <c r="D325" t="s">
        <v>8</v>
      </c>
      <c r="E325">
        <v>22</v>
      </c>
      <c r="F325" t="s">
        <v>3139</v>
      </c>
      <c r="G325">
        <v>1.12081405092</v>
      </c>
    </row>
    <row r="326" spans="1:7" x14ac:dyDescent="0.2">
      <c r="A326" t="str">
        <f t="shared" si="28"/>
        <v>ANAPC13</v>
      </c>
      <c r="B326" t="s">
        <v>114</v>
      </c>
      <c r="C326">
        <v>134205538</v>
      </c>
      <c r="D326" t="s">
        <v>8</v>
      </c>
      <c r="E326">
        <v>24</v>
      </c>
      <c r="F326" t="s">
        <v>3140</v>
      </c>
      <c r="G326">
        <v>-4.2683059941699998E-2</v>
      </c>
    </row>
    <row r="327" spans="1:7" x14ac:dyDescent="0.2">
      <c r="A327" t="str">
        <f t="shared" si="28"/>
        <v>ANAPC13</v>
      </c>
      <c r="B327" t="s">
        <v>114</v>
      </c>
      <c r="C327">
        <v>134205531</v>
      </c>
      <c r="D327" t="s">
        <v>8</v>
      </c>
      <c r="E327">
        <v>22</v>
      </c>
      <c r="F327" t="s">
        <v>3141</v>
      </c>
      <c r="G327">
        <v>9.6683390732399996E-2</v>
      </c>
    </row>
    <row r="328" spans="1:7" x14ac:dyDescent="0.2">
      <c r="A328" t="str">
        <f t="shared" si="28"/>
        <v>ANAPC13</v>
      </c>
      <c r="B328" t="s">
        <v>114</v>
      </c>
      <c r="C328">
        <v>134205515</v>
      </c>
      <c r="D328" t="s">
        <v>8</v>
      </c>
      <c r="E328">
        <v>23</v>
      </c>
      <c r="F328" t="s">
        <v>3142</v>
      </c>
      <c r="G328">
        <v>3.8178553504100002E-2</v>
      </c>
    </row>
    <row r="329" spans="1:7" x14ac:dyDescent="0.2">
      <c r="A329" t="str">
        <f t="shared" si="28"/>
        <v>ANAPC13</v>
      </c>
      <c r="B329" t="s">
        <v>114</v>
      </c>
      <c r="C329">
        <v>134205436</v>
      </c>
      <c r="D329" t="s">
        <v>8</v>
      </c>
      <c r="E329">
        <v>24</v>
      </c>
      <c r="F329" t="s">
        <v>3143</v>
      </c>
      <c r="G329">
        <v>0.16826051878100001</v>
      </c>
    </row>
    <row r="330" spans="1:7" x14ac:dyDescent="0.2">
      <c r="A330" t="str">
        <f t="shared" si="28"/>
        <v>ANAPC13</v>
      </c>
      <c r="B330" t="s">
        <v>114</v>
      </c>
      <c r="C330">
        <v>134205401</v>
      </c>
      <c r="D330" t="s">
        <v>8</v>
      </c>
      <c r="E330">
        <v>24</v>
      </c>
      <c r="F330" t="s">
        <v>3144</v>
      </c>
      <c r="G330">
        <v>2.0624930450199998E-2</v>
      </c>
    </row>
    <row r="331" spans="1:7" x14ac:dyDescent="0.2">
      <c r="A331" t="str">
        <f t="shared" si="28"/>
        <v>ANAPC13</v>
      </c>
      <c r="B331" t="s">
        <v>114</v>
      </c>
      <c r="C331">
        <v>134204776</v>
      </c>
      <c r="D331" t="s">
        <v>8</v>
      </c>
      <c r="E331">
        <v>23</v>
      </c>
      <c r="F331" t="s">
        <v>3145</v>
      </c>
      <c r="G331">
        <v>0.45364490044200001</v>
      </c>
    </row>
    <row r="332" spans="1:7" x14ac:dyDescent="0.2">
      <c r="A332" t="str">
        <f t="shared" si="28"/>
        <v>ANAPC13</v>
      </c>
      <c r="B332" t="s">
        <v>114</v>
      </c>
      <c r="C332">
        <v>134204719</v>
      </c>
      <c r="D332" t="s">
        <v>8</v>
      </c>
      <c r="E332">
        <v>23</v>
      </c>
      <c r="F332" t="s">
        <v>3146</v>
      </c>
      <c r="G332">
        <v>0.18271370106099999</v>
      </c>
    </row>
    <row r="333" spans="1:7" x14ac:dyDescent="0.2">
      <c r="A333" t="str">
        <f t="shared" si="28"/>
        <v>ANAPC13</v>
      </c>
      <c r="B333" t="s">
        <v>114</v>
      </c>
      <c r="C333">
        <v>134204710</v>
      </c>
      <c r="D333" t="s">
        <v>8</v>
      </c>
      <c r="E333">
        <v>25</v>
      </c>
      <c r="F333" t="s">
        <v>3147</v>
      </c>
      <c r="G333">
        <v>-3.9702048955100003E-2</v>
      </c>
    </row>
    <row r="334" spans="1:7" x14ac:dyDescent="0.2">
      <c r="A334" t="str">
        <f t="shared" si="28"/>
        <v>ANAPC13</v>
      </c>
      <c r="B334" t="s">
        <v>114</v>
      </c>
      <c r="C334">
        <v>134204625</v>
      </c>
      <c r="D334" t="s">
        <v>8</v>
      </c>
      <c r="E334">
        <v>24</v>
      </c>
      <c r="F334" t="s">
        <v>3148</v>
      </c>
      <c r="G334">
        <v>6.9545274203399995E-2</v>
      </c>
    </row>
    <row r="335" spans="1:7" x14ac:dyDescent="0.2">
      <c r="A335" t="str">
        <f t="shared" si="28"/>
        <v>ANAPC13</v>
      </c>
      <c r="B335" t="s">
        <v>114</v>
      </c>
      <c r="C335">
        <v>134204614</v>
      </c>
      <c r="D335" t="s">
        <v>8</v>
      </c>
      <c r="E335">
        <v>25</v>
      </c>
      <c r="F335" t="s">
        <v>3149</v>
      </c>
      <c r="G335">
        <v>0.217711857482</v>
      </c>
    </row>
    <row r="336" spans="1:7" x14ac:dyDescent="0.2">
      <c r="A336" t="str">
        <f t="shared" si="28"/>
        <v>ANAPC13</v>
      </c>
      <c r="B336" t="s">
        <v>114</v>
      </c>
      <c r="C336">
        <v>134205445</v>
      </c>
      <c r="D336" t="s">
        <v>3</v>
      </c>
      <c r="E336">
        <v>22</v>
      </c>
      <c r="F336" t="s">
        <v>3150</v>
      </c>
      <c r="G336">
        <v>5.2423068878699997E-4</v>
      </c>
    </row>
    <row r="337" spans="1:7" x14ac:dyDescent="0.2">
      <c r="A337" t="str">
        <f t="shared" si="28"/>
        <v>ANAPC13</v>
      </c>
      <c r="B337" t="s">
        <v>114</v>
      </c>
      <c r="C337">
        <v>134205433</v>
      </c>
      <c r="D337" t="s">
        <v>3</v>
      </c>
      <c r="E337">
        <v>23</v>
      </c>
      <c r="F337" t="s">
        <v>3151</v>
      </c>
      <c r="G337">
        <v>5.7843909444499998E-2</v>
      </c>
    </row>
    <row r="338" spans="1:7" x14ac:dyDescent="0.2">
      <c r="A338" t="str">
        <f t="shared" si="28"/>
        <v>ANAPC13</v>
      </c>
      <c r="B338" t="s">
        <v>114</v>
      </c>
      <c r="C338">
        <v>134205417</v>
      </c>
      <c r="D338" t="s">
        <v>3</v>
      </c>
      <c r="E338">
        <v>25</v>
      </c>
      <c r="F338" t="s">
        <v>3152</v>
      </c>
      <c r="G338">
        <v>-3.9130091715899998E-2</v>
      </c>
    </row>
    <row r="339" spans="1:7" x14ac:dyDescent="0.2">
      <c r="A339" t="str">
        <f t="shared" si="28"/>
        <v>ANAPC13</v>
      </c>
      <c r="B339" t="s">
        <v>114</v>
      </c>
      <c r="C339">
        <v>134205559</v>
      </c>
      <c r="D339" t="s">
        <v>8</v>
      </c>
      <c r="E339">
        <v>22</v>
      </c>
      <c r="F339" t="s">
        <v>3153</v>
      </c>
      <c r="G339">
        <v>6.8956870795399999E-2</v>
      </c>
    </row>
    <row r="340" spans="1:7" x14ac:dyDescent="0.2">
      <c r="A340" t="str">
        <f t="shared" si="28"/>
        <v>ANAPC13</v>
      </c>
      <c r="B340" t="s">
        <v>114</v>
      </c>
      <c r="C340">
        <v>134204841</v>
      </c>
      <c r="D340" t="s">
        <v>3</v>
      </c>
      <c r="E340">
        <v>24</v>
      </c>
      <c r="F340" t="s">
        <v>3154</v>
      </c>
      <c r="G340">
        <v>5.2688221109400003E-2</v>
      </c>
    </row>
    <row r="341" spans="1:7" x14ac:dyDescent="0.2">
      <c r="A341" t="str">
        <f t="shared" si="28"/>
        <v>ANAPC13</v>
      </c>
      <c r="B341" t="s">
        <v>114</v>
      </c>
      <c r="C341">
        <v>134205394</v>
      </c>
      <c r="D341" t="s">
        <v>3</v>
      </c>
      <c r="E341">
        <v>23</v>
      </c>
      <c r="F341" t="s">
        <v>3155</v>
      </c>
      <c r="G341">
        <v>1.7326925847300001E-2</v>
      </c>
    </row>
    <row r="342" spans="1:7" x14ac:dyDescent="0.2">
      <c r="A342" t="str">
        <f t="shared" si="28"/>
        <v>ANAPC13</v>
      </c>
      <c r="B342" t="s">
        <v>114</v>
      </c>
      <c r="C342">
        <v>134204764</v>
      </c>
      <c r="D342" t="s">
        <v>3</v>
      </c>
      <c r="E342">
        <v>24</v>
      </c>
      <c r="F342" t="s">
        <v>3156</v>
      </c>
      <c r="G342">
        <v>-2.5704074694E-3</v>
      </c>
    </row>
    <row r="343" spans="1:7" x14ac:dyDescent="0.2">
      <c r="A343" t="str">
        <f t="shared" si="28"/>
        <v>ANAPC13</v>
      </c>
      <c r="B343" t="s">
        <v>114</v>
      </c>
      <c r="C343">
        <v>134204787</v>
      </c>
      <c r="D343" t="s">
        <v>3</v>
      </c>
      <c r="E343">
        <v>23</v>
      </c>
      <c r="F343" t="s">
        <v>3157</v>
      </c>
      <c r="G343">
        <v>1.1010570736500001</v>
      </c>
    </row>
    <row r="344" spans="1:7" x14ac:dyDescent="0.2">
      <c r="A344" t="str">
        <f t="shared" si="28"/>
        <v>ANAPC13</v>
      </c>
      <c r="B344" t="s">
        <v>114</v>
      </c>
      <c r="C344">
        <v>134204803</v>
      </c>
      <c r="D344" t="s">
        <v>3</v>
      </c>
      <c r="E344">
        <v>22</v>
      </c>
      <c r="F344" t="s">
        <v>3158</v>
      </c>
      <c r="G344">
        <v>0.778128875434</v>
      </c>
    </row>
    <row r="345" spans="1:7" x14ac:dyDescent="0.2">
      <c r="A345" t="str">
        <f t="shared" ref="A345:A354" si="29">"ANAPC4"</f>
        <v>ANAPC4</v>
      </c>
      <c r="B345" t="s">
        <v>24</v>
      </c>
      <c r="C345">
        <v>25379092</v>
      </c>
      <c r="D345" t="s">
        <v>8</v>
      </c>
      <c r="E345">
        <v>25</v>
      </c>
      <c r="F345" t="s">
        <v>3159</v>
      </c>
      <c r="G345">
        <v>8.0643245950100008E-3</v>
      </c>
    </row>
    <row r="346" spans="1:7" x14ac:dyDescent="0.2">
      <c r="A346" t="str">
        <f t="shared" si="29"/>
        <v>ANAPC4</v>
      </c>
      <c r="B346" t="s">
        <v>24</v>
      </c>
      <c r="C346">
        <v>25379027</v>
      </c>
      <c r="D346" t="s">
        <v>8</v>
      </c>
      <c r="E346">
        <v>24</v>
      </c>
      <c r="F346" t="s">
        <v>3160</v>
      </c>
      <c r="G346">
        <v>2.3377991046199999E-2</v>
      </c>
    </row>
    <row r="347" spans="1:7" x14ac:dyDescent="0.2">
      <c r="A347" t="str">
        <f t="shared" si="29"/>
        <v>ANAPC4</v>
      </c>
      <c r="B347" t="s">
        <v>24</v>
      </c>
      <c r="C347">
        <v>25379001</v>
      </c>
      <c r="D347" t="s">
        <v>8</v>
      </c>
      <c r="E347">
        <v>25</v>
      </c>
      <c r="F347" t="s">
        <v>3161</v>
      </c>
      <c r="G347">
        <v>8.4757501429100005E-3</v>
      </c>
    </row>
    <row r="348" spans="1:7" x14ac:dyDescent="0.2">
      <c r="A348" t="str">
        <f t="shared" si="29"/>
        <v>ANAPC4</v>
      </c>
      <c r="B348" t="s">
        <v>24</v>
      </c>
      <c r="C348">
        <v>25378993</v>
      </c>
      <c r="D348" t="s">
        <v>8</v>
      </c>
      <c r="E348">
        <v>23</v>
      </c>
      <c r="F348" t="s">
        <v>3162</v>
      </c>
      <c r="G348">
        <v>0.60749597182199999</v>
      </c>
    </row>
    <row r="349" spans="1:7" x14ac:dyDescent="0.2">
      <c r="A349" t="str">
        <f t="shared" si="29"/>
        <v>ANAPC4</v>
      </c>
      <c r="B349" t="s">
        <v>24</v>
      </c>
      <c r="C349">
        <v>25378972</v>
      </c>
      <c r="D349" t="s">
        <v>8</v>
      </c>
      <c r="E349">
        <v>23</v>
      </c>
      <c r="F349" t="s">
        <v>3163</v>
      </c>
      <c r="G349">
        <v>0.96314339256399994</v>
      </c>
    </row>
    <row r="350" spans="1:7" x14ac:dyDescent="0.2">
      <c r="A350" t="str">
        <f t="shared" si="29"/>
        <v>ANAPC4</v>
      </c>
      <c r="B350" t="s">
        <v>24</v>
      </c>
      <c r="C350">
        <v>25378966</v>
      </c>
      <c r="D350" t="s">
        <v>8</v>
      </c>
      <c r="E350">
        <v>25</v>
      </c>
      <c r="F350" t="s">
        <v>3164</v>
      </c>
      <c r="G350">
        <v>0.62578355708</v>
      </c>
    </row>
    <row r="351" spans="1:7" x14ac:dyDescent="0.2">
      <c r="A351" t="str">
        <f t="shared" si="29"/>
        <v>ANAPC4</v>
      </c>
      <c r="B351" t="s">
        <v>24</v>
      </c>
      <c r="C351">
        <v>25378954</v>
      </c>
      <c r="D351" t="s">
        <v>8</v>
      </c>
      <c r="E351">
        <v>24</v>
      </c>
      <c r="F351" t="s">
        <v>3165</v>
      </c>
      <c r="G351">
        <v>1.0065856387000001</v>
      </c>
    </row>
    <row r="352" spans="1:7" x14ac:dyDescent="0.2">
      <c r="A352" t="str">
        <f t="shared" si="29"/>
        <v>ANAPC4</v>
      </c>
      <c r="B352" t="s">
        <v>24</v>
      </c>
      <c r="C352">
        <v>25378914</v>
      </c>
      <c r="D352" t="s">
        <v>8</v>
      </c>
      <c r="E352">
        <v>25</v>
      </c>
      <c r="F352" t="s">
        <v>3166</v>
      </c>
      <c r="G352">
        <v>1.03027096874</v>
      </c>
    </row>
    <row r="353" spans="1:7" x14ac:dyDescent="0.2">
      <c r="A353" t="str">
        <f t="shared" si="29"/>
        <v>ANAPC4</v>
      </c>
      <c r="B353" t="s">
        <v>24</v>
      </c>
      <c r="C353">
        <v>25379106</v>
      </c>
      <c r="D353" t="s">
        <v>3</v>
      </c>
      <c r="E353">
        <v>24</v>
      </c>
      <c r="F353" t="s">
        <v>3167</v>
      </c>
      <c r="G353">
        <v>0.237859393359</v>
      </c>
    </row>
    <row r="354" spans="1:7" x14ac:dyDescent="0.2">
      <c r="A354" t="str">
        <f t="shared" si="29"/>
        <v>ANAPC4</v>
      </c>
      <c r="B354" t="s">
        <v>24</v>
      </c>
      <c r="C354">
        <v>25378925</v>
      </c>
      <c r="D354" t="s">
        <v>3</v>
      </c>
      <c r="E354">
        <v>24</v>
      </c>
      <c r="F354" t="s">
        <v>3168</v>
      </c>
      <c r="G354">
        <v>0.41368224770200002</v>
      </c>
    </row>
    <row r="355" spans="1:7" x14ac:dyDescent="0.2">
      <c r="A355" t="str">
        <f t="shared" ref="A355:A369" si="30">"ANAPC5"</f>
        <v>ANAPC5</v>
      </c>
      <c r="B355" t="s">
        <v>140</v>
      </c>
      <c r="C355">
        <v>121790000</v>
      </c>
      <c r="D355" t="s">
        <v>3</v>
      </c>
      <c r="E355">
        <v>24</v>
      </c>
      <c r="F355" t="s">
        <v>3169</v>
      </c>
      <c r="G355">
        <v>0.61232703509599995</v>
      </c>
    </row>
    <row r="356" spans="1:7" x14ac:dyDescent="0.2">
      <c r="A356" t="str">
        <f t="shared" si="30"/>
        <v>ANAPC5</v>
      </c>
      <c r="B356" t="s">
        <v>140</v>
      </c>
      <c r="C356">
        <v>121790166</v>
      </c>
      <c r="D356" t="s">
        <v>8</v>
      </c>
      <c r="E356">
        <v>24</v>
      </c>
      <c r="F356" t="s">
        <v>3170</v>
      </c>
      <c r="G356">
        <v>8.7432022943600002E-2</v>
      </c>
    </row>
    <row r="357" spans="1:7" x14ac:dyDescent="0.2">
      <c r="A357" t="str">
        <f t="shared" si="30"/>
        <v>ANAPC5</v>
      </c>
      <c r="B357" t="s">
        <v>140</v>
      </c>
      <c r="C357">
        <v>121790144</v>
      </c>
      <c r="D357" t="s">
        <v>8</v>
      </c>
      <c r="E357">
        <v>24</v>
      </c>
      <c r="F357" t="s">
        <v>3171</v>
      </c>
      <c r="G357">
        <v>-1.58182491967E-3</v>
      </c>
    </row>
    <row r="358" spans="1:7" x14ac:dyDescent="0.2">
      <c r="A358" t="str">
        <f t="shared" si="30"/>
        <v>ANAPC5</v>
      </c>
      <c r="B358" t="s">
        <v>140</v>
      </c>
      <c r="C358">
        <v>121790131</v>
      </c>
      <c r="D358" t="s">
        <v>8</v>
      </c>
      <c r="E358">
        <v>23</v>
      </c>
      <c r="F358" t="s">
        <v>3172</v>
      </c>
      <c r="G358">
        <v>0.82752810912100006</v>
      </c>
    </row>
    <row r="359" spans="1:7" x14ac:dyDescent="0.2">
      <c r="A359" t="str">
        <f t="shared" si="30"/>
        <v>ANAPC5</v>
      </c>
      <c r="B359" t="s">
        <v>140</v>
      </c>
      <c r="C359">
        <v>121790181</v>
      </c>
      <c r="D359" t="s">
        <v>3</v>
      </c>
      <c r="E359">
        <v>24</v>
      </c>
      <c r="F359" t="s">
        <v>3173</v>
      </c>
      <c r="G359">
        <v>1.0865604911</v>
      </c>
    </row>
    <row r="360" spans="1:7" x14ac:dyDescent="0.2">
      <c r="A360" t="str">
        <f t="shared" si="30"/>
        <v>ANAPC5</v>
      </c>
      <c r="B360" t="s">
        <v>140</v>
      </c>
      <c r="C360">
        <v>121790165</v>
      </c>
      <c r="D360" t="s">
        <v>8</v>
      </c>
      <c r="E360">
        <v>22</v>
      </c>
      <c r="F360" t="s">
        <v>3174</v>
      </c>
      <c r="G360">
        <v>0.56161390010199996</v>
      </c>
    </row>
    <row r="361" spans="1:7" x14ac:dyDescent="0.2">
      <c r="A361" t="str">
        <f t="shared" si="30"/>
        <v>ANAPC5</v>
      </c>
      <c r="B361" t="s">
        <v>140</v>
      </c>
      <c r="C361">
        <v>121790131</v>
      </c>
      <c r="D361" t="s">
        <v>8</v>
      </c>
      <c r="E361">
        <v>24</v>
      </c>
      <c r="F361" t="s">
        <v>3175</v>
      </c>
      <c r="G361">
        <v>0.47565990598199998</v>
      </c>
    </row>
    <row r="362" spans="1:7" x14ac:dyDescent="0.2">
      <c r="A362" t="str">
        <f t="shared" si="30"/>
        <v>ANAPC5</v>
      </c>
      <c r="B362" t="s">
        <v>140</v>
      </c>
      <c r="C362">
        <v>121790184</v>
      </c>
      <c r="D362" t="s">
        <v>3</v>
      </c>
      <c r="E362">
        <v>24</v>
      </c>
      <c r="F362" t="s">
        <v>3176</v>
      </c>
      <c r="G362">
        <v>0.60311474437099999</v>
      </c>
    </row>
    <row r="363" spans="1:7" x14ac:dyDescent="0.2">
      <c r="A363" t="str">
        <f t="shared" si="30"/>
        <v>ANAPC5</v>
      </c>
      <c r="B363" t="s">
        <v>140</v>
      </c>
      <c r="C363">
        <v>121790055</v>
      </c>
      <c r="D363" t="s">
        <v>3</v>
      </c>
      <c r="E363">
        <v>22</v>
      </c>
      <c r="F363" t="s">
        <v>3177</v>
      </c>
      <c r="G363">
        <v>0.31039687056499998</v>
      </c>
    </row>
    <row r="364" spans="1:7" x14ac:dyDescent="0.2">
      <c r="A364" t="str">
        <f t="shared" si="30"/>
        <v>ANAPC5</v>
      </c>
      <c r="B364" t="s">
        <v>140</v>
      </c>
      <c r="C364">
        <v>121789994</v>
      </c>
      <c r="D364" t="s">
        <v>3</v>
      </c>
      <c r="E364">
        <v>23</v>
      </c>
      <c r="F364" t="s">
        <v>3178</v>
      </c>
      <c r="G364">
        <v>0.89817336895900002</v>
      </c>
    </row>
    <row r="365" spans="1:7" x14ac:dyDescent="0.2">
      <c r="A365" t="str">
        <f t="shared" si="30"/>
        <v>ANAPC5</v>
      </c>
      <c r="B365" t="s">
        <v>140</v>
      </c>
      <c r="C365">
        <v>121790149</v>
      </c>
      <c r="D365" t="s">
        <v>3</v>
      </c>
      <c r="E365">
        <v>23</v>
      </c>
      <c r="F365" t="s">
        <v>3179</v>
      </c>
      <c r="G365">
        <v>0.30370410037700002</v>
      </c>
    </row>
    <row r="366" spans="1:7" x14ac:dyDescent="0.2">
      <c r="A366" t="str">
        <f t="shared" si="30"/>
        <v>ANAPC5</v>
      </c>
      <c r="B366" t="s">
        <v>140</v>
      </c>
      <c r="C366">
        <v>121790069</v>
      </c>
      <c r="D366" t="s">
        <v>3</v>
      </c>
      <c r="E366">
        <v>24</v>
      </c>
      <c r="F366" t="s">
        <v>3180</v>
      </c>
      <c r="G366">
        <v>0.24515065571</v>
      </c>
    </row>
    <row r="367" spans="1:7" x14ac:dyDescent="0.2">
      <c r="A367" t="str">
        <f t="shared" si="30"/>
        <v>ANAPC5</v>
      </c>
      <c r="B367" t="s">
        <v>140</v>
      </c>
      <c r="C367">
        <v>121790034</v>
      </c>
      <c r="D367" t="s">
        <v>3</v>
      </c>
      <c r="E367">
        <v>24</v>
      </c>
      <c r="F367" t="s">
        <v>3181</v>
      </c>
      <c r="G367">
        <v>0.456702328017</v>
      </c>
    </row>
    <row r="368" spans="1:7" x14ac:dyDescent="0.2">
      <c r="A368" t="str">
        <f t="shared" si="30"/>
        <v>ANAPC5</v>
      </c>
      <c r="B368" t="s">
        <v>140</v>
      </c>
      <c r="C368">
        <v>121789972</v>
      </c>
      <c r="D368" t="s">
        <v>3</v>
      </c>
      <c r="E368">
        <v>24</v>
      </c>
      <c r="F368" t="s">
        <v>3182</v>
      </c>
      <c r="G368">
        <v>1.01526613994</v>
      </c>
    </row>
    <row r="369" spans="1:7" x14ac:dyDescent="0.2">
      <c r="A369" t="str">
        <f t="shared" si="30"/>
        <v>ANAPC5</v>
      </c>
      <c r="B369" t="s">
        <v>140</v>
      </c>
      <c r="C369">
        <v>121789966</v>
      </c>
      <c r="D369" t="s">
        <v>3</v>
      </c>
      <c r="E369">
        <v>24</v>
      </c>
      <c r="F369" t="s">
        <v>3183</v>
      </c>
      <c r="G369">
        <v>0.65033658184900001</v>
      </c>
    </row>
    <row r="370" spans="1:7" x14ac:dyDescent="0.2">
      <c r="A370" t="str">
        <f t="shared" ref="A370:A379" si="31">"ANKRD17"</f>
        <v>ANKRD17</v>
      </c>
      <c r="B370" t="s">
        <v>24</v>
      </c>
      <c r="C370">
        <v>74124315</v>
      </c>
      <c r="D370" t="s">
        <v>3</v>
      </c>
      <c r="E370">
        <v>24</v>
      </c>
      <c r="F370" t="s">
        <v>3184</v>
      </c>
      <c r="G370">
        <v>1.8918951852400001</v>
      </c>
    </row>
    <row r="371" spans="1:7" x14ac:dyDescent="0.2">
      <c r="A371" t="str">
        <f t="shared" si="31"/>
        <v>ANKRD17</v>
      </c>
      <c r="B371" t="s">
        <v>24</v>
      </c>
      <c r="C371">
        <v>74124415</v>
      </c>
      <c r="D371" t="s">
        <v>8</v>
      </c>
      <c r="E371">
        <v>24</v>
      </c>
      <c r="F371" t="s">
        <v>3185</v>
      </c>
      <c r="G371">
        <v>0.112930492474</v>
      </c>
    </row>
    <row r="372" spans="1:7" x14ac:dyDescent="0.2">
      <c r="A372" t="str">
        <f t="shared" si="31"/>
        <v>ANKRD17</v>
      </c>
      <c r="B372" t="s">
        <v>24</v>
      </c>
      <c r="C372">
        <v>74124498</v>
      </c>
      <c r="D372" t="s">
        <v>3</v>
      </c>
      <c r="E372">
        <v>23</v>
      </c>
      <c r="F372" t="s">
        <v>3186</v>
      </c>
      <c r="G372">
        <v>0.56458964492800001</v>
      </c>
    </row>
    <row r="373" spans="1:7" x14ac:dyDescent="0.2">
      <c r="A373" t="str">
        <f t="shared" si="31"/>
        <v>ANKRD17</v>
      </c>
      <c r="B373" t="s">
        <v>24</v>
      </c>
      <c r="C373">
        <v>74124462</v>
      </c>
      <c r="D373" t="s">
        <v>3</v>
      </c>
      <c r="E373">
        <v>23</v>
      </c>
      <c r="F373" t="s">
        <v>3187</v>
      </c>
      <c r="G373">
        <v>0.35932094331800002</v>
      </c>
    </row>
    <row r="374" spans="1:7" x14ac:dyDescent="0.2">
      <c r="A374" t="str">
        <f t="shared" si="31"/>
        <v>ANKRD17</v>
      </c>
      <c r="B374" t="s">
        <v>24</v>
      </c>
      <c r="C374">
        <v>74124439</v>
      </c>
      <c r="D374" t="s">
        <v>3</v>
      </c>
      <c r="E374">
        <v>24</v>
      </c>
      <c r="F374" t="s">
        <v>3188</v>
      </c>
      <c r="G374">
        <v>0.23177425238999999</v>
      </c>
    </row>
    <row r="375" spans="1:7" x14ac:dyDescent="0.2">
      <c r="A375" t="str">
        <f t="shared" si="31"/>
        <v>ANKRD17</v>
      </c>
      <c r="B375" t="s">
        <v>24</v>
      </c>
      <c r="C375">
        <v>74124363</v>
      </c>
      <c r="D375" t="s">
        <v>3</v>
      </c>
      <c r="E375">
        <v>24</v>
      </c>
      <c r="F375" t="s">
        <v>3189</v>
      </c>
      <c r="G375">
        <v>0.54351516982699999</v>
      </c>
    </row>
    <row r="376" spans="1:7" x14ac:dyDescent="0.2">
      <c r="A376" t="str">
        <f t="shared" si="31"/>
        <v>ANKRD17</v>
      </c>
      <c r="B376" t="s">
        <v>24</v>
      </c>
      <c r="C376">
        <v>74124338</v>
      </c>
      <c r="D376" t="s">
        <v>3</v>
      </c>
      <c r="E376">
        <v>24</v>
      </c>
      <c r="F376" t="s">
        <v>3190</v>
      </c>
      <c r="G376">
        <v>0.38125753851900002</v>
      </c>
    </row>
    <row r="377" spans="1:7" x14ac:dyDescent="0.2">
      <c r="A377" t="str">
        <f t="shared" si="31"/>
        <v>ANKRD17</v>
      </c>
      <c r="B377" t="s">
        <v>24</v>
      </c>
      <c r="C377">
        <v>74124243</v>
      </c>
      <c r="D377" t="s">
        <v>3</v>
      </c>
      <c r="E377">
        <v>24</v>
      </c>
      <c r="F377" t="s">
        <v>3191</v>
      </c>
      <c r="G377">
        <v>0.21379126252200001</v>
      </c>
    </row>
    <row r="378" spans="1:7" x14ac:dyDescent="0.2">
      <c r="A378" t="str">
        <f t="shared" si="31"/>
        <v>ANKRD17</v>
      </c>
      <c r="B378" t="s">
        <v>24</v>
      </c>
      <c r="C378">
        <v>74124226</v>
      </c>
      <c r="D378" t="s">
        <v>3</v>
      </c>
      <c r="E378">
        <v>23</v>
      </c>
      <c r="F378" t="s">
        <v>3192</v>
      </c>
      <c r="G378">
        <v>0.39798328414</v>
      </c>
    </row>
    <row r="379" spans="1:7" x14ac:dyDescent="0.2">
      <c r="A379" t="str">
        <f t="shared" si="31"/>
        <v>ANKRD17</v>
      </c>
      <c r="B379" t="s">
        <v>24</v>
      </c>
      <c r="C379">
        <v>74124450</v>
      </c>
      <c r="D379" t="s">
        <v>8</v>
      </c>
      <c r="E379">
        <v>23</v>
      </c>
      <c r="F379" t="s">
        <v>3193</v>
      </c>
      <c r="G379">
        <v>0.18906806560700001</v>
      </c>
    </row>
    <row r="380" spans="1:7" x14ac:dyDescent="0.2">
      <c r="A380" t="str">
        <f t="shared" ref="A380:A389" si="32">"API5"</f>
        <v>API5</v>
      </c>
      <c r="B380" t="s">
        <v>291</v>
      </c>
      <c r="C380">
        <v>43333524</v>
      </c>
      <c r="D380" t="s">
        <v>8</v>
      </c>
      <c r="E380">
        <v>23</v>
      </c>
      <c r="F380" t="s">
        <v>3194</v>
      </c>
      <c r="G380">
        <v>-0.113350196087</v>
      </c>
    </row>
    <row r="381" spans="1:7" x14ac:dyDescent="0.2">
      <c r="A381" t="str">
        <f t="shared" si="32"/>
        <v>API5</v>
      </c>
      <c r="B381" t="s">
        <v>291</v>
      </c>
      <c r="C381">
        <v>43333825</v>
      </c>
      <c r="D381" t="s">
        <v>3</v>
      </c>
      <c r="E381">
        <v>24</v>
      </c>
      <c r="F381" t="s">
        <v>3195</v>
      </c>
      <c r="G381">
        <v>0.36662627183699997</v>
      </c>
    </row>
    <row r="382" spans="1:7" x14ac:dyDescent="0.2">
      <c r="A382" t="str">
        <f t="shared" si="32"/>
        <v>API5</v>
      </c>
      <c r="B382" t="s">
        <v>291</v>
      </c>
      <c r="C382">
        <v>43333742</v>
      </c>
      <c r="D382" t="s">
        <v>3</v>
      </c>
      <c r="E382">
        <v>23</v>
      </c>
      <c r="F382" t="s">
        <v>3196</v>
      </c>
      <c r="G382">
        <v>0.35318875340200001</v>
      </c>
    </row>
    <row r="383" spans="1:7" x14ac:dyDescent="0.2">
      <c r="A383" t="str">
        <f t="shared" si="32"/>
        <v>API5</v>
      </c>
      <c r="B383" t="s">
        <v>291</v>
      </c>
      <c r="C383">
        <v>43333590</v>
      </c>
      <c r="D383" t="s">
        <v>8</v>
      </c>
      <c r="E383">
        <v>24</v>
      </c>
      <c r="F383" t="s">
        <v>3197</v>
      </c>
      <c r="G383">
        <v>0.81217887306900005</v>
      </c>
    </row>
    <row r="384" spans="1:7" x14ac:dyDescent="0.2">
      <c r="A384" t="str">
        <f t="shared" si="32"/>
        <v>API5</v>
      </c>
      <c r="B384" t="s">
        <v>291</v>
      </c>
      <c r="C384">
        <v>43333785</v>
      </c>
      <c r="D384" t="s">
        <v>3</v>
      </c>
      <c r="E384">
        <v>24</v>
      </c>
      <c r="F384" t="s">
        <v>3198</v>
      </c>
      <c r="G384">
        <v>0.40017152212200002</v>
      </c>
    </row>
    <row r="385" spans="1:7" x14ac:dyDescent="0.2">
      <c r="A385" t="str">
        <f t="shared" si="32"/>
        <v>API5</v>
      </c>
      <c r="B385" t="s">
        <v>291</v>
      </c>
      <c r="C385">
        <v>43333652</v>
      </c>
      <c r="D385" t="s">
        <v>3</v>
      </c>
      <c r="E385">
        <v>24</v>
      </c>
      <c r="F385" t="s">
        <v>3199</v>
      </c>
      <c r="G385">
        <v>-4.08733603515E-2</v>
      </c>
    </row>
    <row r="386" spans="1:7" x14ac:dyDescent="0.2">
      <c r="A386" t="str">
        <f t="shared" si="32"/>
        <v>API5</v>
      </c>
      <c r="B386" t="s">
        <v>291</v>
      </c>
      <c r="C386">
        <v>43333597</v>
      </c>
      <c r="D386" t="s">
        <v>8</v>
      </c>
      <c r="E386">
        <v>24</v>
      </c>
      <c r="F386" t="s">
        <v>3200</v>
      </c>
      <c r="G386">
        <v>0.98578935075700003</v>
      </c>
    </row>
    <row r="387" spans="1:7" x14ac:dyDescent="0.2">
      <c r="A387" t="str">
        <f t="shared" si="32"/>
        <v>API5</v>
      </c>
      <c r="B387" t="s">
        <v>291</v>
      </c>
      <c r="C387">
        <v>43333619</v>
      </c>
      <c r="D387" t="s">
        <v>8</v>
      </c>
      <c r="E387">
        <v>23</v>
      </c>
      <c r="F387" t="s">
        <v>3201</v>
      </c>
      <c r="G387">
        <v>1.0779215653500001</v>
      </c>
    </row>
    <row r="388" spans="1:7" x14ac:dyDescent="0.2">
      <c r="A388" t="str">
        <f t="shared" si="32"/>
        <v>API5</v>
      </c>
      <c r="B388" t="s">
        <v>291</v>
      </c>
      <c r="C388">
        <v>43333824</v>
      </c>
      <c r="D388" t="s">
        <v>8</v>
      </c>
      <c r="E388">
        <v>24</v>
      </c>
      <c r="F388" t="s">
        <v>3202</v>
      </c>
      <c r="G388">
        <v>0.93628908389200005</v>
      </c>
    </row>
    <row r="389" spans="1:7" x14ac:dyDescent="0.2">
      <c r="A389" t="str">
        <f t="shared" si="32"/>
        <v>API5</v>
      </c>
      <c r="B389" t="s">
        <v>291</v>
      </c>
      <c r="C389">
        <v>43333791</v>
      </c>
      <c r="D389" t="s">
        <v>3</v>
      </c>
      <c r="E389">
        <v>21</v>
      </c>
      <c r="F389" t="s">
        <v>3203</v>
      </c>
      <c r="G389">
        <v>0.82396724289699996</v>
      </c>
    </row>
    <row r="390" spans="1:7" x14ac:dyDescent="0.2">
      <c r="A390" t="str">
        <f t="shared" ref="A390:A399" si="33">"APOOL"</f>
        <v>APOOL</v>
      </c>
      <c r="B390" t="s">
        <v>172</v>
      </c>
      <c r="C390">
        <v>84259112</v>
      </c>
      <c r="D390" t="s">
        <v>8</v>
      </c>
      <c r="E390">
        <v>24</v>
      </c>
      <c r="F390" t="s">
        <v>3204</v>
      </c>
      <c r="G390">
        <v>0.97601292919000004</v>
      </c>
    </row>
    <row r="391" spans="1:7" x14ac:dyDescent="0.2">
      <c r="A391" t="str">
        <f t="shared" si="33"/>
        <v>APOOL</v>
      </c>
      <c r="B391" t="s">
        <v>172</v>
      </c>
      <c r="C391">
        <v>84259038</v>
      </c>
      <c r="D391" t="s">
        <v>8</v>
      </c>
      <c r="E391">
        <v>23</v>
      </c>
      <c r="F391" t="s">
        <v>3205</v>
      </c>
      <c r="G391">
        <v>0.95228895824299997</v>
      </c>
    </row>
    <row r="392" spans="1:7" x14ac:dyDescent="0.2">
      <c r="A392" t="str">
        <f t="shared" si="33"/>
        <v>APOOL</v>
      </c>
      <c r="B392" t="s">
        <v>172</v>
      </c>
      <c r="C392">
        <v>84258872</v>
      </c>
      <c r="D392" t="s">
        <v>3</v>
      </c>
      <c r="E392">
        <v>24</v>
      </c>
      <c r="F392" t="s">
        <v>3206</v>
      </c>
      <c r="G392">
        <v>1.07169811257</v>
      </c>
    </row>
    <row r="393" spans="1:7" x14ac:dyDescent="0.2">
      <c r="A393" t="str">
        <f t="shared" si="33"/>
        <v>APOOL</v>
      </c>
      <c r="B393" t="s">
        <v>172</v>
      </c>
      <c r="C393">
        <v>84258852</v>
      </c>
      <c r="D393" t="s">
        <v>3</v>
      </c>
      <c r="E393">
        <v>24</v>
      </c>
      <c r="F393" t="s">
        <v>3207</v>
      </c>
      <c r="G393">
        <v>0.64200769638900002</v>
      </c>
    </row>
    <row r="394" spans="1:7" x14ac:dyDescent="0.2">
      <c r="A394" t="str">
        <f t="shared" si="33"/>
        <v>APOOL</v>
      </c>
      <c r="B394" t="s">
        <v>172</v>
      </c>
      <c r="C394">
        <v>84259000</v>
      </c>
      <c r="D394" t="s">
        <v>3</v>
      </c>
      <c r="E394">
        <v>23</v>
      </c>
      <c r="F394" t="s">
        <v>3208</v>
      </c>
      <c r="G394">
        <v>0.88346481684199996</v>
      </c>
    </row>
    <row r="395" spans="1:7" x14ac:dyDescent="0.2">
      <c r="A395" t="str">
        <f t="shared" si="33"/>
        <v>APOOL</v>
      </c>
      <c r="B395" t="s">
        <v>172</v>
      </c>
      <c r="C395">
        <v>84258841</v>
      </c>
      <c r="D395" t="s">
        <v>3</v>
      </c>
      <c r="E395">
        <v>22</v>
      </c>
      <c r="F395" t="s">
        <v>3209</v>
      </c>
      <c r="G395">
        <v>3.9791920366299999E-2</v>
      </c>
    </row>
    <row r="396" spans="1:7" x14ac:dyDescent="0.2">
      <c r="A396" t="str">
        <f t="shared" si="33"/>
        <v>APOOL</v>
      </c>
      <c r="B396" t="s">
        <v>172</v>
      </c>
      <c r="C396">
        <v>84258921</v>
      </c>
      <c r="D396" t="s">
        <v>8</v>
      </c>
      <c r="E396">
        <v>23</v>
      </c>
      <c r="F396" t="s">
        <v>3210</v>
      </c>
      <c r="G396">
        <v>0.81277413656399999</v>
      </c>
    </row>
    <row r="397" spans="1:7" x14ac:dyDescent="0.2">
      <c r="A397" t="str">
        <f t="shared" si="33"/>
        <v>APOOL</v>
      </c>
      <c r="B397" t="s">
        <v>172</v>
      </c>
      <c r="C397">
        <v>84258835</v>
      </c>
      <c r="D397" t="s">
        <v>8</v>
      </c>
      <c r="E397">
        <v>23</v>
      </c>
      <c r="F397" t="s">
        <v>3211</v>
      </c>
      <c r="G397">
        <v>0.61054137304199996</v>
      </c>
    </row>
    <row r="398" spans="1:7" x14ac:dyDescent="0.2">
      <c r="A398" t="str">
        <f t="shared" si="33"/>
        <v>APOOL</v>
      </c>
      <c r="B398" t="s">
        <v>172</v>
      </c>
      <c r="C398">
        <v>84258814</v>
      </c>
      <c r="D398" t="s">
        <v>8</v>
      </c>
      <c r="E398">
        <v>23</v>
      </c>
      <c r="F398" t="s">
        <v>3212</v>
      </c>
      <c r="G398">
        <v>0.26682442546500001</v>
      </c>
    </row>
    <row r="399" spans="1:7" x14ac:dyDescent="0.2">
      <c r="A399" t="str">
        <f t="shared" si="33"/>
        <v>APOOL</v>
      </c>
      <c r="B399" t="s">
        <v>172</v>
      </c>
      <c r="C399">
        <v>84258979</v>
      </c>
      <c r="D399" t="s">
        <v>3</v>
      </c>
      <c r="E399">
        <v>23</v>
      </c>
      <c r="F399" t="s">
        <v>3213</v>
      </c>
      <c r="G399">
        <v>0.45759575469300001</v>
      </c>
    </row>
    <row r="400" spans="1:7" x14ac:dyDescent="0.2">
      <c r="A400" t="str">
        <f t="shared" ref="A400:A413" si="34">"AQR"</f>
        <v>AQR</v>
      </c>
      <c r="B400" t="s">
        <v>514</v>
      </c>
      <c r="C400">
        <v>35262035</v>
      </c>
      <c r="D400" t="s">
        <v>8</v>
      </c>
      <c r="E400">
        <v>23</v>
      </c>
      <c r="F400" t="s">
        <v>3214</v>
      </c>
      <c r="G400">
        <v>0.77243845111599996</v>
      </c>
    </row>
    <row r="401" spans="1:7" x14ac:dyDescent="0.2">
      <c r="A401" t="str">
        <f t="shared" si="34"/>
        <v>AQR</v>
      </c>
      <c r="B401" t="s">
        <v>514</v>
      </c>
      <c r="C401">
        <v>35261873</v>
      </c>
      <c r="D401" t="s">
        <v>3</v>
      </c>
      <c r="E401">
        <v>24</v>
      </c>
      <c r="F401" t="s">
        <v>3215</v>
      </c>
      <c r="G401">
        <v>0.76622809362699995</v>
      </c>
    </row>
    <row r="402" spans="1:7" x14ac:dyDescent="0.2">
      <c r="A402" t="str">
        <f t="shared" si="34"/>
        <v>AQR</v>
      </c>
      <c r="B402" t="s">
        <v>514</v>
      </c>
      <c r="C402">
        <v>35261795</v>
      </c>
      <c r="D402" t="s">
        <v>8</v>
      </c>
      <c r="E402">
        <v>23</v>
      </c>
      <c r="F402" t="s">
        <v>3216</v>
      </c>
      <c r="G402">
        <v>0.78666437339200002</v>
      </c>
    </row>
    <row r="403" spans="1:7" x14ac:dyDescent="0.2">
      <c r="A403" t="str">
        <f t="shared" si="34"/>
        <v>AQR</v>
      </c>
      <c r="B403" t="s">
        <v>514</v>
      </c>
      <c r="C403">
        <v>35262041</v>
      </c>
      <c r="D403" t="s">
        <v>8</v>
      </c>
      <c r="E403">
        <v>24</v>
      </c>
      <c r="F403" t="s">
        <v>3217</v>
      </c>
      <c r="G403">
        <v>0.53058149191000004</v>
      </c>
    </row>
    <row r="404" spans="1:7" x14ac:dyDescent="0.2">
      <c r="A404" t="str">
        <f t="shared" si="34"/>
        <v>AQR</v>
      </c>
      <c r="B404" t="s">
        <v>514</v>
      </c>
      <c r="C404">
        <v>35261914</v>
      </c>
      <c r="D404" t="s">
        <v>3</v>
      </c>
      <c r="E404">
        <v>24</v>
      </c>
      <c r="F404" t="s">
        <v>3218</v>
      </c>
      <c r="G404">
        <v>0.14947965490699999</v>
      </c>
    </row>
    <row r="405" spans="1:7" x14ac:dyDescent="0.2">
      <c r="A405" t="str">
        <f t="shared" si="34"/>
        <v>AQR</v>
      </c>
      <c r="B405" t="s">
        <v>514</v>
      </c>
      <c r="C405">
        <v>35261951</v>
      </c>
      <c r="D405" t="s">
        <v>3</v>
      </c>
      <c r="E405">
        <v>24</v>
      </c>
      <c r="F405" t="s">
        <v>3219</v>
      </c>
      <c r="G405">
        <v>4.2620438091499999E-2</v>
      </c>
    </row>
    <row r="406" spans="1:7" x14ac:dyDescent="0.2">
      <c r="A406" t="str">
        <f t="shared" si="34"/>
        <v>AQR</v>
      </c>
      <c r="B406" t="s">
        <v>514</v>
      </c>
      <c r="C406">
        <v>35261766</v>
      </c>
      <c r="D406" t="s">
        <v>8</v>
      </c>
      <c r="E406">
        <v>24</v>
      </c>
      <c r="F406" t="s">
        <v>3220</v>
      </c>
      <c r="G406">
        <v>2.9728665947899999E-2</v>
      </c>
    </row>
    <row r="407" spans="1:7" x14ac:dyDescent="0.2">
      <c r="A407" t="str">
        <f t="shared" si="34"/>
        <v>AQR</v>
      </c>
      <c r="B407" t="s">
        <v>514</v>
      </c>
      <c r="C407">
        <v>35261835</v>
      </c>
      <c r="D407" t="s">
        <v>3</v>
      </c>
      <c r="E407">
        <v>24</v>
      </c>
      <c r="F407" t="s">
        <v>3221</v>
      </c>
      <c r="G407">
        <v>0.60465540443300003</v>
      </c>
    </row>
    <row r="408" spans="1:7" x14ac:dyDescent="0.2">
      <c r="A408" t="str">
        <f t="shared" si="34"/>
        <v>AQR</v>
      </c>
      <c r="B408" t="s">
        <v>514</v>
      </c>
      <c r="C408">
        <v>35261886</v>
      </c>
      <c r="D408" t="s">
        <v>3</v>
      </c>
      <c r="E408">
        <v>22</v>
      </c>
      <c r="F408" t="s">
        <v>3222</v>
      </c>
      <c r="G408">
        <v>1.02015001263</v>
      </c>
    </row>
    <row r="409" spans="1:7" x14ac:dyDescent="0.2">
      <c r="A409" t="str">
        <f t="shared" si="34"/>
        <v>AQR</v>
      </c>
      <c r="B409" t="s">
        <v>514</v>
      </c>
      <c r="C409">
        <v>35261962</v>
      </c>
      <c r="D409" t="s">
        <v>3</v>
      </c>
      <c r="E409">
        <v>23</v>
      </c>
      <c r="F409" t="s">
        <v>3223</v>
      </c>
      <c r="G409">
        <v>1.00431531903</v>
      </c>
    </row>
    <row r="410" spans="1:7" x14ac:dyDescent="0.2">
      <c r="A410" t="str">
        <f t="shared" si="34"/>
        <v>AQR</v>
      </c>
      <c r="B410" t="s">
        <v>514</v>
      </c>
      <c r="C410">
        <v>35261972</v>
      </c>
      <c r="D410" t="s">
        <v>3</v>
      </c>
      <c r="E410">
        <v>24</v>
      </c>
      <c r="F410" t="s">
        <v>3224</v>
      </c>
      <c r="G410">
        <v>0.97553466834199998</v>
      </c>
    </row>
    <row r="411" spans="1:7" x14ac:dyDescent="0.2">
      <c r="A411" t="str">
        <f t="shared" si="34"/>
        <v>AQR</v>
      </c>
      <c r="B411" t="s">
        <v>514</v>
      </c>
      <c r="C411">
        <v>35261806</v>
      </c>
      <c r="D411" t="s">
        <v>8</v>
      </c>
      <c r="E411">
        <v>23</v>
      </c>
      <c r="F411" t="s">
        <v>3225</v>
      </c>
      <c r="G411">
        <v>0.96680704207699997</v>
      </c>
    </row>
    <row r="412" spans="1:7" x14ac:dyDescent="0.2">
      <c r="A412" t="str">
        <f t="shared" si="34"/>
        <v>AQR</v>
      </c>
      <c r="B412" t="s">
        <v>514</v>
      </c>
      <c r="C412">
        <v>35262022</v>
      </c>
      <c r="D412" t="s">
        <v>8</v>
      </c>
      <c r="E412">
        <v>24</v>
      </c>
      <c r="F412" t="s">
        <v>3226</v>
      </c>
      <c r="G412">
        <v>1.2341720245399999E-2</v>
      </c>
    </row>
    <row r="413" spans="1:7" x14ac:dyDescent="0.2">
      <c r="A413" t="str">
        <f t="shared" si="34"/>
        <v>AQR</v>
      </c>
      <c r="B413" t="s">
        <v>514</v>
      </c>
      <c r="C413">
        <v>35261932</v>
      </c>
      <c r="D413" t="s">
        <v>3</v>
      </c>
      <c r="E413">
        <v>24</v>
      </c>
      <c r="F413" t="s">
        <v>3227</v>
      </c>
      <c r="G413">
        <v>0.47378042001699999</v>
      </c>
    </row>
    <row r="414" spans="1:7" x14ac:dyDescent="0.2">
      <c r="A414" t="str">
        <f t="shared" ref="A414:A428" si="35">"ARCN1"</f>
        <v>ARCN1</v>
      </c>
      <c r="B414" t="s">
        <v>291</v>
      </c>
      <c r="C414">
        <v>118443398</v>
      </c>
      <c r="D414" t="s">
        <v>8</v>
      </c>
      <c r="E414">
        <v>24</v>
      </c>
      <c r="F414" t="s">
        <v>3228</v>
      </c>
      <c r="G414">
        <v>2.7171391365300002E-2</v>
      </c>
    </row>
    <row r="415" spans="1:7" x14ac:dyDescent="0.2">
      <c r="A415" t="str">
        <f t="shared" si="35"/>
        <v>ARCN1</v>
      </c>
      <c r="B415" t="s">
        <v>291</v>
      </c>
      <c r="C415">
        <v>118443371</v>
      </c>
      <c r="D415" t="s">
        <v>8</v>
      </c>
      <c r="E415">
        <v>24</v>
      </c>
      <c r="F415" t="s">
        <v>3229</v>
      </c>
      <c r="G415">
        <v>9.7562496046100008E-3</v>
      </c>
    </row>
    <row r="416" spans="1:7" x14ac:dyDescent="0.2">
      <c r="A416" t="str">
        <f t="shared" si="35"/>
        <v>ARCN1</v>
      </c>
      <c r="B416" t="s">
        <v>291</v>
      </c>
      <c r="C416">
        <v>118443334</v>
      </c>
      <c r="D416" t="s">
        <v>8</v>
      </c>
      <c r="E416">
        <v>24</v>
      </c>
      <c r="F416" t="s">
        <v>3230</v>
      </c>
      <c r="G416">
        <v>-1.9420632536600001E-2</v>
      </c>
    </row>
    <row r="417" spans="1:7" x14ac:dyDescent="0.2">
      <c r="A417" t="str">
        <f t="shared" si="35"/>
        <v>ARCN1</v>
      </c>
      <c r="B417" t="s">
        <v>291</v>
      </c>
      <c r="C417">
        <v>118443325</v>
      </c>
      <c r="D417" t="s">
        <v>8</v>
      </c>
      <c r="E417">
        <v>23</v>
      </c>
      <c r="F417" t="s">
        <v>3231</v>
      </c>
      <c r="G417">
        <v>0.95028194850799996</v>
      </c>
    </row>
    <row r="418" spans="1:7" x14ac:dyDescent="0.2">
      <c r="A418" t="str">
        <f t="shared" si="35"/>
        <v>ARCN1</v>
      </c>
      <c r="B418" t="s">
        <v>291</v>
      </c>
      <c r="C418">
        <v>118443297</v>
      </c>
      <c r="D418" t="s">
        <v>8</v>
      </c>
      <c r="E418">
        <v>24</v>
      </c>
      <c r="F418" t="s">
        <v>3232</v>
      </c>
      <c r="G418">
        <v>0.73647844466199996</v>
      </c>
    </row>
    <row r="419" spans="1:7" x14ac:dyDescent="0.2">
      <c r="A419" t="str">
        <f t="shared" si="35"/>
        <v>ARCN1</v>
      </c>
      <c r="B419" t="s">
        <v>291</v>
      </c>
      <c r="C419">
        <v>118443284</v>
      </c>
      <c r="D419" t="s">
        <v>3</v>
      </c>
      <c r="E419">
        <v>24</v>
      </c>
      <c r="F419" t="s">
        <v>3233</v>
      </c>
      <c r="G419">
        <v>6.6294661122500001E-2</v>
      </c>
    </row>
    <row r="420" spans="1:7" x14ac:dyDescent="0.2">
      <c r="A420" t="str">
        <f t="shared" si="35"/>
        <v>ARCN1</v>
      </c>
      <c r="B420" t="s">
        <v>291</v>
      </c>
      <c r="C420">
        <v>118443260</v>
      </c>
      <c r="D420" t="s">
        <v>3</v>
      </c>
      <c r="E420">
        <v>24</v>
      </c>
      <c r="F420" t="s">
        <v>3234</v>
      </c>
      <c r="G420">
        <v>0.63255829716</v>
      </c>
    </row>
    <row r="421" spans="1:7" x14ac:dyDescent="0.2">
      <c r="A421" t="str">
        <f t="shared" si="35"/>
        <v>ARCN1</v>
      </c>
      <c r="B421" t="s">
        <v>291</v>
      </c>
      <c r="C421">
        <v>118443164</v>
      </c>
      <c r="D421" t="s">
        <v>8</v>
      </c>
      <c r="E421">
        <v>24</v>
      </c>
      <c r="F421" t="s">
        <v>3235</v>
      </c>
      <c r="G421">
        <v>1.1719340553299999</v>
      </c>
    </row>
    <row r="422" spans="1:7" x14ac:dyDescent="0.2">
      <c r="A422" t="str">
        <f t="shared" si="35"/>
        <v>ARCN1</v>
      </c>
      <c r="B422" t="s">
        <v>291</v>
      </c>
      <c r="C422">
        <v>118443218</v>
      </c>
      <c r="D422" t="s">
        <v>3</v>
      </c>
      <c r="E422">
        <v>24</v>
      </c>
      <c r="F422" t="s">
        <v>3236</v>
      </c>
      <c r="G422">
        <v>0.22936666907299999</v>
      </c>
    </row>
    <row r="423" spans="1:7" x14ac:dyDescent="0.2">
      <c r="A423" t="str">
        <f t="shared" si="35"/>
        <v>ARCN1</v>
      </c>
      <c r="B423" t="s">
        <v>291</v>
      </c>
      <c r="C423">
        <v>118443255</v>
      </c>
      <c r="D423" t="s">
        <v>3</v>
      </c>
      <c r="E423">
        <v>23</v>
      </c>
      <c r="F423" t="s">
        <v>3237</v>
      </c>
      <c r="G423">
        <v>0.416431763698</v>
      </c>
    </row>
    <row r="424" spans="1:7" x14ac:dyDescent="0.2">
      <c r="A424" t="str">
        <f t="shared" si="35"/>
        <v>ARCN1</v>
      </c>
      <c r="B424" t="s">
        <v>291</v>
      </c>
      <c r="C424">
        <v>118443216</v>
      </c>
      <c r="D424" t="s">
        <v>3</v>
      </c>
      <c r="E424">
        <v>24</v>
      </c>
      <c r="F424" t="s">
        <v>3238</v>
      </c>
      <c r="G424">
        <v>0.87778399616299996</v>
      </c>
    </row>
    <row r="425" spans="1:7" x14ac:dyDescent="0.2">
      <c r="A425" t="str">
        <f t="shared" si="35"/>
        <v>ARCN1</v>
      </c>
      <c r="B425" t="s">
        <v>291</v>
      </c>
      <c r="C425">
        <v>118443399</v>
      </c>
      <c r="D425" t="s">
        <v>8</v>
      </c>
      <c r="E425">
        <v>23</v>
      </c>
      <c r="F425" t="s">
        <v>3239</v>
      </c>
      <c r="G425">
        <v>-1.84449384662E-2</v>
      </c>
    </row>
    <row r="426" spans="1:7" x14ac:dyDescent="0.2">
      <c r="A426" t="str">
        <f t="shared" si="35"/>
        <v>ARCN1</v>
      </c>
      <c r="B426" t="s">
        <v>291</v>
      </c>
      <c r="C426">
        <v>118443364</v>
      </c>
      <c r="D426" t="s">
        <v>8</v>
      </c>
      <c r="E426">
        <v>24</v>
      </c>
      <c r="F426" t="s">
        <v>3240</v>
      </c>
      <c r="G426">
        <v>3.1735861302399998E-2</v>
      </c>
    </row>
    <row r="427" spans="1:7" x14ac:dyDescent="0.2">
      <c r="A427" t="str">
        <f t="shared" si="35"/>
        <v>ARCN1</v>
      </c>
      <c r="B427" t="s">
        <v>291</v>
      </c>
      <c r="C427">
        <v>118443255</v>
      </c>
      <c r="D427" t="s">
        <v>3</v>
      </c>
      <c r="E427">
        <v>24</v>
      </c>
      <c r="F427" t="s">
        <v>3241</v>
      </c>
      <c r="G427">
        <v>0.33090112706800001</v>
      </c>
    </row>
    <row r="428" spans="1:7" x14ac:dyDescent="0.2">
      <c r="A428" t="str">
        <f t="shared" si="35"/>
        <v>ARCN1</v>
      </c>
      <c r="B428" t="s">
        <v>291</v>
      </c>
      <c r="C428">
        <v>118443372</v>
      </c>
      <c r="D428" t="s">
        <v>8</v>
      </c>
      <c r="E428">
        <v>24</v>
      </c>
      <c r="F428" t="s">
        <v>3242</v>
      </c>
      <c r="G428">
        <v>0.55679045275500005</v>
      </c>
    </row>
    <row r="429" spans="1:7" x14ac:dyDescent="0.2">
      <c r="A429" t="str">
        <f t="shared" ref="A429:A438" si="36">"ARGLU1"</f>
        <v>ARGLU1</v>
      </c>
      <c r="B429" t="s">
        <v>413</v>
      </c>
      <c r="C429">
        <v>107220539</v>
      </c>
      <c r="D429" t="s">
        <v>8</v>
      </c>
      <c r="E429">
        <v>23</v>
      </c>
      <c r="F429" t="s">
        <v>3243</v>
      </c>
      <c r="G429">
        <v>-4.7868249803299998E-2</v>
      </c>
    </row>
    <row r="430" spans="1:7" x14ac:dyDescent="0.2">
      <c r="A430" t="str">
        <f t="shared" si="36"/>
        <v>ARGLU1</v>
      </c>
      <c r="B430" t="s">
        <v>413</v>
      </c>
      <c r="C430">
        <v>107220363</v>
      </c>
      <c r="D430" t="s">
        <v>8</v>
      </c>
      <c r="E430">
        <v>21</v>
      </c>
      <c r="F430" t="s">
        <v>3244</v>
      </c>
      <c r="G430">
        <v>2.9447204209499998E-2</v>
      </c>
    </row>
    <row r="431" spans="1:7" x14ac:dyDescent="0.2">
      <c r="A431" t="str">
        <f t="shared" si="36"/>
        <v>ARGLU1</v>
      </c>
      <c r="B431" t="s">
        <v>413</v>
      </c>
      <c r="C431">
        <v>107220300</v>
      </c>
      <c r="D431" t="s">
        <v>8</v>
      </c>
      <c r="E431">
        <v>24</v>
      </c>
      <c r="F431" t="s">
        <v>3245</v>
      </c>
      <c r="G431">
        <v>6.5818757234899994E-2</v>
      </c>
    </row>
    <row r="432" spans="1:7" x14ac:dyDescent="0.2">
      <c r="A432" t="str">
        <f t="shared" si="36"/>
        <v>ARGLU1</v>
      </c>
      <c r="B432" t="s">
        <v>413</v>
      </c>
      <c r="C432">
        <v>107220432</v>
      </c>
      <c r="D432" t="s">
        <v>8</v>
      </c>
      <c r="E432">
        <v>23</v>
      </c>
      <c r="F432" t="s">
        <v>3246</v>
      </c>
      <c r="G432">
        <v>0.38297408580199999</v>
      </c>
    </row>
    <row r="433" spans="1:7" x14ac:dyDescent="0.2">
      <c r="A433" t="str">
        <f t="shared" si="36"/>
        <v>ARGLU1</v>
      </c>
      <c r="B433" t="s">
        <v>413</v>
      </c>
      <c r="C433">
        <v>107220436</v>
      </c>
      <c r="D433" t="s">
        <v>3</v>
      </c>
      <c r="E433">
        <v>24</v>
      </c>
      <c r="F433" t="s">
        <v>3247</v>
      </c>
      <c r="G433">
        <v>0.709497174382</v>
      </c>
    </row>
    <row r="434" spans="1:7" x14ac:dyDescent="0.2">
      <c r="A434" t="str">
        <f t="shared" si="36"/>
        <v>ARGLU1</v>
      </c>
      <c r="B434" t="s">
        <v>413</v>
      </c>
      <c r="C434">
        <v>107220364</v>
      </c>
      <c r="D434" t="s">
        <v>3</v>
      </c>
      <c r="E434">
        <v>24</v>
      </c>
      <c r="F434" t="s">
        <v>3248</v>
      </c>
      <c r="G434">
        <v>1.7785360613199999E-3</v>
      </c>
    </row>
    <row r="435" spans="1:7" x14ac:dyDescent="0.2">
      <c r="A435" t="str">
        <f t="shared" si="36"/>
        <v>ARGLU1</v>
      </c>
      <c r="B435" t="s">
        <v>413</v>
      </c>
      <c r="C435">
        <v>107220262</v>
      </c>
      <c r="D435" t="s">
        <v>3</v>
      </c>
      <c r="E435">
        <v>22</v>
      </c>
      <c r="F435" t="s">
        <v>3249</v>
      </c>
      <c r="G435">
        <v>1.2419434943700001</v>
      </c>
    </row>
    <row r="436" spans="1:7" x14ac:dyDescent="0.2">
      <c r="A436" t="str">
        <f t="shared" si="36"/>
        <v>ARGLU1</v>
      </c>
      <c r="B436" t="s">
        <v>413</v>
      </c>
      <c r="C436">
        <v>107220267</v>
      </c>
      <c r="D436" t="s">
        <v>3</v>
      </c>
      <c r="E436">
        <v>24</v>
      </c>
      <c r="F436" t="s">
        <v>3250</v>
      </c>
      <c r="G436">
        <v>0.79606825775000001</v>
      </c>
    </row>
    <row r="437" spans="1:7" x14ac:dyDescent="0.2">
      <c r="A437" t="str">
        <f t="shared" si="36"/>
        <v>ARGLU1</v>
      </c>
      <c r="B437" t="s">
        <v>413</v>
      </c>
      <c r="C437">
        <v>107220302</v>
      </c>
      <c r="D437" t="s">
        <v>3</v>
      </c>
      <c r="E437">
        <v>23</v>
      </c>
      <c r="F437" t="s">
        <v>3251</v>
      </c>
      <c r="G437">
        <v>3.1672521319299998E-2</v>
      </c>
    </row>
    <row r="438" spans="1:7" x14ac:dyDescent="0.2">
      <c r="A438" t="str">
        <f t="shared" si="36"/>
        <v>ARGLU1</v>
      </c>
      <c r="B438" t="s">
        <v>413</v>
      </c>
      <c r="C438">
        <v>107220249</v>
      </c>
      <c r="D438" t="s">
        <v>8</v>
      </c>
      <c r="E438">
        <v>23</v>
      </c>
      <c r="F438" t="s">
        <v>3252</v>
      </c>
      <c r="G438">
        <v>0.96198824787600001</v>
      </c>
    </row>
    <row r="439" spans="1:7" x14ac:dyDescent="0.2">
      <c r="A439" t="str">
        <f t="shared" ref="A439:A448" si="37">"ARHGAP11A"</f>
        <v>ARHGAP11A</v>
      </c>
      <c r="B439" t="s">
        <v>514</v>
      </c>
      <c r="C439">
        <v>32907709</v>
      </c>
      <c r="D439" t="s">
        <v>3</v>
      </c>
      <c r="E439">
        <v>22</v>
      </c>
      <c r="F439" t="s">
        <v>3253</v>
      </c>
      <c r="G439">
        <v>0.57136576935899996</v>
      </c>
    </row>
    <row r="440" spans="1:7" x14ac:dyDescent="0.2">
      <c r="A440" t="str">
        <f t="shared" si="37"/>
        <v>ARHGAP11A</v>
      </c>
      <c r="B440" t="s">
        <v>514</v>
      </c>
      <c r="C440">
        <v>32907686</v>
      </c>
      <c r="D440" t="s">
        <v>8</v>
      </c>
      <c r="E440">
        <v>25</v>
      </c>
      <c r="F440" t="s">
        <v>3254</v>
      </c>
      <c r="G440">
        <v>-1.50923207477E-2</v>
      </c>
    </row>
    <row r="441" spans="1:7" x14ac:dyDescent="0.2">
      <c r="A441" t="str">
        <f t="shared" si="37"/>
        <v>ARHGAP11A</v>
      </c>
      <c r="B441" t="s">
        <v>514</v>
      </c>
      <c r="C441">
        <v>32907726</v>
      </c>
      <c r="D441" t="s">
        <v>8</v>
      </c>
      <c r="E441">
        <v>23</v>
      </c>
      <c r="F441" t="s">
        <v>3255</v>
      </c>
      <c r="G441">
        <v>0.374408105534</v>
      </c>
    </row>
    <row r="442" spans="1:7" x14ac:dyDescent="0.2">
      <c r="A442" t="str">
        <f t="shared" si="37"/>
        <v>ARHGAP11A</v>
      </c>
      <c r="B442" t="s">
        <v>514</v>
      </c>
      <c r="C442">
        <v>32907738</v>
      </c>
      <c r="D442" t="s">
        <v>8</v>
      </c>
      <c r="E442">
        <v>24</v>
      </c>
      <c r="F442" t="s">
        <v>3256</v>
      </c>
      <c r="G442">
        <v>0.54630913487499999</v>
      </c>
    </row>
    <row r="443" spans="1:7" x14ac:dyDescent="0.2">
      <c r="A443" t="str">
        <f t="shared" si="37"/>
        <v>ARHGAP11A</v>
      </c>
      <c r="B443" t="s">
        <v>514</v>
      </c>
      <c r="C443">
        <v>32907747</v>
      </c>
      <c r="D443" t="s">
        <v>8</v>
      </c>
      <c r="E443">
        <v>24</v>
      </c>
      <c r="F443" t="s">
        <v>3257</v>
      </c>
      <c r="G443">
        <v>1.8018251136900001</v>
      </c>
    </row>
    <row r="444" spans="1:7" x14ac:dyDescent="0.2">
      <c r="A444" t="str">
        <f t="shared" si="37"/>
        <v>ARHGAP11A</v>
      </c>
      <c r="B444" t="s">
        <v>514</v>
      </c>
      <c r="C444">
        <v>32907760</v>
      </c>
      <c r="D444" t="s">
        <v>8</v>
      </c>
      <c r="E444">
        <v>27</v>
      </c>
      <c r="F444" t="s">
        <v>3258</v>
      </c>
      <c r="G444">
        <v>0.108045073017</v>
      </c>
    </row>
    <row r="445" spans="1:7" x14ac:dyDescent="0.2">
      <c r="A445" t="str">
        <f t="shared" si="37"/>
        <v>ARHGAP11A</v>
      </c>
      <c r="B445" t="s">
        <v>514</v>
      </c>
      <c r="C445">
        <v>32907767</v>
      </c>
      <c r="D445" t="s">
        <v>8</v>
      </c>
      <c r="E445">
        <v>23</v>
      </c>
      <c r="F445" t="s">
        <v>3259</v>
      </c>
      <c r="G445">
        <v>0.56429446857599996</v>
      </c>
    </row>
    <row r="446" spans="1:7" x14ac:dyDescent="0.2">
      <c r="A446" t="str">
        <f t="shared" si="37"/>
        <v>ARHGAP11A</v>
      </c>
      <c r="B446" t="s">
        <v>514</v>
      </c>
      <c r="C446">
        <v>32907887</v>
      </c>
      <c r="D446" t="s">
        <v>8</v>
      </c>
      <c r="E446">
        <v>24</v>
      </c>
      <c r="F446" t="s">
        <v>3260</v>
      </c>
      <c r="G446">
        <v>0.62680911695499997</v>
      </c>
    </row>
    <row r="447" spans="1:7" x14ac:dyDescent="0.2">
      <c r="A447" t="str">
        <f t="shared" si="37"/>
        <v>ARHGAP11A</v>
      </c>
      <c r="B447" t="s">
        <v>514</v>
      </c>
      <c r="C447">
        <v>32907936</v>
      </c>
      <c r="D447" t="s">
        <v>8</v>
      </c>
      <c r="E447">
        <v>24</v>
      </c>
      <c r="F447" t="s">
        <v>3261</v>
      </c>
      <c r="G447">
        <v>0.41378854386699998</v>
      </c>
    </row>
    <row r="448" spans="1:7" x14ac:dyDescent="0.2">
      <c r="A448" t="str">
        <f t="shared" si="37"/>
        <v>ARHGAP11A</v>
      </c>
      <c r="B448" t="s">
        <v>514</v>
      </c>
      <c r="C448">
        <v>32907642</v>
      </c>
      <c r="D448" t="s">
        <v>3</v>
      </c>
      <c r="E448">
        <v>25</v>
      </c>
      <c r="F448" t="s">
        <v>3262</v>
      </c>
      <c r="G448">
        <v>0.26002337687299998</v>
      </c>
    </row>
    <row r="449" spans="1:7" x14ac:dyDescent="0.2">
      <c r="A449" t="str">
        <f t="shared" ref="A449:A458" si="38">"ARID2"</f>
        <v>ARID2</v>
      </c>
      <c r="B449" t="s">
        <v>140</v>
      </c>
      <c r="C449">
        <v>46123510</v>
      </c>
      <c r="D449" t="s">
        <v>3</v>
      </c>
      <c r="E449">
        <v>23</v>
      </c>
      <c r="F449" t="s">
        <v>3263</v>
      </c>
      <c r="G449">
        <v>0.69253308599200003</v>
      </c>
    </row>
    <row r="450" spans="1:7" x14ac:dyDescent="0.2">
      <c r="A450" t="str">
        <f t="shared" si="38"/>
        <v>ARID2</v>
      </c>
      <c r="B450" t="s">
        <v>140</v>
      </c>
      <c r="C450">
        <v>46123548</v>
      </c>
      <c r="D450" t="s">
        <v>8</v>
      </c>
      <c r="E450">
        <v>24</v>
      </c>
      <c r="F450" t="s">
        <v>3264</v>
      </c>
      <c r="G450">
        <v>0.72974121106199996</v>
      </c>
    </row>
    <row r="451" spans="1:7" x14ac:dyDescent="0.2">
      <c r="A451" t="str">
        <f t="shared" si="38"/>
        <v>ARID2</v>
      </c>
      <c r="B451" t="s">
        <v>140</v>
      </c>
      <c r="C451">
        <v>46123742</v>
      </c>
      <c r="D451" t="s">
        <v>8</v>
      </c>
      <c r="E451">
        <v>23</v>
      </c>
      <c r="F451" t="s">
        <v>3265</v>
      </c>
      <c r="G451">
        <v>1.22419593521</v>
      </c>
    </row>
    <row r="452" spans="1:7" x14ac:dyDescent="0.2">
      <c r="A452" t="str">
        <f t="shared" si="38"/>
        <v>ARID2</v>
      </c>
      <c r="B452" t="s">
        <v>140</v>
      </c>
      <c r="C452">
        <v>46123726</v>
      </c>
      <c r="D452" t="s">
        <v>8</v>
      </c>
      <c r="E452">
        <v>23</v>
      </c>
      <c r="F452" t="s">
        <v>3266</v>
      </c>
      <c r="G452">
        <v>9.4660282996199996E-2</v>
      </c>
    </row>
    <row r="453" spans="1:7" x14ac:dyDescent="0.2">
      <c r="A453" t="str">
        <f t="shared" si="38"/>
        <v>ARID2</v>
      </c>
      <c r="B453" t="s">
        <v>140</v>
      </c>
      <c r="C453">
        <v>46123665</v>
      </c>
      <c r="D453" t="s">
        <v>8</v>
      </c>
      <c r="E453">
        <v>24</v>
      </c>
      <c r="F453" t="s">
        <v>3267</v>
      </c>
      <c r="G453">
        <v>0.38880636229600002</v>
      </c>
    </row>
    <row r="454" spans="1:7" x14ac:dyDescent="0.2">
      <c r="A454" t="str">
        <f t="shared" si="38"/>
        <v>ARID2</v>
      </c>
      <c r="B454" t="s">
        <v>140</v>
      </c>
      <c r="C454">
        <v>46123657</v>
      </c>
      <c r="D454" t="s">
        <v>8</v>
      </c>
      <c r="E454">
        <v>24</v>
      </c>
      <c r="F454" t="s">
        <v>3268</v>
      </c>
      <c r="G454">
        <v>0.106171661375</v>
      </c>
    </row>
    <row r="455" spans="1:7" x14ac:dyDescent="0.2">
      <c r="A455" t="str">
        <f t="shared" si="38"/>
        <v>ARID2</v>
      </c>
      <c r="B455" t="s">
        <v>140</v>
      </c>
      <c r="C455">
        <v>46123567</v>
      </c>
      <c r="D455" t="s">
        <v>8</v>
      </c>
      <c r="E455">
        <v>24</v>
      </c>
      <c r="F455" t="s">
        <v>3269</v>
      </c>
      <c r="G455">
        <v>0.39356519774199999</v>
      </c>
    </row>
    <row r="456" spans="1:7" x14ac:dyDescent="0.2">
      <c r="A456" t="str">
        <f t="shared" si="38"/>
        <v>ARID2</v>
      </c>
      <c r="B456" t="s">
        <v>140</v>
      </c>
      <c r="C456">
        <v>46123516</v>
      </c>
      <c r="D456" t="s">
        <v>3</v>
      </c>
      <c r="E456">
        <v>24</v>
      </c>
      <c r="F456" t="s">
        <v>3270</v>
      </c>
      <c r="G456">
        <v>7.4294141658799995E-2</v>
      </c>
    </row>
    <row r="457" spans="1:7" x14ac:dyDescent="0.2">
      <c r="A457" t="str">
        <f t="shared" si="38"/>
        <v>ARID2</v>
      </c>
      <c r="B457" t="s">
        <v>140</v>
      </c>
      <c r="C457">
        <v>46123489</v>
      </c>
      <c r="D457" t="s">
        <v>3</v>
      </c>
      <c r="E457">
        <v>23</v>
      </c>
      <c r="F457" t="s">
        <v>3271</v>
      </c>
      <c r="G457">
        <v>0.56388990783500004</v>
      </c>
    </row>
    <row r="458" spans="1:7" x14ac:dyDescent="0.2">
      <c r="A458" t="str">
        <f t="shared" si="38"/>
        <v>ARID2</v>
      </c>
      <c r="B458" t="s">
        <v>140</v>
      </c>
      <c r="C458">
        <v>46123483</v>
      </c>
      <c r="D458" t="s">
        <v>3</v>
      </c>
      <c r="E458">
        <v>24</v>
      </c>
      <c r="F458" t="s">
        <v>3272</v>
      </c>
      <c r="G458">
        <v>1.0460628537300001</v>
      </c>
    </row>
    <row r="459" spans="1:7" x14ac:dyDescent="0.2">
      <c r="A459" t="str">
        <f t="shared" ref="A459:A468" si="39">"ARIH1"</f>
        <v>ARIH1</v>
      </c>
      <c r="B459" t="s">
        <v>514</v>
      </c>
      <c r="C459">
        <v>72766896</v>
      </c>
      <c r="D459" t="s">
        <v>8</v>
      </c>
      <c r="E459">
        <v>23</v>
      </c>
      <c r="F459" t="s">
        <v>3273</v>
      </c>
      <c r="G459">
        <v>0.16300373655</v>
      </c>
    </row>
    <row r="460" spans="1:7" x14ac:dyDescent="0.2">
      <c r="A460" t="str">
        <f t="shared" si="39"/>
        <v>ARIH1</v>
      </c>
      <c r="B460" t="s">
        <v>514</v>
      </c>
      <c r="C460">
        <v>72766902</v>
      </c>
      <c r="D460" t="s">
        <v>8</v>
      </c>
      <c r="E460">
        <v>23</v>
      </c>
      <c r="F460" t="s">
        <v>3274</v>
      </c>
      <c r="G460">
        <v>0.49607965069999999</v>
      </c>
    </row>
    <row r="461" spans="1:7" x14ac:dyDescent="0.2">
      <c r="A461" t="str">
        <f t="shared" si="39"/>
        <v>ARIH1</v>
      </c>
      <c r="B461" t="s">
        <v>514</v>
      </c>
      <c r="C461">
        <v>72766800</v>
      </c>
      <c r="D461" t="s">
        <v>3</v>
      </c>
      <c r="E461">
        <v>24</v>
      </c>
      <c r="F461" t="s">
        <v>3275</v>
      </c>
      <c r="G461">
        <v>0.159041056441</v>
      </c>
    </row>
    <row r="462" spans="1:7" x14ac:dyDescent="0.2">
      <c r="A462" t="str">
        <f t="shared" si="39"/>
        <v>ARIH1</v>
      </c>
      <c r="B462" t="s">
        <v>514</v>
      </c>
      <c r="C462">
        <v>72766815</v>
      </c>
      <c r="D462" t="s">
        <v>3</v>
      </c>
      <c r="E462">
        <v>23</v>
      </c>
      <c r="F462" t="s">
        <v>3276</v>
      </c>
      <c r="G462">
        <v>6.6567511403000004E-2</v>
      </c>
    </row>
    <row r="463" spans="1:7" x14ac:dyDescent="0.2">
      <c r="A463" t="str">
        <f t="shared" si="39"/>
        <v>ARIH1</v>
      </c>
      <c r="B463" t="s">
        <v>514</v>
      </c>
      <c r="C463">
        <v>72766666</v>
      </c>
      <c r="D463" t="s">
        <v>8</v>
      </c>
      <c r="E463">
        <v>23</v>
      </c>
      <c r="F463" t="s">
        <v>3277</v>
      </c>
      <c r="G463">
        <v>0.153437231551</v>
      </c>
    </row>
    <row r="464" spans="1:7" x14ac:dyDescent="0.2">
      <c r="A464" t="str">
        <f t="shared" si="39"/>
        <v>ARIH1</v>
      </c>
      <c r="B464" t="s">
        <v>514</v>
      </c>
      <c r="C464">
        <v>72766686</v>
      </c>
      <c r="D464" t="s">
        <v>8</v>
      </c>
      <c r="E464">
        <v>22</v>
      </c>
      <c r="F464" t="s">
        <v>3278</v>
      </c>
      <c r="G464">
        <v>0.71648295822499997</v>
      </c>
    </row>
    <row r="465" spans="1:7" x14ac:dyDescent="0.2">
      <c r="A465" t="str">
        <f t="shared" si="39"/>
        <v>ARIH1</v>
      </c>
      <c r="B465" t="s">
        <v>514</v>
      </c>
      <c r="C465">
        <v>72766728</v>
      </c>
      <c r="D465" t="s">
        <v>8</v>
      </c>
      <c r="E465">
        <v>24</v>
      </c>
      <c r="F465" t="s">
        <v>3279</v>
      </c>
      <c r="G465">
        <v>0.10883236290999999</v>
      </c>
    </row>
    <row r="466" spans="1:7" x14ac:dyDescent="0.2">
      <c r="A466" t="str">
        <f t="shared" si="39"/>
        <v>ARIH1</v>
      </c>
      <c r="B466" t="s">
        <v>514</v>
      </c>
      <c r="C466">
        <v>72766733</v>
      </c>
      <c r="D466" t="s">
        <v>8</v>
      </c>
      <c r="E466">
        <v>24</v>
      </c>
      <c r="F466" t="s">
        <v>3280</v>
      </c>
      <c r="G466">
        <v>1.4318419086500001</v>
      </c>
    </row>
    <row r="467" spans="1:7" x14ac:dyDescent="0.2">
      <c r="A467" t="str">
        <f t="shared" si="39"/>
        <v>ARIH1</v>
      </c>
      <c r="B467" t="s">
        <v>514</v>
      </c>
      <c r="C467">
        <v>72766755</v>
      </c>
      <c r="D467" t="s">
        <v>8</v>
      </c>
      <c r="E467">
        <v>24</v>
      </c>
      <c r="F467" t="s">
        <v>3281</v>
      </c>
      <c r="G467">
        <v>0.85167513312300003</v>
      </c>
    </row>
    <row r="468" spans="1:7" x14ac:dyDescent="0.2">
      <c r="A468" t="str">
        <f t="shared" si="39"/>
        <v>ARIH1</v>
      </c>
      <c r="B468" t="s">
        <v>514</v>
      </c>
      <c r="C468">
        <v>72766736</v>
      </c>
      <c r="D468" t="s">
        <v>3</v>
      </c>
      <c r="E468">
        <v>24</v>
      </c>
      <c r="F468" t="s">
        <v>3282</v>
      </c>
      <c r="G468">
        <v>0.25935210395899999</v>
      </c>
    </row>
    <row r="469" spans="1:7" x14ac:dyDescent="0.2">
      <c r="A469" t="str">
        <f t="shared" ref="A469:A478" si="40">"ARL1"</f>
        <v>ARL1</v>
      </c>
      <c r="B469" t="s">
        <v>140</v>
      </c>
      <c r="C469">
        <v>101801539</v>
      </c>
      <c r="D469" t="s">
        <v>8</v>
      </c>
      <c r="E469">
        <v>24</v>
      </c>
      <c r="F469" t="s">
        <v>3283</v>
      </c>
      <c r="G469">
        <v>-0.161630397388</v>
      </c>
    </row>
    <row r="470" spans="1:7" x14ac:dyDescent="0.2">
      <c r="A470" t="str">
        <f t="shared" si="40"/>
        <v>ARL1</v>
      </c>
      <c r="B470" t="s">
        <v>140</v>
      </c>
      <c r="C470">
        <v>101801440</v>
      </c>
      <c r="D470" t="s">
        <v>3</v>
      </c>
      <c r="E470">
        <v>24</v>
      </c>
      <c r="F470" t="s">
        <v>3284</v>
      </c>
      <c r="G470">
        <v>0.212430448386</v>
      </c>
    </row>
    <row r="471" spans="1:7" x14ac:dyDescent="0.2">
      <c r="A471" t="str">
        <f t="shared" si="40"/>
        <v>ARL1</v>
      </c>
      <c r="B471" t="s">
        <v>140</v>
      </c>
      <c r="C471">
        <v>101801468</v>
      </c>
      <c r="D471" t="s">
        <v>3</v>
      </c>
      <c r="E471">
        <v>22</v>
      </c>
      <c r="F471" t="s">
        <v>3285</v>
      </c>
      <c r="G471">
        <v>1.46850150704</v>
      </c>
    </row>
    <row r="472" spans="1:7" x14ac:dyDescent="0.2">
      <c r="A472" t="str">
        <f t="shared" si="40"/>
        <v>ARL1</v>
      </c>
      <c r="B472" t="s">
        <v>140</v>
      </c>
      <c r="C472">
        <v>101801483</v>
      </c>
      <c r="D472" t="s">
        <v>3</v>
      </c>
      <c r="E472">
        <v>22</v>
      </c>
      <c r="F472" t="s">
        <v>3286</v>
      </c>
      <c r="G472">
        <v>0.96984367688100004</v>
      </c>
    </row>
    <row r="473" spans="1:7" x14ac:dyDescent="0.2">
      <c r="A473" t="str">
        <f t="shared" si="40"/>
        <v>ARL1</v>
      </c>
      <c r="B473" t="s">
        <v>140</v>
      </c>
      <c r="C473">
        <v>101801597</v>
      </c>
      <c r="D473" t="s">
        <v>3</v>
      </c>
      <c r="E473">
        <v>23</v>
      </c>
      <c r="F473" t="s">
        <v>3287</v>
      </c>
      <c r="G473">
        <v>0.56165481608099999</v>
      </c>
    </row>
    <row r="474" spans="1:7" x14ac:dyDescent="0.2">
      <c r="A474" t="str">
        <f t="shared" si="40"/>
        <v>ARL1</v>
      </c>
      <c r="B474" t="s">
        <v>140</v>
      </c>
      <c r="C474">
        <v>101801623</v>
      </c>
      <c r="D474" t="s">
        <v>3</v>
      </c>
      <c r="E474">
        <v>24</v>
      </c>
      <c r="F474" t="s">
        <v>3288</v>
      </c>
      <c r="G474">
        <v>0.110872286712</v>
      </c>
    </row>
    <row r="475" spans="1:7" x14ac:dyDescent="0.2">
      <c r="A475" t="str">
        <f t="shared" si="40"/>
        <v>ARL1</v>
      </c>
      <c r="B475" t="s">
        <v>140</v>
      </c>
      <c r="C475">
        <v>101801340</v>
      </c>
      <c r="D475" t="s">
        <v>8</v>
      </c>
      <c r="E475">
        <v>24</v>
      </c>
      <c r="F475" t="s">
        <v>3289</v>
      </c>
      <c r="G475">
        <v>6.2921021537399993E-2</v>
      </c>
    </row>
    <row r="476" spans="1:7" x14ac:dyDescent="0.2">
      <c r="A476" t="str">
        <f t="shared" si="40"/>
        <v>ARL1</v>
      </c>
      <c r="B476" t="s">
        <v>140</v>
      </c>
      <c r="C476">
        <v>101801579</v>
      </c>
      <c r="D476" t="s">
        <v>8</v>
      </c>
      <c r="E476">
        <v>24</v>
      </c>
      <c r="F476" t="s">
        <v>3290</v>
      </c>
      <c r="G476">
        <v>6.9995909245699997E-2</v>
      </c>
    </row>
    <row r="477" spans="1:7" x14ac:dyDescent="0.2">
      <c r="A477" t="str">
        <f t="shared" si="40"/>
        <v>ARL1</v>
      </c>
      <c r="B477" t="s">
        <v>140</v>
      </c>
      <c r="C477">
        <v>101801575</v>
      </c>
      <c r="D477" t="s">
        <v>3</v>
      </c>
      <c r="E477">
        <v>24</v>
      </c>
      <c r="F477" t="s">
        <v>3291</v>
      </c>
      <c r="G477">
        <v>0.350991821983</v>
      </c>
    </row>
    <row r="478" spans="1:7" x14ac:dyDescent="0.2">
      <c r="A478" t="str">
        <f t="shared" si="40"/>
        <v>ARL1</v>
      </c>
      <c r="B478" t="s">
        <v>140</v>
      </c>
      <c r="C478">
        <v>101801418</v>
      </c>
      <c r="D478" t="s">
        <v>3</v>
      </c>
      <c r="E478">
        <v>23</v>
      </c>
      <c r="F478" t="s">
        <v>3292</v>
      </c>
      <c r="G478">
        <v>0.27986097846800001</v>
      </c>
    </row>
    <row r="479" spans="1:7" x14ac:dyDescent="0.2">
      <c r="A479" t="str">
        <f t="shared" ref="A479:A488" si="41">"ARL2"</f>
        <v>ARL2</v>
      </c>
      <c r="B479" t="s">
        <v>291</v>
      </c>
      <c r="C479">
        <v>64781577</v>
      </c>
      <c r="D479" t="s">
        <v>8</v>
      </c>
      <c r="E479">
        <v>23</v>
      </c>
      <c r="F479" t="s">
        <v>3293</v>
      </c>
      <c r="G479">
        <v>0.121484155774</v>
      </c>
    </row>
    <row r="480" spans="1:7" x14ac:dyDescent="0.2">
      <c r="A480" t="str">
        <f t="shared" si="41"/>
        <v>ARL2</v>
      </c>
      <c r="B480" t="s">
        <v>291</v>
      </c>
      <c r="C480">
        <v>64781852</v>
      </c>
      <c r="D480" t="s">
        <v>3</v>
      </c>
      <c r="E480">
        <v>24</v>
      </c>
      <c r="F480" t="s">
        <v>3294</v>
      </c>
      <c r="G480">
        <v>1.10231484811</v>
      </c>
    </row>
    <row r="481" spans="1:7" x14ac:dyDescent="0.2">
      <c r="A481" t="str">
        <f t="shared" si="41"/>
        <v>ARL2</v>
      </c>
      <c r="B481" t="s">
        <v>291</v>
      </c>
      <c r="C481">
        <v>64781810</v>
      </c>
      <c r="D481" t="s">
        <v>3</v>
      </c>
      <c r="E481">
        <v>23</v>
      </c>
      <c r="F481" t="s">
        <v>3295</v>
      </c>
      <c r="G481">
        <v>1.37973255021E-2</v>
      </c>
    </row>
    <row r="482" spans="1:7" x14ac:dyDescent="0.2">
      <c r="A482" t="str">
        <f t="shared" si="41"/>
        <v>ARL2</v>
      </c>
      <c r="B482" t="s">
        <v>291</v>
      </c>
      <c r="C482">
        <v>64781765</v>
      </c>
      <c r="D482" t="s">
        <v>3</v>
      </c>
      <c r="E482">
        <v>24</v>
      </c>
      <c r="F482" t="s">
        <v>3296</v>
      </c>
      <c r="G482">
        <v>0.91644858600099999</v>
      </c>
    </row>
    <row r="483" spans="1:7" x14ac:dyDescent="0.2">
      <c r="A483" t="str">
        <f t="shared" si="41"/>
        <v>ARL2</v>
      </c>
      <c r="B483" t="s">
        <v>291</v>
      </c>
      <c r="C483">
        <v>64781610</v>
      </c>
      <c r="D483" t="s">
        <v>3</v>
      </c>
      <c r="E483">
        <v>24</v>
      </c>
      <c r="F483" t="s">
        <v>3297</v>
      </c>
      <c r="G483">
        <v>0.17207181580799999</v>
      </c>
    </row>
    <row r="484" spans="1:7" x14ac:dyDescent="0.2">
      <c r="A484" t="str">
        <f t="shared" si="41"/>
        <v>ARL2</v>
      </c>
      <c r="B484" t="s">
        <v>291</v>
      </c>
      <c r="C484">
        <v>64781574</v>
      </c>
      <c r="D484" t="s">
        <v>3</v>
      </c>
      <c r="E484">
        <v>22</v>
      </c>
      <c r="F484" t="s">
        <v>3298</v>
      </c>
      <c r="G484">
        <v>7.7731633666100003E-2</v>
      </c>
    </row>
    <row r="485" spans="1:7" x14ac:dyDescent="0.2">
      <c r="A485" t="str">
        <f t="shared" si="41"/>
        <v>ARL2</v>
      </c>
      <c r="B485" t="s">
        <v>291</v>
      </c>
      <c r="C485">
        <v>64781781</v>
      </c>
      <c r="D485" t="s">
        <v>8</v>
      </c>
      <c r="E485">
        <v>24</v>
      </c>
      <c r="F485" t="s">
        <v>3299</v>
      </c>
      <c r="G485">
        <v>0.98123656588599995</v>
      </c>
    </row>
    <row r="486" spans="1:7" x14ac:dyDescent="0.2">
      <c r="A486" t="str">
        <f t="shared" si="41"/>
        <v>ARL2</v>
      </c>
      <c r="B486" t="s">
        <v>291</v>
      </c>
      <c r="C486">
        <v>64781762</v>
      </c>
      <c r="D486" t="s">
        <v>8</v>
      </c>
      <c r="E486">
        <v>22</v>
      </c>
      <c r="F486" t="s">
        <v>3300</v>
      </c>
      <c r="G486">
        <v>-6.7955251727600001E-3</v>
      </c>
    </row>
    <row r="487" spans="1:7" x14ac:dyDescent="0.2">
      <c r="A487" t="str">
        <f t="shared" si="41"/>
        <v>ARL2</v>
      </c>
      <c r="B487" t="s">
        <v>291</v>
      </c>
      <c r="C487">
        <v>64781661</v>
      </c>
      <c r="D487" t="s">
        <v>8</v>
      </c>
      <c r="E487">
        <v>24</v>
      </c>
      <c r="F487" t="s">
        <v>3301</v>
      </c>
      <c r="G487">
        <v>0.12764314045899999</v>
      </c>
    </row>
    <row r="488" spans="1:7" x14ac:dyDescent="0.2">
      <c r="A488" t="str">
        <f t="shared" si="41"/>
        <v>ARL2</v>
      </c>
      <c r="B488" t="s">
        <v>291</v>
      </c>
      <c r="C488">
        <v>64781591</v>
      </c>
      <c r="D488" t="s">
        <v>3</v>
      </c>
      <c r="E488">
        <v>21</v>
      </c>
      <c r="F488" t="s">
        <v>3302</v>
      </c>
      <c r="G488">
        <v>0.156631197079</v>
      </c>
    </row>
    <row r="489" spans="1:7" x14ac:dyDescent="0.2">
      <c r="A489" t="str">
        <f t="shared" ref="A489:A497" si="42">"ARRB2"</f>
        <v>ARRB2</v>
      </c>
      <c r="B489" t="s">
        <v>484</v>
      </c>
      <c r="C489">
        <v>4613790</v>
      </c>
      <c r="D489" t="s">
        <v>3</v>
      </c>
      <c r="E489">
        <v>23</v>
      </c>
      <c r="F489" t="s">
        <v>3303</v>
      </c>
      <c r="G489">
        <v>0.48924731368699997</v>
      </c>
    </row>
    <row r="490" spans="1:7" x14ac:dyDescent="0.2">
      <c r="A490" t="str">
        <f t="shared" si="42"/>
        <v>ARRB2</v>
      </c>
      <c r="B490" t="s">
        <v>484</v>
      </c>
      <c r="C490">
        <v>4614014</v>
      </c>
      <c r="D490" t="s">
        <v>3</v>
      </c>
      <c r="E490">
        <v>23</v>
      </c>
      <c r="F490" t="s">
        <v>3304</v>
      </c>
      <c r="G490">
        <v>0.11715641924799999</v>
      </c>
    </row>
    <row r="491" spans="1:7" x14ac:dyDescent="0.2">
      <c r="A491" t="str">
        <f t="shared" si="42"/>
        <v>ARRB2</v>
      </c>
      <c r="B491" t="s">
        <v>484</v>
      </c>
      <c r="C491">
        <v>4613853</v>
      </c>
      <c r="D491" t="s">
        <v>8</v>
      </c>
      <c r="E491">
        <v>22</v>
      </c>
      <c r="F491" t="s">
        <v>3305</v>
      </c>
      <c r="G491">
        <v>0.20683513750400001</v>
      </c>
    </row>
    <row r="492" spans="1:7" x14ac:dyDescent="0.2">
      <c r="A492" t="str">
        <f t="shared" si="42"/>
        <v>ARRB2</v>
      </c>
      <c r="B492" t="s">
        <v>484</v>
      </c>
      <c r="C492">
        <v>4613915</v>
      </c>
      <c r="D492" t="s">
        <v>8</v>
      </c>
      <c r="E492">
        <v>24</v>
      </c>
      <c r="F492" t="s">
        <v>3306</v>
      </c>
      <c r="G492">
        <v>0.226946862528</v>
      </c>
    </row>
    <row r="493" spans="1:7" x14ac:dyDescent="0.2">
      <c r="A493" t="str">
        <f t="shared" si="42"/>
        <v>ARRB2</v>
      </c>
      <c r="B493" t="s">
        <v>484</v>
      </c>
      <c r="C493">
        <v>4613932</v>
      </c>
      <c r="D493" t="s">
        <v>8</v>
      </c>
      <c r="E493">
        <v>24</v>
      </c>
      <c r="F493" t="s">
        <v>3307</v>
      </c>
      <c r="G493">
        <v>0.24564987040799999</v>
      </c>
    </row>
    <row r="494" spans="1:7" x14ac:dyDescent="0.2">
      <c r="A494" t="str">
        <f t="shared" si="42"/>
        <v>ARRB2</v>
      </c>
      <c r="B494" t="s">
        <v>484</v>
      </c>
      <c r="C494">
        <v>4613939</v>
      </c>
      <c r="D494" t="s">
        <v>8</v>
      </c>
      <c r="E494">
        <v>24</v>
      </c>
      <c r="F494" t="s">
        <v>3308</v>
      </c>
      <c r="G494">
        <v>0.13320517271499999</v>
      </c>
    </row>
    <row r="495" spans="1:7" x14ac:dyDescent="0.2">
      <c r="A495" t="str">
        <f t="shared" si="42"/>
        <v>ARRB2</v>
      </c>
      <c r="B495" t="s">
        <v>484</v>
      </c>
      <c r="C495">
        <v>4613971</v>
      </c>
      <c r="D495" t="s">
        <v>8</v>
      </c>
      <c r="E495">
        <v>23</v>
      </c>
      <c r="F495" t="s">
        <v>3309</v>
      </c>
      <c r="G495">
        <v>2.2651028159000002</v>
      </c>
    </row>
    <row r="496" spans="1:7" x14ac:dyDescent="0.2">
      <c r="A496" t="str">
        <f t="shared" si="42"/>
        <v>ARRB2</v>
      </c>
      <c r="B496" t="s">
        <v>484</v>
      </c>
      <c r="C496">
        <v>4614020</v>
      </c>
      <c r="D496" t="s">
        <v>8</v>
      </c>
      <c r="E496">
        <v>24</v>
      </c>
      <c r="F496" t="s">
        <v>3310</v>
      </c>
      <c r="G496">
        <v>-9.7325884624000006E-2</v>
      </c>
    </row>
    <row r="497" spans="1:7" x14ac:dyDescent="0.2">
      <c r="A497" t="str">
        <f t="shared" si="42"/>
        <v>ARRB2</v>
      </c>
      <c r="B497" t="s">
        <v>484</v>
      </c>
      <c r="C497">
        <v>4614045</v>
      </c>
      <c r="D497" t="s">
        <v>8</v>
      </c>
      <c r="E497">
        <v>24</v>
      </c>
      <c r="F497" t="s">
        <v>3311</v>
      </c>
      <c r="G497">
        <v>-3.86825237709E-2</v>
      </c>
    </row>
    <row r="498" spans="1:7" x14ac:dyDescent="0.2">
      <c r="A498" t="str">
        <f t="shared" ref="A498:A507" si="43">"ASCC3"</f>
        <v>ASCC3</v>
      </c>
      <c r="B498" t="s">
        <v>75</v>
      </c>
      <c r="C498">
        <v>101329277</v>
      </c>
      <c r="D498" t="s">
        <v>8</v>
      </c>
      <c r="E498">
        <v>23</v>
      </c>
      <c r="F498" t="s">
        <v>3312</v>
      </c>
      <c r="G498">
        <v>2.5602062579099999E-2</v>
      </c>
    </row>
    <row r="499" spans="1:7" x14ac:dyDescent="0.2">
      <c r="A499" t="str">
        <f t="shared" si="43"/>
        <v>ASCC3</v>
      </c>
      <c r="B499" t="s">
        <v>75</v>
      </c>
      <c r="C499">
        <v>101329188</v>
      </c>
      <c r="D499" t="s">
        <v>8</v>
      </c>
      <c r="E499">
        <v>23</v>
      </c>
      <c r="F499" t="s">
        <v>3313</v>
      </c>
      <c r="G499">
        <v>1.0186822871300001</v>
      </c>
    </row>
    <row r="500" spans="1:7" x14ac:dyDescent="0.2">
      <c r="A500" t="str">
        <f t="shared" si="43"/>
        <v>ASCC3</v>
      </c>
      <c r="B500" t="s">
        <v>75</v>
      </c>
      <c r="C500">
        <v>101329131</v>
      </c>
      <c r="D500" t="s">
        <v>8</v>
      </c>
      <c r="E500">
        <v>24</v>
      </c>
      <c r="F500" t="s">
        <v>3314</v>
      </c>
      <c r="G500">
        <v>0.57992332367599997</v>
      </c>
    </row>
    <row r="501" spans="1:7" x14ac:dyDescent="0.2">
      <c r="A501" t="str">
        <f t="shared" si="43"/>
        <v>ASCC3</v>
      </c>
      <c r="B501" t="s">
        <v>75</v>
      </c>
      <c r="C501">
        <v>101329065</v>
      </c>
      <c r="D501" t="s">
        <v>8</v>
      </c>
      <c r="E501">
        <v>23</v>
      </c>
      <c r="F501" t="s">
        <v>3315</v>
      </c>
      <c r="G501">
        <v>0.46916725233200002</v>
      </c>
    </row>
    <row r="502" spans="1:7" x14ac:dyDescent="0.2">
      <c r="A502" t="str">
        <f t="shared" si="43"/>
        <v>ASCC3</v>
      </c>
      <c r="B502" t="s">
        <v>75</v>
      </c>
      <c r="C502">
        <v>101329246</v>
      </c>
      <c r="D502" t="s">
        <v>3</v>
      </c>
      <c r="E502">
        <v>24</v>
      </c>
      <c r="F502" t="s">
        <v>3316</v>
      </c>
      <c r="G502">
        <v>0.80558028656500003</v>
      </c>
    </row>
    <row r="503" spans="1:7" x14ac:dyDescent="0.2">
      <c r="A503" t="str">
        <f t="shared" si="43"/>
        <v>ASCC3</v>
      </c>
      <c r="B503" t="s">
        <v>75</v>
      </c>
      <c r="C503">
        <v>101329235</v>
      </c>
      <c r="D503" t="s">
        <v>3</v>
      </c>
      <c r="E503">
        <v>24</v>
      </c>
      <c r="F503" t="s">
        <v>3317</v>
      </c>
      <c r="G503">
        <v>0.13079645863100001</v>
      </c>
    </row>
    <row r="504" spans="1:7" x14ac:dyDescent="0.2">
      <c r="A504" t="str">
        <f t="shared" si="43"/>
        <v>ASCC3</v>
      </c>
      <c r="B504" t="s">
        <v>75</v>
      </c>
      <c r="C504">
        <v>101329197</v>
      </c>
      <c r="D504" t="s">
        <v>8</v>
      </c>
      <c r="E504">
        <v>24</v>
      </c>
      <c r="F504" t="s">
        <v>3318</v>
      </c>
      <c r="G504">
        <v>1.17573742631</v>
      </c>
    </row>
    <row r="505" spans="1:7" x14ac:dyDescent="0.2">
      <c r="A505" t="str">
        <f t="shared" si="43"/>
        <v>ASCC3</v>
      </c>
      <c r="B505" t="s">
        <v>75</v>
      </c>
      <c r="C505">
        <v>101329095</v>
      </c>
      <c r="D505" t="s">
        <v>3</v>
      </c>
      <c r="E505">
        <v>24</v>
      </c>
      <c r="F505" t="s">
        <v>3319</v>
      </c>
      <c r="G505">
        <v>0.41455870473</v>
      </c>
    </row>
    <row r="506" spans="1:7" x14ac:dyDescent="0.2">
      <c r="A506" t="str">
        <f t="shared" si="43"/>
        <v>ASCC3</v>
      </c>
      <c r="B506" t="s">
        <v>75</v>
      </c>
      <c r="C506">
        <v>101328943</v>
      </c>
      <c r="D506" t="s">
        <v>3</v>
      </c>
      <c r="E506">
        <v>24</v>
      </c>
      <c r="F506" t="s">
        <v>3320</v>
      </c>
      <c r="G506">
        <v>1.16625237039E-2</v>
      </c>
    </row>
    <row r="507" spans="1:7" x14ac:dyDescent="0.2">
      <c r="A507" t="str">
        <f t="shared" si="43"/>
        <v>ASCC3</v>
      </c>
      <c r="B507" t="s">
        <v>75</v>
      </c>
      <c r="C507">
        <v>101329230</v>
      </c>
      <c r="D507" t="s">
        <v>3</v>
      </c>
      <c r="E507">
        <v>24</v>
      </c>
      <c r="F507" t="s">
        <v>3321</v>
      </c>
      <c r="G507">
        <v>0.64477202323100002</v>
      </c>
    </row>
    <row r="508" spans="1:7" x14ac:dyDescent="0.2">
      <c r="A508" t="str">
        <f t="shared" ref="A508:A535" si="44">"ASNA1"</f>
        <v>ASNA1</v>
      </c>
      <c r="B508" t="s">
        <v>245</v>
      </c>
      <c r="C508">
        <v>12848291</v>
      </c>
      <c r="D508" t="s">
        <v>3</v>
      </c>
      <c r="E508">
        <v>24</v>
      </c>
      <c r="F508" t="s">
        <v>3322</v>
      </c>
      <c r="G508">
        <v>0.15602221237300001</v>
      </c>
    </row>
    <row r="509" spans="1:7" x14ac:dyDescent="0.2">
      <c r="A509" t="str">
        <f t="shared" si="44"/>
        <v>ASNA1</v>
      </c>
      <c r="B509" t="s">
        <v>245</v>
      </c>
      <c r="C509">
        <v>12848264</v>
      </c>
      <c r="D509" t="s">
        <v>3</v>
      </c>
      <c r="E509">
        <v>24</v>
      </c>
      <c r="F509" t="s">
        <v>3323</v>
      </c>
      <c r="G509">
        <v>0.25273356338500003</v>
      </c>
    </row>
    <row r="510" spans="1:7" x14ac:dyDescent="0.2">
      <c r="A510" t="str">
        <f t="shared" si="44"/>
        <v>ASNA1</v>
      </c>
      <c r="B510" t="s">
        <v>245</v>
      </c>
      <c r="C510">
        <v>12847975</v>
      </c>
      <c r="D510" t="s">
        <v>8</v>
      </c>
      <c r="E510">
        <v>24</v>
      </c>
      <c r="F510" t="s">
        <v>3324</v>
      </c>
      <c r="G510">
        <v>0.57597131826199999</v>
      </c>
    </row>
    <row r="511" spans="1:7" x14ac:dyDescent="0.2">
      <c r="A511" t="str">
        <f t="shared" si="44"/>
        <v>ASNA1</v>
      </c>
      <c r="B511" t="s">
        <v>245</v>
      </c>
      <c r="C511">
        <v>12847988</v>
      </c>
      <c r="D511" t="s">
        <v>8</v>
      </c>
      <c r="E511">
        <v>25</v>
      </c>
      <c r="F511" t="s">
        <v>3325</v>
      </c>
      <c r="G511">
        <v>0.20496942306099999</v>
      </c>
    </row>
    <row r="512" spans="1:7" x14ac:dyDescent="0.2">
      <c r="A512" t="str">
        <f t="shared" si="44"/>
        <v>ASNA1</v>
      </c>
      <c r="B512" t="s">
        <v>245</v>
      </c>
      <c r="C512">
        <v>12848448</v>
      </c>
      <c r="D512" t="s">
        <v>8</v>
      </c>
      <c r="E512">
        <v>24</v>
      </c>
      <c r="F512" t="s">
        <v>3326</v>
      </c>
      <c r="G512">
        <v>0.239103394099</v>
      </c>
    </row>
    <row r="513" spans="1:7" x14ac:dyDescent="0.2">
      <c r="A513" t="str">
        <f t="shared" si="44"/>
        <v>ASNA1</v>
      </c>
      <c r="B513" t="s">
        <v>245</v>
      </c>
      <c r="C513">
        <v>12848455</v>
      </c>
      <c r="D513" t="s">
        <v>8</v>
      </c>
      <c r="E513">
        <v>24</v>
      </c>
      <c r="F513" t="s">
        <v>3327</v>
      </c>
      <c r="G513">
        <v>0.25907199480900001</v>
      </c>
    </row>
    <row r="514" spans="1:7" x14ac:dyDescent="0.2">
      <c r="A514" t="str">
        <f t="shared" si="44"/>
        <v>ASNA1</v>
      </c>
      <c r="B514" t="s">
        <v>245</v>
      </c>
      <c r="C514">
        <v>12848485</v>
      </c>
      <c r="D514" t="s">
        <v>8</v>
      </c>
      <c r="E514">
        <v>23</v>
      </c>
      <c r="F514" t="s">
        <v>3328</v>
      </c>
      <c r="G514">
        <v>0.53804285954999997</v>
      </c>
    </row>
    <row r="515" spans="1:7" x14ac:dyDescent="0.2">
      <c r="A515" t="str">
        <f t="shared" si="44"/>
        <v>ASNA1</v>
      </c>
      <c r="B515" t="s">
        <v>245</v>
      </c>
      <c r="C515">
        <v>12848535</v>
      </c>
      <c r="D515" t="s">
        <v>8</v>
      </c>
      <c r="E515">
        <v>24</v>
      </c>
      <c r="F515" t="s">
        <v>3329</v>
      </c>
      <c r="G515">
        <v>0.215677142525</v>
      </c>
    </row>
    <row r="516" spans="1:7" x14ac:dyDescent="0.2">
      <c r="A516" t="str">
        <f t="shared" si="44"/>
        <v>ASNA1</v>
      </c>
      <c r="B516" t="s">
        <v>245</v>
      </c>
      <c r="C516">
        <v>12848571</v>
      </c>
      <c r="D516" t="s">
        <v>8</v>
      </c>
      <c r="E516">
        <v>21</v>
      </c>
      <c r="F516" t="s">
        <v>3330</v>
      </c>
      <c r="G516">
        <v>0.69944658355699996</v>
      </c>
    </row>
    <row r="517" spans="1:7" x14ac:dyDescent="0.2">
      <c r="A517" t="str">
        <f t="shared" si="44"/>
        <v>ASNA1</v>
      </c>
      <c r="B517" t="s">
        <v>245</v>
      </c>
      <c r="C517">
        <v>12848314</v>
      </c>
      <c r="D517" t="s">
        <v>3</v>
      </c>
      <c r="E517">
        <v>23</v>
      </c>
      <c r="F517" t="s">
        <v>3331</v>
      </c>
      <c r="G517">
        <v>-3.1617608303000002E-3</v>
      </c>
    </row>
    <row r="518" spans="1:7" x14ac:dyDescent="0.2">
      <c r="A518" t="str">
        <f t="shared" si="44"/>
        <v>ASNA1</v>
      </c>
      <c r="B518" t="s">
        <v>245</v>
      </c>
      <c r="C518">
        <v>12848385</v>
      </c>
      <c r="D518" t="s">
        <v>3</v>
      </c>
      <c r="E518">
        <v>24</v>
      </c>
      <c r="F518" t="s">
        <v>3332</v>
      </c>
      <c r="G518">
        <v>0.21770910267999999</v>
      </c>
    </row>
    <row r="519" spans="1:7" x14ac:dyDescent="0.2">
      <c r="A519" t="str">
        <f t="shared" si="44"/>
        <v>ASNA1</v>
      </c>
      <c r="B519" t="s">
        <v>245</v>
      </c>
      <c r="C519">
        <v>12847939</v>
      </c>
      <c r="D519" t="s">
        <v>8</v>
      </c>
      <c r="E519">
        <v>22</v>
      </c>
      <c r="F519" t="s">
        <v>3333</v>
      </c>
      <c r="G519">
        <v>8.1490732051099996E-2</v>
      </c>
    </row>
    <row r="520" spans="1:7" x14ac:dyDescent="0.2">
      <c r="A520" t="str">
        <f t="shared" si="44"/>
        <v>ASNA1</v>
      </c>
      <c r="B520" t="s">
        <v>245</v>
      </c>
      <c r="C520">
        <v>12847957</v>
      </c>
      <c r="D520" t="s">
        <v>8</v>
      </c>
      <c r="E520">
        <v>25</v>
      </c>
      <c r="F520" t="s">
        <v>3334</v>
      </c>
      <c r="G520">
        <v>0.13304300826599999</v>
      </c>
    </row>
    <row r="521" spans="1:7" x14ac:dyDescent="0.2">
      <c r="A521" t="str">
        <f t="shared" si="44"/>
        <v>ASNA1</v>
      </c>
      <c r="B521" t="s">
        <v>245</v>
      </c>
      <c r="C521">
        <v>12847961</v>
      </c>
      <c r="D521" t="s">
        <v>8</v>
      </c>
      <c r="E521">
        <v>24</v>
      </c>
      <c r="F521" t="s">
        <v>3335</v>
      </c>
      <c r="G521">
        <v>0.26523740683000002</v>
      </c>
    </row>
    <row r="522" spans="1:7" x14ac:dyDescent="0.2">
      <c r="A522" t="str">
        <f t="shared" si="44"/>
        <v>ASNA1</v>
      </c>
      <c r="B522" t="s">
        <v>245</v>
      </c>
      <c r="C522">
        <v>12847970</v>
      </c>
      <c r="D522" t="s">
        <v>8</v>
      </c>
      <c r="E522">
        <v>23</v>
      </c>
      <c r="F522" t="s">
        <v>3336</v>
      </c>
      <c r="G522">
        <v>0.898716862502</v>
      </c>
    </row>
    <row r="523" spans="1:7" x14ac:dyDescent="0.2">
      <c r="A523" t="str">
        <f t="shared" si="44"/>
        <v>ASNA1</v>
      </c>
      <c r="B523" t="s">
        <v>245</v>
      </c>
      <c r="C523">
        <v>12848005</v>
      </c>
      <c r="D523" t="s">
        <v>8</v>
      </c>
      <c r="E523">
        <v>25</v>
      </c>
      <c r="F523" t="s">
        <v>3337</v>
      </c>
      <c r="G523">
        <v>6.5517692730899996E-2</v>
      </c>
    </row>
    <row r="524" spans="1:7" x14ac:dyDescent="0.2">
      <c r="A524" t="str">
        <f t="shared" si="44"/>
        <v>ASNA1</v>
      </c>
      <c r="B524" t="s">
        <v>245</v>
      </c>
      <c r="C524">
        <v>12848055</v>
      </c>
      <c r="D524" t="s">
        <v>8</v>
      </c>
      <c r="E524">
        <v>24</v>
      </c>
      <c r="F524" t="s">
        <v>3338</v>
      </c>
      <c r="G524">
        <v>6.85227771012E-2</v>
      </c>
    </row>
    <row r="525" spans="1:7" x14ac:dyDescent="0.2">
      <c r="A525" t="str">
        <f t="shared" si="44"/>
        <v>ASNA1</v>
      </c>
      <c r="B525" t="s">
        <v>245</v>
      </c>
      <c r="C525">
        <v>12848106</v>
      </c>
      <c r="D525" t="s">
        <v>8</v>
      </c>
      <c r="E525">
        <v>24</v>
      </c>
      <c r="F525" t="s">
        <v>3339</v>
      </c>
      <c r="G525">
        <v>0.35079439798099998</v>
      </c>
    </row>
    <row r="526" spans="1:7" x14ac:dyDescent="0.2">
      <c r="A526" t="str">
        <f t="shared" si="44"/>
        <v>ASNA1</v>
      </c>
      <c r="B526" t="s">
        <v>245</v>
      </c>
      <c r="C526">
        <v>12848382</v>
      </c>
      <c r="D526" t="s">
        <v>8</v>
      </c>
      <c r="E526">
        <v>23</v>
      </c>
      <c r="F526" t="s">
        <v>3340</v>
      </c>
      <c r="G526">
        <v>0.55443100487999997</v>
      </c>
    </row>
    <row r="527" spans="1:7" x14ac:dyDescent="0.2">
      <c r="A527" t="str">
        <f t="shared" si="44"/>
        <v>ASNA1</v>
      </c>
      <c r="B527" t="s">
        <v>245</v>
      </c>
      <c r="C527">
        <v>12848454</v>
      </c>
      <c r="D527" t="s">
        <v>8</v>
      </c>
      <c r="E527">
        <v>23</v>
      </c>
      <c r="F527" t="s">
        <v>3341</v>
      </c>
      <c r="G527">
        <v>0.120457674536</v>
      </c>
    </row>
    <row r="528" spans="1:7" x14ac:dyDescent="0.2">
      <c r="A528" t="str">
        <f t="shared" si="44"/>
        <v>ASNA1</v>
      </c>
      <c r="B528" t="s">
        <v>245</v>
      </c>
      <c r="C528">
        <v>12848480</v>
      </c>
      <c r="D528" t="s">
        <v>8</v>
      </c>
      <c r="E528">
        <v>24</v>
      </c>
      <c r="F528" t="s">
        <v>3342</v>
      </c>
      <c r="G528">
        <v>0.38640178259899999</v>
      </c>
    </row>
    <row r="529" spans="1:7" x14ac:dyDescent="0.2">
      <c r="A529" t="str">
        <f t="shared" si="44"/>
        <v>ASNA1</v>
      </c>
      <c r="B529" t="s">
        <v>245</v>
      </c>
      <c r="C529">
        <v>12848485</v>
      </c>
      <c r="D529" t="s">
        <v>8</v>
      </c>
      <c r="E529">
        <v>24</v>
      </c>
      <c r="F529" t="s">
        <v>3343</v>
      </c>
      <c r="G529">
        <v>8.8205927924499994E-2</v>
      </c>
    </row>
    <row r="530" spans="1:7" x14ac:dyDescent="0.2">
      <c r="A530" t="str">
        <f t="shared" si="44"/>
        <v>ASNA1</v>
      </c>
      <c r="B530" t="s">
        <v>245</v>
      </c>
      <c r="C530">
        <v>12848529</v>
      </c>
      <c r="D530" t="s">
        <v>8</v>
      </c>
      <c r="E530">
        <v>23</v>
      </c>
      <c r="F530" t="s">
        <v>3344</v>
      </c>
      <c r="G530">
        <v>0.57018107718400002</v>
      </c>
    </row>
    <row r="531" spans="1:7" x14ac:dyDescent="0.2">
      <c r="A531" t="str">
        <f t="shared" si="44"/>
        <v>ASNA1</v>
      </c>
      <c r="B531" t="s">
        <v>245</v>
      </c>
      <c r="C531">
        <v>12848537</v>
      </c>
      <c r="D531" t="s">
        <v>8</v>
      </c>
      <c r="E531">
        <v>23</v>
      </c>
      <c r="F531" t="s">
        <v>3345</v>
      </c>
      <c r="G531">
        <v>1.40183655394</v>
      </c>
    </row>
    <row r="532" spans="1:7" x14ac:dyDescent="0.2">
      <c r="A532" t="str">
        <f t="shared" si="44"/>
        <v>ASNA1</v>
      </c>
      <c r="B532" t="s">
        <v>245</v>
      </c>
      <c r="C532">
        <v>12848569</v>
      </c>
      <c r="D532" t="s">
        <v>8</v>
      </c>
      <c r="E532">
        <v>24</v>
      </c>
      <c r="F532" t="s">
        <v>3346</v>
      </c>
      <c r="G532">
        <v>0.22728885369499999</v>
      </c>
    </row>
    <row r="533" spans="1:7" x14ac:dyDescent="0.2">
      <c r="A533" t="str">
        <f t="shared" si="44"/>
        <v>ASNA1</v>
      </c>
      <c r="B533" t="s">
        <v>245</v>
      </c>
      <c r="C533">
        <v>12848058</v>
      </c>
      <c r="D533" t="s">
        <v>3</v>
      </c>
      <c r="E533">
        <v>23</v>
      </c>
      <c r="F533" t="s">
        <v>3347</v>
      </c>
      <c r="G533">
        <v>2.63910224204E-2</v>
      </c>
    </row>
    <row r="534" spans="1:7" x14ac:dyDescent="0.2">
      <c r="A534" t="str">
        <f t="shared" si="44"/>
        <v>ASNA1</v>
      </c>
      <c r="B534" t="s">
        <v>245</v>
      </c>
      <c r="C534">
        <v>12847904</v>
      </c>
      <c r="D534" t="s">
        <v>3</v>
      </c>
      <c r="E534">
        <v>23</v>
      </c>
      <c r="F534" t="s">
        <v>3348</v>
      </c>
      <c r="G534">
        <v>0.57197696229600004</v>
      </c>
    </row>
    <row r="535" spans="1:7" x14ac:dyDescent="0.2">
      <c r="A535" t="str">
        <f t="shared" si="44"/>
        <v>ASNA1</v>
      </c>
      <c r="B535" t="s">
        <v>245</v>
      </c>
      <c r="C535">
        <v>12848134</v>
      </c>
      <c r="D535" t="s">
        <v>3</v>
      </c>
      <c r="E535">
        <v>23</v>
      </c>
      <c r="F535" t="s">
        <v>3349</v>
      </c>
      <c r="G535">
        <v>0.12930462593299999</v>
      </c>
    </row>
    <row r="536" spans="1:7" x14ac:dyDescent="0.2">
      <c r="A536" t="str">
        <f t="shared" ref="A536:A543" si="45">"ATAD3A"</f>
        <v>ATAD3A</v>
      </c>
      <c r="B536" t="s">
        <v>35</v>
      </c>
      <c r="C536">
        <v>1447490</v>
      </c>
      <c r="D536" t="s">
        <v>3</v>
      </c>
      <c r="E536">
        <v>21</v>
      </c>
      <c r="F536" t="s">
        <v>3350</v>
      </c>
      <c r="G536">
        <v>9.7314666106300008E-3</v>
      </c>
    </row>
    <row r="537" spans="1:7" x14ac:dyDescent="0.2">
      <c r="A537" t="str">
        <f t="shared" si="45"/>
        <v>ATAD3A</v>
      </c>
      <c r="B537" t="s">
        <v>35</v>
      </c>
      <c r="C537">
        <v>1447512</v>
      </c>
      <c r="D537" t="s">
        <v>8</v>
      </c>
      <c r="E537">
        <v>27</v>
      </c>
      <c r="F537" t="s">
        <v>3351</v>
      </c>
      <c r="G537">
        <v>1.71018551186E-2</v>
      </c>
    </row>
    <row r="538" spans="1:7" x14ac:dyDescent="0.2">
      <c r="A538" t="str">
        <f t="shared" si="45"/>
        <v>ATAD3A</v>
      </c>
      <c r="B538" t="s">
        <v>35</v>
      </c>
      <c r="C538">
        <v>1447749</v>
      </c>
      <c r="D538" t="s">
        <v>3</v>
      </c>
      <c r="E538">
        <v>21</v>
      </c>
      <c r="F538" t="s">
        <v>3352</v>
      </c>
      <c r="G538">
        <v>1.18247719634</v>
      </c>
    </row>
    <row r="539" spans="1:7" x14ac:dyDescent="0.2">
      <c r="A539" t="str">
        <f t="shared" si="45"/>
        <v>ATAD3A</v>
      </c>
      <c r="B539" t="s">
        <v>35</v>
      </c>
      <c r="C539">
        <v>1447531</v>
      </c>
      <c r="D539" t="s">
        <v>8</v>
      </c>
      <c r="E539">
        <v>24</v>
      </c>
      <c r="F539" t="s">
        <v>3353</v>
      </c>
      <c r="G539">
        <v>0.31841647282899999</v>
      </c>
    </row>
    <row r="540" spans="1:7" x14ac:dyDescent="0.2">
      <c r="A540" t="str">
        <f t="shared" si="45"/>
        <v>ATAD3A</v>
      </c>
      <c r="B540" t="s">
        <v>35</v>
      </c>
      <c r="C540">
        <v>1447548</v>
      </c>
      <c r="D540" t="s">
        <v>8</v>
      </c>
      <c r="E540">
        <v>25</v>
      </c>
      <c r="F540" t="s">
        <v>3354</v>
      </c>
      <c r="G540">
        <v>0.18262017341</v>
      </c>
    </row>
    <row r="541" spans="1:7" x14ac:dyDescent="0.2">
      <c r="A541" t="str">
        <f t="shared" si="45"/>
        <v>ATAD3A</v>
      </c>
      <c r="B541" t="s">
        <v>35</v>
      </c>
      <c r="C541">
        <v>1447755</v>
      </c>
      <c r="D541" t="s">
        <v>8</v>
      </c>
      <c r="E541">
        <v>25</v>
      </c>
      <c r="F541" t="s">
        <v>3355</v>
      </c>
      <c r="G541">
        <v>1.4991063308299999</v>
      </c>
    </row>
    <row r="542" spans="1:7" x14ac:dyDescent="0.2">
      <c r="A542" t="str">
        <f t="shared" si="45"/>
        <v>ATAD3A</v>
      </c>
      <c r="B542" t="s">
        <v>35</v>
      </c>
      <c r="C542">
        <v>1447520</v>
      </c>
      <c r="D542" t="s">
        <v>8</v>
      </c>
      <c r="E542">
        <v>24</v>
      </c>
      <c r="F542" t="s">
        <v>3356</v>
      </c>
      <c r="G542">
        <v>5.6758196866500002E-3</v>
      </c>
    </row>
    <row r="543" spans="1:7" x14ac:dyDescent="0.2">
      <c r="A543" t="str">
        <f t="shared" si="45"/>
        <v>ATAD3A</v>
      </c>
      <c r="B543" t="s">
        <v>35</v>
      </c>
      <c r="C543">
        <v>1447760</v>
      </c>
      <c r="D543" t="s">
        <v>8</v>
      </c>
      <c r="E543">
        <v>22</v>
      </c>
      <c r="F543" t="s">
        <v>3357</v>
      </c>
      <c r="G543">
        <v>0.21884335777300001</v>
      </c>
    </row>
    <row r="544" spans="1:7" x14ac:dyDescent="0.2">
      <c r="A544" t="str">
        <f t="shared" ref="A544:A552" si="46">"ATAD5"</f>
        <v>ATAD5</v>
      </c>
      <c r="B544" t="s">
        <v>484</v>
      </c>
      <c r="C544">
        <v>29159072</v>
      </c>
      <c r="D544" t="s">
        <v>8</v>
      </c>
      <c r="E544">
        <v>24</v>
      </c>
      <c r="F544" t="s">
        <v>3358</v>
      </c>
      <c r="G544">
        <v>2.7125797942299999E-2</v>
      </c>
    </row>
    <row r="545" spans="1:7" x14ac:dyDescent="0.2">
      <c r="A545" t="str">
        <f t="shared" si="46"/>
        <v>ATAD5</v>
      </c>
      <c r="B545" t="s">
        <v>484</v>
      </c>
      <c r="C545">
        <v>29159107</v>
      </c>
      <c r="D545" t="s">
        <v>8</v>
      </c>
      <c r="E545">
        <v>22</v>
      </c>
      <c r="F545" t="s">
        <v>3359</v>
      </c>
      <c r="G545">
        <v>0.28486190502999997</v>
      </c>
    </row>
    <row r="546" spans="1:7" x14ac:dyDescent="0.2">
      <c r="A546" t="str">
        <f t="shared" si="46"/>
        <v>ATAD5</v>
      </c>
      <c r="B546" t="s">
        <v>484</v>
      </c>
      <c r="C546">
        <v>29159196</v>
      </c>
      <c r="D546" t="s">
        <v>8</v>
      </c>
      <c r="E546">
        <v>23</v>
      </c>
      <c r="F546" t="s">
        <v>3360</v>
      </c>
      <c r="G546">
        <v>4.3888677293599999E-2</v>
      </c>
    </row>
    <row r="547" spans="1:7" x14ac:dyDescent="0.2">
      <c r="A547" t="str">
        <f t="shared" si="46"/>
        <v>ATAD5</v>
      </c>
      <c r="B547" t="s">
        <v>484</v>
      </c>
      <c r="C547">
        <v>29159287</v>
      </c>
      <c r="D547" t="s">
        <v>8</v>
      </c>
      <c r="E547">
        <v>24</v>
      </c>
      <c r="F547" t="s">
        <v>3361</v>
      </c>
      <c r="G547">
        <v>0.145636478698</v>
      </c>
    </row>
    <row r="548" spans="1:7" x14ac:dyDescent="0.2">
      <c r="A548" t="str">
        <f t="shared" si="46"/>
        <v>ATAD5</v>
      </c>
      <c r="B548" t="s">
        <v>484</v>
      </c>
      <c r="C548">
        <v>29158955</v>
      </c>
      <c r="D548" t="s">
        <v>3</v>
      </c>
      <c r="E548">
        <v>24</v>
      </c>
      <c r="F548" t="s">
        <v>3362</v>
      </c>
      <c r="G548">
        <v>7.1868796386799993E-2</v>
      </c>
    </row>
    <row r="549" spans="1:7" x14ac:dyDescent="0.2">
      <c r="A549" t="str">
        <f t="shared" si="46"/>
        <v>ATAD5</v>
      </c>
      <c r="B549" t="s">
        <v>484</v>
      </c>
      <c r="C549">
        <v>29159022</v>
      </c>
      <c r="D549" t="s">
        <v>3</v>
      </c>
      <c r="E549">
        <v>24</v>
      </c>
      <c r="F549" t="s">
        <v>3363</v>
      </c>
      <c r="G549">
        <v>0.92924083955400005</v>
      </c>
    </row>
    <row r="550" spans="1:7" x14ac:dyDescent="0.2">
      <c r="A550" t="str">
        <f t="shared" si="46"/>
        <v>ATAD5</v>
      </c>
      <c r="B550" t="s">
        <v>484</v>
      </c>
      <c r="C550">
        <v>29159040</v>
      </c>
      <c r="D550" t="s">
        <v>3</v>
      </c>
      <c r="E550">
        <v>24</v>
      </c>
      <c r="F550" t="s">
        <v>3364</v>
      </c>
      <c r="G550">
        <v>0.83938122421100003</v>
      </c>
    </row>
    <row r="551" spans="1:7" x14ac:dyDescent="0.2">
      <c r="A551" t="str">
        <f t="shared" si="46"/>
        <v>ATAD5</v>
      </c>
      <c r="B551" t="s">
        <v>484</v>
      </c>
      <c r="C551">
        <v>29159126</v>
      </c>
      <c r="D551" t="s">
        <v>3</v>
      </c>
      <c r="E551">
        <v>23</v>
      </c>
      <c r="F551" t="s">
        <v>3365</v>
      </c>
      <c r="G551">
        <v>0.27262904753200001</v>
      </c>
    </row>
    <row r="552" spans="1:7" x14ac:dyDescent="0.2">
      <c r="A552" t="str">
        <f t="shared" si="46"/>
        <v>ATAD5</v>
      </c>
      <c r="B552" t="s">
        <v>484</v>
      </c>
      <c r="C552">
        <v>29159165</v>
      </c>
      <c r="D552" t="s">
        <v>3</v>
      </c>
      <c r="E552">
        <v>23</v>
      </c>
      <c r="F552" t="s">
        <v>3366</v>
      </c>
      <c r="G552">
        <v>1.2313779362299999</v>
      </c>
    </row>
    <row r="553" spans="1:7" x14ac:dyDescent="0.2">
      <c r="A553" t="str">
        <f t="shared" ref="A553:A572" si="47">"ATF4"</f>
        <v>ATF4</v>
      </c>
      <c r="B553" t="s">
        <v>193</v>
      </c>
      <c r="C553">
        <v>39916820</v>
      </c>
      <c r="D553" t="s">
        <v>8</v>
      </c>
      <c r="E553">
        <v>23</v>
      </c>
      <c r="F553" t="s">
        <v>3367</v>
      </c>
      <c r="G553">
        <v>0.47625108853999998</v>
      </c>
    </row>
    <row r="554" spans="1:7" x14ac:dyDescent="0.2">
      <c r="A554" t="str">
        <f t="shared" si="47"/>
        <v>ATF4</v>
      </c>
      <c r="B554" t="s">
        <v>193</v>
      </c>
      <c r="C554">
        <v>39916803</v>
      </c>
      <c r="D554" t="s">
        <v>8</v>
      </c>
      <c r="E554">
        <v>24</v>
      </c>
      <c r="F554" t="s">
        <v>3368</v>
      </c>
      <c r="G554">
        <v>-0.201063961707</v>
      </c>
    </row>
    <row r="555" spans="1:7" x14ac:dyDescent="0.2">
      <c r="A555" t="str">
        <f t="shared" si="47"/>
        <v>ATF4</v>
      </c>
      <c r="B555" t="s">
        <v>193</v>
      </c>
      <c r="C555">
        <v>39915976</v>
      </c>
      <c r="D555" t="s">
        <v>8</v>
      </c>
      <c r="E555">
        <v>24</v>
      </c>
      <c r="F555" t="s">
        <v>3369</v>
      </c>
      <c r="G555">
        <v>2.6411487409000001E-2</v>
      </c>
    </row>
    <row r="556" spans="1:7" x14ac:dyDescent="0.2">
      <c r="A556" t="str">
        <f t="shared" si="47"/>
        <v>ATF4</v>
      </c>
      <c r="B556" t="s">
        <v>193</v>
      </c>
      <c r="C556">
        <v>39916552</v>
      </c>
      <c r="D556" t="s">
        <v>8</v>
      </c>
      <c r="E556">
        <v>23</v>
      </c>
      <c r="F556" t="s">
        <v>3370</v>
      </c>
      <c r="G556">
        <v>0.46313815734399999</v>
      </c>
    </row>
    <row r="557" spans="1:7" x14ac:dyDescent="0.2">
      <c r="A557" t="str">
        <f t="shared" si="47"/>
        <v>ATF4</v>
      </c>
      <c r="B557" t="s">
        <v>193</v>
      </c>
      <c r="C557">
        <v>39915928</v>
      </c>
      <c r="D557" t="s">
        <v>8</v>
      </c>
      <c r="E557">
        <v>22</v>
      </c>
      <c r="F557" t="s">
        <v>3371</v>
      </c>
      <c r="G557">
        <v>8.53433724709E-2</v>
      </c>
    </row>
    <row r="558" spans="1:7" x14ac:dyDescent="0.2">
      <c r="A558" t="str">
        <f t="shared" si="47"/>
        <v>ATF4</v>
      </c>
      <c r="B558" t="s">
        <v>193</v>
      </c>
      <c r="C558">
        <v>39915914</v>
      </c>
      <c r="D558" t="s">
        <v>8</v>
      </c>
      <c r="E558">
        <v>23</v>
      </c>
      <c r="F558" t="s">
        <v>3372</v>
      </c>
      <c r="G558">
        <v>0.17453276320899999</v>
      </c>
    </row>
    <row r="559" spans="1:7" x14ac:dyDescent="0.2">
      <c r="A559" t="str">
        <f t="shared" si="47"/>
        <v>ATF4</v>
      </c>
      <c r="B559" t="s">
        <v>193</v>
      </c>
      <c r="C559">
        <v>39915893</v>
      </c>
      <c r="D559" t="s">
        <v>8</v>
      </c>
      <c r="E559">
        <v>24</v>
      </c>
      <c r="F559" t="s">
        <v>3373</v>
      </c>
      <c r="G559">
        <v>7.1276799855199996E-2</v>
      </c>
    </row>
    <row r="560" spans="1:7" x14ac:dyDescent="0.2">
      <c r="A560" t="str">
        <f t="shared" si="47"/>
        <v>ATF4</v>
      </c>
      <c r="B560" t="s">
        <v>193</v>
      </c>
      <c r="C560">
        <v>39915817</v>
      </c>
      <c r="D560" t="s">
        <v>8</v>
      </c>
      <c r="E560">
        <v>23</v>
      </c>
      <c r="F560" t="s">
        <v>3374</v>
      </c>
      <c r="G560">
        <v>0.26982326916100002</v>
      </c>
    </row>
    <row r="561" spans="1:7" x14ac:dyDescent="0.2">
      <c r="A561" t="str">
        <f t="shared" si="47"/>
        <v>ATF4</v>
      </c>
      <c r="B561" t="s">
        <v>193</v>
      </c>
      <c r="C561">
        <v>39915778</v>
      </c>
      <c r="D561" t="s">
        <v>8</v>
      </c>
      <c r="E561">
        <v>24</v>
      </c>
      <c r="F561" t="s">
        <v>3375</v>
      </c>
      <c r="G561">
        <v>0.400126769311</v>
      </c>
    </row>
    <row r="562" spans="1:7" x14ac:dyDescent="0.2">
      <c r="A562" t="str">
        <f t="shared" si="47"/>
        <v>ATF4</v>
      </c>
      <c r="B562" t="s">
        <v>193</v>
      </c>
      <c r="C562">
        <v>39915696</v>
      </c>
      <c r="D562" t="s">
        <v>8</v>
      </c>
      <c r="E562">
        <v>23</v>
      </c>
      <c r="F562" t="s">
        <v>3376</v>
      </c>
      <c r="G562">
        <v>1.91641681906E-2</v>
      </c>
    </row>
    <row r="563" spans="1:7" x14ac:dyDescent="0.2">
      <c r="A563" t="str">
        <f t="shared" si="47"/>
        <v>ATF4</v>
      </c>
      <c r="B563" t="s">
        <v>193</v>
      </c>
      <c r="C563">
        <v>39916844</v>
      </c>
      <c r="D563" t="s">
        <v>3</v>
      </c>
      <c r="E563">
        <v>24</v>
      </c>
      <c r="F563" t="s">
        <v>3377</v>
      </c>
      <c r="G563">
        <v>0.62574461866099995</v>
      </c>
    </row>
    <row r="564" spans="1:7" x14ac:dyDescent="0.2">
      <c r="A564" t="str">
        <f t="shared" si="47"/>
        <v>ATF4</v>
      </c>
      <c r="B564" t="s">
        <v>193</v>
      </c>
      <c r="C564">
        <v>39916763</v>
      </c>
      <c r="D564" t="s">
        <v>3</v>
      </c>
      <c r="E564">
        <v>24</v>
      </c>
      <c r="F564" t="s">
        <v>3378</v>
      </c>
      <c r="G564">
        <v>0.34272752911900001</v>
      </c>
    </row>
    <row r="565" spans="1:7" x14ac:dyDescent="0.2">
      <c r="A565" t="str">
        <f t="shared" si="47"/>
        <v>ATF4</v>
      </c>
      <c r="B565" t="s">
        <v>193</v>
      </c>
      <c r="C565">
        <v>39916556</v>
      </c>
      <c r="D565" t="s">
        <v>3</v>
      </c>
      <c r="E565">
        <v>24</v>
      </c>
      <c r="F565" t="s">
        <v>3379</v>
      </c>
      <c r="G565">
        <v>0.20135174602200001</v>
      </c>
    </row>
    <row r="566" spans="1:7" x14ac:dyDescent="0.2">
      <c r="A566" t="str">
        <f t="shared" si="47"/>
        <v>ATF4</v>
      </c>
      <c r="B566" t="s">
        <v>193</v>
      </c>
      <c r="C566">
        <v>39915935</v>
      </c>
      <c r="D566" t="s">
        <v>3</v>
      </c>
      <c r="E566">
        <v>24</v>
      </c>
      <c r="F566" t="s">
        <v>3380</v>
      </c>
      <c r="G566">
        <v>9.3580086917899999E-2</v>
      </c>
    </row>
    <row r="567" spans="1:7" x14ac:dyDescent="0.2">
      <c r="A567" t="str">
        <f t="shared" si="47"/>
        <v>ATF4</v>
      </c>
      <c r="B567" t="s">
        <v>193</v>
      </c>
      <c r="C567">
        <v>39915921</v>
      </c>
      <c r="D567" t="s">
        <v>3</v>
      </c>
      <c r="E567">
        <v>24</v>
      </c>
      <c r="F567" t="s">
        <v>3381</v>
      </c>
      <c r="G567">
        <v>6.0588659564000003E-2</v>
      </c>
    </row>
    <row r="568" spans="1:7" x14ac:dyDescent="0.2">
      <c r="A568" t="str">
        <f t="shared" si="47"/>
        <v>ATF4</v>
      </c>
      <c r="B568" t="s">
        <v>193</v>
      </c>
      <c r="C568">
        <v>39915842</v>
      </c>
      <c r="D568" t="s">
        <v>3</v>
      </c>
      <c r="E568">
        <v>23</v>
      </c>
      <c r="F568" t="s">
        <v>3382</v>
      </c>
      <c r="G568">
        <v>0.15487544729899999</v>
      </c>
    </row>
    <row r="569" spans="1:7" x14ac:dyDescent="0.2">
      <c r="A569" t="str">
        <f t="shared" si="47"/>
        <v>ATF4</v>
      </c>
      <c r="B569" t="s">
        <v>193</v>
      </c>
      <c r="C569">
        <v>39916771</v>
      </c>
      <c r="D569" t="s">
        <v>8</v>
      </c>
      <c r="E569">
        <v>24</v>
      </c>
      <c r="F569" t="s">
        <v>3383</v>
      </c>
      <c r="G569">
        <v>0.93440491405199999</v>
      </c>
    </row>
    <row r="570" spans="1:7" x14ac:dyDescent="0.2">
      <c r="A570" t="str">
        <f t="shared" si="47"/>
        <v>ATF4</v>
      </c>
      <c r="B570" t="s">
        <v>193</v>
      </c>
      <c r="C570">
        <v>39916548</v>
      </c>
      <c r="D570" t="s">
        <v>8</v>
      </c>
      <c r="E570">
        <v>24</v>
      </c>
      <c r="F570" t="s">
        <v>3384</v>
      </c>
      <c r="G570">
        <v>1.2414050049500001</v>
      </c>
    </row>
    <row r="571" spans="1:7" x14ac:dyDescent="0.2">
      <c r="A571" t="str">
        <f t="shared" si="47"/>
        <v>ATF4</v>
      </c>
      <c r="B571" t="s">
        <v>193</v>
      </c>
      <c r="C571">
        <v>39916853</v>
      </c>
      <c r="D571" t="s">
        <v>8</v>
      </c>
      <c r="E571">
        <v>24</v>
      </c>
      <c r="F571" t="s">
        <v>3385</v>
      </c>
      <c r="G571">
        <v>0.82419008100199997</v>
      </c>
    </row>
    <row r="572" spans="1:7" x14ac:dyDescent="0.2">
      <c r="A572" t="str">
        <f t="shared" si="47"/>
        <v>ATF4</v>
      </c>
      <c r="B572" t="s">
        <v>193</v>
      </c>
      <c r="C572">
        <v>39916832</v>
      </c>
      <c r="D572" t="s">
        <v>8</v>
      </c>
      <c r="E572">
        <v>24</v>
      </c>
      <c r="F572" t="s">
        <v>3386</v>
      </c>
      <c r="G572">
        <v>-0.14851739947199999</v>
      </c>
    </row>
    <row r="573" spans="1:7" x14ac:dyDescent="0.2">
      <c r="A573" t="str">
        <f t="shared" ref="A573:A592" si="48">"ATF5"</f>
        <v>ATF5</v>
      </c>
      <c r="B573" t="s">
        <v>245</v>
      </c>
      <c r="C573">
        <v>50432027</v>
      </c>
      <c r="D573" t="s">
        <v>8</v>
      </c>
      <c r="E573">
        <v>25</v>
      </c>
      <c r="F573" t="s">
        <v>3387</v>
      </c>
      <c r="G573">
        <v>0.180103506394</v>
      </c>
    </row>
    <row r="574" spans="1:7" x14ac:dyDescent="0.2">
      <c r="A574" t="str">
        <f t="shared" si="48"/>
        <v>ATF5</v>
      </c>
      <c r="B574" t="s">
        <v>245</v>
      </c>
      <c r="C574">
        <v>50431995</v>
      </c>
      <c r="D574" t="s">
        <v>3</v>
      </c>
      <c r="E574">
        <v>24</v>
      </c>
      <c r="F574" t="s">
        <v>3388</v>
      </c>
      <c r="G574">
        <v>0.42355325649699999</v>
      </c>
    </row>
    <row r="575" spans="1:7" x14ac:dyDescent="0.2">
      <c r="A575" t="str">
        <f t="shared" si="48"/>
        <v>ATF5</v>
      </c>
      <c r="B575" t="s">
        <v>245</v>
      </c>
      <c r="C575">
        <v>50432215</v>
      </c>
      <c r="D575" t="s">
        <v>3</v>
      </c>
      <c r="E575">
        <v>23</v>
      </c>
      <c r="F575" t="s">
        <v>3389</v>
      </c>
      <c r="G575">
        <v>0.63496833332199998</v>
      </c>
    </row>
    <row r="576" spans="1:7" x14ac:dyDescent="0.2">
      <c r="A576" t="str">
        <f t="shared" si="48"/>
        <v>ATF5</v>
      </c>
      <c r="B576" t="s">
        <v>245</v>
      </c>
      <c r="C576">
        <v>50432223</v>
      </c>
      <c r="D576" t="s">
        <v>3</v>
      </c>
      <c r="E576">
        <v>24</v>
      </c>
      <c r="F576" t="s">
        <v>3390</v>
      </c>
      <c r="G576">
        <v>0.61131591448400002</v>
      </c>
    </row>
    <row r="577" spans="1:7" x14ac:dyDescent="0.2">
      <c r="A577" t="str">
        <f t="shared" si="48"/>
        <v>ATF5</v>
      </c>
      <c r="B577" t="s">
        <v>245</v>
      </c>
      <c r="C577">
        <v>50432352</v>
      </c>
      <c r="D577" t="s">
        <v>3</v>
      </c>
      <c r="E577">
        <v>24</v>
      </c>
      <c r="F577" t="s">
        <v>3391</v>
      </c>
      <c r="G577">
        <v>-1.7860537024900001E-2</v>
      </c>
    </row>
    <row r="578" spans="1:7" x14ac:dyDescent="0.2">
      <c r="A578" t="str">
        <f t="shared" si="48"/>
        <v>ATF5</v>
      </c>
      <c r="B578" t="s">
        <v>245</v>
      </c>
      <c r="C578">
        <v>50432363</v>
      </c>
      <c r="D578" t="s">
        <v>3</v>
      </c>
      <c r="E578">
        <v>23</v>
      </c>
      <c r="F578" t="s">
        <v>3392</v>
      </c>
      <c r="G578">
        <v>1.06401010902</v>
      </c>
    </row>
    <row r="579" spans="1:7" x14ac:dyDescent="0.2">
      <c r="A579" t="str">
        <f t="shared" si="48"/>
        <v>ATF5</v>
      </c>
      <c r="B579" t="s">
        <v>245</v>
      </c>
      <c r="C579">
        <v>50432417</v>
      </c>
      <c r="D579" t="s">
        <v>3</v>
      </c>
      <c r="E579">
        <v>23</v>
      </c>
      <c r="F579" t="s">
        <v>3393</v>
      </c>
      <c r="G579">
        <v>0.287729843506</v>
      </c>
    </row>
    <row r="580" spans="1:7" x14ac:dyDescent="0.2">
      <c r="A580" t="str">
        <f t="shared" si="48"/>
        <v>ATF5</v>
      </c>
      <c r="B580" t="s">
        <v>245</v>
      </c>
      <c r="C580">
        <v>50432424</v>
      </c>
      <c r="D580" t="s">
        <v>3</v>
      </c>
      <c r="E580">
        <v>23</v>
      </c>
      <c r="F580" t="s">
        <v>3394</v>
      </c>
      <c r="G580">
        <v>1.15117353167</v>
      </c>
    </row>
    <row r="581" spans="1:7" x14ac:dyDescent="0.2">
      <c r="A581" t="str">
        <f t="shared" si="48"/>
        <v>ATF5</v>
      </c>
      <c r="B581" t="s">
        <v>245</v>
      </c>
      <c r="C581">
        <v>50432513</v>
      </c>
      <c r="D581" t="s">
        <v>3</v>
      </c>
      <c r="E581">
        <v>22</v>
      </c>
      <c r="F581" t="s">
        <v>3395</v>
      </c>
      <c r="G581">
        <v>0.770115580282</v>
      </c>
    </row>
    <row r="582" spans="1:7" x14ac:dyDescent="0.2">
      <c r="A582" t="str">
        <f t="shared" si="48"/>
        <v>ATF5</v>
      </c>
      <c r="B582" t="s">
        <v>245</v>
      </c>
      <c r="C582">
        <v>50432549</v>
      </c>
      <c r="D582" t="s">
        <v>3</v>
      </c>
      <c r="E582">
        <v>24</v>
      </c>
      <c r="F582" t="s">
        <v>3396</v>
      </c>
      <c r="G582">
        <v>0.62827872796600004</v>
      </c>
    </row>
    <row r="583" spans="1:7" x14ac:dyDescent="0.2">
      <c r="A583" t="str">
        <f t="shared" si="48"/>
        <v>ATF5</v>
      </c>
      <c r="B583" t="s">
        <v>245</v>
      </c>
      <c r="C583">
        <v>50432605</v>
      </c>
      <c r="D583" t="s">
        <v>3</v>
      </c>
      <c r="E583">
        <v>24</v>
      </c>
      <c r="F583" t="s">
        <v>3397</v>
      </c>
      <c r="G583">
        <v>0.32218699510900001</v>
      </c>
    </row>
    <row r="584" spans="1:7" x14ac:dyDescent="0.2">
      <c r="A584" t="str">
        <f t="shared" si="48"/>
        <v>ATF5</v>
      </c>
      <c r="B584" t="s">
        <v>245</v>
      </c>
      <c r="C584">
        <v>50431963</v>
      </c>
      <c r="D584" t="s">
        <v>8</v>
      </c>
      <c r="E584">
        <v>25</v>
      </c>
      <c r="F584" t="s">
        <v>3398</v>
      </c>
      <c r="G584">
        <v>0.120839173821</v>
      </c>
    </row>
    <row r="585" spans="1:7" x14ac:dyDescent="0.2">
      <c r="A585" t="str">
        <f t="shared" si="48"/>
        <v>ATF5</v>
      </c>
      <c r="B585" t="s">
        <v>245</v>
      </c>
      <c r="C585">
        <v>50432100</v>
      </c>
      <c r="D585" t="s">
        <v>8</v>
      </c>
      <c r="E585">
        <v>24</v>
      </c>
      <c r="F585" t="s">
        <v>3399</v>
      </c>
      <c r="G585">
        <v>4.0681154234600003E-2</v>
      </c>
    </row>
    <row r="586" spans="1:7" x14ac:dyDescent="0.2">
      <c r="A586" t="str">
        <f t="shared" si="48"/>
        <v>ATF5</v>
      </c>
      <c r="B586" t="s">
        <v>245</v>
      </c>
      <c r="C586">
        <v>50432107</v>
      </c>
      <c r="D586" t="s">
        <v>8</v>
      </c>
      <c r="E586">
        <v>25</v>
      </c>
      <c r="F586" t="s">
        <v>3400</v>
      </c>
      <c r="G586">
        <v>1.00478812736E-2</v>
      </c>
    </row>
    <row r="587" spans="1:7" x14ac:dyDescent="0.2">
      <c r="A587" t="str">
        <f t="shared" si="48"/>
        <v>ATF5</v>
      </c>
      <c r="B587" t="s">
        <v>245</v>
      </c>
      <c r="C587">
        <v>50432120</v>
      </c>
      <c r="D587" t="s">
        <v>8</v>
      </c>
      <c r="E587">
        <v>25</v>
      </c>
      <c r="F587" t="s">
        <v>3401</v>
      </c>
      <c r="G587">
        <v>0.45750959037400002</v>
      </c>
    </row>
    <row r="588" spans="1:7" x14ac:dyDescent="0.2">
      <c r="A588" t="str">
        <f t="shared" si="48"/>
        <v>ATF5</v>
      </c>
      <c r="B588" t="s">
        <v>245</v>
      </c>
      <c r="C588">
        <v>50432230</v>
      </c>
      <c r="D588" t="s">
        <v>8</v>
      </c>
      <c r="E588">
        <v>25</v>
      </c>
      <c r="F588" t="s">
        <v>3402</v>
      </c>
      <c r="G588">
        <v>0.50434962549999995</v>
      </c>
    </row>
    <row r="589" spans="1:7" x14ac:dyDescent="0.2">
      <c r="A589" t="str">
        <f t="shared" si="48"/>
        <v>ATF5</v>
      </c>
      <c r="B589" t="s">
        <v>245</v>
      </c>
      <c r="C589">
        <v>50432383</v>
      </c>
      <c r="D589" t="s">
        <v>8</v>
      </c>
      <c r="E589">
        <v>25</v>
      </c>
      <c r="F589" t="s">
        <v>3403</v>
      </c>
      <c r="G589">
        <v>-1.5106012970000001E-2</v>
      </c>
    </row>
    <row r="590" spans="1:7" x14ac:dyDescent="0.2">
      <c r="A590" t="str">
        <f t="shared" si="48"/>
        <v>ATF5</v>
      </c>
      <c r="B590" t="s">
        <v>245</v>
      </c>
      <c r="C590">
        <v>50432398</v>
      </c>
      <c r="D590" t="s">
        <v>8</v>
      </c>
      <c r="E590">
        <v>26</v>
      </c>
      <c r="F590" t="s">
        <v>3404</v>
      </c>
      <c r="G590">
        <v>2.7735725699E-2</v>
      </c>
    </row>
    <row r="591" spans="1:7" x14ac:dyDescent="0.2">
      <c r="A591" t="str">
        <f t="shared" si="48"/>
        <v>ATF5</v>
      </c>
      <c r="B591" t="s">
        <v>245</v>
      </c>
      <c r="C591">
        <v>50432405</v>
      </c>
      <c r="D591" t="s">
        <v>8</v>
      </c>
      <c r="E591">
        <v>24</v>
      </c>
      <c r="F591" t="s">
        <v>3405</v>
      </c>
      <c r="G591">
        <v>0.78481635930899996</v>
      </c>
    </row>
    <row r="592" spans="1:7" x14ac:dyDescent="0.2">
      <c r="A592" t="str">
        <f t="shared" si="48"/>
        <v>ATF5</v>
      </c>
      <c r="B592" t="s">
        <v>245</v>
      </c>
      <c r="C592">
        <v>50432071</v>
      </c>
      <c r="D592" t="s">
        <v>8</v>
      </c>
      <c r="E592">
        <v>23</v>
      </c>
      <c r="F592" t="s">
        <v>3406</v>
      </c>
      <c r="G592">
        <v>-2.1352255866299999E-3</v>
      </c>
    </row>
    <row r="593" spans="1:7" x14ac:dyDescent="0.2">
      <c r="A593" t="str">
        <f t="shared" ref="A593:A600" si="49">"ATF6"</f>
        <v>ATF6</v>
      </c>
      <c r="B593" t="s">
        <v>35</v>
      </c>
      <c r="C593">
        <v>161736336</v>
      </c>
      <c r="D593" t="s">
        <v>3</v>
      </c>
      <c r="E593">
        <v>23</v>
      </c>
      <c r="F593" t="s">
        <v>3407</v>
      </c>
      <c r="G593">
        <v>0.53531199960099995</v>
      </c>
    </row>
    <row r="594" spans="1:7" x14ac:dyDescent="0.2">
      <c r="A594" t="str">
        <f t="shared" si="49"/>
        <v>ATF6</v>
      </c>
      <c r="B594" t="s">
        <v>35</v>
      </c>
      <c r="C594">
        <v>161736342</v>
      </c>
      <c r="D594" t="s">
        <v>8</v>
      </c>
      <c r="E594">
        <v>24</v>
      </c>
      <c r="F594" t="s">
        <v>3408</v>
      </c>
      <c r="G594">
        <v>0.41769220224600001</v>
      </c>
    </row>
    <row r="595" spans="1:7" x14ac:dyDescent="0.2">
      <c r="A595" t="str">
        <f t="shared" si="49"/>
        <v>ATF6</v>
      </c>
      <c r="B595" t="s">
        <v>35</v>
      </c>
      <c r="C595">
        <v>161736096</v>
      </c>
      <c r="D595" t="s">
        <v>3</v>
      </c>
      <c r="E595">
        <v>24</v>
      </c>
      <c r="F595" t="s">
        <v>3409</v>
      </c>
      <c r="G595">
        <v>1.1669775045599999</v>
      </c>
    </row>
    <row r="596" spans="1:7" x14ac:dyDescent="0.2">
      <c r="A596" t="str">
        <f t="shared" si="49"/>
        <v>ATF6</v>
      </c>
      <c r="B596" t="s">
        <v>35</v>
      </c>
      <c r="C596">
        <v>161736259</v>
      </c>
      <c r="D596" t="s">
        <v>8</v>
      </c>
      <c r="E596">
        <v>24</v>
      </c>
      <c r="F596" t="s">
        <v>3410</v>
      </c>
      <c r="G596">
        <v>0.737829319308</v>
      </c>
    </row>
    <row r="597" spans="1:7" x14ac:dyDescent="0.2">
      <c r="A597" t="str">
        <f t="shared" si="49"/>
        <v>ATF6</v>
      </c>
      <c r="B597" t="s">
        <v>35</v>
      </c>
      <c r="C597">
        <v>161736156</v>
      </c>
      <c r="D597" t="s">
        <v>8</v>
      </c>
      <c r="E597">
        <v>24</v>
      </c>
      <c r="F597" t="s">
        <v>3411</v>
      </c>
      <c r="G597">
        <v>0.65509557589599998</v>
      </c>
    </row>
    <row r="598" spans="1:7" x14ac:dyDescent="0.2">
      <c r="A598" t="str">
        <f t="shared" si="49"/>
        <v>ATF6</v>
      </c>
      <c r="B598" t="s">
        <v>35</v>
      </c>
      <c r="C598">
        <v>161736133</v>
      </c>
      <c r="D598" t="s">
        <v>8</v>
      </c>
      <c r="E598">
        <v>24</v>
      </c>
      <c r="F598" t="s">
        <v>3412</v>
      </c>
      <c r="G598">
        <v>1.09519317613</v>
      </c>
    </row>
    <row r="599" spans="1:7" x14ac:dyDescent="0.2">
      <c r="A599" t="str">
        <f t="shared" si="49"/>
        <v>ATF6</v>
      </c>
      <c r="B599" t="s">
        <v>35</v>
      </c>
      <c r="C599">
        <v>161736078</v>
      </c>
      <c r="D599" t="s">
        <v>8</v>
      </c>
      <c r="E599">
        <v>24</v>
      </c>
      <c r="F599" t="s">
        <v>3413</v>
      </c>
      <c r="G599">
        <v>-4.5540569511299998E-2</v>
      </c>
    </row>
    <row r="600" spans="1:7" x14ac:dyDescent="0.2">
      <c r="A600" t="str">
        <f t="shared" si="49"/>
        <v>ATF6</v>
      </c>
      <c r="B600" t="s">
        <v>35</v>
      </c>
      <c r="C600">
        <v>161736351</v>
      </c>
      <c r="D600" t="s">
        <v>3</v>
      </c>
      <c r="E600">
        <v>22</v>
      </c>
      <c r="F600" t="s">
        <v>3414</v>
      </c>
      <c r="G600">
        <v>0.68427424133400006</v>
      </c>
    </row>
    <row r="601" spans="1:7" x14ac:dyDescent="0.2">
      <c r="A601" t="str">
        <f t="shared" ref="A601:A620" si="50">"ATP1A1"</f>
        <v>ATP1A1</v>
      </c>
      <c r="B601" t="s">
        <v>35</v>
      </c>
      <c r="C601">
        <v>116916594</v>
      </c>
      <c r="D601" t="s">
        <v>3</v>
      </c>
      <c r="E601">
        <v>24</v>
      </c>
      <c r="F601" t="s">
        <v>3415</v>
      </c>
      <c r="G601">
        <v>0.36442161513600002</v>
      </c>
    </row>
    <row r="602" spans="1:7" x14ac:dyDescent="0.2">
      <c r="A602" t="str">
        <f t="shared" si="50"/>
        <v>ATP1A1</v>
      </c>
      <c r="B602" t="s">
        <v>35</v>
      </c>
      <c r="C602">
        <v>116915993</v>
      </c>
      <c r="D602" t="s">
        <v>3</v>
      </c>
      <c r="E602">
        <v>24</v>
      </c>
      <c r="F602" t="s">
        <v>3416</v>
      </c>
      <c r="G602">
        <v>0.18390505948499999</v>
      </c>
    </row>
    <row r="603" spans="1:7" x14ac:dyDescent="0.2">
      <c r="A603" t="str">
        <f t="shared" si="50"/>
        <v>ATP1A1</v>
      </c>
      <c r="B603" t="s">
        <v>35</v>
      </c>
      <c r="C603">
        <v>116916674</v>
      </c>
      <c r="D603" t="s">
        <v>3</v>
      </c>
      <c r="E603">
        <v>24</v>
      </c>
      <c r="F603" t="s">
        <v>3417</v>
      </c>
      <c r="G603">
        <v>0.70308789325400001</v>
      </c>
    </row>
    <row r="604" spans="1:7" x14ac:dyDescent="0.2">
      <c r="A604" t="str">
        <f t="shared" si="50"/>
        <v>ATP1A1</v>
      </c>
      <c r="B604" t="s">
        <v>35</v>
      </c>
      <c r="C604">
        <v>116916730</v>
      </c>
      <c r="D604" t="s">
        <v>8</v>
      </c>
      <c r="E604">
        <v>24</v>
      </c>
      <c r="F604" t="s">
        <v>3418</v>
      </c>
      <c r="G604">
        <v>0.16655204972000001</v>
      </c>
    </row>
    <row r="605" spans="1:7" x14ac:dyDescent="0.2">
      <c r="A605" t="str">
        <f t="shared" si="50"/>
        <v>ATP1A1</v>
      </c>
      <c r="B605" t="s">
        <v>35</v>
      </c>
      <c r="C605">
        <v>116916439</v>
      </c>
      <c r="D605" t="s">
        <v>3</v>
      </c>
      <c r="E605">
        <v>24</v>
      </c>
      <c r="F605" t="s">
        <v>3419</v>
      </c>
      <c r="G605">
        <v>0.88442353490199999</v>
      </c>
    </row>
    <row r="606" spans="1:7" x14ac:dyDescent="0.2">
      <c r="A606" t="str">
        <f t="shared" si="50"/>
        <v>ATP1A1</v>
      </c>
      <c r="B606" t="s">
        <v>35</v>
      </c>
      <c r="C606">
        <v>116916468</v>
      </c>
      <c r="D606" t="s">
        <v>8</v>
      </c>
      <c r="E606">
        <v>24</v>
      </c>
      <c r="F606" t="s">
        <v>3420</v>
      </c>
      <c r="G606">
        <v>0.58774508163100003</v>
      </c>
    </row>
    <row r="607" spans="1:7" x14ac:dyDescent="0.2">
      <c r="A607" t="str">
        <f t="shared" si="50"/>
        <v>ATP1A1</v>
      </c>
      <c r="B607" t="s">
        <v>35</v>
      </c>
      <c r="C607">
        <v>116916167</v>
      </c>
      <c r="D607" t="s">
        <v>8</v>
      </c>
      <c r="E607">
        <v>23</v>
      </c>
      <c r="F607" t="s">
        <v>3421</v>
      </c>
      <c r="G607">
        <v>0.78624965620499998</v>
      </c>
    </row>
    <row r="608" spans="1:7" x14ac:dyDescent="0.2">
      <c r="A608" t="str">
        <f t="shared" si="50"/>
        <v>ATP1A1</v>
      </c>
      <c r="B608" t="s">
        <v>35</v>
      </c>
      <c r="C608">
        <v>116916142</v>
      </c>
      <c r="D608" t="s">
        <v>8</v>
      </c>
      <c r="E608">
        <v>23</v>
      </c>
      <c r="F608" t="s">
        <v>3422</v>
      </c>
      <c r="G608">
        <v>0.946670239026</v>
      </c>
    </row>
    <row r="609" spans="1:7" x14ac:dyDescent="0.2">
      <c r="A609" t="str">
        <f t="shared" si="50"/>
        <v>ATP1A1</v>
      </c>
      <c r="B609" t="s">
        <v>35</v>
      </c>
      <c r="C609">
        <v>116916650</v>
      </c>
      <c r="D609" t="s">
        <v>3</v>
      </c>
      <c r="E609">
        <v>24</v>
      </c>
      <c r="F609" t="s">
        <v>3423</v>
      </c>
      <c r="G609">
        <v>-2.6815455484100002E-2</v>
      </c>
    </row>
    <row r="610" spans="1:7" x14ac:dyDescent="0.2">
      <c r="A610" t="str">
        <f t="shared" si="50"/>
        <v>ATP1A1</v>
      </c>
      <c r="B610" t="s">
        <v>35</v>
      </c>
      <c r="C610">
        <v>116916136</v>
      </c>
      <c r="D610" t="s">
        <v>8</v>
      </c>
      <c r="E610">
        <v>24</v>
      </c>
      <c r="F610" t="s">
        <v>3424</v>
      </c>
      <c r="G610">
        <v>0.66698592151400005</v>
      </c>
    </row>
    <row r="611" spans="1:7" x14ac:dyDescent="0.2">
      <c r="A611" t="str">
        <f t="shared" si="50"/>
        <v>ATP1A1</v>
      </c>
      <c r="B611" t="s">
        <v>35</v>
      </c>
      <c r="C611">
        <v>116915940</v>
      </c>
      <c r="D611" t="s">
        <v>8</v>
      </c>
      <c r="E611">
        <v>24</v>
      </c>
      <c r="F611" t="s">
        <v>3425</v>
      </c>
      <c r="G611">
        <v>0.78001363898700005</v>
      </c>
    </row>
    <row r="612" spans="1:7" x14ac:dyDescent="0.2">
      <c r="A612" t="str">
        <f t="shared" si="50"/>
        <v>ATP1A1</v>
      </c>
      <c r="B612" t="s">
        <v>35</v>
      </c>
      <c r="C612">
        <v>116915906</v>
      </c>
      <c r="D612" t="s">
        <v>8</v>
      </c>
      <c r="E612">
        <v>24</v>
      </c>
      <c r="F612" t="s">
        <v>3426</v>
      </c>
      <c r="G612">
        <v>0.861454585193</v>
      </c>
    </row>
    <row r="613" spans="1:7" x14ac:dyDescent="0.2">
      <c r="A613" t="str">
        <f t="shared" si="50"/>
        <v>ATP1A1</v>
      </c>
      <c r="B613" t="s">
        <v>35</v>
      </c>
      <c r="C613">
        <v>116916694</v>
      </c>
      <c r="D613" t="s">
        <v>3</v>
      </c>
      <c r="E613">
        <v>24</v>
      </c>
      <c r="F613" t="s">
        <v>3427</v>
      </c>
      <c r="G613">
        <v>1.00390510973</v>
      </c>
    </row>
    <row r="614" spans="1:7" x14ac:dyDescent="0.2">
      <c r="A614" t="str">
        <f t="shared" si="50"/>
        <v>ATP1A1</v>
      </c>
      <c r="B614" t="s">
        <v>35</v>
      </c>
      <c r="C614">
        <v>116916000</v>
      </c>
      <c r="D614" t="s">
        <v>3</v>
      </c>
      <c r="E614">
        <v>24</v>
      </c>
      <c r="F614" t="s">
        <v>3428</v>
      </c>
      <c r="G614">
        <v>0.48473050032199999</v>
      </c>
    </row>
    <row r="615" spans="1:7" x14ac:dyDescent="0.2">
      <c r="A615" t="str">
        <f t="shared" si="50"/>
        <v>ATP1A1</v>
      </c>
      <c r="B615" t="s">
        <v>35</v>
      </c>
      <c r="C615">
        <v>116916023</v>
      </c>
      <c r="D615" t="s">
        <v>3</v>
      </c>
      <c r="E615">
        <v>24</v>
      </c>
      <c r="F615" t="s">
        <v>3429</v>
      </c>
      <c r="G615">
        <v>1.01574149646</v>
      </c>
    </row>
    <row r="616" spans="1:7" x14ac:dyDescent="0.2">
      <c r="A616" t="str">
        <f t="shared" si="50"/>
        <v>ATP1A1</v>
      </c>
      <c r="B616" t="s">
        <v>35</v>
      </c>
      <c r="C616">
        <v>116916045</v>
      </c>
      <c r="D616" t="s">
        <v>3</v>
      </c>
      <c r="E616">
        <v>24</v>
      </c>
      <c r="F616" t="s">
        <v>3430</v>
      </c>
      <c r="G616">
        <v>0.76894529574500003</v>
      </c>
    </row>
    <row r="617" spans="1:7" x14ac:dyDescent="0.2">
      <c r="A617" t="str">
        <f t="shared" si="50"/>
        <v>ATP1A1</v>
      </c>
      <c r="B617" t="s">
        <v>35</v>
      </c>
      <c r="C617">
        <v>116916057</v>
      </c>
      <c r="D617" t="s">
        <v>8</v>
      </c>
      <c r="E617">
        <v>24</v>
      </c>
      <c r="F617" t="s">
        <v>3431</v>
      </c>
      <c r="G617">
        <v>0.82556877365799997</v>
      </c>
    </row>
    <row r="618" spans="1:7" x14ac:dyDescent="0.2">
      <c r="A618" t="str">
        <f t="shared" si="50"/>
        <v>ATP1A1</v>
      </c>
      <c r="B618" t="s">
        <v>35</v>
      </c>
      <c r="C618">
        <v>116916621</v>
      </c>
      <c r="D618" t="s">
        <v>3</v>
      </c>
      <c r="E618">
        <v>24</v>
      </c>
      <c r="F618" t="s">
        <v>3432</v>
      </c>
      <c r="G618">
        <v>0.89600366050400004</v>
      </c>
    </row>
    <row r="619" spans="1:7" x14ac:dyDescent="0.2">
      <c r="A619" t="str">
        <f t="shared" si="50"/>
        <v>ATP1A1</v>
      </c>
      <c r="B619" t="s">
        <v>35</v>
      </c>
      <c r="C619">
        <v>116916706</v>
      </c>
      <c r="D619" t="s">
        <v>8</v>
      </c>
      <c r="E619">
        <v>24</v>
      </c>
      <c r="F619" t="s">
        <v>3433</v>
      </c>
      <c r="G619">
        <v>-4.2283466036E-2</v>
      </c>
    </row>
    <row r="620" spans="1:7" x14ac:dyDescent="0.2">
      <c r="A620" t="str">
        <f t="shared" si="50"/>
        <v>ATP1A1</v>
      </c>
      <c r="B620" t="s">
        <v>35</v>
      </c>
      <c r="C620">
        <v>116916584</v>
      </c>
      <c r="D620" t="s">
        <v>3</v>
      </c>
      <c r="E620">
        <v>23</v>
      </c>
      <c r="F620" t="s">
        <v>3434</v>
      </c>
      <c r="G620">
        <v>0.98035339381099995</v>
      </c>
    </row>
    <row r="621" spans="1:7" x14ac:dyDescent="0.2">
      <c r="A621" t="str">
        <f t="shared" ref="A621:A629" si="51">"ATP1B3"</f>
        <v>ATP1B3</v>
      </c>
      <c r="B621" t="s">
        <v>114</v>
      </c>
      <c r="C621">
        <v>141595467</v>
      </c>
      <c r="D621" t="s">
        <v>3</v>
      </c>
      <c r="E621">
        <v>24</v>
      </c>
      <c r="F621" t="s">
        <v>3435</v>
      </c>
      <c r="G621">
        <v>-6.2702763355400003E-3</v>
      </c>
    </row>
    <row r="622" spans="1:7" x14ac:dyDescent="0.2">
      <c r="A622" t="str">
        <f t="shared" si="51"/>
        <v>ATP1B3</v>
      </c>
      <c r="B622" t="s">
        <v>114</v>
      </c>
      <c r="C622">
        <v>141595534</v>
      </c>
      <c r="D622" t="s">
        <v>3</v>
      </c>
      <c r="E622">
        <v>24</v>
      </c>
      <c r="F622" t="s">
        <v>3436</v>
      </c>
      <c r="G622">
        <v>1.1397103288899999</v>
      </c>
    </row>
    <row r="623" spans="1:7" x14ac:dyDescent="0.2">
      <c r="A623" t="str">
        <f t="shared" si="51"/>
        <v>ATP1B3</v>
      </c>
      <c r="B623" t="s">
        <v>114</v>
      </c>
      <c r="C623">
        <v>141595626</v>
      </c>
      <c r="D623" t="s">
        <v>3</v>
      </c>
      <c r="E623">
        <v>22</v>
      </c>
      <c r="F623" t="s">
        <v>3437</v>
      </c>
      <c r="G623">
        <v>4.6910043504E-2</v>
      </c>
    </row>
    <row r="624" spans="1:7" x14ac:dyDescent="0.2">
      <c r="A624" t="str">
        <f t="shared" si="51"/>
        <v>ATP1B3</v>
      </c>
      <c r="B624" t="s">
        <v>114</v>
      </c>
      <c r="C624">
        <v>141595641</v>
      </c>
      <c r="D624" t="s">
        <v>3</v>
      </c>
      <c r="E624">
        <v>25</v>
      </c>
      <c r="F624" t="s">
        <v>3438</v>
      </c>
      <c r="G624">
        <v>7.8010800824699994E-2</v>
      </c>
    </row>
    <row r="625" spans="1:7" x14ac:dyDescent="0.2">
      <c r="A625" t="str">
        <f t="shared" si="51"/>
        <v>ATP1B3</v>
      </c>
      <c r="B625" t="s">
        <v>114</v>
      </c>
      <c r="C625">
        <v>141595716</v>
      </c>
      <c r="D625" t="s">
        <v>3</v>
      </c>
      <c r="E625">
        <v>25</v>
      </c>
      <c r="F625" t="s">
        <v>3439</v>
      </c>
      <c r="G625">
        <v>0.34139139061099999</v>
      </c>
    </row>
    <row r="626" spans="1:7" x14ac:dyDescent="0.2">
      <c r="A626" t="str">
        <f t="shared" si="51"/>
        <v>ATP1B3</v>
      </c>
      <c r="B626" t="s">
        <v>114</v>
      </c>
      <c r="C626">
        <v>141595430</v>
      </c>
      <c r="D626" t="s">
        <v>8</v>
      </c>
      <c r="E626">
        <v>25</v>
      </c>
      <c r="F626" t="s">
        <v>3440</v>
      </c>
      <c r="G626">
        <v>0.106053777573</v>
      </c>
    </row>
    <row r="627" spans="1:7" x14ac:dyDescent="0.2">
      <c r="A627" t="str">
        <f t="shared" si="51"/>
        <v>ATP1B3</v>
      </c>
      <c r="B627" t="s">
        <v>114</v>
      </c>
      <c r="C627">
        <v>141595462</v>
      </c>
      <c r="D627" t="s">
        <v>8</v>
      </c>
      <c r="E627">
        <v>24</v>
      </c>
      <c r="F627" t="s">
        <v>3441</v>
      </c>
      <c r="G627">
        <v>0.79891321812899996</v>
      </c>
    </row>
    <row r="628" spans="1:7" x14ac:dyDescent="0.2">
      <c r="A628" t="str">
        <f t="shared" si="51"/>
        <v>ATP1B3</v>
      </c>
      <c r="B628" t="s">
        <v>114</v>
      </c>
      <c r="C628">
        <v>141595611</v>
      </c>
      <c r="D628" t="s">
        <v>3</v>
      </c>
      <c r="E628">
        <v>25</v>
      </c>
      <c r="F628" t="s">
        <v>3442</v>
      </c>
      <c r="G628">
        <v>0.78736918337299999</v>
      </c>
    </row>
    <row r="629" spans="1:7" x14ac:dyDescent="0.2">
      <c r="A629" t="str">
        <f t="shared" si="51"/>
        <v>ATP1B3</v>
      </c>
      <c r="B629" t="s">
        <v>114</v>
      </c>
      <c r="C629">
        <v>141595475</v>
      </c>
      <c r="D629" t="s">
        <v>8</v>
      </c>
      <c r="E629">
        <v>24</v>
      </c>
      <c r="F629" t="s">
        <v>3443</v>
      </c>
      <c r="G629">
        <v>1.0613764529800001</v>
      </c>
    </row>
    <row r="630" spans="1:7" x14ac:dyDescent="0.2">
      <c r="A630" t="str">
        <f t="shared" ref="A630:A649" si="52">"ATP5A1"</f>
        <v>ATP5A1</v>
      </c>
      <c r="B630" t="s">
        <v>1918</v>
      </c>
      <c r="C630">
        <v>43684101</v>
      </c>
      <c r="D630" t="s">
        <v>3</v>
      </c>
      <c r="E630">
        <v>24</v>
      </c>
      <c r="F630" t="s">
        <v>3444</v>
      </c>
      <c r="G630">
        <v>3.34653121067E-2</v>
      </c>
    </row>
    <row r="631" spans="1:7" x14ac:dyDescent="0.2">
      <c r="A631" t="str">
        <f t="shared" si="52"/>
        <v>ATP5A1</v>
      </c>
      <c r="B631" t="s">
        <v>1918</v>
      </c>
      <c r="C631">
        <v>43678292</v>
      </c>
      <c r="D631" t="s">
        <v>8</v>
      </c>
      <c r="E631">
        <v>23</v>
      </c>
      <c r="F631" t="s">
        <v>3445</v>
      </c>
      <c r="G631">
        <v>1.1470999732299999E-2</v>
      </c>
    </row>
    <row r="632" spans="1:7" x14ac:dyDescent="0.2">
      <c r="A632" t="str">
        <f t="shared" si="52"/>
        <v>ATP5A1</v>
      </c>
      <c r="B632" t="s">
        <v>1918</v>
      </c>
      <c r="C632">
        <v>43678306</v>
      </c>
      <c r="D632" t="s">
        <v>8</v>
      </c>
      <c r="E632">
        <v>23</v>
      </c>
      <c r="F632" t="s">
        <v>3446</v>
      </c>
      <c r="G632">
        <v>3.6767754216400002E-2</v>
      </c>
    </row>
    <row r="633" spans="1:7" x14ac:dyDescent="0.2">
      <c r="A633" t="str">
        <f t="shared" si="52"/>
        <v>ATP5A1</v>
      </c>
      <c r="B633" t="s">
        <v>1918</v>
      </c>
      <c r="C633">
        <v>43683959</v>
      </c>
      <c r="D633" t="s">
        <v>8</v>
      </c>
      <c r="E633">
        <v>26</v>
      </c>
      <c r="F633" t="s">
        <v>3447</v>
      </c>
      <c r="G633">
        <v>1.3738326916599999E-2</v>
      </c>
    </row>
    <row r="634" spans="1:7" x14ac:dyDescent="0.2">
      <c r="A634" t="str">
        <f t="shared" si="52"/>
        <v>ATP5A1</v>
      </c>
      <c r="B634" t="s">
        <v>1918</v>
      </c>
      <c r="C634">
        <v>43683980</v>
      </c>
      <c r="D634" t="s">
        <v>8</v>
      </c>
      <c r="E634">
        <v>24</v>
      </c>
      <c r="F634" t="s">
        <v>3448</v>
      </c>
      <c r="G634">
        <v>-6.1203085199100001E-3</v>
      </c>
    </row>
    <row r="635" spans="1:7" x14ac:dyDescent="0.2">
      <c r="A635" t="str">
        <f t="shared" si="52"/>
        <v>ATP5A1</v>
      </c>
      <c r="B635" t="s">
        <v>1918</v>
      </c>
      <c r="C635">
        <v>43684115</v>
      </c>
      <c r="D635" t="s">
        <v>8</v>
      </c>
      <c r="E635">
        <v>25</v>
      </c>
      <c r="F635" t="s">
        <v>3449</v>
      </c>
      <c r="G635">
        <v>-5.15738957163E-2</v>
      </c>
    </row>
    <row r="636" spans="1:7" x14ac:dyDescent="0.2">
      <c r="A636" t="str">
        <f t="shared" si="52"/>
        <v>ATP5A1</v>
      </c>
      <c r="B636" t="s">
        <v>1918</v>
      </c>
      <c r="C636">
        <v>43684151</v>
      </c>
      <c r="D636" t="s">
        <v>8</v>
      </c>
      <c r="E636">
        <v>22</v>
      </c>
      <c r="F636" t="s">
        <v>3450</v>
      </c>
      <c r="G636">
        <v>0.13914928172400001</v>
      </c>
    </row>
    <row r="637" spans="1:7" x14ac:dyDescent="0.2">
      <c r="A637" t="str">
        <f t="shared" si="52"/>
        <v>ATP5A1</v>
      </c>
      <c r="B637" t="s">
        <v>1918</v>
      </c>
      <c r="C637">
        <v>43684171</v>
      </c>
      <c r="D637" t="s">
        <v>8</v>
      </c>
      <c r="E637">
        <v>25</v>
      </c>
      <c r="F637" t="s">
        <v>3451</v>
      </c>
      <c r="G637">
        <v>6.2410253792199999E-2</v>
      </c>
    </row>
    <row r="638" spans="1:7" x14ac:dyDescent="0.2">
      <c r="A638" t="str">
        <f t="shared" si="52"/>
        <v>ATP5A1</v>
      </c>
      <c r="B638" t="s">
        <v>1918</v>
      </c>
      <c r="C638">
        <v>43684184</v>
      </c>
      <c r="D638" t="s">
        <v>8</v>
      </c>
      <c r="E638">
        <v>22</v>
      </c>
      <c r="F638" t="s">
        <v>3452</v>
      </c>
      <c r="G638">
        <v>5.2083176212699998E-2</v>
      </c>
    </row>
    <row r="639" spans="1:7" x14ac:dyDescent="0.2">
      <c r="A639" t="str">
        <f t="shared" si="52"/>
        <v>ATP5A1</v>
      </c>
      <c r="B639" t="s">
        <v>1918</v>
      </c>
      <c r="C639">
        <v>43678073</v>
      </c>
      <c r="D639" t="s">
        <v>3</v>
      </c>
      <c r="E639">
        <v>24</v>
      </c>
      <c r="F639" t="s">
        <v>3453</v>
      </c>
      <c r="G639">
        <v>0.13233870671</v>
      </c>
    </row>
    <row r="640" spans="1:7" x14ac:dyDescent="0.2">
      <c r="A640" t="str">
        <f t="shared" si="52"/>
        <v>ATP5A1</v>
      </c>
      <c r="B640" t="s">
        <v>1918</v>
      </c>
      <c r="C640">
        <v>43678149</v>
      </c>
      <c r="D640" t="s">
        <v>3</v>
      </c>
      <c r="E640">
        <v>24</v>
      </c>
      <c r="F640" t="s">
        <v>3454</v>
      </c>
      <c r="G640">
        <v>0.851133028648</v>
      </c>
    </row>
    <row r="641" spans="1:7" x14ac:dyDescent="0.2">
      <c r="A641" t="str">
        <f t="shared" si="52"/>
        <v>ATP5A1</v>
      </c>
      <c r="B641" t="s">
        <v>1918</v>
      </c>
      <c r="C641">
        <v>43678050</v>
      </c>
      <c r="D641" t="s">
        <v>3</v>
      </c>
      <c r="E641">
        <v>24</v>
      </c>
      <c r="F641" t="s">
        <v>3455</v>
      </c>
      <c r="G641">
        <v>0.90380695265199995</v>
      </c>
    </row>
    <row r="642" spans="1:7" x14ac:dyDescent="0.2">
      <c r="A642" t="str">
        <f t="shared" si="52"/>
        <v>ATP5A1</v>
      </c>
      <c r="B642" t="s">
        <v>1918</v>
      </c>
      <c r="C642">
        <v>43678210</v>
      </c>
      <c r="D642" t="s">
        <v>3</v>
      </c>
      <c r="E642">
        <v>23</v>
      </c>
      <c r="F642" t="s">
        <v>3456</v>
      </c>
      <c r="G642">
        <v>0.88267262392699997</v>
      </c>
    </row>
    <row r="643" spans="1:7" x14ac:dyDescent="0.2">
      <c r="A643" t="str">
        <f t="shared" si="52"/>
        <v>ATP5A1</v>
      </c>
      <c r="B643" t="s">
        <v>1918</v>
      </c>
      <c r="C643">
        <v>43678303</v>
      </c>
      <c r="D643" t="s">
        <v>3</v>
      </c>
      <c r="E643">
        <v>24</v>
      </c>
      <c r="F643" t="s">
        <v>3457</v>
      </c>
      <c r="G643">
        <v>2.2928273067800001E-2</v>
      </c>
    </row>
    <row r="644" spans="1:7" x14ac:dyDescent="0.2">
      <c r="A644" t="str">
        <f t="shared" si="52"/>
        <v>ATP5A1</v>
      </c>
      <c r="B644" t="s">
        <v>1918</v>
      </c>
      <c r="C644">
        <v>43678315</v>
      </c>
      <c r="D644" t="s">
        <v>3</v>
      </c>
      <c r="E644">
        <v>23</v>
      </c>
      <c r="F644" t="s">
        <v>3458</v>
      </c>
      <c r="G644">
        <v>6.3662289129100005E-2</v>
      </c>
    </row>
    <row r="645" spans="1:7" x14ac:dyDescent="0.2">
      <c r="A645" t="str">
        <f t="shared" si="52"/>
        <v>ATP5A1</v>
      </c>
      <c r="B645" t="s">
        <v>1918</v>
      </c>
      <c r="C645">
        <v>43684194</v>
      </c>
      <c r="D645" t="s">
        <v>3</v>
      </c>
      <c r="E645">
        <v>23</v>
      </c>
      <c r="F645" t="s">
        <v>3459</v>
      </c>
      <c r="G645">
        <v>-7.4523610919E-3</v>
      </c>
    </row>
    <row r="646" spans="1:7" x14ac:dyDescent="0.2">
      <c r="A646" t="str">
        <f t="shared" si="52"/>
        <v>ATP5A1</v>
      </c>
      <c r="B646" t="s">
        <v>1918</v>
      </c>
      <c r="C646">
        <v>43678044</v>
      </c>
      <c r="D646" t="s">
        <v>3</v>
      </c>
      <c r="E646">
        <v>24</v>
      </c>
      <c r="F646" t="s">
        <v>3460</v>
      </c>
      <c r="G646">
        <v>-8.9631988799000001E-2</v>
      </c>
    </row>
    <row r="647" spans="1:7" x14ac:dyDescent="0.2">
      <c r="A647" t="str">
        <f t="shared" si="52"/>
        <v>ATP5A1</v>
      </c>
      <c r="B647" t="s">
        <v>1918</v>
      </c>
      <c r="C647">
        <v>43684200</v>
      </c>
      <c r="D647" t="s">
        <v>3</v>
      </c>
      <c r="E647">
        <v>25</v>
      </c>
      <c r="F647" t="s">
        <v>3461</v>
      </c>
      <c r="G647">
        <v>-4.0162954408600002E-2</v>
      </c>
    </row>
    <row r="648" spans="1:7" x14ac:dyDescent="0.2">
      <c r="A648" t="str">
        <f t="shared" si="52"/>
        <v>ATP5A1</v>
      </c>
      <c r="B648" t="s">
        <v>1918</v>
      </c>
      <c r="C648">
        <v>43684245</v>
      </c>
      <c r="D648" t="s">
        <v>8</v>
      </c>
      <c r="E648">
        <v>24</v>
      </c>
      <c r="F648" t="s">
        <v>3462</v>
      </c>
      <c r="G648">
        <v>1.2135204234200001</v>
      </c>
    </row>
    <row r="649" spans="1:7" x14ac:dyDescent="0.2">
      <c r="A649" t="str">
        <f t="shared" si="52"/>
        <v>ATP5A1</v>
      </c>
      <c r="B649" t="s">
        <v>1918</v>
      </c>
      <c r="C649">
        <v>43678154</v>
      </c>
      <c r="D649" t="s">
        <v>8</v>
      </c>
      <c r="E649">
        <v>24</v>
      </c>
      <c r="F649" t="s">
        <v>3463</v>
      </c>
      <c r="G649">
        <v>4.3715305388699999E-2</v>
      </c>
    </row>
    <row r="650" spans="1:7" x14ac:dyDescent="0.2">
      <c r="A650" t="str">
        <f t="shared" ref="A650:A659" si="53">"ATP5B"</f>
        <v>ATP5B</v>
      </c>
      <c r="B650" t="s">
        <v>140</v>
      </c>
      <c r="C650">
        <v>57039683</v>
      </c>
      <c r="D650" t="s">
        <v>8</v>
      </c>
      <c r="E650">
        <v>23</v>
      </c>
      <c r="F650" t="s">
        <v>3464</v>
      </c>
      <c r="G650">
        <v>0.88954536172900001</v>
      </c>
    </row>
    <row r="651" spans="1:7" x14ac:dyDescent="0.2">
      <c r="A651" t="str">
        <f t="shared" si="53"/>
        <v>ATP5B</v>
      </c>
      <c r="B651" t="s">
        <v>140</v>
      </c>
      <c r="C651">
        <v>57039799</v>
      </c>
      <c r="D651" t="s">
        <v>3</v>
      </c>
      <c r="E651">
        <v>23</v>
      </c>
      <c r="F651" t="s">
        <v>3465</v>
      </c>
      <c r="G651">
        <v>9.5426103976100005E-2</v>
      </c>
    </row>
    <row r="652" spans="1:7" x14ac:dyDescent="0.2">
      <c r="A652" t="str">
        <f t="shared" si="53"/>
        <v>ATP5B</v>
      </c>
      <c r="B652" t="s">
        <v>140</v>
      </c>
      <c r="C652">
        <v>57039564</v>
      </c>
      <c r="D652" t="s">
        <v>8</v>
      </c>
      <c r="E652">
        <v>24</v>
      </c>
      <c r="F652" t="s">
        <v>3466</v>
      </c>
      <c r="G652">
        <v>0.864933851019</v>
      </c>
    </row>
    <row r="653" spans="1:7" x14ac:dyDescent="0.2">
      <c r="A653" t="str">
        <f t="shared" si="53"/>
        <v>ATP5B</v>
      </c>
      <c r="B653" t="s">
        <v>140</v>
      </c>
      <c r="C653">
        <v>57039643</v>
      </c>
      <c r="D653" t="s">
        <v>8</v>
      </c>
      <c r="E653">
        <v>22</v>
      </c>
      <c r="F653" t="s">
        <v>3467</v>
      </c>
      <c r="G653">
        <v>0.457082396517</v>
      </c>
    </row>
    <row r="654" spans="1:7" x14ac:dyDescent="0.2">
      <c r="A654" t="str">
        <f t="shared" si="53"/>
        <v>ATP5B</v>
      </c>
      <c r="B654" t="s">
        <v>140</v>
      </c>
      <c r="C654">
        <v>57039703</v>
      </c>
      <c r="D654" t="s">
        <v>3</v>
      </c>
      <c r="E654">
        <v>24</v>
      </c>
      <c r="F654" t="s">
        <v>3468</v>
      </c>
      <c r="G654">
        <v>2.99403578886E-2</v>
      </c>
    </row>
    <row r="655" spans="1:7" x14ac:dyDescent="0.2">
      <c r="A655" t="str">
        <f t="shared" si="53"/>
        <v>ATP5B</v>
      </c>
      <c r="B655" t="s">
        <v>140</v>
      </c>
      <c r="C655">
        <v>57039772</v>
      </c>
      <c r="D655" t="s">
        <v>8</v>
      </c>
      <c r="E655">
        <v>25</v>
      </c>
      <c r="F655" t="s">
        <v>3469</v>
      </c>
      <c r="G655">
        <v>1.2078423444499999</v>
      </c>
    </row>
    <row r="656" spans="1:7" x14ac:dyDescent="0.2">
      <c r="A656" t="str">
        <f t="shared" si="53"/>
        <v>ATP5B</v>
      </c>
      <c r="B656" t="s">
        <v>140</v>
      </c>
      <c r="C656">
        <v>57039811</v>
      </c>
      <c r="D656" t="s">
        <v>8</v>
      </c>
      <c r="E656">
        <v>22</v>
      </c>
      <c r="F656" t="s">
        <v>3470</v>
      </c>
      <c r="G656">
        <v>0.51956911494699998</v>
      </c>
    </row>
    <row r="657" spans="1:7" x14ac:dyDescent="0.2">
      <c r="A657" t="str">
        <f t="shared" si="53"/>
        <v>ATP5B</v>
      </c>
      <c r="B657" t="s">
        <v>140</v>
      </c>
      <c r="C657">
        <v>57039710</v>
      </c>
      <c r="D657" t="s">
        <v>3</v>
      </c>
      <c r="E657">
        <v>23</v>
      </c>
      <c r="F657" t="s">
        <v>3471</v>
      </c>
      <c r="G657">
        <v>0.90261229382200003</v>
      </c>
    </row>
    <row r="658" spans="1:7" x14ac:dyDescent="0.2">
      <c r="A658" t="str">
        <f t="shared" si="53"/>
        <v>ATP5B</v>
      </c>
      <c r="B658" t="s">
        <v>140</v>
      </c>
      <c r="C658">
        <v>57039845</v>
      </c>
      <c r="D658" t="s">
        <v>8</v>
      </c>
      <c r="E658">
        <v>24</v>
      </c>
      <c r="F658" t="s">
        <v>3472</v>
      </c>
      <c r="G658">
        <v>0.42641007261399999</v>
      </c>
    </row>
    <row r="659" spans="1:7" x14ac:dyDescent="0.2">
      <c r="A659" t="str">
        <f t="shared" si="53"/>
        <v>ATP5B</v>
      </c>
      <c r="B659" t="s">
        <v>140</v>
      </c>
      <c r="C659">
        <v>57039836</v>
      </c>
      <c r="D659" t="s">
        <v>8</v>
      </c>
      <c r="E659">
        <v>24</v>
      </c>
      <c r="F659" t="s">
        <v>3473</v>
      </c>
      <c r="G659">
        <v>2.8418479519399999E-2</v>
      </c>
    </row>
    <row r="660" spans="1:7" x14ac:dyDescent="0.2">
      <c r="A660" t="str">
        <f t="shared" ref="A660:A668" si="54">"ATP5E"</f>
        <v>ATP5E</v>
      </c>
      <c r="B660" t="s">
        <v>352</v>
      </c>
      <c r="C660">
        <v>57607151</v>
      </c>
      <c r="D660" t="s">
        <v>3</v>
      </c>
      <c r="E660">
        <v>24</v>
      </c>
      <c r="F660" t="s">
        <v>3474</v>
      </c>
      <c r="G660">
        <v>5.2207477611000003E-3</v>
      </c>
    </row>
    <row r="661" spans="1:7" x14ac:dyDescent="0.2">
      <c r="A661" t="str">
        <f t="shared" si="54"/>
        <v>ATP5E</v>
      </c>
      <c r="B661" t="s">
        <v>352</v>
      </c>
      <c r="C661">
        <v>57607163</v>
      </c>
      <c r="D661" t="s">
        <v>3</v>
      </c>
      <c r="E661">
        <v>23</v>
      </c>
      <c r="F661" t="s">
        <v>3475</v>
      </c>
      <c r="G661">
        <v>0.10339599680100001</v>
      </c>
    </row>
    <row r="662" spans="1:7" x14ac:dyDescent="0.2">
      <c r="A662" t="str">
        <f t="shared" si="54"/>
        <v>ATP5E</v>
      </c>
      <c r="B662" t="s">
        <v>352</v>
      </c>
      <c r="C662">
        <v>57607169</v>
      </c>
      <c r="D662" t="s">
        <v>3</v>
      </c>
      <c r="E662">
        <v>25</v>
      </c>
      <c r="F662" t="s">
        <v>3476</v>
      </c>
      <c r="G662">
        <v>7.0659384529999994E-2</v>
      </c>
    </row>
    <row r="663" spans="1:7" x14ac:dyDescent="0.2">
      <c r="A663" t="str">
        <f t="shared" si="54"/>
        <v>ATP5E</v>
      </c>
      <c r="B663" t="s">
        <v>352</v>
      </c>
      <c r="C663">
        <v>57607221</v>
      </c>
      <c r="D663" t="s">
        <v>8</v>
      </c>
      <c r="E663">
        <v>25</v>
      </c>
      <c r="F663" t="s">
        <v>3477</v>
      </c>
      <c r="G663">
        <v>5.3753477708300003E-2</v>
      </c>
    </row>
    <row r="664" spans="1:7" x14ac:dyDescent="0.2">
      <c r="A664" t="str">
        <f t="shared" si="54"/>
        <v>ATP5E</v>
      </c>
      <c r="B664" t="s">
        <v>352</v>
      </c>
      <c r="C664">
        <v>57607259</v>
      </c>
      <c r="D664" t="s">
        <v>8</v>
      </c>
      <c r="E664">
        <v>24</v>
      </c>
      <c r="F664" t="s">
        <v>3478</v>
      </c>
      <c r="G664">
        <v>0.61348177136399995</v>
      </c>
    </row>
    <row r="665" spans="1:7" x14ac:dyDescent="0.2">
      <c r="A665" t="str">
        <f t="shared" si="54"/>
        <v>ATP5E</v>
      </c>
      <c r="B665" t="s">
        <v>352</v>
      </c>
      <c r="C665">
        <v>57607267</v>
      </c>
      <c r="D665" t="s">
        <v>8</v>
      </c>
      <c r="E665">
        <v>25</v>
      </c>
      <c r="F665" t="s">
        <v>3479</v>
      </c>
      <c r="G665">
        <v>0.12649693105599999</v>
      </c>
    </row>
    <row r="666" spans="1:7" x14ac:dyDescent="0.2">
      <c r="A666" t="str">
        <f t="shared" si="54"/>
        <v>ATP5E</v>
      </c>
      <c r="B666" t="s">
        <v>352</v>
      </c>
      <c r="C666">
        <v>57607208</v>
      </c>
      <c r="D666" t="s">
        <v>3</v>
      </c>
      <c r="E666">
        <v>23</v>
      </c>
      <c r="F666" t="s">
        <v>3480</v>
      </c>
      <c r="G666">
        <v>0.14000823816800001</v>
      </c>
    </row>
    <row r="667" spans="1:7" x14ac:dyDescent="0.2">
      <c r="A667" t="str">
        <f t="shared" si="54"/>
        <v>ATP5E</v>
      </c>
      <c r="B667" t="s">
        <v>352</v>
      </c>
      <c r="C667">
        <v>57607214</v>
      </c>
      <c r="D667" t="s">
        <v>8</v>
      </c>
      <c r="E667">
        <v>25</v>
      </c>
      <c r="F667" t="s">
        <v>3481</v>
      </c>
      <c r="G667">
        <v>6.4593432806600001E-2</v>
      </c>
    </row>
    <row r="668" spans="1:7" x14ac:dyDescent="0.2">
      <c r="A668" t="str">
        <f t="shared" si="54"/>
        <v>ATP5E</v>
      </c>
      <c r="B668" t="s">
        <v>352</v>
      </c>
      <c r="C668">
        <v>57607361</v>
      </c>
      <c r="D668" t="s">
        <v>8</v>
      </c>
      <c r="E668">
        <v>22</v>
      </c>
      <c r="F668" t="s">
        <v>3482</v>
      </c>
      <c r="G668">
        <v>2.2465099904699999</v>
      </c>
    </row>
    <row r="669" spans="1:7" x14ac:dyDescent="0.2">
      <c r="A669" t="str">
        <f t="shared" ref="A669:A678" si="55">"ATP5F1"</f>
        <v>ATP5F1</v>
      </c>
      <c r="B669" t="s">
        <v>35</v>
      </c>
      <c r="C669">
        <v>111991570</v>
      </c>
      <c r="D669" t="s">
        <v>8</v>
      </c>
      <c r="E669">
        <v>24</v>
      </c>
      <c r="F669" t="s">
        <v>3483</v>
      </c>
      <c r="G669">
        <v>1.07035377387</v>
      </c>
    </row>
    <row r="670" spans="1:7" x14ac:dyDescent="0.2">
      <c r="A670" t="str">
        <f t="shared" si="55"/>
        <v>ATP5F1</v>
      </c>
      <c r="B670" t="s">
        <v>35</v>
      </c>
      <c r="C670">
        <v>111991594</v>
      </c>
      <c r="D670" t="s">
        <v>8</v>
      </c>
      <c r="E670">
        <v>24</v>
      </c>
      <c r="F670" t="s">
        <v>3484</v>
      </c>
      <c r="G670">
        <v>0.57507983181400002</v>
      </c>
    </row>
    <row r="671" spans="1:7" x14ac:dyDescent="0.2">
      <c r="A671" t="str">
        <f t="shared" si="55"/>
        <v>ATP5F1</v>
      </c>
      <c r="B671" t="s">
        <v>35</v>
      </c>
      <c r="C671">
        <v>111991621</v>
      </c>
      <c r="D671" t="s">
        <v>8</v>
      </c>
      <c r="E671">
        <v>24</v>
      </c>
      <c r="F671" t="s">
        <v>3485</v>
      </c>
      <c r="G671">
        <v>0.51495664473199998</v>
      </c>
    </row>
    <row r="672" spans="1:7" x14ac:dyDescent="0.2">
      <c r="A672" t="str">
        <f t="shared" si="55"/>
        <v>ATP5F1</v>
      </c>
      <c r="B672" t="s">
        <v>35</v>
      </c>
      <c r="C672">
        <v>111991647</v>
      </c>
      <c r="D672" t="s">
        <v>8</v>
      </c>
      <c r="E672">
        <v>23</v>
      </c>
      <c r="F672" t="s">
        <v>3486</v>
      </c>
      <c r="G672">
        <v>0.886034254016</v>
      </c>
    </row>
    <row r="673" spans="1:7" x14ac:dyDescent="0.2">
      <c r="A673" t="str">
        <f t="shared" si="55"/>
        <v>ATP5F1</v>
      </c>
      <c r="B673" t="s">
        <v>35</v>
      </c>
      <c r="C673">
        <v>111991635</v>
      </c>
      <c r="D673" t="s">
        <v>8</v>
      </c>
      <c r="E673">
        <v>24</v>
      </c>
      <c r="F673" t="s">
        <v>3487</v>
      </c>
      <c r="G673">
        <v>1.1603444060999999E-2</v>
      </c>
    </row>
    <row r="674" spans="1:7" x14ac:dyDescent="0.2">
      <c r="A674" t="str">
        <f t="shared" si="55"/>
        <v>ATP5F1</v>
      </c>
      <c r="B674" t="s">
        <v>35</v>
      </c>
      <c r="C674">
        <v>111991536</v>
      </c>
      <c r="D674" t="s">
        <v>8</v>
      </c>
      <c r="E674">
        <v>23</v>
      </c>
      <c r="F674" t="s">
        <v>3488</v>
      </c>
      <c r="G674">
        <v>1.0436119721199999</v>
      </c>
    </row>
    <row r="675" spans="1:7" x14ac:dyDescent="0.2">
      <c r="A675" t="str">
        <f t="shared" si="55"/>
        <v>ATP5F1</v>
      </c>
      <c r="B675" t="s">
        <v>35</v>
      </c>
      <c r="C675">
        <v>111991683</v>
      </c>
      <c r="D675" t="s">
        <v>8</v>
      </c>
      <c r="E675">
        <v>22</v>
      </c>
      <c r="F675" t="s">
        <v>3489</v>
      </c>
      <c r="G675">
        <v>0.72433633034099998</v>
      </c>
    </row>
    <row r="676" spans="1:7" x14ac:dyDescent="0.2">
      <c r="A676" t="str">
        <f t="shared" si="55"/>
        <v>ATP5F1</v>
      </c>
      <c r="B676" t="s">
        <v>35</v>
      </c>
      <c r="C676">
        <v>111991629</v>
      </c>
      <c r="D676" t="s">
        <v>3</v>
      </c>
      <c r="E676">
        <v>24</v>
      </c>
      <c r="F676" t="s">
        <v>3490</v>
      </c>
      <c r="G676">
        <v>0.24017203868100001</v>
      </c>
    </row>
    <row r="677" spans="1:7" x14ac:dyDescent="0.2">
      <c r="A677" t="str">
        <f t="shared" si="55"/>
        <v>ATP5F1</v>
      </c>
      <c r="B677" t="s">
        <v>35</v>
      </c>
      <c r="C677">
        <v>111991652</v>
      </c>
      <c r="D677" t="s">
        <v>3</v>
      </c>
      <c r="E677">
        <v>24</v>
      </c>
      <c r="F677" t="s">
        <v>3491</v>
      </c>
      <c r="G677">
        <v>-1.6029012612400001E-2</v>
      </c>
    </row>
    <row r="678" spans="1:7" x14ac:dyDescent="0.2">
      <c r="A678" t="str">
        <f t="shared" si="55"/>
        <v>ATP5F1</v>
      </c>
      <c r="B678" t="s">
        <v>35</v>
      </c>
      <c r="C678">
        <v>111991675</v>
      </c>
      <c r="D678" t="s">
        <v>3</v>
      </c>
      <c r="E678">
        <v>24</v>
      </c>
      <c r="F678" t="s">
        <v>3492</v>
      </c>
      <c r="G678">
        <v>0.39463717597699999</v>
      </c>
    </row>
    <row r="679" spans="1:7" x14ac:dyDescent="0.2">
      <c r="A679" t="str">
        <f t="shared" ref="A679:A688" si="56">"ATP5H"</f>
        <v>ATP5H</v>
      </c>
      <c r="B679" t="s">
        <v>484</v>
      </c>
      <c r="C679">
        <v>73043076</v>
      </c>
      <c r="D679" t="s">
        <v>8</v>
      </c>
      <c r="E679">
        <v>24</v>
      </c>
      <c r="F679" t="s">
        <v>3493</v>
      </c>
      <c r="G679">
        <v>8.37056795356E-2</v>
      </c>
    </row>
    <row r="680" spans="1:7" x14ac:dyDescent="0.2">
      <c r="A680" t="str">
        <f t="shared" si="56"/>
        <v>ATP5H</v>
      </c>
      <c r="B680" t="s">
        <v>484</v>
      </c>
      <c r="C680">
        <v>73042808</v>
      </c>
      <c r="D680" t="s">
        <v>3</v>
      </c>
      <c r="E680">
        <v>24</v>
      </c>
      <c r="F680" t="s">
        <v>3494</v>
      </c>
      <c r="G680">
        <v>-0.19295084014300001</v>
      </c>
    </row>
    <row r="681" spans="1:7" x14ac:dyDescent="0.2">
      <c r="A681" t="str">
        <f t="shared" si="56"/>
        <v>ATP5H</v>
      </c>
      <c r="B681" t="s">
        <v>484</v>
      </c>
      <c r="C681">
        <v>73042983</v>
      </c>
      <c r="D681" t="s">
        <v>3</v>
      </c>
      <c r="E681">
        <v>22</v>
      </c>
      <c r="F681" t="s">
        <v>3495</v>
      </c>
      <c r="G681">
        <v>1.1930675617499999</v>
      </c>
    </row>
    <row r="682" spans="1:7" x14ac:dyDescent="0.2">
      <c r="A682" t="str">
        <f t="shared" si="56"/>
        <v>ATP5H</v>
      </c>
      <c r="B682" t="s">
        <v>484</v>
      </c>
      <c r="C682">
        <v>73043038</v>
      </c>
      <c r="D682" t="s">
        <v>3</v>
      </c>
      <c r="E682">
        <v>24</v>
      </c>
      <c r="F682" t="s">
        <v>3496</v>
      </c>
      <c r="G682">
        <v>0.69934725060199998</v>
      </c>
    </row>
    <row r="683" spans="1:7" x14ac:dyDescent="0.2">
      <c r="A683" t="str">
        <f t="shared" si="56"/>
        <v>ATP5H</v>
      </c>
      <c r="B683" t="s">
        <v>484</v>
      </c>
      <c r="C683">
        <v>73042800</v>
      </c>
      <c r="D683" t="s">
        <v>8</v>
      </c>
      <c r="E683">
        <v>23</v>
      </c>
      <c r="F683" t="s">
        <v>3497</v>
      </c>
      <c r="G683">
        <v>9.0184478038900007E-2</v>
      </c>
    </row>
    <row r="684" spans="1:7" x14ac:dyDescent="0.2">
      <c r="A684" t="str">
        <f t="shared" si="56"/>
        <v>ATP5H</v>
      </c>
      <c r="B684" t="s">
        <v>484</v>
      </c>
      <c r="C684">
        <v>73042859</v>
      </c>
      <c r="D684" t="s">
        <v>8</v>
      </c>
      <c r="E684">
        <v>24</v>
      </c>
      <c r="F684" t="s">
        <v>3498</v>
      </c>
      <c r="G684">
        <v>0.51970904641799998</v>
      </c>
    </row>
    <row r="685" spans="1:7" x14ac:dyDescent="0.2">
      <c r="A685" t="str">
        <f t="shared" si="56"/>
        <v>ATP5H</v>
      </c>
      <c r="B685" t="s">
        <v>484</v>
      </c>
      <c r="C685">
        <v>73042884</v>
      </c>
      <c r="D685" t="s">
        <v>8</v>
      </c>
      <c r="E685">
        <v>23</v>
      </c>
      <c r="F685" t="s">
        <v>3499</v>
      </c>
      <c r="G685">
        <v>0.61236466369700004</v>
      </c>
    </row>
    <row r="686" spans="1:7" x14ac:dyDescent="0.2">
      <c r="A686" t="str">
        <f t="shared" si="56"/>
        <v>ATP5H</v>
      </c>
      <c r="B686" t="s">
        <v>484</v>
      </c>
      <c r="C686">
        <v>73042959</v>
      </c>
      <c r="D686" t="s">
        <v>8</v>
      </c>
      <c r="E686">
        <v>24</v>
      </c>
      <c r="F686" t="s">
        <v>3500</v>
      </c>
      <c r="G686">
        <v>0.26084777475100002</v>
      </c>
    </row>
    <row r="687" spans="1:7" x14ac:dyDescent="0.2">
      <c r="A687" t="str">
        <f t="shared" si="56"/>
        <v>ATP5H</v>
      </c>
      <c r="B687" t="s">
        <v>484</v>
      </c>
      <c r="C687">
        <v>73042965</v>
      </c>
      <c r="D687" t="s">
        <v>8</v>
      </c>
      <c r="E687">
        <v>23</v>
      </c>
      <c r="F687" t="s">
        <v>3501</v>
      </c>
      <c r="G687">
        <v>1.10758518765</v>
      </c>
    </row>
    <row r="688" spans="1:7" x14ac:dyDescent="0.2">
      <c r="A688" t="str">
        <f t="shared" si="56"/>
        <v>ATP5H</v>
      </c>
      <c r="B688" t="s">
        <v>484</v>
      </c>
      <c r="C688">
        <v>73042932</v>
      </c>
      <c r="D688" t="s">
        <v>8</v>
      </c>
      <c r="E688">
        <v>23</v>
      </c>
      <c r="F688" t="s">
        <v>3502</v>
      </c>
      <c r="G688">
        <v>0.30614918934099999</v>
      </c>
    </row>
    <row r="689" spans="1:7" x14ac:dyDescent="0.2">
      <c r="A689" t="str">
        <f t="shared" ref="A689:A708" si="57">"ATP5J2"</f>
        <v>ATP5J2</v>
      </c>
      <c r="B689" t="s">
        <v>2</v>
      </c>
      <c r="C689">
        <v>99063533</v>
      </c>
      <c r="D689" t="s">
        <v>3</v>
      </c>
      <c r="E689">
        <v>22</v>
      </c>
      <c r="F689" t="s">
        <v>3503</v>
      </c>
      <c r="G689">
        <v>0.79945265787300002</v>
      </c>
    </row>
    <row r="690" spans="1:7" x14ac:dyDescent="0.2">
      <c r="A690" t="str">
        <f t="shared" si="57"/>
        <v>ATP5J2</v>
      </c>
      <c r="B690" t="s">
        <v>2</v>
      </c>
      <c r="C690">
        <v>99057877</v>
      </c>
      <c r="D690" t="s">
        <v>3</v>
      </c>
      <c r="E690">
        <v>27</v>
      </c>
      <c r="F690" t="s">
        <v>3504</v>
      </c>
      <c r="G690">
        <v>1.1261310079300001E-2</v>
      </c>
    </row>
    <row r="691" spans="1:7" x14ac:dyDescent="0.2">
      <c r="A691" t="str">
        <f t="shared" si="57"/>
        <v>ATP5J2</v>
      </c>
      <c r="B691" t="s">
        <v>2</v>
      </c>
      <c r="C691">
        <v>99063791</v>
      </c>
      <c r="D691" t="s">
        <v>8</v>
      </c>
      <c r="E691">
        <v>24</v>
      </c>
      <c r="F691" t="s">
        <v>3505</v>
      </c>
      <c r="G691">
        <v>2.2515336564899999E-2</v>
      </c>
    </row>
    <row r="692" spans="1:7" x14ac:dyDescent="0.2">
      <c r="A692" t="str">
        <f t="shared" si="57"/>
        <v>ATP5J2</v>
      </c>
      <c r="B692" t="s">
        <v>2</v>
      </c>
      <c r="C692">
        <v>99063736</v>
      </c>
      <c r="D692" t="s">
        <v>8</v>
      </c>
      <c r="E692">
        <v>23</v>
      </c>
      <c r="F692" t="s">
        <v>3506</v>
      </c>
      <c r="G692">
        <v>1.2991212893199999</v>
      </c>
    </row>
    <row r="693" spans="1:7" x14ac:dyDescent="0.2">
      <c r="A693" t="str">
        <f t="shared" si="57"/>
        <v>ATP5J2</v>
      </c>
      <c r="B693" t="s">
        <v>2</v>
      </c>
      <c r="C693">
        <v>99057858</v>
      </c>
      <c r="D693" t="s">
        <v>3</v>
      </c>
      <c r="E693">
        <v>25</v>
      </c>
      <c r="F693" t="s">
        <v>3507</v>
      </c>
      <c r="G693">
        <v>-1.5879190164199999E-2</v>
      </c>
    </row>
    <row r="694" spans="1:7" x14ac:dyDescent="0.2">
      <c r="A694" t="str">
        <f t="shared" si="57"/>
        <v>ATP5J2</v>
      </c>
      <c r="B694" t="s">
        <v>2</v>
      </c>
      <c r="C694">
        <v>99063640</v>
      </c>
      <c r="D694" t="s">
        <v>8</v>
      </c>
      <c r="E694">
        <v>23</v>
      </c>
      <c r="F694" t="s">
        <v>3508</v>
      </c>
      <c r="G694">
        <v>5.2899199022900002E-2</v>
      </c>
    </row>
    <row r="695" spans="1:7" x14ac:dyDescent="0.2">
      <c r="A695" t="str">
        <f t="shared" si="57"/>
        <v>ATP5J2</v>
      </c>
      <c r="B695" t="s">
        <v>2</v>
      </c>
      <c r="C695">
        <v>99063615</v>
      </c>
      <c r="D695" t="s">
        <v>8</v>
      </c>
      <c r="E695">
        <v>24</v>
      </c>
      <c r="F695" t="s">
        <v>3509</v>
      </c>
      <c r="G695">
        <v>0.90142605280900001</v>
      </c>
    </row>
    <row r="696" spans="1:7" x14ac:dyDescent="0.2">
      <c r="A696" t="str">
        <f t="shared" si="57"/>
        <v>ATP5J2</v>
      </c>
      <c r="B696" t="s">
        <v>2</v>
      </c>
      <c r="C696">
        <v>99063580</v>
      </c>
      <c r="D696" t="s">
        <v>8</v>
      </c>
      <c r="E696">
        <v>24</v>
      </c>
      <c r="F696" t="s">
        <v>3510</v>
      </c>
      <c r="G696">
        <v>0.36718665437699999</v>
      </c>
    </row>
    <row r="697" spans="1:7" x14ac:dyDescent="0.2">
      <c r="A697" t="str">
        <f t="shared" si="57"/>
        <v>ATP5J2</v>
      </c>
      <c r="B697" t="s">
        <v>2</v>
      </c>
      <c r="C697">
        <v>99058109</v>
      </c>
      <c r="D697" t="s">
        <v>8</v>
      </c>
      <c r="E697">
        <v>24</v>
      </c>
      <c r="F697" t="s">
        <v>3511</v>
      </c>
      <c r="G697">
        <v>-2.6504064278900001E-2</v>
      </c>
    </row>
    <row r="698" spans="1:7" x14ac:dyDescent="0.2">
      <c r="A698" t="str">
        <f t="shared" si="57"/>
        <v>ATP5J2</v>
      </c>
      <c r="B698" t="s">
        <v>2</v>
      </c>
      <c r="C698">
        <v>99058067</v>
      </c>
      <c r="D698" t="s">
        <v>8</v>
      </c>
      <c r="E698">
        <v>25</v>
      </c>
      <c r="F698" t="s">
        <v>3512</v>
      </c>
      <c r="G698">
        <v>-2.5771222795899999E-2</v>
      </c>
    </row>
    <row r="699" spans="1:7" x14ac:dyDescent="0.2">
      <c r="A699" t="str">
        <f t="shared" si="57"/>
        <v>ATP5J2</v>
      </c>
      <c r="B699" t="s">
        <v>2</v>
      </c>
      <c r="C699">
        <v>99063645</v>
      </c>
      <c r="D699" t="s">
        <v>8</v>
      </c>
      <c r="E699">
        <v>23</v>
      </c>
      <c r="F699" t="s">
        <v>3513</v>
      </c>
      <c r="G699">
        <v>0.377700779594</v>
      </c>
    </row>
    <row r="700" spans="1:7" x14ac:dyDescent="0.2">
      <c r="A700" t="str">
        <f t="shared" si="57"/>
        <v>ATP5J2</v>
      </c>
      <c r="B700" t="s">
        <v>2</v>
      </c>
      <c r="C700">
        <v>99057934</v>
      </c>
      <c r="D700" t="s">
        <v>8</v>
      </c>
      <c r="E700">
        <v>24</v>
      </c>
      <c r="F700" t="s">
        <v>3514</v>
      </c>
      <c r="G700">
        <v>-7.1231942607600005E-2</v>
      </c>
    </row>
    <row r="701" spans="1:7" x14ac:dyDescent="0.2">
      <c r="A701" t="str">
        <f t="shared" si="57"/>
        <v>ATP5J2</v>
      </c>
      <c r="B701" t="s">
        <v>2</v>
      </c>
      <c r="C701">
        <v>99057911</v>
      </c>
      <c r="D701" t="s">
        <v>8</v>
      </c>
      <c r="E701">
        <v>27</v>
      </c>
      <c r="F701" t="s">
        <v>3515</v>
      </c>
      <c r="G701">
        <v>1.82503939017E-2</v>
      </c>
    </row>
    <row r="702" spans="1:7" x14ac:dyDescent="0.2">
      <c r="A702" t="str">
        <f t="shared" si="57"/>
        <v>ATP5J2</v>
      </c>
      <c r="B702" t="s">
        <v>2</v>
      </c>
      <c r="C702">
        <v>99063524</v>
      </c>
      <c r="D702" t="s">
        <v>3</v>
      </c>
      <c r="E702">
        <v>24</v>
      </c>
      <c r="F702" t="s">
        <v>3516</v>
      </c>
      <c r="G702">
        <v>0.78479581299599999</v>
      </c>
    </row>
    <row r="703" spans="1:7" x14ac:dyDescent="0.2">
      <c r="A703" t="str">
        <f t="shared" si="57"/>
        <v>ATP5J2</v>
      </c>
      <c r="B703" t="s">
        <v>2</v>
      </c>
      <c r="C703">
        <v>99063510</v>
      </c>
      <c r="D703" t="s">
        <v>3</v>
      </c>
      <c r="E703">
        <v>24</v>
      </c>
      <c r="F703" t="s">
        <v>3517</v>
      </c>
      <c r="G703">
        <v>0.50954175527599999</v>
      </c>
    </row>
    <row r="704" spans="1:7" x14ac:dyDescent="0.2">
      <c r="A704" t="str">
        <f t="shared" si="57"/>
        <v>ATP5J2</v>
      </c>
      <c r="B704" t="s">
        <v>2</v>
      </c>
      <c r="C704">
        <v>99063489</v>
      </c>
      <c r="D704" t="s">
        <v>3</v>
      </c>
      <c r="E704">
        <v>23</v>
      </c>
      <c r="F704" t="s">
        <v>3518</v>
      </c>
      <c r="G704">
        <v>-4.3983163297500003E-2</v>
      </c>
    </row>
    <row r="705" spans="1:7" x14ac:dyDescent="0.2">
      <c r="A705" t="str">
        <f t="shared" si="57"/>
        <v>ATP5J2</v>
      </c>
      <c r="B705" t="s">
        <v>2</v>
      </c>
      <c r="C705">
        <v>99058076</v>
      </c>
      <c r="D705" t="s">
        <v>3</v>
      </c>
      <c r="E705">
        <v>24</v>
      </c>
      <c r="F705" t="s">
        <v>3519</v>
      </c>
      <c r="G705">
        <v>-4.6904672020099999E-2</v>
      </c>
    </row>
    <row r="706" spans="1:7" x14ac:dyDescent="0.2">
      <c r="A706" t="str">
        <f t="shared" si="57"/>
        <v>ATP5J2</v>
      </c>
      <c r="B706" t="s">
        <v>2</v>
      </c>
      <c r="C706">
        <v>99058037</v>
      </c>
      <c r="D706" t="s">
        <v>3</v>
      </c>
      <c r="E706">
        <v>24</v>
      </c>
      <c r="F706" t="s">
        <v>3520</v>
      </c>
      <c r="G706">
        <v>2.7466985973400001E-3</v>
      </c>
    </row>
    <row r="707" spans="1:7" x14ac:dyDescent="0.2">
      <c r="A707" t="str">
        <f t="shared" si="57"/>
        <v>ATP5J2</v>
      </c>
      <c r="B707" t="s">
        <v>2</v>
      </c>
      <c r="C707">
        <v>99057977</v>
      </c>
      <c r="D707" t="s">
        <v>3</v>
      </c>
      <c r="E707">
        <v>26</v>
      </c>
      <c r="F707" t="s">
        <v>3521</v>
      </c>
      <c r="G707">
        <v>-9.1684448536700006E-3</v>
      </c>
    </row>
    <row r="708" spans="1:7" x14ac:dyDescent="0.2">
      <c r="A708" t="str">
        <f t="shared" si="57"/>
        <v>ATP5J2</v>
      </c>
      <c r="B708" t="s">
        <v>2</v>
      </c>
      <c r="C708">
        <v>99058044</v>
      </c>
      <c r="D708" t="s">
        <v>8</v>
      </c>
      <c r="E708">
        <v>24</v>
      </c>
      <c r="F708" t="s">
        <v>3522</v>
      </c>
      <c r="G708">
        <v>-7.4864654274599998E-2</v>
      </c>
    </row>
    <row r="709" spans="1:7" x14ac:dyDescent="0.2">
      <c r="A709" t="str">
        <f t="shared" ref="A709:A718" si="58">"ATP5J2-PTCD1"</f>
        <v>ATP5J2-PTCD1</v>
      </c>
      <c r="B709" t="s">
        <v>2</v>
      </c>
      <c r="C709">
        <v>99063737</v>
      </c>
      <c r="D709" t="s">
        <v>8</v>
      </c>
      <c r="E709">
        <v>24</v>
      </c>
      <c r="F709" t="s">
        <v>3523</v>
      </c>
      <c r="G709">
        <v>0.98016277709800004</v>
      </c>
    </row>
    <row r="710" spans="1:7" x14ac:dyDescent="0.2">
      <c r="A710" t="str">
        <f t="shared" si="58"/>
        <v>ATP5J2-PTCD1</v>
      </c>
      <c r="B710" t="s">
        <v>2</v>
      </c>
      <c r="C710">
        <v>99063645</v>
      </c>
      <c r="D710" t="s">
        <v>8</v>
      </c>
      <c r="E710">
        <v>23</v>
      </c>
      <c r="F710" t="s">
        <v>3513</v>
      </c>
      <c r="G710">
        <v>0.44852939186700003</v>
      </c>
    </row>
    <row r="711" spans="1:7" x14ac:dyDescent="0.2">
      <c r="A711" t="str">
        <f t="shared" si="58"/>
        <v>ATP5J2-PTCD1</v>
      </c>
      <c r="B711" t="s">
        <v>2</v>
      </c>
      <c r="C711">
        <v>99063640</v>
      </c>
      <c r="D711" t="s">
        <v>8</v>
      </c>
      <c r="E711">
        <v>23</v>
      </c>
      <c r="F711" t="s">
        <v>3508</v>
      </c>
      <c r="G711">
        <v>6.2819159636199995E-2</v>
      </c>
    </row>
    <row r="712" spans="1:7" x14ac:dyDescent="0.2">
      <c r="A712" t="str">
        <f t="shared" si="58"/>
        <v>ATP5J2-PTCD1</v>
      </c>
      <c r="B712" t="s">
        <v>2</v>
      </c>
      <c r="C712">
        <v>99063621</v>
      </c>
      <c r="D712" t="s">
        <v>8</v>
      </c>
      <c r="E712">
        <v>23</v>
      </c>
      <c r="F712" t="s">
        <v>3524</v>
      </c>
      <c r="G712">
        <v>0.25663221389800001</v>
      </c>
    </row>
    <row r="713" spans="1:7" x14ac:dyDescent="0.2">
      <c r="A713" t="str">
        <f t="shared" si="58"/>
        <v>ATP5J2-PTCD1</v>
      </c>
      <c r="B713" t="s">
        <v>2</v>
      </c>
      <c r="C713">
        <v>99063615</v>
      </c>
      <c r="D713" t="s">
        <v>8</v>
      </c>
      <c r="E713">
        <v>24</v>
      </c>
      <c r="F713" t="s">
        <v>3509</v>
      </c>
      <c r="G713">
        <v>1.07046662629</v>
      </c>
    </row>
    <row r="714" spans="1:7" x14ac:dyDescent="0.2">
      <c r="A714" t="str">
        <f t="shared" si="58"/>
        <v>ATP5J2-PTCD1</v>
      </c>
      <c r="B714" t="s">
        <v>2</v>
      </c>
      <c r="C714">
        <v>99063489</v>
      </c>
      <c r="D714" t="s">
        <v>3</v>
      </c>
      <c r="E714">
        <v>23</v>
      </c>
      <c r="F714" t="s">
        <v>3518</v>
      </c>
      <c r="G714">
        <v>-5.2231137853200001E-2</v>
      </c>
    </row>
    <row r="715" spans="1:7" x14ac:dyDescent="0.2">
      <c r="A715" t="str">
        <f t="shared" si="58"/>
        <v>ATP5J2-PTCD1</v>
      </c>
      <c r="B715" t="s">
        <v>2</v>
      </c>
      <c r="C715">
        <v>99063533</v>
      </c>
      <c r="D715" t="s">
        <v>3</v>
      </c>
      <c r="E715">
        <v>22</v>
      </c>
      <c r="F715" t="s">
        <v>3503</v>
      </c>
      <c r="G715">
        <v>0.94937059660900003</v>
      </c>
    </row>
    <row r="716" spans="1:7" x14ac:dyDescent="0.2">
      <c r="A716" t="str">
        <f t="shared" si="58"/>
        <v>ATP5J2-PTCD1</v>
      </c>
      <c r="B716" t="s">
        <v>2</v>
      </c>
      <c r="C716">
        <v>99063524</v>
      </c>
      <c r="D716" t="s">
        <v>3</v>
      </c>
      <c r="E716">
        <v>24</v>
      </c>
      <c r="F716" t="s">
        <v>3516</v>
      </c>
      <c r="G716">
        <v>0.93196521627999995</v>
      </c>
    </row>
    <row r="717" spans="1:7" x14ac:dyDescent="0.2">
      <c r="A717" t="str">
        <f t="shared" si="58"/>
        <v>ATP5J2-PTCD1</v>
      </c>
      <c r="B717" t="s">
        <v>2</v>
      </c>
      <c r="C717">
        <v>99063580</v>
      </c>
      <c r="D717" t="s">
        <v>8</v>
      </c>
      <c r="E717">
        <v>24</v>
      </c>
      <c r="F717" t="s">
        <v>3510</v>
      </c>
      <c r="G717">
        <v>0.436043597703</v>
      </c>
    </row>
    <row r="718" spans="1:7" x14ac:dyDescent="0.2">
      <c r="A718" t="str">
        <f t="shared" si="58"/>
        <v>ATP5J2-PTCD1</v>
      </c>
      <c r="B718" t="s">
        <v>2</v>
      </c>
      <c r="C718">
        <v>99063835</v>
      </c>
      <c r="D718" t="s">
        <v>8</v>
      </c>
      <c r="E718">
        <v>25</v>
      </c>
      <c r="F718" t="s">
        <v>3525</v>
      </c>
      <c r="G718">
        <v>0.67010093409299998</v>
      </c>
    </row>
    <row r="719" spans="1:7" x14ac:dyDescent="0.2">
      <c r="A719" t="str">
        <f t="shared" ref="A719:A728" si="59">"ATP5SL"</f>
        <v>ATP5SL</v>
      </c>
      <c r="B719" t="s">
        <v>245</v>
      </c>
      <c r="C719">
        <v>41945600</v>
      </c>
      <c r="D719" t="s">
        <v>3</v>
      </c>
      <c r="E719">
        <v>24</v>
      </c>
      <c r="F719" t="s">
        <v>3526</v>
      </c>
      <c r="G719">
        <v>0.58695735287299999</v>
      </c>
    </row>
    <row r="720" spans="1:7" x14ac:dyDescent="0.2">
      <c r="A720" t="str">
        <f t="shared" si="59"/>
        <v>ATP5SL</v>
      </c>
      <c r="B720" t="s">
        <v>245</v>
      </c>
      <c r="C720">
        <v>41945572</v>
      </c>
      <c r="D720" t="s">
        <v>3</v>
      </c>
      <c r="E720">
        <v>24</v>
      </c>
      <c r="F720" t="s">
        <v>3527</v>
      </c>
      <c r="G720">
        <v>0.391492997472</v>
      </c>
    </row>
    <row r="721" spans="1:7" x14ac:dyDescent="0.2">
      <c r="A721" t="str">
        <f t="shared" si="59"/>
        <v>ATP5SL</v>
      </c>
      <c r="B721" t="s">
        <v>245</v>
      </c>
      <c r="C721">
        <v>41945607</v>
      </c>
      <c r="D721" t="s">
        <v>3</v>
      </c>
      <c r="E721">
        <v>24</v>
      </c>
      <c r="F721" t="s">
        <v>3528</v>
      </c>
      <c r="G721">
        <v>0.28823909126300001</v>
      </c>
    </row>
    <row r="722" spans="1:7" x14ac:dyDescent="0.2">
      <c r="A722" t="str">
        <f t="shared" si="59"/>
        <v>ATP5SL</v>
      </c>
      <c r="B722" t="s">
        <v>245</v>
      </c>
      <c r="C722">
        <v>41945774</v>
      </c>
      <c r="D722" t="s">
        <v>3</v>
      </c>
      <c r="E722">
        <v>24</v>
      </c>
      <c r="F722" t="s">
        <v>3529</v>
      </c>
      <c r="G722">
        <v>1.9464371628599999</v>
      </c>
    </row>
    <row r="723" spans="1:7" x14ac:dyDescent="0.2">
      <c r="A723" t="str">
        <f t="shared" si="59"/>
        <v>ATP5SL</v>
      </c>
      <c r="B723" t="s">
        <v>245</v>
      </c>
      <c r="C723">
        <v>41945835</v>
      </c>
      <c r="D723" t="s">
        <v>8</v>
      </c>
      <c r="E723">
        <v>23</v>
      </c>
      <c r="F723" t="s">
        <v>3530</v>
      </c>
      <c r="G723">
        <v>-1.8330679684000002E-2</v>
      </c>
    </row>
    <row r="724" spans="1:7" x14ac:dyDescent="0.2">
      <c r="A724" t="str">
        <f t="shared" si="59"/>
        <v>ATP5SL</v>
      </c>
      <c r="B724" t="s">
        <v>245</v>
      </c>
      <c r="C724">
        <v>41945829</v>
      </c>
      <c r="D724" t="s">
        <v>8</v>
      </c>
      <c r="E724">
        <v>23</v>
      </c>
      <c r="F724" t="s">
        <v>3531</v>
      </c>
      <c r="G724">
        <v>0.36923202379699999</v>
      </c>
    </row>
    <row r="725" spans="1:7" x14ac:dyDescent="0.2">
      <c r="A725" t="str">
        <f t="shared" si="59"/>
        <v>ATP5SL</v>
      </c>
      <c r="B725" t="s">
        <v>245</v>
      </c>
      <c r="C725">
        <v>41945762</v>
      </c>
      <c r="D725" t="s">
        <v>8</v>
      </c>
      <c r="E725">
        <v>24</v>
      </c>
      <c r="F725" t="s">
        <v>3532</v>
      </c>
      <c r="G725">
        <v>0.21051203011</v>
      </c>
    </row>
    <row r="726" spans="1:7" x14ac:dyDescent="0.2">
      <c r="A726" t="str">
        <f t="shared" si="59"/>
        <v>ATP5SL</v>
      </c>
      <c r="B726" t="s">
        <v>245</v>
      </c>
      <c r="C726">
        <v>41945721</v>
      </c>
      <c r="D726" t="s">
        <v>8</v>
      </c>
      <c r="E726">
        <v>23</v>
      </c>
      <c r="F726" t="s">
        <v>3533</v>
      </c>
      <c r="G726">
        <v>0.46660548427100002</v>
      </c>
    </row>
    <row r="727" spans="1:7" x14ac:dyDescent="0.2">
      <c r="A727" t="str">
        <f t="shared" si="59"/>
        <v>ATP5SL</v>
      </c>
      <c r="B727" t="s">
        <v>245</v>
      </c>
      <c r="C727">
        <v>41945822</v>
      </c>
      <c r="D727" t="s">
        <v>3</v>
      </c>
      <c r="E727">
        <v>23</v>
      </c>
      <c r="F727" t="s">
        <v>3534</v>
      </c>
      <c r="G727">
        <v>0.13013010071</v>
      </c>
    </row>
    <row r="728" spans="1:7" x14ac:dyDescent="0.2">
      <c r="A728" t="str">
        <f t="shared" si="59"/>
        <v>ATP5SL</v>
      </c>
      <c r="B728" t="s">
        <v>245</v>
      </c>
      <c r="C728">
        <v>41945800</v>
      </c>
      <c r="D728" t="s">
        <v>3</v>
      </c>
      <c r="E728">
        <v>23</v>
      </c>
      <c r="F728" t="s">
        <v>3535</v>
      </c>
      <c r="G728">
        <v>4.7645269044699998E-2</v>
      </c>
    </row>
    <row r="729" spans="1:7" x14ac:dyDescent="0.2">
      <c r="A729" t="str">
        <f t="shared" ref="A729:A738" si="60">"ATP6AP1"</f>
        <v>ATP6AP1</v>
      </c>
      <c r="B729" t="s">
        <v>172</v>
      </c>
      <c r="C729">
        <v>153657256</v>
      </c>
      <c r="D729" t="s">
        <v>8</v>
      </c>
      <c r="E729">
        <v>23</v>
      </c>
      <c r="F729" t="s">
        <v>3536</v>
      </c>
      <c r="G729">
        <v>1.05486059711</v>
      </c>
    </row>
    <row r="730" spans="1:7" x14ac:dyDescent="0.2">
      <c r="A730" t="str">
        <f t="shared" si="60"/>
        <v>ATP6AP1</v>
      </c>
      <c r="B730" t="s">
        <v>172</v>
      </c>
      <c r="C730">
        <v>153657207</v>
      </c>
      <c r="D730" t="s">
        <v>8</v>
      </c>
      <c r="E730">
        <v>24</v>
      </c>
      <c r="F730" t="s">
        <v>3537</v>
      </c>
      <c r="G730">
        <v>-1.43382392384E-2</v>
      </c>
    </row>
    <row r="731" spans="1:7" x14ac:dyDescent="0.2">
      <c r="A731" t="str">
        <f t="shared" si="60"/>
        <v>ATP6AP1</v>
      </c>
      <c r="B731" t="s">
        <v>172</v>
      </c>
      <c r="C731">
        <v>153656957</v>
      </c>
      <c r="D731" t="s">
        <v>8</v>
      </c>
      <c r="E731">
        <v>24</v>
      </c>
      <c r="F731" t="s">
        <v>3538</v>
      </c>
      <c r="G731">
        <v>0.13263975502899999</v>
      </c>
    </row>
    <row r="732" spans="1:7" x14ac:dyDescent="0.2">
      <c r="A732" t="str">
        <f t="shared" si="60"/>
        <v>ATP6AP1</v>
      </c>
      <c r="B732" t="s">
        <v>172</v>
      </c>
      <c r="C732">
        <v>153656964</v>
      </c>
      <c r="D732" t="s">
        <v>8</v>
      </c>
      <c r="E732">
        <v>24</v>
      </c>
      <c r="F732" t="s">
        <v>3539</v>
      </c>
      <c r="G732">
        <v>0.16578111733000001</v>
      </c>
    </row>
    <row r="733" spans="1:7" x14ac:dyDescent="0.2">
      <c r="A733" t="str">
        <f t="shared" si="60"/>
        <v>ATP6AP1</v>
      </c>
      <c r="B733" t="s">
        <v>172</v>
      </c>
      <c r="C733">
        <v>153656969</v>
      </c>
      <c r="D733" t="s">
        <v>8</v>
      </c>
      <c r="E733">
        <v>24</v>
      </c>
      <c r="F733" t="s">
        <v>3540</v>
      </c>
      <c r="G733">
        <v>2.62744851813E-2</v>
      </c>
    </row>
    <row r="734" spans="1:7" x14ac:dyDescent="0.2">
      <c r="A734" t="str">
        <f t="shared" si="60"/>
        <v>ATP6AP1</v>
      </c>
      <c r="B734" t="s">
        <v>172</v>
      </c>
      <c r="C734">
        <v>153657002</v>
      </c>
      <c r="D734" t="s">
        <v>8</v>
      </c>
      <c r="E734">
        <v>23</v>
      </c>
      <c r="F734" t="s">
        <v>3541</v>
      </c>
      <c r="G734">
        <v>0.964183550256</v>
      </c>
    </row>
    <row r="735" spans="1:7" x14ac:dyDescent="0.2">
      <c r="A735" t="str">
        <f t="shared" si="60"/>
        <v>ATP6AP1</v>
      </c>
      <c r="B735" t="s">
        <v>172</v>
      </c>
      <c r="C735">
        <v>153657070</v>
      </c>
      <c r="D735" t="s">
        <v>8</v>
      </c>
      <c r="E735">
        <v>24</v>
      </c>
      <c r="F735" t="s">
        <v>3542</v>
      </c>
      <c r="G735">
        <v>0.980955852633</v>
      </c>
    </row>
    <row r="736" spans="1:7" x14ac:dyDescent="0.2">
      <c r="A736" t="str">
        <f t="shared" si="60"/>
        <v>ATP6AP1</v>
      </c>
      <c r="B736" t="s">
        <v>172</v>
      </c>
      <c r="C736">
        <v>153657075</v>
      </c>
      <c r="D736" t="s">
        <v>8</v>
      </c>
      <c r="E736">
        <v>23</v>
      </c>
      <c r="F736" t="s">
        <v>3543</v>
      </c>
      <c r="G736">
        <v>0.79978988559099995</v>
      </c>
    </row>
    <row r="737" spans="1:7" x14ac:dyDescent="0.2">
      <c r="A737" t="str">
        <f t="shared" si="60"/>
        <v>ATP6AP1</v>
      </c>
      <c r="B737" t="s">
        <v>172</v>
      </c>
      <c r="C737">
        <v>153657173</v>
      </c>
      <c r="D737" t="s">
        <v>3</v>
      </c>
      <c r="E737">
        <v>24</v>
      </c>
      <c r="F737" t="s">
        <v>3544</v>
      </c>
      <c r="G737">
        <v>0.52659345400099999</v>
      </c>
    </row>
    <row r="738" spans="1:7" x14ac:dyDescent="0.2">
      <c r="A738" t="str">
        <f t="shared" si="60"/>
        <v>ATP6AP1</v>
      </c>
      <c r="B738" t="s">
        <v>172</v>
      </c>
      <c r="C738">
        <v>153656991</v>
      </c>
      <c r="D738" t="s">
        <v>3</v>
      </c>
      <c r="E738">
        <v>23</v>
      </c>
      <c r="F738" t="s">
        <v>3545</v>
      </c>
      <c r="G738">
        <v>0.82922156405400005</v>
      </c>
    </row>
    <row r="739" spans="1:7" x14ac:dyDescent="0.2">
      <c r="A739" t="str">
        <f t="shared" ref="A739:A748" si="61">"ATP6AP2"</f>
        <v>ATP6AP2</v>
      </c>
      <c r="B739" t="s">
        <v>172</v>
      </c>
      <c r="C739">
        <v>40440413</v>
      </c>
      <c r="D739" t="s">
        <v>8</v>
      </c>
      <c r="E739">
        <v>24</v>
      </c>
      <c r="F739" t="s">
        <v>3546</v>
      </c>
      <c r="G739">
        <v>-1.1672477624999999E-3</v>
      </c>
    </row>
    <row r="740" spans="1:7" x14ac:dyDescent="0.2">
      <c r="A740" t="str">
        <f t="shared" si="61"/>
        <v>ATP6AP2</v>
      </c>
      <c r="B740" t="s">
        <v>172</v>
      </c>
      <c r="C740">
        <v>40440214</v>
      </c>
      <c r="D740" t="s">
        <v>3</v>
      </c>
      <c r="E740">
        <v>24</v>
      </c>
      <c r="F740" t="s">
        <v>3547</v>
      </c>
      <c r="G740">
        <v>0.81693029648799997</v>
      </c>
    </row>
    <row r="741" spans="1:7" x14ac:dyDescent="0.2">
      <c r="A741" t="str">
        <f t="shared" si="61"/>
        <v>ATP6AP2</v>
      </c>
      <c r="B741" t="s">
        <v>172</v>
      </c>
      <c r="C741">
        <v>40440366</v>
      </c>
      <c r="D741" t="s">
        <v>8</v>
      </c>
      <c r="E741">
        <v>24</v>
      </c>
      <c r="F741" t="s">
        <v>3548</v>
      </c>
      <c r="G741">
        <v>8.0541011429600004E-2</v>
      </c>
    </row>
    <row r="742" spans="1:7" x14ac:dyDescent="0.2">
      <c r="A742" t="str">
        <f t="shared" si="61"/>
        <v>ATP6AP2</v>
      </c>
      <c r="B742" t="s">
        <v>172</v>
      </c>
      <c r="C742">
        <v>40440198</v>
      </c>
      <c r="D742" t="s">
        <v>8</v>
      </c>
      <c r="E742">
        <v>22</v>
      </c>
      <c r="F742" t="s">
        <v>3549</v>
      </c>
      <c r="G742">
        <v>0.30454831940299998</v>
      </c>
    </row>
    <row r="743" spans="1:7" x14ac:dyDescent="0.2">
      <c r="A743" t="str">
        <f t="shared" si="61"/>
        <v>ATP6AP2</v>
      </c>
      <c r="B743" t="s">
        <v>172</v>
      </c>
      <c r="C743">
        <v>40440207</v>
      </c>
      <c r="D743" t="s">
        <v>3</v>
      </c>
      <c r="E743">
        <v>24</v>
      </c>
      <c r="F743" t="s">
        <v>3550</v>
      </c>
      <c r="G743">
        <v>0.53854779218799997</v>
      </c>
    </row>
    <row r="744" spans="1:7" x14ac:dyDescent="0.2">
      <c r="A744" t="str">
        <f t="shared" si="61"/>
        <v>ATP6AP2</v>
      </c>
      <c r="B744" t="s">
        <v>172</v>
      </c>
      <c r="C744">
        <v>40440446</v>
      </c>
      <c r="D744" t="s">
        <v>8</v>
      </c>
      <c r="E744">
        <v>24</v>
      </c>
      <c r="F744" t="s">
        <v>3551</v>
      </c>
      <c r="G744">
        <v>0.54817793909400003</v>
      </c>
    </row>
    <row r="745" spans="1:7" x14ac:dyDescent="0.2">
      <c r="A745" t="str">
        <f t="shared" si="61"/>
        <v>ATP6AP2</v>
      </c>
      <c r="B745" t="s">
        <v>172</v>
      </c>
      <c r="C745">
        <v>40440290</v>
      </c>
      <c r="D745" t="s">
        <v>3</v>
      </c>
      <c r="E745">
        <v>24</v>
      </c>
      <c r="F745" t="s">
        <v>3552</v>
      </c>
      <c r="G745">
        <v>0.34481452641999999</v>
      </c>
    </row>
    <row r="746" spans="1:7" x14ac:dyDescent="0.2">
      <c r="A746" t="str">
        <f t="shared" si="61"/>
        <v>ATP6AP2</v>
      </c>
      <c r="B746" t="s">
        <v>172</v>
      </c>
      <c r="C746">
        <v>40440159</v>
      </c>
      <c r="D746" t="s">
        <v>8</v>
      </c>
      <c r="E746">
        <v>24</v>
      </c>
      <c r="F746" t="s">
        <v>3553</v>
      </c>
      <c r="G746">
        <v>-2.7999912370100001E-2</v>
      </c>
    </row>
    <row r="747" spans="1:7" x14ac:dyDescent="0.2">
      <c r="A747" t="str">
        <f t="shared" si="61"/>
        <v>ATP6AP2</v>
      </c>
      <c r="B747" t="s">
        <v>172</v>
      </c>
      <c r="C747">
        <v>40440267</v>
      </c>
      <c r="D747" t="s">
        <v>3</v>
      </c>
      <c r="E747">
        <v>23</v>
      </c>
      <c r="F747" t="s">
        <v>3554</v>
      </c>
      <c r="G747">
        <v>5.1276252901700001E-2</v>
      </c>
    </row>
    <row r="748" spans="1:7" x14ac:dyDescent="0.2">
      <c r="A748" t="str">
        <f t="shared" si="61"/>
        <v>ATP6AP2</v>
      </c>
      <c r="B748" t="s">
        <v>172</v>
      </c>
      <c r="C748">
        <v>40440237</v>
      </c>
      <c r="D748" t="s">
        <v>3</v>
      </c>
      <c r="E748">
        <v>24</v>
      </c>
      <c r="F748" t="s">
        <v>3555</v>
      </c>
      <c r="G748">
        <v>1.6348917644200001</v>
      </c>
    </row>
    <row r="749" spans="1:7" x14ac:dyDescent="0.2">
      <c r="A749" t="str">
        <f t="shared" ref="A749:A758" si="62">"ATP6V1A"</f>
        <v>ATP6V1A</v>
      </c>
      <c r="B749" t="s">
        <v>114</v>
      </c>
      <c r="C749">
        <v>113466063</v>
      </c>
      <c r="D749" t="s">
        <v>8</v>
      </c>
      <c r="E749">
        <v>24</v>
      </c>
      <c r="F749" t="s">
        <v>3556</v>
      </c>
      <c r="G749">
        <v>2.2140507602700001E-2</v>
      </c>
    </row>
    <row r="750" spans="1:7" x14ac:dyDescent="0.2">
      <c r="A750" t="str">
        <f t="shared" si="62"/>
        <v>ATP6V1A</v>
      </c>
      <c r="B750" t="s">
        <v>114</v>
      </c>
      <c r="C750">
        <v>113465872</v>
      </c>
      <c r="D750" t="s">
        <v>3</v>
      </c>
      <c r="E750">
        <v>24</v>
      </c>
      <c r="F750" t="s">
        <v>3557</v>
      </c>
      <c r="G750">
        <v>3.1511482705600002E-2</v>
      </c>
    </row>
    <row r="751" spans="1:7" x14ac:dyDescent="0.2">
      <c r="A751" t="str">
        <f t="shared" si="62"/>
        <v>ATP6V1A</v>
      </c>
      <c r="B751" t="s">
        <v>114</v>
      </c>
      <c r="C751">
        <v>113465921</v>
      </c>
      <c r="D751" t="s">
        <v>3</v>
      </c>
      <c r="E751">
        <v>24</v>
      </c>
      <c r="F751" t="s">
        <v>3558</v>
      </c>
      <c r="G751">
        <v>1.1472779566</v>
      </c>
    </row>
    <row r="752" spans="1:7" x14ac:dyDescent="0.2">
      <c r="A752" t="str">
        <f t="shared" si="62"/>
        <v>ATP6V1A</v>
      </c>
      <c r="B752" t="s">
        <v>114</v>
      </c>
      <c r="C752">
        <v>113466117</v>
      </c>
      <c r="D752" t="s">
        <v>3</v>
      </c>
      <c r="E752">
        <v>24</v>
      </c>
      <c r="F752" t="s">
        <v>3559</v>
      </c>
      <c r="G752">
        <v>6.1608207296299997E-2</v>
      </c>
    </row>
    <row r="753" spans="1:7" x14ac:dyDescent="0.2">
      <c r="A753" t="str">
        <f t="shared" si="62"/>
        <v>ATP6V1A</v>
      </c>
      <c r="B753" t="s">
        <v>114</v>
      </c>
      <c r="C753">
        <v>113466124</v>
      </c>
      <c r="D753" t="s">
        <v>3</v>
      </c>
      <c r="E753">
        <v>24</v>
      </c>
      <c r="F753" t="s">
        <v>3560</v>
      </c>
      <c r="G753">
        <v>0.15890991789200001</v>
      </c>
    </row>
    <row r="754" spans="1:7" x14ac:dyDescent="0.2">
      <c r="A754" t="str">
        <f t="shared" si="62"/>
        <v>ATP6V1A</v>
      </c>
      <c r="B754" t="s">
        <v>114</v>
      </c>
      <c r="C754">
        <v>113466096</v>
      </c>
      <c r="D754" t="s">
        <v>8</v>
      </c>
      <c r="E754">
        <v>23</v>
      </c>
      <c r="F754" t="s">
        <v>3561</v>
      </c>
      <c r="G754">
        <v>0.45734686716799999</v>
      </c>
    </row>
    <row r="755" spans="1:7" x14ac:dyDescent="0.2">
      <c r="A755" t="str">
        <f t="shared" si="62"/>
        <v>ATP6V1A</v>
      </c>
      <c r="B755" t="s">
        <v>114</v>
      </c>
      <c r="C755">
        <v>113465930</v>
      </c>
      <c r="D755" t="s">
        <v>8</v>
      </c>
      <c r="E755">
        <v>24</v>
      </c>
      <c r="F755" t="s">
        <v>3562</v>
      </c>
      <c r="G755">
        <v>1.1365125853</v>
      </c>
    </row>
    <row r="756" spans="1:7" x14ac:dyDescent="0.2">
      <c r="A756" t="str">
        <f t="shared" si="62"/>
        <v>ATP6V1A</v>
      </c>
      <c r="B756" t="s">
        <v>114</v>
      </c>
      <c r="C756">
        <v>113465981</v>
      </c>
      <c r="D756" t="s">
        <v>8</v>
      </c>
      <c r="E756">
        <v>22</v>
      </c>
      <c r="F756" t="s">
        <v>3563</v>
      </c>
      <c r="G756">
        <v>0.71620945809799996</v>
      </c>
    </row>
    <row r="757" spans="1:7" x14ac:dyDescent="0.2">
      <c r="A757" t="str">
        <f t="shared" si="62"/>
        <v>ATP6V1A</v>
      </c>
      <c r="B757" t="s">
        <v>114</v>
      </c>
      <c r="C757">
        <v>113465988</v>
      </c>
      <c r="D757" t="s">
        <v>8</v>
      </c>
      <c r="E757">
        <v>23</v>
      </c>
      <c r="F757" t="s">
        <v>3564</v>
      </c>
      <c r="G757">
        <v>0.61699218065100003</v>
      </c>
    </row>
    <row r="758" spans="1:7" x14ac:dyDescent="0.2">
      <c r="A758" t="str">
        <f t="shared" si="62"/>
        <v>ATP6V1A</v>
      </c>
      <c r="B758" t="s">
        <v>114</v>
      </c>
      <c r="C758">
        <v>113465847</v>
      </c>
      <c r="D758" t="s">
        <v>8</v>
      </c>
      <c r="E758">
        <v>22</v>
      </c>
      <c r="F758" t="s">
        <v>3565</v>
      </c>
      <c r="G758">
        <v>4.9814911063599997E-2</v>
      </c>
    </row>
    <row r="759" spans="1:7" x14ac:dyDescent="0.2">
      <c r="A759" t="str">
        <f t="shared" ref="A759:A768" si="63">"ATP6V1B2"</f>
        <v>ATP6V1B2</v>
      </c>
      <c r="B759" t="s">
        <v>1491</v>
      </c>
      <c r="C759">
        <v>20054846</v>
      </c>
      <c r="D759" t="s">
        <v>3</v>
      </c>
      <c r="E759">
        <v>22</v>
      </c>
      <c r="F759" t="s">
        <v>3566</v>
      </c>
      <c r="G759">
        <v>0.69563627910900006</v>
      </c>
    </row>
    <row r="760" spans="1:7" x14ac:dyDescent="0.2">
      <c r="A760" t="str">
        <f t="shared" si="63"/>
        <v>ATP6V1B2</v>
      </c>
      <c r="B760" t="s">
        <v>1491</v>
      </c>
      <c r="C760">
        <v>20054853</v>
      </c>
      <c r="D760" t="s">
        <v>3</v>
      </c>
      <c r="E760">
        <v>24</v>
      </c>
      <c r="F760" t="s">
        <v>3567</v>
      </c>
      <c r="G760">
        <v>0.74187780735599995</v>
      </c>
    </row>
    <row r="761" spans="1:7" x14ac:dyDescent="0.2">
      <c r="A761" t="str">
        <f t="shared" si="63"/>
        <v>ATP6V1B2</v>
      </c>
      <c r="B761" t="s">
        <v>1491</v>
      </c>
      <c r="C761">
        <v>20055004</v>
      </c>
      <c r="D761" t="s">
        <v>8</v>
      </c>
      <c r="E761">
        <v>24</v>
      </c>
      <c r="F761" t="s">
        <v>3568</v>
      </c>
      <c r="G761">
        <v>0.62139133901499999</v>
      </c>
    </row>
    <row r="762" spans="1:7" x14ac:dyDescent="0.2">
      <c r="A762" t="str">
        <f t="shared" si="63"/>
        <v>ATP6V1B2</v>
      </c>
      <c r="B762" t="s">
        <v>1491</v>
      </c>
      <c r="C762">
        <v>20054985</v>
      </c>
      <c r="D762" t="s">
        <v>8</v>
      </c>
      <c r="E762">
        <v>22</v>
      </c>
      <c r="F762" t="s">
        <v>3569</v>
      </c>
      <c r="G762">
        <v>1.10444942649</v>
      </c>
    </row>
    <row r="763" spans="1:7" x14ac:dyDescent="0.2">
      <c r="A763" t="str">
        <f t="shared" si="63"/>
        <v>ATP6V1B2</v>
      </c>
      <c r="B763" t="s">
        <v>1491</v>
      </c>
      <c r="C763">
        <v>20054992</v>
      </c>
      <c r="D763" t="s">
        <v>8</v>
      </c>
      <c r="E763">
        <v>22</v>
      </c>
      <c r="F763" t="s">
        <v>3570</v>
      </c>
      <c r="G763">
        <v>4.7309714714499997E-2</v>
      </c>
    </row>
    <row r="764" spans="1:7" x14ac:dyDescent="0.2">
      <c r="A764" t="str">
        <f t="shared" si="63"/>
        <v>ATP6V1B2</v>
      </c>
      <c r="B764" t="s">
        <v>1491</v>
      </c>
      <c r="C764">
        <v>20054929</v>
      </c>
      <c r="D764" t="s">
        <v>8</v>
      </c>
      <c r="E764">
        <v>24</v>
      </c>
      <c r="F764" t="s">
        <v>3571</v>
      </c>
      <c r="G764">
        <v>0.77944604827800001</v>
      </c>
    </row>
    <row r="765" spans="1:7" x14ac:dyDescent="0.2">
      <c r="A765" t="str">
        <f t="shared" si="63"/>
        <v>ATP6V1B2</v>
      </c>
      <c r="B765" t="s">
        <v>1491</v>
      </c>
      <c r="C765">
        <v>20055038</v>
      </c>
      <c r="D765" t="s">
        <v>3</v>
      </c>
      <c r="E765">
        <v>24</v>
      </c>
      <c r="F765" t="s">
        <v>3572</v>
      </c>
      <c r="G765">
        <v>0.76968301820899998</v>
      </c>
    </row>
    <row r="766" spans="1:7" x14ac:dyDescent="0.2">
      <c r="A766" t="str">
        <f t="shared" si="63"/>
        <v>ATP6V1B2</v>
      </c>
      <c r="B766" t="s">
        <v>1491</v>
      </c>
      <c r="C766">
        <v>20054902</v>
      </c>
      <c r="D766" t="s">
        <v>8</v>
      </c>
      <c r="E766">
        <v>24</v>
      </c>
      <c r="F766" t="s">
        <v>3573</v>
      </c>
      <c r="G766">
        <v>1.0129091580399999E-3</v>
      </c>
    </row>
    <row r="767" spans="1:7" x14ac:dyDescent="0.2">
      <c r="A767" t="str">
        <f t="shared" si="63"/>
        <v>ATP6V1B2</v>
      </c>
      <c r="B767" t="s">
        <v>1491</v>
      </c>
      <c r="C767">
        <v>20055090</v>
      </c>
      <c r="D767" t="s">
        <v>3</v>
      </c>
      <c r="E767">
        <v>23</v>
      </c>
      <c r="F767" t="s">
        <v>3574</v>
      </c>
      <c r="G767">
        <v>1.1161045252299999</v>
      </c>
    </row>
    <row r="768" spans="1:7" x14ac:dyDescent="0.2">
      <c r="A768" t="str">
        <f t="shared" si="63"/>
        <v>ATP6V1B2</v>
      </c>
      <c r="B768" t="s">
        <v>1491</v>
      </c>
      <c r="C768">
        <v>20054938</v>
      </c>
      <c r="D768" t="s">
        <v>8</v>
      </c>
      <c r="E768">
        <v>23</v>
      </c>
      <c r="F768" t="s">
        <v>3575</v>
      </c>
      <c r="G768">
        <v>6.75546917232E-2</v>
      </c>
    </row>
    <row r="769" spans="1:7" x14ac:dyDescent="0.2">
      <c r="A769" t="str">
        <f t="shared" ref="A769:A778" si="64">"ATP6V1C1"</f>
        <v>ATP6V1C1</v>
      </c>
      <c r="B769" t="s">
        <v>1491</v>
      </c>
      <c r="C769">
        <v>104033365</v>
      </c>
      <c r="D769" t="s">
        <v>8</v>
      </c>
      <c r="E769">
        <v>22</v>
      </c>
      <c r="F769" t="s">
        <v>3576</v>
      </c>
      <c r="G769">
        <v>1.2463064499700001</v>
      </c>
    </row>
    <row r="770" spans="1:7" x14ac:dyDescent="0.2">
      <c r="A770" t="str">
        <f t="shared" si="64"/>
        <v>ATP6V1C1</v>
      </c>
      <c r="B770" t="s">
        <v>1491</v>
      </c>
      <c r="C770">
        <v>104033536</v>
      </c>
      <c r="D770" t="s">
        <v>8</v>
      </c>
      <c r="E770">
        <v>24</v>
      </c>
      <c r="F770" t="s">
        <v>3577</v>
      </c>
      <c r="G770">
        <v>0.27066500041500002</v>
      </c>
    </row>
    <row r="771" spans="1:7" x14ac:dyDescent="0.2">
      <c r="A771" t="str">
        <f t="shared" si="64"/>
        <v>ATP6V1C1</v>
      </c>
      <c r="B771" t="s">
        <v>1491</v>
      </c>
      <c r="C771">
        <v>104033529</v>
      </c>
      <c r="D771" t="s">
        <v>8</v>
      </c>
      <c r="E771">
        <v>24</v>
      </c>
      <c r="F771" t="s">
        <v>3578</v>
      </c>
      <c r="G771">
        <v>0.31547467158600001</v>
      </c>
    </row>
    <row r="772" spans="1:7" x14ac:dyDescent="0.2">
      <c r="A772" t="str">
        <f t="shared" si="64"/>
        <v>ATP6V1C1</v>
      </c>
      <c r="B772" t="s">
        <v>1491</v>
      </c>
      <c r="C772">
        <v>104033482</v>
      </c>
      <c r="D772" t="s">
        <v>8</v>
      </c>
      <c r="E772">
        <v>22</v>
      </c>
      <c r="F772" t="s">
        <v>3579</v>
      </c>
      <c r="G772">
        <v>0.35213948683899998</v>
      </c>
    </row>
    <row r="773" spans="1:7" x14ac:dyDescent="0.2">
      <c r="A773" t="str">
        <f t="shared" si="64"/>
        <v>ATP6V1C1</v>
      </c>
      <c r="B773" t="s">
        <v>1491</v>
      </c>
      <c r="C773">
        <v>104033390</v>
      </c>
      <c r="D773" t="s">
        <v>3</v>
      </c>
      <c r="E773">
        <v>24</v>
      </c>
      <c r="F773" t="s">
        <v>3580</v>
      </c>
      <c r="G773">
        <v>0.90887307120600003</v>
      </c>
    </row>
    <row r="774" spans="1:7" x14ac:dyDescent="0.2">
      <c r="A774" t="str">
        <f t="shared" si="64"/>
        <v>ATP6V1C1</v>
      </c>
      <c r="B774" t="s">
        <v>1491</v>
      </c>
      <c r="C774">
        <v>104033327</v>
      </c>
      <c r="D774" t="s">
        <v>8</v>
      </c>
      <c r="E774">
        <v>23</v>
      </c>
      <c r="F774" t="s">
        <v>3581</v>
      </c>
      <c r="G774">
        <v>0.17036848240999999</v>
      </c>
    </row>
    <row r="775" spans="1:7" x14ac:dyDescent="0.2">
      <c r="A775" t="str">
        <f t="shared" si="64"/>
        <v>ATP6V1C1</v>
      </c>
      <c r="B775" t="s">
        <v>1491</v>
      </c>
      <c r="C775">
        <v>104033487</v>
      </c>
      <c r="D775" t="s">
        <v>3</v>
      </c>
      <c r="E775">
        <v>23</v>
      </c>
      <c r="F775" t="s">
        <v>3582</v>
      </c>
      <c r="G775">
        <v>-2.18213438455E-3</v>
      </c>
    </row>
    <row r="776" spans="1:7" x14ac:dyDescent="0.2">
      <c r="A776" t="str">
        <f t="shared" si="64"/>
        <v>ATP6V1C1</v>
      </c>
      <c r="B776" t="s">
        <v>1491</v>
      </c>
      <c r="C776">
        <v>104033474</v>
      </c>
      <c r="D776" t="s">
        <v>3</v>
      </c>
      <c r="E776">
        <v>24</v>
      </c>
      <c r="F776" t="s">
        <v>3583</v>
      </c>
      <c r="G776">
        <v>0.30223636506899998</v>
      </c>
    </row>
    <row r="777" spans="1:7" x14ac:dyDescent="0.2">
      <c r="A777" t="str">
        <f t="shared" si="64"/>
        <v>ATP6V1C1</v>
      </c>
      <c r="B777" t="s">
        <v>1491</v>
      </c>
      <c r="C777">
        <v>104033380</v>
      </c>
      <c r="D777" t="s">
        <v>3</v>
      </c>
      <c r="E777">
        <v>23</v>
      </c>
      <c r="F777" t="s">
        <v>3584</v>
      </c>
      <c r="G777">
        <v>0.79907909396499999</v>
      </c>
    </row>
    <row r="778" spans="1:7" x14ac:dyDescent="0.2">
      <c r="A778" t="str">
        <f t="shared" si="64"/>
        <v>ATP6V1C1</v>
      </c>
      <c r="B778" t="s">
        <v>1491</v>
      </c>
      <c r="C778">
        <v>104033344</v>
      </c>
      <c r="D778" t="s">
        <v>8</v>
      </c>
      <c r="E778">
        <v>24</v>
      </c>
      <c r="F778" t="s">
        <v>3585</v>
      </c>
      <c r="G778">
        <v>0.84482047882099998</v>
      </c>
    </row>
    <row r="779" spans="1:7" x14ac:dyDescent="0.2">
      <c r="A779" t="str">
        <f t="shared" ref="A779:A793" si="65">"ATP6V1F"</f>
        <v>ATP6V1F</v>
      </c>
      <c r="B779" t="s">
        <v>2</v>
      </c>
      <c r="C779">
        <v>128503142</v>
      </c>
      <c r="D779" t="s">
        <v>8</v>
      </c>
      <c r="E779">
        <v>23</v>
      </c>
      <c r="F779" t="s">
        <v>3586</v>
      </c>
      <c r="G779">
        <v>0.49163426027200002</v>
      </c>
    </row>
    <row r="780" spans="1:7" x14ac:dyDescent="0.2">
      <c r="A780" t="str">
        <f t="shared" si="65"/>
        <v>ATP6V1F</v>
      </c>
      <c r="B780" t="s">
        <v>2</v>
      </c>
      <c r="C780">
        <v>128503121</v>
      </c>
      <c r="D780" t="s">
        <v>8</v>
      </c>
      <c r="E780">
        <v>24</v>
      </c>
      <c r="F780" t="s">
        <v>3587</v>
      </c>
      <c r="G780">
        <v>0.64407915882</v>
      </c>
    </row>
    <row r="781" spans="1:7" x14ac:dyDescent="0.2">
      <c r="A781" t="str">
        <f t="shared" si="65"/>
        <v>ATP6V1F</v>
      </c>
      <c r="B781" t="s">
        <v>2</v>
      </c>
      <c r="C781">
        <v>128502992</v>
      </c>
      <c r="D781" t="s">
        <v>8</v>
      </c>
      <c r="E781">
        <v>24</v>
      </c>
      <c r="F781" t="s">
        <v>3588</v>
      </c>
      <c r="G781">
        <v>1.3770339889500001</v>
      </c>
    </row>
    <row r="782" spans="1:7" x14ac:dyDescent="0.2">
      <c r="A782" t="str">
        <f t="shared" si="65"/>
        <v>ATP6V1F</v>
      </c>
      <c r="B782" t="s">
        <v>2</v>
      </c>
      <c r="C782">
        <v>128502904</v>
      </c>
      <c r="D782" t="s">
        <v>8</v>
      </c>
      <c r="E782">
        <v>23</v>
      </c>
      <c r="F782" t="s">
        <v>3589</v>
      </c>
      <c r="G782">
        <v>3.9543524831499997E-2</v>
      </c>
    </row>
    <row r="783" spans="1:7" x14ac:dyDescent="0.2">
      <c r="A783" t="str">
        <f t="shared" si="65"/>
        <v>ATP6V1F</v>
      </c>
      <c r="B783" t="s">
        <v>2</v>
      </c>
      <c r="C783">
        <v>128503143</v>
      </c>
      <c r="D783" t="s">
        <v>8</v>
      </c>
      <c r="E783">
        <v>24</v>
      </c>
      <c r="F783" t="s">
        <v>3590</v>
      </c>
      <c r="G783">
        <v>0.271594917597</v>
      </c>
    </row>
    <row r="784" spans="1:7" x14ac:dyDescent="0.2">
      <c r="A784" t="str">
        <f t="shared" si="65"/>
        <v>ATP6V1F</v>
      </c>
      <c r="B784" t="s">
        <v>2</v>
      </c>
      <c r="C784">
        <v>128502908</v>
      </c>
      <c r="D784" t="s">
        <v>8</v>
      </c>
      <c r="E784">
        <v>24</v>
      </c>
      <c r="F784" t="s">
        <v>3591</v>
      </c>
      <c r="G784">
        <v>-3.7683942395499999E-2</v>
      </c>
    </row>
    <row r="785" spans="1:7" x14ac:dyDescent="0.2">
      <c r="A785" t="str">
        <f t="shared" si="65"/>
        <v>ATP6V1F</v>
      </c>
      <c r="B785" t="s">
        <v>2</v>
      </c>
      <c r="C785">
        <v>128502870</v>
      </c>
      <c r="D785" t="s">
        <v>8</v>
      </c>
      <c r="E785">
        <v>23</v>
      </c>
      <c r="F785" t="s">
        <v>3592</v>
      </c>
      <c r="G785">
        <v>0.14003089831099999</v>
      </c>
    </row>
    <row r="786" spans="1:7" x14ac:dyDescent="0.2">
      <c r="A786" t="str">
        <f t="shared" si="65"/>
        <v>ATP6V1F</v>
      </c>
      <c r="B786" t="s">
        <v>2</v>
      </c>
      <c r="C786">
        <v>128503134</v>
      </c>
      <c r="D786" t="s">
        <v>3</v>
      </c>
      <c r="E786">
        <v>24</v>
      </c>
      <c r="F786" t="s">
        <v>3593</v>
      </c>
      <c r="G786">
        <v>0.242272752881</v>
      </c>
    </row>
    <row r="787" spans="1:7" x14ac:dyDescent="0.2">
      <c r="A787" t="str">
        <f t="shared" si="65"/>
        <v>ATP6V1F</v>
      </c>
      <c r="B787" t="s">
        <v>2</v>
      </c>
      <c r="C787">
        <v>128502898</v>
      </c>
      <c r="D787" t="s">
        <v>8</v>
      </c>
      <c r="E787">
        <v>23</v>
      </c>
      <c r="F787" t="s">
        <v>3594</v>
      </c>
      <c r="G787">
        <v>0.978886852227</v>
      </c>
    </row>
    <row r="788" spans="1:7" x14ac:dyDescent="0.2">
      <c r="A788" t="str">
        <f t="shared" si="65"/>
        <v>ATP6V1F</v>
      </c>
      <c r="B788" t="s">
        <v>2</v>
      </c>
      <c r="C788">
        <v>128503124</v>
      </c>
      <c r="D788" t="s">
        <v>3</v>
      </c>
      <c r="E788">
        <v>23</v>
      </c>
      <c r="F788" t="s">
        <v>3595</v>
      </c>
      <c r="G788">
        <v>-5.6502065534400001E-2</v>
      </c>
    </row>
    <row r="789" spans="1:7" x14ac:dyDescent="0.2">
      <c r="A789" t="str">
        <f t="shared" si="65"/>
        <v>ATP6V1F</v>
      </c>
      <c r="B789" t="s">
        <v>2</v>
      </c>
      <c r="C789">
        <v>128502908</v>
      </c>
      <c r="D789" t="s">
        <v>8</v>
      </c>
      <c r="E789">
        <v>22</v>
      </c>
      <c r="F789" t="s">
        <v>3596</v>
      </c>
      <c r="G789">
        <v>5.1076054492900001E-2</v>
      </c>
    </row>
    <row r="790" spans="1:7" x14ac:dyDescent="0.2">
      <c r="A790" t="str">
        <f t="shared" si="65"/>
        <v>ATP6V1F</v>
      </c>
      <c r="B790" t="s">
        <v>2</v>
      </c>
      <c r="C790">
        <v>128502888</v>
      </c>
      <c r="D790" t="s">
        <v>8</v>
      </c>
      <c r="E790">
        <v>24</v>
      </c>
      <c r="F790" t="s">
        <v>3597</v>
      </c>
      <c r="G790">
        <v>2.6376327275E-2</v>
      </c>
    </row>
    <row r="791" spans="1:7" x14ac:dyDescent="0.2">
      <c r="A791" t="str">
        <f t="shared" si="65"/>
        <v>ATP6V1F</v>
      </c>
      <c r="B791" t="s">
        <v>2</v>
      </c>
      <c r="C791">
        <v>128502867</v>
      </c>
      <c r="D791" t="s">
        <v>8</v>
      </c>
      <c r="E791">
        <v>23</v>
      </c>
      <c r="F791" t="s">
        <v>3598</v>
      </c>
      <c r="G791">
        <v>2.34383328717E-2</v>
      </c>
    </row>
    <row r="792" spans="1:7" x14ac:dyDescent="0.2">
      <c r="A792" t="str">
        <f t="shared" si="65"/>
        <v>ATP6V1F</v>
      </c>
      <c r="B792" t="s">
        <v>2</v>
      </c>
      <c r="C792">
        <v>128503144</v>
      </c>
      <c r="D792" t="s">
        <v>3</v>
      </c>
      <c r="E792">
        <v>24</v>
      </c>
      <c r="F792" t="s">
        <v>3599</v>
      </c>
      <c r="G792">
        <v>0.46809233967800001</v>
      </c>
    </row>
    <row r="793" spans="1:7" x14ac:dyDescent="0.2">
      <c r="A793" t="str">
        <f t="shared" si="65"/>
        <v>ATP6V1F</v>
      </c>
      <c r="B793" t="s">
        <v>2</v>
      </c>
      <c r="C793">
        <v>128503113</v>
      </c>
      <c r="D793" t="s">
        <v>3</v>
      </c>
      <c r="E793">
        <v>22</v>
      </c>
      <c r="F793" t="s">
        <v>3600</v>
      </c>
      <c r="G793">
        <v>0.46355368856899998</v>
      </c>
    </row>
    <row r="794" spans="1:7" x14ac:dyDescent="0.2">
      <c r="A794" t="str">
        <f t="shared" ref="A794:A803" si="66">"ATP6V1G1"</f>
        <v>ATP6V1G1</v>
      </c>
      <c r="B794" t="s">
        <v>15</v>
      </c>
      <c r="C794">
        <v>117350190</v>
      </c>
      <c r="D794" t="s">
        <v>8</v>
      </c>
      <c r="E794">
        <v>23</v>
      </c>
      <c r="F794" t="s">
        <v>3601</v>
      </c>
      <c r="G794">
        <v>0.24706704834599999</v>
      </c>
    </row>
    <row r="795" spans="1:7" x14ac:dyDescent="0.2">
      <c r="A795" t="str">
        <f t="shared" si="66"/>
        <v>ATP6V1G1</v>
      </c>
      <c r="B795" t="s">
        <v>15</v>
      </c>
      <c r="C795">
        <v>117350255</v>
      </c>
      <c r="D795" t="s">
        <v>8</v>
      </c>
      <c r="E795">
        <v>24</v>
      </c>
      <c r="F795" t="s">
        <v>3602</v>
      </c>
      <c r="G795">
        <v>0.50264269772799997</v>
      </c>
    </row>
    <row r="796" spans="1:7" x14ac:dyDescent="0.2">
      <c r="A796" t="str">
        <f t="shared" si="66"/>
        <v>ATP6V1G1</v>
      </c>
      <c r="B796" t="s">
        <v>15</v>
      </c>
      <c r="C796">
        <v>117350322</v>
      </c>
      <c r="D796" t="s">
        <v>8</v>
      </c>
      <c r="E796">
        <v>24</v>
      </c>
      <c r="F796" t="s">
        <v>3603</v>
      </c>
      <c r="G796">
        <v>0.30180512857899999</v>
      </c>
    </row>
    <row r="797" spans="1:7" x14ac:dyDescent="0.2">
      <c r="A797" t="str">
        <f t="shared" si="66"/>
        <v>ATP6V1G1</v>
      </c>
      <c r="B797" t="s">
        <v>15</v>
      </c>
      <c r="C797">
        <v>117350067</v>
      </c>
      <c r="D797" t="s">
        <v>8</v>
      </c>
      <c r="E797">
        <v>24</v>
      </c>
      <c r="F797" t="s">
        <v>3604</v>
      </c>
      <c r="G797">
        <v>0.73881803921</v>
      </c>
    </row>
    <row r="798" spans="1:7" x14ac:dyDescent="0.2">
      <c r="A798" t="str">
        <f t="shared" si="66"/>
        <v>ATP6V1G1</v>
      </c>
      <c r="B798" t="s">
        <v>15</v>
      </c>
      <c r="C798">
        <v>117350045</v>
      </c>
      <c r="D798" t="s">
        <v>8</v>
      </c>
      <c r="E798">
        <v>23</v>
      </c>
      <c r="F798" t="s">
        <v>3605</v>
      </c>
      <c r="G798">
        <v>0.48977814850899998</v>
      </c>
    </row>
    <row r="799" spans="1:7" x14ac:dyDescent="0.2">
      <c r="A799" t="str">
        <f t="shared" si="66"/>
        <v>ATP6V1G1</v>
      </c>
      <c r="B799" t="s">
        <v>15</v>
      </c>
      <c r="C799">
        <v>117350093</v>
      </c>
      <c r="D799" t="s">
        <v>3</v>
      </c>
      <c r="E799">
        <v>24</v>
      </c>
      <c r="F799" t="s">
        <v>3606</v>
      </c>
      <c r="G799">
        <v>0.70991060136899997</v>
      </c>
    </row>
    <row r="800" spans="1:7" x14ac:dyDescent="0.2">
      <c r="A800" t="str">
        <f t="shared" si="66"/>
        <v>ATP6V1G1</v>
      </c>
      <c r="B800" t="s">
        <v>15</v>
      </c>
      <c r="C800">
        <v>117350280</v>
      </c>
      <c r="D800" t="s">
        <v>3</v>
      </c>
      <c r="E800">
        <v>23</v>
      </c>
      <c r="F800" t="s">
        <v>3607</v>
      </c>
      <c r="G800">
        <v>-6.5879759152099995E-2</v>
      </c>
    </row>
    <row r="801" spans="1:7" x14ac:dyDescent="0.2">
      <c r="A801" t="str">
        <f t="shared" si="66"/>
        <v>ATP6V1G1</v>
      </c>
      <c r="B801" t="s">
        <v>15</v>
      </c>
      <c r="C801">
        <v>117350256</v>
      </c>
      <c r="D801" t="s">
        <v>3</v>
      </c>
      <c r="E801">
        <v>24</v>
      </c>
      <c r="F801" t="s">
        <v>3608</v>
      </c>
      <c r="G801">
        <v>0.40916406992600002</v>
      </c>
    </row>
    <row r="802" spans="1:7" x14ac:dyDescent="0.2">
      <c r="A802" t="str">
        <f t="shared" si="66"/>
        <v>ATP6V1G1</v>
      </c>
      <c r="B802" t="s">
        <v>15</v>
      </c>
      <c r="C802">
        <v>117350079</v>
      </c>
      <c r="D802" t="s">
        <v>3</v>
      </c>
      <c r="E802">
        <v>22</v>
      </c>
      <c r="F802" t="s">
        <v>3609</v>
      </c>
      <c r="G802">
        <v>1.5512713594200001</v>
      </c>
    </row>
    <row r="803" spans="1:7" x14ac:dyDescent="0.2">
      <c r="A803" t="str">
        <f t="shared" si="66"/>
        <v>ATP6V1G1</v>
      </c>
      <c r="B803" t="s">
        <v>15</v>
      </c>
      <c r="C803">
        <v>117350003</v>
      </c>
      <c r="D803" t="s">
        <v>8</v>
      </c>
      <c r="E803">
        <v>24</v>
      </c>
      <c r="F803" t="s">
        <v>3610</v>
      </c>
      <c r="G803">
        <v>5.1072535237900001E-2</v>
      </c>
    </row>
    <row r="804" spans="1:7" x14ac:dyDescent="0.2">
      <c r="A804" t="str">
        <f t="shared" ref="A804:A813" si="67">"ATPAF2"</f>
        <v>ATPAF2</v>
      </c>
      <c r="B804" t="s">
        <v>484</v>
      </c>
      <c r="C804">
        <v>17942193</v>
      </c>
      <c r="D804" t="s">
        <v>3</v>
      </c>
      <c r="E804">
        <v>22</v>
      </c>
      <c r="F804" t="s">
        <v>3611</v>
      </c>
      <c r="G804">
        <v>1.9752050868800001E-2</v>
      </c>
    </row>
    <row r="805" spans="1:7" x14ac:dyDescent="0.2">
      <c r="A805" t="str">
        <f t="shared" si="67"/>
        <v>ATPAF2</v>
      </c>
      <c r="B805" t="s">
        <v>484</v>
      </c>
      <c r="C805">
        <v>17942266</v>
      </c>
      <c r="D805" t="s">
        <v>3</v>
      </c>
      <c r="E805">
        <v>24</v>
      </c>
      <c r="F805" t="s">
        <v>3612</v>
      </c>
      <c r="G805">
        <v>-5.7137488246900001E-2</v>
      </c>
    </row>
    <row r="806" spans="1:7" x14ac:dyDescent="0.2">
      <c r="A806" t="str">
        <f t="shared" si="67"/>
        <v>ATPAF2</v>
      </c>
      <c r="B806" t="s">
        <v>484</v>
      </c>
      <c r="C806">
        <v>17942273</v>
      </c>
      <c r="D806" t="s">
        <v>3</v>
      </c>
      <c r="E806">
        <v>24</v>
      </c>
      <c r="F806" t="s">
        <v>3613</v>
      </c>
      <c r="G806">
        <v>0.18747559900300001</v>
      </c>
    </row>
    <row r="807" spans="1:7" x14ac:dyDescent="0.2">
      <c r="A807" t="str">
        <f t="shared" si="67"/>
        <v>ATPAF2</v>
      </c>
      <c r="B807" t="s">
        <v>484</v>
      </c>
      <c r="C807">
        <v>17942295</v>
      </c>
      <c r="D807" t="s">
        <v>3</v>
      </c>
      <c r="E807">
        <v>24</v>
      </c>
      <c r="F807" t="s">
        <v>3614</v>
      </c>
      <c r="G807">
        <v>-1.4344257675500001E-2</v>
      </c>
    </row>
    <row r="808" spans="1:7" x14ac:dyDescent="0.2">
      <c r="A808" t="str">
        <f t="shared" si="67"/>
        <v>ATPAF2</v>
      </c>
      <c r="B808" t="s">
        <v>484</v>
      </c>
      <c r="C808">
        <v>17942446</v>
      </c>
      <c r="D808" t="s">
        <v>3</v>
      </c>
      <c r="E808">
        <v>24</v>
      </c>
      <c r="F808" t="s">
        <v>3615</v>
      </c>
      <c r="G808">
        <v>0.49927282185299998</v>
      </c>
    </row>
    <row r="809" spans="1:7" x14ac:dyDescent="0.2">
      <c r="A809" t="str">
        <f t="shared" si="67"/>
        <v>ATPAF2</v>
      </c>
      <c r="B809" t="s">
        <v>484</v>
      </c>
      <c r="C809">
        <v>17942503</v>
      </c>
      <c r="D809" t="s">
        <v>3</v>
      </c>
      <c r="E809">
        <v>24</v>
      </c>
      <c r="F809" t="s">
        <v>3616</v>
      </c>
      <c r="G809">
        <v>2.22384697109</v>
      </c>
    </row>
    <row r="810" spans="1:7" x14ac:dyDescent="0.2">
      <c r="A810" t="str">
        <f t="shared" si="67"/>
        <v>ATPAF2</v>
      </c>
      <c r="B810" t="s">
        <v>484</v>
      </c>
      <c r="C810">
        <v>17942227</v>
      </c>
      <c r="D810" t="s">
        <v>8</v>
      </c>
      <c r="E810">
        <v>24</v>
      </c>
      <c r="F810" t="s">
        <v>3617</v>
      </c>
      <c r="G810">
        <v>0.14522315531999999</v>
      </c>
    </row>
    <row r="811" spans="1:7" x14ac:dyDescent="0.2">
      <c r="A811" t="str">
        <f t="shared" si="67"/>
        <v>ATPAF2</v>
      </c>
      <c r="B811" t="s">
        <v>484</v>
      </c>
      <c r="C811">
        <v>17942242</v>
      </c>
      <c r="D811" t="s">
        <v>8</v>
      </c>
      <c r="E811">
        <v>23</v>
      </c>
      <c r="F811" t="s">
        <v>3618</v>
      </c>
      <c r="G811">
        <v>0.198492184037</v>
      </c>
    </row>
    <row r="812" spans="1:7" x14ac:dyDescent="0.2">
      <c r="A812" t="str">
        <f t="shared" si="67"/>
        <v>ATPAF2</v>
      </c>
      <c r="B812" t="s">
        <v>484</v>
      </c>
      <c r="C812">
        <v>17942413</v>
      </c>
      <c r="D812" t="s">
        <v>8</v>
      </c>
      <c r="E812">
        <v>24</v>
      </c>
      <c r="F812" t="s">
        <v>3619</v>
      </c>
      <c r="G812">
        <v>0.27688020705799998</v>
      </c>
    </row>
    <row r="813" spans="1:7" x14ac:dyDescent="0.2">
      <c r="A813" t="str">
        <f t="shared" si="67"/>
        <v>ATPAF2</v>
      </c>
      <c r="B813" t="s">
        <v>484</v>
      </c>
      <c r="C813">
        <v>17942282</v>
      </c>
      <c r="D813" t="s">
        <v>8</v>
      </c>
      <c r="E813">
        <v>22</v>
      </c>
      <c r="F813" t="s">
        <v>3620</v>
      </c>
      <c r="G813">
        <v>0.127522860072</v>
      </c>
    </row>
    <row r="814" spans="1:7" x14ac:dyDescent="0.2">
      <c r="A814" t="str">
        <f t="shared" ref="A814:A823" si="68">"ATR"</f>
        <v>ATR</v>
      </c>
      <c r="B814" t="s">
        <v>114</v>
      </c>
      <c r="C814">
        <v>142297571</v>
      </c>
      <c r="D814" t="s">
        <v>3</v>
      </c>
      <c r="E814">
        <v>23</v>
      </c>
      <c r="F814" t="s">
        <v>3621</v>
      </c>
      <c r="G814">
        <v>1.28184875505</v>
      </c>
    </row>
    <row r="815" spans="1:7" x14ac:dyDescent="0.2">
      <c r="A815" t="str">
        <f t="shared" si="68"/>
        <v>ATR</v>
      </c>
      <c r="B815" t="s">
        <v>114</v>
      </c>
      <c r="C815">
        <v>142297589</v>
      </c>
      <c r="D815" t="s">
        <v>3</v>
      </c>
      <c r="E815">
        <v>22</v>
      </c>
      <c r="F815" t="s">
        <v>3622</v>
      </c>
      <c r="G815">
        <v>0.79657328076699996</v>
      </c>
    </row>
    <row r="816" spans="1:7" x14ac:dyDescent="0.2">
      <c r="A816" t="str">
        <f t="shared" si="68"/>
        <v>ATR</v>
      </c>
      <c r="B816" t="s">
        <v>114</v>
      </c>
      <c r="C816">
        <v>142297650</v>
      </c>
      <c r="D816" t="s">
        <v>3</v>
      </c>
      <c r="E816">
        <v>23</v>
      </c>
      <c r="F816" t="s">
        <v>3623</v>
      </c>
      <c r="G816">
        <v>4.6127504261900001E-2</v>
      </c>
    </row>
    <row r="817" spans="1:7" x14ac:dyDescent="0.2">
      <c r="A817" t="str">
        <f t="shared" si="68"/>
        <v>ATR</v>
      </c>
      <c r="B817" t="s">
        <v>114</v>
      </c>
      <c r="C817">
        <v>142297661</v>
      </c>
      <c r="D817" t="s">
        <v>3</v>
      </c>
      <c r="E817">
        <v>24</v>
      </c>
      <c r="F817" t="s">
        <v>3624</v>
      </c>
      <c r="G817">
        <v>0.63437623651200004</v>
      </c>
    </row>
    <row r="818" spans="1:7" x14ac:dyDescent="0.2">
      <c r="A818" t="str">
        <f t="shared" si="68"/>
        <v>ATR</v>
      </c>
      <c r="B818" t="s">
        <v>114</v>
      </c>
      <c r="C818">
        <v>142297411</v>
      </c>
      <c r="D818" t="s">
        <v>8</v>
      </c>
      <c r="E818">
        <v>23</v>
      </c>
      <c r="F818" t="s">
        <v>3625</v>
      </c>
      <c r="G818">
        <v>2.6970147038900001E-2</v>
      </c>
    </row>
    <row r="819" spans="1:7" x14ac:dyDescent="0.2">
      <c r="A819" t="str">
        <f t="shared" si="68"/>
        <v>ATR</v>
      </c>
      <c r="B819" t="s">
        <v>114</v>
      </c>
      <c r="C819">
        <v>142297441</v>
      </c>
      <c r="D819" t="s">
        <v>8</v>
      </c>
      <c r="E819">
        <v>24</v>
      </c>
      <c r="F819" t="s">
        <v>3626</v>
      </c>
      <c r="G819">
        <v>0.15256236048899999</v>
      </c>
    </row>
    <row r="820" spans="1:7" x14ac:dyDescent="0.2">
      <c r="A820" t="str">
        <f t="shared" si="68"/>
        <v>ATR</v>
      </c>
      <c r="B820" t="s">
        <v>114</v>
      </c>
      <c r="C820">
        <v>142297626</v>
      </c>
      <c r="D820" t="s">
        <v>8</v>
      </c>
      <c r="E820">
        <v>24</v>
      </c>
      <c r="F820" t="s">
        <v>3627</v>
      </c>
      <c r="G820">
        <v>0.70514457228299998</v>
      </c>
    </row>
    <row r="821" spans="1:7" x14ac:dyDescent="0.2">
      <c r="A821" t="str">
        <f t="shared" si="68"/>
        <v>ATR</v>
      </c>
      <c r="B821" t="s">
        <v>114</v>
      </c>
      <c r="C821">
        <v>142297649</v>
      </c>
      <c r="D821" t="s">
        <v>8</v>
      </c>
      <c r="E821">
        <v>24</v>
      </c>
      <c r="F821" t="s">
        <v>3628</v>
      </c>
      <c r="G821">
        <v>0.921577964182</v>
      </c>
    </row>
    <row r="822" spans="1:7" x14ac:dyDescent="0.2">
      <c r="A822" t="str">
        <f t="shared" si="68"/>
        <v>ATR</v>
      </c>
      <c r="B822" t="s">
        <v>114</v>
      </c>
      <c r="C822">
        <v>142297498</v>
      </c>
      <c r="D822" t="s">
        <v>3</v>
      </c>
      <c r="E822">
        <v>24</v>
      </c>
      <c r="F822" t="s">
        <v>3629</v>
      </c>
      <c r="G822">
        <v>0.121982750707</v>
      </c>
    </row>
    <row r="823" spans="1:7" x14ac:dyDescent="0.2">
      <c r="A823" t="str">
        <f t="shared" si="68"/>
        <v>ATR</v>
      </c>
      <c r="B823" t="s">
        <v>114</v>
      </c>
      <c r="C823">
        <v>142297517</v>
      </c>
      <c r="D823" t="s">
        <v>8</v>
      </c>
      <c r="E823">
        <v>24</v>
      </c>
      <c r="F823" t="s">
        <v>3630</v>
      </c>
      <c r="G823">
        <v>-6.3563614670199997E-2</v>
      </c>
    </row>
    <row r="824" spans="1:7" x14ac:dyDescent="0.2">
      <c r="A824" t="str">
        <f t="shared" ref="A824:A833" si="69">"ATRIP"</f>
        <v>ATRIP</v>
      </c>
      <c r="B824" t="s">
        <v>114</v>
      </c>
      <c r="C824">
        <v>48488390</v>
      </c>
      <c r="D824" t="s">
        <v>3</v>
      </c>
      <c r="E824">
        <v>21</v>
      </c>
      <c r="F824" t="s">
        <v>3631</v>
      </c>
      <c r="G824">
        <v>-7.2299668578199999E-2</v>
      </c>
    </row>
    <row r="825" spans="1:7" x14ac:dyDescent="0.2">
      <c r="A825" t="str">
        <f t="shared" si="69"/>
        <v>ATRIP</v>
      </c>
      <c r="B825" t="s">
        <v>114</v>
      </c>
      <c r="C825">
        <v>48488334</v>
      </c>
      <c r="D825" t="s">
        <v>3</v>
      </c>
      <c r="E825">
        <v>23</v>
      </c>
      <c r="F825" t="s">
        <v>3632</v>
      </c>
      <c r="G825">
        <v>-0.213179114009</v>
      </c>
    </row>
    <row r="826" spans="1:7" x14ac:dyDescent="0.2">
      <c r="A826" t="str">
        <f t="shared" si="69"/>
        <v>ATRIP</v>
      </c>
      <c r="B826" t="s">
        <v>114</v>
      </c>
      <c r="C826">
        <v>48488374</v>
      </c>
      <c r="D826" t="s">
        <v>3</v>
      </c>
      <c r="E826">
        <v>22</v>
      </c>
      <c r="F826" t="s">
        <v>3633</v>
      </c>
      <c r="G826">
        <v>0.40265839589300001</v>
      </c>
    </row>
    <row r="827" spans="1:7" x14ac:dyDescent="0.2">
      <c r="A827" t="str">
        <f t="shared" si="69"/>
        <v>ATRIP</v>
      </c>
      <c r="B827" t="s">
        <v>114</v>
      </c>
      <c r="C827">
        <v>48488160</v>
      </c>
      <c r="D827" t="s">
        <v>8</v>
      </c>
      <c r="E827">
        <v>23</v>
      </c>
      <c r="F827" t="s">
        <v>3634</v>
      </c>
      <c r="G827">
        <v>1.50022238389</v>
      </c>
    </row>
    <row r="828" spans="1:7" x14ac:dyDescent="0.2">
      <c r="A828" t="str">
        <f t="shared" si="69"/>
        <v>ATRIP</v>
      </c>
      <c r="B828" t="s">
        <v>114</v>
      </c>
      <c r="C828">
        <v>48488217</v>
      </c>
      <c r="D828" t="s">
        <v>8</v>
      </c>
      <c r="E828">
        <v>22</v>
      </c>
      <c r="F828" t="s">
        <v>3635</v>
      </c>
      <c r="G828">
        <v>0.39489602795099998</v>
      </c>
    </row>
    <row r="829" spans="1:7" x14ac:dyDescent="0.2">
      <c r="A829" t="str">
        <f t="shared" si="69"/>
        <v>ATRIP</v>
      </c>
      <c r="B829" t="s">
        <v>114</v>
      </c>
      <c r="C829">
        <v>48488226</v>
      </c>
      <c r="D829" t="s">
        <v>8</v>
      </c>
      <c r="E829">
        <v>24</v>
      </c>
      <c r="F829" t="s">
        <v>3636</v>
      </c>
      <c r="G829">
        <v>0.16585315591999999</v>
      </c>
    </row>
    <row r="830" spans="1:7" x14ac:dyDescent="0.2">
      <c r="A830" t="str">
        <f t="shared" si="69"/>
        <v>ATRIP</v>
      </c>
      <c r="B830" t="s">
        <v>114</v>
      </c>
      <c r="C830">
        <v>48488257</v>
      </c>
      <c r="D830" t="s">
        <v>8</v>
      </c>
      <c r="E830">
        <v>22</v>
      </c>
      <c r="F830" t="s">
        <v>3637</v>
      </c>
      <c r="G830">
        <v>0.64727850128200004</v>
      </c>
    </row>
    <row r="831" spans="1:7" x14ac:dyDescent="0.2">
      <c r="A831" t="str">
        <f t="shared" si="69"/>
        <v>ATRIP</v>
      </c>
      <c r="B831" t="s">
        <v>114</v>
      </c>
      <c r="C831">
        <v>48488406</v>
      </c>
      <c r="D831" t="s">
        <v>8</v>
      </c>
      <c r="E831">
        <v>23</v>
      </c>
      <c r="F831" t="s">
        <v>3638</v>
      </c>
      <c r="G831">
        <v>2.3723203612300001E-2</v>
      </c>
    </row>
    <row r="832" spans="1:7" x14ac:dyDescent="0.2">
      <c r="A832" t="str">
        <f t="shared" si="69"/>
        <v>ATRIP</v>
      </c>
      <c r="B832" t="s">
        <v>114</v>
      </c>
      <c r="C832">
        <v>48488429</v>
      </c>
      <c r="D832" t="s">
        <v>8</v>
      </c>
      <c r="E832">
        <v>23</v>
      </c>
      <c r="F832" t="s">
        <v>3639</v>
      </c>
      <c r="G832">
        <v>0.11665739556099999</v>
      </c>
    </row>
    <row r="833" spans="1:7" x14ac:dyDescent="0.2">
      <c r="A833" t="str">
        <f t="shared" si="69"/>
        <v>ATRIP</v>
      </c>
      <c r="B833" t="s">
        <v>114</v>
      </c>
      <c r="C833">
        <v>48488235</v>
      </c>
      <c r="D833" t="s">
        <v>8</v>
      </c>
      <c r="E833">
        <v>24</v>
      </c>
      <c r="F833" t="s">
        <v>3640</v>
      </c>
      <c r="G833">
        <v>0.85249911482600005</v>
      </c>
    </row>
    <row r="834" spans="1:7" x14ac:dyDescent="0.2">
      <c r="A834" t="str">
        <f t="shared" ref="A834:A843" si="70">"ATXN10"</f>
        <v>ATXN10</v>
      </c>
      <c r="B834" t="s">
        <v>193</v>
      </c>
      <c r="C834">
        <v>46067700</v>
      </c>
      <c r="D834" t="s">
        <v>3</v>
      </c>
      <c r="E834">
        <v>24</v>
      </c>
      <c r="F834" t="s">
        <v>3641</v>
      </c>
      <c r="G834">
        <v>2.5277858006900002E-2</v>
      </c>
    </row>
    <row r="835" spans="1:7" x14ac:dyDescent="0.2">
      <c r="A835" t="str">
        <f t="shared" si="70"/>
        <v>ATXN10</v>
      </c>
      <c r="B835" t="s">
        <v>193</v>
      </c>
      <c r="C835">
        <v>46067720</v>
      </c>
      <c r="D835" t="s">
        <v>3</v>
      </c>
      <c r="E835">
        <v>23</v>
      </c>
      <c r="F835" t="s">
        <v>3642</v>
      </c>
      <c r="G835">
        <v>0.92618454885599999</v>
      </c>
    </row>
    <row r="836" spans="1:7" x14ac:dyDescent="0.2">
      <c r="A836" t="str">
        <f t="shared" si="70"/>
        <v>ATXN10</v>
      </c>
      <c r="B836" t="s">
        <v>193</v>
      </c>
      <c r="C836">
        <v>46067763</v>
      </c>
      <c r="D836" t="s">
        <v>3</v>
      </c>
      <c r="E836">
        <v>24</v>
      </c>
      <c r="F836" t="s">
        <v>3643</v>
      </c>
      <c r="G836">
        <v>0.118128151385</v>
      </c>
    </row>
    <row r="837" spans="1:7" x14ac:dyDescent="0.2">
      <c r="A837" t="str">
        <f t="shared" si="70"/>
        <v>ATXN10</v>
      </c>
      <c r="B837" t="s">
        <v>193</v>
      </c>
      <c r="C837">
        <v>46067881</v>
      </c>
      <c r="D837" t="s">
        <v>3</v>
      </c>
      <c r="E837">
        <v>24</v>
      </c>
      <c r="F837" t="s">
        <v>3644</v>
      </c>
      <c r="G837">
        <v>0.56906082812500003</v>
      </c>
    </row>
    <row r="838" spans="1:7" x14ac:dyDescent="0.2">
      <c r="A838" t="str">
        <f t="shared" si="70"/>
        <v>ATXN10</v>
      </c>
      <c r="B838" t="s">
        <v>193</v>
      </c>
      <c r="C838">
        <v>46067906</v>
      </c>
      <c r="D838" t="s">
        <v>3</v>
      </c>
      <c r="E838">
        <v>24</v>
      </c>
      <c r="F838" t="s">
        <v>3645</v>
      </c>
      <c r="G838">
        <v>1.50475462302</v>
      </c>
    </row>
    <row r="839" spans="1:7" x14ac:dyDescent="0.2">
      <c r="A839" t="str">
        <f t="shared" si="70"/>
        <v>ATXN10</v>
      </c>
      <c r="B839" t="s">
        <v>193</v>
      </c>
      <c r="C839">
        <v>46067924</v>
      </c>
      <c r="D839" t="s">
        <v>3</v>
      </c>
      <c r="E839">
        <v>24</v>
      </c>
      <c r="F839" t="s">
        <v>3646</v>
      </c>
      <c r="G839">
        <v>2.0168185027300001E-2</v>
      </c>
    </row>
    <row r="840" spans="1:7" x14ac:dyDescent="0.2">
      <c r="A840" t="str">
        <f t="shared" si="70"/>
        <v>ATXN10</v>
      </c>
      <c r="B840" t="s">
        <v>193</v>
      </c>
      <c r="C840">
        <v>46067648</v>
      </c>
      <c r="D840" t="s">
        <v>3</v>
      </c>
      <c r="E840">
        <v>22</v>
      </c>
      <c r="F840" t="s">
        <v>3647</v>
      </c>
      <c r="G840">
        <v>3.5702675843900002E-2</v>
      </c>
    </row>
    <row r="841" spans="1:7" x14ac:dyDescent="0.2">
      <c r="A841" t="str">
        <f t="shared" si="70"/>
        <v>ATXN10</v>
      </c>
      <c r="B841" t="s">
        <v>193</v>
      </c>
      <c r="C841">
        <v>46067637</v>
      </c>
      <c r="D841" t="s">
        <v>3</v>
      </c>
      <c r="E841">
        <v>24</v>
      </c>
      <c r="F841" t="s">
        <v>3648</v>
      </c>
      <c r="G841">
        <v>2.9968763915500001E-2</v>
      </c>
    </row>
    <row r="842" spans="1:7" x14ac:dyDescent="0.2">
      <c r="A842" t="str">
        <f t="shared" si="70"/>
        <v>ATXN10</v>
      </c>
      <c r="B842" t="s">
        <v>193</v>
      </c>
      <c r="C842">
        <v>46067668</v>
      </c>
      <c r="D842" t="s">
        <v>3</v>
      </c>
      <c r="E842">
        <v>24</v>
      </c>
      <c r="F842" t="s">
        <v>3649</v>
      </c>
      <c r="G842">
        <v>-4.9932527163599999E-2</v>
      </c>
    </row>
    <row r="843" spans="1:7" x14ac:dyDescent="0.2">
      <c r="A843" t="str">
        <f t="shared" si="70"/>
        <v>ATXN10</v>
      </c>
      <c r="B843" t="s">
        <v>193</v>
      </c>
      <c r="C843">
        <v>46067828</v>
      </c>
      <c r="D843" t="s">
        <v>8</v>
      </c>
      <c r="E843">
        <v>24</v>
      </c>
      <c r="F843" t="s">
        <v>3650</v>
      </c>
      <c r="G843">
        <v>0.30584739246499998</v>
      </c>
    </row>
    <row r="844" spans="1:7" x14ac:dyDescent="0.2">
      <c r="A844" t="str">
        <f t="shared" ref="A844:A853" si="71">"AURKA"</f>
        <v>AURKA</v>
      </c>
      <c r="B844" t="s">
        <v>352</v>
      </c>
      <c r="C844">
        <v>54967193</v>
      </c>
      <c r="D844" t="s">
        <v>3</v>
      </c>
      <c r="E844">
        <v>24</v>
      </c>
      <c r="F844" t="s">
        <v>3651</v>
      </c>
      <c r="G844">
        <v>0.64924542383399997</v>
      </c>
    </row>
    <row r="845" spans="1:7" x14ac:dyDescent="0.2">
      <c r="A845" t="str">
        <f t="shared" si="71"/>
        <v>AURKA</v>
      </c>
      <c r="B845" t="s">
        <v>352</v>
      </c>
      <c r="C845">
        <v>54967230</v>
      </c>
      <c r="D845" t="s">
        <v>3</v>
      </c>
      <c r="E845">
        <v>25</v>
      </c>
      <c r="F845" t="s">
        <v>3652</v>
      </c>
      <c r="G845">
        <v>4.61843510896E-2</v>
      </c>
    </row>
    <row r="846" spans="1:7" x14ac:dyDescent="0.2">
      <c r="A846" t="str">
        <f t="shared" si="71"/>
        <v>AURKA</v>
      </c>
      <c r="B846" t="s">
        <v>352</v>
      </c>
      <c r="C846">
        <v>54967219</v>
      </c>
      <c r="D846" t="s">
        <v>3</v>
      </c>
      <c r="E846">
        <v>26</v>
      </c>
      <c r="F846" t="s">
        <v>3653</v>
      </c>
      <c r="G846">
        <v>0.14596796663100001</v>
      </c>
    </row>
    <row r="847" spans="1:7" x14ac:dyDescent="0.2">
      <c r="A847" t="str">
        <f t="shared" si="71"/>
        <v>AURKA</v>
      </c>
      <c r="B847" t="s">
        <v>352</v>
      </c>
      <c r="C847">
        <v>54967205</v>
      </c>
      <c r="D847" t="s">
        <v>3</v>
      </c>
      <c r="E847">
        <v>25</v>
      </c>
      <c r="F847" t="s">
        <v>3654</v>
      </c>
      <c r="G847">
        <v>4.19053615336E-2</v>
      </c>
    </row>
    <row r="848" spans="1:7" x14ac:dyDescent="0.2">
      <c r="A848" t="str">
        <f t="shared" si="71"/>
        <v>AURKA</v>
      </c>
      <c r="B848" t="s">
        <v>352</v>
      </c>
      <c r="C848">
        <v>54967179</v>
      </c>
      <c r="D848" t="s">
        <v>3</v>
      </c>
      <c r="E848">
        <v>23</v>
      </c>
      <c r="F848" t="s">
        <v>3655</v>
      </c>
      <c r="G848">
        <v>0.92678548510100001</v>
      </c>
    </row>
    <row r="849" spans="1:7" x14ac:dyDescent="0.2">
      <c r="A849" t="str">
        <f t="shared" si="71"/>
        <v>AURKA</v>
      </c>
      <c r="B849" t="s">
        <v>352</v>
      </c>
      <c r="C849">
        <v>54967155</v>
      </c>
      <c r="D849" t="s">
        <v>3</v>
      </c>
      <c r="E849">
        <v>25</v>
      </c>
      <c r="F849" t="s">
        <v>3656</v>
      </c>
      <c r="G849">
        <v>6.7826821208900004E-2</v>
      </c>
    </row>
    <row r="850" spans="1:7" x14ac:dyDescent="0.2">
      <c r="A850" t="str">
        <f t="shared" si="71"/>
        <v>AURKA</v>
      </c>
      <c r="B850" t="s">
        <v>352</v>
      </c>
      <c r="C850">
        <v>54967146</v>
      </c>
      <c r="D850" t="s">
        <v>3</v>
      </c>
      <c r="E850">
        <v>25</v>
      </c>
      <c r="F850" t="s">
        <v>3657</v>
      </c>
      <c r="G850">
        <v>5.0290714105800001E-2</v>
      </c>
    </row>
    <row r="851" spans="1:7" x14ac:dyDescent="0.2">
      <c r="A851" t="str">
        <f t="shared" si="71"/>
        <v>AURKA</v>
      </c>
      <c r="B851" t="s">
        <v>352</v>
      </c>
      <c r="C851">
        <v>54967137</v>
      </c>
      <c r="D851" t="s">
        <v>3</v>
      </c>
      <c r="E851">
        <v>25</v>
      </c>
      <c r="F851" t="s">
        <v>3658</v>
      </c>
      <c r="G851">
        <v>1.09169278273</v>
      </c>
    </row>
    <row r="852" spans="1:7" x14ac:dyDescent="0.2">
      <c r="A852" t="str">
        <f t="shared" si="71"/>
        <v>AURKA</v>
      </c>
      <c r="B852" t="s">
        <v>352</v>
      </c>
      <c r="C852">
        <v>54967114</v>
      </c>
      <c r="D852" t="s">
        <v>3</v>
      </c>
      <c r="E852">
        <v>25</v>
      </c>
      <c r="F852" t="s">
        <v>3659</v>
      </c>
      <c r="G852">
        <v>0.98152173216799998</v>
      </c>
    </row>
    <row r="853" spans="1:7" x14ac:dyDescent="0.2">
      <c r="A853" t="str">
        <f t="shared" si="71"/>
        <v>AURKA</v>
      </c>
      <c r="B853" t="s">
        <v>352</v>
      </c>
      <c r="C853">
        <v>54967170</v>
      </c>
      <c r="D853" t="s">
        <v>3</v>
      </c>
      <c r="E853">
        <v>24</v>
      </c>
      <c r="F853" t="s">
        <v>3660</v>
      </c>
      <c r="G853">
        <v>7.68534023013E-2</v>
      </c>
    </row>
    <row r="854" spans="1:7" x14ac:dyDescent="0.2">
      <c r="A854" t="str">
        <f t="shared" ref="A854:A863" si="72">"AURKB"</f>
        <v>AURKB</v>
      </c>
      <c r="B854" t="s">
        <v>484</v>
      </c>
      <c r="C854">
        <v>8113880</v>
      </c>
      <c r="D854" t="s">
        <v>3</v>
      </c>
      <c r="E854">
        <v>22</v>
      </c>
      <c r="F854" t="s">
        <v>3661</v>
      </c>
      <c r="G854">
        <v>0.118318923757</v>
      </c>
    </row>
    <row r="855" spans="1:7" x14ac:dyDescent="0.2">
      <c r="A855" t="str">
        <f t="shared" si="72"/>
        <v>AURKB</v>
      </c>
      <c r="B855" t="s">
        <v>484</v>
      </c>
      <c r="C855">
        <v>8113699</v>
      </c>
      <c r="D855" t="s">
        <v>8</v>
      </c>
      <c r="E855">
        <v>24</v>
      </c>
      <c r="F855" t="s">
        <v>3662</v>
      </c>
      <c r="G855">
        <v>0.43376171410499997</v>
      </c>
    </row>
    <row r="856" spans="1:7" x14ac:dyDescent="0.2">
      <c r="A856" t="str">
        <f t="shared" si="72"/>
        <v>AURKB</v>
      </c>
      <c r="B856" t="s">
        <v>484</v>
      </c>
      <c r="C856">
        <v>8113643</v>
      </c>
      <c r="D856" t="s">
        <v>8</v>
      </c>
      <c r="E856">
        <v>24</v>
      </c>
      <c r="F856" t="s">
        <v>3663</v>
      </c>
      <c r="G856">
        <v>0.48334953722500001</v>
      </c>
    </row>
    <row r="857" spans="1:7" x14ac:dyDescent="0.2">
      <c r="A857" t="str">
        <f t="shared" si="72"/>
        <v>AURKB</v>
      </c>
      <c r="B857" t="s">
        <v>484</v>
      </c>
      <c r="C857">
        <v>8113846</v>
      </c>
      <c r="D857" t="s">
        <v>3</v>
      </c>
      <c r="E857">
        <v>23</v>
      </c>
      <c r="F857" t="s">
        <v>3664</v>
      </c>
      <c r="G857">
        <v>1.0921564526100001</v>
      </c>
    </row>
    <row r="858" spans="1:7" x14ac:dyDescent="0.2">
      <c r="A858" t="str">
        <f t="shared" si="72"/>
        <v>AURKB</v>
      </c>
      <c r="B858" t="s">
        <v>484</v>
      </c>
      <c r="C858">
        <v>8113722</v>
      </c>
      <c r="D858" t="s">
        <v>3</v>
      </c>
      <c r="E858">
        <v>24</v>
      </c>
      <c r="F858" t="s">
        <v>3665</v>
      </c>
      <c r="G858">
        <v>0.102534611177</v>
      </c>
    </row>
    <row r="859" spans="1:7" x14ac:dyDescent="0.2">
      <c r="A859" t="str">
        <f t="shared" si="72"/>
        <v>AURKB</v>
      </c>
      <c r="B859" t="s">
        <v>484</v>
      </c>
      <c r="C859">
        <v>8113750</v>
      </c>
      <c r="D859" t="s">
        <v>3</v>
      </c>
      <c r="E859">
        <v>24</v>
      </c>
      <c r="F859" t="s">
        <v>3666</v>
      </c>
      <c r="G859">
        <v>-1.93551855689E-2</v>
      </c>
    </row>
    <row r="860" spans="1:7" x14ac:dyDescent="0.2">
      <c r="A860" t="str">
        <f t="shared" si="72"/>
        <v>AURKB</v>
      </c>
      <c r="B860" t="s">
        <v>484</v>
      </c>
      <c r="C860">
        <v>8113717</v>
      </c>
      <c r="D860" t="s">
        <v>3</v>
      </c>
      <c r="E860">
        <v>23</v>
      </c>
      <c r="F860" t="s">
        <v>3667</v>
      </c>
      <c r="G860">
        <v>0.89031306815199995</v>
      </c>
    </row>
    <row r="861" spans="1:7" x14ac:dyDescent="0.2">
      <c r="A861" t="str">
        <f t="shared" si="72"/>
        <v>AURKB</v>
      </c>
      <c r="B861" t="s">
        <v>484</v>
      </c>
      <c r="C861">
        <v>8113712</v>
      </c>
      <c r="D861" t="s">
        <v>3</v>
      </c>
      <c r="E861">
        <v>24</v>
      </c>
      <c r="F861" t="s">
        <v>3668</v>
      </c>
      <c r="G861">
        <v>0.59905147312700002</v>
      </c>
    </row>
    <row r="862" spans="1:7" x14ac:dyDescent="0.2">
      <c r="A862" t="str">
        <f t="shared" si="72"/>
        <v>AURKB</v>
      </c>
      <c r="B862" t="s">
        <v>484</v>
      </c>
      <c r="C862">
        <v>8113859</v>
      </c>
      <c r="D862" t="s">
        <v>8</v>
      </c>
      <c r="E862">
        <v>24</v>
      </c>
      <c r="F862" t="s">
        <v>3669</v>
      </c>
      <c r="G862">
        <v>1.01753047924</v>
      </c>
    </row>
    <row r="863" spans="1:7" x14ac:dyDescent="0.2">
      <c r="A863" t="str">
        <f t="shared" si="72"/>
        <v>AURKB</v>
      </c>
      <c r="B863" t="s">
        <v>484</v>
      </c>
      <c r="C863">
        <v>8113824</v>
      </c>
      <c r="D863" t="s">
        <v>3</v>
      </c>
      <c r="E863">
        <v>24</v>
      </c>
      <c r="F863" t="s">
        <v>3670</v>
      </c>
      <c r="G863">
        <v>0.26483890242800001</v>
      </c>
    </row>
    <row r="864" spans="1:7" x14ac:dyDescent="0.2">
      <c r="A864" t="str">
        <f t="shared" ref="A864:A873" si="73">"B3GALT4"</f>
        <v>B3GALT4</v>
      </c>
      <c r="B864" t="s">
        <v>75</v>
      </c>
      <c r="C864">
        <v>33245016</v>
      </c>
      <c r="D864" t="s">
        <v>3</v>
      </c>
      <c r="E864">
        <v>23</v>
      </c>
      <c r="F864" t="s">
        <v>3671</v>
      </c>
      <c r="G864">
        <v>0.950972891052</v>
      </c>
    </row>
    <row r="865" spans="1:7" x14ac:dyDescent="0.2">
      <c r="A865" t="str">
        <f t="shared" si="73"/>
        <v>B3GALT4</v>
      </c>
      <c r="B865" t="s">
        <v>75</v>
      </c>
      <c r="C865">
        <v>33245050</v>
      </c>
      <c r="D865" t="s">
        <v>3</v>
      </c>
      <c r="E865">
        <v>23</v>
      </c>
      <c r="F865" t="s">
        <v>3672</v>
      </c>
      <c r="G865">
        <v>0.209422691163</v>
      </c>
    </row>
    <row r="866" spans="1:7" x14ac:dyDescent="0.2">
      <c r="A866" t="str">
        <f t="shared" si="73"/>
        <v>B3GALT4</v>
      </c>
      <c r="B866" t="s">
        <v>75</v>
      </c>
      <c r="C866">
        <v>33245073</v>
      </c>
      <c r="D866" t="s">
        <v>3</v>
      </c>
      <c r="E866">
        <v>24</v>
      </c>
      <c r="F866" t="s">
        <v>3673</v>
      </c>
      <c r="G866">
        <v>0.69940603823799996</v>
      </c>
    </row>
    <row r="867" spans="1:7" x14ac:dyDescent="0.2">
      <c r="A867" t="str">
        <f t="shared" si="73"/>
        <v>B3GALT4</v>
      </c>
      <c r="B867" t="s">
        <v>75</v>
      </c>
      <c r="C867">
        <v>33245090</v>
      </c>
      <c r="D867" t="s">
        <v>3</v>
      </c>
      <c r="E867">
        <v>22</v>
      </c>
      <c r="F867" t="s">
        <v>3674</v>
      </c>
      <c r="G867">
        <v>0.99864538310999995</v>
      </c>
    </row>
    <row r="868" spans="1:7" x14ac:dyDescent="0.2">
      <c r="A868" t="str">
        <f t="shared" si="73"/>
        <v>B3GALT4</v>
      </c>
      <c r="B868" t="s">
        <v>75</v>
      </c>
      <c r="C868">
        <v>33245100</v>
      </c>
      <c r="D868" t="s">
        <v>3</v>
      </c>
      <c r="E868">
        <v>24</v>
      </c>
      <c r="F868" t="s">
        <v>3675</v>
      </c>
      <c r="G868">
        <v>0.36287150819399999</v>
      </c>
    </row>
    <row r="869" spans="1:7" x14ac:dyDescent="0.2">
      <c r="A869" t="str">
        <f t="shared" si="73"/>
        <v>B3GALT4</v>
      </c>
      <c r="B869" t="s">
        <v>75</v>
      </c>
      <c r="C869">
        <v>33245154</v>
      </c>
      <c r="D869" t="s">
        <v>3</v>
      </c>
      <c r="E869">
        <v>22</v>
      </c>
      <c r="F869" t="s">
        <v>3676</v>
      </c>
      <c r="G869">
        <v>0.98833566276600004</v>
      </c>
    </row>
    <row r="870" spans="1:7" x14ac:dyDescent="0.2">
      <c r="A870" t="str">
        <f t="shared" si="73"/>
        <v>B3GALT4</v>
      </c>
      <c r="B870" t="s">
        <v>75</v>
      </c>
      <c r="C870">
        <v>33245176</v>
      </c>
      <c r="D870" t="s">
        <v>3</v>
      </c>
      <c r="E870">
        <v>24</v>
      </c>
      <c r="F870" t="s">
        <v>3677</v>
      </c>
      <c r="G870">
        <v>1.0130189541200001</v>
      </c>
    </row>
    <row r="871" spans="1:7" x14ac:dyDescent="0.2">
      <c r="A871" t="str">
        <f t="shared" si="73"/>
        <v>B3GALT4</v>
      </c>
      <c r="B871" t="s">
        <v>75</v>
      </c>
      <c r="C871">
        <v>33244894</v>
      </c>
      <c r="D871" t="s">
        <v>8</v>
      </c>
      <c r="E871">
        <v>24</v>
      </c>
      <c r="F871" t="s">
        <v>3678</v>
      </c>
      <c r="G871">
        <v>0.58532787247499996</v>
      </c>
    </row>
    <row r="872" spans="1:7" x14ac:dyDescent="0.2">
      <c r="A872" t="str">
        <f t="shared" si="73"/>
        <v>B3GALT4</v>
      </c>
      <c r="B872" t="s">
        <v>75</v>
      </c>
      <c r="C872">
        <v>33244959</v>
      </c>
      <c r="D872" t="s">
        <v>8</v>
      </c>
      <c r="E872">
        <v>23</v>
      </c>
      <c r="F872" t="s">
        <v>3679</v>
      </c>
      <c r="G872">
        <v>0.26039729025699998</v>
      </c>
    </row>
    <row r="873" spans="1:7" x14ac:dyDescent="0.2">
      <c r="A873" t="str">
        <f t="shared" si="73"/>
        <v>B3GALT4</v>
      </c>
      <c r="B873" t="s">
        <v>75</v>
      </c>
      <c r="C873">
        <v>33245003</v>
      </c>
      <c r="D873" t="s">
        <v>3</v>
      </c>
      <c r="E873">
        <v>23</v>
      </c>
      <c r="F873" t="s">
        <v>3680</v>
      </c>
      <c r="G873">
        <v>0.91396643733100003</v>
      </c>
    </row>
    <row r="874" spans="1:7" x14ac:dyDescent="0.2">
      <c r="A874" t="str">
        <f t="shared" ref="A874:A883" si="74">"B4GALNT1"</f>
        <v>B4GALNT1</v>
      </c>
      <c r="B874" t="s">
        <v>140</v>
      </c>
      <c r="C874">
        <v>58027027</v>
      </c>
      <c r="D874" t="s">
        <v>8</v>
      </c>
      <c r="E874">
        <v>22</v>
      </c>
      <c r="F874" t="s">
        <v>3681</v>
      </c>
      <c r="G874">
        <v>0.76108439873300004</v>
      </c>
    </row>
    <row r="875" spans="1:7" x14ac:dyDescent="0.2">
      <c r="A875" t="str">
        <f t="shared" si="74"/>
        <v>B4GALNT1</v>
      </c>
      <c r="B875" t="s">
        <v>140</v>
      </c>
      <c r="C875">
        <v>58027151</v>
      </c>
      <c r="D875" t="s">
        <v>8</v>
      </c>
      <c r="E875">
        <v>24</v>
      </c>
      <c r="F875" t="s">
        <v>3682</v>
      </c>
      <c r="G875">
        <v>0.24847511124999999</v>
      </c>
    </row>
    <row r="876" spans="1:7" x14ac:dyDescent="0.2">
      <c r="A876" t="str">
        <f t="shared" si="74"/>
        <v>B4GALNT1</v>
      </c>
      <c r="B876" t="s">
        <v>140</v>
      </c>
      <c r="C876">
        <v>58026837</v>
      </c>
      <c r="D876" t="s">
        <v>3</v>
      </c>
      <c r="E876">
        <v>24</v>
      </c>
      <c r="F876" t="s">
        <v>3683</v>
      </c>
      <c r="G876">
        <v>0.89949642908500005</v>
      </c>
    </row>
    <row r="877" spans="1:7" x14ac:dyDescent="0.2">
      <c r="A877" t="str">
        <f t="shared" si="74"/>
        <v>B4GALNT1</v>
      </c>
      <c r="B877" t="s">
        <v>140</v>
      </c>
      <c r="C877">
        <v>58026944</v>
      </c>
      <c r="D877" t="s">
        <v>3</v>
      </c>
      <c r="E877">
        <v>24</v>
      </c>
      <c r="F877" t="s">
        <v>3684</v>
      </c>
      <c r="G877">
        <v>1.04870914618</v>
      </c>
    </row>
    <row r="878" spans="1:7" x14ac:dyDescent="0.2">
      <c r="A878" t="str">
        <f t="shared" si="74"/>
        <v>B4GALNT1</v>
      </c>
      <c r="B878" t="s">
        <v>140</v>
      </c>
      <c r="C878">
        <v>58026997</v>
      </c>
      <c r="D878" t="s">
        <v>3</v>
      </c>
      <c r="E878">
        <v>24</v>
      </c>
      <c r="F878" t="s">
        <v>3685</v>
      </c>
      <c r="G878">
        <v>0.43610398607299999</v>
      </c>
    </row>
    <row r="879" spans="1:7" x14ac:dyDescent="0.2">
      <c r="A879" t="str">
        <f t="shared" si="74"/>
        <v>B4GALNT1</v>
      </c>
      <c r="B879" t="s">
        <v>140</v>
      </c>
      <c r="C879">
        <v>58027077</v>
      </c>
      <c r="D879" t="s">
        <v>3</v>
      </c>
      <c r="E879">
        <v>24</v>
      </c>
      <c r="F879" t="s">
        <v>3686</v>
      </c>
      <c r="G879">
        <v>0.28356306369000001</v>
      </c>
    </row>
    <row r="880" spans="1:7" x14ac:dyDescent="0.2">
      <c r="A880" t="str">
        <f t="shared" si="74"/>
        <v>B4GALNT1</v>
      </c>
      <c r="B880" t="s">
        <v>140</v>
      </c>
      <c r="C880">
        <v>58026889</v>
      </c>
      <c r="D880" t="s">
        <v>8</v>
      </c>
      <c r="E880">
        <v>22</v>
      </c>
      <c r="F880" t="s">
        <v>3687</v>
      </c>
      <c r="G880">
        <v>1.05179442473</v>
      </c>
    </row>
    <row r="881" spans="1:7" x14ac:dyDescent="0.2">
      <c r="A881" t="str">
        <f t="shared" si="74"/>
        <v>B4GALNT1</v>
      </c>
      <c r="B881" t="s">
        <v>140</v>
      </c>
      <c r="C881">
        <v>58026994</v>
      </c>
      <c r="D881" t="s">
        <v>8</v>
      </c>
      <c r="E881">
        <v>24</v>
      </c>
      <c r="F881" t="s">
        <v>3688</v>
      </c>
      <c r="G881">
        <v>0.69159746216899998</v>
      </c>
    </row>
    <row r="882" spans="1:7" x14ac:dyDescent="0.2">
      <c r="A882" t="str">
        <f t="shared" si="74"/>
        <v>B4GALNT1</v>
      </c>
      <c r="B882" t="s">
        <v>140</v>
      </c>
      <c r="C882">
        <v>58027007</v>
      </c>
      <c r="D882" t="s">
        <v>8</v>
      </c>
      <c r="E882">
        <v>22</v>
      </c>
      <c r="F882" t="s">
        <v>3689</v>
      </c>
      <c r="G882">
        <v>0.147252312321</v>
      </c>
    </row>
    <row r="883" spans="1:7" x14ac:dyDescent="0.2">
      <c r="A883" t="str">
        <f t="shared" si="74"/>
        <v>B4GALNT1</v>
      </c>
      <c r="B883" t="s">
        <v>140</v>
      </c>
      <c r="C883">
        <v>58027049</v>
      </c>
      <c r="D883" t="s">
        <v>8</v>
      </c>
      <c r="E883">
        <v>24</v>
      </c>
      <c r="F883" t="s">
        <v>3690</v>
      </c>
      <c r="G883">
        <v>0.32116130747999999</v>
      </c>
    </row>
    <row r="884" spans="1:7" x14ac:dyDescent="0.2">
      <c r="A884" t="str">
        <f t="shared" ref="A884:A893" si="75">"BAK1"</f>
        <v>BAK1</v>
      </c>
      <c r="B884" t="s">
        <v>75</v>
      </c>
      <c r="C884">
        <v>33547773</v>
      </c>
      <c r="D884" t="s">
        <v>8</v>
      </c>
      <c r="E884">
        <v>24</v>
      </c>
      <c r="F884" t="s">
        <v>3691</v>
      </c>
      <c r="G884">
        <v>0.98454849604500005</v>
      </c>
    </row>
    <row r="885" spans="1:7" x14ac:dyDescent="0.2">
      <c r="A885" t="str">
        <f t="shared" si="75"/>
        <v>BAK1</v>
      </c>
      <c r="B885" t="s">
        <v>75</v>
      </c>
      <c r="C885">
        <v>33548040</v>
      </c>
      <c r="D885" t="s">
        <v>8</v>
      </c>
      <c r="E885">
        <v>24</v>
      </c>
      <c r="F885" t="s">
        <v>3692</v>
      </c>
      <c r="G885">
        <v>0.91390019906599995</v>
      </c>
    </row>
    <row r="886" spans="1:7" x14ac:dyDescent="0.2">
      <c r="A886" t="str">
        <f t="shared" si="75"/>
        <v>BAK1</v>
      </c>
      <c r="B886" t="s">
        <v>75</v>
      </c>
      <c r="C886">
        <v>33547808</v>
      </c>
      <c r="D886" t="s">
        <v>8</v>
      </c>
      <c r="E886">
        <v>24</v>
      </c>
      <c r="F886" t="s">
        <v>3693</v>
      </c>
      <c r="G886">
        <v>0.54323241529599997</v>
      </c>
    </row>
    <row r="887" spans="1:7" x14ac:dyDescent="0.2">
      <c r="A887" t="str">
        <f t="shared" si="75"/>
        <v>BAK1</v>
      </c>
      <c r="B887" t="s">
        <v>75</v>
      </c>
      <c r="C887">
        <v>33547756</v>
      </c>
      <c r="D887" t="s">
        <v>8</v>
      </c>
      <c r="E887">
        <v>25</v>
      </c>
      <c r="F887" t="s">
        <v>3694</v>
      </c>
      <c r="G887">
        <v>0.67357657449099995</v>
      </c>
    </row>
    <row r="888" spans="1:7" x14ac:dyDescent="0.2">
      <c r="A888" t="str">
        <f t="shared" si="75"/>
        <v>BAK1</v>
      </c>
      <c r="B888" t="s">
        <v>75</v>
      </c>
      <c r="C888">
        <v>33547780</v>
      </c>
      <c r="D888" t="s">
        <v>8</v>
      </c>
      <c r="E888">
        <v>24</v>
      </c>
      <c r="F888" t="s">
        <v>3695</v>
      </c>
      <c r="G888">
        <v>1.02745897141</v>
      </c>
    </row>
    <row r="889" spans="1:7" x14ac:dyDescent="0.2">
      <c r="A889" t="str">
        <f t="shared" si="75"/>
        <v>BAK1</v>
      </c>
      <c r="B889" t="s">
        <v>75</v>
      </c>
      <c r="C889">
        <v>33548004</v>
      </c>
      <c r="D889" t="s">
        <v>3</v>
      </c>
      <c r="E889">
        <v>25</v>
      </c>
      <c r="F889" t="s">
        <v>3696</v>
      </c>
      <c r="G889">
        <v>0.89594024857200005</v>
      </c>
    </row>
    <row r="890" spans="1:7" x14ac:dyDescent="0.2">
      <c r="A890" t="str">
        <f t="shared" si="75"/>
        <v>BAK1</v>
      </c>
      <c r="B890" t="s">
        <v>75</v>
      </c>
      <c r="C890">
        <v>33547752</v>
      </c>
      <c r="D890" t="s">
        <v>8</v>
      </c>
      <c r="E890">
        <v>26</v>
      </c>
      <c r="F890" t="s">
        <v>3697</v>
      </c>
      <c r="G890">
        <v>0.87711575463000002</v>
      </c>
    </row>
    <row r="891" spans="1:7" x14ac:dyDescent="0.2">
      <c r="A891" t="str">
        <f t="shared" si="75"/>
        <v>BAK1</v>
      </c>
      <c r="B891" t="s">
        <v>75</v>
      </c>
      <c r="C891">
        <v>33547792</v>
      </c>
      <c r="D891" t="s">
        <v>3</v>
      </c>
      <c r="E891">
        <v>25</v>
      </c>
      <c r="F891" t="s">
        <v>3698</v>
      </c>
      <c r="G891">
        <v>0.98799253254300001</v>
      </c>
    </row>
    <row r="892" spans="1:7" x14ac:dyDescent="0.2">
      <c r="A892" t="str">
        <f t="shared" si="75"/>
        <v>BAK1</v>
      </c>
      <c r="B892" t="s">
        <v>75</v>
      </c>
      <c r="C892">
        <v>33547736</v>
      </c>
      <c r="D892" t="s">
        <v>3</v>
      </c>
      <c r="E892">
        <v>27</v>
      </c>
      <c r="F892" t="s">
        <v>3699</v>
      </c>
      <c r="G892">
        <v>0.26093340319899999</v>
      </c>
    </row>
    <row r="893" spans="1:7" x14ac:dyDescent="0.2">
      <c r="A893" t="str">
        <f t="shared" si="75"/>
        <v>BAK1</v>
      </c>
      <c r="B893" t="s">
        <v>75</v>
      </c>
      <c r="C893">
        <v>33547718</v>
      </c>
      <c r="D893" t="s">
        <v>3</v>
      </c>
      <c r="E893">
        <v>25</v>
      </c>
      <c r="F893" t="s">
        <v>3700</v>
      </c>
      <c r="G893">
        <v>0.35139771245899998</v>
      </c>
    </row>
    <row r="894" spans="1:7" x14ac:dyDescent="0.2">
      <c r="A894" t="str">
        <f t="shared" ref="A894:A903" si="76">"BARD1"</f>
        <v>BARD1</v>
      </c>
      <c r="B894" t="s">
        <v>161</v>
      </c>
      <c r="C894">
        <v>215674429</v>
      </c>
      <c r="D894" t="s">
        <v>8</v>
      </c>
      <c r="E894">
        <v>23</v>
      </c>
      <c r="F894" t="s">
        <v>3701</v>
      </c>
      <c r="G894">
        <v>0.39871552813299999</v>
      </c>
    </row>
    <row r="895" spans="1:7" x14ac:dyDescent="0.2">
      <c r="A895" t="str">
        <f t="shared" si="76"/>
        <v>BARD1</v>
      </c>
      <c r="B895" t="s">
        <v>161</v>
      </c>
      <c r="C895">
        <v>215674251</v>
      </c>
      <c r="D895" t="s">
        <v>8</v>
      </c>
      <c r="E895">
        <v>24</v>
      </c>
      <c r="F895" t="s">
        <v>3702</v>
      </c>
      <c r="G895">
        <v>0.72447181831499996</v>
      </c>
    </row>
    <row r="896" spans="1:7" x14ac:dyDescent="0.2">
      <c r="A896" t="str">
        <f t="shared" si="76"/>
        <v>BARD1</v>
      </c>
      <c r="B896" t="s">
        <v>161</v>
      </c>
      <c r="C896">
        <v>215674246</v>
      </c>
      <c r="D896" t="s">
        <v>8</v>
      </c>
      <c r="E896">
        <v>24</v>
      </c>
      <c r="F896" t="s">
        <v>3703</v>
      </c>
      <c r="G896">
        <v>-0.128263912481</v>
      </c>
    </row>
    <row r="897" spans="1:7" x14ac:dyDescent="0.2">
      <c r="A897" t="str">
        <f t="shared" si="76"/>
        <v>BARD1</v>
      </c>
      <c r="B897" t="s">
        <v>161</v>
      </c>
      <c r="C897">
        <v>215674188</v>
      </c>
      <c r="D897" t="s">
        <v>8</v>
      </c>
      <c r="E897">
        <v>22</v>
      </c>
      <c r="F897" t="s">
        <v>3704</v>
      </c>
      <c r="G897">
        <v>0.47138453783299999</v>
      </c>
    </row>
    <row r="898" spans="1:7" x14ac:dyDescent="0.2">
      <c r="A898" t="str">
        <f t="shared" si="76"/>
        <v>BARD1</v>
      </c>
      <c r="B898" t="s">
        <v>161</v>
      </c>
      <c r="C898">
        <v>215674399</v>
      </c>
      <c r="D898" t="s">
        <v>3</v>
      </c>
      <c r="E898">
        <v>24</v>
      </c>
      <c r="F898" t="s">
        <v>3705</v>
      </c>
      <c r="G898">
        <v>1.43493243049</v>
      </c>
    </row>
    <row r="899" spans="1:7" x14ac:dyDescent="0.2">
      <c r="A899" t="str">
        <f t="shared" si="76"/>
        <v>BARD1</v>
      </c>
      <c r="B899" t="s">
        <v>161</v>
      </c>
      <c r="C899">
        <v>215674297</v>
      </c>
      <c r="D899" t="s">
        <v>3</v>
      </c>
      <c r="E899">
        <v>24</v>
      </c>
      <c r="F899" t="s">
        <v>3706</v>
      </c>
      <c r="G899">
        <v>0.304745619405</v>
      </c>
    </row>
    <row r="900" spans="1:7" x14ac:dyDescent="0.2">
      <c r="A900" t="str">
        <f t="shared" si="76"/>
        <v>BARD1</v>
      </c>
      <c r="B900" t="s">
        <v>161</v>
      </c>
      <c r="C900">
        <v>215674278</v>
      </c>
      <c r="D900" t="s">
        <v>3</v>
      </c>
      <c r="E900">
        <v>23</v>
      </c>
      <c r="F900" t="s">
        <v>3707</v>
      </c>
      <c r="G900">
        <v>0.29869671192500002</v>
      </c>
    </row>
    <row r="901" spans="1:7" x14ac:dyDescent="0.2">
      <c r="A901" t="str">
        <f t="shared" si="76"/>
        <v>BARD1</v>
      </c>
      <c r="B901" t="s">
        <v>161</v>
      </c>
      <c r="C901">
        <v>215674263</v>
      </c>
      <c r="D901" t="s">
        <v>3</v>
      </c>
      <c r="E901">
        <v>24</v>
      </c>
      <c r="F901" t="s">
        <v>3708</v>
      </c>
      <c r="G901">
        <v>0.84059575119700003</v>
      </c>
    </row>
    <row r="902" spans="1:7" x14ac:dyDescent="0.2">
      <c r="A902" t="str">
        <f t="shared" si="76"/>
        <v>BARD1</v>
      </c>
      <c r="B902" t="s">
        <v>161</v>
      </c>
      <c r="C902">
        <v>215674198</v>
      </c>
      <c r="D902" t="s">
        <v>3</v>
      </c>
      <c r="E902">
        <v>23</v>
      </c>
      <c r="F902" t="s">
        <v>3709</v>
      </c>
      <c r="G902">
        <v>0.55714448533399996</v>
      </c>
    </row>
    <row r="903" spans="1:7" x14ac:dyDescent="0.2">
      <c r="A903" t="str">
        <f t="shared" si="76"/>
        <v>BARD1</v>
      </c>
      <c r="B903" t="s">
        <v>161</v>
      </c>
      <c r="C903">
        <v>215674160</v>
      </c>
      <c r="D903" t="s">
        <v>3</v>
      </c>
      <c r="E903">
        <v>24</v>
      </c>
      <c r="F903" t="s">
        <v>3710</v>
      </c>
      <c r="G903">
        <v>1.6096312569300001E-2</v>
      </c>
    </row>
    <row r="904" spans="1:7" x14ac:dyDescent="0.2">
      <c r="A904" t="str">
        <f t="shared" ref="A904:A914" si="77">"BCAS2"</f>
        <v>BCAS2</v>
      </c>
      <c r="B904" t="s">
        <v>35</v>
      </c>
      <c r="C904">
        <v>115124035</v>
      </c>
      <c r="D904" t="s">
        <v>8</v>
      </c>
      <c r="E904">
        <v>26</v>
      </c>
      <c r="F904" t="s">
        <v>3711</v>
      </c>
      <c r="G904">
        <v>0.21536242085999999</v>
      </c>
    </row>
    <row r="905" spans="1:7" x14ac:dyDescent="0.2">
      <c r="A905" t="str">
        <f t="shared" si="77"/>
        <v>BCAS2</v>
      </c>
      <c r="B905" t="s">
        <v>35</v>
      </c>
      <c r="C905">
        <v>115124045</v>
      </c>
      <c r="D905" t="s">
        <v>8</v>
      </c>
      <c r="E905">
        <v>26</v>
      </c>
      <c r="F905" t="s">
        <v>3712</v>
      </c>
      <c r="G905">
        <v>0.38286037649799998</v>
      </c>
    </row>
    <row r="906" spans="1:7" x14ac:dyDescent="0.2">
      <c r="A906" t="str">
        <f t="shared" si="77"/>
        <v>BCAS2</v>
      </c>
      <c r="B906" t="s">
        <v>35</v>
      </c>
      <c r="C906">
        <v>115124028</v>
      </c>
      <c r="D906" t="s">
        <v>8</v>
      </c>
      <c r="E906">
        <v>25</v>
      </c>
      <c r="F906" t="s">
        <v>3713</v>
      </c>
      <c r="G906">
        <v>1.0419488434299999</v>
      </c>
    </row>
    <row r="907" spans="1:7" x14ac:dyDescent="0.2">
      <c r="A907" t="str">
        <f t="shared" si="77"/>
        <v>BCAS2</v>
      </c>
      <c r="B907" t="s">
        <v>35</v>
      </c>
      <c r="C907">
        <v>115124282</v>
      </c>
      <c r="D907" t="s">
        <v>3</v>
      </c>
      <c r="E907">
        <v>24</v>
      </c>
      <c r="F907" t="s">
        <v>3714</v>
      </c>
      <c r="G907">
        <v>7.8251635419699997E-2</v>
      </c>
    </row>
    <row r="908" spans="1:7" x14ac:dyDescent="0.2">
      <c r="A908" t="str">
        <f t="shared" si="77"/>
        <v>BCAS2</v>
      </c>
      <c r="B908" t="s">
        <v>35</v>
      </c>
      <c r="C908">
        <v>115124276</v>
      </c>
      <c r="D908" t="s">
        <v>3</v>
      </c>
      <c r="E908">
        <v>24</v>
      </c>
      <c r="F908" t="s">
        <v>3715</v>
      </c>
      <c r="G908">
        <v>0.109746052823</v>
      </c>
    </row>
    <row r="909" spans="1:7" x14ac:dyDescent="0.2">
      <c r="A909" t="str">
        <f t="shared" si="77"/>
        <v>BCAS2</v>
      </c>
      <c r="B909" t="s">
        <v>35</v>
      </c>
      <c r="C909">
        <v>115124077</v>
      </c>
      <c r="D909" t="s">
        <v>3</v>
      </c>
      <c r="E909">
        <v>23</v>
      </c>
      <c r="F909" t="s">
        <v>3716</v>
      </c>
      <c r="G909">
        <v>1.2302294774500001E-2</v>
      </c>
    </row>
    <row r="910" spans="1:7" x14ac:dyDescent="0.2">
      <c r="A910" t="str">
        <f t="shared" si="77"/>
        <v>BCAS2</v>
      </c>
      <c r="B910" t="s">
        <v>35</v>
      </c>
      <c r="C910">
        <v>115124118</v>
      </c>
      <c r="D910" t="s">
        <v>3</v>
      </c>
      <c r="E910">
        <v>25</v>
      </c>
      <c r="F910" t="s">
        <v>3717</v>
      </c>
      <c r="G910">
        <v>0.346839306949</v>
      </c>
    </row>
    <row r="911" spans="1:7" x14ac:dyDescent="0.2">
      <c r="A911" t="str">
        <f t="shared" si="77"/>
        <v>BCAS2</v>
      </c>
      <c r="B911" t="s">
        <v>35</v>
      </c>
      <c r="C911">
        <v>115124109</v>
      </c>
      <c r="D911" t="s">
        <v>3</v>
      </c>
      <c r="E911">
        <v>24</v>
      </c>
      <c r="F911" t="s">
        <v>3718</v>
      </c>
      <c r="G911">
        <v>0.70301702665300003</v>
      </c>
    </row>
    <row r="912" spans="1:7" x14ac:dyDescent="0.2">
      <c r="A912" t="str">
        <f t="shared" si="77"/>
        <v>BCAS2</v>
      </c>
      <c r="B912" t="s">
        <v>35</v>
      </c>
      <c r="C912">
        <v>115124072</v>
      </c>
      <c r="D912" t="s">
        <v>3</v>
      </c>
      <c r="E912">
        <v>25</v>
      </c>
      <c r="F912" t="s">
        <v>3719</v>
      </c>
      <c r="G912">
        <v>5.4242787915500003E-2</v>
      </c>
    </row>
    <row r="913" spans="1:7" x14ac:dyDescent="0.2">
      <c r="A913" t="str">
        <f t="shared" si="77"/>
        <v>BCAS2</v>
      </c>
      <c r="B913" t="s">
        <v>35</v>
      </c>
      <c r="C913">
        <v>115124031</v>
      </c>
      <c r="D913" t="s">
        <v>3</v>
      </c>
      <c r="E913">
        <v>26</v>
      </c>
      <c r="F913" t="s">
        <v>3720</v>
      </c>
      <c r="G913">
        <v>0.20695990419400001</v>
      </c>
    </row>
    <row r="914" spans="1:7" x14ac:dyDescent="0.2">
      <c r="A914" t="str">
        <f t="shared" si="77"/>
        <v>BCAS2</v>
      </c>
      <c r="B914" t="s">
        <v>35</v>
      </c>
      <c r="C914">
        <v>115124220</v>
      </c>
      <c r="D914" t="s">
        <v>3</v>
      </c>
      <c r="E914">
        <v>25</v>
      </c>
      <c r="F914" t="s">
        <v>3721</v>
      </c>
      <c r="G914">
        <v>1.2550341299200001</v>
      </c>
    </row>
    <row r="915" spans="1:7" x14ac:dyDescent="0.2">
      <c r="A915" t="str">
        <f t="shared" ref="A915:A924" si="78">"BCCIP"</f>
        <v>BCCIP</v>
      </c>
      <c r="B915" t="s">
        <v>372</v>
      </c>
      <c r="C915">
        <v>127512168</v>
      </c>
      <c r="D915" t="s">
        <v>3</v>
      </c>
      <c r="E915">
        <v>24</v>
      </c>
      <c r="F915" t="s">
        <v>3722</v>
      </c>
      <c r="G915">
        <v>2.4411204374400002E-3</v>
      </c>
    </row>
    <row r="916" spans="1:7" x14ac:dyDescent="0.2">
      <c r="A916" t="str">
        <f t="shared" si="78"/>
        <v>BCCIP</v>
      </c>
      <c r="B916" t="s">
        <v>372</v>
      </c>
      <c r="C916">
        <v>127512165</v>
      </c>
      <c r="D916" t="s">
        <v>8</v>
      </c>
      <c r="E916">
        <v>23</v>
      </c>
      <c r="F916" t="s">
        <v>3723</v>
      </c>
      <c r="G916">
        <v>1.5949976425600001</v>
      </c>
    </row>
    <row r="917" spans="1:7" x14ac:dyDescent="0.2">
      <c r="A917" t="str">
        <f t="shared" si="78"/>
        <v>BCCIP</v>
      </c>
      <c r="B917" t="s">
        <v>372</v>
      </c>
      <c r="C917">
        <v>127512137</v>
      </c>
      <c r="D917" t="s">
        <v>8</v>
      </c>
      <c r="E917">
        <v>24</v>
      </c>
      <c r="F917" t="s">
        <v>3724</v>
      </c>
      <c r="G917">
        <v>2.8565469194999998E-2</v>
      </c>
    </row>
    <row r="918" spans="1:7" x14ac:dyDescent="0.2">
      <c r="A918" t="str">
        <f t="shared" si="78"/>
        <v>BCCIP</v>
      </c>
      <c r="B918" t="s">
        <v>372</v>
      </c>
      <c r="C918">
        <v>127512384</v>
      </c>
      <c r="D918" t="s">
        <v>3</v>
      </c>
      <c r="E918">
        <v>24</v>
      </c>
      <c r="F918" t="s">
        <v>3725</v>
      </c>
      <c r="G918">
        <v>2.4814075716E-2</v>
      </c>
    </row>
    <row r="919" spans="1:7" x14ac:dyDescent="0.2">
      <c r="A919" t="str">
        <f t="shared" si="78"/>
        <v>BCCIP</v>
      </c>
      <c r="B919" t="s">
        <v>372</v>
      </c>
      <c r="C919">
        <v>127512324</v>
      </c>
      <c r="D919" t="s">
        <v>3</v>
      </c>
      <c r="E919">
        <v>24</v>
      </c>
      <c r="F919" t="s">
        <v>3726</v>
      </c>
      <c r="G919">
        <v>5.1572500163600002E-2</v>
      </c>
    </row>
    <row r="920" spans="1:7" x14ac:dyDescent="0.2">
      <c r="A920" t="str">
        <f t="shared" si="78"/>
        <v>BCCIP</v>
      </c>
      <c r="B920" t="s">
        <v>372</v>
      </c>
      <c r="C920">
        <v>127512373</v>
      </c>
      <c r="D920" t="s">
        <v>8</v>
      </c>
      <c r="E920">
        <v>23</v>
      </c>
      <c r="F920" t="s">
        <v>3727</v>
      </c>
      <c r="G920">
        <v>-1.9399544403800002E-2</v>
      </c>
    </row>
    <row r="921" spans="1:7" x14ac:dyDescent="0.2">
      <c r="A921" t="str">
        <f t="shared" si="78"/>
        <v>BCCIP</v>
      </c>
      <c r="B921" t="s">
        <v>372</v>
      </c>
      <c r="C921">
        <v>127512177</v>
      </c>
      <c r="D921" t="s">
        <v>3</v>
      </c>
      <c r="E921">
        <v>24</v>
      </c>
      <c r="F921" t="s">
        <v>3728</v>
      </c>
      <c r="G921">
        <v>0.15124244899700001</v>
      </c>
    </row>
    <row r="922" spans="1:7" x14ac:dyDescent="0.2">
      <c r="A922" t="str">
        <f t="shared" si="78"/>
        <v>BCCIP</v>
      </c>
      <c r="B922" t="s">
        <v>372</v>
      </c>
      <c r="C922">
        <v>127512151</v>
      </c>
      <c r="D922" t="s">
        <v>3</v>
      </c>
      <c r="E922">
        <v>24</v>
      </c>
      <c r="F922" t="s">
        <v>3729</v>
      </c>
      <c r="G922">
        <v>1.25375990844</v>
      </c>
    </row>
    <row r="923" spans="1:7" x14ac:dyDescent="0.2">
      <c r="A923" t="str">
        <f t="shared" si="78"/>
        <v>BCCIP</v>
      </c>
      <c r="B923" t="s">
        <v>372</v>
      </c>
      <c r="C923">
        <v>127512317</v>
      </c>
      <c r="D923" t="s">
        <v>8</v>
      </c>
      <c r="E923">
        <v>23</v>
      </c>
      <c r="F923" t="s">
        <v>3730</v>
      </c>
      <c r="G923">
        <v>4.1148852070799997E-2</v>
      </c>
    </row>
    <row r="924" spans="1:7" x14ac:dyDescent="0.2">
      <c r="A924" t="str">
        <f t="shared" si="78"/>
        <v>BCCIP</v>
      </c>
      <c r="B924" t="s">
        <v>372</v>
      </c>
      <c r="C924">
        <v>127512076</v>
      </c>
      <c r="D924" t="s">
        <v>3</v>
      </c>
      <c r="E924">
        <v>24</v>
      </c>
      <c r="F924" t="s">
        <v>3731</v>
      </c>
      <c r="G924">
        <v>5.1977565306500002E-2</v>
      </c>
    </row>
    <row r="925" spans="1:7" x14ac:dyDescent="0.2">
      <c r="A925" t="str">
        <f t="shared" ref="A925:A948" si="79">"BCL2L1"</f>
        <v>BCL2L1</v>
      </c>
      <c r="B925" t="s">
        <v>352</v>
      </c>
      <c r="C925">
        <v>30310189</v>
      </c>
      <c r="D925" t="s">
        <v>3</v>
      </c>
      <c r="E925">
        <v>24</v>
      </c>
      <c r="F925" t="s">
        <v>3732</v>
      </c>
      <c r="G925">
        <v>-9.6057030804900002E-3</v>
      </c>
    </row>
    <row r="926" spans="1:7" x14ac:dyDescent="0.2">
      <c r="A926" t="str">
        <f t="shared" si="79"/>
        <v>BCL2L1</v>
      </c>
      <c r="B926" t="s">
        <v>352</v>
      </c>
      <c r="C926">
        <v>30310208</v>
      </c>
      <c r="D926" t="s">
        <v>3</v>
      </c>
      <c r="E926">
        <v>24</v>
      </c>
      <c r="F926" t="s">
        <v>3733</v>
      </c>
      <c r="G926">
        <v>0.252225450327</v>
      </c>
    </row>
    <row r="927" spans="1:7" x14ac:dyDescent="0.2">
      <c r="A927" t="str">
        <f t="shared" si="79"/>
        <v>BCL2L1</v>
      </c>
      <c r="B927" t="s">
        <v>352</v>
      </c>
      <c r="C927">
        <v>30310298</v>
      </c>
      <c r="D927" t="s">
        <v>3</v>
      </c>
      <c r="E927">
        <v>24</v>
      </c>
      <c r="F927" t="s">
        <v>3734</v>
      </c>
      <c r="G927">
        <v>0.77261446844299997</v>
      </c>
    </row>
    <row r="928" spans="1:7" x14ac:dyDescent="0.2">
      <c r="A928" t="str">
        <f t="shared" si="79"/>
        <v>BCL2L1</v>
      </c>
      <c r="B928" t="s">
        <v>352</v>
      </c>
      <c r="C928">
        <v>30310335</v>
      </c>
      <c r="D928" t="s">
        <v>3</v>
      </c>
      <c r="E928">
        <v>24</v>
      </c>
      <c r="F928" t="s">
        <v>3735</v>
      </c>
      <c r="G928">
        <v>0.80552529866</v>
      </c>
    </row>
    <row r="929" spans="1:7" x14ac:dyDescent="0.2">
      <c r="A929" t="str">
        <f t="shared" si="79"/>
        <v>BCL2L1</v>
      </c>
      <c r="B929" t="s">
        <v>352</v>
      </c>
      <c r="C929">
        <v>30310345</v>
      </c>
      <c r="D929" t="s">
        <v>3</v>
      </c>
      <c r="E929">
        <v>24</v>
      </c>
      <c r="F929" t="s">
        <v>3736</v>
      </c>
      <c r="G929">
        <v>0.61674088792199999</v>
      </c>
    </row>
    <row r="930" spans="1:7" x14ac:dyDescent="0.2">
      <c r="A930" t="str">
        <f t="shared" si="79"/>
        <v>BCL2L1</v>
      </c>
      <c r="B930" t="s">
        <v>352</v>
      </c>
      <c r="C930">
        <v>30310405</v>
      </c>
      <c r="D930" t="s">
        <v>3</v>
      </c>
      <c r="E930">
        <v>24</v>
      </c>
      <c r="F930" t="s">
        <v>3737</v>
      </c>
      <c r="G930">
        <v>0.152235664356</v>
      </c>
    </row>
    <row r="931" spans="1:7" x14ac:dyDescent="0.2">
      <c r="A931" t="str">
        <f t="shared" si="79"/>
        <v>BCL2L1</v>
      </c>
      <c r="B931" t="s">
        <v>352</v>
      </c>
      <c r="C931">
        <v>30310415</v>
      </c>
      <c r="D931" t="s">
        <v>3</v>
      </c>
      <c r="E931">
        <v>24</v>
      </c>
      <c r="F931" t="s">
        <v>3738</v>
      </c>
      <c r="G931">
        <v>0.55506086328799997</v>
      </c>
    </row>
    <row r="932" spans="1:7" x14ac:dyDescent="0.2">
      <c r="A932" t="str">
        <f t="shared" si="79"/>
        <v>BCL2L1</v>
      </c>
      <c r="B932" t="s">
        <v>352</v>
      </c>
      <c r="C932">
        <v>30310527</v>
      </c>
      <c r="D932" t="s">
        <v>3</v>
      </c>
      <c r="E932">
        <v>24</v>
      </c>
      <c r="F932" t="s">
        <v>3739</v>
      </c>
      <c r="G932">
        <v>-1.5664184355399999E-2</v>
      </c>
    </row>
    <row r="933" spans="1:7" x14ac:dyDescent="0.2">
      <c r="A933" t="str">
        <f t="shared" si="79"/>
        <v>BCL2L1</v>
      </c>
      <c r="B933" t="s">
        <v>352</v>
      </c>
      <c r="C933">
        <v>30310581</v>
      </c>
      <c r="D933" t="s">
        <v>8</v>
      </c>
      <c r="E933">
        <v>24</v>
      </c>
      <c r="F933" t="s">
        <v>3740</v>
      </c>
      <c r="G933">
        <v>0.90995241024600004</v>
      </c>
    </row>
    <row r="934" spans="1:7" x14ac:dyDescent="0.2">
      <c r="A934" t="str">
        <f t="shared" si="79"/>
        <v>BCL2L1</v>
      </c>
      <c r="B934" t="s">
        <v>352</v>
      </c>
      <c r="C934">
        <v>30310593</v>
      </c>
      <c r="D934" t="s">
        <v>3</v>
      </c>
      <c r="E934">
        <v>24</v>
      </c>
      <c r="F934" t="s">
        <v>3741</v>
      </c>
      <c r="G934">
        <v>0.22762616033800001</v>
      </c>
    </row>
    <row r="935" spans="1:7" x14ac:dyDescent="0.2">
      <c r="A935" t="str">
        <f t="shared" si="79"/>
        <v>BCL2L1</v>
      </c>
      <c r="B935" t="s">
        <v>352</v>
      </c>
      <c r="C935">
        <v>30310654</v>
      </c>
      <c r="D935" t="s">
        <v>3</v>
      </c>
      <c r="E935">
        <v>24</v>
      </c>
      <c r="F935" t="s">
        <v>3742</v>
      </c>
      <c r="G935">
        <v>1.10432186676E-4</v>
      </c>
    </row>
    <row r="936" spans="1:7" x14ac:dyDescent="0.2">
      <c r="A936" t="str">
        <f t="shared" si="79"/>
        <v>BCL2L1</v>
      </c>
      <c r="B936" t="s">
        <v>352</v>
      </c>
      <c r="C936">
        <v>30310660</v>
      </c>
      <c r="D936" t="s">
        <v>3</v>
      </c>
      <c r="E936">
        <v>22</v>
      </c>
      <c r="F936" t="s">
        <v>3743</v>
      </c>
      <c r="G936">
        <v>1.1225093089</v>
      </c>
    </row>
    <row r="937" spans="1:7" x14ac:dyDescent="0.2">
      <c r="A937" t="str">
        <f t="shared" si="79"/>
        <v>BCL2L1</v>
      </c>
      <c r="B937" t="s">
        <v>352</v>
      </c>
      <c r="C937">
        <v>30310696</v>
      </c>
      <c r="D937" t="s">
        <v>3</v>
      </c>
      <c r="E937">
        <v>23</v>
      </c>
      <c r="F937" t="s">
        <v>3744</v>
      </c>
      <c r="G937">
        <v>2.8741562123199998E-3</v>
      </c>
    </row>
    <row r="938" spans="1:7" x14ac:dyDescent="0.2">
      <c r="A938" t="str">
        <f t="shared" si="79"/>
        <v>BCL2L1</v>
      </c>
      <c r="B938" t="s">
        <v>352</v>
      </c>
      <c r="C938">
        <v>30310250</v>
      </c>
      <c r="D938" t="s">
        <v>8</v>
      </c>
      <c r="E938">
        <v>24</v>
      </c>
      <c r="F938" t="s">
        <v>3745</v>
      </c>
      <c r="G938">
        <v>0.20177767711899999</v>
      </c>
    </row>
    <row r="939" spans="1:7" x14ac:dyDescent="0.2">
      <c r="A939" t="str">
        <f t="shared" si="79"/>
        <v>BCL2L1</v>
      </c>
      <c r="B939" t="s">
        <v>352</v>
      </c>
      <c r="C939">
        <v>30310262</v>
      </c>
      <c r="D939" t="s">
        <v>8</v>
      </c>
      <c r="E939">
        <v>24</v>
      </c>
      <c r="F939" t="s">
        <v>3746</v>
      </c>
      <c r="G939">
        <v>0.27726717624300001</v>
      </c>
    </row>
    <row r="940" spans="1:7" x14ac:dyDescent="0.2">
      <c r="A940" t="str">
        <f t="shared" si="79"/>
        <v>BCL2L1</v>
      </c>
      <c r="B940" t="s">
        <v>352</v>
      </c>
      <c r="C940">
        <v>30310661</v>
      </c>
      <c r="D940" t="s">
        <v>3</v>
      </c>
      <c r="E940">
        <v>22</v>
      </c>
      <c r="F940" t="s">
        <v>3747</v>
      </c>
      <c r="G940">
        <v>0.96753828085500004</v>
      </c>
    </row>
    <row r="941" spans="1:7" x14ac:dyDescent="0.2">
      <c r="A941" t="str">
        <f t="shared" si="79"/>
        <v>BCL2L1</v>
      </c>
      <c r="B941" t="s">
        <v>352</v>
      </c>
      <c r="C941">
        <v>30310589</v>
      </c>
      <c r="D941" t="s">
        <v>8</v>
      </c>
      <c r="E941">
        <v>24</v>
      </c>
      <c r="F941" t="s">
        <v>3748</v>
      </c>
      <c r="G941">
        <v>0.104392408586</v>
      </c>
    </row>
    <row r="942" spans="1:7" x14ac:dyDescent="0.2">
      <c r="A942" t="str">
        <f t="shared" si="79"/>
        <v>BCL2L1</v>
      </c>
      <c r="B942" t="s">
        <v>352</v>
      </c>
      <c r="C942">
        <v>30310182</v>
      </c>
      <c r="D942" t="s">
        <v>3</v>
      </c>
      <c r="E942">
        <v>25</v>
      </c>
      <c r="F942" t="s">
        <v>3749</v>
      </c>
      <c r="G942">
        <v>-5.9105370432400002E-2</v>
      </c>
    </row>
    <row r="943" spans="1:7" x14ac:dyDescent="0.2">
      <c r="A943" t="str">
        <f t="shared" si="79"/>
        <v>BCL2L1</v>
      </c>
      <c r="B943" t="s">
        <v>352</v>
      </c>
      <c r="C943">
        <v>30310556</v>
      </c>
      <c r="D943" t="s">
        <v>3</v>
      </c>
      <c r="E943">
        <v>24</v>
      </c>
      <c r="F943" t="s">
        <v>3750</v>
      </c>
      <c r="G943">
        <v>8.4730581775700003E-2</v>
      </c>
    </row>
    <row r="944" spans="1:7" x14ac:dyDescent="0.2">
      <c r="A944" t="str">
        <f t="shared" si="79"/>
        <v>BCL2L1</v>
      </c>
      <c r="B944" t="s">
        <v>352</v>
      </c>
      <c r="C944">
        <v>30310534</v>
      </c>
      <c r="D944" t="s">
        <v>8</v>
      </c>
      <c r="E944">
        <v>22</v>
      </c>
      <c r="F944" t="s">
        <v>3751</v>
      </c>
      <c r="G944">
        <v>0.44422735105400002</v>
      </c>
    </row>
    <row r="945" spans="1:7" x14ac:dyDescent="0.2">
      <c r="A945" t="str">
        <f t="shared" si="79"/>
        <v>BCL2L1</v>
      </c>
      <c r="B945" t="s">
        <v>352</v>
      </c>
      <c r="C945">
        <v>30310334</v>
      </c>
      <c r="D945" t="s">
        <v>3</v>
      </c>
      <c r="E945">
        <v>24</v>
      </c>
      <c r="F945" t="s">
        <v>3752</v>
      </c>
      <c r="G945">
        <v>0.63566712249299995</v>
      </c>
    </row>
    <row r="946" spans="1:7" x14ac:dyDescent="0.2">
      <c r="A946" t="str">
        <f t="shared" si="79"/>
        <v>BCL2L1</v>
      </c>
      <c r="B946" t="s">
        <v>352</v>
      </c>
      <c r="C946">
        <v>30310594</v>
      </c>
      <c r="D946" t="s">
        <v>3</v>
      </c>
      <c r="E946">
        <v>23</v>
      </c>
      <c r="F946" t="s">
        <v>3753</v>
      </c>
      <c r="G946">
        <v>1.32053029682E-2</v>
      </c>
    </row>
    <row r="947" spans="1:7" x14ac:dyDescent="0.2">
      <c r="A947" t="str">
        <f t="shared" si="79"/>
        <v>BCL2L1</v>
      </c>
      <c r="B947" t="s">
        <v>352</v>
      </c>
      <c r="C947">
        <v>30310585</v>
      </c>
      <c r="D947" t="s">
        <v>8</v>
      </c>
      <c r="E947">
        <v>23</v>
      </c>
      <c r="F947" t="s">
        <v>3754</v>
      </c>
      <c r="G947">
        <v>0.52433542956000001</v>
      </c>
    </row>
    <row r="948" spans="1:7" x14ac:dyDescent="0.2">
      <c r="A948" t="str">
        <f t="shared" si="79"/>
        <v>BCL2L1</v>
      </c>
      <c r="B948" t="s">
        <v>352</v>
      </c>
      <c r="C948">
        <v>30310200</v>
      </c>
      <c r="D948" t="s">
        <v>3</v>
      </c>
      <c r="E948">
        <v>25</v>
      </c>
      <c r="F948" t="s">
        <v>3755</v>
      </c>
      <c r="G948">
        <v>8.67216046307E-2</v>
      </c>
    </row>
    <row r="949" spans="1:7" x14ac:dyDescent="0.2">
      <c r="A949" t="str">
        <f t="shared" ref="A949:A965" si="80">"BCLAF1"</f>
        <v>BCLAF1</v>
      </c>
      <c r="B949" t="s">
        <v>75</v>
      </c>
      <c r="C949">
        <v>136610894</v>
      </c>
      <c r="D949" t="s">
        <v>3</v>
      </c>
      <c r="E949">
        <v>23</v>
      </c>
      <c r="F949" t="s">
        <v>3756</v>
      </c>
      <c r="G949">
        <v>1.2362066032500001</v>
      </c>
    </row>
    <row r="950" spans="1:7" x14ac:dyDescent="0.2">
      <c r="A950" t="str">
        <f t="shared" si="80"/>
        <v>BCLAF1</v>
      </c>
      <c r="B950" t="s">
        <v>75</v>
      </c>
      <c r="C950">
        <v>136600732</v>
      </c>
      <c r="D950" t="s">
        <v>3</v>
      </c>
      <c r="E950">
        <v>27</v>
      </c>
      <c r="F950" t="s">
        <v>3757</v>
      </c>
      <c r="G950">
        <v>0.138810652437</v>
      </c>
    </row>
    <row r="951" spans="1:7" x14ac:dyDescent="0.2">
      <c r="A951" t="str">
        <f t="shared" si="80"/>
        <v>BCLAF1</v>
      </c>
      <c r="B951" t="s">
        <v>75</v>
      </c>
      <c r="C951">
        <v>136600999</v>
      </c>
      <c r="D951" t="s">
        <v>3</v>
      </c>
      <c r="E951">
        <v>21</v>
      </c>
      <c r="F951" t="s">
        <v>3758</v>
      </c>
      <c r="G951">
        <v>2.9478748222000001E-2</v>
      </c>
    </row>
    <row r="952" spans="1:7" x14ac:dyDescent="0.2">
      <c r="A952" t="str">
        <f t="shared" si="80"/>
        <v>BCLAF1</v>
      </c>
      <c r="B952" t="s">
        <v>75</v>
      </c>
      <c r="C952">
        <v>136610747</v>
      </c>
      <c r="D952" t="s">
        <v>3</v>
      </c>
      <c r="E952">
        <v>23</v>
      </c>
      <c r="F952" t="s">
        <v>3759</v>
      </c>
      <c r="G952">
        <v>5.6336486997600001E-2</v>
      </c>
    </row>
    <row r="953" spans="1:7" x14ac:dyDescent="0.2">
      <c r="A953" t="str">
        <f t="shared" si="80"/>
        <v>BCLAF1</v>
      </c>
      <c r="B953" t="s">
        <v>75</v>
      </c>
      <c r="C953">
        <v>136610761</v>
      </c>
      <c r="D953" t="s">
        <v>3</v>
      </c>
      <c r="E953">
        <v>24</v>
      </c>
      <c r="F953" t="s">
        <v>3760</v>
      </c>
      <c r="G953">
        <v>2.1928447831100002E-2</v>
      </c>
    </row>
    <row r="954" spans="1:7" x14ac:dyDescent="0.2">
      <c r="A954" t="str">
        <f t="shared" si="80"/>
        <v>BCLAF1</v>
      </c>
      <c r="B954" t="s">
        <v>75</v>
      </c>
      <c r="C954">
        <v>136610795</v>
      </c>
      <c r="D954" t="s">
        <v>3</v>
      </c>
      <c r="E954">
        <v>24</v>
      </c>
      <c r="F954" t="s">
        <v>3761</v>
      </c>
      <c r="G954">
        <v>7.4599249094200001E-2</v>
      </c>
    </row>
    <row r="955" spans="1:7" x14ac:dyDescent="0.2">
      <c r="A955" t="str">
        <f t="shared" si="80"/>
        <v>BCLAF1</v>
      </c>
      <c r="B955" t="s">
        <v>75</v>
      </c>
      <c r="C955">
        <v>136610817</v>
      </c>
      <c r="D955" t="s">
        <v>3</v>
      </c>
      <c r="E955">
        <v>24</v>
      </c>
      <c r="F955" t="s">
        <v>3762</v>
      </c>
      <c r="G955">
        <v>0.10321742434599999</v>
      </c>
    </row>
    <row r="956" spans="1:7" x14ac:dyDescent="0.2">
      <c r="A956" t="str">
        <f t="shared" si="80"/>
        <v>BCLAF1</v>
      </c>
      <c r="B956" t="s">
        <v>75</v>
      </c>
      <c r="C956">
        <v>136610905</v>
      </c>
      <c r="D956" t="s">
        <v>3</v>
      </c>
      <c r="E956">
        <v>22</v>
      </c>
      <c r="F956" t="s">
        <v>3763</v>
      </c>
      <c r="G956">
        <v>0.57872709390999999</v>
      </c>
    </row>
    <row r="957" spans="1:7" x14ac:dyDescent="0.2">
      <c r="A957" t="str">
        <f t="shared" si="80"/>
        <v>BCLAF1</v>
      </c>
      <c r="B957" t="s">
        <v>75</v>
      </c>
      <c r="C957">
        <v>136610912</v>
      </c>
      <c r="D957" t="s">
        <v>3</v>
      </c>
      <c r="E957">
        <v>24</v>
      </c>
      <c r="F957" t="s">
        <v>3764</v>
      </c>
      <c r="G957">
        <v>0.170489985998</v>
      </c>
    </row>
    <row r="958" spans="1:7" x14ac:dyDescent="0.2">
      <c r="A958" t="str">
        <f t="shared" si="80"/>
        <v>BCLAF1</v>
      </c>
      <c r="B958" t="s">
        <v>75</v>
      </c>
      <c r="C958">
        <v>136610875</v>
      </c>
      <c r="D958" t="s">
        <v>8</v>
      </c>
      <c r="E958">
        <v>24</v>
      </c>
      <c r="F958" t="s">
        <v>3765</v>
      </c>
      <c r="G958">
        <v>-6.4877384392799997E-2</v>
      </c>
    </row>
    <row r="959" spans="1:7" x14ac:dyDescent="0.2">
      <c r="A959" t="str">
        <f t="shared" si="80"/>
        <v>BCLAF1</v>
      </c>
      <c r="B959" t="s">
        <v>75</v>
      </c>
      <c r="C959">
        <v>136600993</v>
      </c>
      <c r="D959" t="s">
        <v>8</v>
      </c>
      <c r="E959">
        <v>28</v>
      </c>
      <c r="F959" t="s">
        <v>3766</v>
      </c>
      <c r="G959">
        <v>-8.7909734078799998E-2</v>
      </c>
    </row>
    <row r="960" spans="1:7" x14ac:dyDescent="0.2">
      <c r="A960" t="str">
        <f t="shared" si="80"/>
        <v>BCLAF1</v>
      </c>
      <c r="B960" t="s">
        <v>75</v>
      </c>
      <c r="C960">
        <v>136600818</v>
      </c>
      <c r="D960" t="s">
        <v>8</v>
      </c>
      <c r="E960">
        <v>22</v>
      </c>
      <c r="F960" t="s">
        <v>3767</v>
      </c>
      <c r="G960">
        <v>4.6975328792899999E-2</v>
      </c>
    </row>
    <row r="961" spans="1:7" x14ac:dyDescent="0.2">
      <c r="A961" t="str">
        <f t="shared" si="80"/>
        <v>BCLAF1</v>
      </c>
      <c r="B961" t="s">
        <v>75</v>
      </c>
      <c r="C961">
        <v>136600816</v>
      </c>
      <c r="D961" t="s">
        <v>8</v>
      </c>
      <c r="E961">
        <v>27</v>
      </c>
      <c r="F961" t="s">
        <v>3768</v>
      </c>
      <c r="G961">
        <v>-5.3822536802399998E-2</v>
      </c>
    </row>
    <row r="962" spans="1:7" x14ac:dyDescent="0.2">
      <c r="A962" t="str">
        <f t="shared" si="80"/>
        <v>BCLAF1</v>
      </c>
      <c r="B962" t="s">
        <v>75</v>
      </c>
      <c r="C962">
        <v>136600789</v>
      </c>
      <c r="D962" t="s">
        <v>8</v>
      </c>
      <c r="E962">
        <v>25</v>
      </c>
      <c r="F962" t="s">
        <v>3769</v>
      </c>
      <c r="G962">
        <v>-9.2098579182099997E-4</v>
      </c>
    </row>
    <row r="963" spans="1:7" x14ac:dyDescent="0.2">
      <c r="A963" t="str">
        <f t="shared" si="80"/>
        <v>BCLAF1</v>
      </c>
      <c r="B963" t="s">
        <v>75</v>
      </c>
      <c r="C963">
        <v>136610871</v>
      </c>
      <c r="D963" t="s">
        <v>3</v>
      </c>
      <c r="E963">
        <v>24</v>
      </c>
      <c r="F963" t="s">
        <v>3770</v>
      </c>
      <c r="G963">
        <v>0.39093233949400003</v>
      </c>
    </row>
    <row r="964" spans="1:7" x14ac:dyDescent="0.2">
      <c r="A964" t="str">
        <f t="shared" si="80"/>
        <v>BCLAF1</v>
      </c>
      <c r="B964" t="s">
        <v>75</v>
      </c>
      <c r="C964">
        <v>136600736</v>
      </c>
      <c r="D964" t="s">
        <v>8</v>
      </c>
      <c r="E964">
        <v>26</v>
      </c>
      <c r="F964" t="s">
        <v>3771</v>
      </c>
      <c r="G964">
        <v>4.6296445405800003E-2</v>
      </c>
    </row>
    <row r="965" spans="1:7" x14ac:dyDescent="0.2">
      <c r="A965" t="str">
        <f t="shared" si="80"/>
        <v>BCLAF1</v>
      </c>
      <c r="B965" t="s">
        <v>75</v>
      </c>
      <c r="C965">
        <v>136610946</v>
      </c>
      <c r="D965" t="s">
        <v>3</v>
      </c>
      <c r="E965">
        <v>23</v>
      </c>
      <c r="F965" t="s">
        <v>3772</v>
      </c>
      <c r="G965">
        <v>1.1850663028399999</v>
      </c>
    </row>
    <row r="966" spans="1:7" x14ac:dyDescent="0.2">
      <c r="A966" t="str">
        <f t="shared" ref="A966:A975" si="81">"BDP1"</f>
        <v>BDP1</v>
      </c>
      <c r="B966" t="s">
        <v>64</v>
      </c>
      <c r="C966">
        <v>70751448</v>
      </c>
      <c r="D966" t="s">
        <v>8</v>
      </c>
      <c r="E966">
        <v>23</v>
      </c>
      <c r="F966" t="s">
        <v>3773</v>
      </c>
      <c r="G966">
        <v>-3.3663864119399999E-2</v>
      </c>
    </row>
    <row r="967" spans="1:7" x14ac:dyDescent="0.2">
      <c r="A967" t="str">
        <f t="shared" si="81"/>
        <v>BDP1</v>
      </c>
      <c r="B967" t="s">
        <v>64</v>
      </c>
      <c r="C967">
        <v>70751638</v>
      </c>
      <c r="D967" t="s">
        <v>8</v>
      </c>
      <c r="E967">
        <v>24</v>
      </c>
      <c r="F967" t="s">
        <v>3774</v>
      </c>
      <c r="G967">
        <v>6.8463025445899994E-2</v>
      </c>
    </row>
    <row r="968" spans="1:7" x14ac:dyDescent="0.2">
      <c r="A968" t="str">
        <f t="shared" si="81"/>
        <v>BDP1</v>
      </c>
      <c r="B968" t="s">
        <v>64</v>
      </c>
      <c r="C968">
        <v>70751594</v>
      </c>
      <c r="D968" t="s">
        <v>8</v>
      </c>
      <c r="E968">
        <v>24</v>
      </c>
      <c r="F968" t="s">
        <v>3775</v>
      </c>
      <c r="G968">
        <v>0.15744462428200001</v>
      </c>
    </row>
    <row r="969" spans="1:7" x14ac:dyDescent="0.2">
      <c r="A969" t="str">
        <f t="shared" si="81"/>
        <v>BDP1</v>
      </c>
      <c r="B969" t="s">
        <v>64</v>
      </c>
      <c r="C969">
        <v>70751572</v>
      </c>
      <c r="D969" t="s">
        <v>8</v>
      </c>
      <c r="E969">
        <v>24</v>
      </c>
      <c r="F969" t="s">
        <v>3776</v>
      </c>
      <c r="G969">
        <v>0.20491162519100001</v>
      </c>
    </row>
    <row r="970" spans="1:7" x14ac:dyDescent="0.2">
      <c r="A970" t="str">
        <f t="shared" si="81"/>
        <v>BDP1</v>
      </c>
      <c r="B970" t="s">
        <v>64</v>
      </c>
      <c r="C970">
        <v>70751530</v>
      </c>
      <c r="D970" t="s">
        <v>8</v>
      </c>
      <c r="E970">
        <v>23</v>
      </c>
      <c r="F970" t="s">
        <v>3777</v>
      </c>
      <c r="G970">
        <v>0.55813066527699995</v>
      </c>
    </row>
    <row r="971" spans="1:7" x14ac:dyDescent="0.2">
      <c r="A971" t="str">
        <f t="shared" si="81"/>
        <v>BDP1</v>
      </c>
      <c r="B971" t="s">
        <v>64</v>
      </c>
      <c r="C971">
        <v>70751473</v>
      </c>
      <c r="D971" t="s">
        <v>8</v>
      </c>
      <c r="E971">
        <v>24</v>
      </c>
      <c r="F971" t="s">
        <v>3778</v>
      </c>
      <c r="G971">
        <v>0.10412247145</v>
      </c>
    </row>
    <row r="972" spans="1:7" x14ac:dyDescent="0.2">
      <c r="A972" t="str">
        <f t="shared" si="81"/>
        <v>BDP1</v>
      </c>
      <c r="B972" t="s">
        <v>64</v>
      </c>
      <c r="C972">
        <v>70751465</v>
      </c>
      <c r="D972" t="s">
        <v>8</v>
      </c>
      <c r="E972">
        <v>24</v>
      </c>
      <c r="F972" t="s">
        <v>3779</v>
      </c>
      <c r="G972">
        <v>9.6445307862999992E-3</v>
      </c>
    </row>
    <row r="973" spans="1:7" x14ac:dyDescent="0.2">
      <c r="A973" t="str">
        <f t="shared" si="81"/>
        <v>BDP1</v>
      </c>
      <c r="B973" t="s">
        <v>64</v>
      </c>
      <c r="C973">
        <v>70751699</v>
      </c>
      <c r="D973" t="s">
        <v>3</v>
      </c>
      <c r="E973">
        <v>23</v>
      </c>
      <c r="F973" t="s">
        <v>3780</v>
      </c>
      <c r="G973">
        <v>0.59337851854199997</v>
      </c>
    </row>
    <row r="974" spans="1:7" x14ac:dyDescent="0.2">
      <c r="A974" t="str">
        <f t="shared" si="81"/>
        <v>BDP1</v>
      </c>
      <c r="B974" t="s">
        <v>64</v>
      </c>
      <c r="C974">
        <v>70751690</v>
      </c>
      <c r="D974" t="s">
        <v>3</v>
      </c>
      <c r="E974">
        <v>23</v>
      </c>
      <c r="F974" t="s">
        <v>3781</v>
      </c>
      <c r="G974">
        <v>1.84849081618</v>
      </c>
    </row>
    <row r="975" spans="1:7" x14ac:dyDescent="0.2">
      <c r="A975" t="str">
        <f t="shared" si="81"/>
        <v>BDP1</v>
      </c>
      <c r="B975" t="s">
        <v>64</v>
      </c>
      <c r="C975">
        <v>70751627</v>
      </c>
      <c r="D975" t="s">
        <v>3</v>
      </c>
      <c r="E975">
        <v>25</v>
      </c>
      <c r="F975" t="s">
        <v>3782</v>
      </c>
      <c r="G975">
        <v>9.2774563050600001E-2</v>
      </c>
    </row>
    <row r="976" spans="1:7" x14ac:dyDescent="0.2">
      <c r="A976" t="str">
        <f t="shared" ref="A976:A984" si="82">"BIRC5"</f>
        <v>BIRC5</v>
      </c>
      <c r="B976" t="s">
        <v>484</v>
      </c>
      <c r="C976">
        <v>76210499</v>
      </c>
      <c r="D976" t="s">
        <v>3</v>
      </c>
      <c r="E976">
        <v>24</v>
      </c>
      <c r="F976" t="s">
        <v>3783</v>
      </c>
      <c r="G976">
        <v>0.51453355578500004</v>
      </c>
    </row>
    <row r="977" spans="1:7" x14ac:dyDescent="0.2">
      <c r="A977" t="str">
        <f t="shared" si="82"/>
        <v>BIRC5</v>
      </c>
      <c r="B977" t="s">
        <v>484</v>
      </c>
      <c r="C977">
        <v>76210422</v>
      </c>
      <c r="D977" t="s">
        <v>3</v>
      </c>
      <c r="E977">
        <v>24</v>
      </c>
      <c r="F977" t="s">
        <v>3784</v>
      </c>
      <c r="G977">
        <v>0.11377522426599999</v>
      </c>
    </row>
    <row r="978" spans="1:7" x14ac:dyDescent="0.2">
      <c r="A978" t="str">
        <f t="shared" si="82"/>
        <v>BIRC5</v>
      </c>
      <c r="B978" t="s">
        <v>484</v>
      </c>
      <c r="C978">
        <v>76210404</v>
      </c>
      <c r="D978" t="s">
        <v>3</v>
      </c>
      <c r="E978">
        <v>24</v>
      </c>
      <c r="F978" t="s">
        <v>3785</v>
      </c>
      <c r="G978">
        <v>1.0505198439600001</v>
      </c>
    </row>
    <row r="979" spans="1:7" x14ac:dyDescent="0.2">
      <c r="A979" t="str">
        <f t="shared" si="82"/>
        <v>BIRC5</v>
      </c>
      <c r="B979" t="s">
        <v>484</v>
      </c>
      <c r="C979">
        <v>76210310</v>
      </c>
      <c r="D979" t="s">
        <v>8</v>
      </c>
      <c r="E979">
        <v>24</v>
      </c>
      <c r="F979" t="s">
        <v>3786</v>
      </c>
      <c r="G979">
        <v>0.31997040963500001</v>
      </c>
    </row>
    <row r="980" spans="1:7" x14ac:dyDescent="0.2">
      <c r="A980" t="str">
        <f t="shared" si="82"/>
        <v>BIRC5</v>
      </c>
      <c r="B980" t="s">
        <v>484</v>
      </c>
      <c r="C980">
        <v>76210341</v>
      </c>
      <c r="D980" t="s">
        <v>3</v>
      </c>
      <c r="E980">
        <v>23</v>
      </c>
      <c r="F980" t="s">
        <v>3787</v>
      </c>
      <c r="G980">
        <v>2.5481655208300001E-2</v>
      </c>
    </row>
    <row r="981" spans="1:7" x14ac:dyDescent="0.2">
      <c r="A981" t="str">
        <f t="shared" si="82"/>
        <v>BIRC5</v>
      </c>
      <c r="B981" t="s">
        <v>484</v>
      </c>
      <c r="C981">
        <v>76210371</v>
      </c>
      <c r="D981" t="s">
        <v>3</v>
      </c>
      <c r="E981">
        <v>23</v>
      </c>
      <c r="F981" t="s">
        <v>3788</v>
      </c>
      <c r="G981">
        <v>1.2104452136599999</v>
      </c>
    </row>
    <row r="982" spans="1:7" x14ac:dyDescent="0.2">
      <c r="A982" t="str">
        <f t="shared" si="82"/>
        <v>BIRC5</v>
      </c>
      <c r="B982" t="s">
        <v>484</v>
      </c>
      <c r="C982">
        <v>76210302</v>
      </c>
      <c r="D982" t="s">
        <v>3</v>
      </c>
      <c r="E982">
        <v>24</v>
      </c>
      <c r="F982" t="s">
        <v>3789</v>
      </c>
      <c r="G982">
        <v>0.70633371458700001</v>
      </c>
    </row>
    <row r="983" spans="1:7" x14ac:dyDescent="0.2">
      <c r="A983" t="str">
        <f t="shared" si="82"/>
        <v>BIRC5</v>
      </c>
      <c r="B983" t="s">
        <v>484</v>
      </c>
      <c r="C983">
        <v>76210254</v>
      </c>
      <c r="D983" t="s">
        <v>3</v>
      </c>
      <c r="E983">
        <v>24</v>
      </c>
      <c r="F983" t="s">
        <v>3790</v>
      </c>
      <c r="G983">
        <v>0.28373053363900003</v>
      </c>
    </row>
    <row r="984" spans="1:7" x14ac:dyDescent="0.2">
      <c r="A984" t="str">
        <f t="shared" si="82"/>
        <v>BIRC5</v>
      </c>
      <c r="B984" t="s">
        <v>484</v>
      </c>
      <c r="C984">
        <v>76210320</v>
      </c>
      <c r="D984" t="s">
        <v>3</v>
      </c>
      <c r="E984">
        <v>22</v>
      </c>
      <c r="F984" t="s">
        <v>3791</v>
      </c>
      <c r="G984">
        <v>0.73903494238</v>
      </c>
    </row>
    <row r="985" spans="1:7" x14ac:dyDescent="0.2">
      <c r="A985" t="str">
        <f t="shared" ref="A985:A991" si="83">"BMS1"</f>
        <v>BMS1</v>
      </c>
      <c r="B985" t="s">
        <v>372</v>
      </c>
      <c r="C985">
        <v>43278259</v>
      </c>
      <c r="D985" t="s">
        <v>8</v>
      </c>
      <c r="E985">
        <v>24</v>
      </c>
      <c r="F985" t="s">
        <v>3792</v>
      </c>
      <c r="G985">
        <v>1.6764170276799999</v>
      </c>
    </row>
    <row r="986" spans="1:7" x14ac:dyDescent="0.2">
      <c r="A986" t="str">
        <f t="shared" si="83"/>
        <v>BMS1</v>
      </c>
      <c r="B986" t="s">
        <v>372</v>
      </c>
      <c r="C986">
        <v>43278292</v>
      </c>
      <c r="D986" t="s">
        <v>8</v>
      </c>
      <c r="E986">
        <v>23</v>
      </c>
      <c r="F986" t="s">
        <v>3793</v>
      </c>
      <c r="G986">
        <v>0.651595956827</v>
      </c>
    </row>
    <row r="987" spans="1:7" x14ac:dyDescent="0.2">
      <c r="A987" t="str">
        <f t="shared" si="83"/>
        <v>BMS1</v>
      </c>
      <c r="B987" t="s">
        <v>372</v>
      </c>
      <c r="C987">
        <v>43278298</v>
      </c>
      <c r="D987" t="s">
        <v>8</v>
      </c>
      <c r="E987">
        <v>22</v>
      </c>
      <c r="F987" t="s">
        <v>3794</v>
      </c>
      <c r="G987">
        <v>0.67198701549200002</v>
      </c>
    </row>
    <row r="988" spans="1:7" x14ac:dyDescent="0.2">
      <c r="A988" t="str">
        <f t="shared" si="83"/>
        <v>BMS1</v>
      </c>
      <c r="B988" t="s">
        <v>372</v>
      </c>
      <c r="C988">
        <v>43278244</v>
      </c>
      <c r="D988" t="s">
        <v>3</v>
      </c>
      <c r="E988">
        <v>25</v>
      </c>
      <c r="F988" t="s">
        <v>3795</v>
      </c>
      <c r="G988">
        <v>0.31874748320099999</v>
      </c>
    </row>
    <row r="989" spans="1:7" x14ac:dyDescent="0.2">
      <c r="A989" t="str">
        <f t="shared" si="83"/>
        <v>BMS1</v>
      </c>
      <c r="B989" t="s">
        <v>372</v>
      </c>
      <c r="C989">
        <v>43278422</v>
      </c>
      <c r="D989" t="s">
        <v>8</v>
      </c>
      <c r="E989">
        <v>25</v>
      </c>
      <c r="F989" t="s">
        <v>3796</v>
      </c>
      <c r="G989">
        <v>0.10030485577500001</v>
      </c>
    </row>
    <row r="990" spans="1:7" x14ac:dyDescent="0.2">
      <c r="A990" t="str">
        <f t="shared" si="83"/>
        <v>BMS1</v>
      </c>
      <c r="B990" t="s">
        <v>372</v>
      </c>
      <c r="C990">
        <v>43278445</v>
      </c>
      <c r="D990" t="s">
        <v>8</v>
      </c>
      <c r="E990">
        <v>24</v>
      </c>
      <c r="F990" t="s">
        <v>3797</v>
      </c>
      <c r="G990">
        <v>0.28259937969400001</v>
      </c>
    </row>
    <row r="991" spans="1:7" x14ac:dyDescent="0.2">
      <c r="A991" t="str">
        <f t="shared" si="83"/>
        <v>BMS1</v>
      </c>
      <c r="B991" t="s">
        <v>372</v>
      </c>
      <c r="C991">
        <v>43278484</v>
      </c>
      <c r="D991" t="s">
        <v>8</v>
      </c>
      <c r="E991">
        <v>25</v>
      </c>
      <c r="F991" t="s">
        <v>3798</v>
      </c>
      <c r="G991">
        <v>0.25957004259499999</v>
      </c>
    </row>
    <row r="992" spans="1:7" x14ac:dyDescent="0.2">
      <c r="A992" t="str">
        <f t="shared" ref="A992:A1001" si="84">"BNIP1"</f>
        <v>BNIP1</v>
      </c>
      <c r="B992" t="s">
        <v>64</v>
      </c>
      <c r="C992">
        <v>172571551</v>
      </c>
      <c r="D992" t="s">
        <v>8</v>
      </c>
      <c r="E992">
        <v>22</v>
      </c>
      <c r="F992" t="s">
        <v>3799</v>
      </c>
      <c r="G992">
        <v>0.99988767885300001</v>
      </c>
    </row>
    <row r="993" spans="1:7" x14ac:dyDescent="0.2">
      <c r="A993" t="str">
        <f t="shared" si="84"/>
        <v>BNIP1</v>
      </c>
      <c r="B993" t="s">
        <v>64</v>
      </c>
      <c r="C993">
        <v>172571779</v>
      </c>
      <c r="D993" t="s">
        <v>3</v>
      </c>
      <c r="E993">
        <v>23</v>
      </c>
      <c r="F993" t="s">
        <v>3800</v>
      </c>
      <c r="G993">
        <v>0.46260359110600002</v>
      </c>
    </row>
    <row r="994" spans="1:7" x14ac:dyDescent="0.2">
      <c r="A994" t="str">
        <f t="shared" si="84"/>
        <v>BNIP1</v>
      </c>
      <c r="B994" t="s">
        <v>64</v>
      </c>
      <c r="C994">
        <v>172571667</v>
      </c>
      <c r="D994" t="s">
        <v>3</v>
      </c>
      <c r="E994">
        <v>23</v>
      </c>
      <c r="F994" t="s">
        <v>3801</v>
      </c>
      <c r="G994">
        <v>0.99506564540200004</v>
      </c>
    </row>
    <row r="995" spans="1:7" x14ac:dyDescent="0.2">
      <c r="A995" t="str">
        <f t="shared" si="84"/>
        <v>BNIP1</v>
      </c>
      <c r="B995" t="s">
        <v>64</v>
      </c>
      <c r="C995">
        <v>172571772</v>
      </c>
      <c r="D995" t="s">
        <v>3</v>
      </c>
      <c r="E995">
        <v>23</v>
      </c>
      <c r="F995" t="s">
        <v>3802</v>
      </c>
      <c r="G995">
        <v>0.57396664800099995</v>
      </c>
    </row>
    <row r="996" spans="1:7" x14ac:dyDescent="0.2">
      <c r="A996" t="str">
        <f t="shared" si="84"/>
        <v>BNIP1</v>
      </c>
      <c r="B996" t="s">
        <v>64</v>
      </c>
      <c r="C996">
        <v>172571753</v>
      </c>
      <c r="D996" t="s">
        <v>3</v>
      </c>
      <c r="E996">
        <v>21</v>
      </c>
      <c r="F996" t="s">
        <v>3803</v>
      </c>
      <c r="G996">
        <v>3.8574461605199999E-2</v>
      </c>
    </row>
    <row r="997" spans="1:7" x14ac:dyDescent="0.2">
      <c r="A997" t="str">
        <f t="shared" si="84"/>
        <v>BNIP1</v>
      </c>
      <c r="B997" t="s">
        <v>64</v>
      </c>
      <c r="C997">
        <v>172571537</v>
      </c>
      <c r="D997" t="s">
        <v>8</v>
      </c>
      <c r="E997">
        <v>24</v>
      </c>
      <c r="F997" t="s">
        <v>3804</v>
      </c>
      <c r="G997">
        <v>0.65732716444600003</v>
      </c>
    </row>
    <row r="998" spans="1:7" x14ac:dyDescent="0.2">
      <c r="A998" t="str">
        <f t="shared" si="84"/>
        <v>BNIP1</v>
      </c>
      <c r="B998" t="s">
        <v>64</v>
      </c>
      <c r="C998">
        <v>172571534</v>
      </c>
      <c r="D998" t="s">
        <v>3</v>
      </c>
      <c r="E998">
        <v>24</v>
      </c>
      <c r="F998" t="s">
        <v>3805</v>
      </c>
      <c r="G998">
        <v>7.5433615769800004E-3</v>
      </c>
    </row>
    <row r="999" spans="1:7" x14ac:dyDescent="0.2">
      <c r="A999" t="str">
        <f t="shared" si="84"/>
        <v>BNIP1</v>
      </c>
      <c r="B999" t="s">
        <v>64</v>
      </c>
      <c r="C999">
        <v>172571644</v>
      </c>
      <c r="D999" t="s">
        <v>8</v>
      </c>
      <c r="E999">
        <v>23</v>
      </c>
      <c r="F999" t="s">
        <v>3806</v>
      </c>
      <c r="G999">
        <v>0.280972750233</v>
      </c>
    </row>
    <row r="1000" spans="1:7" x14ac:dyDescent="0.2">
      <c r="A1000" t="str">
        <f t="shared" si="84"/>
        <v>BNIP1</v>
      </c>
      <c r="B1000" t="s">
        <v>64</v>
      </c>
      <c r="C1000">
        <v>172571577</v>
      </c>
      <c r="D1000" t="s">
        <v>8</v>
      </c>
      <c r="E1000">
        <v>24</v>
      </c>
      <c r="F1000" t="s">
        <v>3807</v>
      </c>
      <c r="G1000">
        <v>0.84518509996000002</v>
      </c>
    </row>
    <row r="1001" spans="1:7" x14ac:dyDescent="0.2">
      <c r="A1001" t="str">
        <f t="shared" si="84"/>
        <v>BNIP1</v>
      </c>
      <c r="B1001" t="s">
        <v>64</v>
      </c>
      <c r="C1001">
        <v>172571521</v>
      </c>
      <c r="D1001" t="s">
        <v>3</v>
      </c>
      <c r="E1001">
        <v>24</v>
      </c>
      <c r="F1001" t="s">
        <v>3808</v>
      </c>
      <c r="G1001">
        <v>1.0050466757400001</v>
      </c>
    </row>
    <row r="1002" spans="1:7" x14ac:dyDescent="0.2">
      <c r="A1002" t="str">
        <f t="shared" ref="A1002:A1010" si="85">"BOD1L1"</f>
        <v>BOD1L1</v>
      </c>
      <c r="B1002" t="s">
        <v>24</v>
      </c>
      <c r="C1002">
        <v>13629244</v>
      </c>
      <c r="D1002" t="s">
        <v>3</v>
      </c>
      <c r="E1002">
        <v>22</v>
      </c>
      <c r="F1002" t="s">
        <v>3809</v>
      </c>
      <c r="G1002">
        <v>0.71058823354099998</v>
      </c>
    </row>
    <row r="1003" spans="1:7" x14ac:dyDescent="0.2">
      <c r="A1003" t="str">
        <f t="shared" si="85"/>
        <v>BOD1L1</v>
      </c>
      <c r="B1003" t="s">
        <v>24</v>
      </c>
      <c r="C1003">
        <v>13629299</v>
      </c>
      <c r="D1003" t="s">
        <v>3</v>
      </c>
      <c r="E1003">
        <v>23</v>
      </c>
      <c r="F1003" t="s">
        <v>3810</v>
      </c>
      <c r="G1003">
        <v>0.75134280451500002</v>
      </c>
    </row>
    <row r="1004" spans="1:7" x14ac:dyDescent="0.2">
      <c r="A1004" t="str">
        <f t="shared" si="85"/>
        <v>BOD1L1</v>
      </c>
      <c r="B1004" t="s">
        <v>24</v>
      </c>
      <c r="C1004">
        <v>13629203</v>
      </c>
      <c r="D1004" t="s">
        <v>8</v>
      </c>
      <c r="E1004">
        <v>24</v>
      </c>
      <c r="F1004" t="s">
        <v>3811</v>
      </c>
      <c r="G1004">
        <v>0.66262212445699997</v>
      </c>
    </row>
    <row r="1005" spans="1:7" x14ac:dyDescent="0.2">
      <c r="A1005" t="str">
        <f t="shared" si="85"/>
        <v>BOD1L1</v>
      </c>
      <c r="B1005" t="s">
        <v>24</v>
      </c>
      <c r="C1005">
        <v>13629247</v>
      </c>
      <c r="D1005" t="s">
        <v>8</v>
      </c>
      <c r="E1005">
        <v>24</v>
      </c>
      <c r="F1005" t="s">
        <v>3812</v>
      </c>
      <c r="G1005">
        <v>0.108466769221</v>
      </c>
    </row>
    <row r="1006" spans="1:7" x14ac:dyDescent="0.2">
      <c r="A1006" t="str">
        <f t="shared" si="85"/>
        <v>BOD1L1</v>
      </c>
      <c r="B1006" t="s">
        <v>24</v>
      </c>
      <c r="C1006">
        <v>13629260</v>
      </c>
      <c r="D1006" t="s">
        <v>8</v>
      </c>
      <c r="E1006">
        <v>24</v>
      </c>
      <c r="F1006" t="s">
        <v>3813</v>
      </c>
      <c r="G1006">
        <v>0.34763807441799999</v>
      </c>
    </row>
    <row r="1007" spans="1:7" x14ac:dyDescent="0.2">
      <c r="A1007" t="str">
        <f t="shared" si="85"/>
        <v>BOD1L1</v>
      </c>
      <c r="B1007" t="s">
        <v>24</v>
      </c>
      <c r="C1007">
        <v>13629355</v>
      </c>
      <c r="D1007" t="s">
        <v>8</v>
      </c>
      <c r="E1007">
        <v>23</v>
      </c>
      <c r="F1007" t="s">
        <v>3814</v>
      </c>
      <c r="G1007">
        <v>0.10571500483</v>
      </c>
    </row>
    <row r="1008" spans="1:7" x14ac:dyDescent="0.2">
      <c r="A1008" t="str">
        <f t="shared" si="85"/>
        <v>BOD1L1</v>
      </c>
      <c r="B1008" t="s">
        <v>24</v>
      </c>
      <c r="C1008">
        <v>13629306</v>
      </c>
      <c r="D1008" t="s">
        <v>8</v>
      </c>
      <c r="E1008">
        <v>23</v>
      </c>
      <c r="F1008" t="s">
        <v>3815</v>
      </c>
      <c r="G1008">
        <v>1.5380689619400001</v>
      </c>
    </row>
    <row r="1009" spans="1:7" x14ac:dyDescent="0.2">
      <c r="A1009" t="str">
        <f t="shared" si="85"/>
        <v>BOD1L1</v>
      </c>
      <c r="B1009" t="s">
        <v>24</v>
      </c>
      <c r="C1009">
        <v>13629327</v>
      </c>
      <c r="D1009" t="s">
        <v>8</v>
      </c>
      <c r="E1009">
        <v>23</v>
      </c>
      <c r="F1009" t="s">
        <v>3816</v>
      </c>
      <c r="G1009">
        <v>0.51314921916699996</v>
      </c>
    </row>
    <row r="1010" spans="1:7" x14ac:dyDescent="0.2">
      <c r="A1010" t="str">
        <f t="shared" si="85"/>
        <v>BOD1L1</v>
      </c>
      <c r="B1010" t="s">
        <v>24</v>
      </c>
      <c r="C1010">
        <v>13629318</v>
      </c>
      <c r="D1010" t="s">
        <v>8</v>
      </c>
      <c r="E1010">
        <v>24</v>
      </c>
      <c r="F1010" t="s">
        <v>3817</v>
      </c>
      <c r="G1010">
        <v>0.517736566264</v>
      </c>
    </row>
    <row r="1011" spans="1:7" x14ac:dyDescent="0.2">
      <c r="A1011" t="str">
        <f t="shared" ref="A1011:A1020" si="86">"BOLA3"</f>
        <v>BOLA3</v>
      </c>
      <c r="B1011" t="s">
        <v>161</v>
      </c>
      <c r="C1011">
        <v>74375081</v>
      </c>
      <c r="D1011" t="s">
        <v>8</v>
      </c>
      <c r="E1011">
        <v>24</v>
      </c>
      <c r="F1011" t="s">
        <v>3818</v>
      </c>
      <c r="G1011">
        <v>0.101642929893</v>
      </c>
    </row>
    <row r="1012" spans="1:7" x14ac:dyDescent="0.2">
      <c r="A1012" t="str">
        <f t="shared" si="86"/>
        <v>BOLA3</v>
      </c>
      <c r="B1012" t="s">
        <v>161</v>
      </c>
      <c r="C1012">
        <v>74375102</v>
      </c>
      <c r="D1012" t="s">
        <v>3</v>
      </c>
      <c r="E1012">
        <v>24</v>
      </c>
      <c r="F1012" t="s">
        <v>3819</v>
      </c>
      <c r="G1012">
        <v>-0.18550005290800001</v>
      </c>
    </row>
    <row r="1013" spans="1:7" x14ac:dyDescent="0.2">
      <c r="A1013" t="str">
        <f t="shared" si="86"/>
        <v>BOLA3</v>
      </c>
      <c r="B1013" t="s">
        <v>161</v>
      </c>
      <c r="C1013">
        <v>74375094</v>
      </c>
      <c r="D1013" t="s">
        <v>3</v>
      </c>
      <c r="E1013">
        <v>23</v>
      </c>
      <c r="F1013" t="s">
        <v>3820</v>
      </c>
      <c r="G1013">
        <v>-6.4294432712200004E-3</v>
      </c>
    </row>
    <row r="1014" spans="1:7" x14ac:dyDescent="0.2">
      <c r="A1014" t="str">
        <f t="shared" si="86"/>
        <v>BOLA3</v>
      </c>
      <c r="B1014" t="s">
        <v>161</v>
      </c>
      <c r="C1014">
        <v>74375002</v>
      </c>
      <c r="D1014" t="s">
        <v>3</v>
      </c>
      <c r="E1014">
        <v>24</v>
      </c>
      <c r="F1014" t="s">
        <v>3821</v>
      </c>
      <c r="G1014">
        <v>5.0667040117499999E-2</v>
      </c>
    </row>
    <row r="1015" spans="1:7" x14ac:dyDescent="0.2">
      <c r="A1015" t="str">
        <f t="shared" si="86"/>
        <v>BOLA3</v>
      </c>
      <c r="B1015" t="s">
        <v>161</v>
      </c>
      <c r="C1015">
        <v>74374936</v>
      </c>
      <c r="D1015" t="s">
        <v>3</v>
      </c>
      <c r="E1015">
        <v>23</v>
      </c>
      <c r="F1015" t="s">
        <v>3822</v>
      </c>
      <c r="G1015">
        <v>1.0895429191699999</v>
      </c>
    </row>
    <row r="1016" spans="1:7" x14ac:dyDescent="0.2">
      <c r="A1016" t="str">
        <f t="shared" si="86"/>
        <v>BOLA3</v>
      </c>
      <c r="B1016" t="s">
        <v>161</v>
      </c>
      <c r="C1016">
        <v>74374906</v>
      </c>
      <c r="D1016" t="s">
        <v>3</v>
      </c>
      <c r="E1016">
        <v>23</v>
      </c>
      <c r="F1016" t="s">
        <v>3823</v>
      </c>
      <c r="G1016">
        <v>7.8080443640100002E-3</v>
      </c>
    </row>
    <row r="1017" spans="1:7" x14ac:dyDescent="0.2">
      <c r="A1017" t="str">
        <f t="shared" si="86"/>
        <v>BOLA3</v>
      </c>
      <c r="B1017" t="s">
        <v>161</v>
      </c>
      <c r="C1017">
        <v>74374846</v>
      </c>
      <c r="D1017" t="s">
        <v>3</v>
      </c>
      <c r="E1017">
        <v>24</v>
      </c>
      <c r="F1017" t="s">
        <v>3824</v>
      </c>
      <c r="G1017">
        <v>0.180217024414</v>
      </c>
    </row>
    <row r="1018" spans="1:7" x14ac:dyDescent="0.2">
      <c r="A1018" t="str">
        <f t="shared" si="86"/>
        <v>BOLA3</v>
      </c>
      <c r="B1018" t="s">
        <v>161</v>
      </c>
      <c r="C1018">
        <v>74375130</v>
      </c>
      <c r="D1018" t="s">
        <v>3</v>
      </c>
      <c r="E1018">
        <v>24</v>
      </c>
      <c r="F1018" t="s">
        <v>3825</v>
      </c>
      <c r="G1018">
        <v>0.64297371380199997</v>
      </c>
    </row>
    <row r="1019" spans="1:7" x14ac:dyDescent="0.2">
      <c r="A1019" t="str">
        <f t="shared" si="86"/>
        <v>BOLA3</v>
      </c>
      <c r="B1019" t="s">
        <v>161</v>
      </c>
      <c r="C1019">
        <v>74375058</v>
      </c>
      <c r="D1019" t="s">
        <v>8</v>
      </c>
      <c r="E1019">
        <v>24</v>
      </c>
      <c r="F1019" t="s">
        <v>3826</v>
      </c>
      <c r="G1019">
        <v>1.2674833670300001</v>
      </c>
    </row>
    <row r="1020" spans="1:7" x14ac:dyDescent="0.2">
      <c r="A1020" t="str">
        <f t="shared" si="86"/>
        <v>BOLA3</v>
      </c>
      <c r="B1020" t="s">
        <v>161</v>
      </c>
      <c r="C1020">
        <v>74374825</v>
      </c>
      <c r="D1020" t="s">
        <v>3</v>
      </c>
      <c r="E1020">
        <v>22</v>
      </c>
      <c r="F1020" t="s">
        <v>3827</v>
      </c>
      <c r="G1020">
        <v>0.325633951551</v>
      </c>
    </row>
    <row r="1021" spans="1:7" x14ac:dyDescent="0.2">
      <c r="A1021" t="str">
        <f t="shared" ref="A1021:A1030" si="87">"BORA"</f>
        <v>BORA</v>
      </c>
      <c r="B1021" t="s">
        <v>413</v>
      </c>
      <c r="C1021">
        <v>73302308</v>
      </c>
      <c r="D1021" t="s">
        <v>8</v>
      </c>
      <c r="E1021">
        <v>24</v>
      </c>
      <c r="F1021" t="s">
        <v>3828</v>
      </c>
      <c r="G1021">
        <v>7.5012428833300004E-2</v>
      </c>
    </row>
    <row r="1022" spans="1:7" x14ac:dyDescent="0.2">
      <c r="A1022" t="str">
        <f t="shared" si="87"/>
        <v>BORA</v>
      </c>
      <c r="B1022" t="s">
        <v>413</v>
      </c>
      <c r="C1022">
        <v>73302247</v>
      </c>
      <c r="D1022" t="s">
        <v>8</v>
      </c>
      <c r="E1022">
        <v>24</v>
      </c>
      <c r="F1022" t="s">
        <v>3829</v>
      </c>
      <c r="G1022">
        <v>0.58884293169900004</v>
      </c>
    </row>
    <row r="1023" spans="1:7" x14ac:dyDescent="0.2">
      <c r="A1023" t="str">
        <f t="shared" si="87"/>
        <v>BORA</v>
      </c>
      <c r="B1023" t="s">
        <v>413</v>
      </c>
      <c r="C1023">
        <v>73302170</v>
      </c>
      <c r="D1023" t="s">
        <v>8</v>
      </c>
      <c r="E1023">
        <v>22</v>
      </c>
      <c r="F1023" t="s">
        <v>3830</v>
      </c>
      <c r="G1023">
        <v>6.0661983306700001E-2</v>
      </c>
    </row>
    <row r="1024" spans="1:7" x14ac:dyDescent="0.2">
      <c r="A1024" t="str">
        <f t="shared" si="87"/>
        <v>BORA</v>
      </c>
      <c r="B1024" t="s">
        <v>413</v>
      </c>
      <c r="C1024">
        <v>73302018</v>
      </c>
      <c r="D1024" t="s">
        <v>3</v>
      </c>
      <c r="E1024">
        <v>23</v>
      </c>
      <c r="F1024" t="s">
        <v>3831</v>
      </c>
      <c r="G1024">
        <v>2.6464758113399999E-2</v>
      </c>
    </row>
    <row r="1025" spans="1:7" x14ac:dyDescent="0.2">
      <c r="A1025" t="str">
        <f t="shared" si="87"/>
        <v>BORA</v>
      </c>
      <c r="B1025" t="s">
        <v>413</v>
      </c>
      <c r="C1025">
        <v>73302055</v>
      </c>
      <c r="D1025" t="s">
        <v>8</v>
      </c>
      <c r="E1025">
        <v>24</v>
      </c>
      <c r="F1025" t="s">
        <v>3832</v>
      </c>
      <c r="G1025">
        <v>6.4753223884799996E-2</v>
      </c>
    </row>
    <row r="1026" spans="1:7" x14ac:dyDescent="0.2">
      <c r="A1026" t="str">
        <f t="shared" si="87"/>
        <v>BORA</v>
      </c>
      <c r="B1026" t="s">
        <v>413</v>
      </c>
      <c r="C1026">
        <v>73302072</v>
      </c>
      <c r="D1026" t="s">
        <v>3</v>
      </c>
      <c r="E1026">
        <v>23</v>
      </c>
      <c r="F1026" t="s">
        <v>3833</v>
      </c>
      <c r="G1026">
        <v>1.1989315068299999</v>
      </c>
    </row>
    <row r="1027" spans="1:7" x14ac:dyDescent="0.2">
      <c r="A1027" t="str">
        <f t="shared" si="87"/>
        <v>BORA</v>
      </c>
      <c r="B1027" t="s">
        <v>413</v>
      </c>
      <c r="C1027">
        <v>73302096</v>
      </c>
      <c r="D1027" t="s">
        <v>3</v>
      </c>
      <c r="E1027">
        <v>24</v>
      </c>
      <c r="F1027" t="s">
        <v>3834</v>
      </c>
      <c r="G1027">
        <v>1.0245815603399999</v>
      </c>
    </row>
    <row r="1028" spans="1:7" x14ac:dyDescent="0.2">
      <c r="A1028" t="str">
        <f t="shared" si="87"/>
        <v>BORA</v>
      </c>
      <c r="B1028" t="s">
        <v>413</v>
      </c>
      <c r="C1028">
        <v>73302106</v>
      </c>
      <c r="D1028" t="s">
        <v>3</v>
      </c>
      <c r="E1028">
        <v>24</v>
      </c>
      <c r="F1028" t="s">
        <v>3835</v>
      </c>
      <c r="G1028">
        <v>0.77648693282600001</v>
      </c>
    </row>
    <row r="1029" spans="1:7" x14ac:dyDescent="0.2">
      <c r="A1029" t="str">
        <f t="shared" si="87"/>
        <v>BORA</v>
      </c>
      <c r="B1029" t="s">
        <v>413</v>
      </c>
      <c r="C1029">
        <v>73302206</v>
      </c>
      <c r="D1029" t="s">
        <v>3</v>
      </c>
      <c r="E1029">
        <v>24</v>
      </c>
      <c r="F1029" t="s">
        <v>3836</v>
      </c>
      <c r="G1029">
        <v>0.14649355851900001</v>
      </c>
    </row>
    <row r="1030" spans="1:7" x14ac:dyDescent="0.2">
      <c r="A1030" t="str">
        <f t="shared" si="87"/>
        <v>BORA</v>
      </c>
      <c r="B1030" t="s">
        <v>413</v>
      </c>
      <c r="C1030">
        <v>73302295</v>
      </c>
      <c r="D1030" t="s">
        <v>3</v>
      </c>
      <c r="E1030">
        <v>23</v>
      </c>
      <c r="F1030" t="s">
        <v>3837</v>
      </c>
      <c r="G1030">
        <v>0.28377939641599997</v>
      </c>
    </row>
    <row r="1031" spans="1:7" x14ac:dyDescent="0.2">
      <c r="A1031" t="str">
        <f t="shared" ref="A1031:A1040" si="88">"BPGM"</f>
        <v>BPGM</v>
      </c>
      <c r="B1031" t="s">
        <v>2</v>
      </c>
      <c r="C1031">
        <v>134331619</v>
      </c>
      <c r="D1031" t="s">
        <v>8</v>
      </c>
      <c r="E1031">
        <v>24</v>
      </c>
      <c r="F1031" t="s">
        <v>3838</v>
      </c>
      <c r="G1031">
        <v>0.82152114190100001</v>
      </c>
    </row>
    <row r="1032" spans="1:7" x14ac:dyDescent="0.2">
      <c r="A1032" t="str">
        <f t="shared" si="88"/>
        <v>BPGM</v>
      </c>
      <c r="B1032" t="s">
        <v>2</v>
      </c>
      <c r="C1032">
        <v>134331644</v>
      </c>
      <c r="D1032" t="s">
        <v>8</v>
      </c>
      <c r="E1032">
        <v>24</v>
      </c>
      <c r="F1032" t="s">
        <v>3839</v>
      </c>
      <c r="G1032">
        <v>0.96519758474700001</v>
      </c>
    </row>
    <row r="1033" spans="1:7" x14ac:dyDescent="0.2">
      <c r="A1033" t="str">
        <f t="shared" si="88"/>
        <v>BPGM</v>
      </c>
      <c r="B1033" t="s">
        <v>2</v>
      </c>
      <c r="C1033">
        <v>134331625</v>
      </c>
      <c r="D1033" t="s">
        <v>8</v>
      </c>
      <c r="E1033">
        <v>24</v>
      </c>
      <c r="F1033" t="s">
        <v>3840</v>
      </c>
      <c r="G1033">
        <v>0.82027529931099996</v>
      </c>
    </row>
    <row r="1034" spans="1:7" x14ac:dyDescent="0.2">
      <c r="A1034" t="str">
        <f t="shared" si="88"/>
        <v>BPGM</v>
      </c>
      <c r="B1034" t="s">
        <v>2</v>
      </c>
      <c r="C1034">
        <v>134331596</v>
      </c>
      <c r="D1034" t="s">
        <v>8</v>
      </c>
      <c r="E1034">
        <v>24</v>
      </c>
      <c r="F1034" t="s">
        <v>3841</v>
      </c>
      <c r="G1034">
        <v>1.04066126461</v>
      </c>
    </row>
    <row r="1035" spans="1:7" x14ac:dyDescent="0.2">
      <c r="A1035" t="str">
        <f t="shared" si="88"/>
        <v>BPGM</v>
      </c>
      <c r="B1035" t="s">
        <v>2</v>
      </c>
      <c r="C1035">
        <v>134331571</v>
      </c>
      <c r="D1035" t="s">
        <v>8</v>
      </c>
      <c r="E1035">
        <v>24</v>
      </c>
      <c r="F1035" t="s">
        <v>3842</v>
      </c>
      <c r="G1035">
        <v>0.58626567369600002</v>
      </c>
    </row>
    <row r="1036" spans="1:7" x14ac:dyDescent="0.2">
      <c r="A1036" t="str">
        <f t="shared" si="88"/>
        <v>BPGM</v>
      </c>
      <c r="B1036" t="s">
        <v>2</v>
      </c>
      <c r="C1036">
        <v>134331565</v>
      </c>
      <c r="D1036" t="s">
        <v>8</v>
      </c>
      <c r="E1036">
        <v>24</v>
      </c>
      <c r="F1036" t="s">
        <v>3843</v>
      </c>
      <c r="G1036">
        <v>0.99414115064599995</v>
      </c>
    </row>
    <row r="1037" spans="1:7" x14ac:dyDescent="0.2">
      <c r="A1037" t="str">
        <f t="shared" si="88"/>
        <v>BPGM</v>
      </c>
      <c r="B1037" t="s">
        <v>2</v>
      </c>
      <c r="C1037">
        <v>134331819</v>
      </c>
      <c r="D1037" t="s">
        <v>3</v>
      </c>
      <c r="E1037">
        <v>24</v>
      </c>
      <c r="F1037" t="s">
        <v>3844</v>
      </c>
      <c r="G1037">
        <v>0.53119884678700002</v>
      </c>
    </row>
    <row r="1038" spans="1:7" x14ac:dyDescent="0.2">
      <c r="A1038" t="str">
        <f t="shared" si="88"/>
        <v>BPGM</v>
      </c>
      <c r="B1038" t="s">
        <v>2</v>
      </c>
      <c r="C1038">
        <v>134331611</v>
      </c>
      <c r="D1038" t="s">
        <v>3</v>
      </c>
      <c r="E1038">
        <v>24</v>
      </c>
      <c r="F1038" t="s">
        <v>3845</v>
      </c>
      <c r="G1038">
        <v>0.77085488187399998</v>
      </c>
    </row>
    <row r="1039" spans="1:7" x14ac:dyDescent="0.2">
      <c r="A1039" t="str">
        <f t="shared" si="88"/>
        <v>BPGM</v>
      </c>
      <c r="B1039" t="s">
        <v>2</v>
      </c>
      <c r="C1039">
        <v>134331766</v>
      </c>
      <c r="D1039" t="s">
        <v>8</v>
      </c>
      <c r="E1039">
        <v>24</v>
      </c>
      <c r="F1039" t="s">
        <v>3846</v>
      </c>
      <c r="G1039">
        <v>-7.9219212407100004E-2</v>
      </c>
    </row>
    <row r="1040" spans="1:7" x14ac:dyDescent="0.2">
      <c r="A1040" t="str">
        <f t="shared" si="88"/>
        <v>BPGM</v>
      </c>
      <c r="B1040" t="s">
        <v>2</v>
      </c>
      <c r="C1040">
        <v>134331789</v>
      </c>
      <c r="D1040" t="s">
        <v>3</v>
      </c>
      <c r="E1040">
        <v>24</v>
      </c>
      <c r="F1040" t="s">
        <v>3847</v>
      </c>
      <c r="G1040">
        <v>0.475250508111</v>
      </c>
    </row>
    <row r="1041" spans="1:7" x14ac:dyDescent="0.2">
      <c r="A1041" t="str">
        <f t="shared" ref="A1041:A1050" si="89">"BRCA1"</f>
        <v>BRCA1</v>
      </c>
      <c r="B1041" t="s">
        <v>484</v>
      </c>
      <c r="C1041">
        <v>41277239</v>
      </c>
      <c r="D1041" t="s">
        <v>3</v>
      </c>
      <c r="E1041">
        <v>23</v>
      </c>
      <c r="F1041" t="s">
        <v>3848</v>
      </c>
      <c r="G1041">
        <v>0.193272347106</v>
      </c>
    </row>
    <row r="1042" spans="1:7" x14ac:dyDescent="0.2">
      <c r="A1042" t="str">
        <f t="shared" si="89"/>
        <v>BRCA1</v>
      </c>
      <c r="B1042" t="s">
        <v>484</v>
      </c>
      <c r="C1042">
        <v>41277098</v>
      </c>
      <c r="D1042" t="s">
        <v>3</v>
      </c>
      <c r="E1042">
        <v>25</v>
      </c>
      <c r="F1042" t="s">
        <v>3849</v>
      </c>
      <c r="G1042">
        <v>0.19232329781999999</v>
      </c>
    </row>
    <row r="1043" spans="1:7" x14ac:dyDescent="0.2">
      <c r="A1043" t="str">
        <f t="shared" si="89"/>
        <v>BRCA1</v>
      </c>
      <c r="B1043" t="s">
        <v>484</v>
      </c>
      <c r="C1043">
        <v>41277361</v>
      </c>
      <c r="D1043" t="s">
        <v>3</v>
      </c>
      <c r="E1043">
        <v>24</v>
      </c>
      <c r="F1043" t="s">
        <v>3850</v>
      </c>
      <c r="G1043">
        <v>1.7905114396799999</v>
      </c>
    </row>
    <row r="1044" spans="1:7" x14ac:dyDescent="0.2">
      <c r="A1044" t="str">
        <f t="shared" si="89"/>
        <v>BRCA1</v>
      </c>
      <c r="B1044" t="s">
        <v>484</v>
      </c>
      <c r="C1044">
        <v>41277271</v>
      </c>
      <c r="D1044" t="s">
        <v>3</v>
      </c>
      <c r="E1044">
        <v>24</v>
      </c>
      <c r="F1044" t="s">
        <v>3851</v>
      </c>
      <c r="G1044">
        <v>0.72562888886400001</v>
      </c>
    </row>
    <row r="1045" spans="1:7" x14ac:dyDescent="0.2">
      <c r="A1045" t="str">
        <f t="shared" si="89"/>
        <v>BRCA1</v>
      </c>
      <c r="B1045" t="s">
        <v>484</v>
      </c>
      <c r="C1045">
        <v>41277227</v>
      </c>
      <c r="D1045" t="s">
        <v>3</v>
      </c>
      <c r="E1045">
        <v>23</v>
      </c>
      <c r="F1045" t="s">
        <v>3852</v>
      </c>
      <c r="G1045">
        <v>7.3968056833000007E-2</v>
      </c>
    </row>
    <row r="1046" spans="1:7" x14ac:dyDescent="0.2">
      <c r="A1046" t="str">
        <f t="shared" si="89"/>
        <v>BRCA1</v>
      </c>
      <c r="B1046" t="s">
        <v>484</v>
      </c>
      <c r="C1046">
        <v>41277087</v>
      </c>
      <c r="D1046" t="s">
        <v>3</v>
      </c>
      <c r="E1046">
        <v>23</v>
      </c>
      <c r="F1046" t="s">
        <v>3853</v>
      </c>
      <c r="G1046">
        <v>0.36640414483900002</v>
      </c>
    </row>
    <row r="1047" spans="1:7" x14ac:dyDescent="0.2">
      <c r="A1047" t="str">
        <f t="shared" si="89"/>
        <v>BRCA1</v>
      </c>
      <c r="B1047" t="s">
        <v>484</v>
      </c>
      <c r="C1047">
        <v>41277184</v>
      </c>
      <c r="D1047" t="s">
        <v>3</v>
      </c>
      <c r="E1047">
        <v>23</v>
      </c>
      <c r="F1047" t="s">
        <v>3854</v>
      </c>
      <c r="G1047">
        <v>8.5102013947899999E-2</v>
      </c>
    </row>
    <row r="1048" spans="1:7" x14ac:dyDescent="0.2">
      <c r="A1048" t="str">
        <f t="shared" si="89"/>
        <v>BRCA1</v>
      </c>
      <c r="B1048" t="s">
        <v>484</v>
      </c>
      <c r="C1048">
        <v>41277175</v>
      </c>
      <c r="D1048" t="s">
        <v>3</v>
      </c>
      <c r="E1048">
        <v>24</v>
      </c>
      <c r="F1048" t="s">
        <v>3855</v>
      </c>
      <c r="G1048">
        <v>-2.5945618041900001E-2</v>
      </c>
    </row>
    <row r="1049" spans="1:7" x14ac:dyDescent="0.2">
      <c r="A1049" t="str">
        <f t="shared" si="89"/>
        <v>BRCA1</v>
      </c>
      <c r="B1049" t="s">
        <v>484</v>
      </c>
      <c r="C1049">
        <v>41277137</v>
      </c>
      <c r="D1049" t="s">
        <v>3</v>
      </c>
      <c r="E1049">
        <v>24</v>
      </c>
      <c r="F1049" t="s">
        <v>3856</v>
      </c>
      <c r="G1049">
        <v>0.48385967145999997</v>
      </c>
    </row>
    <row r="1050" spans="1:7" x14ac:dyDescent="0.2">
      <c r="A1050" t="str">
        <f t="shared" si="89"/>
        <v>BRCA1</v>
      </c>
      <c r="B1050" t="s">
        <v>484</v>
      </c>
      <c r="C1050">
        <v>41277197</v>
      </c>
      <c r="D1050" t="s">
        <v>3</v>
      </c>
      <c r="E1050">
        <v>24</v>
      </c>
      <c r="F1050" t="s">
        <v>3857</v>
      </c>
      <c r="G1050">
        <v>0.330075078942</v>
      </c>
    </row>
    <row r="1051" spans="1:7" x14ac:dyDescent="0.2">
      <c r="A1051" t="str">
        <f t="shared" ref="A1051:A1060" si="90">"BRCA2"</f>
        <v>BRCA2</v>
      </c>
      <c r="B1051" t="s">
        <v>413</v>
      </c>
      <c r="C1051">
        <v>32889887</v>
      </c>
      <c r="D1051" t="s">
        <v>8</v>
      </c>
      <c r="E1051">
        <v>24</v>
      </c>
      <c r="F1051" t="s">
        <v>3858</v>
      </c>
      <c r="G1051">
        <v>0.41642331841899999</v>
      </c>
    </row>
    <row r="1052" spans="1:7" x14ac:dyDescent="0.2">
      <c r="A1052" t="str">
        <f t="shared" si="90"/>
        <v>BRCA2</v>
      </c>
      <c r="B1052" t="s">
        <v>413</v>
      </c>
      <c r="C1052">
        <v>32889869</v>
      </c>
      <c r="D1052" t="s">
        <v>8</v>
      </c>
      <c r="E1052">
        <v>22</v>
      </c>
      <c r="F1052" t="s">
        <v>3859</v>
      </c>
      <c r="G1052">
        <v>0.54791775793599995</v>
      </c>
    </row>
    <row r="1053" spans="1:7" x14ac:dyDescent="0.2">
      <c r="A1053" t="str">
        <f t="shared" si="90"/>
        <v>BRCA2</v>
      </c>
      <c r="B1053" t="s">
        <v>413</v>
      </c>
      <c r="C1053">
        <v>32889775</v>
      </c>
      <c r="D1053" t="s">
        <v>8</v>
      </c>
      <c r="E1053">
        <v>24</v>
      </c>
      <c r="F1053" t="s">
        <v>3860</v>
      </c>
      <c r="G1053">
        <v>2.5250428124E-2</v>
      </c>
    </row>
    <row r="1054" spans="1:7" x14ac:dyDescent="0.2">
      <c r="A1054" t="str">
        <f t="shared" si="90"/>
        <v>BRCA2</v>
      </c>
      <c r="B1054" t="s">
        <v>413</v>
      </c>
      <c r="C1054">
        <v>32889755</v>
      </c>
      <c r="D1054" t="s">
        <v>8</v>
      </c>
      <c r="E1054">
        <v>24</v>
      </c>
      <c r="F1054" t="s">
        <v>3861</v>
      </c>
      <c r="G1054">
        <v>-4.0618735066300003E-2</v>
      </c>
    </row>
    <row r="1055" spans="1:7" x14ac:dyDescent="0.2">
      <c r="A1055" t="str">
        <f t="shared" si="90"/>
        <v>BRCA2</v>
      </c>
      <c r="B1055" t="s">
        <v>413</v>
      </c>
      <c r="C1055">
        <v>32889750</v>
      </c>
      <c r="D1055" t="s">
        <v>8</v>
      </c>
      <c r="E1055">
        <v>24</v>
      </c>
      <c r="F1055" t="s">
        <v>3862</v>
      </c>
      <c r="G1055">
        <v>0.96561609166600004</v>
      </c>
    </row>
    <row r="1056" spans="1:7" x14ac:dyDescent="0.2">
      <c r="A1056" t="str">
        <f t="shared" si="90"/>
        <v>BRCA2</v>
      </c>
      <c r="B1056" t="s">
        <v>413</v>
      </c>
      <c r="C1056">
        <v>32889639</v>
      </c>
      <c r="D1056" t="s">
        <v>8</v>
      </c>
      <c r="E1056">
        <v>22</v>
      </c>
      <c r="F1056" t="s">
        <v>3863</v>
      </c>
      <c r="G1056">
        <v>1.2802859121300001</v>
      </c>
    </row>
    <row r="1057" spans="1:7" x14ac:dyDescent="0.2">
      <c r="A1057" t="str">
        <f t="shared" si="90"/>
        <v>BRCA2</v>
      </c>
      <c r="B1057" t="s">
        <v>413</v>
      </c>
      <c r="C1057">
        <v>32889602</v>
      </c>
      <c r="D1057" t="s">
        <v>8</v>
      </c>
      <c r="E1057">
        <v>24</v>
      </c>
      <c r="F1057" t="s">
        <v>3864</v>
      </c>
      <c r="G1057">
        <v>8.2873544407700006E-2</v>
      </c>
    </row>
    <row r="1058" spans="1:7" x14ac:dyDescent="0.2">
      <c r="A1058" t="str">
        <f t="shared" si="90"/>
        <v>BRCA2</v>
      </c>
      <c r="B1058" t="s">
        <v>413</v>
      </c>
      <c r="C1058">
        <v>32889592</v>
      </c>
      <c r="D1058" t="s">
        <v>8</v>
      </c>
      <c r="E1058">
        <v>23</v>
      </c>
      <c r="F1058" t="s">
        <v>3865</v>
      </c>
      <c r="G1058">
        <v>4.3535020548E-2</v>
      </c>
    </row>
    <row r="1059" spans="1:7" x14ac:dyDescent="0.2">
      <c r="A1059" t="str">
        <f t="shared" si="90"/>
        <v>BRCA2</v>
      </c>
      <c r="B1059" t="s">
        <v>413</v>
      </c>
      <c r="C1059">
        <v>32889772</v>
      </c>
      <c r="D1059" t="s">
        <v>3</v>
      </c>
      <c r="E1059">
        <v>24</v>
      </c>
      <c r="F1059" t="s">
        <v>3866</v>
      </c>
      <c r="G1059">
        <v>0.10320968089599999</v>
      </c>
    </row>
    <row r="1060" spans="1:7" x14ac:dyDescent="0.2">
      <c r="A1060" t="str">
        <f t="shared" si="90"/>
        <v>BRCA2</v>
      </c>
      <c r="B1060" t="s">
        <v>413</v>
      </c>
      <c r="C1060">
        <v>32889713</v>
      </c>
      <c r="D1060" t="s">
        <v>3</v>
      </c>
      <c r="E1060">
        <v>24</v>
      </c>
      <c r="F1060" t="s">
        <v>3867</v>
      </c>
      <c r="G1060">
        <v>0.75409799619999995</v>
      </c>
    </row>
    <row r="1061" spans="1:7" x14ac:dyDescent="0.2">
      <c r="A1061" t="str">
        <f t="shared" ref="A1061:A1070" si="91">"BRE"</f>
        <v>BRE</v>
      </c>
      <c r="B1061" t="s">
        <v>161</v>
      </c>
      <c r="C1061">
        <v>28113815</v>
      </c>
      <c r="D1061" t="s">
        <v>8</v>
      </c>
      <c r="E1061">
        <v>24</v>
      </c>
      <c r="F1061" t="s">
        <v>3868</v>
      </c>
      <c r="G1061">
        <v>1.1460435477299999</v>
      </c>
    </row>
    <row r="1062" spans="1:7" x14ac:dyDescent="0.2">
      <c r="A1062" t="str">
        <f t="shared" si="91"/>
        <v>BRE</v>
      </c>
      <c r="B1062" t="s">
        <v>161</v>
      </c>
      <c r="C1062">
        <v>28113758</v>
      </c>
      <c r="D1062" t="s">
        <v>8</v>
      </c>
      <c r="E1062">
        <v>22</v>
      </c>
      <c r="F1062" t="s">
        <v>3869</v>
      </c>
      <c r="G1062">
        <v>0.19479927779699999</v>
      </c>
    </row>
    <row r="1063" spans="1:7" x14ac:dyDescent="0.2">
      <c r="A1063" t="str">
        <f t="shared" si="91"/>
        <v>BRE</v>
      </c>
      <c r="B1063" t="s">
        <v>161</v>
      </c>
      <c r="C1063">
        <v>28113685</v>
      </c>
      <c r="D1063" t="s">
        <v>8</v>
      </c>
      <c r="E1063">
        <v>26</v>
      </c>
      <c r="F1063" t="s">
        <v>3870</v>
      </c>
      <c r="G1063">
        <v>0.53485952190200003</v>
      </c>
    </row>
    <row r="1064" spans="1:7" x14ac:dyDescent="0.2">
      <c r="A1064" t="str">
        <f t="shared" si="91"/>
        <v>BRE</v>
      </c>
      <c r="B1064" t="s">
        <v>161</v>
      </c>
      <c r="C1064">
        <v>28113660</v>
      </c>
      <c r="D1064" t="s">
        <v>8</v>
      </c>
      <c r="E1064">
        <v>24</v>
      </c>
      <c r="F1064" t="s">
        <v>3871</v>
      </c>
      <c r="G1064">
        <v>1.0283108273899999</v>
      </c>
    </row>
    <row r="1065" spans="1:7" x14ac:dyDescent="0.2">
      <c r="A1065" t="str">
        <f t="shared" si="91"/>
        <v>BRE</v>
      </c>
      <c r="B1065" t="s">
        <v>161</v>
      </c>
      <c r="C1065">
        <v>28113671</v>
      </c>
      <c r="D1065" t="s">
        <v>3</v>
      </c>
      <c r="E1065">
        <v>24</v>
      </c>
      <c r="F1065" t="s">
        <v>3872</v>
      </c>
      <c r="G1065">
        <v>0.55764926953500005</v>
      </c>
    </row>
    <row r="1066" spans="1:7" x14ac:dyDescent="0.2">
      <c r="A1066" t="str">
        <f t="shared" si="91"/>
        <v>BRE</v>
      </c>
      <c r="B1066" t="s">
        <v>161</v>
      </c>
      <c r="C1066">
        <v>28113635</v>
      </c>
      <c r="D1066" t="s">
        <v>8</v>
      </c>
      <c r="E1066">
        <v>24</v>
      </c>
      <c r="F1066" t="s">
        <v>3873</v>
      </c>
      <c r="G1066">
        <v>0.48678836612800003</v>
      </c>
    </row>
    <row r="1067" spans="1:7" x14ac:dyDescent="0.2">
      <c r="A1067" t="str">
        <f t="shared" si="91"/>
        <v>BRE</v>
      </c>
      <c r="B1067" t="s">
        <v>161</v>
      </c>
      <c r="C1067">
        <v>28113866</v>
      </c>
      <c r="D1067" t="s">
        <v>3</v>
      </c>
      <c r="E1067">
        <v>23</v>
      </c>
      <c r="F1067" t="s">
        <v>3874</v>
      </c>
      <c r="G1067">
        <v>0.18747297563900001</v>
      </c>
    </row>
    <row r="1068" spans="1:7" x14ac:dyDescent="0.2">
      <c r="A1068" t="str">
        <f t="shared" si="91"/>
        <v>BRE</v>
      </c>
      <c r="B1068" t="s">
        <v>161</v>
      </c>
      <c r="C1068">
        <v>28113689</v>
      </c>
      <c r="D1068" t="s">
        <v>3</v>
      </c>
      <c r="E1068">
        <v>24</v>
      </c>
      <c r="F1068" t="s">
        <v>3875</v>
      </c>
      <c r="G1068">
        <v>0.38956893244000002</v>
      </c>
    </row>
    <row r="1069" spans="1:7" x14ac:dyDescent="0.2">
      <c r="A1069" t="str">
        <f t="shared" si="91"/>
        <v>BRE</v>
      </c>
      <c r="B1069" t="s">
        <v>161</v>
      </c>
      <c r="C1069">
        <v>28113682</v>
      </c>
      <c r="D1069" t="s">
        <v>3</v>
      </c>
      <c r="E1069">
        <v>24</v>
      </c>
      <c r="F1069" t="s">
        <v>3876</v>
      </c>
      <c r="G1069">
        <v>0.82564562488600002</v>
      </c>
    </row>
    <row r="1070" spans="1:7" x14ac:dyDescent="0.2">
      <c r="A1070" t="str">
        <f t="shared" si="91"/>
        <v>BRE</v>
      </c>
      <c r="B1070" t="s">
        <v>161</v>
      </c>
      <c r="C1070">
        <v>28113647</v>
      </c>
      <c r="D1070" t="s">
        <v>8</v>
      </c>
      <c r="E1070">
        <v>23</v>
      </c>
      <c r="F1070" t="s">
        <v>3877</v>
      </c>
      <c r="G1070">
        <v>0.32663619292500001</v>
      </c>
    </row>
    <row r="1071" spans="1:7" x14ac:dyDescent="0.2">
      <c r="A1071" t="str">
        <f t="shared" ref="A1071:A1080" si="92">"BRIP1"</f>
        <v>BRIP1</v>
      </c>
      <c r="B1071" t="s">
        <v>484</v>
      </c>
      <c r="C1071">
        <v>59940740</v>
      </c>
      <c r="D1071" t="s">
        <v>8</v>
      </c>
      <c r="E1071">
        <v>23</v>
      </c>
      <c r="F1071" t="s">
        <v>3878</v>
      </c>
      <c r="G1071">
        <v>0.57264596756800001</v>
      </c>
    </row>
    <row r="1072" spans="1:7" x14ac:dyDescent="0.2">
      <c r="A1072" t="str">
        <f t="shared" si="92"/>
        <v>BRIP1</v>
      </c>
      <c r="B1072" t="s">
        <v>484</v>
      </c>
      <c r="C1072">
        <v>59940732</v>
      </c>
      <c r="D1072" t="s">
        <v>8</v>
      </c>
      <c r="E1072">
        <v>24</v>
      </c>
      <c r="F1072" t="s">
        <v>3879</v>
      </c>
      <c r="G1072">
        <v>0.912508989853</v>
      </c>
    </row>
    <row r="1073" spans="1:7" x14ac:dyDescent="0.2">
      <c r="A1073" t="str">
        <f t="shared" si="92"/>
        <v>BRIP1</v>
      </c>
      <c r="B1073" t="s">
        <v>484</v>
      </c>
      <c r="C1073">
        <v>59940905</v>
      </c>
      <c r="D1073" t="s">
        <v>3</v>
      </c>
      <c r="E1073">
        <v>24</v>
      </c>
      <c r="F1073" t="s">
        <v>3880</v>
      </c>
      <c r="G1073">
        <v>0.51042866059299996</v>
      </c>
    </row>
    <row r="1074" spans="1:7" x14ac:dyDescent="0.2">
      <c r="A1074" t="str">
        <f t="shared" si="92"/>
        <v>BRIP1</v>
      </c>
      <c r="B1074" t="s">
        <v>484</v>
      </c>
      <c r="C1074">
        <v>59940626</v>
      </c>
      <c r="D1074" t="s">
        <v>8</v>
      </c>
      <c r="E1074">
        <v>24</v>
      </c>
      <c r="F1074" t="s">
        <v>3881</v>
      </c>
      <c r="G1074">
        <v>0.649757050585</v>
      </c>
    </row>
    <row r="1075" spans="1:7" x14ac:dyDescent="0.2">
      <c r="A1075" t="str">
        <f t="shared" si="92"/>
        <v>BRIP1</v>
      </c>
      <c r="B1075" t="s">
        <v>484</v>
      </c>
      <c r="C1075">
        <v>59940896</v>
      </c>
      <c r="D1075" t="s">
        <v>3</v>
      </c>
      <c r="E1075">
        <v>24</v>
      </c>
      <c r="F1075" t="s">
        <v>3882</v>
      </c>
      <c r="G1075">
        <v>0.19932310036600001</v>
      </c>
    </row>
    <row r="1076" spans="1:7" x14ac:dyDescent="0.2">
      <c r="A1076" t="str">
        <f t="shared" si="92"/>
        <v>BRIP1</v>
      </c>
      <c r="B1076" t="s">
        <v>484</v>
      </c>
      <c r="C1076">
        <v>59940861</v>
      </c>
      <c r="D1076" t="s">
        <v>3</v>
      </c>
      <c r="E1076">
        <v>23</v>
      </c>
      <c r="F1076" t="s">
        <v>3883</v>
      </c>
      <c r="G1076">
        <v>0.73229931525699998</v>
      </c>
    </row>
    <row r="1077" spans="1:7" x14ac:dyDescent="0.2">
      <c r="A1077" t="str">
        <f t="shared" si="92"/>
        <v>BRIP1</v>
      </c>
      <c r="B1077" t="s">
        <v>484</v>
      </c>
      <c r="C1077">
        <v>59940838</v>
      </c>
      <c r="D1077" t="s">
        <v>3</v>
      </c>
      <c r="E1077">
        <v>24</v>
      </c>
      <c r="F1077" t="s">
        <v>3884</v>
      </c>
      <c r="G1077">
        <v>1.0125018825100001</v>
      </c>
    </row>
    <row r="1078" spans="1:7" x14ac:dyDescent="0.2">
      <c r="A1078" t="str">
        <f t="shared" si="92"/>
        <v>BRIP1</v>
      </c>
      <c r="B1078" t="s">
        <v>484</v>
      </c>
      <c r="C1078">
        <v>59940621</v>
      </c>
      <c r="D1078" t="s">
        <v>3</v>
      </c>
      <c r="E1078">
        <v>24</v>
      </c>
      <c r="F1078" t="s">
        <v>3885</v>
      </c>
      <c r="G1078">
        <v>0.53956577165499997</v>
      </c>
    </row>
    <row r="1079" spans="1:7" x14ac:dyDescent="0.2">
      <c r="A1079" t="str">
        <f t="shared" si="92"/>
        <v>BRIP1</v>
      </c>
      <c r="B1079" t="s">
        <v>484</v>
      </c>
      <c r="C1079">
        <v>59940616</v>
      </c>
      <c r="D1079" t="s">
        <v>3</v>
      </c>
      <c r="E1079">
        <v>24</v>
      </c>
      <c r="F1079" t="s">
        <v>3886</v>
      </c>
      <c r="G1079">
        <v>1.0749891276400001</v>
      </c>
    </row>
    <row r="1080" spans="1:7" x14ac:dyDescent="0.2">
      <c r="A1080" t="str">
        <f t="shared" si="92"/>
        <v>BRIP1</v>
      </c>
      <c r="B1080" t="s">
        <v>484</v>
      </c>
      <c r="C1080">
        <v>59940870</v>
      </c>
      <c r="D1080" t="s">
        <v>3</v>
      </c>
      <c r="E1080">
        <v>24</v>
      </c>
      <c r="F1080" t="s">
        <v>3887</v>
      </c>
      <c r="G1080">
        <v>0.61439412582599995</v>
      </c>
    </row>
    <row r="1081" spans="1:7" x14ac:dyDescent="0.2">
      <c r="A1081" t="str">
        <f t="shared" ref="A1081:A1090" si="93">"BTAF1"</f>
        <v>BTAF1</v>
      </c>
      <c r="B1081" t="s">
        <v>372</v>
      </c>
      <c r="C1081">
        <v>93683806</v>
      </c>
      <c r="D1081" t="s">
        <v>8</v>
      </c>
      <c r="E1081">
        <v>24</v>
      </c>
      <c r="F1081" t="s">
        <v>3888</v>
      </c>
      <c r="G1081">
        <v>0.61888157539900002</v>
      </c>
    </row>
    <row r="1082" spans="1:7" x14ac:dyDescent="0.2">
      <c r="A1082" t="str">
        <f t="shared" si="93"/>
        <v>BTAF1</v>
      </c>
      <c r="B1082" t="s">
        <v>372</v>
      </c>
      <c r="C1082">
        <v>93683799</v>
      </c>
      <c r="D1082" t="s">
        <v>8</v>
      </c>
      <c r="E1082">
        <v>23</v>
      </c>
      <c r="F1082" t="s">
        <v>3889</v>
      </c>
      <c r="G1082">
        <v>0.41042279529100001</v>
      </c>
    </row>
    <row r="1083" spans="1:7" x14ac:dyDescent="0.2">
      <c r="A1083" t="str">
        <f t="shared" si="93"/>
        <v>BTAF1</v>
      </c>
      <c r="B1083" t="s">
        <v>372</v>
      </c>
      <c r="C1083">
        <v>93683745</v>
      </c>
      <c r="D1083" t="s">
        <v>8</v>
      </c>
      <c r="E1083">
        <v>24</v>
      </c>
      <c r="F1083" t="s">
        <v>3890</v>
      </c>
      <c r="G1083">
        <v>-2.9289136395599998E-4</v>
      </c>
    </row>
    <row r="1084" spans="1:7" x14ac:dyDescent="0.2">
      <c r="A1084" t="str">
        <f t="shared" si="93"/>
        <v>BTAF1</v>
      </c>
      <c r="B1084" t="s">
        <v>372</v>
      </c>
      <c r="C1084">
        <v>93683689</v>
      </c>
      <c r="D1084" t="s">
        <v>8</v>
      </c>
      <c r="E1084">
        <v>23</v>
      </c>
      <c r="F1084" t="s">
        <v>3891</v>
      </c>
      <c r="G1084">
        <v>0.26916572691099999</v>
      </c>
    </row>
    <row r="1085" spans="1:7" x14ac:dyDescent="0.2">
      <c r="A1085" t="str">
        <f t="shared" si="93"/>
        <v>BTAF1</v>
      </c>
      <c r="B1085" t="s">
        <v>372</v>
      </c>
      <c r="C1085">
        <v>93683667</v>
      </c>
      <c r="D1085" t="s">
        <v>8</v>
      </c>
      <c r="E1085">
        <v>24</v>
      </c>
      <c r="F1085" t="s">
        <v>3892</v>
      </c>
      <c r="G1085">
        <v>0.71519250093599995</v>
      </c>
    </row>
    <row r="1086" spans="1:7" x14ac:dyDescent="0.2">
      <c r="A1086" t="str">
        <f t="shared" si="93"/>
        <v>BTAF1</v>
      </c>
      <c r="B1086" t="s">
        <v>372</v>
      </c>
      <c r="C1086">
        <v>93683705</v>
      </c>
      <c r="D1086" t="s">
        <v>3</v>
      </c>
      <c r="E1086">
        <v>23</v>
      </c>
      <c r="F1086" t="s">
        <v>3893</v>
      </c>
      <c r="G1086">
        <v>0.55826707735600001</v>
      </c>
    </row>
    <row r="1087" spans="1:7" x14ac:dyDescent="0.2">
      <c r="A1087" t="str">
        <f t="shared" si="93"/>
        <v>BTAF1</v>
      </c>
      <c r="B1087" t="s">
        <v>372</v>
      </c>
      <c r="C1087">
        <v>93683682</v>
      </c>
      <c r="D1087" t="s">
        <v>3</v>
      </c>
      <c r="E1087">
        <v>23</v>
      </c>
      <c r="F1087" t="s">
        <v>3894</v>
      </c>
      <c r="G1087">
        <v>0.50325928360000005</v>
      </c>
    </row>
    <row r="1088" spans="1:7" x14ac:dyDescent="0.2">
      <c r="A1088" t="str">
        <f t="shared" si="93"/>
        <v>BTAF1</v>
      </c>
      <c r="B1088" t="s">
        <v>372</v>
      </c>
      <c r="C1088">
        <v>93683593</v>
      </c>
      <c r="D1088" t="s">
        <v>8</v>
      </c>
      <c r="E1088">
        <v>24</v>
      </c>
      <c r="F1088" t="s">
        <v>3895</v>
      </c>
      <c r="G1088">
        <v>0.74968168664699997</v>
      </c>
    </row>
    <row r="1089" spans="1:7" x14ac:dyDescent="0.2">
      <c r="A1089" t="str">
        <f t="shared" si="93"/>
        <v>BTAF1</v>
      </c>
      <c r="B1089" t="s">
        <v>372</v>
      </c>
      <c r="C1089">
        <v>93683575</v>
      </c>
      <c r="D1089" t="s">
        <v>3</v>
      </c>
      <c r="E1089">
        <v>22</v>
      </c>
      <c r="F1089" t="s">
        <v>3896</v>
      </c>
      <c r="G1089">
        <v>1.1162064987</v>
      </c>
    </row>
    <row r="1090" spans="1:7" x14ac:dyDescent="0.2">
      <c r="A1090" t="str">
        <f t="shared" si="93"/>
        <v>BTAF1</v>
      </c>
      <c r="B1090" t="s">
        <v>372</v>
      </c>
      <c r="C1090">
        <v>93683606</v>
      </c>
      <c r="D1090" t="s">
        <v>3</v>
      </c>
      <c r="E1090">
        <v>24</v>
      </c>
      <c r="F1090" t="s">
        <v>3897</v>
      </c>
      <c r="G1090">
        <v>1.13411181465</v>
      </c>
    </row>
    <row r="1091" spans="1:7" x14ac:dyDescent="0.2">
      <c r="A1091" t="str">
        <f t="shared" ref="A1091:A1100" si="94">"BTF3"</f>
        <v>BTF3</v>
      </c>
      <c r="B1091" t="s">
        <v>64</v>
      </c>
      <c r="C1091">
        <v>72794530</v>
      </c>
      <c r="D1091" t="s">
        <v>8</v>
      </c>
      <c r="E1091">
        <v>24</v>
      </c>
      <c r="F1091" t="s">
        <v>3898</v>
      </c>
      <c r="G1091">
        <v>0.14484147294700001</v>
      </c>
    </row>
    <row r="1092" spans="1:7" x14ac:dyDescent="0.2">
      <c r="A1092" t="str">
        <f t="shared" si="94"/>
        <v>BTF3</v>
      </c>
      <c r="B1092" t="s">
        <v>64</v>
      </c>
      <c r="C1092">
        <v>72794519</v>
      </c>
      <c r="D1092" t="s">
        <v>8</v>
      </c>
      <c r="E1092">
        <v>24</v>
      </c>
      <c r="F1092" t="s">
        <v>3899</v>
      </c>
      <c r="G1092">
        <v>1.0966569861</v>
      </c>
    </row>
    <row r="1093" spans="1:7" x14ac:dyDescent="0.2">
      <c r="A1093" t="str">
        <f t="shared" si="94"/>
        <v>BTF3</v>
      </c>
      <c r="B1093" t="s">
        <v>64</v>
      </c>
      <c r="C1093">
        <v>72794505</v>
      </c>
      <c r="D1093" t="s">
        <v>8</v>
      </c>
      <c r="E1093">
        <v>24</v>
      </c>
      <c r="F1093" t="s">
        <v>3900</v>
      </c>
      <c r="G1093">
        <v>0.39586985034799999</v>
      </c>
    </row>
    <row r="1094" spans="1:7" x14ac:dyDescent="0.2">
      <c r="A1094" t="str">
        <f t="shared" si="94"/>
        <v>BTF3</v>
      </c>
      <c r="B1094" t="s">
        <v>64</v>
      </c>
      <c r="C1094">
        <v>72794500</v>
      </c>
      <c r="D1094" t="s">
        <v>8</v>
      </c>
      <c r="E1094">
        <v>24</v>
      </c>
      <c r="F1094" t="s">
        <v>3901</v>
      </c>
      <c r="G1094">
        <v>0.66980066005000005</v>
      </c>
    </row>
    <row r="1095" spans="1:7" x14ac:dyDescent="0.2">
      <c r="A1095" t="str">
        <f t="shared" si="94"/>
        <v>BTF3</v>
      </c>
      <c r="B1095" t="s">
        <v>64</v>
      </c>
      <c r="C1095">
        <v>72794461</v>
      </c>
      <c r="D1095" t="s">
        <v>8</v>
      </c>
      <c r="E1095">
        <v>24</v>
      </c>
      <c r="F1095" t="s">
        <v>3902</v>
      </c>
      <c r="G1095">
        <v>0.67761670080699998</v>
      </c>
    </row>
    <row r="1096" spans="1:7" x14ac:dyDescent="0.2">
      <c r="A1096" t="str">
        <f t="shared" si="94"/>
        <v>BTF3</v>
      </c>
      <c r="B1096" t="s">
        <v>64</v>
      </c>
      <c r="C1096">
        <v>72794428</v>
      </c>
      <c r="D1096" t="s">
        <v>8</v>
      </c>
      <c r="E1096">
        <v>24</v>
      </c>
      <c r="F1096" t="s">
        <v>3903</v>
      </c>
      <c r="G1096">
        <v>1.0107894253800001</v>
      </c>
    </row>
    <row r="1097" spans="1:7" x14ac:dyDescent="0.2">
      <c r="A1097" t="str">
        <f t="shared" si="94"/>
        <v>BTF3</v>
      </c>
      <c r="B1097" t="s">
        <v>64</v>
      </c>
      <c r="C1097">
        <v>72794212</v>
      </c>
      <c r="D1097" t="s">
        <v>8</v>
      </c>
      <c r="E1097">
        <v>23</v>
      </c>
      <c r="F1097" t="s">
        <v>3904</v>
      </c>
      <c r="G1097">
        <v>0.25768298639300002</v>
      </c>
    </row>
    <row r="1098" spans="1:7" x14ac:dyDescent="0.2">
      <c r="A1098" t="str">
        <f t="shared" si="94"/>
        <v>BTF3</v>
      </c>
      <c r="B1098" t="s">
        <v>64</v>
      </c>
      <c r="C1098">
        <v>72794364</v>
      </c>
      <c r="D1098" t="s">
        <v>3</v>
      </c>
      <c r="E1098">
        <v>23</v>
      </c>
      <c r="F1098" t="s">
        <v>3905</v>
      </c>
      <c r="G1098">
        <v>8.1110724197499998E-2</v>
      </c>
    </row>
    <row r="1099" spans="1:7" x14ac:dyDescent="0.2">
      <c r="A1099" t="str">
        <f t="shared" si="94"/>
        <v>BTF3</v>
      </c>
      <c r="B1099" t="s">
        <v>64</v>
      </c>
      <c r="C1099">
        <v>72794353</v>
      </c>
      <c r="D1099" t="s">
        <v>3</v>
      </c>
      <c r="E1099">
        <v>24</v>
      </c>
      <c r="F1099" t="s">
        <v>3906</v>
      </c>
      <c r="G1099">
        <v>3.0110827024999998E-2</v>
      </c>
    </row>
    <row r="1100" spans="1:7" x14ac:dyDescent="0.2">
      <c r="A1100" t="str">
        <f t="shared" si="94"/>
        <v>BTF3</v>
      </c>
      <c r="B1100" t="s">
        <v>64</v>
      </c>
      <c r="C1100">
        <v>72794288</v>
      </c>
      <c r="D1100" t="s">
        <v>3</v>
      </c>
      <c r="E1100">
        <v>22</v>
      </c>
      <c r="F1100" t="s">
        <v>3907</v>
      </c>
      <c r="G1100">
        <v>0.89255358852</v>
      </c>
    </row>
    <row r="1101" spans="1:7" x14ac:dyDescent="0.2">
      <c r="A1101" t="str">
        <f t="shared" ref="A1101:A1109" si="95">"BUB1"</f>
        <v>BUB1</v>
      </c>
      <c r="B1101" t="s">
        <v>161</v>
      </c>
      <c r="C1101">
        <v>111435445</v>
      </c>
      <c r="D1101" t="s">
        <v>8</v>
      </c>
      <c r="E1101">
        <v>24</v>
      </c>
      <c r="F1101" t="s">
        <v>3908</v>
      </c>
      <c r="G1101">
        <v>0.56954446976999995</v>
      </c>
    </row>
    <row r="1102" spans="1:7" x14ac:dyDescent="0.2">
      <c r="A1102" t="str">
        <f t="shared" si="95"/>
        <v>BUB1</v>
      </c>
      <c r="B1102" t="s">
        <v>161</v>
      </c>
      <c r="C1102">
        <v>111435440</v>
      </c>
      <c r="D1102" t="s">
        <v>8</v>
      </c>
      <c r="E1102">
        <v>24</v>
      </c>
      <c r="F1102" t="s">
        <v>3909</v>
      </c>
      <c r="G1102">
        <v>0.63808329302599998</v>
      </c>
    </row>
    <row r="1103" spans="1:7" x14ac:dyDescent="0.2">
      <c r="A1103" t="str">
        <f t="shared" si="95"/>
        <v>BUB1</v>
      </c>
      <c r="B1103" t="s">
        <v>161</v>
      </c>
      <c r="C1103">
        <v>111435714</v>
      </c>
      <c r="D1103" t="s">
        <v>3</v>
      </c>
      <c r="E1103">
        <v>22</v>
      </c>
      <c r="F1103" t="s">
        <v>3910</v>
      </c>
      <c r="G1103">
        <v>0.245551766959</v>
      </c>
    </row>
    <row r="1104" spans="1:7" x14ac:dyDescent="0.2">
      <c r="A1104" t="str">
        <f t="shared" si="95"/>
        <v>BUB1</v>
      </c>
      <c r="B1104" t="s">
        <v>161</v>
      </c>
      <c r="C1104">
        <v>111435629</v>
      </c>
      <c r="D1104" t="s">
        <v>3</v>
      </c>
      <c r="E1104">
        <v>24</v>
      </c>
      <c r="F1104" t="s">
        <v>3911</v>
      </c>
      <c r="G1104">
        <v>1.0208822798699999</v>
      </c>
    </row>
    <row r="1105" spans="1:7" x14ac:dyDescent="0.2">
      <c r="A1105" t="str">
        <f t="shared" si="95"/>
        <v>BUB1</v>
      </c>
      <c r="B1105" t="s">
        <v>161</v>
      </c>
      <c r="C1105">
        <v>111435488</v>
      </c>
      <c r="D1105" t="s">
        <v>3</v>
      </c>
      <c r="E1105">
        <v>24</v>
      </c>
      <c r="F1105" t="s">
        <v>3912</v>
      </c>
      <c r="G1105">
        <v>-3.7742960220600003E-2</v>
      </c>
    </row>
    <row r="1106" spans="1:7" x14ac:dyDescent="0.2">
      <c r="A1106" t="str">
        <f t="shared" si="95"/>
        <v>BUB1</v>
      </c>
      <c r="B1106" t="s">
        <v>161</v>
      </c>
      <c r="C1106">
        <v>111435409</v>
      </c>
      <c r="D1106" t="s">
        <v>3</v>
      </c>
      <c r="E1106">
        <v>23</v>
      </c>
      <c r="F1106" t="s">
        <v>3913</v>
      </c>
      <c r="G1106">
        <v>1.1202390984499999</v>
      </c>
    </row>
    <row r="1107" spans="1:7" x14ac:dyDescent="0.2">
      <c r="A1107" t="str">
        <f t="shared" si="95"/>
        <v>BUB1</v>
      </c>
      <c r="B1107" t="s">
        <v>161</v>
      </c>
      <c r="C1107">
        <v>111435403</v>
      </c>
      <c r="D1107" t="s">
        <v>3</v>
      </c>
      <c r="E1107">
        <v>24</v>
      </c>
      <c r="F1107" t="s">
        <v>3914</v>
      </c>
      <c r="G1107">
        <v>0.69563245387999995</v>
      </c>
    </row>
    <row r="1108" spans="1:7" x14ac:dyDescent="0.2">
      <c r="A1108" t="str">
        <f t="shared" si="95"/>
        <v>BUB1</v>
      </c>
      <c r="B1108" t="s">
        <v>161</v>
      </c>
      <c r="C1108">
        <v>111435537</v>
      </c>
      <c r="D1108" t="s">
        <v>8</v>
      </c>
      <c r="E1108">
        <v>24</v>
      </c>
      <c r="F1108" t="s">
        <v>3915</v>
      </c>
      <c r="G1108">
        <v>0.858878621678</v>
      </c>
    </row>
    <row r="1109" spans="1:7" x14ac:dyDescent="0.2">
      <c r="A1109" t="str">
        <f t="shared" si="95"/>
        <v>BUB1</v>
      </c>
      <c r="B1109" t="s">
        <v>161</v>
      </c>
      <c r="C1109">
        <v>111435725</v>
      </c>
      <c r="D1109" t="s">
        <v>8</v>
      </c>
      <c r="E1109">
        <v>24</v>
      </c>
      <c r="F1109" t="s">
        <v>3916</v>
      </c>
      <c r="G1109">
        <v>3.1881371084900002E-2</v>
      </c>
    </row>
    <row r="1110" spans="1:7" x14ac:dyDescent="0.2">
      <c r="A1110" t="str">
        <f t="shared" ref="A1110:A1119" si="96">"BUB1B"</f>
        <v>BUB1B</v>
      </c>
      <c r="B1110" t="s">
        <v>514</v>
      </c>
      <c r="C1110">
        <v>40453503</v>
      </c>
      <c r="D1110" t="s">
        <v>3</v>
      </c>
      <c r="E1110">
        <v>23</v>
      </c>
      <c r="F1110" t="s">
        <v>3917</v>
      </c>
      <c r="G1110">
        <v>0.93247351003900003</v>
      </c>
    </row>
    <row r="1111" spans="1:7" x14ac:dyDescent="0.2">
      <c r="A1111" t="str">
        <f t="shared" si="96"/>
        <v>BUB1B</v>
      </c>
      <c r="B1111" t="s">
        <v>514</v>
      </c>
      <c r="C1111">
        <v>40453400</v>
      </c>
      <c r="D1111" t="s">
        <v>8</v>
      </c>
      <c r="E1111">
        <v>24</v>
      </c>
      <c r="F1111" t="s">
        <v>3918</v>
      </c>
      <c r="G1111">
        <v>0.169131649473</v>
      </c>
    </row>
    <row r="1112" spans="1:7" x14ac:dyDescent="0.2">
      <c r="A1112" t="str">
        <f t="shared" si="96"/>
        <v>BUB1B</v>
      </c>
      <c r="B1112" t="s">
        <v>514</v>
      </c>
      <c r="C1112">
        <v>40453363</v>
      </c>
      <c r="D1112" t="s">
        <v>8</v>
      </c>
      <c r="E1112">
        <v>24</v>
      </c>
      <c r="F1112" t="s">
        <v>3919</v>
      </c>
      <c r="G1112">
        <v>0.360357000569</v>
      </c>
    </row>
    <row r="1113" spans="1:7" x14ac:dyDescent="0.2">
      <c r="A1113" t="str">
        <f t="shared" si="96"/>
        <v>BUB1B</v>
      </c>
      <c r="B1113" t="s">
        <v>514</v>
      </c>
      <c r="C1113">
        <v>40453337</v>
      </c>
      <c r="D1113" t="s">
        <v>8</v>
      </c>
      <c r="E1113">
        <v>23</v>
      </c>
      <c r="F1113" t="s">
        <v>3920</v>
      </c>
      <c r="G1113">
        <v>0.62801145960000004</v>
      </c>
    </row>
    <row r="1114" spans="1:7" x14ac:dyDescent="0.2">
      <c r="A1114" t="str">
        <f t="shared" si="96"/>
        <v>BUB1B</v>
      </c>
      <c r="B1114" t="s">
        <v>514</v>
      </c>
      <c r="C1114">
        <v>40453235</v>
      </c>
      <c r="D1114" t="s">
        <v>8</v>
      </c>
      <c r="E1114">
        <v>24</v>
      </c>
      <c r="F1114" t="s">
        <v>3921</v>
      </c>
      <c r="G1114">
        <v>4.50776312263E-2</v>
      </c>
    </row>
    <row r="1115" spans="1:7" x14ac:dyDescent="0.2">
      <c r="A1115" t="str">
        <f t="shared" si="96"/>
        <v>BUB1B</v>
      </c>
      <c r="B1115" t="s">
        <v>514</v>
      </c>
      <c r="C1115">
        <v>40453284</v>
      </c>
      <c r="D1115" t="s">
        <v>3</v>
      </c>
      <c r="E1115">
        <v>24</v>
      </c>
      <c r="F1115" t="s">
        <v>3922</v>
      </c>
      <c r="G1115">
        <v>0.36201147666200001</v>
      </c>
    </row>
    <row r="1116" spans="1:7" x14ac:dyDescent="0.2">
      <c r="A1116" t="str">
        <f t="shared" si="96"/>
        <v>BUB1B</v>
      </c>
      <c r="B1116" t="s">
        <v>514</v>
      </c>
      <c r="C1116">
        <v>40453238</v>
      </c>
      <c r="D1116" t="s">
        <v>3</v>
      </c>
      <c r="E1116">
        <v>24</v>
      </c>
      <c r="F1116" t="s">
        <v>3923</v>
      </c>
      <c r="G1116">
        <v>-2.7871468582699999E-2</v>
      </c>
    </row>
    <row r="1117" spans="1:7" x14ac:dyDescent="0.2">
      <c r="A1117" t="str">
        <f t="shared" si="96"/>
        <v>BUB1B</v>
      </c>
      <c r="B1117" t="s">
        <v>514</v>
      </c>
      <c r="C1117">
        <v>40453465</v>
      </c>
      <c r="D1117" t="s">
        <v>8</v>
      </c>
      <c r="E1117">
        <v>23</v>
      </c>
      <c r="F1117" t="s">
        <v>3924</v>
      </c>
      <c r="G1117">
        <v>0.98510599772200003</v>
      </c>
    </row>
    <row r="1118" spans="1:7" x14ac:dyDescent="0.2">
      <c r="A1118" t="str">
        <f t="shared" si="96"/>
        <v>BUB1B</v>
      </c>
      <c r="B1118" t="s">
        <v>514</v>
      </c>
      <c r="C1118">
        <v>40453430</v>
      </c>
      <c r="D1118" t="s">
        <v>8</v>
      </c>
      <c r="E1118">
        <v>24</v>
      </c>
      <c r="F1118" t="s">
        <v>3925</v>
      </c>
      <c r="G1118">
        <v>1.08242049224</v>
      </c>
    </row>
    <row r="1119" spans="1:7" x14ac:dyDescent="0.2">
      <c r="A1119" t="str">
        <f t="shared" si="96"/>
        <v>BUB1B</v>
      </c>
      <c r="B1119" t="s">
        <v>514</v>
      </c>
      <c r="C1119">
        <v>40453176</v>
      </c>
      <c r="D1119" t="s">
        <v>3</v>
      </c>
      <c r="E1119">
        <v>21</v>
      </c>
      <c r="F1119" t="s">
        <v>3926</v>
      </c>
      <c r="G1119">
        <v>7.3386512776699997E-3</v>
      </c>
    </row>
    <row r="1120" spans="1:7" x14ac:dyDescent="0.2">
      <c r="A1120" t="str">
        <f t="shared" ref="A1120:A1129" si="97">"BUB3"</f>
        <v>BUB3</v>
      </c>
      <c r="B1120" t="s">
        <v>372</v>
      </c>
      <c r="C1120">
        <v>124914086</v>
      </c>
      <c r="D1120" t="s">
        <v>8</v>
      </c>
      <c r="E1120">
        <v>22</v>
      </c>
      <c r="F1120" t="s">
        <v>3927</v>
      </c>
      <c r="G1120">
        <v>-2.6929144651499998E-2</v>
      </c>
    </row>
    <row r="1121" spans="1:7" x14ac:dyDescent="0.2">
      <c r="A1121" t="str">
        <f t="shared" si="97"/>
        <v>BUB3</v>
      </c>
      <c r="B1121" t="s">
        <v>372</v>
      </c>
      <c r="C1121">
        <v>124914065</v>
      </c>
      <c r="D1121" t="s">
        <v>8</v>
      </c>
      <c r="E1121">
        <v>24</v>
      </c>
      <c r="F1121" t="s">
        <v>3928</v>
      </c>
      <c r="G1121">
        <v>0.16044850147799999</v>
      </c>
    </row>
    <row r="1122" spans="1:7" x14ac:dyDescent="0.2">
      <c r="A1122" t="str">
        <f t="shared" si="97"/>
        <v>BUB3</v>
      </c>
      <c r="B1122" t="s">
        <v>372</v>
      </c>
      <c r="C1122">
        <v>124913990</v>
      </c>
      <c r="D1122" t="s">
        <v>8</v>
      </c>
      <c r="E1122">
        <v>24</v>
      </c>
      <c r="F1122" t="s">
        <v>3929</v>
      </c>
      <c r="G1122">
        <v>8.3300410666499999E-2</v>
      </c>
    </row>
    <row r="1123" spans="1:7" x14ac:dyDescent="0.2">
      <c r="A1123" t="str">
        <f t="shared" si="97"/>
        <v>BUB3</v>
      </c>
      <c r="B1123" t="s">
        <v>372</v>
      </c>
      <c r="C1123">
        <v>124913973</v>
      </c>
      <c r="D1123" t="s">
        <v>8</v>
      </c>
      <c r="E1123">
        <v>24</v>
      </c>
      <c r="F1123" t="s">
        <v>3930</v>
      </c>
      <c r="G1123">
        <v>1.4425692081699999</v>
      </c>
    </row>
    <row r="1124" spans="1:7" x14ac:dyDescent="0.2">
      <c r="A1124" t="str">
        <f t="shared" si="97"/>
        <v>BUB3</v>
      </c>
      <c r="B1124" t="s">
        <v>372</v>
      </c>
      <c r="C1124">
        <v>124913938</v>
      </c>
      <c r="D1124" t="s">
        <v>8</v>
      </c>
      <c r="E1124">
        <v>24</v>
      </c>
      <c r="F1124" t="s">
        <v>3931</v>
      </c>
      <c r="G1124">
        <v>0.67430864965399995</v>
      </c>
    </row>
    <row r="1125" spans="1:7" x14ac:dyDescent="0.2">
      <c r="A1125" t="str">
        <f t="shared" si="97"/>
        <v>BUB3</v>
      </c>
      <c r="B1125" t="s">
        <v>372</v>
      </c>
      <c r="C1125">
        <v>124914071</v>
      </c>
      <c r="D1125" t="s">
        <v>3</v>
      </c>
      <c r="E1125">
        <v>22</v>
      </c>
      <c r="F1125" t="s">
        <v>3932</v>
      </c>
      <c r="G1125">
        <v>1.41811304508E-2</v>
      </c>
    </row>
    <row r="1126" spans="1:7" x14ac:dyDescent="0.2">
      <c r="A1126" t="str">
        <f t="shared" si="97"/>
        <v>BUB3</v>
      </c>
      <c r="B1126" t="s">
        <v>372</v>
      </c>
      <c r="C1126">
        <v>124914049</v>
      </c>
      <c r="D1126" t="s">
        <v>3</v>
      </c>
      <c r="E1126">
        <v>23</v>
      </c>
      <c r="F1126" t="s">
        <v>3933</v>
      </c>
      <c r="G1126">
        <v>2.1622440999799999E-2</v>
      </c>
    </row>
    <row r="1127" spans="1:7" x14ac:dyDescent="0.2">
      <c r="A1127" t="str">
        <f t="shared" si="97"/>
        <v>BUB3</v>
      </c>
      <c r="B1127" t="s">
        <v>372</v>
      </c>
      <c r="C1127">
        <v>124913995</v>
      </c>
      <c r="D1127" t="s">
        <v>3</v>
      </c>
      <c r="E1127">
        <v>24</v>
      </c>
      <c r="F1127" t="s">
        <v>3934</v>
      </c>
      <c r="G1127">
        <v>0.88312214217200002</v>
      </c>
    </row>
    <row r="1128" spans="1:7" x14ac:dyDescent="0.2">
      <c r="A1128" t="str">
        <f t="shared" si="97"/>
        <v>BUB3</v>
      </c>
      <c r="B1128" t="s">
        <v>372</v>
      </c>
      <c r="C1128">
        <v>124914034</v>
      </c>
      <c r="D1128" t="s">
        <v>8</v>
      </c>
      <c r="E1128">
        <v>24</v>
      </c>
      <c r="F1128" t="s">
        <v>3935</v>
      </c>
      <c r="G1128">
        <v>6.6437869725000001E-2</v>
      </c>
    </row>
    <row r="1129" spans="1:7" x14ac:dyDescent="0.2">
      <c r="A1129" t="str">
        <f t="shared" si="97"/>
        <v>BUB3</v>
      </c>
      <c r="B1129" t="s">
        <v>372</v>
      </c>
      <c r="C1129">
        <v>124913901</v>
      </c>
      <c r="D1129" t="s">
        <v>3</v>
      </c>
      <c r="E1129">
        <v>24</v>
      </c>
      <c r="F1129" t="s">
        <v>3936</v>
      </c>
      <c r="G1129">
        <v>0.59661384813100005</v>
      </c>
    </row>
    <row r="1130" spans="1:7" x14ac:dyDescent="0.2">
      <c r="A1130" t="str">
        <f t="shared" ref="A1130:A1139" si="98">"BUD13"</f>
        <v>BUD13</v>
      </c>
      <c r="B1130" t="s">
        <v>291</v>
      </c>
      <c r="C1130">
        <v>116643492</v>
      </c>
      <c r="D1130" t="s">
        <v>8</v>
      </c>
      <c r="E1130">
        <v>24</v>
      </c>
      <c r="F1130" t="s">
        <v>3937</v>
      </c>
      <c r="G1130">
        <v>0.37693678657200003</v>
      </c>
    </row>
    <row r="1131" spans="1:7" x14ac:dyDescent="0.2">
      <c r="A1131" t="str">
        <f t="shared" si="98"/>
        <v>BUD13</v>
      </c>
      <c r="B1131" t="s">
        <v>291</v>
      </c>
      <c r="C1131">
        <v>116643457</v>
      </c>
      <c r="D1131" t="s">
        <v>8</v>
      </c>
      <c r="E1131">
        <v>23</v>
      </c>
      <c r="F1131" t="s">
        <v>3938</v>
      </c>
      <c r="G1131">
        <v>1.58675363025</v>
      </c>
    </row>
    <row r="1132" spans="1:7" x14ac:dyDescent="0.2">
      <c r="A1132" t="str">
        <f t="shared" si="98"/>
        <v>BUD13</v>
      </c>
      <c r="B1132" t="s">
        <v>291</v>
      </c>
      <c r="C1132">
        <v>116643537</v>
      </c>
      <c r="D1132" t="s">
        <v>3</v>
      </c>
      <c r="E1132">
        <v>24</v>
      </c>
      <c r="F1132" t="s">
        <v>3939</v>
      </c>
      <c r="G1132">
        <v>0.24056125457700001</v>
      </c>
    </row>
    <row r="1133" spans="1:7" x14ac:dyDescent="0.2">
      <c r="A1133" t="str">
        <f t="shared" si="98"/>
        <v>BUD13</v>
      </c>
      <c r="B1133" t="s">
        <v>291</v>
      </c>
      <c r="C1133">
        <v>116643511</v>
      </c>
      <c r="D1133" t="s">
        <v>3</v>
      </c>
      <c r="E1133">
        <v>24</v>
      </c>
      <c r="F1133" t="s">
        <v>3940</v>
      </c>
      <c r="G1133">
        <v>3.6720323439899998E-2</v>
      </c>
    </row>
    <row r="1134" spans="1:7" x14ac:dyDescent="0.2">
      <c r="A1134" t="str">
        <f t="shared" si="98"/>
        <v>BUD13</v>
      </c>
      <c r="B1134" t="s">
        <v>291</v>
      </c>
      <c r="C1134">
        <v>116643516</v>
      </c>
      <c r="D1134" t="s">
        <v>3</v>
      </c>
      <c r="E1134">
        <v>24</v>
      </c>
      <c r="F1134" t="s">
        <v>3941</v>
      </c>
      <c r="G1134">
        <v>-1.48028657881E-2</v>
      </c>
    </row>
    <row r="1135" spans="1:7" x14ac:dyDescent="0.2">
      <c r="A1135" t="str">
        <f t="shared" si="98"/>
        <v>BUD13</v>
      </c>
      <c r="B1135" t="s">
        <v>291</v>
      </c>
      <c r="C1135">
        <v>116643402</v>
      </c>
      <c r="D1135" t="s">
        <v>3</v>
      </c>
      <c r="E1135">
        <v>24</v>
      </c>
      <c r="F1135" t="s">
        <v>3942</v>
      </c>
      <c r="G1135">
        <v>4.7208106848399996E-3</v>
      </c>
    </row>
    <row r="1136" spans="1:7" x14ac:dyDescent="0.2">
      <c r="A1136" t="str">
        <f t="shared" si="98"/>
        <v>BUD13</v>
      </c>
      <c r="B1136" t="s">
        <v>291</v>
      </c>
      <c r="C1136">
        <v>116643591</v>
      </c>
      <c r="D1136" t="s">
        <v>8</v>
      </c>
      <c r="E1136">
        <v>24</v>
      </c>
      <c r="F1136" t="s">
        <v>3943</v>
      </c>
      <c r="G1136">
        <v>8.0755664160999996E-2</v>
      </c>
    </row>
    <row r="1137" spans="1:7" x14ac:dyDescent="0.2">
      <c r="A1137" t="str">
        <f t="shared" si="98"/>
        <v>BUD13</v>
      </c>
      <c r="B1137" t="s">
        <v>291</v>
      </c>
      <c r="C1137">
        <v>116643522</v>
      </c>
      <c r="D1137" t="s">
        <v>3</v>
      </c>
      <c r="E1137">
        <v>22</v>
      </c>
      <c r="F1137" t="s">
        <v>3944</v>
      </c>
      <c r="G1137">
        <v>0.47877160034499999</v>
      </c>
    </row>
    <row r="1138" spans="1:7" x14ac:dyDescent="0.2">
      <c r="A1138" t="str">
        <f t="shared" si="98"/>
        <v>BUD13</v>
      </c>
      <c r="B1138" t="s">
        <v>291</v>
      </c>
      <c r="C1138">
        <v>116643627</v>
      </c>
      <c r="D1138" t="s">
        <v>8</v>
      </c>
      <c r="E1138">
        <v>24</v>
      </c>
      <c r="F1138" t="s">
        <v>3945</v>
      </c>
      <c r="G1138">
        <v>0.72690823313200004</v>
      </c>
    </row>
    <row r="1139" spans="1:7" x14ac:dyDescent="0.2">
      <c r="A1139" t="str">
        <f t="shared" si="98"/>
        <v>BUD13</v>
      </c>
      <c r="B1139" t="s">
        <v>291</v>
      </c>
      <c r="C1139">
        <v>116643726</v>
      </c>
      <c r="D1139" t="s">
        <v>3</v>
      </c>
      <c r="E1139">
        <v>24</v>
      </c>
      <c r="F1139" t="s">
        <v>3946</v>
      </c>
      <c r="G1139">
        <v>0.68633813662200005</v>
      </c>
    </row>
    <row r="1140" spans="1:7" x14ac:dyDescent="0.2">
      <c r="A1140" t="str">
        <f t="shared" ref="A1140:A1148" si="99">"C10orf2"</f>
        <v>C10orf2</v>
      </c>
      <c r="B1140" t="s">
        <v>372</v>
      </c>
      <c r="C1140">
        <v>102747743</v>
      </c>
      <c r="D1140" t="s">
        <v>3</v>
      </c>
      <c r="E1140">
        <v>23</v>
      </c>
      <c r="F1140" t="s">
        <v>3947</v>
      </c>
      <c r="G1140">
        <v>0.70665154009800002</v>
      </c>
    </row>
    <row r="1141" spans="1:7" x14ac:dyDescent="0.2">
      <c r="A1141" t="str">
        <f t="shared" si="99"/>
        <v>C10orf2</v>
      </c>
      <c r="B1141" t="s">
        <v>372</v>
      </c>
      <c r="C1141">
        <v>102747994</v>
      </c>
      <c r="D1141" t="s">
        <v>3</v>
      </c>
      <c r="E1141">
        <v>22</v>
      </c>
      <c r="F1141" t="s">
        <v>3948</v>
      </c>
      <c r="G1141">
        <v>0.87227381086900002</v>
      </c>
    </row>
    <row r="1142" spans="1:7" x14ac:dyDescent="0.2">
      <c r="A1142" t="str">
        <f t="shared" si="99"/>
        <v>C10orf2</v>
      </c>
      <c r="B1142" t="s">
        <v>372</v>
      </c>
      <c r="C1142">
        <v>102748050</v>
      </c>
      <c r="D1142" t="s">
        <v>3</v>
      </c>
      <c r="E1142">
        <v>24</v>
      </c>
      <c r="F1142" t="s">
        <v>3949</v>
      </c>
      <c r="G1142">
        <v>-0.17638706689799999</v>
      </c>
    </row>
    <row r="1143" spans="1:7" x14ac:dyDescent="0.2">
      <c r="A1143" t="str">
        <f t="shared" si="99"/>
        <v>C10orf2</v>
      </c>
      <c r="B1143" t="s">
        <v>372</v>
      </c>
      <c r="C1143">
        <v>102747755</v>
      </c>
      <c r="D1143" t="s">
        <v>8</v>
      </c>
      <c r="E1143">
        <v>23</v>
      </c>
      <c r="F1143" t="s">
        <v>3950</v>
      </c>
      <c r="G1143">
        <v>0.57442040162499997</v>
      </c>
    </row>
    <row r="1144" spans="1:7" x14ac:dyDescent="0.2">
      <c r="A1144" t="str">
        <f t="shared" si="99"/>
        <v>C10orf2</v>
      </c>
      <c r="B1144" t="s">
        <v>372</v>
      </c>
      <c r="C1144">
        <v>102747812</v>
      </c>
      <c r="D1144" t="s">
        <v>8</v>
      </c>
      <c r="E1144">
        <v>22</v>
      </c>
      <c r="F1144" t="s">
        <v>3951</v>
      </c>
      <c r="G1144">
        <v>0.68376494955699996</v>
      </c>
    </row>
    <row r="1145" spans="1:7" x14ac:dyDescent="0.2">
      <c r="A1145" t="str">
        <f t="shared" si="99"/>
        <v>C10orf2</v>
      </c>
      <c r="B1145" t="s">
        <v>372</v>
      </c>
      <c r="C1145">
        <v>102747898</v>
      </c>
      <c r="D1145" t="s">
        <v>8</v>
      </c>
      <c r="E1145">
        <v>24</v>
      </c>
      <c r="F1145" t="s">
        <v>3952</v>
      </c>
      <c r="G1145">
        <v>0.52225201131300003</v>
      </c>
    </row>
    <row r="1146" spans="1:7" x14ac:dyDescent="0.2">
      <c r="A1146" t="str">
        <f t="shared" si="99"/>
        <v>C10orf2</v>
      </c>
      <c r="B1146" t="s">
        <v>372</v>
      </c>
      <c r="C1146">
        <v>102747931</v>
      </c>
      <c r="D1146" t="s">
        <v>8</v>
      </c>
      <c r="E1146">
        <v>24</v>
      </c>
      <c r="F1146" t="s">
        <v>3953</v>
      </c>
      <c r="G1146">
        <v>0.66235748125600002</v>
      </c>
    </row>
    <row r="1147" spans="1:7" x14ac:dyDescent="0.2">
      <c r="A1147" t="str">
        <f t="shared" si="99"/>
        <v>C10orf2</v>
      </c>
      <c r="B1147" t="s">
        <v>372</v>
      </c>
      <c r="C1147">
        <v>102748024</v>
      </c>
      <c r="D1147" t="s">
        <v>8</v>
      </c>
      <c r="E1147">
        <v>24</v>
      </c>
      <c r="F1147" t="s">
        <v>3954</v>
      </c>
      <c r="G1147">
        <v>0.322148119324</v>
      </c>
    </row>
    <row r="1148" spans="1:7" x14ac:dyDescent="0.2">
      <c r="A1148" t="str">
        <f t="shared" si="99"/>
        <v>C10orf2</v>
      </c>
      <c r="B1148" t="s">
        <v>372</v>
      </c>
      <c r="C1148">
        <v>102747850</v>
      </c>
      <c r="D1148" t="s">
        <v>3</v>
      </c>
      <c r="E1148">
        <v>24</v>
      </c>
      <c r="F1148" t="s">
        <v>3955</v>
      </c>
      <c r="G1148">
        <v>1.4210746490299999</v>
      </c>
    </row>
    <row r="1149" spans="1:7" x14ac:dyDescent="0.2">
      <c r="A1149" t="str">
        <f t="shared" ref="A1149:A1168" si="100">"C11orf30"</f>
        <v>C11orf30</v>
      </c>
      <c r="B1149" t="s">
        <v>291</v>
      </c>
      <c r="C1149">
        <v>76158100</v>
      </c>
      <c r="D1149" t="s">
        <v>3</v>
      </c>
      <c r="E1149">
        <v>28</v>
      </c>
      <c r="F1149" t="s">
        <v>3956</v>
      </c>
      <c r="G1149">
        <v>8.9027103086200002E-2</v>
      </c>
    </row>
    <row r="1150" spans="1:7" x14ac:dyDescent="0.2">
      <c r="A1150" t="str">
        <f t="shared" si="100"/>
        <v>C11orf30</v>
      </c>
      <c r="B1150" t="s">
        <v>291</v>
      </c>
      <c r="C1150">
        <v>76158177</v>
      </c>
      <c r="D1150" t="s">
        <v>3</v>
      </c>
      <c r="E1150">
        <v>25</v>
      </c>
      <c r="F1150" t="s">
        <v>3957</v>
      </c>
      <c r="G1150">
        <v>-3.12014316287E-2</v>
      </c>
    </row>
    <row r="1151" spans="1:7" x14ac:dyDescent="0.2">
      <c r="A1151" t="str">
        <f t="shared" si="100"/>
        <v>C11orf30</v>
      </c>
      <c r="B1151" t="s">
        <v>291</v>
      </c>
      <c r="C1151">
        <v>76156138</v>
      </c>
      <c r="D1151" t="s">
        <v>8</v>
      </c>
      <c r="E1151">
        <v>24</v>
      </c>
      <c r="F1151" t="s">
        <v>3958</v>
      </c>
      <c r="G1151">
        <v>0.48693790081799998</v>
      </c>
    </row>
    <row r="1152" spans="1:7" x14ac:dyDescent="0.2">
      <c r="A1152" t="str">
        <f t="shared" si="100"/>
        <v>C11orf30</v>
      </c>
      <c r="B1152" t="s">
        <v>291</v>
      </c>
      <c r="C1152">
        <v>76156176</v>
      </c>
      <c r="D1152" t="s">
        <v>8</v>
      </c>
      <c r="E1152">
        <v>24</v>
      </c>
      <c r="F1152" t="s">
        <v>3959</v>
      </c>
      <c r="G1152">
        <v>1.5932134626500001</v>
      </c>
    </row>
    <row r="1153" spans="1:7" x14ac:dyDescent="0.2">
      <c r="A1153" t="str">
        <f t="shared" si="100"/>
        <v>C11orf30</v>
      </c>
      <c r="B1153" t="s">
        <v>291</v>
      </c>
      <c r="C1153">
        <v>76156306</v>
      </c>
      <c r="D1153" t="s">
        <v>8</v>
      </c>
      <c r="E1153">
        <v>22</v>
      </c>
      <c r="F1153" t="s">
        <v>3960</v>
      </c>
      <c r="G1153">
        <v>0.39542967258799999</v>
      </c>
    </row>
    <row r="1154" spans="1:7" x14ac:dyDescent="0.2">
      <c r="A1154" t="str">
        <f t="shared" si="100"/>
        <v>C11orf30</v>
      </c>
      <c r="B1154" t="s">
        <v>291</v>
      </c>
      <c r="C1154">
        <v>76157960</v>
      </c>
      <c r="D1154" t="s">
        <v>8</v>
      </c>
      <c r="E1154">
        <v>28</v>
      </c>
      <c r="F1154" t="s">
        <v>3961</v>
      </c>
      <c r="G1154">
        <v>0.61767446340999999</v>
      </c>
    </row>
    <row r="1155" spans="1:7" x14ac:dyDescent="0.2">
      <c r="A1155" t="str">
        <f t="shared" si="100"/>
        <v>C11orf30</v>
      </c>
      <c r="B1155" t="s">
        <v>291</v>
      </c>
      <c r="C1155">
        <v>76158131</v>
      </c>
      <c r="D1155" t="s">
        <v>8</v>
      </c>
      <c r="E1155">
        <v>25</v>
      </c>
      <c r="F1155" t="s">
        <v>3962</v>
      </c>
      <c r="G1155">
        <v>-0.161433511877</v>
      </c>
    </row>
    <row r="1156" spans="1:7" x14ac:dyDescent="0.2">
      <c r="A1156" t="str">
        <f t="shared" si="100"/>
        <v>C11orf30</v>
      </c>
      <c r="B1156" t="s">
        <v>291</v>
      </c>
      <c r="C1156">
        <v>76156327</v>
      </c>
      <c r="D1156" t="s">
        <v>8</v>
      </c>
      <c r="E1156">
        <v>24</v>
      </c>
      <c r="F1156" t="s">
        <v>3963</v>
      </c>
      <c r="G1156">
        <v>0.23997759904900001</v>
      </c>
    </row>
    <row r="1157" spans="1:7" x14ac:dyDescent="0.2">
      <c r="A1157" t="str">
        <f t="shared" si="100"/>
        <v>C11orf30</v>
      </c>
      <c r="B1157" t="s">
        <v>291</v>
      </c>
      <c r="C1157">
        <v>76158002</v>
      </c>
      <c r="D1157" t="s">
        <v>3</v>
      </c>
      <c r="E1157">
        <v>28</v>
      </c>
      <c r="F1157" t="s">
        <v>3964</v>
      </c>
      <c r="G1157">
        <v>-0.10011626914799999</v>
      </c>
    </row>
    <row r="1158" spans="1:7" x14ac:dyDescent="0.2">
      <c r="A1158" t="str">
        <f t="shared" si="100"/>
        <v>C11orf30</v>
      </c>
      <c r="B1158" t="s">
        <v>291</v>
      </c>
      <c r="C1158">
        <v>76157961</v>
      </c>
      <c r="D1158" t="s">
        <v>8</v>
      </c>
      <c r="E1158">
        <v>24</v>
      </c>
      <c r="F1158" t="s">
        <v>3965</v>
      </c>
      <c r="G1158">
        <v>0.10316337610699999</v>
      </c>
    </row>
    <row r="1159" spans="1:7" x14ac:dyDescent="0.2">
      <c r="A1159" t="str">
        <f t="shared" si="100"/>
        <v>C11orf30</v>
      </c>
      <c r="B1159" t="s">
        <v>291</v>
      </c>
      <c r="C1159">
        <v>76158009</v>
      </c>
      <c r="D1159" t="s">
        <v>8</v>
      </c>
      <c r="E1159">
        <v>26</v>
      </c>
      <c r="F1159" t="s">
        <v>3966</v>
      </c>
      <c r="G1159">
        <v>0.18269132432099999</v>
      </c>
    </row>
    <row r="1160" spans="1:7" x14ac:dyDescent="0.2">
      <c r="A1160" t="str">
        <f t="shared" si="100"/>
        <v>C11orf30</v>
      </c>
      <c r="B1160" t="s">
        <v>291</v>
      </c>
      <c r="C1160">
        <v>76158021</v>
      </c>
      <c r="D1160" t="s">
        <v>8</v>
      </c>
      <c r="E1160">
        <v>26</v>
      </c>
      <c r="F1160" t="s">
        <v>3967</v>
      </c>
      <c r="G1160">
        <v>-0.13463882083299999</v>
      </c>
    </row>
    <row r="1161" spans="1:7" x14ac:dyDescent="0.2">
      <c r="A1161" t="str">
        <f t="shared" si="100"/>
        <v>C11orf30</v>
      </c>
      <c r="B1161" t="s">
        <v>291</v>
      </c>
      <c r="C1161">
        <v>76156319</v>
      </c>
      <c r="D1161" t="s">
        <v>8</v>
      </c>
      <c r="E1161">
        <v>23</v>
      </c>
      <c r="F1161" t="s">
        <v>3968</v>
      </c>
      <c r="G1161">
        <v>0.30687243677300002</v>
      </c>
    </row>
    <row r="1162" spans="1:7" x14ac:dyDescent="0.2">
      <c r="A1162" t="str">
        <f t="shared" si="100"/>
        <v>C11orf30</v>
      </c>
      <c r="B1162" t="s">
        <v>291</v>
      </c>
      <c r="C1162">
        <v>76156311</v>
      </c>
      <c r="D1162" t="s">
        <v>3</v>
      </c>
      <c r="E1162">
        <v>23</v>
      </c>
      <c r="F1162" t="s">
        <v>3969</v>
      </c>
      <c r="G1162">
        <v>0.438649680795</v>
      </c>
    </row>
    <row r="1163" spans="1:7" x14ac:dyDescent="0.2">
      <c r="A1163" t="str">
        <f t="shared" si="100"/>
        <v>C11orf30</v>
      </c>
      <c r="B1163" t="s">
        <v>291</v>
      </c>
      <c r="C1163">
        <v>76158051</v>
      </c>
      <c r="D1163" t="s">
        <v>8</v>
      </c>
      <c r="E1163">
        <v>24</v>
      </c>
      <c r="F1163" t="s">
        <v>3970</v>
      </c>
      <c r="G1163">
        <v>-6.5170168729200006E-2</v>
      </c>
    </row>
    <row r="1164" spans="1:7" x14ac:dyDescent="0.2">
      <c r="A1164" t="str">
        <f t="shared" si="100"/>
        <v>C11orf30</v>
      </c>
      <c r="B1164" t="s">
        <v>291</v>
      </c>
      <c r="C1164">
        <v>76156277</v>
      </c>
      <c r="D1164" t="s">
        <v>3</v>
      </c>
      <c r="E1164">
        <v>24</v>
      </c>
      <c r="F1164" t="s">
        <v>3971</v>
      </c>
      <c r="G1164">
        <v>0.51323571614600005</v>
      </c>
    </row>
    <row r="1165" spans="1:7" x14ac:dyDescent="0.2">
      <c r="A1165" t="str">
        <f t="shared" si="100"/>
        <v>C11orf30</v>
      </c>
      <c r="B1165" t="s">
        <v>291</v>
      </c>
      <c r="C1165">
        <v>76156057</v>
      </c>
      <c r="D1165" t="s">
        <v>3</v>
      </c>
      <c r="E1165">
        <v>24</v>
      </c>
      <c r="F1165" t="s">
        <v>3972</v>
      </c>
      <c r="G1165">
        <v>0.20183657214600001</v>
      </c>
    </row>
    <row r="1166" spans="1:7" x14ac:dyDescent="0.2">
      <c r="A1166" t="str">
        <f t="shared" si="100"/>
        <v>C11orf30</v>
      </c>
      <c r="B1166" t="s">
        <v>291</v>
      </c>
      <c r="C1166">
        <v>76156024</v>
      </c>
      <c r="D1166" t="s">
        <v>3</v>
      </c>
      <c r="E1166">
        <v>23</v>
      </c>
      <c r="F1166" t="s">
        <v>3973</v>
      </c>
      <c r="G1166">
        <v>0.78911207393899996</v>
      </c>
    </row>
    <row r="1167" spans="1:7" x14ac:dyDescent="0.2">
      <c r="A1167" t="str">
        <f t="shared" si="100"/>
        <v>C11orf30</v>
      </c>
      <c r="B1167" t="s">
        <v>291</v>
      </c>
      <c r="C1167">
        <v>76158113</v>
      </c>
      <c r="D1167" t="s">
        <v>8</v>
      </c>
      <c r="E1167">
        <v>27</v>
      </c>
      <c r="F1167" t="s">
        <v>3974</v>
      </c>
      <c r="G1167">
        <v>-1.7529112207599999E-2</v>
      </c>
    </row>
    <row r="1168" spans="1:7" x14ac:dyDescent="0.2">
      <c r="A1168" t="str">
        <f t="shared" si="100"/>
        <v>C11orf30</v>
      </c>
      <c r="B1168" t="s">
        <v>291</v>
      </c>
      <c r="C1168">
        <v>76156289</v>
      </c>
      <c r="D1168" t="s">
        <v>3</v>
      </c>
      <c r="E1168">
        <v>22</v>
      </c>
      <c r="F1168" t="s">
        <v>3975</v>
      </c>
      <c r="G1168">
        <v>0.53757802375999997</v>
      </c>
    </row>
    <row r="1169" spans="1:7" x14ac:dyDescent="0.2">
      <c r="A1169" t="str">
        <f t="shared" ref="A1169:A1178" si="101">"C11orf45"</f>
        <v>C11orf45</v>
      </c>
      <c r="B1169" t="s">
        <v>291</v>
      </c>
      <c r="C1169">
        <v>128775594</v>
      </c>
      <c r="D1169" t="s">
        <v>8</v>
      </c>
      <c r="E1169">
        <v>24</v>
      </c>
      <c r="F1169" t="s">
        <v>3976</v>
      </c>
      <c r="G1169">
        <v>1.22700071296E-2</v>
      </c>
    </row>
    <row r="1170" spans="1:7" x14ac:dyDescent="0.2">
      <c r="A1170" t="str">
        <f t="shared" si="101"/>
        <v>C11orf45</v>
      </c>
      <c r="B1170" t="s">
        <v>291</v>
      </c>
      <c r="C1170">
        <v>128775571</v>
      </c>
      <c r="D1170" t="s">
        <v>8</v>
      </c>
      <c r="E1170">
        <v>24</v>
      </c>
      <c r="F1170" t="s">
        <v>3977</v>
      </c>
      <c r="G1170">
        <v>7.7596117790599994E-2</v>
      </c>
    </row>
    <row r="1171" spans="1:7" x14ac:dyDescent="0.2">
      <c r="A1171" t="str">
        <f t="shared" si="101"/>
        <v>C11orf45</v>
      </c>
      <c r="B1171" t="s">
        <v>291</v>
      </c>
      <c r="C1171">
        <v>128775528</v>
      </c>
      <c r="D1171" t="s">
        <v>8</v>
      </c>
      <c r="E1171">
        <v>24</v>
      </c>
      <c r="F1171" t="s">
        <v>3978</v>
      </c>
      <c r="G1171">
        <v>-6.9461465717599999E-3</v>
      </c>
    </row>
    <row r="1172" spans="1:7" x14ac:dyDescent="0.2">
      <c r="A1172" t="str">
        <f t="shared" si="101"/>
        <v>C11orf45</v>
      </c>
      <c r="B1172" t="s">
        <v>291</v>
      </c>
      <c r="C1172">
        <v>128775514</v>
      </c>
      <c r="D1172" t="s">
        <v>8</v>
      </c>
      <c r="E1172">
        <v>23</v>
      </c>
      <c r="F1172" t="s">
        <v>3979</v>
      </c>
      <c r="G1172">
        <v>8.4401328512200002E-2</v>
      </c>
    </row>
    <row r="1173" spans="1:7" x14ac:dyDescent="0.2">
      <c r="A1173" t="str">
        <f t="shared" si="101"/>
        <v>C11orf45</v>
      </c>
      <c r="B1173" t="s">
        <v>291</v>
      </c>
      <c r="C1173">
        <v>128775365</v>
      </c>
      <c r="D1173" t="s">
        <v>8</v>
      </c>
      <c r="E1173">
        <v>24</v>
      </c>
      <c r="F1173" t="s">
        <v>3980</v>
      </c>
      <c r="G1173">
        <v>0.16909665078</v>
      </c>
    </row>
    <row r="1174" spans="1:7" x14ac:dyDescent="0.2">
      <c r="A1174" t="str">
        <f t="shared" si="101"/>
        <v>C11orf45</v>
      </c>
      <c r="B1174" t="s">
        <v>291</v>
      </c>
      <c r="C1174">
        <v>128775333</v>
      </c>
      <c r="D1174" t="s">
        <v>8</v>
      </c>
      <c r="E1174">
        <v>22</v>
      </c>
      <c r="F1174" t="s">
        <v>3981</v>
      </c>
      <c r="G1174">
        <v>-3.3216862958999997E-2</v>
      </c>
    </row>
    <row r="1175" spans="1:7" x14ac:dyDescent="0.2">
      <c r="A1175" t="str">
        <f t="shared" si="101"/>
        <v>C11orf45</v>
      </c>
      <c r="B1175" t="s">
        <v>291</v>
      </c>
      <c r="C1175">
        <v>128775509</v>
      </c>
      <c r="D1175" t="s">
        <v>3</v>
      </c>
      <c r="E1175">
        <v>24</v>
      </c>
      <c r="F1175" t="s">
        <v>3982</v>
      </c>
      <c r="G1175">
        <v>3.2890191609699998E-2</v>
      </c>
    </row>
    <row r="1176" spans="1:7" x14ac:dyDescent="0.2">
      <c r="A1176" t="str">
        <f t="shared" si="101"/>
        <v>C11orf45</v>
      </c>
      <c r="B1176" t="s">
        <v>291</v>
      </c>
      <c r="C1176">
        <v>128775449</v>
      </c>
      <c r="D1176" t="s">
        <v>3</v>
      </c>
      <c r="E1176">
        <v>23</v>
      </c>
      <c r="F1176" t="s">
        <v>3983</v>
      </c>
      <c r="G1176">
        <v>9.2308084188999995E-2</v>
      </c>
    </row>
    <row r="1177" spans="1:7" x14ac:dyDescent="0.2">
      <c r="A1177" t="str">
        <f t="shared" si="101"/>
        <v>C11orf45</v>
      </c>
      <c r="B1177" t="s">
        <v>291</v>
      </c>
      <c r="C1177">
        <v>128775346</v>
      </c>
      <c r="D1177" t="s">
        <v>3</v>
      </c>
      <c r="E1177">
        <v>24</v>
      </c>
      <c r="F1177" t="s">
        <v>3984</v>
      </c>
      <c r="G1177">
        <v>2.7385952650299998</v>
      </c>
    </row>
    <row r="1178" spans="1:7" x14ac:dyDescent="0.2">
      <c r="A1178" t="str">
        <f t="shared" si="101"/>
        <v>C11orf45</v>
      </c>
      <c r="B1178" t="s">
        <v>291</v>
      </c>
      <c r="C1178">
        <v>128775316</v>
      </c>
      <c r="D1178" t="s">
        <v>3</v>
      </c>
      <c r="E1178">
        <v>23</v>
      </c>
      <c r="F1178" t="s">
        <v>3985</v>
      </c>
      <c r="G1178">
        <v>1.72124163143E-2</v>
      </c>
    </row>
    <row r="1179" spans="1:7" x14ac:dyDescent="0.2">
      <c r="A1179" t="str">
        <f t="shared" ref="A1179:A1187" si="102">"C11orf73"</f>
        <v>C11orf73</v>
      </c>
      <c r="B1179" t="s">
        <v>291</v>
      </c>
      <c r="C1179">
        <v>86013268</v>
      </c>
      <c r="D1179" t="s">
        <v>3</v>
      </c>
      <c r="E1179">
        <v>24</v>
      </c>
      <c r="F1179" t="s">
        <v>3986</v>
      </c>
      <c r="G1179">
        <v>0.43263688836800002</v>
      </c>
    </row>
    <row r="1180" spans="1:7" x14ac:dyDescent="0.2">
      <c r="A1180" t="str">
        <f t="shared" si="102"/>
        <v>C11orf73</v>
      </c>
      <c r="B1180" t="s">
        <v>291</v>
      </c>
      <c r="C1180">
        <v>86013384</v>
      </c>
      <c r="D1180" t="s">
        <v>3</v>
      </c>
      <c r="E1180">
        <v>24</v>
      </c>
      <c r="F1180" t="s">
        <v>3987</v>
      </c>
      <c r="G1180">
        <v>2.1979728012199998E-2</v>
      </c>
    </row>
    <row r="1181" spans="1:7" x14ac:dyDescent="0.2">
      <c r="A1181" t="str">
        <f t="shared" si="102"/>
        <v>C11orf73</v>
      </c>
      <c r="B1181" t="s">
        <v>291</v>
      </c>
      <c r="C1181">
        <v>86013431</v>
      </c>
      <c r="D1181" t="s">
        <v>3</v>
      </c>
      <c r="E1181">
        <v>22</v>
      </c>
      <c r="F1181" t="s">
        <v>3988</v>
      </c>
      <c r="G1181">
        <v>1.11565738474</v>
      </c>
    </row>
    <row r="1182" spans="1:7" x14ac:dyDescent="0.2">
      <c r="A1182" t="str">
        <f t="shared" si="102"/>
        <v>C11orf73</v>
      </c>
      <c r="B1182" t="s">
        <v>291</v>
      </c>
      <c r="C1182">
        <v>86013465</v>
      </c>
      <c r="D1182" t="s">
        <v>3</v>
      </c>
      <c r="E1182">
        <v>24</v>
      </c>
      <c r="F1182" t="s">
        <v>3989</v>
      </c>
      <c r="G1182">
        <v>0.83027813436800002</v>
      </c>
    </row>
    <row r="1183" spans="1:7" x14ac:dyDescent="0.2">
      <c r="A1183" t="str">
        <f t="shared" si="102"/>
        <v>C11orf73</v>
      </c>
      <c r="B1183" t="s">
        <v>291</v>
      </c>
      <c r="C1183">
        <v>86013546</v>
      </c>
      <c r="D1183" t="s">
        <v>8</v>
      </c>
      <c r="E1183">
        <v>23</v>
      </c>
      <c r="F1183" t="s">
        <v>3990</v>
      </c>
      <c r="G1183">
        <v>0.772144280914</v>
      </c>
    </row>
    <row r="1184" spans="1:7" x14ac:dyDescent="0.2">
      <c r="A1184" t="str">
        <f t="shared" si="102"/>
        <v>C11orf73</v>
      </c>
      <c r="B1184" t="s">
        <v>291</v>
      </c>
      <c r="C1184">
        <v>86013337</v>
      </c>
      <c r="D1184" t="s">
        <v>8</v>
      </c>
      <c r="E1184">
        <v>24</v>
      </c>
      <c r="F1184" t="s">
        <v>3991</v>
      </c>
      <c r="G1184">
        <v>0.61902315494100002</v>
      </c>
    </row>
    <row r="1185" spans="1:7" x14ac:dyDescent="0.2">
      <c r="A1185" t="str">
        <f t="shared" si="102"/>
        <v>C11orf73</v>
      </c>
      <c r="B1185" t="s">
        <v>291</v>
      </c>
      <c r="C1185">
        <v>86013422</v>
      </c>
      <c r="D1185" t="s">
        <v>8</v>
      </c>
      <c r="E1185">
        <v>24</v>
      </c>
      <c r="F1185" t="s">
        <v>3992</v>
      </c>
      <c r="G1185">
        <v>0.57731316136400002</v>
      </c>
    </row>
    <row r="1186" spans="1:7" x14ac:dyDescent="0.2">
      <c r="A1186" t="str">
        <f t="shared" si="102"/>
        <v>C11orf73</v>
      </c>
      <c r="B1186" t="s">
        <v>291</v>
      </c>
      <c r="C1186">
        <v>86013552</v>
      </c>
      <c r="D1186" t="s">
        <v>8</v>
      </c>
      <c r="E1186">
        <v>24</v>
      </c>
      <c r="F1186" t="s">
        <v>3993</v>
      </c>
      <c r="G1186">
        <v>1.0540644808899999</v>
      </c>
    </row>
    <row r="1187" spans="1:7" x14ac:dyDescent="0.2">
      <c r="A1187" t="str">
        <f t="shared" si="102"/>
        <v>C11orf73</v>
      </c>
      <c r="B1187" t="s">
        <v>291</v>
      </c>
      <c r="C1187">
        <v>86013297</v>
      </c>
      <c r="D1187" t="s">
        <v>8</v>
      </c>
      <c r="E1187">
        <v>23</v>
      </c>
      <c r="F1187" t="s">
        <v>3994</v>
      </c>
      <c r="G1187">
        <v>0.750939356906</v>
      </c>
    </row>
    <row r="1188" spans="1:7" x14ac:dyDescent="0.2">
      <c r="A1188" t="str">
        <f t="shared" ref="A1188:A1196" si="103">"C12orf45"</f>
        <v>C12orf45</v>
      </c>
      <c r="B1188" t="s">
        <v>140</v>
      </c>
      <c r="C1188">
        <v>105380367</v>
      </c>
      <c r="D1188" t="s">
        <v>8</v>
      </c>
      <c r="E1188">
        <v>23</v>
      </c>
      <c r="F1188" t="s">
        <v>3995</v>
      </c>
      <c r="G1188">
        <v>0.220141978628</v>
      </c>
    </row>
    <row r="1189" spans="1:7" x14ac:dyDescent="0.2">
      <c r="A1189" t="str">
        <f t="shared" si="103"/>
        <v>C12orf45</v>
      </c>
      <c r="B1189" t="s">
        <v>140</v>
      </c>
      <c r="C1189">
        <v>105380138</v>
      </c>
      <c r="D1189" t="s">
        <v>3</v>
      </c>
      <c r="E1189">
        <v>23</v>
      </c>
      <c r="F1189" t="s">
        <v>3996</v>
      </c>
      <c r="G1189">
        <v>-3.5234351219299999E-2</v>
      </c>
    </row>
    <row r="1190" spans="1:7" x14ac:dyDescent="0.2">
      <c r="A1190" t="str">
        <f t="shared" si="103"/>
        <v>C12orf45</v>
      </c>
      <c r="B1190" t="s">
        <v>140</v>
      </c>
      <c r="C1190">
        <v>105380148</v>
      </c>
      <c r="D1190" t="s">
        <v>3</v>
      </c>
      <c r="E1190">
        <v>23</v>
      </c>
      <c r="F1190" t="s">
        <v>3997</v>
      </c>
      <c r="G1190">
        <v>4.3946740769999999E-2</v>
      </c>
    </row>
    <row r="1191" spans="1:7" x14ac:dyDescent="0.2">
      <c r="A1191" t="str">
        <f t="shared" si="103"/>
        <v>C12orf45</v>
      </c>
      <c r="B1191" t="s">
        <v>140</v>
      </c>
      <c r="C1191">
        <v>105380159</v>
      </c>
      <c r="D1191" t="s">
        <v>3</v>
      </c>
      <c r="E1191">
        <v>23</v>
      </c>
      <c r="F1191" t="s">
        <v>3998</v>
      </c>
      <c r="G1191">
        <v>1.6622259651</v>
      </c>
    </row>
    <row r="1192" spans="1:7" x14ac:dyDescent="0.2">
      <c r="A1192" t="str">
        <f t="shared" si="103"/>
        <v>C12orf45</v>
      </c>
      <c r="B1192" t="s">
        <v>140</v>
      </c>
      <c r="C1192">
        <v>105380176</v>
      </c>
      <c r="D1192" t="s">
        <v>3</v>
      </c>
      <c r="E1192">
        <v>24</v>
      </c>
      <c r="F1192" t="s">
        <v>3999</v>
      </c>
      <c r="G1192">
        <v>-4.9841915327899999E-2</v>
      </c>
    </row>
    <row r="1193" spans="1:7" x14ac:dyDescent="0.2">
      <c r="A1193" t="str">
        <f t="shared" si="103"/>
        <v>C12orf45</v>
      </c>
      <c r="B1193" t="s">
        <v>140</v>
      </c>
      <c r="C1193">
        <v>105380227</v>
      </c>
      <c r="D1193" t="s">
        <v>8</v>
      </c>
      <c r="E1193">
        <v>24</v>
      </c>
      <c r="F1193" t="s">
        <v>4000</v>
      </c>
      <c r="G1193">
        <v>0.34749169745300001</v>
      </c>
    </row>
    <row r="1194" spans="1:7" x14ac:dyDescent="0.2">
      <c r="A1194" t="str">
        <f t="shared" si="103"/>
        <v>C12orf45</v>
      </c>
      <c r="B1194" t="s">
        <v>140</v>
      </c>
      <c r="C1194">
        <v>105380255</v>
      </c>
      <c r="D1194" t="s">
        <v>8</v>
      </c>
      <c r="E1194">
        <v>24</v>
      </c>
      <c r="F1194" t="s">
        <v>4001</v>
      </c>
      <c r="G1194">
        <v>0.64015027577500005</v>
      </c>
    </row>
    <row r="1195" spans="1:7" x14ac:dyDescent="0.2">
      <c r="A1195" t="str">
        <f t="shared" si="103"/>
        <v>C12orf45</v>
      </c>
      <c r="B1195" t="s">
        <v>140</v>
      </c>
      <c r="C1195">
        <v>105380265</v>
      </c>
      <c r="D1195" t="s">
        <v>8</v>
      </c>
      <c r="E1195">
        <v>24</v>
      </c>
      <c r="F1195" t="s">
        <v>4002</v>
      </c>
      <c r="G1195">
        <v>0.69762375912200003</v>
      </c>
    </row>
    <row r="1196" spans="1:7" x14ac:dyDescent="0.2">
      <c r="A1196" t="str">
        <f t="shared" si="103"/>
        <v>C12orf45</v>
      </c>
      <c r="B1196" t="s">
        <v>140</v>
      </c>
      <c r="C1196">
        <v>105380270</v>
      </c>
      <c r="D1196" t="s">
        <v>8</v>
      </c>
      <c r="E1196">
        <v>24</v>
      </c>
      <c r="F1196" t="s">
        <v>4003</v>
      </c>
      <c r="G1196">
        <v>3.8577037040199998E-2</v>
      </c>
    </row>
    <row r="1197" spans="1:7" x14ac:dyDescent="0.2">
      <c r="A1197" t="str">
        <f t="shared" ref="A1197:A1205" si="104">"C12orf60"</f>
        <v>C12orf60</v>
      </c>
      <c r="B1197" t="s">
        <v>140</v>
      </c>
      <c r="C1197">
        <v>14956512</v>
      </c>
      <c r="D1197" t="s">
        <v>3</v>
      </c>
      <c r="E1197">
        <v>24</v>
      </c>
      <c r="F1197" t="s">
        <v>4004</v>
      </c>
      <c r="G1197">
        <v>0.43557409045899997</v>
      </c>
    </row>
    <row r="1198" spans="1:7" x14ac:dyDescent="0.2">
      <c r="A1198" t="str">
        <f t="shared" si="104"/>
        <v>C12orf60</v>
      </c>
      <c r="B1198" t="s">
        <v>140</v>
      </c>
      <c r="C1198">
        <v>14956753</v>
      </c>
      <c r="D1198" t="s">
        <v>8</v>
      </c>
      <c r="E1198">
        <v>25</v>
      </c>
      <c r="F1198" t="s">
        <v>4005</v>
      </c>
      <c r="G1198">
        <v>2.54109165945E-2</v>
      </c>
    </row>
    <row r="1199" spans="1:7" x14ac:dyDescent="0.2">
      <c r="A1199" t="str">
        <f t="shared" si="104"/>
        <v>C12orf60</v>
      </c>
      <c r="B1199" t="s">
        <v>140</v>
      </c>
      <c r="C1199">
        <v>14956571</v>
      </c>
      <c r="D1199" t="s">
        <v>3</v>
      </c>
      <c r="E1199">
        <v>22</v>
      </c>
      <c r="F1199" t="s">
        <v>4006</v>
      </c>
      <c r="G1199">
        <v>0.314171145102</v>
      </c>
    </row>
    <row r="1200" spans="1:7" x14ac:dyDescent="0.2">
      <c r="A1200" t="str">
        <f t="shared" si="104"/>
        <v>C12orf60</v>
      </c>
      <c r="B1200" t="s">
        <v>140</v>
      </c>
      <c r="C1200">
        <v>14956638</v>
      </c>
      <c r="D1200" t="s">
        <v>3</v>
      </c>
      <c r="E1200">
        <v>24</v>
      </c>
      <c r="F1200" t="s">
        <v>4007</v>
      </c>
      <c r="G1200">
        <v>0.77343879033700003</v>
      </c>
    </row>
    <row r="1201" spans="1:7" x14ac:dyDescent="0.2">
      <c r="A1201" t="str">
        <f t="shared" si="104"/>
        <v>C12orf60</v>
      </c>
      <c r="B1201" t="s">
        <v>140</v>
      </c>
      <c r="C1201">
        <v>14956695</v>
      </c>
      <c r="D1201" t="s">
        <v>3</v>
      </c>
      <c r="E1201">
        <v>21</v>
      </c>
      <c r="F1201" t="s">
        <v>4008</v>
      </c>
      <c r="G1201">
        <v>0.62173048829599997</v>
      </c>
    </row>
    <row r="1202" spans="1:7" x14ac:dyDescent="0.2">
      <c r="A1202" t="str">
        <f t="shared" si="104"/>
        <v>C12orf60</v>
      </c>
      <c r="B1202" t="s">
        <v>140</v>
      </c>
      <c r="C1202">
        <v>14956629</v>
      </c>
      <c r="D1202" t="s">
        <v>8</v>
      </c>
      <c r="E1202">
        <v>26</v>
      </c>
      <c r="F1202" t="s">
        <v>4009</v>
      </c>
      <c r="G1202">
        <v>0.675442643452</v>
      </c>
    </row>
    <row r="1203" spans="1:7" x14ac:dyDescent="0.2">
      <c r="A1203" t="str">
        <f t="shared" si="104"/>
        <v>C12orf60</v>
      </c>
      <c r="B1203" t="s">
        <v>140</v>
      </c>
      <c r="C1203">
        <v>14956636</v>
      </c>
      <c r="D1203" t="s">
        <v>8</v>
      </c>
      <c r="E1203">
        <v>27</v>
      </c>
      <c r="F1203" t="s">
        <v>4010</v>
      </c>
      <c r="G1203">
        <v>0.21634461734900001</v>
      </c>
    </row>
    <row r="1204" spans="1:7" x14ac:dyDescent="0.2">
      <c r="A1204" t="str">
        <f t="shared" si="104"/>
        <v>C12orf60</v>
      </c>
      <c r="B1204" t="s">
        <v>140</v>
      </c>
      <c r="C1204">
        <v>14956654</v>
      </c>
      <c r="D1204" t="s">
        <v>8</v>
      </c>
      <c r="E1204">
        <v>23</v>
      </c>
      <c r="F1204" t="s">
        <v>4011</v>
      </c>
      <c r="G1204">
        <v>1.23959391591</v>
      </c>
    </row>
    <row r="1205" spans="1:7" x14ac:dyDescent="0.2">
      <c r="A1205" t="str">
        <f t="shared" si="104"/>
        <v>C12orf60</v>
      </c>
      <c r="B1205" t="s">
        <v>140</v>
      </c>
      <c r="C1205">
        <v>14956708</v>
      </c>
      <c r="D1205" t="s">
        <v>8</v>
      </c>
      <c r="E1205">
        <v>24</v>
      </c>
      <c r="F1205" t="s">
        <v>4012</v>
      </c>
      <c r="G1205">
        <v>0.98696729375400005</v>
      </c>
    </row>
    <row r="1206" spans="1:7" x14ac:dyDescent="0.2">
      <c r="A1206" t="str">
        <f t="shared" ref="A1206:A1215" si="105">"C12orf66"</f>
        <v>C12orf66</v>
      </c>
      <c r="B1206" t="s">
        <v>140</v>
      </c>
      <c r="C1206">
        <v>64615832</v>
      </c>
      <c r="D1206" t="s">
        <v>8</v>
      </c>
      <c r="E1206">
        <v>23</v>
      </c>
      <c r="F1206" t="s">
        <v>4013</v>
      </c>
      <c r="G1206">
        <v>0.129713952331</v>
      </c>
    </row>
    <row r="1207" spans="1:7" x14ac:dyDescent="0.2">
      <c r="A1207" t="str">
        <f t="shared" si="105"/>
        <v>C12orf66</v>
      </c>
      <c r="B1207" t="s">
        <v>140</v>
      </c>
      <c r="C1207">
        <v>64615848</v>
      </c>
      <c r="D1207" t="s">
        <v>3</v>
      </c>
      <c r="E1207">
        <v>24</v>
      </c>
      <c r="F1207" t="s">
        <v>4014</v>
      </c>
      <c r="G1207">
        <v>5.3203520281599997E-2</v>
      </c>
    </row>
    <row r="1208" spans="1:7" x14ac:dyDescent="0.2">
      <c r="A1208" t="str">
        <f t="shared" si="105"/>
        <v>C12orf66</v>
      </c>
      <c r="B1208" t="s">
        <v>140</v>
      </c>
      <c r="C1208">
        <v>64615871</v>
      </c>
      <c r="D1208" t="s">
        <v>3</v>
      </c>
      <c r="E1208">
        <v>23</v>
      </c>
      <c r="F1208" t="s">
        <v>4015</v>
      </c>
      <c r="G1208">
        <v>0.57322518017799995</v>
      </c>
    </row>
    <row r="1209" spans="1:7" x14ac:dyDescent="0.2">
      <c r="A1209" t="str">
        <f t="shared" si="105"/>
        <v>C12orf66</v>
      </c>
      <c r="B1209" t="s">
        <v>140</v>
      </c>
      <c r="C1209">
        <v>64615941</v>
      </c>
      <c r="D1209" t="s">
        <v>3</v>
      </c>
      <c r="E1209">
        <v>23</v>
      </c>
      <c r="F1209" t="s">
        <v>4016</v>
      </c>
      <c r="G1209">
        <v>0.109444001602</v>
      </c>
    </row>
    <row r="1210" spans="1:7" x14ac:dyDescent="0.2">
      <c r="A1210" t="str">
        <f t="shared" si="105"/>
        <v>C12orf66</v>
      </c>
      <c r="B1210" t="s">
        <v>140</v>
      </c>
      <c r="C1210">
        <v>64616013</v>
      </c>
      <c r="D1210" t="s">
        <v>3</v>
      </c>
      <c r="E1210">
        <v>23</v>
      </c>
      <c r="F1210" t="s">
        <v>4017</v>
      </c>
      <c r="G1210">
        <v>0.95365701267199998</v>
      </c>
    </row>
    <row r="1211" spans="1:7" x14ac:dyDescent="0.2">
      <c r="A1211" t="str">
        <f t="shared" si="105"/>
        <v>C12orf66</v>
      </c>
      <c r="B1211" t="s">
        <v>140</v>
      </c>
      <c r="C1211">
        <v>64616029</v>
      </c>
      <c r="D1211" t="s">
        <v>3</v>
      </c>
      <c r="E1211">
        <v>24</v>
      </c>
      <c r="F1211" t="s">
        <v>4018</v>
      </c>
      <c r="G1211">
        <v>0.89552714479100004</v>
      </c>
    </row>
    <row r="1212" spans="1:7" x14ac:dyDescent="0.2">
      <c r="A1212" t="str">
        <f t="shared" si="105"/>
        <v>C12orf66</v>
      </c>
      <c r="B1212" t="s">
        <v>140</v>
      </c>
      <c r="C1212">
        <v>64616039</v>
      </c>
      <c r="D1212" t="s">
        <v>3</v>
      </c>
      <c r="E1212">
        <v>24</v>
      </c>
      <c r="F1212" t="s">
        <v>4019</v>
      </c>
      <c r="G1212">
        <v>1.1508158425399999</v>
      </c>
    </row>
    <row r="1213" spans="1:7" x14ac:dyDescent="0.2">
      <c r="A1213" t="str">
        <f t="shared" si="105"/>
        <v>C12orf66</v>
      </c>
      <c r="B1213" t="s">
        <v>140</v>
      </c>
      <c r="C1213">
        <v>64615826</v>
      </c>
      <c r="D1213" t="s">
        <v>8</v>
      </c>
      <c r="E1213">
        <v>23</v>
      </c>
      <c r="F1213" t="s">
        <v>4020</v>
      </c>
      <c r="G1213">
        <v>0.70535737234399998</v>
      </c>
    </row>
    <row r="1214" spans="1:7" x14ac:dyDescent="0.2">
      <c r="A1214" t="str">
        <f t="shared" si="105"/>
        <v>C12orf66</v>
      </c>
      <c r="B1214" t="s">
        <v>140</v>
      </c>
      <c r="C1214">
        <v>64615889</v>
      </c>
      <c r="D1214" t="s">
        <v>8</v>
      </c>
      <c r="E1214">
        <v>23</v>
      </c>
      <c r="F1214" t="s">
        <v>4021</v>
      </c>
      <c r="G1214">
        <v>4.9514557959200005E-4</v>
      </c>
    </row>
    <row r="1215" spans="1:7" x14ac:dyDescent="0.2">
      <c r="A1215" t="str">
        <f t="shared" si="105"/>
        <v>C12orf66</v>
      </c>
      <c r="B1215" t="s">
        <v>140</v>
      </c>
      <c r="C1215">
        <v>64615847</v>
      </c>
      <c r="D1215" t="s">
        <v>8</v>
      </c>
      <c r="E1215">
        <v>23</v>
      </c>
      <c r="F1215" t="s">
        <v>4022</v>
      </c>
      <c r="G1215">
        <v>0.80533070116100003</v>
      </c>
    </row>
    <row r="1216" spans="1:7" x14ac:dyDescent="0.2">
      <c r="A1216" t="str">
        <f t="shared" ref="A1216:A1225" si="106">"C14orf166"</f>
        <v>C14orf166</v>
      </c>
      <c r="B1216" t="s">
        <v>86</v>
      </c>
      <c r="C1216">
        <v>52456195</v>
      </c>
      <c r="D1216" t="s">
        <v>8</v>
      </c>
      <c r="E1216">
        <v>23</v>
      </c>
      <c r="F1216" t="s">
        <v>4023</v>
      </c>
      <c r="G1216">
        <v>2.4133874333299998E-2</v>
      </c>
    </row>
    <row r="1217" spans="1:7" x14ac:dyDescent="0.2">
      <c r="A1217" t="str">
        <f t="shared" si="106"/>
        <v>C14orf166</v>
      </c>
      <c r="B1217" t="s">
        <v>86</v>
      </c>
      <c r="C1217">
        <v>52456229</v>
      </c>
      <c r="D1217" t="s">
        <v>3</v>
      </c>
      <c r="E1217">
        <v>23</v>
      </c>
      <c r="F1217" t="s">
        <v>4024</v>
      </c>
      <c r="G1217">
        <v>0.56918255041200005</v>
      </c>
    </row>
    <row r="1218" spans="1:7" x14ac:dyDescent="0.2">
      <c r="A1218" t="str">
        <f t="shared" si="106"/>
        <v>C14orf166</v>
      </c>
      <c r="B1218" t="s">
        <v>86</v>
      </c>
      <c r="C1218">
        <v>52456269</v>
      </c>
      <c r="D1218" t="s">
        <v>3</v>
      </c>
      <c r="E1218">
        <v>24</v>
      </c>
      <c r="F1218" t="s">
        <v>4025</v>
      </c>
      <c r="G1218">
        <v>0.93972115068200002</v>
      </c>
    </row>
    <row r="1219" spans="1:7" x14ac:dyDescent="0.2">
      <c r="A1219" t="str">
        <f t="shared" si="106"/>
        <v>C14orf166</v>
      </c>
      <c r="B1219" t="s">
        <v>86</v>
      </c>
      <c r="C1219">
        <v>52456292</v>
      </c>
      <c r="D1219" t="s">
        <v>3</v>
      </c>
      <c r="E1219">
        <v>23</v>
      </c>
      <c r="F1219" t="s">
        <v>4026</v>
      </c>
      <c r="G1219">
        <v>1.2623633402200001</v>
      </c>
    </row>
    <row r="1220" spans="1:7" x14ac:dyDescent="0.2">
      <c r="A1220" t="str">
        <f t="shared" si="106"/>
        <v>C14orf166</v>
      </c>
      <c r="B1220" t="s">
        <v>86</v>
      </c>
      <c r="C1220">
        <v>52456362</v>
      </c>
      <c r="D1220" t="s">
        <v>3</v>
      </c>
      <c r="E1220">
        <v>22</v>
      </c>
      <c r="F1220" t="s">
        <v>4027</v>
      </c>
      <c r="G1220">
        <v>0.11033934227099999</v>
      </c>
    </row>
    <row r="1221" spans="1:7" x14ac:dyDescent="0.2">
      <c r="A1221" t="str">
        <f t="shared" si="106"/>
        <v>C14orf166</v>
      </c>
      <c r="B1221" t="s">
        <v>86</v>
      </c>
      <c r="C1221">
        <v>52456449</v>
      </c>
      <c r="D1221" t="s">
        <v>3</v>
      </c>
      <c r="E1221">
        <v>25</v>
      </c>
      <c r="F1221" t="s">
        <v>4028</v>
      </c>
      <c r="G1221">
        <v>-4.8363090707799997E-2</v>
      </c>
    </row>
    <row r="1222" spans="1:7" x14ac:dyDescent="0.2">
      <c r="A1222" t="str">
        <f t="shared" si="106"/>
        <v>C14orf166</v>
      </c>
      <c r="B1222" t="s">
        <v>86</v>
      </c>
      <c r="C1222">
        <v>52456240</v>
      </c>
      <c r="D1222" t="s">
        <v>8</v>
      </c>
      <c r="E1222">
        <v>23</v>
      </c>
      <c r="F1222" t="s">
        <v>4029</v>
      </c>
      <c r="G1222">
        <v>4.5126579616499997E-2</v>
      </c>
    </row>
    <row r="1223" spans="1:7" x14ac:dyDescent="0.2">
      <c r="A1223" t="str">
        <f t="shared" si="106"/>
        <v>C14orf166</v>
      </c>
      <c r="B1223" t="s">
        <v>86</v>
      </c>
      <c r="C1223">
        <v>52456426</v>
      </c>
      <c r="D1223" t="s">
        <v>8</v>
      </c>
      <c r="E1223">
        <v>24</v>
      </c>
      <c r="F1223" t="s">
        <v>4030</v>
      </c>
      <c r="G1223">
        <v>0.45462480267499999</v>
      </c>
    </row>
    <row r="1224" spans="1:7" x14ac:dyDescent="0.2">
      <c r="A1224" t="str">
        <f t="shared" si="106"/>
        <v>C14orf166</v>
      </c>
      <c r="B1224" t="s">
        <v>86</v>
      </c>
      <c r="C1224">
        <v>52456463</v>
      </c>
      <c r="D1224" t="s">
        <v>8</v>
      </c>
      <c r="E1224">
        <v>24</v>
      </c>
      <c r="F1224" t="s">
        <v>4031</v>
      </c>
      <c r="G1224">
        <v>0.79791550909499998</v>
      </c>
    </row>
    <row r="1225" spans="1:7" x14ac:dyDescent="0.2">
      <c r="A1225" t="str">
        <f t="shared" si="106"/>
        <v>C14orf166</v>
      </c>
      <c r="B1225" t="s">
        <v>86</v>
      </c>
      <c r="C1225">
        <v>52456210</v>
      </c>
      <c r="D1225" t="s">
        <v>3</v>
      </c>
      <c r="E1225">
        <v>24</v>
      </c>
      <c r="F1225" t="s">
        <v>4032</v>
      </c>
      <c r="G1225">
        <v>0.12913766694600001</v>
      </c>
    </row>
    <row r="1226" spans="1:7" x14ac:dyDescent="0.2">
      <c r="A1226" t="str">
        <f t="shared" ref="A1226:A1235" si="107">"C14orf178"</f>
        <v>C14orf178</v>
      </c>
      <c r="B1226" t="s">
        <v>86</v>
      </c>
      <c r="C1226">
        <v>78227279</v>
      </c>
      <c r="D1226" t="s">
        <v>3</v>
      </c>
      <c r="E1226">
        <v>23</v>
      </c>
      <c r="F1226" t="s">
        <v>4033</v>
      </c>
      <c r="G1226">
        <v>0.58220794429300005</v>
      </c>
    </row>
    <row r="1227" spans="1:7" x14ac:dyDescent="0.2">
      <c r="A1227" t="str">
        <f t="shared" si="107"/>
        <v>C14orf178</v>
      </c>
      <c r="B1227" t="s">
        <v>86</v>
      </c>
      <c r="C1227">
        <v>78227416</v>
      </c>
      <c r="D1227" t="s">
        <v>3</v>
      </c>
      <c r="E1227">
        <v>24</v>
      </c>
      <c r="F1227" t="s">
        <v>4034</v>
      </c>
      <c r="G1227">
        <v>0.64910967381399998</v>
      </c>
    </row>
    <row r="1228" spans="1:7" x14ac:dyDescent="0.2">
      <c r="A1228" t="str">
        <f t="shared" si="107"/>
        <v>C14orf178</v>
      </c>
      <c r="B1228" t="s">
        <v>86</v>
      </c>
      <c r="C1228">
        <v>78227426</v>
      </c>
      <c r="D1228" t="s">
        <v>3</v>
      </c>
      <c r="E1228">
        <v>23</v>
      </c>
      <c r="F1228" t="s">
        <v>4035</v>
      </c>
      <c r="G1228">
        <v>1.0321503648699999</v>
      </c>
    </row>
    <row r="1229" spans="1:7" x14ac:dyDescent="0.2">
      <c r="A1229" t="str">
        <f t="shared" si="107"/>
        <v>C14orf178</v>
      </c>
      <c r="B1229" t="s">
        <v>86</v>
      </c>
      <c r="C1229">
        <v>78227311</v>
      </c>
      <c r="D1229" t="s">
        <v>8</v>
      </c>
      <c r="E1229">
        <v>24</v>
      </c>
      <c r="F1229" t="s">
        <v>4036</v>
      </c>
      <c r="G1229">
        <v>0.99494453427499996</v>
      </c>
    </row>
    <row r="1230" spans="1:7" x14ac:dyDescent="0.2">
      <c r="A1230" t="str">
        <f t="shared" si="107"/>
        <v>C14orf178</v>
      </c>
      <c r="B1230" t="s">
        <v>86</v>
      </c>
      <c r="C1230">
        <v>78227379</v>
      </c>
      <c r="D1230" t="s">
        <v>8</v>
      </c>
      <c r="E1230">
        <v>24</v>
      </c>
      <c r="F1230" t="s">
        <v>4037</v>
      </c>
      <c r="G1230">
        <v>0.249383332427</v>
      </c>
    </row>
    <row r="1231" spans="1:7" x14ac:dyDescent="0.2">
      <c r="A1231" t="str">
        <f t="shared" si="107"/>
        <v>C14orf178</v>
      </c>
      <c r="B1231" t="s">
        <v>86</v>
      </c>
      <c r="C1231">
        <v>78227363</v>
      </c>
      <c r="D1231" t="s">
        <v>8</v>
      </c>
      <c r="E1231">
        <v>24</v>
      </c>
      <c r="F1231" t="s">
        <v>4038</v>
      </c>
      <c r="G1231">
        <v>-4.8446959079299998E-3</v>
      </c>
    </row>
    <row r="1232" spans="1:7" x14ac:dyDescent="0.2">
      <c r="A1232" t="str">
        <f t="shared" si="107"/>
        <v>C14orf178</v>
      </c>
      <c r="B1232" t="s">
        <v>86</v>
      </c>
      <c r="C1232">
        <v>78227368</v>
      </c>
      <c r="D1232" t="s">
        <v>8</v>
      </c>
      <c r="E1232">
        <v>23</v>
      </c>
      <c r="F1232" t="s">
        <v>4039</v>
      </c>
      <c r="G1232">
        <v>0.165110593714</v>
      </c>
    </row>
    <row r="1233" spans="1:7" x14ac:dyDescent="0.2">
      <c r="A1233" t="str">
        <f t="shared" si="107"/>
        <v>C14orf178</v>
      </c>
      <c r="B1233" t="s">
        <v>86</v>
      </c>
      <c r="C1233">
        <v>78227459</v>
      </c>
      <c r="D1233" t="s">
        <v>8</v>
      </c>
      <c r="E1233">
        <v>24</v>
      </c>
      <c r="F1233" t="s">
        <v>4040</v>
      </c>
      <c r="G1233">
        <v>0.97290510085600002</v>
      </c>
    </row>
    <row r="1234" spans="1:7" x14ac:dyDescent="0.2">
      <c r="A1234" t="str">
        <f t="shared" si="107"/>
        <v>C14orf178</v>
      </c>
      <c r="B1234" t="s">
        <v>86</v>
      </c>
      <c r="C1234">
        <v>78227340</v>
      </c>
      <c r="D1234" t="s">
        <v>8</v>
      </c>
      <c r="E1234">
        <v>22</v>
      </c>
      <c r="F1234" t="s">
        <v>4041</v>
      </c>
      <c r="G1234">
        <v>9.8469497510099993E-2</v>
      </c>
    </row>
    <row r="1235" spans="1:7" x14ac:dyDescent="0.2">
      <c r="A1235" t="str">
        <f t="shared" si="107"/>
        <v>C14orf178</v>
      </c>
      <c r="B1235" t="s">
        <v>86</v>
      </c>
      <c r="C1235">
        <v>78227267</v>
      </c>
      <c r="D1235" t="s">
        <v>3</v>
      </c>
      <c r="E1235">
        <v>24</v>
      </c>
      <c r="F1235" t="s">
        <v>4042</v>
      </c>
      <c r="G1235">
        <v>0.72653682302800004</v>
      </c>
    </row>
    <row r="1236" spans="1:7" x14ac:dyDescent="0.2">
      <c r="A1236" t="str">
        <f t="shared" ref="A1236:A1253" si="108">"C14orf2"</f>
        <v>C14orf2</v>
      </c>
      <c r="B1236" t="s">
        <v>86</v>
      </c>
      <c r="C1236">
        <v>104387708</v>
      </c>
      <c r="D1236" t="s">
        <v>8</v>
      </c>
      <c r="E1236">
        <v>22</v>
      </c>
      <c r="F1236" t="s">
        <v>4043</v>
      </c>
      <c r="G1236">
        <v>0.329100828698</v>
      </c>
    </row>
    <row r="1237" spans="1:7" x14ac:dyDescent="0.2">
      <c r="A1237" t="str">
        <f t="shared" si="108"/>
        <v>C14orf2</v>
      </c>
      <c r="B1237" t="s">
        <v>86</v>
      </c>
      <c r="C1237">
        <v>104387716</v>
      </c>
      <c r="D1237" t="s">
        <v>3</v>
      </c>
      <c r="E1237">
        <v>24</v>
      </c>
      <c r="F1237" t="s">
        <v>4044</v>
      </c>
      <c r="G1237">
        <v>6.0456123490199999E-2</v>
      </c>
    </row>
    <row r="1238" spans="1:7" x14ac:dyDescent="0.2">
      <c r="A1238" t="str">
        <f t="shared" si="108"/>
        <v>C14orf2</v>
      </c>
      <c r="B1238" t="s">
        <v>86</v>
      </c>
      <c r="C1238">
        <v>104387879</v>
      </c>
      <c r="D1238" t="s">
        <v>8</v>
      </c>
      <c r="E1238">
        <v>22</v>
      </c>
      <c r="F1238" t="s">
        <v>4045</v>
      </c>
      <c r="G1238">
        <v>4.70457260288E-2</v>
      </c>
    </row>
    <row r="1239" spans="1:7" x14ac:dyDescent="0.2">
      <c r="A1239" t="str">
        <f t="shared" si="108"/>
        <v>C14orf2</v>
      </c>
      <c r="B1239" t="s">
        <v>86</v>
      </c>
      <c r="C1239">
        <v>104394499</v>
      </c>
      <c r="D1239" t="s">
        <v>8</v>
      </c>
      <c r="E1239">
        <v>24</v>
      </c>
      <c r="F1239" t="s">
        <v>4046</v>
      </c>
      <c r="G1239">
        <v>-2.0603589386600001E-2</v>
      </c>
    </row>
    <row r="1240" spans="1:7" x14ac:dyDescent="0.2">
      <c r="A1240" t="str">
        <f t="shared" si="108"/>
        <v>C14orf2</v>
      </c>
      <c r="B1240" t="s">
        <v>86</v>
      </c>
      <c r="C1240">
        <v>104394522</v>
      </c>
      <c r="D1240" t="s">
        <v>8</v>
      </c>
      <c r="E1240">
        <v>24</v>
      </c>
      <c r="F1240" t="s">
        <v>4047</v>
      </c>
      <c r="G1240">
        <v>-3.7692190918600002E-2</v>
      </c>
    </row>
    <row r="1241" spans="1:7" x14ac:dyDescent="0.2">
      <c r="A1241" t="str">
        <f t="shared" si="108"/>
        <v>C14orf2</v>
      </c>
      <c r="B1241" t="s">
        <v>86</v>
      </c>
      <c r="C1241">
        <v>104394619</v>
      </c>
      <c r="D1241" t="s">
        <v>8</v>
      </c>
      <c r="E1241">
        <v>23</v>
      </c>
      <c r="F1241" t="s">
        <v>4048</v>
      </c>
      <c r="G1241">
        <v>-4.3828918506300003E-2</v>
      </c>
    </row>
    <row r="1242" spans="1:7" x14ac:dyDescent="0.2">
      <c r="A1242" t="str">
        <f t="shared" si="108"/>
        <v>C14orf2</v>
      </c>
      <c r="B1242" t="s">
        <v>86</v>
      </c>
      <c r="C1242">
        <v>104387779</v>
      </c>
      <c r="D1242" t="s">
        <v>8</v>
      </c>
      <c r="E1242">
        <v>24</v>
      </c>
      <c r="F1242" t="s">
        <v>4049</v>
      </c>
      <c r="G1242">
        <v>0.168067501742</v>
      </c>
    </row>
    <row r="1243" spans="1:7" x14ac:dyDescent="0.2">
      <c r="A1243" t="str">
        <f t="shared" si="108"/>
        <v>C14orf2</v>
      </c>
      <c r="B1243" t="s">
        <v>86</v>
      </c>
      <c r="C1243">
        <v>104387732</v>
      </c>
      <c r="D1243" t="s">
        <v>8</v>
      </c>
      <c r="E1243">
        <v>24</v>
      </c>
      <c r="F1243" t="s">
        <v>4050</v>
      </c>
      <c r="G1243">
        <v>3.9265151282199998E-2</v>
      </c>
    </row>
    <row r="1244" spans="1:7" x14ac:dyDescent="0.2">
      <c r="A1244" t="str">
        <f t="shared" si="108"/>
        <v>C14orf2</v>
      </c>
      <c r="B1244" t="s">
        <v>86</v>
      </c>
      <c r="C1244">
        <v>104394557</v>
      </c>
      <c r="D1244" t="s">
        <v>3</v>
      </c>
      <c r="E1244">
        <v>24</v>
      </c>
      <c r="F1244" t="s">
        <v>4051</v>
      </c>
      <c r="G1244">
        <v>-1.2849699474800001E-2</v>
      </c>
    </row>
    <row r="1245" spans="1:7" x14ac:dyDescent="0.2">
      <c r="A1245" t="str">
        <f t="shared" si="108"/>
        <v>C14orf2</v>
      </c>
      <c r="B1245" t="s">
        <v>86</v>
      </c>
      <c r="C1245">
        <v>104387773</v>
      </c>
      <c r="D1245" t="s">
        <v>3</v>
      </c>
      <c r="E1245">
        <v>24</v>
      </c>
      <c r="F1245" t="s">
        <v>4052</v>
      </c>
      <c r="G1245">
        <v>4.5341986574299997E-2</v>
      </c>
    </row>
    <row r="1246" spans="1:7" x14ac:dyDescent="0.2">
      <c r="A1246" t="str">
        <f t="shared" si="108"/>
        <v>C14orf2</v>
      </c>
      <c r="B1246" t="s">
        <v>86</v>
      </c>
      <c r="C1246">
        <v>104387619</v>
      </c>
      <c r="D1246" t="s">
        <v>8</v>
      </c>
      <c r="E1246">
        <v>22</v>
      </c>
      <c r="F1246" t="s">
        <v>4053</v>
      </c>
      <c r="G1246">
        <v>2.2869944852600001E-2</v>
      </c>
    </row>
    <row r="1247" spans="1:7" x14ac:dyDescent="0.2">
      <c r="A1247" t="str">
        <f t="shared" si="108"/>
        <v>C14orf2</v>
      </c>
      <c r="B1247" t="s">
        <v>86</v>
      </c>
      <c r="C1247">
        <v>104394629</v>
      </c>
      <c r="D1247" t="s">
        <v>3</v>
      </c>
      <c r="E1247">
        <v>24</v>
      </c>
      <c r="F1247" t="s">
        <v>4054</v>
      </c>
      <c r="G1247">
        <v>-2.4796432904899998E-3</v>
      </c>
    </row>
    <row r="1248" spans="1:7" x14ac:dyDescent="0.2">
      <c r="A1248" t="str">
        <f t="shared" si="108"/>
        <v>C14orf2</v>
      </c>
      <c r="B1248" t="s">
        <v>86</v>
      </c>
      <c r="C1248">
        <v>104394428</v>
      </c>
      <c r="D1248" t="s">
        <v>3</v>
      </c>
      <c r="E1248">
        <v>24</v>
      </c>
      <c r="F1248" t="s">
        <v>4055</v>
      </c>
      <c r="G1248">
        <v>-8.9918690486899995E-3</v>
      </c>
    </row>
    <row r="1249" spans="1:7" x14ac:dyDescent="0.2">
      <c r="A1249" t="str">
        <f t="shared" si="108"/>
        <v>C14orf2</v>
      </c>
      <c r="B1249" t="s">
        <v>86</v>
      </c>
      <c r="C1249">
        <v>104394337</v>
      </c>
      <c r="D1249" t="s">
        <v>3</v>
      </c>
      <c r="E1249">
        <v>23</v>
      </c>
      <c r="F1249" t="s">
        <v>4056</v>
      </c>
      <c r="G1249">
        <v>4.83830181767E-3</v>
      </c>
    </row>
    <row r="1250" spans="1:7" x14ac:dyDescent="0.2">
      <c r="A1250" t="str">
        <f t="shared" si="108"/>
        <v>C14orf2</v>
      </c>
      <c r="B1250" t="s">
        <v>86</v>
      </c>
      <c r="C1250">
        <v>104394306</v>
      </c>
      <c r="D1250" t="s">
        <v>3</v>
      </c>
      <c r="E1250">
        <v>23</v>
      </c>
      <c r="F1250" t="s">
        <v>4057</v>
      </c>
      <c r="G1250">
        <v>-1.2898653783099999E-2</v>
      </c>
    </row>
    <row r="1251" spans="1:7" x14ac:dyDescent="0.2">
      <c r="A1251" t="str">
        <f t="shared" si="108"/>
        <v>C14orf2</v>
      </c>
      <c r="B1251" t="s">
        <v>86</v>
      </c>
      <c r="C1251">
        <v>104387805</v>
      </c>
      <c r="D1251" t="s">
        <v>3</v>
      </c>
      <c r="E1251">
        <v>23</v>
      </c>
      <c r="F1251" t="s">
        <v>4058</v>
      </c>
      <c r="G1251">
        <v>1.0584011014500001</v>
      </c>
    </row>
    <row r="1252" spans="1:7" x14ac:dyDescent="0.2">
      <c r="A1252" t="str">
        <f t="shared" si="108"/>
        <v>C14orf2</v>
      </c>
      <c r="B1252" t="s">
        <v>86</v>
      </c>
      <c r="C1252">
        <v>104387796</v>
      </c>
      <c r="D1252" t="s">
        <v>3</v>
      </c>
      <c r="E1252">
        <v>23</v>
      </c>
      <c r="F1252" t="s">
        <v>4059</v>
      </c>
      <c r="G1252">
        <v>0.97157845799700004</v>
      </c>
    </row>
    <row r="1253" spans="1:7" x14ac:dyDescent="0.2">
      <c r="A1253" t="str">
        <f t="shared" si="108"/>
        <v>C14orf2</v>
      </c>
      <c r="B1253" t="s">
        <v>86</v>
      </c>
      <c r="C1253">
        <v>104387635</v>
      </c>
      <c r="D1253" t="s">
        <v>8</v>
      </c>
      <c r="E1253">
        <v>24</v>
      </c>
      <c r="F1253" t="s">
        <v>4060</v>
      </c>
      <c r="G1253">
        <v>0.97002044055299996</v>
      </c>
    </row>
    <row r="1254" spans="1:7" x14ac:dyDescent="0.2">
      <c r="A1254" t="str">
        <f t="shared" ref="A1254:A1263" si="109">"C14orf80"</f>
        <v>C14orf80</v>
      </c>
      <c r="B1254" t="s">
        <v>86</v>
      </c>
      <c r="C1254">
        <v>105957634</v>
      </c>
      <c r="D1254" t="s">
        <v>3</v>
      </c>
      <c r="E1254">
        <v>24</v>
      </c>
      <c r="F1254" t="s">
        <v>4061</v>
      </c>
      <c r="G1254">
        <v>0.58256788563999995</v>
      </c>
    </row>
    <row r="1255" spans="1:7" x14ac:dyDescent="0.2">
      <c r="A1255" t="str">
        <f t="shared" si="109"/>
        <v>C14orf80</v>
      </c>
      <c r="B1255" t="s">
        <v>86</v>
      </c>
      <c r="C1255">
        <v>105957557</v>
      </c>
      <c r="D1255" t="s">
        <v>3</v>
      </c>
      <c r="E1255">
        <v>23</v>
      </c>
      <c r="F1255" t="s">
        <v>4062</v>
      </c>
      <c r="G1255">
        <v>-3.5826357772099998E-2</v>
      </c>
    </row>
    <row r="1256" spans="1:7" x14ac:dyDescent="0.2">
      <c r="A1256" t="str">
        <f t="shared" si="109"/>
        <v>C14orf80</v>
      </c>
      <c r="B1256" t="s">
        <v>86</v>
      </c>
      <c r="C1256">
        <v>105957782</v>
      </c>
      <c r="D1256" t="s">
        <v>3</v>
      </c>
      <c r="E1256">
        <v>21</v>
      </c>
      <c r="F1256" t="s">
        <v>4063</v>
      </c>
      <c r="G1256">
        <v>0.68192805713799998</v>
      </c>
    </row>
    <row r="1257" spans="1:7" x14ac:dyDescent="0.2">
      <c r="A1257" t="str">
        <f t="shared" si="109"/>
        <v>C14orf80</v>
      </c>
      <c r="B1257" t="s">
        <v>86</v>
      </c>
      <c r="C1257">
        <v>105957795</v>
      </c>
      <c r="D1257" t="s">
        <v>8</v>
      </c>
      <c r="E1257">
        <v>24</v>
      </c>
      <c r="F1257" t="s">
        <v>4064</v>
      </c>
      <c r="G1257">
        <v>0.167855354737</v>
      </c>
    </row>
    <row r="1258" spans="1:7" x14ac:dyDescent="0.2">
      <c r="A1258" t="str">
        <f t="shared" si="109"/>
        <v>C14orf80</v>
      </c>
      <c r="B1258" t="s">
        <v>86</v>
      </c>
      <c r="C1258">
        <v>105957594</v>
      </c>
      <c r="D1258" t="s">
        <v>8</v>
      </c>
      <c r="E1258">
        <v>23</v>
      </c>
      <c r="F1258" t="s">
        <v>4065</v>
      </c>
      <c r="G1258">
        <v>0.85821373979899995</v>
      </c>
    </row>
    <row r="1259" spans="1:7" x14ac:dyDescent="0.2">
      <c r="A1259" t="str">
        <f t="shared" si="109"/>
        <v>C14orf80</v>
      </c>
      <c r="B1259" t="s">
        <v>86</v>
      </c>
      <c r="C1259">
        <v>105957606</v>
      </c>
      <c r="D1259" t="s">
        <v>8</v>
      </c>
      <c r="E1259">
        <v>24</v>
      </c>
      <c r="F1259" t="s">
        <v>4066</v>
      </c>
      <c r="G1259">
        <v>1.0307742763300001</v>
      </c>
    </row>
    <row r="1260" spans="1:7" x14ac:dyDescent="0.2">
      <c r="A1260" t="str">
        <f t="shared" si="109"/>
        <v>C14orf80</v>
      </c>
      <c r="B1260" t="s">
        <v>86</v>
      </c>
      <c r="C1260">
        <v>105957717</v>
      </c>
      <c r="D1260" t="s">
        <v>8</v>
      </c>
      <c r="E1260">
        <v>24</v>
      </c>
      <c r="F1260" t="s">
        <v>4067</v>
      </c>
      <c r="G1260">
        <v>1.1010514382700001</v>
      </c>
    </row>
    <row r="1261" spans="1:7" x14ac:dyDescent="0.2">
      <c r="A1261" t="str">
        <f t="shared" si="109"/>
        <v>C14orf80</v>
      </c>
      <c r="B1261" t="s">
        <v>86</v>
      </c>
      <c r="C1261">
        <v>105957856</v>
      </c>
      <c r="D1261" t="s">
        <v>8</v>
      </c>
      <c r="E1261">
        <v>22</v>
      </c>
      <c r="F1261" t="s">
        <v>4068</v>
      </c>
      <c r="G1261">
        <v>6.9400408241899999E-3</v>
      </c>
    </row>
    <row r="1262" spans="1:7" x14ac:dyDescent="0.2">
      <c r="A1262" t="str">
        <f t="shared" si="109"/>
        <v>C14orf80</v>
      </c>
      <c r="B1262" t="s">
        <v>86</v>
      </c>
      <c r="C1262">
        <v>105957877</v>
      </c>
      <c r="D1262" t="s">
        <v>8</v>
      </c>
      <c r="E1262">
        <v>23</v>
      </c>
      <c r="F1262" t="s">
        <v>4069</v>
      </c>
      <c r="G1262">
        <v>0.86817428540599995</v>
      </c>
    </row>
    <row r="1263" spans="1:7" x14ac:dyDescent="0.2">
      <c r="A1263" t="str">
        <f t="shared" si="109"/>
        <v>C14orf80</v>
      </c>
      <c r="B1263" t="s">
        <v>86</v>
      </c>
      <c r="C1263">
        <v>105957828</v>
      </c>
      <c r="D1263" t="s">
        <v>3</v>
      </c>
      <c r="E1263">
        <v>23</v>
      </c>
      <c r="F1263" t="s">
        <v>4070</v>
      </c>
      <c r="G1263">
        <v>0.25577702936399999</v>
      </c>
    </row>
    <row r="1264" spans="1:7" x14ac:dyDescent="0.2">
      <c r="A1264" t="str">
        <f t="shared" ref="A1264:A1276" si="110">"C15orf41"</f>
        <v>C15orf41</v>
      </c>
      <c r="B1264" t="s">
        <v>514</v>
      </c>
      <c r="C1264">
        <v>36872260</v>
      </c>
      <c r="D1264" t="s">
        <v>8</v>
      </c>
      <c r="E1264">
        <v>24</v>
      </c>
      <c r="F1264" t="s">
        <v>4071</v>
      </c>
      <c r="G1264">
        <v>-5.9227723091000002E-2</v>
      </c>
    </row>
    <row r="1265" spans="1:7" x14ac:dyDescent="0.2">
      <c r="A1265" t="str">
        <f t="shared" si="110"/>
        <v>C15orf41</v>
      </c>
      <c r="B1265" t="s">
        <v>514</v>
      </c>
      <c r="C1265">
        <v>36872218</v>
      </c>
      <c r="D1265" t="s">
        <v>3</v>
      </c>
      <c r="E1265">
        <v>23</v>
      </c>
      <c r="F1265" t="s">
        <v>4072</v>
      </c>
      <c r="G1265">
        <v>0.57935521086099995</v>
      </c>
    </row>
    <row r="1266" spans="1:7" x14ac:dyDescent="0.2">
      <c r="A1266" t="str">
        <f t="shared" si="110"/>
        <v>C15orf41</v>
      </c>
      <c r="B1266" t="s">
        <v>514</v>
      </c>
      <c r="C1266">
        <v>36872071</v>
      </c>
      <c r="D1266" t="s">
        <v>3</v>
      </c>
      <c r="E1266">
        <v>25</v>
      </c>
      <c r="F1266" t="s">
        <v>4073</v>
      </c>
      <c r="G1266">
        <v>0.73039983901700001</v>
      </c>
    </row>
    <row r="1267" spans="1:7" x14ac:dyDescent="0.2">
      <c r="A1267" t="str">
        <f t="shared" si="110"/>
        <v>C15orf41</v>
      </c>
      <c r="B1267" t="s">
        <v>514</v>
      </c>
      <c r="C1267">
        <v>36871823</v>
      </c>
      <c r="D1267" t="s">
        <v>8</v>
      </c>
      <c r="E1267">
        <v>24</v>
      </c>
      <c r="F1267" t="s">
        <v>4074</v>
      </c>
      <c r="G1267">
        <v>1.1188877882299999</v>
      </c>
    </row>
    <row r="1268" spans="1:7" x14ac:dyDescent="0.2">
      <c r="A1268" t="str">
        <f t="shared" si="110"/>
        <v>C15orf41</v>
      </c>
      <c r="B1268" t="s">
        <v>514</v>
      </c>
      <c r="C1268">
        <v>36872296</v>
      </c>
      <c r="D1268" t="s">
        <v>8</v>
      </c>
      <c r="E1268">
        <v>24</v>
      </c>
      <c r="F1268" t="s">
        <v>4075</v>
      </c>
      <c r="G1268">
        <v>0.24871665175499999</v>
      </c>
    </row>
    <row r="1269" spans="1:7" x14ac:dyDescent="0.2">
      <c r="A1269" t="str">
        <f t="shared" si="110"/>
        <v>C15orf41</v>
      </c>
      <c r="B1269" t="s">
        <v>514</v>
      </c>
      <c r="C1269">
        <v>36871814</v>
      </c>
      <c r="D1269" t="s">
        <v>3</v>
      </c>
      <c r="E1269">
        <v>24</v>
      </c>
      <c r="F1269" t="s">
        <v>4076</v>
      </c>
      <c r="G1269">
        <v>4.7049992657699997E-2</v>
      </c>
    </row>
    <row r="1270" spans="1:7" x14ac:dyDescent="0.2">
      <c r="A1270" t="str">
        <f t="shared" si="110"/>
        <v>C15orf41</v>
      </c>
      <c r="B1270" t="s">
        <v>514</v>
      </c>
      <c r="C1270">
        <v>36872043</v>
      </c>
      <c r="D1270" t="s">
        <v>3</v>
      </c>
      <c r="E1270">
        <v>25</v>
      </c>
      <c r="F1270" t="s">
        <v>4077</v>
      </c>
      <c r="G1270">
        <v>0.52327031190200002</v>
      </c>
    </row>
    <row r="1271" spans="1:7" x14ac:dyDescent="0.2">
      <c r="A1271" t="str">
        <f t="shared" si="110"/>
        <v>C15orf41</v>
      </c>
      <c r="B1271" t="s">
        <v>514</v>
      </c>
      <c r="C1271">
        <v>36872033</v>
      </c>
      <c r="D1271" t="s">
        <v>3</v>
      </c>
      <c r="E1271">
        <v>25</v>
      </c>
      <c r="F1271" t="s">
        <v>4078</v>
      </c>
      <c r="G1271">
        <v>0.45024597303800001</v>
      </c>
    </row>
    <row r="1272" spans="1:7" x14ac:dyDescent="0.2">
      <c r="A1272" t="str">
        <f t="shared" si="110"/>
        <v>C15orf41</v>
      </c>
      <c r="B1272" t="s">
        <v>514</v>
      </c>
      <c r="C1272">
        <v>36872026</v>
      </c>
      <c r="D1272" t="s">
        <v>3</v>
      </c>
      <c r="E1272">
        <v>26</v>
      </c>
      <c r="F1272" t="s">
        <v>4079</v>
      </c>
      <c r="G1272">
        <v>5.0075538511600001E-2</v>
      </c>
    </row>
    <row r="1273" spans="1:7" x14ac:dyDescent="0.2">
      <c r="A1273" t="str">
        <f t="shared" si="110"/>
        <v>C15orf41</v>
      </c>
      <c r="B1273" t="s">
        <v>514</v>
      </c>
      <c r="C1273">
        <v>36872010</v>
      </c>
      <c r="D1273" t="s">
        <v>3</v>
      </c>
      <c r="E1273">
        <v>25</v>
      </c>
      <c r="F1273" t="s">
        <v>4080</v>
      </c>
      <c r="G1273">
        <v>0.70700561939899997</v>
      </c>
    </row>
    <row r="1274" spans="1:7" x14ac:dyDescent="0.2">
      <c r="A1274" t="str">
        <f t="shared" si="110"/>
        <v>C15orf41</v>
      </c>
      <c r="B1274" t="s">
        <v>514</v>
      </c>
      <c r="C1274">
        <v>36872049</v>
      </c>
      <c r="D1274" t="s">
        <v>3</v>
      </c>
      <c r="E1274">
        <v>24</v>
      </c>
      <c r="F1274" t="s">
        <v>4081</v>
      </c>
      <c r="G1274">
        <v>0.213008662761</v>
      </c>
    </row>
    <row r="1275" spans="1:7" x14ac:dyDescent="0.2">
      <c r="A1275" t="str">
        <f t="shared" si="110"/>
        <v>C15orf41</v>
      </c>
      <c r="B1275" t="s">
        <v>514</v>
      </c>
      <c r="C1275">
        <v>36871782</v>
      </c>
      <c r="D1275" t="s">
        <v>3</v>
      </c>
      <c r="E1275">
        <v>24</v>
      </c>
      <c r="F1275" t="s">
        <v>4082</v>
      </c>
      <c r="G1275">
        <v>5.8605480305500002E-2</v>
      </c>
    </row>
    <row r="1276" spans="1:7" x14ac:dyDescent="0.2">
      <c r="A1276" t="str">
        <f t="shared" si="110"/>
        <v>C15orf41</v>
      </c>
      <c r="B1276" t="s">
        <v>514</v>
      </c>
      <c r="C1276">
        <v>36872055</v>
      </c>
      <c r="D1276" t="s">
        <v>3</v>
      </c>
      <c r="E1276">
        <v>23</v>
      </c>
      <c r="F1276" t="s">
        <v>4083</v>
      </c>
      <c r="G1276">
        <v>1.1507123727599999</v>
      </c>
    </row>
    <row r="1277" spans="1:7" x14ac:dyDescent="0.2">
      <c r="A1277" t="str">
        <f t="shared" ref="A1277:A1286" si="111">"C15orf57"</f>
        <v>C15orf57</v>
      </c>
      <c r="B1277" t="s">
        <v>514</v>
      </c>
      <c r="C1277">
        <v>40857038</v>
      </c>
      <c r="D1277" t="s">
        <v>3</v>
      </c>
      <c r="E1277">
        <v>24</v>
      </c>
      <c r="F1277" t="s">
        <v>4084</v>
      </c>
      <c r="G1277">
        <v>0.15525615721300001</v>
      </c>
    </row>
    <row r="1278" spans="1:7" x14ac:dyDescent="0.2">
      <c r="A1278" t="str">
        <f t="shared" si="111"/>
        <v>C15orf57</v>
      </c>
      <c r="B1278" t="s">
        <v>514</v>
      </c>
      <c r="C1278">
        <v>40857091</v>
      </c>
      <c r="D1278" t="s">
        <v>3</v>
      </c>
      <c r="E1278">
        <v>23</v>
      </c>
      <c r="F1278" t="s">
        <v>4085</v>
      </c>
      <c r="G1278">
        <v>0.41616736138299998</v>
      </c>
    </row>
    <row r="1279" spans="1:7" x14ac:dyDescent="0.2">
      <c r="A1279" t="str">
        <f t="shared" si="111"/>
        <v>C15orf57</v>
      </c>
      <c r="B1279" t="s">
        <v>514</v>
      </c>
      <c r="C1279">
        <v>40857098</v>
      </c>
      <c r="D1279" t="s">
        <v>3</v>
      </c>
      <c r="E1279">
        <v>23</v>
      </c>
      <c r="F1279" t="s">
        <v>4086</v>
      </c>
      <c r="G1279">
        <v>0.89982547166899995</v>
      </c>
    </row>
    <row r="1280" spans="1:7" x14ac:dyDescent="0.2">
      <c r="A1280" t="str">
        <f t="shared" si="111"/>
        <v>C15orf57</v>
      </c>
      <c r="B1280" t="s">
        <v>514</v>
      </c>
      <c r="C1280">
        <v>40857164</v>
      </c>
      <c r="D1280" t="s">
        <v>3</v>
      </c>
      <c r="E1280">
        <v>23</v>
      </c>
      <c r="F1280" t="s">
        <v>4087</v>
      </c>
      <c r="G1280">
        <v>1.0315313748599999</v>
      </c>
    </row>
    <row r="1281" spans="1:7" x14ac:dyDescent="0.2">
      <c r="A1281" t="str">
        <f t="shared" si="111"/>
        <v>C15orf57</v>
      </c>
      <c r="B1281" t="s">
        <v>514</v>
      </c>
      <c r="C1281">
        <v>40856980</v>
      </c>
      <c r="D1281" t="s">
        <v>8</v>
      </c>
      <c r="E1281">
        <v>23</v>
      </c>
      <c r="F1281" t="s">
        <v>4088</v>
      </c>
      <c r="G1281">
        <v>0.995537938362</v>
      </c>
    </row>
    <row r="1282" spans="1:7" x14ac:dyDescent="0.2">
      <c r="A1282" t="str">
        <f t="shared" si="111"/>
        <v>C15orf57</v>
      </c>
      <c r="B1282" t="s">
        <v>514</v>
      </c>
      <c r="C1282">
        <v>40857018</v>
      </c>
      <c r="D1282" t="s">
        <v>8</v>
      </c>
      <c r="E1282">
        <v>24</v>
      </c>
      <c r="F1282" t="s">
        <v>4089</v>
      </c>
      <c r="G1282">
        <v>0.97229572184299995</v>
      </c>
    </row>
    <row r="1283" spans="1:7" x14ac:dyDescent="0.2">
      <c r="A1283" t="str">
        <f t="shared" si="111"/>
        <v>C15orf57</v>
      </c>
      <c r="B1283" t="s">
        <v>514</v>
      </c>
      <c r="C1283">
        <v>40857089</v>
      </c>
      <c r="D1283" t="s">
        <v>8</v>
      </c>
      <c r="E1283">
        <v>24</v>
      </c>
      <c r="F1283" t="s">
        <v>4090</v>
      </c>
      <c r="G1283">
        <v>0.70088161451200004</v>
      </c>
    </row>
    <row r="1284" spans="1:7" x14ac:dyDescent="0.2">
      <c r="A1284" t="str">
        <f t="shared" si="111"/>
        <v>C15orf57</v>
      </c>
      <c r="B1284" t="s">
        <v>514</v>
      </c>
      <c r="C1284">
        <v>40857097</v>
      </c>
      <c r="D1284" t="s">
        <v>8</v>
      </c>
      <c r="E1284">
        <v>24</v>
      </c>
      <c r="F1284" t="s">
        <v>4091</v>
      </c>
      <c r="G1284">
        <v>0.274820365618</v>
      </c>
    </row>
    <row r="1285" spans="1:7" x14ac:dyDescent="0.2">
      <c r="A1285" t="str">
        <f t="shared" si="111"/>
        <v>C15orf57</v>
      </c>
      <c r="B1285" t="s">
        <v>514</v>
      </c>
      <c r="C1285">
        <v>40856988</v>
      </c>
      <c r="D1285" t="s">
        <v>3</v>
      </c>
      <c r="E1285">
        <v>23</v>
      </c>
      <c r="F1285" t="s">
        <v>4092</v>
      </c>
      <c r="G1285">
        <v>-6.8885881659199996E-2</v>
      </c>
    </row>
    <row r="1286" spans="1:7" x14ac:dyDescent="0.2">
      <c r="A1286" t="str">
        <f t="shared" si="111"/>
        <v>C15orf57</v>
      </c>
      <c r="B1286" t="s">
        <v>514</v>
      </c>
      <c r="C1286">
        <v>40857173</v>
      </c>
      <c r="D1286" t="s">
        <v>3</v>
      </c>
      <c r="E1286">
        <v>24</v>
      </c>
      <c r="F1286" t="s">
        <v>4093</v>
      </c>
      <c r="G1286">
        <v>0.97293068678000005</v>
      </c>
    </row>
    <row r="1287" spans="1:7" x14ac:dyDescent="0.2">
      <c r="A1287" t="str">
        <f t="shared" ref="A1287:A1296" si="112">"C16orf62"</f>
        <v>C16orf62</v>
      </c>
      <c r="B1287" t="s">
        <v>273</v>
      </c>
      <c r="C1287">
        <v>19567151</v>
      </c>
      <c r="D1287" t="s">
        <v>3</v>
      </c>
      <c r="E1287">
        <v>24</v>
      </c>
      <c r="F1287" t="s">
        <v>4094</v>
      </c>
      <c r="G1287">
        <v>0.59394375810099997</v>
      </c>
    </row>
    <row r="1288" spans="1:7" x14ac:dyDescent="0.2">
      <c r="A1288" t="str">
        <f t="shared" si="112"/>
        <v>C16orf62</v>
      </c>
      <c r="B1288" t="s">
        <v>273</v>
      </c>
      <c r="C1288">
        <v>19567305</v>
      </c>
      <c r="D1288" t="s">
        <v>8</v>
      </c>
      <c r="E1288">
        <v>24</v>
      </c>
      <c r="F1288" t="s">
        <v>4095</v>
      </c>
      <c r="G1288">
        <v>0.34308322717200002</v>
      </c>
    </row>
    <row r="1289" spans="1:7" x14ac:dyDescent="0.2">
      <c r="A1289" t="str">
        <f t="shared" si="112"/>
        <v>C16orf62</v>
      </c>
      <c r="B1289" t="s">
        <v>273</v>
      </c>
      <c r="C1289">
        <v>19567215</v>
      </c>
      <c r="D1289" t="s">
        <v>8</v>
      </c>
      <c r="E1289">
        <v>22</v>
      </c>
      <c r="F1289" t="s">
        <v>4096</v>
      </c>
      <c r="G1289">
        <v>0.79250809274699996</v>
      </c>
    </row>
    <row r="1290" spans="1:7" x14ac:dyDescent="0.2">
      <c r="A1290" t="str">
        <f t="shared" si="112"/>
        <v>C16orf62</v>
      </c>
      <c r="B1290" t="s">
        <v>273</v>
      </c>
      <c r="C1290">
        <v>19567180</v>
      </c>
      <c r="D1290" t="s">
        <v>8</v>
      </c>
      <c r="E1290">
        <v>23</v>
      </c>
      <c r="F1290" t="s">
        <v>4097</v>
      </c>
      <c r="G1290">
        <v>0.11528474442099999</v>
      </c>
    </row>
    <row r="1291" spans="1:7" x14ac:dyDescent="0.2">
      <c r="A1291" t="str">
        <f t="shared" si="112"/>
        <v>C16orf62</v>
      </c>
      <c r="B1291" t="s">
        <v>273</v>
      </c>
      <c r="C1291">
        <v>19567122</v>
      </c>
      <c r="D1291" t="s">
        <v>8</v>
      </c>
      <c r="E1291">
        <v>23</v>
      </c>
      <c r="F1291" t="s">
        <v>4098</v>
      </c>
      <c r="G1291">
        <v>7.9798105992199997E-2</v>
      </c>
    </row>
    <row r="1292" spans="1:7" x14ac:dyDescent="0.2">
      <c r="A1292" t="str">
        <f t="shared" si="112"/>
        <v>C16orf62</v>
      </c>
      <c r="B1292" t="s">
        <v>273</v>
      </c>
      <c r="C1292">
        <v>19567187</v>
      </c>
      <c r="D1292" t="s">
        <v>3</v>
      </c>
      <c r="E1292">
        <v>24</v>
      </c>
      <c r="F1292" t="s">
        <v>4099</v>
      </c>
      <c r="G1292">
        <v>0.19073348263600001</v>
      </c>
    </row>
    <row r="1293" spans="1:7" x14ac:dyDescent="0.2">
      <c r="A1293" t="str">
        <f t="shared" si="112"/>
        <v>C16orf62</v>
      </c>
      <c r="B1293" t="s">
        <v>273</v>
      </c>
      <c r="C1293">
        <v>19567046</v>
      </c>
      <c r="D1293" t="s">
        <v>8</v>
      </c>
      <c r="E1293">
        <v>22</v>
      </c>
      <c r="F1293" t="s">
        <v>4100</v>
      </c>
      <c r="G1293">
        <v>0.123173400554</v>
      </c>
    </row>
    <row r="1294" spans="1:7" x14ac:dyDescent="0.2">
      <c r="A1294" t="str">
        <f t="shared" si="112"/>
        <v>C16orf62</v>
      </c>
      <c r="B1294" t="s">
        <v>273</v>
      </c>
      <c r="C1294">
        <v>19567275</v>
      </c>
      <c r="D1294" t="s">
        <v>3</v>
      </c>
      <c r="E1294">
        <v>23</v>
      </c>
      <c r="F1294" t="s">
        <v>4101</v>
      </c>
      <c r="G1294">
        <v>0.48053390464099999</v>
      </c>
    </row>
    <row r="1295" spans="1:7" x14ac:dyDescent="0.2">
      <c r="A1295" t="str">
        <f t="shared" si="112"/>
        <v>C16orf62</v>
      </c>
      <c r="B1295" t="s">
        <v>273</v>
      </c>
      <c r="C1295">
        <v>19567216</v>
      </c>
      <c r="D1295" t="s">
        <v>3</v>
      </c>
      <c r="E1295">
        <v>23</v>
      </c>
      <c r="F1295" t="s">
        <v>4102</v>
      </c>
      <c r="G1295">
        <v>1.57754981437</v>
      </c>
    </row>
    <row r="1296" spans="1:7" x14ac:dyDescent="0.2">
      <c r="A1296" t="str">
        <f t="shared" si="112"/>
        <v>C16orf62</v>
      </c>
      <c r="B1296" t="s">
        <v>273</v>
      </c>
      <c r="C1296">
        <v>19567090</v>
      </c>
      <c r="D1296" t="s">
        <v>8</v>
      </c>
      <c r="E1296">
        <v>23</v>
      </c>
      <c r="F1296" t="s">
        <v>4103</v>
      </c>
      <c r="G1296">
        <v>0.62994209288000003</v>
      </c>
    </row>
    <row r="1297" spans="1:7" x14ac:dyDescent="0.2">
      <c r="A1297" t="str">
        <f t="shared" ref="A1297:A1306" si="113">"C17orf100"</f>
        <v>C17orf100</v>
      </c>
      <c r="B1297" t="s">
        <v>484</v>
      </c>
      <c r="C1297">
        <v>6554983</v>
      </c>
      <c r="D1297" t="s">
        <v>3</v>
      </c>
      <c r="E1297">
        <v>24</v>
      </c>
      <c r="F1297" t="s">
        <v>4104</v>
      </c>
      <c r="G1297">
        <v>0.140155963499</v>
      </c>
    </row>
    <row r="1298" spans="1:7" x14ac:dyDescent="0.2">
      <c r="A1298" t="str">
        <f t="shared" si="113"/>
        <v>C17orf100</v>
      </c>
      <c r="B1298" t="s">
        <v>484</v>
      </c>
      <c r="C1298">
        <v>6555021</v>
      </c>
      <c r="D1298" t="s">
        <v>3</v>
      </c>
      <c r="E1298">
        <v>24</v>
      </c>
      <c r="F1298" t="s">
        <v>4105</v>
      </c>
      <c r="G1298">
        <v>0.16618243618600001</v>
      </c>
    </row>
    <row r="1299" spans="1:7" x14ac:dyDescent="0.2">
      <c r="A1299" t="str">
        <f t="shared" si="113"/>
        <v>C17orf100</v>
      </c>
      <c r="B1299" t="s">
        <v>484</v>
      </c>
      <c r="C1299">
        <v>6555088</v>
      </c>
      <c r="D1299" t="s">
        <v>3</v>
      </c>
      <c r="E1299">
        <v>24</v>
      </c>
      <c r="F1299" t="s">
        <v>4106</v>
      </c>
      <c r="G1299">
        <v>0.977687494702</v>
      </c>
    </row>
    <row r="1300" spans="1:7" x14ac:dyDescent="0.2">
      <c r="A1300" t="str">
        <f t="shared" si="113"/>
        <v>C17orf100</v>
      </c>
      <c r="B1300" t="s">
        <v>484</v>
      </c>
      <c r="C1300">
        <v>6555243</v>
      </c>
      <c r="D1300" t="s">
        <v>3</v>
      </c>
      <c r="E1300">
        <v>24</v>
      </c>
      <c r="F1300" t="s">
        <v>4107</v>
      </c>
      <c r="G1300">
        <v>1.1085193690899999</v>
      </c>
    </row>
    <row r="1301" spans="1:7" x14ac:dyDescent="0.2">
      <c r="A1301" t="str">
        <f t="shared" si="113"/>
        <v>C17orf100</v>
      </c>
      <c r="B1301" t="s">
        <v>484</v>
      </c>
      <c r="C1301">
        <v>6555137</v>
      </c>
      <c r="D1301" t="s">
        <v>8</v>
      </c>
      <c r="E1301">
        <v>24</v>
      </c>
      <c r="F1301" t="s">
        <v>4108</v>
      </c>
      <c r="G1301">
        <v>0.10411959120100001</v>
      </c>
    </row>
    <row r="1302" spans="1:7" x14ac:dyDescent="0.2">
      <c r="A1302" t="str">
        <f t="shared" si="113"/>
        <v>C17orf100</v>
      </c>
      <c r="B1302" t="s">
        <v>484</v>
      </c>
      <c r="C1302">
        <v>6555143</v>
      </c>
      <c r="D1302" t="s">
        <v>8</v>
      </c>
      <c r="E1302">
        <v>24</v>
      </c>
      <c r="F1302" t="s">
        <v>4109</v>
      </c>
      <c r="G1302">
        <v>0.67746112120599999</v>
      </c>
    </row>
    <row r="1303" spans="1:7" x14ac:dyDescent="0.2">
      <c r="A1303" t="str">
        <f t="shared" si="113"/>
        <v>C17orf100</v>
      </c>
      <c r="B1303" t="s">
        <v>484</v>
      </c>
      <c r="C1303">
        <v>6555195</v>
      </c>
      <c r="D1303" t="s">
        <v>8</v>
      </c>
      <c r="E1303">
        <v>23</v>
      </c>
      <c r="F1303" t="s">
        <v>4110</v>
      </c>
      <c r="G1303">
        <v>0.91379313620400004</v>
      </c>
    </row>
    <row r="1304" spans="1:7" x14ac:dyDescent="0.2">
      <c r="A1304" t="str">
        <f t="shared" si="113"/>
        <v>C17orf100</v>
      </c>
      <c r="B1304" t="s">
        <v>484</v>
      </c>
      <c r="C1304">
        <v>6555236</v>
      </c>
      <c r="D1304" t="s">
        <v>8</v>
      </c>
      <c r="E1304">
        <v>23</v>
      </c>
      <c r="F1304" t="s">
        <v>4111</v>
      </c>
      <c r="G1304">
        <v>0.11251188515299999</v>
      </c>
    </row>
    <row r="1305" spans="1:7" x14ac:dyDescent="0.2">
      <c r="A1305" t="str">
        <f t="shared" si="113"/>
        <v>C17orf100</v>
      </c>
      <c r="B1305" t="s">
        <v>484</v>
      </c>
      <c r="C1305">
        <v>6555249</v>
      </c>
      <c r="D1305" t="s">
        <v>8</v>
      </c>
      <c r="E1305">
        <v>23</v>
      </c>
      <c r="F1305" t="s">
        <v>4112</v>
      </c>
      <c r="G1305">
        <v>-2.6927701368E-2</v>
      </c>
    </row>
    <row r="1306" spans="1:7" x14ac:dyDescent="0.2">
      <c r="A1306" t="str">
        <f t="shared" si="113"/>
        <v>C17orf100</v>
      </c>
      <c r="B1306" t="s">
        <v>484</v>
      </c>
      <c r="C1306">
        <v>6555218</v>
      </c>
      <c r="D1306" t="s">
        <v>3</v>
      </c>
      <c r="E1306">
        <v>23</v>
      </c>
      <c r="F1306" t="s">
        <v>4113</v>
      </c>
      <c r="G1306">
        <v>0.15813481315299999</v>
      </c>
    </row>
    <row r="1307" spans="1:7" x14ac:dyDescent="0.2">
      <c r="A1307" t="str">
        <f t="shared" ref="A1307:A1316" si="114">"C17orf59"</f>
        <v>C17orf59</v>
      </c>
      <c r="B1307" t="s">
        <v>484</v>
      </c>
      <c r="C1307">
        <v>8093412</v>
      </c>
      <c r="D1307" t="s">
        <v>3</v>
      </c>
      <c r="E1307">
        <v>22</v>
      </c>
      <c r="F1307" t="s">
        <v>4114</v>
      </c>
      <c r="G1307">
        <v>-2.7494608166300002E-3</v>
      </c>
    </row>
    <row r="1308" spans="1:7" x14ac:dyDescent="0.2">
      <c r="A1308" t="str">
        <f t="shared" si="114"/>
        <v>C17orf59</v>
      </c>
      <c r="B1308" t="s">
        <v>484</v>
      </c>
      <c r="C1308">
        <v>8093421</v>
      </c>
      <c r="D1308" t="s">
        <v>3</v>
      </c>
      <c r="E1308">
        <v>22</v>
      </c>
      <c r="F1308" t="s">
        <v>4115</v>
      </c>
      <c r="G1308">
        <v>2.4598930877899998</v>
      </c>
    </row>
    <row r="1309" spans="1:7" x14ac:dyDescent="0.2">
      <c r="A1309" t="str">
        <f t="shared" si="114"/>
        <v>C17orf59</v>
      </c>
      <c r="B1309" t="s">
        <v>484</v>
      </c>
      <c r="C1309">
        <v>8093373</v>
      </c>
      <c r="D1309" t="s">
        <v>8</v>
      </c>
      <c r="E1309">
        <v>23</v>
      </c>
      <c r="F1309" t="s">
        <v>4116</v>
      </c>
      <c r="G1309">
        <v>6.5007394429200005E-2</v>
      </c>
    </row>
    <row r="1310" spans="1:7" x14ac:dyDescent="0.2">
      <c r="A1310" t="str">
        <f t="shared" si="114"/>
        <v>C17orf59</v>
      </c>
      <c r="B1310" t="s">
        <v>484</v>
      </c>
      <c r="C1310">
        <v>8093472</v>
      </c>
      <c r="D1310" t="s">
        <v>3</v>
      </c>
      <c r="E1310">
        <v>24</v>
      </c>
      <c r="F1310" t="s">
        <v>4117</v>
      </c>
      <c r="G1310">
        <v>0.29145807685399999</v>
      </c>
    </row>
    <row r="1311" spans="1:7" x14ac:dyDescent="0.2">
      <c r="A1311" t="str">
        <f t="shared" si="114"/>
        <v>C17orf59</v>
      </c>
      <c r="B1311" t="s">
        <v>484</v>
      </c>
      <c r="C1311">
        <v>8093327</v>
      </c>
      <c r="D1311" t="s">
        <v>3</v>
      </c>
      <c r="E1311">
        <v>24</v>
      </c>
      <c r="F1311" t="s">
        <v>4118</v>
      </c>
      <c r="G1311">
        <v>0.113303594698</v>
      </c>
    </row>
    <row r="1312" spans="1:7" x14ac:dyDescent="0.2">
      <c r="A1312" t="str">
        <f t="shared" si="114"/>
        <v>C17orf59</v>
      </c>
      <c r="B1312" t="s">
        <v>484</v>
      </c>
      <c r="C1312">
        <v>8093301</v>
      </c>
      <c r="D1312" t="s">
        <v>3</v>
      </c>
      <c r="E1312">
        <v>23</v>
      </c>
      <c r="F1312" t="s">
        <v>4119</v>
      </c>
      <c r="G1312">
        <v>3.1652263255600001E-3</v>
      </c>
    </row>
    <row r="1313" spans="1:7" x14ac:dyDescent="0.2">
      <c r="A1313" t="str">
        <f t="shared" si="114"/>
        <v>C17orf59</v>
      </c>
      <c r="B1313" t="s">
        <v>484</v>
      </c>
      <c r="C1313">
        <v>8093338</v>
      </c>
      <c r="D1313" t="s">
        <v>8</v>
      </c>
      <c r="E1313">
        <v>24</v>
      </c>
      <c r="F1313" t="s">
        <v>4120</v>
      </c>
      <c r="G1313">
        <v>0.14267764450500001</v>
      </c>
    </row>
    <row r="1314" spans="1:7" x14ac:dyDescent="0.2">
      <c r="A1314" t="str">
        <f t="shared" si="114"/>
        <v>C17orf59</v>
      </c>
      <c r="B1314" t="s">
        <v>484</v>
      </c>
      <c r="C1314">
        <v>8093505</v>
      </c>
      <c r="D1314" t="s">
        <v>8</v>
      </c>
      <c r="E1314">
        <v>24</v>
      </c>
      <c r="F1314" t="s">
        <v>4121</v>
      </c>
      <c r="G1314">
        <v>0.128994396244</v>
      </c>
    </row>
    <row r="1315" spans="1:7" x14ac:dyDescent="0.2">
      <c r="A1315" t="str">
        <f t="shared" si="114"/>
        <v>C17orf59</v>
      </c>
      <c r="B1315" t="s">
        <v>484</v>
      </c>
      <c r="C1315">
        <v>8093529</v>
      </c>
      <c r="D1315" t="s">
        <v>8</v>
      </c>
      <c r="E1315">
        <v>23</v>
      </c>
      <c r="F1315" t="s">
        <v>4122</v>
      </c>
      <c r="G1315">
        <v>-3.8816872611499999E-2</v>
      </c>
    </row>
    <row r="1316" spans="1:7" x14ac:dyDescent="0.2">
      <c r="A1316" t="str">
        <f t="shared" si="114"/>
        <v>C17orf59</v>
      </c>
      <c r="B1316" t="s">
        <v>484</v>
      </c>
      <c r="C1316">
        <v>8093536</v>
      </c>
      <c r="D1316" t="s">
        <v>8</v>
      </c>
      <c r="E1316">
        <v>23</v>
      </c>
      <c r="F1316" t="s">
        <v>4123</v>
      </c>
      <c r="G1316">
        <v>0.248648835353</v>
      </c>
    </row>
    <row r="1317" spans="1:7" x14ac:dyDescent="0.2">
      <c r="A1317" t="str">
        <f t="shared" ref="A1317:A1336" si="115">"C18orf32"</f>
        <v>C18orf32</v>
      </c>
      <c r="B1317" t="s">
        <v>1918</v>
      </c>
      <c r="C1317">
        <v>47013565</v>
      </c>
      <c r="D1317" t="s">
        <v>8</v>
      </c>
      <c r="E1317">
        <v>24</v>
      </c>
      <c r="F1317" t="s">
        <v>4124</v>
      </c>
      <c r="G1317">
        <v>6.6934552594399996E-2</v>
      </c>
    </row>
    <row r="1318" spans="1:7" x14ac:dyDescent="0.2">
      <c r="A1318" t="str">
        <f t="shared" si="115"/>
        <v>C18orf32</v>
      </c>
      <c r="B1318" t="s">
        <v>1918</v>
      </c>
      <c r="C1318">
        <v>47013466</v>
      </c>
      <c r="D1318" t="s">
        <v>8</v>
      </c>
      <c r="E1318">
        <v>24</v>
      </c>
      <c r="F1318" t="s">
        <v>4125</v>
      </c>
      <c r="G1318">
        <v>0.185163999749</v>
      </c>
    </row>
    <row r="1319" spans="1:7" x14ac:dyDescent="0.2">
      <c r="A1319" t="str">
        <f t="shared" si="115"/>
        <v>C18orf32</v>
      </c>
      <c r="B1319" t="s">
        <v>1918</v>
      </c>
      <c r="C1319">
        <v>47013425</v>
      </c>
      <c r="D1319" t="s">
        <v>8</v>
      </c>
      <c r="E1319">
        <v>23</v>
      </c>
      <c r="F1319" t="s">
        <v>4126</v>
      </c>
      <c r="G1319">
        <v>1.0735153367300001</v>
      </c>
    </row>
    <row r="1320" spans="1:7" x14ac:dyDescent="0.2">
      <c r="A1320" t="str">
        <f t="shared" si="115"/>
        <v>C18orf32</v>
      </c>
      <c r="B1320" t="s">
        <v>1918</v>
      </c>
      <c r="C1320">
        <v>47013404</v>
      </c>
      <c r="D1320" t="s">
        <v>8</v>
      </c>
      <c r="E1320">
        <v>24</v>
      </c>
      <c r="F1320" t="s">
        <v>4127</v>
      </c>
      <c r="G1320">
        <v>0.89227590486999997</v>
      </c>
    </row>
    <row r="1321" spans="1:7" x14ac:dyDescent="0.2">
      <c r="A1321" t="str">
        <f t="shared" si="115"/>
        <v>C18orf32</v>
      </c>
      <c r="B1321" t="s">
        <v>1918</v>
      </c>
      <c r="C1321">
        <v>47013024</v>
      </c>
      <c r="D1321" t="s">
        <v>8</v>
      </c>
      <c r="E1321">
        <v>28</v>
      </c>
      <c r="F1321" t="s">
        <v>4128</v>
      </c>
      <c r="G1321">
        <v>9.9655925038600005E-2</v>
      </c>
    </row>
    <row r="1322" spans="1:7" x14ac:dyDescent="0.2">
      <c r="A1322" t="str">
        <f t="shared" si="115"/>
        <v>C18orf32</v>
      </c>
      <c r="B1322" t="s">
        <v>1918</v>
      </c>
      <c r="C1322">
        <v>47012695</v>
      </c>
      <c r="D1322" t="s">
        <v>3</v>
      </c>
      <c r="E1322">
        <v>26</v>
      </c>
      <c r="F1322" t="s">
        <v>4129</v>
      </c>
      <c r="G1322">
        <v>-0.28884334686899998</v>
      </c>
    </row>
    <row r="1323" spans="1:7" x14ac:dyDescent="0.2">
      <c r="A1323" t="str">
        <f t="shared" si="115"/>
        <v>C18orf32</v>
      </c>
      <c r="B1323" t="s">
        <v>1918</v>
      </c>
      <c r="C1323">
        <v>47012803</v>
      </c>
      <c r="D1323" t="s">
        <v>3</v>
      </c>
      <c r="E1323">
        <v>24</v>
      </c>
      <c r="F1323" t="s">
        <v>4130</v>
      </c>
      <c r="G1323">
        <v>0.59268407964500003</v>
      </c>
    </row>
    <row r="1324" spans="1:7" x14ac:dyDescent="0.2">
      <c r="A1324" t="str">
        <f t="shared" si="115"/>
        <v>C18orf32</v>
      </c>
      <c r="B1324" t="s">
        <v>1918</v>
      </c>
      <c r="C1324">
        <v>47012851</v>
      </c>
      <c r="D1324" t="s">
        <v>3</v>
      </c>
      <c r="E1324">
        <v>28</v>
      </c>
      <c r="F1324" t="s">
        <v>4131</v>
      </c>
      <c r="G1324">
        <v>-0.10799245888</v>
      </c>
    </row>
    <row r="1325" spans="1:7" x14ac:dyDescent="0.2">
      <c r="A1325" t="str">
        <f t="shared" si="115"/>
        <v>C18orf32</v>
      </c>
      <c r="B1325" t="s">
        <v>1918</v>
      </c>
      <c r="C1325">
        <v>47013621</v>
      </c>
      <c r="D1325" t="s">
        <v>8</v>
      </c>
      <c r="E1325">
        <v>24</v>
      </c>
      <c r="F1325" t="s">
        <v>4132</v>
      </c>
      <c r="G1325">
        <v>8.8249438139499994E-2</v>
      </c>
    </row>
    <row r="1326" spans="1:7" x14ac:dyDescent="0.2">
      <c r="A1326" t="str">
        <f t="shared" si="115"/>
        <v>C18orf32</v>
      </c>
      <c r="B1326" t="s">
        <v>1918</v>
      </c>
      <c r="C1326">
        <v>47013523</v>
      </c>
      <c r="D1326" t="s">
        <v>3</v>
      </c>
      <c r="E1326">
        <v>23</v>
      </c>
      <c r="F1326" t="s">
        <v>4133</v>
      </c>
      <c r="G1326">
        <v>9.4760419048899994E-2</v>
      </c>
    </row>
    <row r="1327" spans="1:7" x14ac:dyDescent="0.2">
      <c r="A1327" t="str">
        <f t="shared" si="115"/>
        <v>C18orf32</v>
      </c>
      <c r="B1327" t="s">
        <v>1918</v>
      </c>
      <c r="C1327">
        <v>47013548</v>
      </c>
      <c r="D1327" t="s">
        <v>3</v>
      </c>
      <c r="E1327">
        <v>24</v>
      </c>
      <c r="F1327" t="s">
        <v>4134</v>
      </c>
      <c r="G1327">
        <v>6.9801838090600005E-2</v>
      </c>
    </row>
    <row r="1328" spans="1:7" x14ac:dyDescent="0.2">
      <c r="A1328" t="str">
        <f t="shared" si="115"/>
        <v>C18orf32</v>
      </c>
      <c r="B1328" t="s">
        <v>1918</v>
      </c>
      <c r="C1328">
        <v>47013554</v>
      </c>
      <c r="D1328" t="s">
        <v>3</v>
      </c>
      <c r="E1328">
        <v>24</v>
      </c>
      <c r="F1328" t="s">
        <v>4135</v>
      </c>
      <c r="G1328">
        <v>0.207673129416</v>
      </c>
    </row>
    <row r="1329" spans="1:7" x14ac:dyDescent="0.2">
      <c r="A1329" t="str">
        <f t="shared" si="115"/>
        <v>C18orf32</v>
      </c>
      <c r="B1329" t="s">
        <v>1918</v>
      </c>
      <c r="C1329">
        <v>47013614</v>
      </c>
      <c r="D1329" t="s">
        <v>3</v>
      </c>
      <c r="E1329">
        <v>24</v>
      </c>
      <c r="F1329" t="s">
        <v>4136</v>
      </c>
      <c r="G1329">
        <v>0.32085369624400001</v>
      </c>
    </row>
    <row r="1330" spans="1:7" x14ac:dyDescent="0.2">
      <c r="A1330" t="str">
        <f t="shared" si="115"/>
        <v>C18orf32</v>
      </c>
      <c r="B1330" t="s">
        <v>1918</v>
      </c>
      <c r="C1330">
        <v>47012779</v>
      </c>
      <c r="D1330" t="s">
        <v>8</v>
      </c>
      <c r="E1330">
        <v>25</v>
      </c>
      <c r="F1330" t="s">
        <v>4137</v>
      </c>
      <c r="G1330">
        <v>-0.113558170769</v>
      </c>
    </row>
    <row r="1331" spans="1:7" x14ac:dyDescent="0.2">
      <c r="A1331" t="str">
        <f t="shared" si="115"/>
        <v>C18orf32</v>
      </c>
      <c r="B1331" t="s">
        <v>1918</v>
      </c>
      <c r="C1331">
        <v>47012843</v>
      </c>
      <c r="D1331" t="s">
        <v>8</v>
      </c>
      <c r="E1331">
        <v>22</v>
      </c>
      <c r="F1331" t="s">
        <v>4138</v>
      </c>
      <c r="G1331">
        <v>-1.8167082993900002E-2</v>
      </c>
    </row>
    <row r="1332" spans="1:7" x14ac:dyDescent="0.2">
      <c r="A1332" t="str">
        <f t="shared" si="115"/>
        <v>C18orf32</v>
      </c>
      <c r="B1332" t="s">
        <v>1918</v>
      </c>
      <c r="C1332">
        <v>47013587</v>
      </c>
      <c r="D1332" t="s">
        <v>8</v>
      </c>
      <c r="E1332">
        <v>24</v>
      </c>
      <c r="F1332" t="s">
        <v>4139</v>
      </c>
      <c r="G1332">
        <v>1.0342087583999999</v>
      </c>
    </row>
    <row r="1333" spans="1:7" x14ac:dyDescent="0.2">
      <c r="A1333" t="str">
        <f t="shared" si="115"/>
        <v>C18orf32</v>
      </c>
      <c r="B1333" t="s">
        <v>1918</v>
      </c>
      <c r="C1333">
        <v>47012919</v>
      </c>
      <c r="D1333" t="s">
        <v>8</v>
      </c>
      <c r="E1333">
        <v>23</v>
      </c>
      <c r="F1333" t="s">
        <v>4140</v>
      </c>
      <c r="G1333">
        <v>1.9162044992599998E-2</v>
      </c>
    </row>
    <row r="1334" spans="1:7" x14ac:dyDescent="0.2">
      <c r="A1334" t="str">
        <f t="shared" si="115"/>
        <v>C18orf32</v>
      </c>
      <c r="B1334" t="s">
        <v>1918</v>
      </c>
      <c r="C1334">
        <v>47012945</v>
      </c>
      <c r="D1334" t="s">
        <v>8</v>
      </c>
      <c r="E1334">
        <v>27</v>
      </c>
      <c r="F1334" t="s">
        <v>4141</v>
      </c>
      <c r="G1334">
        <v>0.17017648021699999</v>
      </c>
    </row>
    <row r="1335" spans="1:7" x14ac:dyDescent="0.2">
      <c r="A1335" t="str">
        <f t="shared" si="115"/>
        <v>C18orf32</v>
      </c>
      <c r="B1335" t="s">
        <v>1918</v>
      </c>
      <c r="C1335">
        <v>47012948</v>
      </c>
      <c r="D1335" t="s">
        <v>8</v>
      </c>
      <c r="E1335">
        <v>23</v>
      </c>
      <c r="F1335" t="s">
        <v>4142</v>
      </c>
      <c r="G1335">
        <v>0.137325915129</v>
      </c>
    </row>
    <row r="1336" spans="1:7" x14ac:dyDescent="0.2">
      <c r="A1336" t="str">
        <f t="shared" si="115"/>
        <v>C18orf32</v>
      </c>
      <c r="B1336" t="s">
        <v>1918</v>
      </c>
      <c r="C1336">
        <v>47012980</v>
      </c>
      <c r="D1336" t="s">
        <v>3</v>
      </c>
      <c r="E1336">
        <v>24</v>
      </c>
      <c r="F1336" t="s">
        <v>4143</v>
      </c>
      <c r="G1336">
        <v>-0.43771865592300002</v>
      </c>
    </row>
    <row r="1337" spans="1:7" x14ac:dyDescent="0.2">
      <c r="A1337" t="str">
        <f t="shared" ref="A1337:A1346" si="116">"C1QBP"</f>
        <v>C1QBP</v>
      </c>
      <c r="B1337" t="s">
        <v>484</v>
      </c>
      <c r="C1337">
        <v>5342366</v>
      </c>
      <c r="D1337" t="s">
        <v>8</v>
      </c>
      <c r="E1337">
        <v>24</v>
      </c>
      <c r="F1337" t="s">
        <v>4144</v>
      </c>
      <c r="G1337">
        <v>0.90343234465599997</v>
      </c>
    </row>
    <row r="1338" spans="1:7" x14ac:dyDescent="0.2">
      <c r="A1338" t="str">
        <f t="shared" si="116"/>
        <v>C1QBP</v>
      </c>
      <c r="B1338" t="s">
        <v>484</v>
      </c>
      <c r="C1338">
        <v>5342238</v>
      </c>
      <c r="D1338" t="s">
        <v>8</v>
      </c>
      <c r="E1338">
        <v>24</v>
      </c>
      <c r="F1338" t="s">
        <v>4145</v>
      </c>
      <c r="G1338">
        <v>0.93849771799100001</v>
      </c>
    </row>
    <row r="1339" spans="1:7" x14ac:dyDescent="0.2">
      <c r="A1339" t="str">
        <f t="shared" si="116"/>
        <v>C1QBP</v>
      </c>
      <c r="B1339" t="s">
        <v>484</v>
      </c>
      <c r="C1339">
        <v>5342498</v>
      </c>
      <c r="D1339" t="s">
        <v>3</v>
      </c>
      <c r="E1339">
        <v>22</v>
      </c>
      <c r="F1339" t="s">
        <v>4146</v>
      </c>
      <c r="G1339">
        <v>0.98701862611000002</v>
      </c>
    </row>
    <row r="1340" spans="1:7" x14ac:dyDescent="0.2">
      <c r="A1340" t="str">
        <f t="shared" si="116"/>
        <v>C1QBP</v>
      </c>
      <c r="B1340" t="s">
        <v>484</v>
      </c>
      <c r="C1340">
        <v>5342481</v>
      </c>
      <c r="D1340" t="s">
        <v>3</v>
      </c>
      <c r="E1340">
        <v>24</v>
      </c>
      <c r="F1340" t="s">
        <v>4147</v>
      </c>
      <c r="G1340">
        <v>0.17060649482699999</v>
      </c>
    </row>
    <row r="1341" spans="1:7" x14ac:dyDescent="0.2">
      <c r="A1341" t="str">
        <f t="shared" si="116"/>
        <v>C1QBP</v>
      </c>
      <c r="B1341" t="s">
        <v>484</v>
      </c>
      <c r="C1341">
        <v>5342433</v>
      </c>
      <c r="D1341" t="s">
        <v>3</v>
      </c>
      <c r="E1341">
        <v>24</v>
      </c>
      <c r="F1341" t="s">
        <v>4148</v>
      </c>
      <c r="G1341">
        <v>0.53286087001299998</v>
      </c>
    </row>
    <row r="1342" spans="1:7" x14ac:dyDescent="0.2">
      <c r="A1342" t="str">
        <f t="shared" si="116"/>
        <v>C1QBP</v>
      </c>
      <c r="B1342" t="s">
        <v>484</v>
      </c>
      <c r="C1342">
        <v>5342356</v>
      </c>
      <c r="D1342" t="s">
        <v>3</v>
      </c>
      <c r="E1342">
        <v>23</v>
      </c>
      <c r="F1342" t="s">
        <v>4149</v>
      </c>
      <c r="G1342">
        <v>0.21671685237900001</v>
      </c>
    </row>
    <row r="1343" spans="1:7" x14ac:dyDescent="0.2">
      <c r="A1343" t="str">
        <f t="shared" si="116"/>
        <v>C1QBP</v>
      </c>
      <c r="B1343" t="s">
        <v>484</v>
      </c>
      <c r="C1343">
        <v>5342306</v>
      </c>
      <c r="D1343" t="s">
        <v>3</v>
      </c>
      <c r="E1343">
        <v>24</v>
      </c>
      <c r="F1343" t="s">
        <v>4150</v>
      </c>
      <c r="G1343">
        <v>0.122064421324</v>
      </c>
    </row>
    <row r="1344" spans="1:7" x14ac:dyDescent="0.2">
      <c r="A1344" t="str">
        <f t="shared" si="116"/>
        <v>C1QBP</v>
      </c>
      <c r="B1344" t="s">
        <v>484</v>
      </c>
      <c r="C1344">
        <v>5342228</v>
      </c>
      <c r="D1344" t="s">
        <v>3</v>
      </c>
      <c r="E1344">
        <v>24</v>
      </c>
      <c r="F1344" t="s">
        <v>4151</v>
      </c>
      <c r="G1344">
        <v>1.0744836558999999</v>
      </c>
    </row>
    <row r="1345" spans="1:7" x14ac:dyDescent="0.2">
      <c r="A1345" t="str">
        <f t="shared" si="116"/>
        <v>C1QBP</v>
      </c>
      <c r="B1345" t="s">
        <v>484</v>
      </c>
      <c r="C1345">
        <v>5342190</v>
      </c>
      <c r="D1345" t="s">
        <v>3</v>
      </c>
      <c r="E1345">
        <v>24</v>
      </c>
      <c r="F1345" t="s">
        <v>4152</v>
      </c>
      <c r="G1345">
        <v>0.20736132019799999</v>
      </c>
    </row>
    <row r="1346" spans="1:7" x14ac:dyDescent="0.2">
      <c r="A1346" t="str">
        <f t="shared" si="116"/>
        <v>C1QBP</v>
      </c>
      <c r="B1346" t="s">
        <v>484</v>
      </c>
      <c r="C1346">
        <v>5342439</v>
      </c>
      <c r="D1346" t="s">
        <v>3</v>
      </c>
      <c r="E1346">
        <v>24</v>
      </c>
      <c r="F1346" t="s">
        <v>4153</v>
      </c>
      <c r="G1346">
        <v>0.58225693100200004</v>
      </c>
    </row>
    <row r="1347" spans="1:7" x14ac:dyDescent="0.2">
      <c r="A1347" t="str">
        <f t="shared" ref="A1347:A1356" si="117">"C1orf131"</f>
        <v>C1orf131</v>
      </c>
      <c r="B1347" t="s">
        <v>35</v>
      </c>
      <c r="C1347">
        <v>231376768</v>
      </c>
      <c r="D1347" t="s">
        <v>3</v>
      </c>
      <c r="E1347">
        <v>24</v>
      </c>
      <c r="F1347" t="s">
        <v>4154</v>
      </c>
      <c r="G1347">
        <v>2.9418442357300002E-2</v>
      </c>
    </row>
    <row r="1348" spans="1:7" x14ac:dyDescent="0.2">
      <c r="A1348" t="str">
        <f t="shared" si="117"/>
        <v>C1orf131</v>
      </c>
      <c r="B1348" t="s">
        <v>35</v>
      </c>
      <c r="C1348">
        <v>231376716</v>
      </c>
      <c r="D1348" t="s">
        <v>3</v>
      </c>
      <c r="E1348">
        <v>22</v>
      </c>
      <c r="F1348" t="s">
        <v>4155</v>
      </c>
      <c r="G1348">
        <v>0.175715181202</v>
      </c>
    </row>
    <row r="1349" spans="1:7" x14ac:dyDescent="0.2">
      <c r="A1349" t="str">
        <f t="shared" si="117"/>
        <v>C1orf131</v>
      </c>
      <c r="B1349" t="s">
        <v>35</v>
      </c>
      <c r="C1349">
        <v>231376693</v>
      </c>
      <c r="D1349" t="s">
        <v>3</v>
      </c>
      <c r="E1349">
        <v>24</v>
      </c>
      <c r="F1349" t="s">
        <v>4156</v>
      </c>
      <c r="G1349">
        <v>0.29097729277599998</v>
      </c>
    </row>
    <row r="1350" spans="1:7" x14ac:dyDescent="0.2">
      <c r="A1350" t="str">
        <f t="shared" si="117"/>
        <v>C1orf131</v>
      </c>
      <c r="B1350" t="s">
        <v>35</v>
      </c>
      <c r="C1350">
        <v>231376847</v>
      </c>
      <c r="D1350" t="s">
        <v>3</v>
      </c>
      <c r="E1350">
        <v>23</v>
      </c>
      <c r="F1350" t="s">
        <v>4157</v>
      </c>
      <c r="G1350">
        <v>-2.7211248382499999E-3</v>
      </c>
    </row>
    <row r="1351" spans="1:7" x14ac:dyDescent="0.2">
      <c r="A1351" t="str">
        <f t="shared" si="117"/>
        <v>C1orf131</v>
      </c>
      <c r="B1351" t="s">
        <v>35</v>
      </c>
      <c r="C1351">
        <v>231376828</v>
      </c>
      <c r="D1351" t="s">
        <v>8</v>
      </c>
      <c r="E1351">
        <v>24</v>
      </c>
      <c r="F1351" t="s">
        <v>4158</v>
      </c>
      <c r="G1351">
        <v>0.11449217774999999</v>
      </c>
    </row>
    <row r="1352" spans="1:7" x14ac:dyDescent="0.2">
      <c r="A1352" t="str">
        <f t="shared" si="117"/>
        <v>C1orf131</v>
      </c>
      <c r="B1352" t="s">
        <v>35</v>
      </c>
      <c r="C1352">
        <v>231376811</v>
      </c>
      <c r="D1352" t="s">
        <v>8</v>
      </c>
      <c r="E1352">
        <v>22</v>
      </c>
      <c r="F1352" t="s">
        <v>4159</v>
      </c>
      <c r="G1352">
        <v>-8.9584220198399997E-2</v>
      </c>
    </row>
    <row r="1353" spans="1:7" x14ac:dyDescent="0.2">
      <c r="A1353" t="str">
        <f t="shared" si="117"/>
        <v>C1orf131</v>
      </c>
      <c r="B1353" t="s">
        <v>35</v>
      </c>
      <c r="C1353">
        <v>231376688</v>
      </c>
      <c r="D1353" t="s">
        <v>8</v>
      </c>
      <c r="E1353">
        <v>24</v>
      </c>
      <c r="F1353" t="s">
        <v>4160</v>
      </c>
      <c r="G1353">
        <v>6.1891929537999997E-2</v>
      </c>
    </row>
    <row r="1354" spans="1:7" x14ac:dyDescent="0.2">
      <c r="A1354" t="str">
        <f t="shared" si="117"/>
        <v>C1orf131</v>
      </c>
      <c r="B1354" t="s">
        <v>35</v>
      </c>
      <c r="C1354">
        <v>231376903</v>
      </c>
      <c r="D1354" t="s">
        <v>3</v>
      </c>
      <c r="E1354">
        <v>24</v>
      </c>
      <c r="F1354" t="s">
        <v>4161</v>
      </c>
      <c r="G1354">
        <v>0.10799423529</v>
      </c>
    </row>
    <row r="1355" spans="1:7" x14ac:dyDescent="0.2">
      <c r="A1355" t="str">
        <f t="shared" si="117"/>
        <v>C1orf131</v>
      </c>
      <c r="B1355" t="s">
        <v>35</v>
      </c>
      <c r="C1355">
        <v>231376868</v>
      </c>
      <c r="D1355" t="s">
        <v>3</v>
      </c>
      <c r="E1355">
        <v>24</v>
      </c>
      <c r="F1355" t="s">
        <v>4162</v>
      </c>
      <c r="G1355">
        <v>2.5333075260200002</v>
      </c>
    </row>
    <row r="1356" spans="1:7" x14ac:dyDescent="0.2">
      <c r="A1356" t="str">
        <f t="shared" si="117"/>
        <v>C1orf131</v>
      </c>
      <c r="B1356" t="s">
        <v>35</v>
      </c>
      <c r="C1356">
        <v>231376782</v>
      </c>
      <c r="D1356" t="s">
        <v>8</v>
      </c>
      <c r="E1356">
        <v>22</v>
      </c>
      <c r="F1356" t="s">
        <v>4163</v>
      </c>
      <c r="G1356">
        <v>-1.25177792978E-2</v>
      </c>
    </row>
    <row r="1357" spans="1:7" x14ac:dyDescent="0.2">
      <c r="A1357" t="str">
        <f t="shared" ref="A1357:A1366" si="118">"C2orf15"</f>
        <v>C2orf15</v>
      </c>
      <c r="B1357" t="s">
        <v>161</v>
      </c>
      <c r="C1357">
        <v>99797862</v>
      </c>
      <c r="D1357" t="s">
        <v>8</v>
      </c>
      <c r="E1357">
        <v>26</v>
      </c>
      <c r="F1357" t="s">
        <v>4164</v>
      </c>
      <c r="G1357">
        <v>0.10783115097</v>
      </c>
    </row>
    <row r="1358" spans="1:7" x14ac:dyDescent="0.2">
      <c r="A1358" t="str">
        <f t="shared" si="118"/>
        <v>C2orf15</v>
      </c>
      <c r="B1358" t="s">
        <v>161</v>
      </c>
      <c r="C1358">
        <v>99797873</v>
      </c>
      <c r="D1358" t="s">
        <v>8</v>
      </c>
      <c r="E1358">
        <v>21</v>
      </c>
      <c r="F1358" t="s">
        <v>4165</v>
      </c>
      <c r="G1358">
        <v>0.68784372770299995</v>
      </c>
    </row>
    <row r="1359" spans="1:7" x14ac:dyDescent="0.2">
      <c r="A1359" t="str">
        <f t="shared" si="118"/>
        <v>C2orf15</v>
      </c>
      <c r="B1359" t="s">
        <v>161</v>
      </c>
      <c r="C1359">
        <v>99797824</v>
      </c>
      <c r="D1359" t="s">
        <v>8</v>
      </c>
      <c r="E1359">
        <v>22</v>
      </c>
      <c r="F1359" t="s">
        <v>4166</v>
      </c>
      <c r="G1359">
        <v>0.44353649490399999</v>
      </c>
    </row>
    <row r="1360" spans="1:7" x14ac:dyDescent="0.2">
      <c r="A1360" t="str">
        <f t="shared" si="118"/>
        <v>C2orf15</v>
      </c>
      <c r="B1360" t="s">
        <v>161</v>
      </c>
      <c r="C1360">
        <v>99797756</v>
      </c>
      <c r="D1360" t="s">
        <v>8</v>
      </c>
      <c r="E1360">
        <v>22</v>
      </c>
      <c r="F1360" t="s">
        <v>4167</v>
      </c>
      <c r="G1360">
        <v>0.13771604479499999</v>
      </c>
    </row>
    <row r="1361" spans="1:7" x14ac:dyDescent="0.2">
      <c r="A1361" t="str">
        <f t="shared" si="118"/>
        <v>C2orf15</v>
      </c>
      <c r="B1361" t="s">
        <v>161</v>
      </c>
      <c r="C1361">
        <v>99797719</v>
      </c>
      <c r="D1361" t="s">
        <v>8</v>
      </c>
      <c r="E1361">
        <v>24</v>
      </c>
      <c r="F1361" t="s">
        <v>4168</v>
      </c>
      <c r="G1361">
        <v>0.311464170777</v>
      </c>
    </row>
    <row r="1362" spans="1:7" x14ac:dyDescent="0.2">
      <c r="A1362" t="str">
        <f t="shared" si="118"/>
        <v>C2orf15</v>
      </c>
      <c r="B1362" t="s">
        <v>161</v>
      </c>
      <c r="C1362">
        <v>99797670</v>
      </c>
      <c r="D1362" t="s">
        <v>3</v>
      </c>
      <c r="E1362">
        <v>22</v>
      </c>
      <c r="F1362" t="s">
        <v>4169</v>
      </c>
      <c r="G1362">
        <v>1.36234581166E-2</v>
      </c>
    </row>
    <row r="1363" spans="1:7" x14ac:dyDescent="0.2">
      <c r="A1363" t="str">
        <f t="shared" si="118"/>
        <v>C2orf15</v>
      </c>
      <c r="B1363" t="s">
        <v>161</v>
      </c>
      <c r="C1363">
        <v>99797842</v>
      </c>
      <c r="D1363" t="s">
        <v>3</v>
      </c>
      <c r="E1363">
        <v>24</v>
      </c>
      <c r="F1363" t="s">
        <v>4170</v>
      </c>
      <c r="G1363">
        <v>1.2431171885300001</v>
      </c>
    </row>
    <row r="1364" spans="1:7" x14ac:dyDescent="0.2">
      <c r="A1364" t="str">
        <f t="shared" si="118"/>
        <v>C2orf15</v>
      </c>
      <c r="B1364" t="s">
        <v>161</v>
      </c>
      <c r="C1364">
        <v>99797828</v>
      </c>
      <c r="D1364" t="s">
        <v>3</v>
      </c>
      <c r="E1364">
        <v>23</v>
      </c>
      <c r="F1364" t="s">
        <v>4171</v>
      </c>
      <c r="G1364">
        <v>1.0690390837699999</v>
      </c>
    </row>
    <row r="1365" spans="1:7" x14ac:dyDescent="0.2">
      <c r="A1365" t="str">
        <f t="shared" si="118"/>
        <v>C2orf15</v>
      </c>
      <c r="B1365" t="s">
        <v>161</v>
      </c>
      <c r="C1365">
        <v>99797815</v>
      </c>
      <c r="D1365" t="s">
        <v>3</v>
      </c>
      <c r="E1365">
        <v>28</v>
      </c>
      <c r="F1365" t="s">
        <v>4172</v>
      </c>
      <c r="G1365">
        <v>2.7284814222599998E-2</v>
      </c>
    </row>
    <row r="1366" spans="1:7" x14ac:dyDescent="0.2">
      <c r="A1366" t="str">
        <f t="shared" si="118"/>
        <v>C2orf15</v>
      </c>
      <c r="B1366" t="s">
        <v>161</v>
      </c>
      <c r="C1366">
        <v>99797627</v>
      </c>
      <c r="D1366" t="s">
        <v>8</v>
      </c>
      <c r="E1366">
        <v>24</v>
      </c>
      <c r="F1366" t="s">
        <v>4173</v>
      </c>
      <c r="G1366">
        <v>-1.88747771749E-2</v>
      </c>
    </row>
    <row r="1367" spans="1:7" x14ac:dyDescent="0.2">
      <c r="A1367" t="str">
        <f t="shared" ref="A1367:A1376" si="119">"C3orf17"</f>
        <v>C3orf17</v>
      </c>
      <c r="B1367" t="s">
        <v>114</v>
      </c>
      <c r="C1367">
        <v>112738521</v>
      </c>
      <c r="D1367" t="s">
        <v>8</v>
      </c>
      <c r="E1367">
        <v>24</v>
      </c>
      <c r="F1367" t="s">
        <v>4174</v>
      </c>
      <c r="G1367">
        <v>0.50641438279999995</v>
      </c>
    </row>
    <row r="1368" spans="1:7" x14ac:dyDescent="0.2">
      <c r="A1368" t="str">
        <f t="shared" si="119"/>
        <v>C3orf17</v>
      </c>
      <c r="B1368" t="s">
        <v>114</v>
      </c>
      <c r="C1368">
        <v>112738687</v>
      </c>
      <c r="D1368" t="s">
        <v>8</v>
      </c>
      <c r="E1368">
        <v>23</v>
      </c>
      <c r="F1368" t="s">
        <v>4175</v>
      </c>
      <c r="G1368">
        <v>3.67420066648E-3</v>
      </c>
    </row>
    <row r="1369" spans="1:7" x14ac:dyDescent="0.2">
      <c r="A1369" t="str">
        <f t="shared" si="119"/>
        <v>C3orf17</v>
      </c>
      <c r="B1369" t="s">
        <v>114</v>
      </c>
      <c r="C1369">
        <v>112738666</v>
      </c>
      <c r="D1369" t="s">
        <v>8</v>
      </c>
      <c r="E1369">
        <v>23</v>
      </c>
      <c r="F1369" t="s">
        <v>4176</v>
      </c>
      <c r="G1369">
        <v>0.215236593798</v>
      </c>
    </row>
    <row r="1370" spans="1:7" x14ac:dyDescent="0.2">
      <c r="A1370" t="str">
        <f t="shared" si="119"/>
        <v>C3orf17</v>
      </c>
      <c r="B1370" t="s">
        <v>114</v>
      </c>
      <c r="C1370">
        <v>112738567</v>
      </c>
      <c r="D1370" t="s">
        <v>3</v>
      </c>
      <c r="E1370">
        <v>23</v>
      </c>
      <c r="F1370" t="s">
        <v>4177</v>
      </c>
      <c r="G1370">
        <v>-3.09982761578E-2</v>
      </c>
    </row>
    <row r="1371" spans="1:7" x14ac:dyDescent="0.2">
      <c r="A1371" t="str">
        <f t="shared" si="119"/>
        <v>C3orf17</v>
      </c>
      <c r="B1371" t="s">
        <v>114</v>
      </c>
      <c r="C1371">
        <v>112738581</v>
      </c>
      <c r="D1371" t="s">
        <v>8</v>
      </c>
      <c r="E1371">
        <v>24</v>
      </c>
      <c r="F1371" t="s">
        <v>4178</v>
      </c>
      <c r="G1371">
        <v>0.173839222465</v>
      </c>
    </row>
    <row r="1372" spans="1:7" x14ac:dyDescent="0.2">
      <c r="A1372" t="str">
        <f t="shared" si="119"/>
        <v>C3orf17</v>
      </c>
      <c r="B1372" t="s">
        <v>114</v>
      </c>
      <c r="C1372">
        <v>112738557</v>
      </c>
      <c r="D1372" t="s">
        <v>8</v>
      </c>
      <c r="E1372">
        <v>24</v>
      </c>
      <c r="F1372" t="s">
        <v>4179</v>
      </c>
      <c r="G1372">
        <v>1.20435030289</v>
      </c>
    </row>
    <row r="1373" spans="1:7" x14ac:dyDescent="0.2">
      <c r="A1373" t="str">
        <f t="shared" si="119"/>
        <v>C3orf17</v>
      </c>
      <c r="B1373" t="s">
        <v>114</v>
      </c>
      <c r="C1373">
        <v>112738550</v>
      </c>
      <c r="D1373" t="s">
        <v>8</v>
      </c>
      <c r="E1373">
        <v>23</v>
      </c>
      <c r="F1373" t="s">
        <v>4180</v>
      </c>
      <c r="G1373">
        <v>0.59736297060700005</v>
      </c>
    </row>
    <row r="1374" spans="1:7" x14ac:dyDescent="0.2">
      <c r="A1374" t="str">
        <f t="shared" si="119"/>
        <v>C3orf17</v>
      </c>
      <c r="B1374" t="s">
        <v>114</v>
      </c>
      <c r="C1374">
        <v>112738499</v>
      </c>
      <c r="D1374" t="s">
        <v>8</v>
      </c>
      <c r="E1374">
        <v>23</v>
      </c>
      <c r="F1374" t="s">
        <v>4181</v>
      </c>
      <c r="G1374">
        <v>1.1982867264999999</v>
      </c>
    </row>
    <row r="1375" spans="1:7" x14ac:dyDescent="0.2">
      <c r="A1375" t="str">
        <f t="shared" si="119"/>
        <v>C3orf17</v>
      </c>
      <c r="B1375" t="s">
        <v>114</v>
      </c>
      <c r="C1375">
        <v>112738506</v>
      </c>
      <c r="D1375" t="s">
        <v>8</v>
      </c>
      <c r="E1375">
        <v>21</v>
      </c>
      <c r="F1375" t="s">
        <v>4182</v>
      </c>
      <c r="G1375">
        <v>0.57560591615699996</v>
      </c>
    </row>
    <row r="1376" spans="1:7" x14ac:dyDescent="0.2">
      <c r="A1376" t="str">
        <f t="shared" si="119"/>
        <v>C3orf17</v>
      </c>
      <c r="B1376" t="s">
        <v>114</v>
      </c>
      <c r="C1376">
        <v>112738387</v>
      </c>
      <c r="D1376" t="s">
        <v>3</v>
      </c>
      <c r="E1376">
        <v>24</v>
      </c>
      <c r="F1376" t="s">
        <v>4183</v>
      </c>
      <c r="G1376">
        <v>0.25730653289599997</v>
      </c>
    </row>
    <row r="1377" spans="1:7" x14ac:dyDescent="0.2">
      <c r="A1377" t="str">
        <f t="shared" ref="A1377:A1386" si="120">"C4orf29"</f>
        <v>C4orf29</v>
      </c>
      <c r="B1377" t="s">
        <v>24</v>
      </c>
      <c r="C1377">
        <v>128886743</v>
      </c>
      <c r="D1377" t="s">
        <v>8</v>
      </c>
      <c r="E1377">
        <v>23</v>
      </c>
      <c r="F1377" t="s">
        <v>4184</v>
      </c>
      <c r="G1377">
        <v>0.38690947991899999</v>
      </c>
    </row>
    <row r="1378" spans="1:7" x14ac:dyDescent="0.2">
      <c r="A1378" t="str">
        <f t="shared" si="120"/>
        <v>C4orf29</v>
      </c>
      <c r="B1378" t="s">
        <v>24</v>
      </c>
      <c r="C1378">
        <v>128886689</v>
      </c>
      <c r="D1378" t="s">
        <v>8</v>
      </c>
      <c r="E1378">
        <v>24</v>
      </c>
      <c r="F1378" t="s">
        <v>4185</v>
      </c>
      <c r="G1378">
        <v>0.40452753859899998</v>
      </c>
    </row>
    <row r="1379" spans="1:7" x14ac:dyDescent="0.2">
      <c r="A1379" t="str">
        <f t="shared" si="120"/>
        <v>C4orf29</v>
      </c>
      <c r="B1379" t="s">
        <v>24</v>
      </c>
      <c r="C1379">
        <v>128886728</v>
      </c>
      <c r="D1379" t="s">
        <v>3</v>
      </c>
      <c r="E1379">
        <v>24</v>
      </c>
      <c r="F1379" t="s">
        <v>4186</v>
      </c>
      <c r="G1379">
        <v>0.95080344752500001</v>
      </c>
    </row>
    <row r="1380" spans="1:7" x14ac:dyDescent="0.2">
      <c r="A1380" t="str">
        <f t="shared" si="120"/>
        <v>C4orf29</v>
      </c>
      <c r="B1380" t="s">
        <v>24</v>
      </c>
      <c r="C1380">
        <v>128886636</v>
      </c>
      <c r="D1380" t="s">
        <v>3</v>
      </c>
      <c r="E1380">
        <v>23</v>
      </c>
      <c r="F1380" t="s">
        <v>4187</v>
      </c>
      <c r="G1380">
        <v>1.14040112307</v>
      </c>
    </row>
    <row r="1381" spans="1:7" x14ac:dyDescent="0.2">
      <c r="A1381" t="str">
        <f t="shared" si="120"/>
        <v>C4orf29</v>
      </c>
      <c r="B1381" t="s">
        <v>24</v>
      </c>
      <c r="C1381">
        <v>128886613</v>
      </c>
      <c r="D1381" t="s">
        <v>3</v>
      </c>
      <c r="E1381">
        <v>24</v>
      </c>
      <c r="F1381" t="s">
        <v>4188</v>
      </c>
      <c r="G1381">
        <v>0.83451701853100002</v>
      </c>
    </row>
    <row r="1382" spans="1:7" x14ac:dyDescent="0.2">
      <c r="A1382" t="str">
        <f t="shared" si="120"/>
        <v>C4orf29</v>
      </c>
      <c r="B1382" t="s">
        <v>24</v>
      </c>
      <c r="C1382">
        <v>128886571</v>
      </c>
      <c r="D1382" t="s">
        <v>3</v>
      </c>
      <c r="E1382">
        <v>24</v>
      </c>
      <c r="F1382" t="s">
        <v>4189</v>
      </c>
      <c r="G1382">
        <v>0.19612418429600001</v>
      </c>
    </row>
    <row r="1383" spans="1:7" x14ac:dyDescent="0.2">
      <c r="A1383" t="str">
        <f t="shared" si="120"/>
        <v>C4orf29</v>
      </c>
      <c r="B1383" t="s">
        <v>24</v>
      </c>
      <c r="C1383">
        <v>128886536</v>
      </c>
      <c r="D1383" t="s">
        <v>3</v>
      </c>
      <c r="E1383">
        <v>23</v>
      </c>
      <c r="F1383" t="s">
        <v>4190</v>
      </c>
      <c r="G1383">
        <v>0.90879542940900004</v>
      </c>
    </row>
    <row r="1384" spans="1:7" x14ac:dyDescent="0.2">
      <c r="A1384" t="str">
        <f t="shared" si="120"/>
        <v>C4orf29</v>
      </c>
      <c r="B1384" t="s">
        <v>24</v>
      </c>
      <c r="C1384">
        <v>128886514</v>
      </c>
      <c r="D1384" t="s">
        <v>3</v>
      </c>
      <c r="E1384">
        <v>23</v>
      </c>
      <c r="F1384" t="s">
        <v>4191</v>
      </c>
      <c r="G1384">
        <v>0.42429423874200001</v>
      </c>
    </row>
    <row r="1385" spans="1:7" x14ac:dyDescent="0.2">
      <c r="A1385" t="str">
        <f t="shared" si="120"/>
        <v>C4orf29</v>
      </c>
      <c r="B1385" t="s">
        <v>24</v>
      </c>
      <c r="C1385">
        <v>128886727</v>
      </c>
      <c r="D1385" t="s">
        <v>8</v>
      </c>
      <c r="E1385">
        <v>24</v>
      </c>
      <c r="F1385" t="s">
        <v>4192</v>
      </c>
      <c r="G1385">
        <v>-1.20315211994E-2</v>
      </c>
    </row>
    <row r="1386" spans="1:7" x14ac:dyDescent="0.2">
      <c r="A1386" t="str">
        <f t="shared" si="120"/>
        <v>C4orf29</v>
      </c>
      <c r="B1386" t="s">
        <v>24</v>
      </c>
      <c r="C1386">
        <v>128886712</v>
      </c>
      <c r="D1386" t="s">
        <v>8</v>
      </c>
      <c r="E1386">
        <v>24</v>
      </c>
      <c r="F1386" t="s">
        <v>4193</v>
      </c>
      <c r="G1386">
        <v>0.28039107234799998</v>
      </c>
    </row>
    <row r="1387" spans="1:7" x14ac:dyDescent="0.2">
      <c r="A1387" t="str">
        <f t="shared" ref="A1387:A1395" si="121">"C6orf136"</f>
        <v>C6orf136</v>
      </c>
      <c r="B1387" t="s">
        <v>75</v>
      </c>
      <c r="C1387">
        <v>30614929</v>
      </c>
      <c r="D1387" t="s">
        <v>3</v>
      </c>
      <c r="E1387">
        <v>24</v>
      </c>
      <c r="F1387" t="s">
        <v>4194</v>
      </c>
      <c r="G1387">
        <v>0.63476131576600003</v>
      </c>
    </row>
    <row r="1388" spans="1:7" x14ac:dyDescent="0.2">
      <c r="A1388" t="str">
        <f t="shared" si="121"/>
        <v>C6orf136</v>
      </c>
      <c r="B1388" t="s">
        <v>75</v>
      </c>
      <c r="C1388">
        <v>30614949</v>
      </c>
      <c r="D1388" t="s">
        <v>3</v>
      </c>
      <c r="E1388">
        <v>23</v>
      </c>
      <c r="F1388" t="s">
        <v>4195</v>
      </c>
      <c r="G1388">
        <v>0.99288274879799998</v>
      </c>
    </row>
    <row r="1389" spans="1:7" x14ac:dyDescent="0.2">
      <c r="A1389" t="str">
        <f t="shared" si="121"/>
        <v>C6orf136</v>
      </c>
      <c r="B1389" t="s">
        <v>75</v>
      </c>
      <c r="C1389">
        <v>30615033</v>
      </c>
      <c r="D1389" t="s">
        <v>3</v>
      </c>
      <c r="E1389">
        <v>24</v>
      </c>
      <c r="F1389" t="s">
        <v>4196</v>
      </c>
      <c r="G1389">
        <v>4.7914546291600003E-2</v>
      </c>
    </row>
    <row r="1390" spans="1:7" x14ac:dyDescent="0.2">
      <c r="A1390" t="str">
        <f t="shared" si="121"/>
        <v>C6orf136</v>
      </c>
      <c r="B1390" t="s">
        <v>75</v>
      </c>
      <c r="C1390">
        <v>30615046</v>
      </c>
      <c r="D1390" t="s">
        <v>3</v>
      </c>
      <c r="E1390">
        <v>24</v>
      </c>
      <c r="F1390" t="s">
        <v>4197</v>
      </c>
      <c r="G1390">
        <v>1.0743514920699999</v>
      </c>
    </row>
    <row r="1391" spans="1:7" x14ac:dyDescent="0.2">
      <c r="A1391" t="str">
        <f t="shared" si="121"/>
        <v>C6orf136</v>
      </c>
      <c r="B1391" t="s">
        <v>75</v>
      </c>
      <c r="C1391">
        <v>30615052</v>
      </c>
      <c r="D1391" t="s">
        <v>3</v>
      </c>
      <c r="E1391">
        <v>24</v>
      </c>
      <c r="F1391" t="s">
        <v>4198</v>
      </c>
      <c r="G1391">
        <v>0.92738550114499996</v>
      </c>
    </row>
    <row r="1392" spans="1:7" x14ac:dyDescent="0.2">
      <c r="A1392" t="str">
        <f t="shared" si="121"/>
        <v>C6orf136</v>
      </c>
      <c r="B1392" t="s">
        <v>75</v>
      </c>
      <c r="C1392">
        <v>30614962</v>
      </c>
      <c r="D1392" t="s">
        <v>8</v>
      </c>
      <c r="E1392">
        <v>24</v>
      </c>
      <c r="F1392" t="s">
        <v>4199</v>
      </c>
      <c r="G1392">
        <v>0.84755713220700002</v>
      </c>
    </row>
    <row r="1393" spans="1:7" x14ac:dyDescent="0.2">
      <c r="A1393" t="str">
        <f t="shared" si="121"/>
        <v>C6orf136</v>
      </c>
      <c r="B1393" t="s">
        <v>75</v>
      </c>
      <c r="C1393">
        <v>30614980</v>
      </c>
      <c r="D1393" t="s">
        <v>8</v>
      </c>
      <c r="E1393">
        <v>23</v>
      </c>
      <c r="F1393" t="s">
        <v>4200</v>
      </c>
      <c r="G1393">
        <v>-2.1192317133500001E-2</v>
      </c>
    </row>
    <row r="1394" spans="1:7" x14ac:dyDescent="0.2">
      <c r="A1394" t="str">
        <f t="shared" si="121"/>
        <v>C6orf136</v>
      </c>
      <c r="B1394" t="s">
        <v>75</v>
      </c>
      <c r="C1394">
        <v>30615140</v>
      </c>
      <c r="D1394" t="s">
        <v>8</v>
      </c>
      <c r="E1394">
        <v>24</v>
      </c>
      <c r="F1394" t="s">
        <v>4201</v>
      </c>
      <c r="G1394">
        <v>0.93276575912899995</v>
      </c>
    </row>
    <row r="1395" spans="1:7" x14ac:dyDescent="0.2">
      <c r="A1395" t="str">
        <f t="shared" si="121"/>
        <v>C6orf136</v>
      </c>
      <c r="B1395" t="s">
        <v>75</v>
      </c>
      <c r="C1395">
        <v>30614827</v>
      </c>
      <c r="D1395" t="s">
        <v>3</v>
      </c>
      <c r="E1395">
        <v>24</v>
      </c>
      <c r="F1395" t="s">
        <v>4202</v>
      </c>
      <c r="G1395">
        <v>-4.4552044125000002E-2</v>
      </c>
    </row>
    <row r="1396" spans="1:7" x14ac:dyDescent="0.2">
      <c r="A1396" t="str">
        <f t="shared" ref="A1396:A1405" si="122">"C6orf203"</f>
        <v>C6orf203</v>
      </c>
      <c r="B1396" t="s">
        <v>75</v>
      </c>
      <c r="C1396">
        <v>107349515</v>
      </c>
      <c r="D1396" t="s">
        <v>3</v>
      </c>
      <c r="E1396">
        <v>23</v>
      </c>
      <c r="F1396" t="s">
        <v>4203</v>
      </c>
      <c r="G1396">
        <v>0.32782744725899998</v>
      </c>
    </row>
    <row r="1397" spans="1:7" x14ac:dyDescent="0.2">
      <c r="A1397" t="str">
        <f t="shared" si="122"/>
        <v>C6orf203</v>
      </c>
      <c r="B1397" t="s">
        <v>75</v>
      </c>
      <c r="C1397">
        <v>107349651</v>
      </c>
      <c r="D1397" t="s">
        <v>8</v>
      </c>
      <c r="E1397">
        <v>23</v>
      </c>
      <c r="F1397" t="s">
        <v>4204</v>
      </c>
      <c r="G1397">
        <v>0.203305859043</v>
      </c>
    </row>
    <row r="1398" spans="1:7" x14ac:dyDescent="0.2">
      <c r="A1398" t="str">
        <f t="shared" si="122"/>
        <v>C6orf203</v>
      </c>
      <c r="B1398" t="s">
        <v>75</v>
      </c>
      <c r="C1398">
        <v>107349447</v>
      </c>
      <c r="D1398" t="s">
        <v>8</v>
      </c>
      <c r="E1398">
        <v>24</v>
      </c>
      <c r="F1398" t="s">
        <v>4205</v>
      </c>
      <c r="G1398">
        <v>9.3629085780900009E-3</v>
      </c>
    </row>
    <row r="1399" spans="1:7" x14ac:dyDescent="0.2">
      <c r="A1399" t="str">
        <f t="shared" si="122"/>
        <v>C6orf203</v>
      </c>
      <c r="B1399" t="s">
        <v>75</v>
      </c>
      <c r="C1399">
        <v>107349422</v>
      </c>
      <c r="D1399" t="s">
        <v>8</v>
      </c>
      <c r="E1399">
        <v>24</v>
      </c>
      <c r="F1399" t="s">
        <v>4206</v>
      </c>
      <c r="G1399">
        <v>0.25333150721600001</v>
      </c>
    </row>
    <row r="1400" spans="1:7" x14ac:dyDescent="0.2">
      <c r="A1400" t="str">
        <f t="shared" si="122"/>
        <v>C6orf203</v>
      </c>
      <c r="B1400" t="s">
        <v>75</v>
      </c>
      <c r="C1400">
        <v>107349670</v>
      </c>
      <c r="D1400" t="s">
        <v>3</v>
      </c>
      <c r="E1400">
        <v>24</v>
      </c>
      <c r="F1400" t="s">
        <v>4207</v>
      </c>
      <c r="G1400">
        <v>0.13705520801000001</v>
      </c>
    </row>
    <row r="1401" spans="1:7" x14ac:dyDescent="0.2">
      <c r="A1401" t="str">
        <f t="shared" si="122"/>
        <v>C6orf203</v>
      </c>
      <c r="B1401" t="s">
        <v>75</v>
      </c>
      <c r="C1401">
        <v>107349569</v>
      </c>
      <c r="D1401" t="s">
        <v>3</v>
      </c>
      <c r="E1401">
        <v>24</v>
      </c>
      <c r="F1401" t="s">
        <v>4208</v>
      </c>
      <c r="G1401">
        <v>0.34555739298999999</v>
      </c>
    </row>
    <row r="1402" spans="1:7" x14ac:dyDescent="0.2">
      <c r="A1402" t="str">
        <f t="shared" si="122"/>
        <v>C6orf203</v>
      </c>
      <c r="B1402" t="s">
        <v>75</v>
      </c>
      <c r="C1402">
        <v>107349558</v>
      </c>
      <c r="D1402" t="s">
        <v>3</v>
      </c>
      <c r="E1402">
        <v>24</v>
      </c>
      <c r="F1402" t="s">
        <v>4209</v>
      </c>
      <c r="G1402">
        <v>0.60890415243999996</v>
      </c>
    </row>
    <row r="1403" spans="1:7" x14ac:dyDescent="0.2">
      <c r="A1403" t="str">
        <f t="shared" si="122"/>
        <v>C6orf203</v>
      </c>
      <c r="B1403" t="s">
        <v>75</v>
      </c>
      <c r="C1403">
        <v>107349549</v>
      </c>
      <c r="D1403" t="s">
        <v>3</v>
      </c>
      <c r="E1403">
        <v>24</v>
      </c>
      <c r="F1403" t="s">
        <v>4210</v>
      </c>
      <c r="G1403">
        <v>2.0455384545699999</v>
      </c>
    </row>
    <row r="1404" spans="1:7" x14ac:dyDescent="0.2">
      <c r="A1404" t="str">
        <f t="shared" si="122"/>
        <v>C6orf203</v>
      </c>
      <c r="B1404" t="s">
        <v>75</v>
      </c>
      <c r="C1404">
        <v>107349544</v>
      </c>
      <c r="D1404" t="s">
        <v>3</v>
      </c>
      <c r="E1404">
        <v>24</v>
      </c>
      <c r="F1404" t="s">
        <v>4211</v>
      </c>
      <c r="G1404">
        <v>4.7392990893800002E-2</v>
      </c>
    </row>
    <row r="1405" spans="1:7" x14ac:dyDescent="0.2">
      <c r="A1405" t="str">
        <f t="shared" si="122"/>
        <v>C6orf203</v>
      </c>
      <c r="B1405" t="s">
        <v>75</v>
      </c>
      <c r="C1405">
        <v>107349522</v>
      </c>
      <c r="D1405" t="s">
        <v>3</v>
      </c>
      <c r="E1405">
        <v>23</v>
      </c>
      <c r="F1405" t="s">
        <v>4212</v>
      </c>
      <c r="G1405">
        <v>0.24736082857800001</v>
      </c>
    </row>
    <row r="1406" spans="1:7" x14ac:dyDescent="0.2">
      <c r="A1406" t="str">
        <f t="shared" ref="A1406:A1415" si="123">"C7orf26"</f>
        <v>C7orf26</v>
      </c>
      <c r="B1406" t="s">
        <v>2</v>
      </c>
      <c r="C1406">
        <v>6629646</v>
      </c>
      <c r="D1406" t="s">
        <v>3</v>
      </c>
      <c r="E1406">
        <v>23</v>
      </c>
      <c r="F1406" t="s">
        <v>4213</v>
      </c>
      <c r="G1406">
        <v>0.98924154050599999</v>
      </c>
    </row>
    <row r="1407" spans="1:7" x14ac:dyDescent="0.2">
      <c r="A1407" t="str">
        <f t="shared" si="123"/>
        <v>C7orf26</v>
      </c>
      <c r="B1407" t="s">
        <v>2</v>
      </c>
      <c r="C1407">
        <v>6629894</v>
      </c>
      <c r="D1407" t="s">
        <v>8</v>
      </c>
      <c r="E1407">
        <v>24</v>
      </c>
      <c r="F1407" t="s">
        <v>4214</v>
      </c>
      <c r="G1407">
        <v>0.44977303822100001</v>
      </c>
    </row>
    <row r="1408" spans="1:7" x14ac:dyDescent="0.2">
      <c r="A1408" t="str">
        <f t="shared" si="123"/>
        <v>C7orf26</v>
      </c>
      <c r="B1408" t="s">
        <v>2</v>
      </c>
      <c r="C1408">
        <v>6629736</v>
      </c>
      <c r="D1408" t="s">
        <v>8</v>
      </c>
      <c r="E1408">
        <v>24</v>
      </c>
      <c r="F1408" t="s">
        <v>4215</v>
      </c>
      <c r="G1408">
        <v>1.7268046220199999E-2</v>
      </c>
    </row>
    <row r="1409" spans="1:7" x14ac:dyDescent="0.2">
      <c r="A1409" t="str">
        <f t="shared" si="123"/>
        <v>C7orf26</v>
      </c>
      <c r="B1409" t="s">
        <v>2</v>
      </c>
      <c r="C1409">
        <v>6629721</v>
      </c>
      <c r="D1409" t="s">
        <v>8</v>
      </c>
      <c r="E1409">
        <v>24</v>
      </c>
      <c r="F1409" t="s">
        <v>4216</v>
      </c>
      <c r="G1409">
        <v>0.83013776024999997</v>
      </c>
    </row>
    <row r="1410" spans="1:7" x14ac:dyDescent="0.2">
      <c r="A1410" t="str">
        <f t="shared" si="123"/>
        <v>C7orf26</v>
      </c>
      <c r="B1410" t="s">
        <v>2</v>
      </c>
      <c r="C1410">
        <v>6629753</v>
      </c>
      <c r="D1410" t="s">
        <v>3</v>
      </c>
      <c r="E1410">
        <v>24</v>
      </c>
      <c r="F1410" t="s">
        <v>4217</v>
      </c>
      <c r="G1410">
        <v>0.72027248619999995</v>
      </c>
    </row>
    <row r="1411" spans="1:7" x14ac:dyDescent="0.2">
      <c r="A1411" t="str">
        <f t="shared" si="123"/>
        <v>C7orf26</v>
      </c>
      <c r="B1411" t="s">
        <v>2</v>
      </c>
      <c r="C1411">
        <v>6629649</v>
      </c>
      <c r="D1411" t="s">
        <v>8</v>
      </c>
      <c r="E1411">
        <v>24</v>
      </c>
      <c r="F1411" t="s">
        <v>4218</v>
      </c>
      <c r="G1411">
        <v>0.57266690494000005</v>
      </c>
    </row>
    <row r="1412" spans="1:7" x14ac:dyDescent="0.2">
      <c r="A1412" t="str">
        <f t="shared" si="123"/>
        <v>C7orf26</v>
      </c>
      <c r="B1412" t="s">
        <v>2</v>
      </c>
      <c r="C1412">
        <v>6629629</v>
      </c>
      <c r="D1412" t="s">
        <v>8</v>
      </c>
      <c r="E1412">
        <v>24</v>
      </c>
      <c r="F1412" t="s">
        <v>4219</v>
      </c>
      <c r="G1412">
        <v>0.98901300121199998</v>
      </c>
    </row>
    <row r="1413" spans="1:7" x14ac:dyDescent="0.2">
      <c r="A1413" t="str">
        <f t="shared" si="123"/>
        <v>C7orf26</v>
      </c>
      <c r="B1413" t="s">
        <v>2</v>
      </c>
      <c r="C1413">
        <v>6629816</v>
      </c>
      <c r="D1413" t="s">
        <v>3</v>
      </c>
      <c r="E1413">
        <v>23</v>
      </c>
      <c r="F1413" t="s">
        <v>4220</v>
      </c>
      <c r="G1413">
        <v>0.70064191564400002</v>
      </c>
    </row>
    <row r="1414" spans="1:7" x14ac:dyDescent="0.2">
      <c r="A1414" t="str">
        <f t="shared" si="123"/>
        <v>C7orf26</v>
      </c>
      <c r="B1414" t="s">
        <v>2</v>
      </c>
      <c r="C1414">
        <v>6629713</v>
      </c>
      <c r="D1414" t="s">
        <v>8</v>
      </c>
      <c r="E1414">
        <v>24</v>
      </c>
      <c r="F1414" t="s">
        <v>4221</v>
      </c>
      <c r="G1414">
        <v>0.63243260926099998</v>
      </c>
    </row>
    <row r="1415" spans="1:7" x14ac:dyDescent="0.2">
      <c r="A1415" t="str">
        <f t="shared" si="123"/>
        <v>C7orf26</v>
      </c>
      <c r="B1415" t="s">
        <v>2</v>
      </c>
      <c r="C1415">
        <v>6629704</v>
      </c>
      <c r="D1415" t="s">
        <v>3</v>
      </c>
      <c r="E1415">
        <v>23</v>
      </c>
      <c r="F1415" t="s">
        <v>4222</v>
      </c>
      <c r="G1415">
        <v>1.0217454582800001</v>
      </c>
    </row>
    <row r="1416" spans="1:7" x14ac:dyDescent="0.2">
      <c r="A1416" t="str">
        <f t="shared" ref="A1416:A1431" si="124">"C9orf114"</f>
        <v>C9orf114</v>
      </c>
      <c r="B1416" t="s">
        <v>15</v>
      </c>
      <c r="C1416">
        <v>131591943</v>
      </c>
      <c r="D1416" t="s">
        <v>3</v>
      </c>
      <c r="E1416">
        <v>24</v>
      </c>
      <c r="F1416" t="s">
        <v>4223</v>
      </c>
      <c r="G1416">
        <v>-2.7753347726000001E-2</v>
      </c>
    </row>
    <row r="1417" spans="1:7" x14ac:dyDescent="0.2">
      <c r="A1417" t="str">
        <f t="shared" si="124"/>
        <v>C9orf114</v>
      </c>
      <c r="B1417" t="s">
        <v>15</v>
      </c>
      <c r="C1417">
        <v>131591835</v>
      </c>
      <c r="D1417" t="s">
        <v>3</v>
      </c>
      <c r="E1417">
        <v>24</v>
      </c>
      <c r="F1417" t="s">
        <v>4224</v>
      </c>
      <c r="G1417">
        <v>0.19858894481200001</v>
      </c>
    </row>
    <row r="1418" spans="1:7" x14ac:dyDescent="0.2">
      <c r="A1418" t="str">
        <f t="shared" si="124"/>
        <v>C9orf114</v>
      </c>
      <c r="B1418" t="s">
        <v>15</v>
      </c>
      <c r="C1418">
        <v>131591957</v>
      </c>
      <c r="D1418" t="s">
        <v>3</v>
      </c>
      <c r="E1418">
        <v>23</v>
      </c>
      <c r="F1418" t="s">
        <v>4225</v>
      </c>
      <c r="G1418">
        <v>8.1325271598400001E-2</v>
      </c>
    </row>
    <row r="1419" spans="1:7" x14ac:dyDescent="0.2">
      <c r="A1419" t="str">
        <f t="shared" si="124"/>
        <v>C9orf114</v>
      </c>
      <c r="B1419" t="s">
        <v>15</v>
      </c>
      <c r="C1419">
        <v>131592012</v>
      </c>
      <c r="D1419" t="s">
        <v>3</v>
      </c>
      <c r="E1419">
        <v>24</v>
      </c>
      <c r="F1419" t="s">
        <v>4226</v>
      </c>
      <c r="G1419">
        <v>1.4940379536799999</v>
      </c>
    </row>
    <row r="1420" spans="1:7" x14ac:dyDescent="0.2">
      <c r="A1420" t="str">
        <f t="shared" si="124"/>
        <v>C9orf114</v>
      </c>
      <c r="B1420" t="s">
        <v>15</v>
      </c>
      <c r="C1420">
        <v>131592027</v>
      </c>
      <c r="D1420" t="s">
        <v>3</v>
      </c>
      <c r="E1420">
        <v>24</v>
      </c>
      <c r="F1420" t="s">
        <v>4227</v>
      </c>
      <c r="G1420">
        <v>0.13700743193199999</v>
      </c>
    </row>
    <row r="1421" spans="1:7" x14ac:dyDescent="0.2">
      <c r="A1421" t="str">
        <f t="shared" si="124"/>
        <v>C9orf114</v>
      </c>
      <c r="B1421" t="s">
        <v>15</v>
      </c>
      <c r="C1421">
        <v>131592041</v>
      </c>
      <c r="D1421" t="s">
        <v>3</v>
      </c>
      <c r="E1421">
        <v>23</v>
      </c>
      <c r="F1421" t="s">
        <v>4228</v>
      </c>
      <c r="G1421">
        <v>0.48854787065400002</v>
      </c>
    </row>
    <row r="1422" spans="1:7" x14ac:dyDescent="0.2">
      <c r="A1422" t="str">
        <f t="shared" si="124"/>
        <v>C9orf114</v>
      </c>
      <c r="B1422" t="s">
        <v>15</v>
      </c>
      <c r="C1422">
        <v>131592052</v>
      </c>
      <c r="D1422" t="s">
        <v>3</v>
      </c>
      <c r="E1422">
        <v>24</v>
      </c>
      <c r="F1422" t="s">
        <v>4229</v>
      </c>
      <c r="G1422">
        <v>1.0174141756699999</v>
      </c>
    </row>
    <row r="1423" spans="1:7" x14ac:dyDescent="0.2">
      <c r="A1423" t="str">
        <f t="shared" si="124"/>
        <v>C9orf114</v>
      </c>
      <c r="B1423" t="s">
        <v>15</v>
      </c>
      <c r="C1423">
        <v>131592083</v>
      </c>
      <c r="D1423" t="s">
        <v>3</v>
      </c>
      <c r="E1423">
        <v>23</v>
      </c>
      <c r="F1423" t="s">
        <v>4230</v>
      </c>
      <c r="G1423">
        <v>2.0321170064399999E-2</v>
      </c>
    </row>
    <row r="1424" spans="1:7" x14ac:dyDescent="0.2">
      <c r="A1424" t="str">
        <f t="shared" si="124"/>
        <v>C9orf114</v>
      </c>
      <c r="B1424" t="s">
        <v>15</v>
      </c>
      <c r="C1424">
        <v>131591893</v>
      </c>
      <c r="D1424" t="s">
        <v>8</v>
      </c>
      <c r="E1424">
        <v>23</v>
      </c>
      <c r="F1424" t="s">
        <v>4231</v>
      </c>
      <c r="G1424">
        <v>0.463310870662</v>
      </c>
    </row>
    <row r="1425" spans="1:7" x14ac:dyDescent="0.2">
      <c r="A1425" t="str">
        <f t="shared" si="124"/>
        <v>C9orf114</v>
      </c>
      <c r="B1425" t="s">
        <v>15</v>
      </c>
      <c r="C1425">
        <v>131591823</v>
      </c>
      <c r="D1425" t="s">
        <v>3</v>
      </c>
      <c r="E1425">
        <v>23</v>
      </c>
      <c r="F1425" t="s">
        <v>4232</v>
      </c>
      <c r="G1425">
        <v>-1.6789518526899999E-2</v>
      </c>
    </row>
    <row r="1426" spans="1:7" x14ac:dyDescent="0.2">
      <c r="A1426" t="str">
        <f t="shared" si="124"/>
        <v>C9orf114</v>
      </c>
      <c r="B1426" t="s">
        <v>15</v>
      </c>
      <c r="C1426">
        <v>131591993</v>
      </c>
      <c r="D1426" t="s">
        <v>3</v>
      </c>
      <c r="E1426">
        <v>24</v>
      </c>
      <c r="F1426" t="s">
        <v>4233</v>
      </c>
      <c r="G1426">
        <v>0.346627484406</v>
      </c>
    </row>
    <row r="1427" spans="1:7" x14ac:dyDescent="0.2">
      <c r="A1427" t="str">
        <f t="shared" si="124"/>
        <v>C9orf114</v>
      </c>
      <c r="B1427" t="s">
        <v>15</v>
      </c>
      <c r="C1427">
        <v>131591863</v>
      </c>
      <c r="D1427" t="s">
        <v>3</v>
      </c>
      <c r="E1427">
        <v>23</v>
      </c>
      <c r="F1427" t="s">
        <v>4234</v>
      </c>
      <c r="G1427">
        <v>0.29177367448300001</v>
      </c>
    </row>
    <row r="1428" spans="1:7" x14ac:dyDescent="0.2">
      <c r="A1428" t="str">
        <f t="shared" si="124"/>
        <v>C9orf114</v>
      </c>
      <c r="B1428" t="s">
        <v>15</v>
      </c>
      <c r="C1428">
        <v>131591984</v>
      </c>
      <c r="D1428" t="s">
        <v>3</v>
      </c>
      <c r="E1428">
        <v>24</v>
      </c>
      <c r="F1428" t="s">
        <v>4235</v>
      </c>
      <c r="G1428">
        <v>0.22470668021699999</v>
      </c>
    </row>
    <row r="1429" spans="1:7" x14ac:dyDescent="0.2">
      <c r="A1429" t="str">
        <f t="shared" si="124"/>
        <v>C9orf114</v>
      </c>
      <c r="B1429" t="s">
        <v>15</v>
      </c>
      <c r="C1429">
        <v>131592079</v>
      </c>
      <c r="D1429" t="s">
        <v>3</v>
      </c>
      <c r="E1429">
        <v>24</v>
      </c>
      <c r="F1429" t="s">
        <v>4236</v>
      </c>
      <c r="G1429">
        <v>2.76064916116E-2</v>
      </c>
    </row>
    <row r="1430" spans="1:7" x14ac:dyDescent="0.2">
      <c r="A1430" t="str">
        <f t="shared" si="124"/>
        <v>C9orf114</v>
      </c>
      <c r="B1430" t="s">
        <v>15</v>
      </c>
      <c r="C1430">
        <v>131591893</v>
      </c>
      <c r="D1430" t="s">
        <v>8</v>
      </c>
      <c r="E1430">
        <v>22</v>
      </c>
      <c r="F1430" t="s">
        <v>4237</v>
      </c>
      <c r="G1430">
        <v>0.42704773704900001</v>
      </c>
    </row>
    <row r="1431" spans="1:7" x14ac:dyDescent="0.2">
      <c r="A1431" t="str">
        <f t="shared" si="124"/>
        <v>C9orf114</v>
      </c>
      <c r="B1431" t="s">
        <v>15</v>
      </c>
      <c r="C1431">
        <v>131592034</v>
      </c>
      <c r="D1431" t="s">
        <v>8</v>
      </c>
      <c r="E1431">
        <v>24</v>
      </c>
      <c r="F1431" t="s">
        <v>4238</v>
      </c>
      <c r="G1431">
        <v>4.5242532367899997E-2</v>
      </c>
    </row>
    <row r="1432" spans="1:7" x14ac:dyDescent="0.2">
      <c r="A1432" t="str">
        <f t="shared" ref="A1432:A1441" si="125">"CABIN1"</f>
        <v>CABIN1</v>
      </c>
      <c r="B1432" t="s">
        <v>193</v>
      </c>
      <c r="C1432">
        <v>24407916</v>
      </c>
      <c r="D1432" t="s">
        <v>8</v>
      </c>
      <c r="E1432">
        <v>24</v>
      </c>
      <c r="F1432" t="s">
        <v>4239</v>
      </c>
      <c r="G1432">
        <v>2.6451158043500001E-2</v>
      </c>
    </row>
    <row r="1433" spans="1:7" x14ac:dyDescent="0.2">
      <c r="A1433" t="str">
        <f t="shared" si="125"/>
        <v>CABIN1</v>
      </c>
      <c r="B1433" t="s">
        <v>193</v>
      </c>
      <c r="C1433">
        <v>24408014</v>
      </c>
      <c r="D1433" t="s">
        <v>8</v>
      </c>
      <c r="E1433">
        <v>24</v>
      </c>
      <c r="F1433" t="s">
        <v>4240</v>
      </c>
      <c r="G1433">
        <v>0.77917328325400004</v>
      </c>
    </row>
    <row r="1434" spans="1:7" x14ac:dyDescent="0.2">
      <c r="A1434" t="str">
        <f t="shared" si="125"/>
        <v>CABIN1</v>
      </c>
      <c r="B1434" t="s">
        <v>193</v>
      </c>
      <c r="C1434">
        <v>24407946</v>
      </c>
      <c r="D1434" t="s">
        <v>8</v>
      </c>
      <c r="E1434">
        <v>23</v>
      </c>
      <c r="F1434" t="s">
        <v>4241</v>
      </c>
      <c r="G1434">
        <v>0.66218229171599996</v>
      </c>
    </row>
    <row r="1435" spans="1:7" x14ac:dyDescent="0.2">
      <c r="A1435" t="str">
        <f t="shared" si="125"/>
        <v>CABIN1</v>
      </c>
      <c r="B1435" t="s">
        <v>193</v>
      </c>
      <c r="C1435">
        <v>24407995</v>
      </c>
      <c r="D1435" t="s">
        <v>3</v>
      </c>
      <c r="E1435">
        <v>23</v>
      </c>
      <c r="F1435" t="s">
        <v>4242</v>
      </c>
      <c r="G1435">
        <v>0.197962370823</v>
      </c>
    </row>
    <row r="1436" spans="1:7" x14ac:dyDescent="0.2">
      <c r="A1436" t="str">
        <f t="shared" si="125"/>
        <v>CABIN1</v>
      </c>
      <c r="B1436" t="s">
        <v>193</v>
      </c>
      <c r="C1436">
        <v>24408004</v>
      </c>
      <c r="D1436" t="s">
        <v>3</v>
      </c>
      <c r="E1436">
        <v>24</v>
      </c>
      <c r="F1436" t="s">
        <v>4243</v>
      </c>
      <c r="G1436">
        <v>0.34935589901699998</v>
      </c>
    </row>
    <row r="1437" spans="1:7" x14ac:dyDescent="0.2">
      <c r="A1437" t="str">
        <f t="shared" si="125"/>
        <v>CABIN1</v>
      </c>
      <c r="B1437" t="s">
        <v>193</v>
      </c>
      <c r="C1437">
        <v>24408028</v>
      </c>
      <c r="D1437" t="s">
        <v>3</v>
      </c>
      <c r="E1437">
        <v>23</v>
      </c>
      <c r="F1437" t="s">
        <v>4244</v>
      </c>
      <c r="G1437">
        <v>0.47889075977700002</v>
      </c>
    </row>
    <row r="1438" spans="1:7" x14ac:dyDescent="0.2">
      <c r="A1438" t="str">
        <f t="shared" si="125"/>
        <v>CABIN1</v>
      </c>
      <c r="B1438" t="s">
        <v>193</v>
      </c>
      <c r="C1438">
        <v>24407844</v>
      </c>
      <c r="D1438" t="s">
        <v>8</v>
      </c>
      <c r="E1438">
        <v>24</v>
      </c>
      <c r="F1438" t="s">
        <v>4245</v>
      </c>
      <c r="G1438">
        <v>0.46191128608900001</v>
      </c>
    </row>
    <row r="1439" spans="1:7" x14ac:dyDescent="0.2">
      <c r="A1439" t="str">
        <f t="shared" si="125"/>
        <v>CABIN1</v>
      </c>
      <c r="B1439" t="s">
        <v>193</v>
      </c>
      <c r="C1439">
        <v>24407853</v>
      </c>
      <c r="D1439" t="s">
        <v>8</v>
      </c>
      <c r="E1439">
        <v>23</v>
      </c>
      <c r="F1439" t="s">
        <v>4246</v>
      </c>
      <c r="G1439">
        <v>0.89831774178900003</v>
      </c>
    </row>
    <row r="1440" spans="1:7" x14ac:dyDescent="0.2">
      <c r="A1440" t="str">
        <f t="shared" si="125"/>
        <v>CABIN1</v>
      </c>
      <c r="B1440" t="s">
        <v>193</v>
      </c>
      <c r="C1440">
        <v>24408062</v>
      </c>
      <c r="D1440" t="s">
        <v>8</v>
      </c>
      <c r="E1440">
        <v>22</v>
      </c>
      <c r="F1440" t="s">
        <v>4247</v>
      </c>
      <c r="G1440">
        <v>1.0320977441500001</v>
      </c>
    </row>
    <row r="1441" spans="1:7" x14ac:dyDescent="0.2">
      <c r="A1441" t="str">
        <f t="shared" si="125"/>
        <v>CABIN1</v>
      </c>
      <c r="B1441" t="s">
        <v>193</v>
      </c>
      <c r="C1441">
        <v>24407927</v>
      </c>
      <c r="D1441" t="s">
        <v>8</v>
      </c>
      <c r="E1441">
        <v>24</v>
      </c>
      <c r="F1441" t="s">
        <v>4248</v>
      </c>
      <c r="G1441">
        <v>1.06958451406</v>
      </c>
    </row>
    <row r="1442" spans="1:7" x14ac:dyDescent="0.2">
      <c r="A1442" t="str">
        <f t="shared" ref="A1442:A1451" si="126">"CACTIN"</f>
        <v>CACTIN</v>
      </c>
      <c r="B1442" t="s">
        <v>245</v>
      </c>
      <c r="C1442">
        <v>3626558</v>
      </c>
      <c r="D1442" t="s">
        <v>3</v>
      </c>
      <c r="E1442">
        <v>24</v>
      </c>
      <c r="F1442" t="s">
        <v>4249</v>
      </c>
      <c r="G1442">
        <v>0.41371534349200001</v>
      </c>
    </row>
    <row r="1443" spans="1:7" x14ac:dyDescent="0.2">
      <c r="A1443" t="str">
        <f t="shared" si="126"/>
        <v>CACTIN</v>
      </c>
      <c r="B1443" t="s">
        <v>245</v>
      </c>
      <c r="C1443">
        <v>3626578</v>
      </c>
      <c r="D1443" t="s">
        <v>3</v>
      </c>
      <c r="E1443">
        <v>24</v>
      </c>
      <c r="F1443" t="s">
        <v>4250</v>
      </c>
      <c r="G1443">
        <v>0.19964084312499999</v>
      </c>
    </row>
    <row r="1444" spans="1:7" x14ac:dyDescent="0.2">
      <c r="A1444" t="str">
        <f t="shared" si="126"/>
        <v>CACTIN</v>
      </c>
      <c r="B1444" t="s">
        <v>245</v>
      </c>
      <c r="C1444">
        <v>3626514</v>
      </c>
      <c r="D1444" t="s">
        <v>3</v>
      </c>
      <c r="E1444">
        <v>24</v>
      </c>
      <c r="F1444" t="s">
        <v>4251</v>
      </c>
      <c r="G1444">
        <v>0.16680220897600001</v>
      </c>
    </row>
    <row r="1445" spans="1:7" x14ac:dyDescent="0.2">
      <c r="A1445" t="str">
        <f t="shared" si="126"/>
        <v>CACTIN</v>
      </c>
      <c r="B1445" t="s">
        <v>245</v>
      </c>
      <c r="C1445">
        <v>3626796</v>
      </c>
      <c r="D1445" t="s">
        <v>3</v>
      </c>
      <c r="E1445">
        <v>24</v>
      </c>
      <c r="F1445" t="s">
        <v>4252</v>
      </c>
      <c r="G1445">
        <v>7.4544702220600001E-2</v>
      </c>
    </row>
    <row r="1446" spans="1:7" x14ac:dyDescent="0.2">
      <c r="A1446" t="str">
        <f t="shared" si="126"/>
        <v>CACTIN</v>
      </c>
      <c r="B1446" t="s">
        <v>245</v>
      </c>
      <c r="C1446">
        <v>3626555</v>
      </c>
      <c r="D1446" t="s">
        <v>8</v>
      </c>
      <c r="E1446">
        <v>22</v>
      </c>
      <c r="F1446" t="s">
        <v>4253</v>
      </c>
      <c r="G1446">
        <v>0.69568440731100001</v>
      </c>
    </row>
    <row r="1447" spans="1:7" x14ac:dyDescent="0.2">
      <c r="A1447" t="str">
        <f t="shared" si="126"/>
        <v>CACTIN</v>
      </c>
      <c r="B1447" t="s">
        <v>245</v>
      </c>
      <c r="C1447">
        <v>3626588</v>
      </c>
      <c r="D1447" t="s">
        <v>3</v>
      </c>
      <c r="E1447">
        <v>23</v>
      </c>
      <c r="F1447" t="s">
        <v>4254</v>
      </c>
      <c r="G1447">
        <v>0.301409616238</v>
      </c>
    </row>
    <row r="1448" spans="1:7" x14ac:dyDescent="0.2">
      <c r="A1448" t="str">
        <f t="shared" si="126"/>
        <v>CACTIN</v>
      </c>
      <c r="B1448" t="s">
        <v>245</v>
      </c>
      <c r="C1448">
        <v>3626667</v>
      </c>
      <c r="D1448" t="s">
        <v>8</v>
      </c>
      <c r="E1448">
        <v>23</v>
      </c>
      <c r="F1448" t="s">
        <v>4255</v>
      </c>
      <c r="G1448">
        <v>5.3666400559499998E-2</v>
      </c>
    </row>
    <row r="1449" spans="1:7" x14ac:dyDescent="0.2">
      <c r="A1449" t="str">
        <f t="shared" si="126"/>
        <v>CACTIN</v>
      </c>
      <c r="B1449" t="s">
        <v>245</v>
      </c>
      <c r="C1449">
        <v>3626762</v>
      </c>
      <c r="D1449" t="s">
        <v>8</v>
      </c>
      <c r="E1449">
        <v>23</v>
      </c>
      <c r="F1449" t="s">
        <v>4256</v>
      </c>
      <c r="G1449">
        <v>1.29101768549</v>
      </c>
    </row>
    <row r="1450" spans="1:7" x14ac:dyDescent="0.2">
      <c r="A1450" t="str">
        <f t="shared" si="126"/>
        <v>CACTIN</v>
      </c>
      <c r="B1450" t="s">
        <v>245</v>
      </c>
      <c r="C1450">
        <v>3626540</v>
      </c>
      <c r="D1450" t="s">
        <v>8</v>
      </c>
      <c r="E1450">
        <v>21</v>
      </c>
      <c r="F1450" t="s">
        <v>4257</v>
      </c>
      <c r="G1450">
        <v>0.22559277539</v>
      </c>
    </row>
    <row r="1451" spans="1:7" x14ac:dyDescent="0.2">
      <c r="A1451" t="str">
        <f t="shared" si="126"/>
        <v>CACTIN</v>
      </c>
      <c r="B1451" t="s">
        <v>245</v>
      </c>
      <c r="C1451">
        <v>3626613</v>
      </c>
      <c r="D1451" t="s">
        <v>3</v>
      </c>
      <c r="E1451">
        <v>24</v>
      </c>
      <c r="F1451" t="s">
        <v>4258</v>
      </c>
      <c r="G1451">
        <v>1.0132979071999999</v>
      </c>
    </row>
    <row r="1452" spans="1:7" x14ac:dyDescent="0.2">
      <c r="A1452" t="str">
        <f t="shared" ref="A1452:A1461" si="127">"CAD"</f>
        <v>CAD</v>
      </c>
      <c r="B1452" t="s">
        <v>161</v>
      </c>
      <c r="C1452">
        <v>27440253</v>
      </c>
      <c r="D1452" t="s">
        <v>3</v>
      </c>
      <c r="E1452">
        <v>23</v>
      </c>
      <c r="F1452" t="s">
        <v>4259</v>
      </c>
      <c r="G1452">
        <v>1.1575369317199999</v>
      </c>
    </row>
    <row r="1453" spans="1:7" x14ac:dyDescent="0.2">
      <c r="A1453" t="str">
        <f t="shared" si="127"/>
        <v>CAD</v>
      </c>
      <c r="B1453" t="s">
        <v>161</v>
      </c>
      <c r="C1453">
        <v>27440310</v>
      </c>
      <c r="D1453" t="s">
        <v>3</v>
      </c>
      <c r="E1453">
        <v>24</v>
      </c>
      <c r="F1453" t="s">
        <v>4260</v>
      </c>
      <c r="G1453">
        <v>0.64895294012899996</v>
      </c>
    </row>
    <row r="1454" spans="1:7" x14ac:dyDescent="0.2">
      <c r="A1454" t="str">
        <f t="shared" si="127"/>
        <v>CAD</v>
      </c>
      <c r="B1454" t="s">
        <v>161</v>
      </c>
      <c r="C1454">
        <v>27440356</v>
      </c>
      <c r="D1454" t="s">
        <v>3</v>
      </c>
      <c r="E1454">
        <v>24</v>
      </c>
      <c r="F1454" t="s">
        <v>4261</v>
      </c>
      <c r="G1454">
        <v>0.64983962225500003</v>
      </c>
    </row>
    <row r="1455" spans="1:7" x14ac:dyDescent="0.2">
      <c r="A1455" t="str">
        <f t="shared" si="127"/>
        <v>CAD</v>
      </c>
      <c r="B1455" t="s">
        <v>161</v>
      </c>
      <c r="C1455">
        <v>27440373</v>
      </c>
      <c r="D1455" t="s">
        <v>3</v>
      </c>
      <c r="E1455">
        <v>24</v>
      </c>
      <c r="F1455" t="s">
        <v>4262</v>
      </c>
      <c r="G1455">
        <v>1.19262344602</v>
      </c>
    </row>
    <row r="1456" spans="1:7" x14ac:dyDescent="0.2">
      <c r="A1456" t="str">
        <f t="shared" si="127"/>
        <v>CAD</v>
      </c>
      <c r="B1456" t="s">
        <v>161</v>
      </c>
      <c r="C1456">
        <v>27440464</v>
      </c>
      <c r="D1456" t="s">
        <v>3</v>
      </c>
      <c r="E1456">
        <v>23</v>
      </c>
      <c r="F1456" t="s">
        <v>4263</v>
      </c>
      <c r="G1456">
        <v>0.41571218317600001</v>
      </c>
    </row>
    <row r="1457" spans="1:7" x14ac:dyDescent="0.2">
      <c r="A1457" t="str">
        <f t="shared" si="127"/>
        <v>CAD</v>
      </c>
      <c r="B1457" t="s">
        <v>161</v>
      </c>
      <c r="C1457">
        <v>27440510</v>
      </c>
      <c r="D1457" t="s">
        <v>3</v>
      </c>
      <c r="E1457">
        <v>24</v>
      </c>
      <c r="F1457" t="s">
        <v>4264</v>
      </c>
      <c r="G1457">
        <v>0.54959395712799997</v>
      </c>
    </row>
    <row r="1458" spans="1:7" x14ac:dyDescent="0.2">
      <c r="A1458" t="str">
        <f t="shared" si="127"/>
        <v>CAD</v>
      </c>
      <c r="B1458" t="s">
        <v>161</v>
      </c>
      <c r="C1458">
        <v>27440527</v>
      </c>
      <c r="D1458" t="s">
        <v>3</v>
      </c>
      <c r="E1458">
        <v>24</v>
      </c>
      <c r="F1458" t="s">
        <v>4265</v>
      </c>
      <c r="G1458">
        <v>0.34128453577399998</v>
      </c>
    </row>
    <row r="1459" spans="1:7" x14ac:dyDescent="0.2">
      <c r="A1459" t="str">
        <f t="shared" si="127"/>
        <v>CAD</v>
      </c>
      <c r="B1459" t="s">
        <v>161</v>
      </c>
      <c r="C1459">
        <v>27440324</v>
      </c>
      <c r="D1459" t="s">
        <v>8</v>
      </c>
      <c r="E1459">
        <v>23</v>
      </c>
      <c r="F1459" t="s">
        <v>4266</v>
      </c>
      <c r="G1459">
        <v>0.25290798057500002</v>
      </c>
    </row>
    <row r="1460" spans="1:7" x14ac:dyDescent="0.2">
      <c r="A1460" t="str">
        <f t="shared" si="127"/>
        <v>CAD</v>
      </c>
      <c r="B1460" t="s">
        <v>161</v>
      </c>
      <c r="C1460">
        <v>27440493</v>
      </c>
      <c r="D1460" t="s">
        <v>8</v>
      </c>
      <c r="E1460">
        <v>24</v>
      </c>
      <c r="F1460" t="s">
        <v>4267</v>
      </c>
      <c r="G1460">
        <v>-1.2570901688400001E-2</v>
      </c>
    </row>
    <row r="1461" spans="1:7" x14ac:dyDescent="0.2">
      <c r="A1461" t="str">
        <f t="shared" si="127"/>
        <v>CAD</v>
      </c>
      <c r="B1461" t="s">
        <v>161</v>
      </c>
      <c r="C1461">
        <v>27440471</v>
      </c>
      <c r="D1461" t="s">
        <v>8</v>
      </c>
      <c r="E1461">
        <v>24</v>
      </c>
      <c r="F1461" t="s">
        <v>4268</v>
      </c>
      <c r="G1461">
        <v>5.6903970920199998E-2</v>
      </c>
    </row>
    <row r="1462" spans="1:7" x14ac:dyDescent="0.2">
      <c r="A1462" t="str">
        <f t="shared" ref="A1462:A1470" si="128">"CAMLG"</f>
        <v>CAMLG</v>
      </c>
      <c r="B1462" t="s">
        <v>64</v>
      </c>
      <c r="C1462">
        <v>134074338</v>
      </c>
      <c r="D1462" t="s">
        <v>8</v>
      </c>
      <c r="E1462">
        <v>24</v>
      </c>
      <c r="F1462" t="s">
        <v>4269</v>
      </c>
      <c r="G1462">
        <v>0.117878366044</v>
      </c>
    </row>
    <row r="1463" spans="1:7" x14ac:dyDescent="0.2">
      <c r="A1463" t="str">
        <f t="shared" si="128"/>
        <v>CAMLG</v>
      </c>
      <c r="B1463" t="s">
        <v>64</v>
      </c>
      <c r="C1463">
        <v>134074322</v>
      </c>
      <c r="D1463" t="s">
        <v>8</v>
      </c>
      <c r="E1463">
        <v>23</v>
      </c>
      <c r="F1463" t="s">
        <v>4270</v>
      </c>
      <c r="G1463">
        <v>1.08279990662</v>
      </c>
    </row>
    <row r="1464" spans="1:7" x14ac:dyDescent="0.2">
      <c r="A1464" t="str">
        <f t="shared" si="128"/>
        <v>CAMLG</v>
      </c>
      <c r="B1464" t="s">
        <v>64</v>
      </c>
      <c r="C1464">
        <v>134074430</v>
      </c>
      <c r="D1464" t="s">
        <v>8</v>
      </c>
      <c r="E1464">
        <v>24</v>
      </c>
      <c r="F1464" t="s">
        <v>4271</v>
      </c>
      <c r="G1464">
        <v>0.114938621581</v>
      </c>
    </row>
    <row r="1465" spans="1:7" x14ac:dyDescent="0.2">
      <c r="A1465" t="str">
        <f t="shared" si="128"/>
        <v>CAMLG</v>
      </c>
      <c r="B1465" t="s">
        <v>64</v>
      </c>
      <c r="C1465">
        <v>134074470</v>
      </c>
      <c r="D1465" t="s">
        <v>8</v>
      </c>
      <c r="E1465">
        <v>24</v>
      </c>
      <c r="F1465" t="s">
        <v>4272</v>
      </c>
      <c r="G1465">
        <v>5.2980554782999997E-2</v>
      </c>
    </row>
    <row r="1466" spans="1:7" x14ac:dyDescent="0.2">
      <c r="A1466" t="str">
        <f t="shared" si="128"/>
        <v>CAMLG</v>
      </c>
      <c r="B1466" t="s">
        <v>64</v>
      </c>
      <c r="C1466">
        <v>134074213</v>
      </c>
      <c r="D1466" t="s">
        <v>8</v>
      </c>
      <c r="E1466">
        <v>24</v>
      </c>
      <c r="F1466" t="s">
        <v>4273</v>
      </c>
      <c r="G1466">
        <v>4.6553059474100003E-2</v>
      </c>
    </row>
    <row r="1467" spans="1:7" x14ac:dyDescent="0.2">
      <c r="A1467" t="str">
        <f t="shared" si="128"/>
        <v>CAMLG</v>
      </c>
      <c r="B1467" t="s">
        <v>64</v>
      </c>
      <c r="C1467">
        <v>134074383</v>
      </c>
      <c r="D1467" t="s">
        <v>3</v>
      </c>
      <c r="E1467">
        <v>24</v>
      </c>
      <c r="F1467" t="s">
        <v>4274</v>
      </c>
      <c r="G1467">
        <v>0.42245708748299998</v>
      </c>
    </row>
    <row r="1468" spans="1:7" x14ac:dyDescent="0.2">
      <c r="A1468" t="str">
        <f t="shared" si="128"/>
        <v>CAMLG</v>
      </c>
      <c r="B1468" t="s">
        <v>64</v>
      </c>
      <c r="C1468">
        <v>134074357</v>
      </c>
      <c r="D1468" t="s">
        <v>3</v>
      </c>
      <c r="E1468">
        <v>24</v>
      </c>
      <c r="F1468" t="s">
        <v>4275</v>
      </c>
      <c r="G1468">
        <v>6.5181307218500004E-2</v>
      </c>
    </row>
    <row r="1469" spans="1:7" x14ac:dyDescent="0.2">
      <c r="A1469" t="str">
        <f t="shared" si="128"/>
        <v>CAMLG</v>
      </c>
      <c r="B1469" t="s">
        <v>64</v>
      </c>
      <c r="C1469">
        <v>134074249</v>
      </c>
      <c r="D1469" t="s">
        <v>3</v>
      </c>
      <c r="E1469">
        <v>23</v>
      </c>
      <c r="F1469" t="s">
        <v>4276</v>
      </c>
      <c r="G1469">
        <v>1.4947430059</v>
      </c>
    </row>
    <row r="1470" spans="1:7" x14ac:dyDescent="0.2">
      <c r="A1470" t="str">
        <f t="shared" si="128"/>
        <v>CAMLG</v>
      </c>
      <c r="B1470" t="s">
        <v>64</v>
      </c>
      <c r="C1470">
        <v>134074224</v>
      </c>
      <c r="D1470" t="s">
        <v>3</v>
      </c>
      <c r="E1470">
        <v>24</v>
      </c>
      <c r="F1470" t="s">
        <v>4277</v>
      </c>
      <c r="G1470">
        <v>8.2967323094100001E-2</v>
      </c>
    </row>
    <row r="1471" spans="1:7" x14ac:dyDescent="0.2">
      <c r="A1471" t="str">
        <f t="shared" ref="A1471:A1490" si="129">"CANX"</f>
        <v>CANX</v>
      </c>
      <c r="B1471" t="s">
        <v>64</v>
      </c>
      <c r="C1471">
        <v>179125463</v>
      </c>
      <c r="D1471" t="s">
        <v>3</v>
      </c>
      <c r="E1471">
        <v>24</v>
      </c>
      <c r="F1471" t="s">
        <v>4278</v>
      </c>
      <c r="G1471">
        <v>0.23397031854899999</v>
      </c>
    </row>
    <row r="1472" spans="1:7" x14ac:dyDescent="0.2">
      <c r="A1472" t="str">
        <f t="shared" si="129"/>
        <v>CANX</v>
      </c>
      <c r="B1472" t="s">
        <v>64</v>
      </c>
      <c r="C1472">
        <v>179125498</v>
      </c>
      <c r="D1472" t="s">
        <v>3</v>
      </c>
      <c r="E1472">
        <v>24</v>
      </c>
      <c r="F1472" t="s">
        <v>4279</v>
      </c>
      <c r="G1472">
        <v>9.3287153577299997E-2</v>
      </c>
    </row>
    <row r="1473" spans="1:7" x14ac:dyDescent="0.2">
      <c r="A1473" t="str">
        <f t="shared" si="129"/>
        <v>CANX</v>
      </c>
      <c r="B1473" t="s">
        <v>64</v>
      </c>
      <c r="C1473">
        <v>179125549</v>
      </c>
      <c r="D1473" t="s">
        <v>3</v>
      </c>
      <c r="E1473">
        <v>24</v>
      </c>
      <c r="F1473" t="s">
        <v>4280</v>
      </c>
      <c r="G1473">
        <v>-6.1325376634300002E-2</v>
      </c>
    </row>
    <row r="1474" spans="1:7" x14ac:dyDescent="0.2">
      <c r="A1474" t="str">
        <f t="shared" si="129"/>
        <v>CANX</v>
      </c>
      <c r="B1474" t="s">
        <v>64</v>
      </c>
      <c r="C1474">
        <v>179126142</v>
      </c>
      <c r="D1474" t="s">
        <v>8</v>
      </c>
      <c r="E1474">
        <v>22</v>
      </c>
      <c r="F1474" t="s">
        <v>4281</v>
      </c>
      <c r="G1474">
        <v>0.30026443490400001</v>
      </c>
    </row>
    <row r="1475" spans="1:7" x14ac:dyDescent="0.2">
      <c r="A1475" t="str">
        <f t="shared" si="129"/>
        <v>CANX</v>
      </c>
      <c r="B1475" t="s">
        <v>64</v>
      </c>
      <c r="C1475">
        <v>179125642</v>
      </c>
      <c r="D1475" t="s">
        <v>8</v>
      </c>
      <c r="E1475">
        <v>24</v>
      </c>
      <c r="F1475" t="s">
        <v>4282</v>
      </c>
      <c r="G1475">
        <v>0.73167575922600003</v>
      </c>
    </row>
    <row r="1476" spans="1:7" x14ac:dyDescent="0.2">
      <c r="A1476" t="str">
        <f t="shared" si="129"/>
        <v>CANX</v>
      </c>
      <c r="B1476" t="s">
        <v>64</v>
      </c>
      <c r="C1476">
        <v>179125561</v>
      </c>
      <c r="D1476" t="s">
        <v>8</v>
      </c>
      <c r="E1476">
        <v>23</v>
      </c>
      <c r="F1476" t="s">
        <v>4283</v>
      </c>
      <c r="G1476">
        <v>-7.2152257257200002E-3</v>
      </c>
    </row>
    <row r="1477" spans="1:7" x14ac:dyDescent="0.2">
      <c r="A1477" t="str">
        <f t="shared" si="129"/>
        <v>CANX</v>
      </c>
      <c r="B1477" t="s">
        <v>64</v>
      </c>
      <c r="C1477">
        <v>179125996</v>
      </c>
      <c r="D1477" t="s">
        <v>8</v>
      </c>
      <c r="E1477">
        <v>24</v>
      </c>
      <c r="F1477" t="s">
        <v>4284</v>
      </c>
      <c r="G1477">
        <v>0.74075885307400002</v>
      </c>
    </row>
    <row r="1478" spans="1:7" x14ac:dyDescent="0.2">
      <c r="A1478" t="str">
        <f t="shared" si="129"/>
        <v>CANX</v>
      </c>
      <c r="B1478" t="s">
        <v>64</v>
      </c>
      <c r="C1478">
        <v>179125974</v>
      </c>
      <c r="D1478" t="s">
        <v>8</v>
      </c>
      <c r="E1478">
        <v>23</v>
      </c>
      <c r="F1478" t="s">
        <v>4285</v>
      </c>
      <c r="G1478">
        <v>1.0393121403100001</v>
      </c>
    </row>
    <row r="1479" spans="1:7" x14ac:dyDescent="0.2">
      <c r="A1479" t="str">
        <f t="shared" si="129"/>
        <v>CANX</v>
      </c>
      <c r="B1479" t="s">
        <v>64</v>
      </c>
      <c r="C1479">
        <v>179125951</v>
      </c>
      <c r="D1479" t="s">
        <v>8</v>
      </c>
      <c r="E1479">
        <v>22</v>
      </c>
      <c r="F1479" t="s">
        <v>4286</v>
      </c>
      <c r="G1479">
        <v>0.19371206752199999</v>
      </c>
    </row>
    <row r="1480" spans="1:7" x14ac:dyDescent="0.2">
      <c r="A1480" t="str">
        <f t="shared" si="129"/>
        <v>CANX</v>
      </c>
      <c r="B1480" t="s">
        <v>64</v>
      </c>
      <c r="C1480">
        <v>179125913</v>
      </c>
      <c r="D1480" t="s">
        <v>8</v>
      </c>
      <c r="E1480">
        <v>24</v>
      </c>
      <c r="F1480" t="s">
        <v>4287</v>
      </c>
      <c r="G1480">
        <v>8.5999234832900007E-2</v>
      </c>
    </row>
    <row r="1481" spans="1:7" x14ac:dyDescent="0.2">
      <c r="A1481" t="str">
        <f t="shared" si="129"/>
        <v>CANX</v>
      </c>
      <c r="B1481" t="s">
        <v>64</v>
      </c>
      <c r="C1481">
        <v>179125663</v>
      </c>
      <c r="D1481" t="s">
        <v>8</v>
      </c>
      <c r="E1481">
        <v>22</v>
      </c>
      <c r="F1481" t="s">
        <v>4288</v>
      </c>
      <c r="G1481">
        <v>0.30383533399399998</v>
      </c>
    </row>
    <row r="1482" spans="1:7" x14ac:dyDescent="0.2">
      <c r="A1482" t="str">
        <f t="shared" si="129"/>
        <v>CANX</v>
      </c>
      <c r="B1482" t="s">
        <v>64</v>
      </c>
      <c r="C1482">
        <v>179126018</v>
      </c>
      <c r="D1482" t="s">
        <v>3</v>
      </c>
      <c r="E1482">
        <v>24</v>
      </c>
      <c r="F1482" t="s">
        <v>4289</v>
      </c>
      <c r="G1482">
        <v>1.2199290066199999</v>
      </c>
    </row>
    <row r="1483" spans="1:7" x14ac:dyDescent="0.2">
      <c r="A1483" t="str">
        <f t="shared" si="129"/>
        <v>CANX</v>
      </c>
      <c r="B1483" t="s">
        <v>64</v>
      </c>
      <c r="C1483">
        <v>179126163</v>
      </c>
      <c r="D1483" t="s">
        <v>3</v>
      </c>
      <c r="E1483">
        <v>23</v>
      </c>
      <c r="F1483" t="s">
        <v>4290</v>
      </c>
      <c r="G1483">
        <v>9.8087248679399996E-2</v>
      </c>
    </row>
    <row r="1484" spans="1:7" x14ac:dyDescent="0.2">
      <c r="A1484" t="str">
        <f t="shared" si="129"/>
        <v>CANX</v>
      </c>
      <c r="B1484" t="s">
        <v>64</v>
      </c>
      <c r="C1484">
        <v>179125413</v>
      </c>
      <c r="D1484" t="s">
        <v>8</v>
      </c>
      <c r="E1484">
        <v>24</v>
      </c>
      <c r="F1484" t="s">
        <v>4291</v>
      </c>
      <c r="G1484">
        <v>0.40625487965399998</v>
      </c>
    </row>
    <row r="1485" spans="1:7" x14ac:dyDescent="0.2">
      <c r="A1485" t="str">
        <f t="shared" si="129"/>
        <v>CANX</v>
      </c>
      <c r="B1485" t="s">
        <v>64</v>
      </c>
      <c r="C1485">
        <v>179125433</v>
      </c>
      <c r="D1485" t="s">
        <v>8</v>
      </c>
      <c r="E1485">
        <v>24</v>
      </c>
      <c r="F1485" t="s">
        <v>4292</v>
      </c>
      <c r="G1485">
        <v>0.190942410422</v>
      </c>
    </row>
    <row r="1486" spans="1:7" x14ac:dyDescent="0.2">
      <c r="A1486" t="str">
        <f t="shared" si="129"/>
        <v>CANX</v>
      </c>
      <c r="B1486" t="s">
        <v>64</v>
      </c>
      <c r="C1486">
        <v>179125472</v>
      </c>
      <c r="D1486" t="s">
        <v>8</v>
      </c>
      <c r="E1486">
        <v>24</v>
      </c>
      <c r="F1486" t="s">
        <v>4293</v>
      </c>
      <c r="G1486">
        <v>0.20418870600399999</v>
      </c>
    </row>
    <row r="1487" spans="1:7" x14ac:dyDescent="0.2">
      <c r="A1487" t="str">
        <f t="shared" si="129"/>
        <v>CANX</v>
      </c>
      <c r="B1487" t="s">
        <v>64</v>
      </c>
      <c r="C1487">
        <v>179125492</v>
      </c>
      <c r="D1487" t="s">
        <v>8</v>
      </c>
      <c r="E1487">
        <v>24</v>
      </c>
      <c r="F1487" t="s">
        <v>4294</v>
      </c>
      <c r="G1487">
        <v>7.7894747891300006E-2</v>
      </c>
    </row>
    <row r="1488" spans="1:7" x14ac:dyDescent="0.2">
      <c r="A1488" t="str">
        <f t="shared" si="129"/>
        <v>CANX</v>
      </c>
      <c r="B1488" t="s">
        <v>64</v>
      </c>
      <c r="C1488">
        <v>179126010</v>
      </c>
      <c r="D1488" t="s">
        <v>8</v>
      </c>
      <c r="E1488">
        <v>24</v>
      </c>
      <c r="F1488" t="s">
        <v>4295</v>
      </c>
      <c r="G1488">
        <v>0.21610044900100001</v>
      </c>
    </row>
    <row r="1489" spans="1:7" x14ac:dyDescent="0.2">
      <c r="A1489" t="str">
        <f t="shared" si="129"/>
        <v>CANX</v>
      </c>
      <c r="B1489" t="s">
        <v>64</v>
      </c>
      <c r="C1489">
        <v>179126067</v>
      </c>
      <c r="D1489" t="s">
        <v>8</v>
      </c>
      <c r="E1489">
        <v>24</v>
      </c>
      <c r="F1489" t="s">
        <v>4296</v>
      </c>
      <c r="G1489">
        <v>0.72359305204199997</v>
      </c>
    </row>
    <row r="1490" spans="1:7" x14ac:dyDescent="0.2">
      <c r="A1490" t="str">
        <f t="shared" si="129"/>
        <v>CANX</v>
      </c>
      <c r="B1490" t="s">
        <v>64</v>
      </c>
      <c r="C1490">
        <v>179126202</v>
      </c>
      <c r="D1490" t="s">
        <v>8</v>
      </c>
      <c r="E1490">
        <v>24</v>
      </c>
      <c r="F1490" t="s">
        <v>4297</v>
      </c>
      <c r="G1490">
        <v>0.10954411878500001</v>
      </c>
    </row>
    <row r="1491" spans="1:7" x14ac:dyDescent="0.2">
      <c r="A1491" t="str">
        <f t="shared" ref="A1491:A1500" si="130">"CAPZB"</f>
        <v>CAPZB</v>
      </c>
      <c r="B1491" t="s">
        <v>35</v>
      </c>
      <c r="C1491">
        <v>19811892</v>
      </c>
      <c r="D1491" t="s">
        <v>8</v>
      </c>
      <c r="E1491">
        <v>24</v>
      </c>
      <c r="F1491" t="s">
        <v>4298</v>
      </c>
      <c r="G1491">
        <v>0.32466360998400001</v>
      </c>
    </row>
    <row r="1492" spans="1:7" x14ac:dyDescent="0.2">
      <c r="A1492" t="str">
        <f t="shared" si="130"/>
        <v>CAPZB</v>
      </c>
      <c r="B1492" t="s">
        <v>35</v>
      </c>
      <c r="C1492">
        <v>19811824</v>
      </c>
      <c r="D1492" t="s">
        <v>3</v>
      </c>
      <c r="E1492">
        <v>24</v>
      </c>
      <c r="F1492" t="s">
        <v>4299</v>
      </c>
      <c r="G1492">
        <v>6.4104524741800006E-2</v>
      </c>
    </row>
    <row r="1493" spans="1:7" x14ac:dyDescent="0.2">
      <c r="A1493" t="str">
        <f t="shared" si="130"/>
        <v>CAPZB</v>
      </c>
      <c r="B1493" t="s">
        <v>35</v>
      </c>
      <c r="C1493">
        <v>19812019</v>
      </c>
      <c r="D1493" t="s">
        <v>3</v>
      </c>
      <c r="E1493">
        <v>24</v>
      </c>
      <c r="F1493" t="s">
        <v>4300</v>
      </c>
      <c r="G1493">
        <v>0.17208197429899999</v>
      </c>
    </row>
    <row r="1494" spans="1:7" x14ac:dyDescent="0.2">
      <c r="A1494" t="str">
        <f t="shared" si="130"/>
        <v>CAPZB</v>
      </c>
      <c r="B1494" t="s">
        <v>35</v>
      </c>
      <c r="C1494">
        <v>19812051</v>
      </c>
      <c r="D1494" t="s">
        <v>3</v>
      </c>
      <c r="E1494">
        <v>24</v>
      </c>
      <c r="F1494" t="s">
        <v>4301</v>
      </c>
      <c r="G1494">
        <v>0.209903724721</v>
      </c>
    </row>
    <row r="1495" spans="1:7" x14ac:dyDescent="0.2">
      <c r="A1495" t="str">
        <f t="shared" si="130"/>
        <v>CAPZB</v>
      </c>
      <c r="B1495" t="s">
        <v>35</v>
      </c>
      <c r="C1495">
        <v>19812060</v>
      </c>
      <c r="D1495" t="s">
        <v>3</v>
      </c>
      <c r="E1495">
        <v>24</v>
      </c>
      <c r="F1495" t="s">
        <v>4302</v>
      </c>
      <c r="G1495">
        <v>0.1185946212</v>
      </c>
    </row>
    <row r="1496" spans="1:7" x14ac:dyDescent="0.2">
      <c r="A1496" t="str">
        <f t="shared" si="130"/>
        <v>CAPZB</v>
      </c>
      <c r="B1496" t="s">
        <v>35</v>
      </c>
      <c r="C1496">
        <v>19811857</v>
      </c>
      <c r="D1496" t="s">
        <v>8</v>
      </c>
      <c r="E1496">
        <v>24</v>
      </c>
      <c r="F1496" t="s">
        <v>4303</v>
      </c>
      <c r="G1496">
        <v>7.4366320136999994E-2</v>
      </c>
    </row>
    <row r="1497" spans="1:7" x14ac:dyDescent="0.2">
      <c r="A1497" t="str">
        <f t="shared" si="130"/>
        <v>CAPZB</v>
      </c>
      <c r="B1497" t="s">
        <v>35</v>
      </c>
      <c r="C1497">
        <v>19811933</v>
      </c>
      <c r="D1497" t="s">
        <v>8</v>
      </c>
      <c r="E1497">
        <v>24</v>
      </c>
      <c r="F1497" t="s">
        <v>4304</v>
      </c>
      <c r="G1497">
        <v>-1.51549329817E-2</v>
      </c>
    </row>
    <row r="1498" spans="1:7" x14ac:dyDescent="0.2">
      <c r="A1498" t="str">
        <f t="shared" si="130"/>
        <v>CAPZB</v>
      </c>
      <c r="B1498" t="s">
        <v>35</v>
      </c>
      <c r="C1498">
        <v>19811939</v>
      </c>
      <c r="D1498" t="s">
        <v>8</v>
      </c>
      <c r="E1498">
        <v>24</v>
      </c>
      <c r="F1498" t="s">
        <v>4305</v>
      </c>
      <c r="G1498">
        <v>0.175727090605</v>
      </c>
    </row>
    <row r="1499" spans="1:7" x14ac:dyDescent="0.2">
      <c r="A1499" t="str">
        <f t="shared" si="130"/>
        <v>CAPZB</v>
      </c>
      <c r="B1499" t="s">
        <v>35</v>
      </c>
      <c r="C1499">
        <v>19812015</v>
      </c>
      <c r="D1499" t="s">
        <v>8</v>
      </c>
      <c r="E1499">
        <v>24</v>
      </c>
      <c r="F1499" t="s">
        <v>4306</v>
      </c>
      <c r="G1499">
        <v>1.9608002275700001</v>
      </c>
    </row>
    <row r="1500" spans="1:7" x14ac:dyDescent="0.2">
      <c r="A1500" t="str">
        <f t="shared" si="130"/>
        <v>CAPZB</v>
      </c>
      <c r="B1500" t="s">
        <v>35</v>
      </c>
      <c r="C1500">
        <v>19812037</v>
      </c>
      <c r="D1500" t="s">
        <v>8</v>
      </c>
      <c r="E1500">
        <v>23</v>
      </c>
      <c r="F1500" t="s">
        <v>4307</v>
      </c>
      <c r="G1500">
        <v>0.71453616244399998</v>
      </c>
    </row>
    <row r="1501" spans="1:7" x14ac:dyDescent="0.2">
      <c r="A1501" t="str">
        <f t="shared" ref="A1501:A1524" si="131">"CARF"</f>
        <v>CARF</v>
      </c>
      <c r="B1501" t="s">
        <v>161</v>
      </c>
      <c r="C1501">
        <v>203777278</v>
      </c>
      <c r="D1501" t="s">
        <v>3</v>
      </c>
      <c r="E1501">
        <v>24</v>
      </c>
      <c r="F1501" t="s">
        <v>4308</v>
      </c>
      <c r="G1501">
        <v>0.261121658034</v>
      </c>
    </row>
    <row r="1502" spans="1:7" x14ac:dyDescent="0.2">
      <c r="A1502" t="str">
        <f t="shared" si="131"/>
        <v>CARF</v>
      </c>
      <c r="B1502" t="s">
        <v>161</v>
      </c>
      <c r="C1502">
        <v>203777284</v>
      </c>
      <c r="D1502" t="s">
        <v>3</v>
      </c>
      <c r="E1502">
        <v>24</v>
      </c>
      <c r="F1502" t="s">
        <v>4309</v>
      </c>
      <c r="G1502">
        <v>0.74352216767799995</v>
      </c>
    </row>
    <row r="1503" spans="1:7" x14ac:dyDescent="0.2">
      <c r="A1503" t="str">
        <f t="shared" si="131"/>
        <v>CARF</v>
      </c>
      <c r="B1503" t="s">
        <v>161</v>
      </c>
      <c r="C1503">
        <v>203777335</v>
      </c>
      <c r="D1503" t="s">
        <v>3</v>
      </c>
      <c r="E1503">
        <v>22</v>
      </c>
      <c r="F1503" t="s">
        <v>4310</v>
      </c>
      <c r="G1503">
        <v>5.1454087383600002E-2</v>
      </c>
    </row>
    <row r="1504" spans="1:7" x14ac:dyDescent="0.2">
      <c r="A1504" t="str">
        <f t="shared" si="131"/>
        <v>CARF</v>
      </c>
      <c r="B1504" t="s">
        <v>161</v>
      </c>
      <c r="C1504">
        <v>203777358</v>
      </c>
      <c r="D1504" t="s">
        <v>3</v>
      </c>
      <c r="E1504">
        <v>25</v>
      </c>
      <c r="F1504" t="s">
        <v>4311</v>
      </c>
      <c r="G1504">
        <v>-3.8945097285099997E-2</v>
      </c>
    </row>
    <row r="1505" spans="1:7" x14ac:dyDescent="0.2">
      <c r="A1505" t="str">
        <f t="shared" si="131"/>
        <v>CARF</v>
      </c>
      <c r="B1505" t="s">
        <v>161</v>
      </c>
      <c r="C1505">
        <v>203776991</v>
      </c>
      <c r="D1505" t="s">
        <v>8</v>
      </c>
      <c r="E1505">
        <v>24</v>
      </c>
      <c r="F1505" t="s">
        <v>4312</v>
      </c>
      <c r="G1505">
        <v>0.47773523577600002</v>
      </c>
    </row>
    <row r="1506" spans="1:7" x14ac:dyDescent="0.2">
      <c r="A1506" t="str">
        <f t="shared" si="131"/>
        <v>CARF</v>
      </c>
      <c r="B1506" t="s">
        <v>161</v>
      </c>
      <c r="C1506">
        <v>203777135</v>
      </c>
      <c r="D1506" t="s">
        <v>8</v>
      </c>
      <c r="E1506">
        <v>24</v>
      </c>
      <c r="F1506" t="s">
        <v>4313</v>
      </c>
      <c r="G1506">
        <v>6.5494870440700001E-2</v>
      </c>
    </row>
    <row r="1507" spans="1:7" x14ac:dyDescent="0.2">
      <c r="A1507" t="str">
        <f t="shared" si="131"/>
        <v>CARF</v>
      </c>
      <c r="B1507" t="s">
        <v>161</v>
      </c>
      <c r="C1507">
        <v>203777014</v>
      </c>
      <c r="D1507" t="s">
        <v>8</v>
      </c>
      <c r="E1507">
        <v>24</v>
      </c>
      <c r="F1507" t="s">
        <v>4314</v>
      </c>
      <c r="G1507">
        <v>1.47951783421E-2</v>
      </c>
    </row>
    <row r="1508" spans="1:7" x14ac:dyDescent="0.2">
      <c r="A1508" t="str">
        <f t="shared" si="131"/>
        <v>CARF</v>
      </c>
      <c r="B1508" t="s">
        <v>161</v>
      </c>
      <c r="C1508">
        <v>203777023</v>
      </c>
      <c r="D1508" t="s">
        <v>8</v>
      </c>
      <c r="E1508">
        <v>27</v>
      </c>
      <c r="F1508" t="s">
        <v>4315</v>
      </c>
      <c r="G1508">
        <v>2.03848685213E-2</v>
      </c>
    </row>
    <row r="1509" spans="1:7" x14ac:dyDescent="0.2">
      <c r="A1509" t="str">
        <f t="shared" si="131"/>
        <v>CARF</v>
      </c>
      <c r="B1509" t="s">
        <v>161</v>
      </c>
      <c r="C1509">
        <v>203777026</v>
      </c>
      <c r="D1509" t="s">
        <v>8</v>
      </c>
      <c r="E1509">
        <v>24</v>
      </c>
      <c r="F1509" t="s">
        <v>4316</v>
      </c>
      <c r="G1509">
        <v>0.25365135697000002</v>
      </c>
    </row>
    <row r="1510" spans="1:7" x14ac:dyDescent="0.2">
      <c r="A1510" t="str">
        <f t="shared" si="131"/>
        <v>CARF</v>
      </c>
      <c r="B1510" t="s">
        <v>161</v>
      </c>
      <c r="C1510">
        <v>203777112</v>
      </c>
      <c r="D1510" t="s">
        <v>8</v>
      </c>
      <c r="E1510">
        <v>23</v>
      </c>
      <c r="F1510" t="s">
        <v>4317</v>
      </c>
      <c r="G1510">
        <v>1.4484171015599999E-2</v>
      </c>
    </row>
    <row r="1511" spans="1:7" x14ac:dyDescent="0.2">
      <c r="A1511" t="str">
        <f t="shared" si="131"/>
        <v>CARF</v>
      </c>
      <c r="B1511" t="s">
        <v>161</v>
      </c>
      <c r="C1511">
        <v>203777273</v>
      </c>
      <c r="D1511" t="s">
        <v>3</v>
      </c>
      <c r="E1511">
        <v>23</v>
      </c>
      <c r="F1511" t="s">
        <v>4318</v>
      </c>
      <c r="G1511">
        <v>0.67830053920699995</v>
      </c>
    </row>
    <row r="1512" spans="1:7" x14ac:dyDescent="0.2">
      <c r="A1512" t="str">
        <f t="shared" si="131"/>
        <v>CARF</v>
      </c>
      <c r="B1512" t="s">
        <v>161</v>
      </c>
      <c r="C1512">
        <v>203777194</v>
      </c>
      <c r="D1512" t="s">
        <v>3</v>
      </c>
      <c r="E1512">
        <v>27</v>
      </c>
      <c r="F1512" t="s">
        <v>4319</v>
      </c>
      <c r="G1512">
        <v>2.6678447980900001E-2</v>
      </c>
    </row>
    <row r="1513" spans="1:7" x14ac:dyDescent="0.2">
      <c r="A1513" t="str">
        <f t="shared" si="131"/>
        <v>CARF</v>
      </c>
      <c r="B1513" t="s">
        <v>161</v>
      </c>
      <c r="C1513">
        <v>203777300</v>
      </c>
      <c r="D1513" t="s">
        <v>3</v>
      </c>
      <c r="E1513">
        <v>24</v>
      </c>
      <c r="F1513" t="s">
        <v>4320</v>
      </c>
      <c r="G1513">
        <v>0.186606985832</v>
      </c>
    </row>
    <row r="1514" spans="1:7" x14ac:dyDescent="0.2">
      <c r="A1514" t="str">
        <f t="shared" si="131"/>
        <v>CARF</v>
      </c>
      <c r="B1514" t="s">
        <v>161</v>
      </c>
      <c r="C1514">
        <v>203777175</v>
      </c>
      <c r="D1514" t="s">
        <v>3</v>
      </c>
      <c r="E1514">
        <v>27</v>
      </c>
      <c r="F1514" t="s">
        <v>4321</v>
      </c>
      <c r="G1514">
        <v>2.0135022408999999E-2</v>
      </c>
    </row>
    <row r="1515" spans="1:7" x14ac:dyDescent="0.2">
      <c r="A1515" t="str">
        <f t="shared" si="131"/>
        <v>CARF</v>
      </c>
      <c r="B1515" t="s">
        <v>161</v>
      </c>
      <c r="C1515">
        <v>203777189</v>
      </c>
      <c r="D1515" t="s">
        <v>3</v>
      </c>
      <c r="E1515">
        <v>26</v>
      </c>
      <c r="F1515" t="s">
        <v>4322</v>
      </c>
      <c r="G1515">
        <v>-1.9570878342000001E-2</v>
      </c>
    </row>
    <row r="1516" spans="1:7" x14ac:dyDescent="0.2">
      <c r="A1516" t="str">
        <f t="shared" si="131"/>
        <v>CARF</v>
      </c>
      <c r="B1516" t="s">
        <v>161</v>
      </c>
      <c r="C1516">
        <v>203777390</v>
      </c>
      <c r="D1516" t="s">
        <v>8</v>
      </c>
      <c r="E1516">
        <v>24</v>
      </c>
      <c r="F1516" t="s">
        <v>4323</v>
      </c>
      <c r="G1516">
        <v>-2.6915867630799999E-2</v>
      </c>
    </row>
    <row r="1517" spans="1:7" x14ac:dyDescent="0.2">
      <c r="A1517" t="str">
        <f t="shared" si="131"/>
        <v>CARF</v>
      </c>
      <c r="B1517" t="s">
        <v>161</v>
      </c>
      <c r="C1517">
        <v>203777034</v>
      </c>
      <c r="D1517" t="s">
        <v>8</v>
      </c>
      <c r="E1517">
        <v>25</v>
      </c>
      <c r="F1517" t="s">
        <v>4324</v>
      </c>
      <c r="G1517">
        <v>-1.1185975622300001E-2</v>
      </c>
    </row>
    <row r="1518" spans="1:7" x14ac:dyDescent="0.2">
      <c r="A1518" t="str">
        <f t="shared" si="131"/>
        <v>CARF</v>
      </c>
      <c r="B1518" t="s">
        <v>161</v>
      </c>
      <c r="C1518">
        <v>203776955</v>
      </c>
      <c r="D1518" t="s">
        <v>3</v>
      </c>
      <c r="E1518">
        <v>21</v>
      </c>
      <c r="F1518" t="s">
        <v>4325</v>
      </c>
      <c r="G1518">
        <v>1.57817729311</v>
      </c>
    </row>
    <row r="1519" spans="1:7" x14ac:dyDescent="0.2">
      <c r="A1519" t="str">
        <f t="shared" si="131"/>
        <v>CARF</v>
      </c>
      <c r="B1519" t="s">
        <v>161</v>
      </c>
      <c r="C1519">
        <v>203777342</v>
      </c>
      <c r="D1519" t="s">
        <v>8</v>
      </c>
      <c r="E1519">
        <v>23</v>
      </c>
      <c r="F1519" t="s">
        <v>4326</v>
      </c>
      <c r="G1519">
        <v>-4.05308012781E-2</v>
      </c>
    </row>
    <row r="1520" spans="1:7" x14ac:dyDescent="0.2">
      <c r="A1520" t="str">
        <f t="shared" si="131"/>
        <v>CARF</v>
      </c>
      <c r="B1520" t="s">
        <v>161</v>
      </c>
      <c r="C1520">
        <v>203777018</v>
      </c>
      <c r="D1520" t="s">
        <v>3</v>
      </c>
      <c r="E1520">
        <v>26</v>
      </c>
      <c r="F1520" t="s">
        <v>4327</v>
      </c>
      <c r="G1520">
        <v>-4.19474395077E-3</v>
      </c>
    </row>
    <row r="1521" spans="1:7" x14ac:dyDescent="0.2">
      <c r="A1521" t="str">
        <f t="shared" si="131"/>
        <v>CARF</v>
      </c>
      <c r="B1521" t="s">
        <v>161</v>
      </c>
      <c r="C1521">
        <v>203777074</v>
      </c>
      <c r="D1521" t="s">
        <v>3</v>
      </c>
      <c r="E1521">
        <v>24</v>
      </c>
      <c r="F1521" t="s">
        <v>4328</v>
      </c>
      <c r="G1521">
        <v>0.27784971287100002</v>
      </c>
    </row>
    <row r="1522" spans="1:7" x14ac:dyDescent="0.2">
      <c r="A1522" t="str">
        <f t="shared" si="131"/>
        <v>CARF</v>
      </c>
      <c r="B1522" t="s">
        <v>161</v>
      </c>
      <c r="C1522">
        <v>203777096</v>
      </c>
      <c r="D1522" t="s">
        <v>3</v>
      </c>
      <c r="E1522">
        <v>23</v>
      </c>
      <c r="F1522" t="s">
        <v>4329</v>
      </c>
      <c r="G1522">
        <v>1.81402259487E-2</v>
      </c>
    </row>
    <row r="1523" spans="1:7" x14ac:dyDescent="0.2">
      <c r="A1523" t="str">
        <f t="shared" si="131"/>
        <v>CARF</v>
      </c>
      <c r="B1523" t="s">
        <v>161</v>
      </c>
      <c r="C1523">
        <v>203776985</v>
      </c>
      <c r="D1523" t="s">
        <v>3</v>
      </c>
      <c r="E1523">
        <v>27</v>
      </c>
      <c r="F1523" t="s">
        <v>4330</v>
      </c>
      <c r="G1523">
        <v>3.7900161155999999E-2</v>
      </c>
    </row>
    <row r="1524" spans="1:7" x14ac:dyDescent="0.2">
      <c r="A1524" t="str">
        <f t="shared" si="131"/>
        <v>CARF</v>
      </c>
      <c r="B1524" t="s">
        <v>161</v>
      </c>
      <c r="C1524">
        <v>203777319</v>
      </c>
      <c r="D1524" t="s">
        <v>8</v>
      </c>
      <c r="E1524">
        <v>24</v>
      </c>
      <c r="F1524" t="s">
        <v>4331</v>
      </c>
      <c r="G1524">
        <v>-1.3444766943E-2</v>
      </c>
    </row>
    <row r="1525" spans="1:7" x14ac:dyDescent="0.2">
      <c r="A1525" t="str">
        <f t="shared" ref="A1525:A1534" si="132">"CARS"</f>
        <v>CARS</v>
      </c>
      <c r="B1525" t="s">
        <v>291</v>
      </c>
      <c r="C1525">
        <v>3078441</v>
      </c>
      <c r="D1525" t="s">
        <v>8</v>
      </c>
      <c r="E1525">
        <v>24</v>
      </c>
      <c r="F1525" t="s">
        <v>4332</v>
      </c>
      <c r="G1525">
        <v>0.38546390130300001</v>
      </c>
    </row>
    <row r="1526" spans="1:7" x14ac:dyDescent="0.2">
      <c r="A1526" t="str">
        <f t="shared" si="132"/>
        <v>CARS</v>
      </c>
      <c r="B1526" t="s">
        <v>291</v>
      </c>
      <c r="C1526">
        <v>3078453</v>
      </c>
      <c r="D1526" t="s">
        <v>3</v>
      </c>
      <c r="E1526">
        <v>24</v>
      </c>
      <c r="F1526" t="s">
        <v>4333</v>
      </c>
      <c r="G1526">
        <v>0.26461394028399998</v>
      </c>
    </row>
    <row r="1527" spans="1:7" x14ac:dyDescent="0.2">
      <c r="A1527" t="str">
        <f t="shared" si="132"/>
        <v>CARS</v>
      </c>
      <c r="B1527" t="s">
        <v>291</v>
      </c>
      <c r="C1527">
        <v>3078688</v>
      </c>
      <c r="D1527" t="s">
        <v>3</v>
      </c>
      <c r="E1527">
        <v>24</v>
      </c>
      <c r="F1527" t="s">
        <v>4334</v>
      </c>
      <c r="G1527">
        <v>5.1239253028699999E-2</v>
      </c>
    </row>
    <row r="1528" spans="1:7" x14ac:dyDescent="0.2">
      <c r="A1528" t="str">
        <f t="shared" si="132"/>
        <v>CARS</v>
      </c>
      <c r="B1528" t="s">
        <v>291</v>
      </c>
      <c r="C1528">
        <v>3078661</v>
      </c>
      <c r="D1528" t="s">
        <v>3</v>
      </c>
      <c r="E1528">
        <v>23</v>
      </c>
      <c r="F1528" t="s">
        <v>4335</v>
      </c>
      <c r="G1528">
        <v>0.19095540669800001</v>
      </c>
    </row>
    <row r="1529" spans="1:7" x14ac:dyDescent="0.2">
      <c r="A1529" t="str">
        <f t="shared" si="132"/>
        <v>CARS</v>
      </c>
      <c r="B1529" t="s">
        <v>291</v>
      </c>
      <c r="C1529">
        <v>3078638</v>
      </c>
      <c r="D1529" t="s">
        <v>3</v>
      </c>
      <c r="E1529">
        <v>24</v>
      </c>
      <c r="F1529" t="s">
        <v>4336</v>
      </c>
      <c r="G1529">
        <v>0.70255131430100004</v>
      </c>
    </row>
    <row r="1530" spans="1:7" x14ac:dyDescent="0.2">
      <c r="A1530" t="str">
        <f t="shared" si="132"/>
        <v>CARS</v>
      </c>
      <c r="B1530" t="s">
        <v>291</v>
      </c>
      <c r="C1530">
        <v>3078500</v>
      </c>
      <c r="D1530" t="s">
        <v>3</v>
      </c>
      <c r="E1530">
        <v>24</v>
      </c>
      <c r="F1530" t="s">
        <v>4337</v>
      </c>
      <c r="G1530">
        <v>2.4395530968900001E-2</v>
      </c>
    </row>
    <row r="1531" spans="1:7" x14ac:dyDescent="0.2">
      <c r="A1531" t="str">
        <f t="shared" si="132"/>
        <v>CARS</v>
      </c>
      <c r="B1531" t="s">
        <v>291</v>
      </c>
      <c r="C1531">
        <v>3078475</v>
      </c>
      <c r="D1531" t="s">
        <v>3</v>
      </c>
      <c r="E1531">
        <v>22</v>
      </c>
      <c r="F1531" t="s">
        <v>4338</v>
      </c>
      <c r="G1531">
        <v>0.11375138483199999</v>
      </c>
    </row>
    <row r="1532" spans="1:7" x14ac:dyDescent="0.2">
      <c r="A1532" t="str">
        <f t="shared" si="132"/>
        <v>CARS</v>
      </c>
      <c r="B1532" t="s">
        <v>291</v>
      </c>
      <c r="C1532">
        <v>3078469</v>
      </c>
      <c r="D1532" t="s">
        <v>3</v>
      </c>
      <c r="E1532">
        <v>24</v>
      </c>
      <c r="F1532" t="s">
        <v>4339</v>
      </c>
      <c r="G1532">
        <v>4.9887207034E-2</v>
      </c>
    </row>
    <row r="1533" spans="1:7" x14ac:dyDescent="0.2">
      <c r="A1533" t="str">
        <f t="shared" si="132"/>
        <v>CARS</v>
      </c>
      <c r="B1533" t="s">
        <v>291</v>
      </c>
      <c r="C1533">
        <v>3078625</v>
      </c>
      <c r="D1533" t="s">
        <v>8</v>
      </c>
      <c r="E1533">
        <v>24</v>
      </c>
      <c r="F1533" t="s">
        <v>4340</v>
      </c>
      <c r="G1533">
        <v>1.21242740069</v>
      </c>
    </row>
    <row r="1534" spans="1:7" x14ac:dyDescent="0.2">
      <c r="A1534" t="str">
        <f t="shared" si="132"/>
        <v>CARS</v>
      </c>
      <c r="B1534" t="s">
        <v>291</v>
      </c>
      <c r="C1534">
        <v>3078586</v>
      </c>
      <c r="D1534" t="s">
        <v>8</v>
      </c>
      <c r="E1534">
        <v>24</v>
      </c>
      <c r="F1534" t="s">
        <v>4341</v>
      </c>
      <c r="G1534">
        <v>1.0850212850000001</v>
      </c>
    </row>
    <row r="1535" spans="1:7" x14ac:dyDescent="0.2">
      <c r="A1535" t="str">
        <f t="shared" ref="A1535:A1544" si="133">"CARS2"</f>
        <v>CARS2</v>
      </c>
      <c r="B1535" t="s">
        <v>413</v>
      </c>
      <c r="C1535">
        <v>111358474</v>
      </c>
      <c r="D1535" t="s">
        <v>8</v>
      </c>
      <c r="E1535">
        <v>24</v>
      </c>
      <c r="F1535" t="s">
        <v>4342</v>
      </c>
      <c r="G1535">
        <v>0.76894233390099997</v>
      </c>
    </row>
    <row r="1536" spans="1:7" x14ac:dyDescent="0.2">
      <c r="A1536" t="str">
        <f t="shared" si="133"/>
        <v>CARS2</v>
      </c>
      <c r="B1536" t="s">
        <v>413</v>
      </c>
      <c r="C1536">
        <v>111358465</v>
      </c>
      <c r="D1536" t="s">
        <v>8</v>
      </c>
      <c r="E1536">
        <v>22</v>
      </c>
      <c r="F1536" t="s">
        <v>4343</v>
      </c>
      <c r="G1536">
        <v>1.21814446822</v>
      </c>
    </row>
    <row r="1537" spans="1:7" x14ac:dyDescent="0.2">
      <c r="A1537" t="str">
        <f t="shared" si="133"/>
        <v>CARS2</v>
      </c>
      <c r="B1537" t="s">
        <v>413</v>
      </c>
      <c r="C1537">
        <v>111358250</v>
      </c>
      <c r="D1537" t="s">
        <v>8</v>
      </c>
      <c r="E1537">
        <v>21</v>
      </c>
      <c r="F1537" t="s">
        <v>4344</v>
      </c>
      <c r="G1537">
        <v>0.76555755219300003</v>
      </c>
    </row>
    <row r="1538" spans="1:7" x14ac:dyDescent="0.2">
      <c r="A1538" t="str">
        <f t="shared" si="133"/>
        <v>CARS2</v>
      </c>
      <c r="B1538" t="s">
        <v>413</v>
      </c>
      <c r="C1538">
        <v>111358409</v>
      </c>
      <c r="D1538" t="s">
        <v>3</v>
      </c>
      <c r="E1538">
        <v>24</v>
      </c>
      <c r="F1538" t="s">
        <v>4345</v>
      </c>
      <c r="G1538">
        <v>0.125995438584</v>
      </c>
    </row>
    <row r="1539" spans="1:7" x14ac:dyDescent="0.2">
      <c r="A1539" t="str">
        <f t="shared" si="133"/>
        <v>CARS2</v>
      </c>
      <c r="B1539" t="s">
        <v>413</v>
      </c>
      <c r="C1539">
        <v>111358261</v>
      </c>
      <c r="D1539" t="s">
        <v>3</v>
      </c>
      <c r="E1539">
        <v>24</v>
      </c>
      <c r="F1539" t="s">
        <v>4346</v>
      </c>
      <c r="G1539">
        <v>0.21373993685199999</v>
      </c>
    </row>
    <row r="1540" spans="1:7" x14ac:dyDescent="0.2">
      <c r="A1540" t="str">
        <f t="shared" si="133"/>
        <v>CARS2</v>
      </c>
      <c r="B1540" t="s">
        <v>413</v>
      </c>
      <c r="C1540">
        <v>111358238</v>
      </c>
      <c r="D1540" t="s">
        <v>3</v>
      </c>
      <c r="E1540">
        <v>23</v>
      </c>
      <c r="F1540" t="s">
        <v>4347</v>
      </c>
      <c r="G1540">
        <v>0.37907877903800002</v>
      </c>
    </row>
    <row r="1541" spans="1:7" x14ac:dyDescent="0.2">
      <c r="A1541" t="str">
        <f t="shared" si="133"/>
        <v>CARS2</v>
      </c>
      <c r="B1541" t="s">
        <v>413</v>
      </c>
      <c r="C1541">
        <v>111358215</v>
      </c>
      <c r="D1541" t="s">
        <v>3</v>
      </c>
      <c r="E1541">
        <v>24</v>
      </c>
      <c r="F1541" t="s">
        <v>4348</v>
      </c>
      <c r="G1541">
        <v>7.8323654150099994E-2</v>
      </c>
    </row>
    <row r="1542" spans="1:7" x14ac:dyDescent="0.2">
      <c r="A1542" t="str">
        <f t="shared" si="133"/>
        <v>CARS2</v>
      </c>
      <c r="B1542" t="s">
        <v>413</v>
      </c>
      <c r="C1542">
        <v>111358517</v>
      </c>
      <c r="D1542" t="s">
        <v>8</v>
      </c>
      <c r="E1542">
        <v>24</v>
      </c>
      <c r="F1542" t="s">
        <v>4349</v>
      </c>
      <c r="G1542">
        <v>-1.9987178710400001E-2</v>
      </c>
    </row>
    <row r="1543" spans="1:7" x14ac:dyDescent="0.2">
      <c r="A1543" t="str">
        <f t="shared" si="133"/>
        <v>CARS2</v>
      </c>
      <c r="B1543" t="s">
        <v>413</v>
      </c>
      <c r="C1543">
        <v>111358420</v>
      </c>
      <c r="D1543" t="s">
        <v>3</v>
      </c>
      <c r="E1543">
        <v>23</v>
      </c>
      <c r="F1543" t="s">
        <v>4350</v>
      </c>
      <c r="G1543">
        <v>0.75086653597099995</v>
      </c>
    </row>
    <row r="1544" spans="1:7" x14ac:dyDescent="0.2">
      <c r="A1544" t="str">
        <f t="shared" si="133"/>
        <v>CARS2</v>
      </c>
      <c r="B1544" t="s">
        <v>413</v>
      </c>
      <c r="C1544">
        <v>111358486</v>
      </c>
      <c r="D1544" t="s">
        <v>8</v>
      </c>
      <c r="E1544">
        <v>24</v>
      </c>
      <c r="F1544" t="s">
        <v>4351</v>
      </c>
      <c r="G1544">
        <v>1.0129131978799999</v>
      </c>
    </row>
    <row r="1545" spans="1:7" x14ac:dyDescent="0.2">
      <c r="A1545" t="str">
        <f t="shared" ref="A1545:A1554" si="134">"CASP8AP2"</f>
        <v>CASP8AP2</v>
      </c>
      <c r="B1545" t="s">
        <v>75</v>
      </c>
      <c r="C1545">
        <v>90539818</v>
      </c>
      <c r="D1545" t="s">
        <v>8</v>
      </c>
      <c r="E1545">
        <v>24</v>
      </c>
      <c r="F1545" t="s">
        <v>4352</v>
      </c>
      <c r="G1545">
        <v>0.65620011519699994</v>
      </c>
    </row>
    <row r="1546" spans="1:7" x14ac:dyDescent="0.2">
      <c r="A1546" t="str">
        <f t="shared" si="134"/>
        <v>CASP8AP2</v>
      </c>
      <c r="B1546" t="s">
        <v>75</v>
      </c>
      <c r="C1546">
        <v>90539719</v>
      </c>
      <c r="D1546" t="s">
        <v>3</v>
      </c>
      <c r="E1546">
        <v>24</v>
      </c>
      <c r="F1546" t="s">
        <v>4353</v>
      </c>
      <c r="G1546">
        <v>2.91106958549E-2</v>
      </c>
    </row>
    <row r="1547" spans="1:7" x14ac:dyDescent="0.2">
      <c r="A1547" t="str">
        <f t="shared" si="134"/>
        <v>CASP8AP2</v>
      </c>
      <c r="B1547" t="s">
        <v>75</v>
      </c>
      <c r="C1547">
        <v>90539782</v>
      </c>
      <c r="D1547" t="s">
        <v>3</v>
      </c>
      <c r="E1547">
        <v>24</v>
      </c>
      <c r="F1547" t="s">
        <v>4354</v>
      </c>
      <c r="G1547">
        <v>0.63943316832999997</v>
      </c>
    </row>
    <row r="1548" spans="1:7" x14ac:dyDescent="0.2">
      <c r="A1548" t="str">
        <f t="shared" si="134"/>
        <v>CASP8AP2</v>
      </c>
      <c r="B1548" t="s">
        <v>75</v>
      </c>
      <c r="C1548">
        <v>90539845</v>
      </c>
      <c r="D1548" t="s">
        <v>3</v>
      </c>
      <c r="E1548">
        <v>23</v>
      </c>
      <c r="F1548" t="s">
        <v>4355</v>
      </c>
      <c r="G1548">
        <v>9.8110341598500003E-2</v>
      </c>
    </row>
    <row r="1549" spans="1:7" x14ac:dyDescent="0.2">
      <c r="A1549" t="str">
        <f t="shared" si="134"/>
        <v>CASP8AP2</v>
      </c>
      <c r="B1549" t="s">
        <v>75</v>
      </c>
      <c r="C1549">
        <v>90539869</v>
      </c>
      <c r="D1549" t="s">
        <v>3</v>
      </c>
      <c r="E1549">
        <v>24</v>
      </c>
      <c r="F1549" t="s">
        <v>4356</v>
      </c>
      <c r="G1549">
        <v>1.09222181967</v>
      </c>
    </row>
    <row r="1550" spans="1:7" x14ac:dyDescent="0.2">
      <c r="A1550" t="str">
        <f t="shared" si="134"/>
        <v>CASP8AP2</v>
      </c>
      <c r="B1550" t="s">
        <v>75</v>
      </c>
      <c r="C1550">
        <v>90539908</v>
      </c>
      <c r="D1550" t="s">
        <v>8</v>
      </c>
      <c r="E1550">
        <v>24</v>
      </c>
      <c r="F1550" t="s">
        <v>4357</v>
      </c>
      <c r="G1550">
        <v>9.2186575950699998E-2</v>
      </c>
    </row>
    <row r="1551" spans="1:7" x14ac:dyDescent="0.2">
      <c r="A1551" t="str">
        <f t="shared" si="134"/>
        <v>CASP8AP2</v>
      </c>
      <c r="B1551" t="s">
        <v>75</v>
      </c>
      <c r="C1551">
        <v>90539639</v>
      </c>
      <c r="D1551" t="s">
        <v>8</v>
      </c>
      <c r="E1551">
        <v>23</v>
      </c>
      <c r="F1551" t="s">
        <v>4358</v>
      </c>
      <c r="G1551">
        <v>1.0711716628100001</v>
      </c>
    </row>
    <row r="1552" spans="1:7" x14ac:dyDescent="0.2">
      <c r="A1552" t="str">
        <f t="shared" si="134"/>
        <v>CASP8AP2</v>
      </c>
      <c r="B1552" t="s">
        <v>75</v>
      </c>
      <c r="C1552">
        <v>90539735</v>
      </c>
      <c r="D1552" t="s">
        <v>8</v>
      </c>
      <c r="E1552">
        <v>24</v>
      </c>
      <c r="F1552" t="s">
        <v>4359</v>
      </c>
      <c r="G1552">
        <v>0.325890030198</v>
      </c>
    </row>
    <row r="1553" spans="1:7" x14ac:dyDescent="0.2">
      <c r="A1553" t="str">
        <f t="shared" si="134"/>
        <v>CASP8AP2</v>
      </c>
      <c r="B1553" t="s">
        <v>75</v>
      </c>
      <c r="C1553">
        <v>90539800</v>
      </c>
      <c r="D1553" t="s">
        <v>8</v>
      </c>
      <c r="E1553">
        <v>23</v>
      </c>
      <c r="F1553" t="s">
        <v>4360</v>
      </c>
      <c r="G1553">
        <v>0.83660651751600001</v>
      </c>
    </row>
    <row r="1554" spans="1:7" x14ac:dyDescent="0.2">
      <c r="A1554" t="str">
        <f t="shared" si="134"/>
        <v>CASP8AP2</v>
      </c>
      <c r="B1554" t="s">
        <v>75</v>
      </c>
      <c r="C1554">
        <v>90539878</v>
      </c>
      <c r="D1554" t="s">
        <v>3</v>
      </c>
      <c r="E1554">
        <v>24</v>
      </c>
      <c r="F1554" t="s">
        <v>4361</v>
      </c>
      <c r="G1554">
        <v>0.65339698863399998</v>
      </c>
    </row>
    <row r="1555" spans="1:7" x14ac:dyDescent="0.2">
      <c r="A1555" t="str">
        <f t="shared" ref="A1555:A1574" si="135">"CBFA2T3"</f>
        <v>CBFA2T3</v>
      </c>
      <c r="B1555" t="s">
        <v>273</v>
      </c>
      <c r="C1555">
        <v>89043444</v>
      </c>
      <c r="D1555" t="s">
        <v>8</v>
      </c>
      <c r="E1555">
        <v>24</v>
      </c>
      <c r="F1555" t="s">
        <v>4362</v>
      </c>
      <c r="G1555">
        <v>0.20191243604</v>
      </c>
    </row>
    <row r="1556" spans="1:7" x14ac:dyDescent="0.2">
      <c r="A1556" t="str">
        <f t="shared" si="135"/>
        <v>CBFA2T3</v>
      </c>
      <c r="B1556" t="s">
        <v>273</v>
      </c>
      <c r="C1556">
        <v>89043439</v>
      </c>
      <c r="D1556" t="s">
        <v>8</v>
      </c>
      <c r="E1556">
        <v>24</v>
      </c>
      <c r="F1556" t="s">
        <v>4363</v>
      </c>
      <c r="G1556">
        <v>2.6255527401700001E-3</v>
      </c>
    </row>
    <row r="1557" spans="1:7" x14ac:dyDescent="0.2">
      <c r="A1557" t="str">
        <f t="shared" si="135"/>
        <v>CBFA2T3</v>
      </c>
      <c r="B1557" t="s">
        <v>273</v>
      </c>
      <c r="C1557">
        <v>89043366</v>
      </c>
      <c r="D1557" t="s">
        <v>8</v>
      </c>
      <c r="E1557">
        <v>25</v>
      </c>
      <c r="F1557" t="s">
        <v>4364</v>
      </c>
      <c r="G1557">
        <v>0.70191597155499996</v>
      </c>
    </row>
    <row r="1558" spans="1:7" x14ac:dyDescent="0.2">
      <c r="A1558" t="str">
        <f t="shared" si="135"/>
        <v>CBFA2T3</v>
      </c>
      <c r="B1558" t="s">
        <v>273</v>
      </c>
      <c r="C1558">
        <v>89043356</v>
      </c>
      <c r="D1558" t="s">
        <v>8</v>
      </c>
      <c r="E1558">
        <v>27</v>
      </c>
      <c r="F1558" t="s">
        <v>4365</v>
      </c>
      <c r="G1558">
        <v>0.16816675169500001</v>
      </c>
    </row>
    <row r="1559" spans="1:7" x14ac:dyDescent="0.2">
      <c r="A1559" t="str">
        <f t="shared" si="135"/>
        <v>CBFA2T3</v>
      </c>
      <c r="B1559" t="s">
        <v>273</v>
      </c>
      <c r="C1559">
        <v>89043336</v>
      </c>
      <c r="D1559" t="s">
        <v>8</v>
      </c>
      <c r="E1559">
        <v>26</v>
      </c>
      <c r="F1559" t="s">
        <v>4366</v>
      </c>
      <c r="G1559">
        <v>0.42007407360100002</v>
      </c>
    </row>
    <row r="1560" spans="1:7" x14ac:dyDescent="0.2">
      <c r="A1560" t="str">
        <f t="shared" si="135"/>
        <v>CBFA2T3</v>
      </c>
      <c r="B1560" t="s">
        <v>273</v>
      </c>
      <c r="C1560">
        <v>89007555</v>
      </c>
      <c r="D1560" t="s">
        <v>8</v>
      </c>
      <c r="E1560">
        <v>23</v>
      </c>
      <c r="F1560" t="s">
        <v>4367</v>
      </c>
      <c r="G1560">
        <v>8.2212306276500002E-2</v>
      </c>
    </row>
    <row r="1561" spans="1:7" x14ac:dyDescent="0.2">
      <c r="A1561" t="str">
        <f t="shared" si="135"/>
        <v>CBFA2T3</v>
      </c>
      <c r="B1561" t="s">
        <v>273</v>
      </c>
      <c r="C1561">
        <v>89007532</v>
      </c>
      <c r="D1561" t="s">
        <v>8</v>
      </c>
      <c r="E1561">
        <v>23</v>
      </c>
      <c r="F1561" t="s">
        <v>4368</v>
      </c>
      <c r="G1561">
        <v>-5.7789306662899997E-2</v>
      </c>
    </row>
    <row r="1562" spans="1:7" x14ac:dyDescent="0.2">
      <c r="A1562" t="str">
        <f t="shared" si="135"/>
        <v>CBFA2T3</v>
      </c>
      <c r="B1562" t="s">
        <v>273</v>
      </c>
      <c r="C1562">
        <v>89007511</v>
      </c>
      <c r="D1562" t="s">
        <v>8</v>
      </c>
      <c r="E1562">
        <v>24</v>
      </c>
      <c r="F1562" t="s">
        <v>4369</v>
      </c>
      <c r="G1562">
        <v>5.44177203054E-2</v>
      </c>
    </row>
    <row r="1563" spans="1:7" x14ac:dyDescent="0.2">
      <c r="A1563" t="str">
        <f t="shared" si="135"/>
        <v>CBFA2T3</v>
      </c>
      <c r="B1563" t="s">
        <v>273</v>
      </c>
      <c r="C1563">
        <v>89043386</v>
      </c>
      <c r="D1563" t="s">
        <v>8</v>
      </c>
      <c r="E1563">
        <v>24</v>
      </c>
      <c r="F1563" t="s">
        <v>4370</v>
      </c>
      <c r="G1563">
        <v>0.47581798356600002</v>
      </c>
    </row>
    <row r="1564" spans="1:7" x14ac:dyDescent="0.2">
      <c r="A1564" t="str">
        <f t="shared" si="135"/>
        <v>CBFA2T3</v>
      </c>
      <c r="B1564" t="s">
        <v>273</v>
      </c>
      <c r="C1564">
        <v>89007441</v>
      </c>
      <c r="D1564" t="s">
        <v>8</v>
      </c>
      <c r="E1564">
        <v>23</v>
      </c>
      <c r="F1564" t="s">
        <v>4371</v>
      </c>
      <c r="G1564">
        <v>-1.00652012803E-2</v>
      </c>
    </row>
    <row r="1565" spans="1:7" x14ac:dyDescent="0.2">
      <c r="A1565" t="str">
        <f t="shared" si="135"/>
        <v>CBFA2T3</v>
      </c>
      <c r="B1565" t="s">
        <v>273</v>
      </c>
      <c r="C1565">
        <v>89007487</v>
      </c>
      <c r="D1565" t="s">
        <v>8</v>
      </c>
      <c r="E1565">
        <v>22</v>
      </c>
      <c r="F1565" t="s">
        <v>4372</v>
      </c>
      <c r="G1565">
        <v>2.30540034204E-3</v>
      </c>
    </row>
    <row r="1566" spans="1:7" x14ac:dyDescent="0.2">
      <c r="A1566" t="str">
        <f t="shared" si="135"/>
        <v>CBFA2T3</v>
      </c>
      <c r="B1566" t="s">
        <v>273</v>
      </c>
      <c r="C1566">
        <v>89007521</v>
      </c>
      <c r="D1566" t="s">
        <v>3</v>
      </c>
      <c r="E1566">
        <v>23</v>
      </c>
      <c r="F1566" t="s">
        <v>4373</v>
      </c>
      <c r="G1566">
        <v>2.1126813626499999E-2</v>
      </c>
    </row>
    <row r="1567" spans="1:7" x14ac:dyDescent="0.2">
      <c r="A1567" t="str">
        <f t="shared" si="135"/>
        <v>CBFA2T3</v>
      </c>
      <c r="B1567" t="s">
        <v>273</v>
      </c>
      <c r="C1567">
        <v>89007558</v>
      </c>
      <c r="D1567" t="s">
        <v>3</v>
      </c>
      <c r="E1567">
        <v>24</v>
      </c>
      <c r="F1567" t="s">
        <v>4374</v>
      </c>
      <c r="G1567">
        <v>5.6547438146600003E-3</v>
      </c>
    </row>
    <row r="1568" spans="1:7" x14ac:dyDescent="0.2">
      <c r="A1568" t="str">
        <f t="shared" si="135"/>
        <v>CBFA2T3</v>
      </c>
      <c r="B1568" t="s">
        <v>273</v>
      </c>
      <c r="C1568">
        <v>89007604</v>
      </c>
      <c r="D1568" t="s">
        <v>3</v>
      </c>
      <c r="E1568">
        <v>24</v>
      </c>
      <c r="F1568" t="s">
        <v>4375</v>
      </c>
      <c r="G1568">
        <v>3.4586012286700003E-2</v>
      </c>
    </row>
    <row r="1569" spans="1:7" x14ac:dyDescent="0.2">
      <c r="A1569" t="str">
        <f t="shared" si="135"/>
        <v>CBFA2T3</v>
      </c>
      <c r="B1569" t="s">
        <v>273</v>
      </c>
      <c r="C1569">
        <v>89007613</v>
      </c>
      <c r="D1569" t="s">
        <v>3</v>
      </c>
      <c r="E1569">
        <v>24</v>
      </c>
      <c r="F1569" t="s">
        <v>4376</v>
      </c>
      <c r="G1569">
        <v>0.116332874196</v>
      </c>
    </row>
    <row r="1570" spans="1:7" x14ac:dyDescent="0.2">
      <c r="A1570" t="str">
        <f t="shared" si="135"/>
        <v>CBFA2T3</v>
      </c>
      <c r="B1570" t="s">
        <v>273</v>
      </c>
      <c r="C1570">
        <v>89043343</v>
      </c>
      <c r="D1570" t="s">
        <v>8</v>
      </c>
      <c r="E1570">
        <v>26</v>
      </c>
      <c r="F1570" t="s">
        <v>4377</v>
      </c>
      <c r="G1570">
        <v>0.97081672650799999</v>
      </c>
    </row>
    <row r="1571" spans="1:7" x14ac:dyDescent="0.2">
      <c r="A1571" t="str">
        <f t="shared" si="135"/>
        <v>CBFA2T3</v>
      </c>
      <c r="B1571" t="s">
        <v>273</v>
      </c>
      <c r="C1571">
        <v>89043368</v>
      </c>
      <c r="D1571" t="s">
        <v>3</v>
      </c>
      <c r="E1571">
        <v>24</v>
      </c>
      <c r="F1571" t="s">
        <v>4378</v>
      </c>
      <c r="G1571">
        <v>1.13895495186</v>
      </c>
    </row>
    <row r="1572" spans="1:7" x14ac:dyDescent="0.2">
      <c r="A1572" t="str">
        <f t="shared" si="135"/>
        <v>CBFA2T3</v>
      </c>
      <c r="B1572" t="s">
        <v>273</v>
      </c>
      <c r="C1572">
        <v>89043391</v>
      </c>
      <c r="D1572" t="s">
        <v>3</v>
      </c>
      <c r="E1572">
        <v>27</v>
      </c>
      <c r="F1572" t="s">
        <v>4379</v>
      </c>
      <c r="G1572">
        <v>0.14811161557399999</v>
      </c>
    </row>
    <row r="1573" spans="1:7" x14ac:dyDescent="0.2">
      <c r="A1573" t="str">
        <f t="shared" si="135"/>
        <v>CBFA2T3</v>
      </c>
      <c r="B1573" t="s">
        <v>273</v>
      </c>
      <c r="C1573">
        <v>89007434</v>
      </c>
      <c r="D1573" t="s">
        <v>8</v>
      </c>
      <c r="E1573">
        <v>23</v>
      </c>
      <c r="F1573" t="s">
        <v>4380</v>
      </c>
      <c r="G1573">
        <v>-3.4453374734600001E-2</v>
      </c>
    </row>
    <row r="1574" spans="1:7" x14ac:dyDescent="0.2">
      <c r="A1574" t="str">
        <f t="shared" si="135"/>
        <v>CBFA2T3</v>
      </c>
      <c r="B1574" t="s">
        <v>273</v>
      </c>
      <c r="C1574">
        <v>89043351</v>
      </c>
      <c r="D1574" t="s">
        <v>3</v>
      </c>
      <c r="E1574">
        <v>23</v>
      </c>
      <c r="F1574" t="s">
        <v>4381</v>
      </c>
      <c r="G1574">
        <v>0.89022832163099996</v>
      </c>
    </row>
    <row r="1575" spans="1:7" x14ac:dyDescent="0.2">
      <c r="A1575" t="str">
        <f t="shared" ref="A1575:A1593" si="136">"CBLL1"</f>
        <v>CBLL1</v>
      </c>
      <c r="B1575" t="s">
        <v>2</v>
      </c>
      <c r="C1575">
        <v>107384793</v>
      </c>
      <c r="D1575" t="s">
        <v>3</v>
      </c>
      <c r="E1575">
        <v>24</v>
      </c>
      <c r="F1575" t="s">
        <v>4382</v>
      </c>
      <c r="G1575">
        <v>1.3209022722499999</v>
      </c>
    </row>
    <row r="1576" spans="1:7" x14ac:dyDescent="0.2">
      <c r="A1576" t="str">
        <f t="shared" si="136"/>
        <v>CBLL1</v>
      </c>
      <c r="B1576" t="s">
        <v>2</v>
      </c>
      <c r="C1576">
        <v>107384274</v>
      </c>
      <c r="D1576" t="s">
        <v>8</v>
      </c>
      <c r="E1576">
        <v>23</v>
      </c>
      <c r="F1576" t="s">
        <v>4383</v>
      </c>
      <c r="G1576">
        <v>0.114173955162</v>
      </c>
    </row>
    <row r="1577" spans="1:7" x14ac:dyDescent="0.2">
      <c r="A1577" t="str">
        <f t="shared" si="136"/>
        <v>CBLL1</v>
      </c>
      <c r="B1577" t="s">
        <v>2</v>
      </c>
      <c r="C1577">
        <v>107384570</v>
      </c>
      <c r="D1577" t="s">
        <v>8</v>
      </c>
      <c r="E1577">
        <v>24</v>
      </c>
      <c r="F1577" t="s">
        <v>4384</v>
      </c>
      <c r="G1577">
        <v>0.16029443394000001</v>
      </c>
    </row>
    <row r="1578" spans="1:7" x14ac:dyDescent="0.2">
      <c r="A1578" t="str">
        <f t="shared" si="136"/>
        <v>CBLL1</v>
      </c>
      <c r="B1578" t="s">
        <v>2</v>
      </c>
      <c r="C1578">
        <v>107384632</v>
      </c>
      <c r="D1578" t="s">
        <v>8</v>
      </c>
      <c r="E1578">
        <v>23</v>
      </c>
      <c r="F1578" t="s">
        <v>4385</v>
      </c>
      <c r="G1578">
        <v>1.19329421593</v>
      </c>
    </row>
    <row r="1579" spans="1:7" x14ac:dyDescent="0.2">
      <c r="A1579" t="str">
        <f t="shared" si="136"/>
        <v>CBLL1</v>
      </c>
      <c r="B1579" t="s">
        <v>2</v>
      </c>
      <c r="C1579">
        <v>107384727</v>
      </c>
      <c r="D1579" t="s">
        <v>8</v>
      </c>
      <c r="E1579">
        <v>21</v>
      </c>
      <c r="F1579" t="s">
        <v>4386</v>
      </c>
      <c r="G1579">
        <v>0.20661709449999999</v>
      </c>
    </row>
    <row r="1580" spans="1:7" x14ac:dyDescent="0.2">
      <c r="A1580" t="str">
        <f t="shared" si="136"/>
        <v>CBLL1</v>
      </c>
      <c r="B1580" t="s">
        <v>2</v>
      </c>
      <c r="C1580">
        <v>107384775</v>
      </c>
      <c r="D1580" t="s">
        <v>8</v>
      </c>
      <c r="E1580">
        <v>23</v>
      </c>
      <c r="F1580" t="s">
        <v>4387</v>
      </c>
      <c r="G1580">
        <v>2.66656517378E-2</v>
      </c>
    </row>
    <row r="1581" spans="1:7" x14ac:dyDescent="0.2">
      <c r="A1581" t="str">
        <f t="shared" si="136"/>
        <v>CBLL1</v>
      </c>
      <c r="B1581" t="s">
        <v>2</v>
      </c>
      <c r="C1581">
        <v>107384851</v>
      </c>
      <c r="D1581" t="s">
        <v>8</v>
      </c>
      <c r="E1581">
        <v>23</v>
      </c>
      <c r="F1581" t="s">
        <v>4388</v>
      </c>
      <c r="G1581">
        <v>0.31466526843100001</v>
      </c>
    </row>
    <row r="1582" spans="1:7" x14ac:dyDescent="0.2">
      <c r="A1582" t="str">
        <f t="shared" si="136"/>
        <v>CBLL1</v>
      </c>
      <c r="B1582" t="s">
        <v>2</v>
      </c>
      <c r="C1582">
        <v>107384882</v>
      </c>
      <c r="D1582" t="s">
        <v>8</v>
      </c>
      <c r="E1582">
        <v>24</v>
      </c>
      <c r="F1582" t="s">
        <v>4389</v>
      </c>
      <c r="G1582">
        <v>0.42320957223799999</v>
      </c>
    </row>
    <row r="1583" spans="1:7" x14ac:dyDescent="0.2">
      <c r="A1583" t="str">
        <f t="shared" si="136"/>
        <v>CBLL1</v>
      </c>
      <c r="B1583" t="s">
        <v>2</v>
      </c>
      <c r="C1583">
        <v>107384562</v>
      </c>
      <c r="D1583" t="s">
        <v>3</v>
      </c>
      <c r="E1583">
        <v>22</v>
      </c>
      <c r="F1583" t="s">
        <v>4390</v>
      </c>
      <c r="G1583">
        <v>-6.28466373355E-2</v>
      </c>
    </row>
    <row r="1584" spans="1:7" x14ac:dyDescent="0.2">
      <c r="A1584" t="str">
        <f t="shared" si="136"/>
        <v>CBLL1</v>
      </c>
      <c r="B1584" t="s">
        <v>2</v>
      </c>
      <c r="C1584">
        <v>107384578</v>
      </c>
      <c r="D1584" t="s">
        <v>3</v>
      </c>
      <c r="E1584">
        <v>24</v>
      </c>
      <c r="F1584" t="s">
        <v>4391</v>
      </c>
      <c r="G1584">
        <v>0.485803511814</v>
      </c>
    </row>
    <row r="1585" spans="1:7" x14ac:dyDescent="0.2">
      <c r="A1585" t="str">
        <f t="shared" si="136"/>
        <v>CBLL1</v>
      </c>
      <c r="B1585" t="s">
        <v>2</v>
      </c>
      <c r="C1585">
        <v>107384417</v>
      </c>
      <c r="D1585" t="s">
        <v>3</v>
      </c>
      <c r="E1585">
        <v>23</v>
      </c>
      <c r="F1585" t="s">
        <v>4392</v>
      </c>
      <c r="G1585">
        <v>7.8357690143399994E-2</v>
      </c>
    </row>
    <row r="1586" spans="1:7" x14ac:dyDescent="0.2">
      <c r="A1586" t="str">
        <f t="shared" si="136"/>
        <v>CBLL1</v>
      </c>
      <c r="B1586" t="s">
        <v>2</v>
      </c>
      <c r="C1586">
        <v>107384302</v>
      </c>
      <c r="D1586" t="s">
        <v>3</v>
      </c>
      <c r="E1586">
        <v>24</v>
      </c>
      <c r="F1586" t="s">
        <v>4393</v>
      </c>
      <c r="G1586">
        <v>0.20139830248900001</v>
      </c>
    </row>
    <row r="1587" spans="1:7" x14ac:dyDescent="0.2">
      <c r="A1587" t="str">
        <f t="shared" si="136"/>
        <v>CBLL1</v>
      </c>
      <c r="B1587" t="s">
        <v>2</v>
      </c>
      <c r="C1587">
        <v>107384165</v>
      </c>
      <c r="D1587" t="s">
        <v>3</v>
      </c>
      <c r="E1587">
        <v>22</v>
      </c>
      <c r="F1587" t="s">
        <v>4394</v>
      </c>
      <c r="G1587">
        <v>3.9005065688499999E-2</v>
      </c>
    </row>
    <row r="1588" spans="1:7" x14ac:dyDescent="0.2">
      <c r="A1588" t="str">
        <f t="shared" si="136"/>
        <v>CBLL1</v>
      </c>
      <c r="B1588" t="s">
        <v>2</v>
      </c>
      <c r="C1588">
        <v>107384154</v>
      </c>
      <c r="D1588" t="s">
        <v>3</v>
      </c>
      <c r="E1588">
        <v>24</v>
      </c>
      <c r="F1588" t="s">
        <v>4395</v>
      </c>
      <c r="G1588">
        <v>-9.28212027164E-2</v>
      </c>
    </row>
    <row r="1589" spans="1:7" x14ac:dyDescent="0.2">
      <c r="A1589" t="str">
        <f t="shared" si="136"/>
        <v>CBLL1</v>
      </c>
      <c r="B1589" t="s">
        <v>2</v>
      </c>
      <c r="C1589">
        <v>107384134</v>
      </c>
      <c r="D1589" t="s">
        <v>3</v>
      </c>
      <c r="E1589">
        <v>21</v>
      </c>
      <c r="F1589" t="s">
        <v>4396</v>
      </c>
      <c r="G1589">
        <v>-5.94854059795E-2</v>
      </c>
    </row>
    <row r="1590" spans="1:7" x14ac:dyDescent="0.2">
      <c r="A1590" t="str">
        <f t="shared" si="136"/>
        <v>CBLL1</v>
      </c>
      <c r="B1590" t="s">
        <v>2</v>
      </c>
      <c r="C1590">
        <v>107384124</v>
      </c>
      <c r="D1590" t="s">
        <v>3</v>
      </c>
      <c r="E1590">
        <v>24</v>
      </c>
      <c r="F1590" t="s">
        <v>4397</v>
      </c>
      <c r="G1590">
        <v>0.15715516543399999</v>
      </c>
    </row>
    <row r="1591" spans="1:7" x14ac:dyDescent="0.2">
      <c r="A1591" t="str">
        <f t="shared" si="136"/>
        <v>CBLL1</v>
      </c>
      <c r="B1591" t="s">
        <v>2</v>
      </c>
      <c r="C1591">
        <v>107384778</v>
      </c>
      <c r="D1591" t="s">
        <v>3</v>
      </c>
      <c r="E1591">
        <v>24</v>
      </c>
      <c r="F1591" t="s">
        <v>4398</v>
      </c>
      <c r="G1591">
        <v>0.37752863691900002</v>
      </c>
    </row>
    <row r="1592" spans="1:7" x14ac:dyDescent="0.2">
      <c r="A1592" t="str">
        <f t="shared" si="136"/>
        <v>CBLL1</v>
      </c>
      <c r="B1592" t="s">
        <v>2</v>
      </c>
      <c r="C1592">
        <v>107384226</v>
      </c>
      <c r="D1592" t="s">
        <v>3</v>
      </c>
      <c r="E1592">
        <v>24</v>
      </c>
      <c r="F1592" t="s">
        <v>4399</v>
      </c>
      <c r="G1592">
        <v>-0.19609038672599999</v>
      </c>
    </row>
    <row r="1593" spans="1:7" x14ac:dyDescent="0.2">
      <c r="A1593" t="str">
        <f t="shared" si="136"/>
        <v>CBLL1</v>
      </c>
      <c r="B1593" t="s">
        <v>2</v>
      </c>
      <c r="C1593">
        <v>107384164</v>
      </c>
      <c r="D1593" t="s">
        <v>8</v>
      </c>
      <c r="E1593">
        <v>24</v>
      </c>
      <c r="F1593" t="s">
        <v>4400</v>
      </c>
      <c r="G1593">
        <v>-0.31230652605600001</v>
      </c>
    </row>
    <row r="1594" spans="1:7" x14ac:dyDescent="0.2">
      <c r="A1594" t="str">
        <f t="shared" ref="A1594:A1603" si="137">"CCAR1"</f>
        <v>CCAR1</v>
      </c>
      <c r="B1594" t="s">
        <v>372</v>
      </c>
      <c r="C1594">
        <v>70481144</v>
      </c>
      <c r="D1594" t="s">
        <v>8</v>
      </c>
      <c r="E1594">
        <v>23</v>
      </c>
      <c r="F1594" t="s">
        <v>4401</v>
      </c>
      <c r="G1594">
        <v>6.0793947518799997E-2</v>
      </c>
    </row>
    <row r="1595" spans="1:7" x14ac:dyDescent="0.2">
      <c r="A1595" t="str">
        <f t="shared" si="137"/>
        <v>CCAR1</v>
      </c>
      <c r="B1595" t="s">
        <v>372</v>
      </c>
      <c r="C1595">
        <v>70481189</v>
      </c>
      <c r="D1595" t="s">
        <v>8</v>
      </c>
      <c r="E1595">
        <v>24</v>
      </c>
      <c r="F1595" t="s">
        <v>4402</v>
      </c>
      <c r="G1595">
        <v>0.81909907283200001</v>
      </c>
    </row>
    <row r="1596" spans="1:7" x14ac:dyDescent="0.2">
      <c r="A1596" t="str">
        <f t="shared" si="137"/>
        <v>CCAR1</v>
      </c>
      <c r="B1596" t="s">
        <v>372</v>
      </c>
      <c r="C1596">
        <v>70481177</v>
      </c>
      <c r="D1596" t="s">
        <v>8</v>
      </c>
      <c r="E1596">
        <v>24</v>
      </c>
      <c r="F1596" t="s">
        <v>4403</v>
      </c>
      <c r="G1596">
        <v>3.08252669177E-2</v>
      </c>
    </row>
    <row r="1597" spans="1:7" x14ac:dyDescent="0.2">
      <c r="A1597" t="str">
        <f t="shared" si="137"/>
        <v>CCAR1</v>
      </c>
      <c r="B1597" t="s">
        <v>372</v>
      </c>
      <c r="C1597">
        <v>70481167</v>
      </c>
      <c r="D1597" t="s">
        <v>8</v>
      </c>
      <c r="E1597">
        <v>24</v>
      </c>
      <c r="F1597" t="s">
        <v>4404</v>
      </c>
      <c r="G1597">
        <v>0.31023319692000001</v>
      </c>
    </row>
    <row r="1598" spans="1:7" x14ac:dyDescent="0.2">
      <c r="A1598" t="str">
        <f t="shared" si="137"/>
        <v>CCAR1</v>
      </c>
      <c r="B1598" t="s">
        <v>372</v>
      </c>
      <c r="C1598">
        <v>70481157</v>
      </c>
      <c r="D1598" t="s">
        <v>8</v>
      </c>
      <c r="E1598">
        <v>24</v>
      </c>
      <c r="F1598" t="s">
        <v>4405</v>
      </c>
      <c r="G1598">
        <v>0.101447070147</v>
      </c>
    </row>
    <row r="1599" spans="1:7" x14ac:dyDescent="0.2">
      <c r="A1599" t="str">
        <f t="shared" si="137"/>
        <v>CCAR1</v>
      </c>
      <c r="B1599" t="s">
        <v>372</v>
      </c>
      <c r="C1599">
        <v>70481084</v>
      </c>
      <c r="D1599" t="s">
        <v>8</v>
      </c>
      <c r="E1599">
        <v>23</v>
      </c>
      <c r="F1599" t="s">
        <v>4406</v>
      </c>
      <c r="G1599">
        <v>5.0398818034299998E-2</v>
      </c>
    </row>
    <row r="1600" spans="1:7" x14ac:dyDescent="0.2">
      <c r="A1600" t="str">
        <f t="shared" si="137"/>
        <v>CCAR1</v>
      </c>
      <c r="B1600" t="s">
        <v>372</v>
      </c>
      <c r="C1600">
        <v>70481039</v>
      </c>
      <c r="D1600" t="s">
        <v>8</v>
      </c>
      <c r="E1600">
        <v>22</v>
      </c>
      <c r="F1600" t="s">
        <v>4407</v>
      </c>
      <c r="G1600">
        <v>1.59200879298</v>
      </c>
    </row>
    <row r="1601" spans="1:7" x14ac:dyDescent="0.2">
      <c r="A1601" t="str">
        <f t="shared" si="137"/>
        <v>CCAR1</v>
      </c>
      <c r="B1601" t="s">
        <v>372</v>
      </c>
      <c r="C1601">
        <v>70480999</v>
      </c>
      <c r="D1601" t="s">
        <v>8</v>
      </c>
      <c r="E1601">
        <v>23</v>
      </c>
      <c r="F1601" t="s">
        <v>4408</v>
      </c>
      <c r="G1601">
        <v>4.9168094185600003E-2</v>
      </c>
    </row>
    <row r="1602" spans="1:7" x14ac:dyDescent="0.2">
      <c r="A1602" t="str">
        <f t="shared" si="137"/>
        <v>CCAR1</v>
      </c>
      <c r="B1602" t="s">
        <v>372</v>
      </c>
      <c r="C1602">
        <v>70481214</v>
      </c>
      <c r="D1602" t="s">
        <v>8</v>
      </c>
      <c r="E1602">
        <v>23</v>
      </c>
      <c r="F1602" t="s">
        <v>4409</v>
      </c>
      <c r="G1602">
        <v>0.215829484085</v>
      </c>
    </row>
    <row r="1603" spans="1:7" x14ac:dyDescent="0.2">
      <c r="A1603" t="str">
        <f t="shared" si="137"/>
        <v>CCAR1</v>
      </c>
      <c r="B1603" t="s">
        <v>372</v>
      </c>
      <c r="C1603">
        <v>70481199</v>
      </c>
      <c r="D1603" t="s">
        <v>8</v>
      </c>
      <c r="E1603">
        <v>24</v>
      </c>
      <c r="F1603" t="s">
        <v>4410</v>
      </c>
      <c r="G1603">
        <v>0.58889213418399999</v>
      </c>
    </row>
    <row r="1604" spans="1:7" x14ac:dyDescent="0.2">
      <c r="A1604" t="str">
        <f t="shared" ref="A1604:A1612" si="138">"CCDC157"</f>
        <v>CCDC157</v>
      </c>
      <c r="B1604" t="s">
        <v>193</v>
      </c>
      <c r="C1604">
        <v>30752638</v>
      </c>
      <c r="D1604" t="s">
        <v>8</v>
      </c>
      <c r="E1604">
        <v>24</v>
      </c>
      <c r="F1604" t="s">
        <v>4411</v>
      </c>
      <c r="G1604">
        <v>0.875176877086</v>
      </c>
    </row>
    <row r="1605" spans="1:7" x14ac:dyDescent="0.2">
      <c r="A1605" t="str">
        <f t="shared" si="138"/>
        <v>CCDC157</v>
      </c>
      <c r="B1605" t="s">
        <v>193</v>
      </c>
      <c r="C1605">
        <v>30752607</v>
      </c>
      <c r="D1605" t="s">
        <v>8</v>
      </c>
      <c r="E1605">
        <v>22</v>
      </c>
      <c r="F1605" t="s">
        <v>4412</v>
      </c>
      <c r="G1605">
        <v>0.58671559247000005</v>
      </c>
    </row>
    <row r="1606" spans="1:7" x14ac:dyDescent="0.2">
      <c r="A1606" t="str">
        <f t="shared" si="138"/>
        <v>CCDC157</v>
      </c>
      <c r="B1606" t="s">
        <v>193</v>
      </c>
      <c r="C1606">
        <v>30752809</v>
      </c>
      <c r="D1606" t="s">
        <v>3</v>
      </c>
      <c r="E1606">
        <v>23</v>
      </c>
      <c r="F1606" t="s">
        <v>4413</v>
      </c>
      <c r="G1606">
        <v>1.50445489378</v>
      </c>
    </row>
    <row r="1607" spans="1:7" x14ac:dyDescent="0.2">
      <c r="A1607" t="str">
        <f t="shared" si="138"/>
        <v>CCDC157</v>
      </c>
      <c r="B1607" t="s">
        <v>193</v>
      </c>
      <c r="C1607">
        <v>30752770</v>
      </c>
      <c r="D1607" t="s">
        <v>3</v>
      </c>
      <c r="E1607">
        <v>24</v>
      </c>
      <c r="F1607" t="s">
        <v>4414</v>
      </c>
      <c r="G1607">
        <v>-5.5973821106299997E-2</v>
      </c>
    </row>
    <row r="1608" spans="1:7" x14ac:dyDescent="0.2">
      <c r="A1608" t="str">
        <f t="shared" si="138"/>
        <v>CCDC157</v>
      </c>
      <c r="B1608" t="s">
        <v>193</v>
      </c>
      <c r="C1608">
        <v>30752621</v>
      </c>
      <c r="D1608" t="s">
        <v>3</v>
      </c>
      <c r="E1608">
        <v>23</v>
      </c>
      <c r="F1608" t="s">
        <v>4415</v>
      </c>
      <c r="G1608">
        <v>0.62036822913599998</v>
      </c>
    </row>
    <row r="1609" spans="1:7" x14ac:dyDescent="0.2">
      <c r="A1609" t="str">
        <f t="shared" si="138"/>
        <v>CCDC157</v>
      </c>
      <c r="B1609" t="s">
        <v>193</v>
      </c>
      <c r="C1609">
        <v>30752599</v>
      </c>
      <c r="D1609" t="s">
        <v>3</v>
      </c>
      <c r="E1609">
        <v>28</v>
      </c>
      <c r="F1609" t="s">
        <v>4416</v>
      </c>
      <c r="G1609">
        <v>2.4121222437699999E-2</v>
      </c>
    </row>
    <row r="1610" spans="1:7" x14ac:dyDescent="0.2">
      <c r="A1610" t="str">
        <f t="shared" si="138"/>
        <v>CCDC157</v>
      </c>
      <c r="B1610" t="s">
        <v>193</v>
      </c>
      <c r="C1610">
        <v>30752577</v>
      </c>
      <c r="D1610" t="s">
        <v>3</v>
      </c>
      <c r="E1610">
        <v>24</v>
      </c>
      <c r="F1610" t="s">
        <v>4417</v>
      </c>
      <c r="G1610">
        <v>2.3780016910899999E-2</v>
      </c>
    </row>
    <row r="1611" spans="1:7" x14ac:dyDescent="0.2">
      <c r="A1611" t="str">
        <f t="shared" si="138"/>
        <v>CCDC157</v>
      </c>
      <c r="B1611" t="s">
        <v>193</v>
      </c>
      <c r="C1611">
        <v>30752734</v>
      </c>
      <c r="D1611" t="s">
        <v>8</v>
      </c>
      <c r="E1611">
        <v>24</v>
      </c>
      <c r="F1611" t="s">
        <v>4418</v>
      </c>
      <c r="G1611">
        <v>1.85555167584E-2</v>
      </c>
    </row>
    <row r="1612" spans="1:7" x14ac:dyDescent="0.2">
      <c r="A1612" t="str">
        <f t="shared" si="138"/>
        <v>CCDC157</v>
      </c>
      <c r="B1612" t="s">
        <v>193</v>
      </c>
      <c r="C1612">
        <v>30752627</v>
      </c>
      <c r="D1612" t="s">
        <v>3</v>
      </c>
      <c r="E1612">
        <v>26</v>
      </c>
      <c r="F1612" t="s">
        <v>4419</v>
      </c>
      <c r="G1612">
        <v>0.12505917286099999</v>
      </c>
    </row>
    <row r="1613" spans="1:7" x14ac:dyDescent="0.2">
      <c r="A1613" t="str">
        <f t="shared" ref="A1613:A1622" si="139">"CCDC174"</f>
        <v>CCDC174</v>
      </c>
      <c r="B1613" t="s">
        <v>114</v>
      </c>
      <c r="C1613">
        <v>14693540</v>
      </c>
      <c r="D1613" t="s">
        <v>8</v>
      </c>
      <c r="E1613">
        <v>24</v>
      </c>
      <c r="F1613" t="s">
        <v>4420</v>
      </c>
      <c r="G1613">
        <v>2.7824826265500001E-2</v>
      </c>
    </row>
    <row r="1614" spans="1:7" x14ac:dyDescent="0.2">
      <c r="A1614" t="str">
        <f t="shared" si="139"/>
        <v>CCDC174</v>
      </c>
      <c r="B1614" t="s">
        <v>114</v>
      </c>
      <c r="C1614">
        <v>14693265</v>
      </c>
      <c r="D1614" t="s">
        <v>8</v>
      </c>
      <c r="E1614">
        <v>23</v>
      </c>
      <c r="F1614" t="s">
        <v>4421</v>
      </c>
      <c r="G1614">
        <v>2.1348187053000001E-2</v>
      </c>
    </row>
    <row r="1615" spans="1:7" x14ac:dyDescent="0.2">
      <c r="A1615" t="str">
        <f t="shared" si="139"/>
        <v>CCDC174</v>
      </c>
      <c r="B1615" t="s">
        <v>114</v>
      </c>
      <c r="C1615">
        <v>14693277</v>
      </c>
      <c r="D1615" t="s">
        <v>8</v>
      </c>
      <c r="E1615">
        <v>23</v>
      </c>
      <c r="F1615" t="s">
        <v>4422</v>
      </c>
      <c r="G1615">
        <v>2.9080889141900001E-2</v>
      </c>
    </row>
    <row r="1616" spans="1:7" x14ac:dyDescent="0.2">
      <c r="A1616" t="str">
        <f t="shared" si="139"/>
        <v>CCDC174</v>
      </c>
      <c r="B1616" t="s">
        <v>114</v>
      </c>
      <c r="C1616">
        <v>14693290</v>
      </c>
      <c r="D1616" t="s">
        <v>8</v>
      </c>
      <c r="E1616">
        <v>23</v>
      </c>
      <c r="F1616" t="s">
        <v>4423</v>
      </c>
      <c r="G1616">
        <v>1.222490503</v>
      </c>
    </row>
    <row r="1617" spans="1:7" x14ac:dyDescent="0.2">
      <c r="A1617" t="str">
        <f t="shared" si="139"/>
        <v>CCDC174</v>
      </c>
      <c r="B1617" t="s">
        <v>114</v>
      </c>
      <c r="C1617">
        <v>14693300</v>
      </c>
      <c r="D1617" t="s">
        <v>8</v>
      </c>
      <c r="E1617">
        <v>24</v>
      </c>
      <c r="F1617" t="s">
        <v>4424</v>
      </c>
      <c r="G1617">
        <v>0.86748807065699995</v>
      </c>
    </row>
    <row r="1618" spans="1:7" x14ac:dyDescent="0.2">
      <c r="A1618" t="str">
        <f t="shared" si="139"/>
        <v>CCDC174</v>
      </c>
      <c r="B1618" t="s">
        <v>114</v>
      </c>
      <c r="C1618">
        <v>14693565</v>
      </c>
      <c r="D1618" t="s">
        <v>8</v>
      </c>
      <c r="E1618">
        <v>24</v>
      </c>
      <c r="F1618" t="s">
        <v>4425</v>
      </c>
      <c r="G1618">
        <v>2.6784140699600001E-2</v>
      </c>
    </row>
    <row r="1619" spans="1:7" x14ac:dyDescent="0.2">
      <c r="A1619" t="str">
        <f t="shared" si="139"/>
        <v>CCDC174</v>
      </c>
      <c r="B1619" t="s">
        <v>114</v>
      </c>
      <c r="C1619">
        <v>14693262</v>
      </c>
      <c r="D1619" t="s">
        <v>3</v>
      </c>
      <c r="E1619">
        <v>21</v>
      </c>
      <c r="F1619" t="s">
        <v>4426</v>
      </c>
      <c r="G1619">
        <v>7.7386374976800001E-3</v>
      </c>
    </row>
    <row r="1620" spans="1:7" x14ac:dyDescent="0.2">
      <c r="A1620" t="str">
        <f t="shared" si="139"/>
        <v>CCDC174</v>
      </c>
      <c r="B1620" t="s">
        <v>114</v>
      </c>
      <c r="C1620">
        <v>14693291</v>
      </c>
      <c r="D1620" t="s">
        <v>3</v>
      </c>
      <c r="E1620">
        <v>23</v>
      </c>
      <c r="F1620" t="s">
        <v>4427</v>
      </c>
      <c r="G1620">
        <v>0.91002142634600003</v>
      </c>
    </row>
    <row r="1621" spans="1:7" x14ac:dyDescent="0.2">
      <c r="A1621" t="str">
        <f t="shared" si="139"/>
        <v>CCDC174</v>
      </c>
      <c r="B1621" t="s">
        <v>114</v>
      </c>
      <c r="C1621">
        <v>14693497</v>
      </c>
      <c r="D1621" t="s">
        <v>3</v>
      </c>
      <c r="E1621">
        <v>24</v>
      </c>
      <c r="F1621" t="s">
        <v>4428</v>
      </c>
      <c r="G1621">
        <v>2.1154370681300001E-2</v>
      </c>
    </row>
    <row r="1622" spans="1:7" x14ac:dyDescent="0.2">
      <c r="A1622" t="str">
        <f t="shared" si="139"/>
        <v>CCDC174</v>
      </c>
      <c r="B1622" t="s">
        <v>114</v>
      </c>
      <c r="C1622">
        <v>14693312</v>
      </c>
      <c r="D1622" t="s">
        <v>3</v>
      </c>
      <c r="E1622">
        <v>24</v>
      </c>
      <c r="F1622" t="s">
        <v>4429</v>
      </c>
      <c r="G1622">
        <v>0.50986506336699999</v>
      </c>
    </row>
    <row r="1623" spans="1:7" x14ac:dyDescent="0.2">
      <c r="A1623" t="str">
        <f t="shared" ref="A1623:A1632" si="140">"CCDC22"</f>
        <v>CCDC22</v>
      </c>
      <c r="B1623" t="s">
        <v>172</v>
      </c>
      <c r="C1623">
        <v>49092066</v>
      </c>
      <c r="D1623" t="s">
        <v>3</v>
      </c>
      <c r="E1623">
        <v>24</v>
      </c>
      <c r="F1623" t="s">
        <v>4430</v>
      </c>
      <c r="G1623">
        <v>0.36637617676599998</v>
      </c>
    </row>
    <row r="1624" spans="1:7" x14ac:dyDescent="0.2">
      <c r="A1624" t="str">
        <f t="shared" si="140"/>
        <v>CCDC22</v>
      </c>
      <c r="B1624" t="s">
        <v>172</v>
      </c>
      <c r="C1624">
        <v>49092039</v>
      </c>
      <c r="D1624" t="s">
        <v>3</v>
      </c>
      <c r="E1624">
        <v>23</v>
      </c>
      <c r="F1624" t="s">
        <v>4431</v>
      </c>
      <c r="G1624">
        <v>0.85360590536799996</v>
      </c>
    </row>
    <row r="1625" spans="1:7" x14ac:dyDescent="0.2">
      <c r="A1625" t="str">
        <f t="shared" si="140"/>
        <v>CCDC22</v>
      </c>
      <c r="B1625" t="s">
        <v>172</v>
      </c>
      <c r="C1625">
        <v>49092168</v>
      </c>
      <c r="D1625" t="s">
        <v>3</v>
      </c>
      <c r="E1625">
        <v>23</v>
      </c>
      <c r="F1625" t="s">
        <v>4432</v>
      </c>
      <c r="G1625">
        <v>1.0842898776100001</v>
      </c>
    </row>
    <row r="1626" spans="1:7" x14ac:dyDescent="0.2">
      <c r="A1626" t="str">
        <f t="shared" si="140"/>
        <v>CCDC22</v>
      </c>
      <c r="B1626" t="s">
        <v>172</v>
      </c>
      <c r="C1626">
        <v>49092122</v>
      </c>
      <c r="D1626" t="s">
        <v>3</v>
      </c>
      <c r="E1626">
        <v>24</v>
      </c>
      <c r="F1626" t="s">
        <v>4433</v>
      </c>
      <c r="G1626">
        <v>0.79507945414600001</v>
      </c>
    </row>
    <row r="1627" spans="1:7" x14ac:dyDescent="0.2">
      <c r="A1627" t="str">
        <f t="shared" si="140"/>
        <v>CCDC22</v>
      </c>
      <c r="B1627" t="s">
        <v>172</v>
      </c>
      <c r="C1627">
        <v>49092116</v>
      </c>
      <c r="D1627" t="s">
        <v>3</v>
      </c>
      <c r="E1627">
        <v>24</v>
      </c>
      <c r="F1627" t="s">
        <v>4434</v>
      </c>
      <c r="G1627">
        <v>0.80855538209800004</v>
      </c>
    </row>
    <row r="1628" spans="1:7" x14ac:dyDescent="0.2">
      <c r="A1628" t="str">
        <f t="shared" si="140"/>
        <v>CCDC22</v>
      </c>
      <c r="B1628" t="s">
        <v>172</v>
      </c>
      <c r="C1628">
        <v>49092198</v>
      </c>
      <c r="D1628" t="s">
        <v>3</v>
      </c>
      <c r="E1628">
        <v>24</v>
      </c>
      <c r="F1628" t="s">
        <v>4435</v>
      </c>
      <c r="G1628">
        <v>0.32012205416200001</v>
      </c>
    </row>
    <row r="1629" spans="1:7" x14ac:dyDescent="0.2">
      <c r="A1629" t="str">
        <f t="shared" si="140"/>
        <v>CCDC22</v>
      </c>
      <c r="B1629" t="s">
        <v>172</v>
      </c>
      <c r="C1629">
        <v>49092110</v>
      </c>
      <c r="D1629" t="s">
        <v>3</v>
      </c>
      <c r="E1629">
        <v>23</v>
      </c>
      <c r="F1629" t="s">
        <v>4436</v>
      </c>
      <c r="G1629">
        <v>0.79281987014199995</v>
      </c>
    </row>
    <row r="1630" spans="1:7" x14ac:dyDescent="0.2">
      <c r="A1630" t="str">
        <f t="shared" si="140"/>
        <v>CCDC22</v>
      </c>
      <c r="B1630" t="s">
        <v>172</v>
      </c>
      <c r="C1630">
        <v>49091880</v>
      </c>
      <c r="D1630" t="s">
        <v>3</v>
      </c>
      <c r="E1630">
        <v>24</v>
      </c>
      <c r="F1630" t="s">
        <v>4437</v>
      </c>
      <c r="G1630">
        <v>0.49766982084299999</v>
      </c>
    </row>
    <row r="1631" spans="1:7" x14ac:dyDescent="0.2">
      <c r="A1631" t="str">
        <f t="shared" si="140"/>
        <v>CCDC22</v>
      </c>
      <c r="B1631" t="s">
        <v>172</v>
      </c>
      <c r="C1631">
        <v>49091943</v>
      </c>
      <c r="D1631" t="s">
        <v>3</v>
      </c>
      <c r="E1631">
        <v>24</v>
      </c>
      <c r="F1631" t="s">
        <v>4438</v>
      </c>
      <c r="G1631">
        <v>0.841811077809</v>
      </c>
    </row>
    <row r="1632" spans="1:7" x14ac:dyDescent="0.2">
      <c r="A1632" t="str">
        <f t="shared" si="140"/>
        <v>CCDC22</v>
      </c>
      <c r="B1632" t="s">
        <v>172</v>
      </c>
      <c r="C1632">
        <v>49092099</v>
      </c>
      <c r="D1632" t="s">
        <v>8</v>
      </c>
      <c r="E1632">
        <v>24</v>
      </c>
      <c r="F1632" t="s">
        <v>4439</v>
      </c>
      <c r="G1632">
        <v>1.0621042170199999</v>
      </c>
    </row>
    <row r="1633" spans="1:7" x14ac:dyDescent="0.2">
      <c r="A1633" t="str">
        <f t="shared" ref="A1633:A1640" si="141">"CCDC51"</f>
        <v>CCDC51</v>
      </c>
      <c r="B1633" t="s">
        <v>114</v>
      </c>
      <c r="C1633">
        <v>48481319</v>
      </c>
      <c r="D1633" t="s">
        <v>3</v>
      </c>
      <c r="E1633">
        <v>24</v>
      </c>
      <c r="F1633" t="s">
        <v>4440</v>
      </c>
      <c r="G1633">
        <v>0.91646973163500001</v>
      </c>
    </row>
    <row r="1634" spans="1:7" x14ac:dyDescent="0.2">
      <c r="A1634" t="str">
        <f t="shared" si="141"/>
        <v>CCDC51</v>
      </c>
      <c r="B1634" t="s">
        <v>114</v>
      </c>
      <c r="C1634">
        <v>48481384</v>
      </c>
      <c r="D1634" t="s">
        <v>3</v>
      </c>
      <c r="E1634">
        <v>24</v>
      </c>
      <c r="F1634" t="s">
        <v>4441</v>
      </c>
      <c r="G1634">
        <v>0.75912515886700005</v>
      </c>
    </row>
    <row r="1635" spans="1:7" x14ac:dyDescent="0.2">
      <c r="A1635" t="str">
        <f t="shared" si="141"/>
        <v>CCDC51</v>
      </c>
      <c r="B1635" t="s">
        <v>114</v>
      </c>
      <c r="C1635">
        <v>48481396</v>
      </c>
      <c r="D1635" t="s">
        <v>3</v>
      </c>
      <c r="E1635">
        <v>23</v>
      </c>
      <c r="F1635" t="s">
        <v>4442</v>
      </c>
      <c r="G1635">
        <v>0.98832997317500004</v>
      </c>
    </row>
    <row r="1636" spans="1:7" x14ac:dyDescent="0.2">
      <c r="A1636" t="str">
        <f t="shared" si="141"/>
        <v>CCDC51</v>
      </c>
      <c r="B1636" t="s">
        <v>114</v>
      </c>
      <c r="C1636">
        <v>48481454</v>
      </c>
      <c r="D1636" t="s">
        <v>3</v>
      </c>
      <c r="E1636">
        <v>24</v>
      </c>
      <c r="F1636" t="s">
        <v>4443</v>
      </c>
      <c r="G1636">
        <v>0.61770564504299996</v>
      </c>
    </row>
    <row r="1637" spans="1:7" x14ac:dyDescent="0.2">
      <c r="A1637" t="str">
        <f t="shared" si="141"/>
        <v>CCDC51</v>
      </c>
      <c r="B1637" t="s">
        <v>114</v>
      </c>
      <c r="C1637">
        <v>48481466</v>
      </c>
      <c r="D1637" t="s">
        <v>3</v>
      </c>
      <c r="E1637">
        <v>24</v>
      </c>
      <c r="F1637" t="s">
        <v>4444</v>
      </c>
      <c r="G1637">
        <v>0.52481373388300001</v>
      </c>
    </row>
    <row r="1638" spans="1:7" x14ac:dyDescent="0.2">
      <c r="A1638" t="str">
        <f t="shared" si="141"/>
        <v>CCDC51</v>
      </c>
      <c r="B1638" t="s">
        <v>114</v>
      </c>
      <c r="C1638">
        <v>48481497</v>
      </c>
      <c r="D1638" t="s">
        <v>3</v>
      </c>
      <c r="E1638">
        <v>24</v>
      </c>
      <c r="F1638" t="s">
        <v>4445</v>
      </c>
      <c r="G1638">
        <v>0.96014772459700004</v>
      </c>
    </row>
    <row r="1639" spans="1:7" x14ac:dyDescent="0.2">
      <c r="A1639" t="str">
        <f t="shared" si="141"/>
        <v>CCDC51</v>
      </c>
      <c r="B1639" t="s">
        <v>114</v>
      </c>
      <c r="C1639">
        <v>48481427</v>
      </c>
      <c r="D1639" t="s">
        <v>8</v>
      </c>
      <c r="E1639">
        <v>24</v>
      </c>
      <c r="F1639" t="s">
        <v>4446</v>
      </c>
      <c r="G1639">
        <v>0.35670456512199999</v>
      </c>
    </row>
    <row r="1640" spans="1:7" x14ac:dyDescent="0.2">
      <c r="A1640" t="str">
        <f t="shared" si="141"/>
        <v>CCDC51</v>
      </c>
      <c r="B1640" t="s">
        <v>114</v>
      </c>
      <c r="C1640">
        <v>48481293</v>
      </c>
      <c r="D1640" t="s">
        <v>3</v>
      </c>
      <c r="E1640">
        <v>24</v>
      </c>
      <c r="F1640" t="s">
        <v>4447</v>
      </c>
      <c r="G1640">
        <v>1.05152230223</v>
      </c>
    </row>
    <row r="1641" spans="1:7" x14ac:dyDescent="0.2">
      <c r="A1641" t="str">
        <f t="shared" ref="A1641:A1650" si="142">"CCDC58"</f>
        <v>CCDC58</v>
      </c>
      <c r="B1641" t="s">
        <v>114</v>
      </c>
      <c r="C1641">
        <v>122101947</v>
      </c>
      <c r="D1641" t="s">
        <v>3</v>
      </c>
      <c r="E1641">
        <v>24</v>
      </c>
      <c r="F1641" t="s">
        <v>4448</v>
      </c>
      <c r="G1641">
        <v>0.25697181402699998</v>
      </c>
    </row>
    <row r="1642" spans="1:7" x14ac:dyDescent="0.2">
      <c r="A1642" t="str">
        <f t="shared" si="142"/>
        <v>CCDC58</v>
      </c>
      <c r="B1642" t="s">
        <v>114</v>
      </c>
      <c r="C1642">
        <v>122102006</v>
      </c>
      <c r="D1642" t="s">
        <v>8</v>
      </c>
      <c r="E1642">
        <v>24</v>
      </c>
      <c r="F1642" t="s">
        <v>4449</v>
      </c>
      <c r="G1642">
        <v>0.31938370030899998</v>
      </c>
    </row>
    <row r="1643" spans="1:7" x14ac:dyDescent="0.2">
      <c r="A1643" t="str">
        <f t="shared" si="142"/>
        <v>CCDC58</v>
      </c>
      <c r="B1643" t="s">
        <v>114</v>
      </c>
      <c r="C1643">
        <v>122101802</v>
      </c>
      <c r="D1643" t="s">
        <v>3</v>
      </c>
      <c r="E1643">
        <v>24</v>
      </c>
      <c r="F1643" t="s">
        <v>4450</v>
      </c>
      <c r="G1643">
        <v>0.49810545053799998</v>
      </c>
    </row>
    <row r="1644" spans="1:7" x14ac:dyDescent="0.2">
      <c r="A1644" t="str">
        <f t="shared" si="142"/>
        <v>CCDC58</v>
      </c>
      <c r="B1644" t="s">
        <v>114</v>
      </c>
      <c r="C1644">
        <v>122101831</v>
      </c>
      <c r="D1644" t="s">
        <v>3</v>
      </c>
      <c r="E1644">
        <v>24</v>
      </c>
      <c r="F1644" t="s">
        <v>4451</v>
      </c>
      <c r="G1644">
        <v>0.80492997569500002</v>
      </c>
    </row>
    <row r="1645" spans="1:7" x14ac:dyDescent="0.2">
      <c r="A1645" t="str">
        <f t="shared" si="142"/>
        <v>CCDC58</v>
      </c>
      <c r="B1645" t="s">
        <v>114</v>
      </c>
      <c r="C1645">
        <v>122101857</v>
      </c>
      <c r="D1645" t="s">
        <v>3</v>
      </c>
      <c r="E1645">
        <v>24</v>
      </c>
      <c r="F1645" t="s">
        <v>4452</v>
      </c>
      <c r="G1645">
        <v>0.17816687280499999</v>
      </c>
    </row>
    <row r="1646" spans="1:7" x14ac:dyDescent="0.2">
      <c r="A1646" t="str">
        <f t="shared" si="142"/>
        <v>CCDC58</v>
      </c>
      <c r="B1646" t="s">
        <v>114</v>
      </c>
      <c r="C1646">
        <v>122101864</v>
      </c>
      <c r="D1646" t="s">
        <v>3</v>
      </c>
      <c r="E1646">
        <v>23</v>
      </c>
      <c r="F1646" t="s">
        <v>4453</v>
      </c>
      <c r="G1646">
        <v>0.11486079360400001</v>
      </c>
    </row>
    <row r="1647" spans="1:7" x14ac:dyDescent="0.2">
      <c r="A1647" t="str">
        <f t="shared" si="142"/>
        <v>CCDC58</v>
      </c>
      <c r="B1647" t="s">
        <v>114</v>
      </c>
      <c r="C1647">
        <v>122101885</v>
      </c>
      <c r="D1647" t="s">
        <v>3</v>
      </c>
      <c r="E1647">
        <v>24</v>
      </c>
      <c r="F1647" t="s">
        <v>4454</v>
      </c>
      <c r="G1647">
        <v>0.43419172776999998</v>
      </c>
    </row>
    <row r="1648" spans="1:7" x14ac:dyDescent="0.2">
      <c r="A1648" t="str">
        <f t="shared" si="142"/>
        <v>CCDC58</v>
      </c>
      <c r="B1648" t="s">
        <v>114</v>
      </c>
      <c r="C1648">
        <v>122101983</v>
      </c>
      <c r="D1648" t="s">
        <v>8</v>
      </c>
      <c r="E1648">
        <v>24</v>
      </c>
      <c r="F1648" t="s">
        <v>4455</v>
      </c>
      <c r="G1648">
        <v>0.25143412744499999</v>
      </c>
    </row>
    <row r="1649" spans="1:7" x14ac:dyDescent="0.2">
      <c r="A1649" t="str">
        <f t="shared" si="142"/>
        <v>CCDC58</v>
      </c>
      <c r="B1649" t="s">
        <v>114</v>
      </c>
      <c r="C1649">
        <v>122102012</v>
      </c>
      <c r="D1649" t="s">
        <v>3</v>
      </c>
      <c r="E1649">
        <v>24</v>
      </c>
      <c r="F1649" t="s">
        <v>4456</v>
      </c>
      <c r="G1649">
        <v>1.12206200096</v>
      </c>
    </row>
    <row r="1650" spans="1:7" x14ac:dyDescent="0.2">
      <c r="A1650" t="str">
        <f t="shared" si="142"/>
        <v>CCDC58</v>
      </c>
      <c r="B1650" t="s">
        <v>114</v>
      </c>
      <c r="C1650">
        <v>122102121</v>
      </c>
      <c r="D1650" t="s">
        <v>8</v>
      </c>
      <c r="E1650">
        <v>23</v>
      </c>
      <c r="F1650" t="s">
        <v>4457</v>
      </c>
      <c r="G1650">
        <v>1.0730080233499999</v>
      </c>
    </row>
    <row r="1651" spans="1:7" x14ac:dyDescent="0.2">
      <c r="A1651" t="str">
        <f t="shared" ref="A1651:A1660" si="143">"CCDC6"</f>
        <v>CCDC6</v>
      </c>
      <c r="B1651" t="s">
        <v>372</v>
      </c>
      <c r="C1651">
        <v>61666437</v>
      </c>
      <c r="D1651" t="s">
        <v>8</v>
      </c>
      <c r="E1651">
        <v>24</v>
      </c>
      <c r="F1651" t="s">
        <v>4458</v>
      </c>
      <c r="G1651">
        <v>0.48259596047800002</v>
      </c>
    </row>
    <row r="1652" spans="1:7" x14ac:dyDescent="0.2">
      <c r="A1652" t="str">
        <f t="shared" si="143"/>
        <v>CCDC6</v>
      </c>
      <c r="B1652" t="s">
        <v>372</v>
      </c>
      <c r="C1652">
        <v>61666275</v>
      </c>
      <c r="D1652" t="s">
        <v>8</v>
      </c>
      <c r="E1652">
        <v>24</v>
      </c>
      <c r="F1652" t="s">
        <v>4459</v>
      </c>
      <c r="G1652">
        <v>0.59628341195500001</v>
      </c>
    </row>
    <row r="1653" spans="1:7" x14ac:dyDescent="0.2">
      <c r="A1653" t="str">
        <f t="shared" si="143"/>
        <v>CCDC6</v>
      </c>
      <c r="B1653" t="s">
        <v>372</v>
      </c>
      <c r="C1653">
        <v>61666264</v>
      </c>
      <c r="D1653" t="s">
        <v>8</v>
      </c>
      <c r="E1653">
        <v>24</v>
      </c>
      <c r="F1653" t="s">
        <v>4460</v>
      </c>
      <c r="G1653">
        <v>0.60826524599999998</v>
      </c>
    </row>
    <row r="1654" spans="1:7" x14ac:dyDescent="0.2">
      <c r="A1654" t="str">
        <f t="shared" si="143"/>
        <v>CCDC6</v>
      </c>
      <c r="B1654" t="s">
        <v>372</v>
      </c>
      <c r="C1654">
        <v>61666257</v>
      </c>
      <c r="D1654" t="s">
        <v>8</v>
      </c>
      <c r="E1654">
        <v>24</v>
      </c>
      <c r="F1654" t="s">
        <v>4461</v>
      </c>
      <c r="G1654">
        <v>0.67376107071900004</v>
      </c>
    </row>
    <row r="1655" spans="1:7" x14ac:dyDescent="0.2">
      <c r="A1655" t="str">
        <f t="shared" si="143"/>
        <v>CCDC6</v>
      </c>
      <c r="B1655" t="s">
        <v>372</v>
      </c>
      <c r="C1655">
        <v>61666417</v>
      </c>
      <c r="D1655" t="s">
        <v>8</v>
      </c>
      <c r="E1655">
        <v>23</v>
      </c>
      <c r="F1655" t="s">
        <v>4462</v>
      </c>
      <c r="G1655">
        <v>1.13977979879</v>
      </c>
    </row>
    <row r="1656" spans="1:7" x14ac:dyDescent="0.2">
      <c r="A1656" t="str">
        <f t="shared" si="143"/>
        <v>CCDC6</v>
      </c>
      <c r="B1656" t="s">
        <v>372</v>
      </c>
      <c r="C1656">
        <v>61666348</v>
      </c>
      <c r="D1656" t="s">
        <v>3</v>
      </c>
      <c r="E1656">
        <v>24</v>
      </c>
      <c r="F1656" t="s">
        <v>4463</v>
      </c>
      <c r="G1656">
        <v>0.697328826673</v>
      </c>
    </row>
    <row r="1657" spans="1:7" x14ac:dyDescent="0.2">
      <c r="A1657" t="str">
        <f t="shared" si="143"/>
        <v>CCDC6</v>
      </c>
      <c r="B1657" t="s">
        <v>372</v>
      </c>
      <c r="C1657">
        <v>61666261</v>
      </c>
      <c r="D1657" t="s">
        <v>3</v>
      </c>
      <c r="E1657">
        <v>23</v>
      </c>
      <c r="F1657" t="s">
        <v>4464</v>
      </c>
      <c r="G1657">
        <v>-1.77364074192E-2</v>
      </c>
    </row>
    <row r="1658" spans="1:7" x14ac:dyDescent="0.2">
      <c r="A1658" t="str">
        <f t="shared" si="143"/>
        <v>CCDC6</v>
      </c>
      <c r="B1658" t="s">
        <v>372</v>
      </c>
      <c r="C1658">
        <v>61666450</v>
      </c>
      <c r="D1658" t="s">
        <v>8</v>
      </c>
      <c r="E1658">
        <v>24</v>
      </c>
      <c r="F1658" t="s">
        <v>4465</v>
      </c>
      <c r="G1658">
        <v>9.3902341893099997E-2</v>
      </c>
    </row>
    <row r="1659" spans="1:7" x14ac:dyDescent="0.2">
      <c r="A1659" t="str">
        <f t="shared" si="143"/>
        <v>CCDC6</v>
      </c>
      <c r="B1659" t="s">
        <v>372</v>
      </c>
      <c r="C1659">
        <v>61666387</v>
      </c>
      <c r="D1659" t="s">
        <v>3</v>
      </c>
      <c r="E1659">
        <v>24</v>
      </c>
      <c r="F1659" t="s">
        <v>4466</v>
      </c>
      <c r="G1659">
        <v>0.40333337371599998</v>
      </c>
    </row>
    <row r="1660" spans="1:7" x14ac:dyDescent="0.2">
      <c r="A1660" t="str">
        <f t="shared" si="143"/>
        <v>CCDC6</v>
      </c>
      <c r="B1660" t="s">
        <v>372</v>
      </c>
      <c r="C1660">
        <v>61666146</v>
      </c>
      <c r="D1660" t="s">
        <v>3</v>
      </c>
      <c r="E1660">
        <v>24</v>
      </c>
      <c r="F1660" t="s">
        <v>4467</v>
      </c>
      <c r="G1660">
        <v>1.16289137454</v>
      </c>
    </row>
    <row r="1661" spans="1:7" x14ac:dyDescent="0.2">
      <c r="A1661" t="str">
        <f t="shared" ref="A1661:A1670" si="144">"CCDC84"</f>
        <v>CCDC84</v>
      </c>
      <c r="B1661" t="s">
        <v>291</v>
      </c>
      <c r="C1661">
        <v>118869114</v>
      </c>
      <c r="D1661" t="s">
        <v>8</v>
      </c>
      <c r="E1661">
        <v>22</v>
      </c>
      <c r="F1661" t="s">
        <v>4468</v>
      </c>
      <c r="G1661">
        <v>-0.13878533030699999</v>
      </c>
    </row>
    <row r="1662" spans="1:7" x14ac:dyDescent="0.2">
      <c r="A1662" t="str">
        <f t="shared" si="144"/>
        <v>CCDC84</v>
      </c>
      <c r="B1662" t="s">
        <v>291</v>
      </c>
      <c r="C1662">
        <v>118869124</v>
      </c>
      <c r="D1662" t="s">
        <v>8</v>
      </c>
      <c r="E1662">
        <v>24</v>
      </c>
      <c r="F1662" t="s">
        <v>4469</v>
      </c>
      <c r="G1662">
        <v>5.3761349523199997E-2</v>
      </c>
    </row>
    <row r="1663" spans="1:7" x14ac:dyDescent="0.2">
      <c r="A1663" t="str">
        <f t="shared" si="144"/>
        <v>CCDC84</v>
      </c>
      <c r="B1663" t="s">
        <v>291</v>
      </c>
      <c r="C1663">
        <v>118868803</v>
      </c>
      <c r="D1663" t="s">
        <v>3</v>
      </c>
      <c r="E1663">
        <v>24</v>
      </c>
      <c r="F1663" t="s">
        <v>4470</v>
      </c>
      <c r="G1663">
        <v>0.84728686821900001</v>
      </c>
    </row>
    <row r="1664" spans="1:7" x14ac:dyDescent="0.2">
      <c r="A1664" t="str">
        <f t="shared" si="144"/>
        <v>CCDC84</v>
      </c>
      <c r="B1664" t="s">
        <v>291</v>
      </c>
      <c r="C1664">
        <v>118868855</v>
      </c>
      <c r="D1664" t="s">
        <v>3</v>
      </c>
      <c r="E1664">
        <v>23</v>
      </c>
      <c r="F1664" t="s">
        <v>4471</v>
      </c>
      <c r="G1664">
        <v>0.52457219426000001</v>
      </c>
    </row>
    <row r="1665" spans="1:7" x14ac:dyDescent="0.2">
      <c r="A1665" t="str">
        <f t="shared" si="144"/>
        <v>CCDC84</v>
      </c>
      <c r="B1665" t="s">
        <v>291</v>
      </c>
      <c r="C1665">
        <v>118868892</v>
      </c>
      <c r="D1665" t="s">
        <v>3</v>
      </c>
      <c r="E1665">
        <v>23</v>
      </c>
      <c r="F1665" t="s">
        <v>4472</v>
      </c>
      <c r="G1665">
        <v>6.0108286055200001E-2</v>
      </c>
    </row>
    <row r="1666" spans="1:7" x14ac:dyDescent="0.2">
      <c r="A1666" t="str">
        <f t="shared" si="144"/>
        <v>CCDC84</v>
      </c>
      <c r="B1666" t="s">
        <v>291</v>
      </c>
      <c r="C1666">
        <v>118868913</v>
      </c>
      <c r="D1666" t="s">
        <v>3</v>
      </c>
      <c r="E1666">
        <v>24</v>
      </c>
      <c r="F1666" t="s">
        <v>4473</v>
      </c>
      <c r="G1666">
        <v>4.038313751E-2</v>
      </c>
    </row>
    <row r="1667" spans="1:7" x14ac:dyDescent="0.2">
      <c r="A1667" t="str">
        <f t="shared" si="144"/>
        <v>CCDC84</v>
      </c>
      <c r="B1667" t="s">
        <v>291</v>
      </c>
      <c r="C1667">
        <v>118868858</v>
      </c>
      <c r="D1667" t="s">
        <v>8</v>
      </c>
      <c r="E1667">
        <v>24</v>
      </c>
      <c r="F1667" t="s">
        <v>4474</v>
      </c>
      <c r="G1667">
        <v>5.7948035542699998E-2</v>
      </c>
    </row>
    <row r="1668" spans="1:7" x14ac:dyDescent="0.2">
      <c r="A1668" t="str">
        <f t="shared" si="144"/>
        <v>CCDC84</v>
      </c>
      <c r="B1668" t="s">
        <v>291</v>
      </c>
      <c r="C1668">
        <v>118868873</v>
      </c>
      <c r="D1668" t="s">
        <v>8</v>
      </c>
      <c r="E1668">
        <v>24</v>
      </c>
      <c r="F1668" t="s">
        <v>4475</v>
      </c>
      <c r="G1668">
        <v>0.99193014889800002</v>
      </c>
    </row>
    <row r="1669" spans="1:7" x14ac:dyDescent="0.2">
      <c r="A1669" t="str">
        <f t="shared" si="144"/>
        <v>CCDC84</v>
      </c>
      <c r="B1669" t="s">
        <v>291</v>
      </c>
      <c r="C1669">
        <v>118868883</v>
      </c>
      <c r="D1669" t="s">
        <v>8</v>
      </c>
      <c r="E1669">
        <v>23</v>
      </c>
      <c r="F1669" t="s">
        <v>4476</v>
      </c>
      <c r="G1669">
        <v>1.16078298288</v>
      </c>
    </row>
    <row r="1670" spans="1:7" x14ac:dyDescent="0.2">
      <c r="A1670" t="str">
        <f t="shared" si="144"/>
        <v>CCDC84</v>
      </c>
      <c r="B1670" t="s">
        <v>291</v>
      </c>
      <c r="C1670">
        <v>118869088</v>
      </c>
      <c r="D1670" t="s">
        <v>8</v>
      </c>
      <c r="E1670">
        <v>24</v>
      </c>
      <c r="F1670" t="s">
        <v>4477</v>
      </c>
      <c r="G1670">
        <v>9.4976048032400007E-2</v>
      </c>
    </row>
    <row r="1671" spans="1:7" x14ac:dyDescent="0.2">
      <c r="A1671" t="str">
        <f t="shared" ref="A1671:A1680" si="145">"CCNB1"</f>
        <v>CCNB1</v>
      </c>
      <c r="B1671" t="s">
        <v>64</v>
      </c>
      <c r="C1671">
        <v>68463109</v>
      </c>
      <c r="D1671" t="s">
        <v>8</v>
      </c>
      <c r="E1671">
        <v>24</v>
      </c>
      <c r="F1671" t="s">
        <v>4478</v>
      </c>
      <c r="G1671">
        <v>0.99918694721099999</v>
      </c>
    </row>
    <row r="1672" spans="1:7" x14ac:dyDescent="0.2">
      <c r="A1672" t="str">
        <f t="shared" si="145"/>
        <v>CCNB1</v>
      </c>
      <c r="B1672" t="s">
        <v>64</v>
      </c>
      <c r="C1672">
        <v>68463035</v>
      </c>
      <c r="D1672" t="s">
        <v>8</v>
      </c>
      <c r="E1672">
        <v>23</v>
      </c>
      <c r="F1672" t="s">
        <v>4479</v>
      </c>
      <c r="G1672">
        <v>0.23732490238599999</v>
      </c>
    </row>
    <row r="1673" spans="1:7" x14ac:dyDescent="0.2">
      <c r="A1673" t="str">
        <f t="shared" si="145"/>
        <v>CCNB1</v>
      </c>
      <c r="B1673" t="s">
        <v>64</v>
      </c>
      <c r="C1673">
        <v>68463002</v>
      </c>
      <c r="D1673" t="s">
        <v>8</v>
      </c>
      <c r="E1673">
        <v>22</v>
      </c>
      <c r="F1673" t="s">
        <v>4480</v>
      </c>
      <c r="G1673">
        <v>1.24489222156</v>
      </c>
    </row>
    <row r="1674" spans="1:7" x14ac:dyDescent="0.2">
      <c r="A1674" t="str">
        <f t="shared" si="145"/>
        <v>CCNB1</v>
      </c>
      <c r="B1674" t="s">
        <v>64</v>
      </c>
      <c r="C1674">
        <v>68462963</v>
      </c>
      <c r="D1674" t="s">
        <v>8</v>
      </c>
      <c r="E1674">
        <v>24</v>
      </c>
      <c r="F1674" t="s">
        <v>4481</v>
      </c>
      <c r="G1674">
        <v>0.71186554481599995</v>
      </c>
    </row>
    <row r="1675" spans="1:7" x14ac:dyDescent="0.2">
      <c r="A1675" t="str">
        <f t="shared" si="145"/>
        <v>CCNB1</v>
      </c>
      <c r="B1675" t="s">
        <v>64</v>
      </c>
      <c r="C1675">
        <v>68462896</v>
      </c>
      <c r="D1675" t="s">
        <v>8</v>
      </c>
      <c r="E1675">
        <v>22</v>
      </c>
      <c r="F1675" t="s">
        <v>4482</v>
      </c>
      <c r="G1675">
        <v>0.30571769831899998</v>
      </c>
    </row>
    <row r="1676" spans="1:7" x14ac:dyDescent="0.2">
      <c r="A1676" t="str">
        <f t="shared" si="145"/>
        <v>CCNB1</v>
      </c>
      <c r="B1676" t="s">
        <v>64</v>
      </c>
      <c r="C1676">
        <v>68462842</v>
      </c>
      <c r="D1676" t="s">
        <v>3</v>
      </c>
      <c r="E1676">
        <v>24</v>
      </c>
      <c r="F1676" t="s">
        <v>4483</v>
      </c>
      <c r="G1676">
        <v>0.15266939771900001</v>
      </c>
    </row>
    <row r="1677" spans="1:7" x14ac:dyDescent="0.2">
      <c r="A1677" t="str">
        <f t="shared" si="145"/>
        <v>CCNB1</v>
      </c>
      <c r="B1677" t="s">
        <v>64</v>
      </c>
      <c r="C1677">
        <v>68463097</v>
      </c>
      <c r="D1677" t="s">
        <v>3</v>
      </c>
      <c r="E1677">
        <v>22</v>
      </c>
      <c r="F1677" t="s">
        <v>4484</v>
      </c>
      <c r="G1677">
        <v>0.75592083122599996</v>
      </c>
    </row>
    <row r="1678" spans="1:7" x14ac:dyDescent="0.2">
      <c r="A1678" t="str">
        <f t="shared" si="145"/>
        <v>CCNB1</v>
      </c>
      <c r="B1678" t="s">
        <v>64</v>
      </c>
      <c r="C1678">
        <v>68462830</v>
      </c>
      <c r="D1678" t="s">
        <v>3</v>
      </c>
      <c r="E1678">
        <v>21</v>
      </c>
      <c r="F1678" t="s">
        <v>4485</v>
      </c>
      <c r="G1678">
        <v>1.84607309372E-2</v>
      </c>
    </row>
    <row r="1679" spans="1:7" x14ac:dyDescent="0.2">
      <c r="A1679" t="str">
        <f t="shared" si="145"/>
        <v>CCNB1</v>
      </c>
      <c r="B1679" t="s">
        <v>64</v>
      </c>
      <c r="C1679">
        <v>68462824</v>
      </c>
      <c r="D1679" t="s">
        <v>3</v>
      </c>
      <c r="E1679">
        <v>23</v>
      </c>
      <c r="F1679" t="s">
        <v>4486</v>
      </c>
      <c r="G1679">
        <v>-0.15835158784299999</v>
      </c>
    </row>
    <row r="1680" spans="1:7" x14ac:dyDescent="0.2">
      <c r="A1680" t="str">
        <f t="shared" si="145"/>
        <v>CCNB1</v>
      </c>
      <c r="B1680" t="s">
        <v>64</v>
      </c>
      <c r="C1680">
        <v>68462882</v>
      </c>
      <c r="D1680" t="s">
        <v>8</v>
      </c>
      <c r="E1680">
        <v>22</v>
      </c>
      <c r="F1680" t="s">
        <v>4487</v>
      </c>
      <c r="G1680">
        <v>0.623196620772</v>
      </c>
    </row>
    <row r="1681" spans="1:7" x14ac:dyDescent="0.2">
      <c r="A1681" t="str">
        <f t="shared" ref="A1681:A1700" si="146">"CCNC"</f>
        <v>CCNC</v>
      </c>
      <c r="B1681" t="s">
        <v>75</v>
      </c>
      <c r="C1681">
        <v>100016840</v>
      </c>
      <c r="D1681" t="s">
        <v>8</v>
      </c>
      <c r="E1681">
        <v>22</v>
      </c>
      <c r="F1681" t="s">
        <v>4488</v>
      </c>
      <c r="G1681">
        <v>9.3983854162900005E-2</v>
      </c>
    </row>
    <row r="1682" spans="1:7" x14ac:dyDescent="0.2">
      <c r="A1682" t="str">
        <f t="shared" si="146"/>
        <v>CCNC</v>
      </c>
      <c r="B1682" t="s">
        <v>75</v>
      </c>
      <c r="C1682">
        <v>100016828</v>
      </c>
      <c r="D1682" t="s">
        <v>8</v>
      </c>
      <c r="E1682">
        <v>24</v>
      </c>
      <c r="F1682" t="s">
        <v>4489</v>
      </c>
      <c r="G1682">
        <v>-6.4259455556999997E-3</v>
      </c>
    </row>
    <row r="1683" spans="1:7" x14ac:dyDescent="0.2">
      <c r="A1683" t="str">
        <f t="shared" si="146"/>
        <v>CCNC</v>
      </c>
      <c r="B1683" t="s">
        <v>75</v>
      </c>
      <c r="C1683">
        <v>100016761</v>
      </c>
      <c r="D1683" t="s">
        <v>8</v>
      </c>
      <c r="E1683">
        <v>23</v>
      </c>
      <c r="F1683" t="s">
        <v>4490</v>
      </c>
      <c r="G1683">
        <v>-2.1830185611100002E-3</v>
      </c>
    </row>
    <row r="1684" spans="1:7" x14ac:dyDescent="0.2">
      <c r="A1684" t="str">
        <f t="shared" si="146"/>
        <v>CCNC</v>
      </c>
      <c r="B1684" t="s">
        <v>75</v>
      </c>
      <c r="C1684">
        <v>100016754</v>
      </c>
      <c r="D1684" t="s">
        <v>8</v>
      </c>
      <c r="E1684">
        <v>24</v>
      </c>
      <c r="F1684" t="s">
        <v>4491</v>
      </c>
      <c r="G1684">
        <v>-0.10656833316</v>
      </c>
    </row>
    <row r="1685" spans="1:7" x14ac:dyDescent="0.2">
      <c r="A1685" t="str">
        <f t="shared" si="146"/>
        <v>CCNC</v>
      </c>
      <c r="B1685" t="s">
        <v>75</v>
      </c>
      <c r="C1685">
        <v>100016649</v>
      </c>
      <c r="D1685" t="s">
        <v>8</v>
      </c>
      <c r="E1685">
        <v>24</v>
      </c>
      <c r="F1685" t="s">
        <v>4492</v>
      </c>
      <c r="G1685">
        <v>0.118759819485</v>
      </c>
    </row>
    <row r="1686" spans="1:7" x14ac:dyDescent="0.2">
      <c r="A1686" t="str">
        <f t="shared" si="146"/>
        <v>CCNC</v>
      </c>
      <c r="B1686" t="s">
        <v>75</v>
      </c>
      <c r="C1686">
        <v>100016550</v>
      </c>
      <c r="D1686" t="s">
        <v>8</v>
      </c>
      <c r="E1686">
        <v>24</v>
      </c>
      <c r="F1686" t="s">
        <v>4493</v>
      </c>
      <c r="G1686">
        <v>0.79375105153000003</v>
      </c>
    </row>
    <row r="1687" spans="1:7" x14ac:dyDescent="0.2">
      <c r="A1687" t="str">
        <f t="shared" si="146"/>
        <v>CCNC</v>
      </c>
      <c r="B1687" t="s">
        <v>75</v>
      </c>
      <c r="C1687">
        <v>100016480</v>
      </c>
      <c r="D1687" t="s">
        <v>8</v>
      </c>
      <c r="E1687">
        <v>23</v>
      </c>
      <c r="F1687" t="s">
        <v>4494</v>
      </c>
      <c r="G1687">
        <v>1.0863440636099999</v>
      </c>
    </row>
    <row r="1688" spans="1:7" x14ac:dyDescent="0.2">
      <c r="A1688" t="str">
        <f t="shared" si="146"/>
        <v>CCNC</v>
      </c>
      <c r="B1688" t="s">
        <v>75</v>
      </c>
      <c r="C1688">
        <v>100016376</v>
      </c>
      <c r="D1688" t="s">
        <v>8</v>
      </c>
      <c r="E1688">
        <v>23</v>
      </c>
      <c r="F1688" t="s">
        <v>4495</v>
      </c>
      <c r="G1688">
        <v>0.32690798442000002</v>
      </c>
    </row>
    <row r="1689" spans="1:7" x14ac:dyDescent="0.2">
      <c r="A1689" t="str">
        <f t="shared" si="146"/>
        <v>CCNC</v>
      </c>
      <c r="B1689" t="s">
        <v>75</v>
      </c>
      <c r="C1689">
        <v>100016260</v>
      </c>
      <c r="D1689" t="s">
        <v>8</v>
      </c>
      <c r="E1689">
        <v>23</v>
      </c>
      <c r="F1689" t="s">
        <v>4496</v>
      </c>
      <c r="G1689">
        <v>0.70747819813500001</v>
      </c>
    </row>
    <row r="1690" spans="1:7" x14ac:dyDescent="0.2">
      <c r="A1690" t="str">
        <f t="shared" si="146"/>
        <v>CCNC</v>
      </c>
      <c r="B1690" t="s">
        <v>75</v>
      </c>
      <c r="C1690">
        <v>100016248</v>
      </c>
      <c r="D1690" t="s">
        <v>8</v>
      </c>
      <c r="E1690">
        <v>24</v>
      </c>
      <c r="F1690" t="s">
        <v>4497</v>
      </c>
      <c r="G1690">
        <v>-1.9281517969499999E-2</v>
      </c>
    </row>
    <row r="1691" spans="1:7" x14ac:dyDescent="0.2">
      <c r="A1691" t="str">
        <f t="shared" si="146"/>
        <v>CCNC</v>
      </c>
      <c r="B1691" t="s">
        <v>75</v>
      </c>
      <c r="C1691">
        <v>100016755</v>
      </c>
      <c r="D1691" t="s">
        <v>3</v>
      </c>
      <c r="E1691">
        <v>23</v>
      </c>
      <c r="F1691" t="s">
        <v>4498</v>
      </c>
      <c r="G1691">
        <v>0.17078230463300001</v>
      </c>
    </row>
    <row r="1692" spans="1:7" x14ac:dyDescent="0.2">
      <c r="A1692" t="str">
        <f t="shared" si="146"/>
        <v>CCNC</v>
      </c>
      <c r="B1692" t="s">
        <v>75</v>
      </c>
      <c r="C1692">
        <v>100016602</v>
      </c>
      <c r="D1692" t="s">
        <v>3</v>
      </c>
      <c r="E1692">
        <v>22</v>
      </c>
      <c r="F1692" t="s">
        <v>4499</v>
      </c>
      <c r="G1692">
        <v>2.8115680155899998E-2</v>
      </c>
    </row>
    <row r="1693" spans="1:7" x14ac:dyDescent="0.2">
      <c r="A1693" t="str">
        <f t="shared" si="146"/>
        <v>CCNC</v>
      </c>
      <c r="B1693" t="s">
        <v>75</v>
      </c>
      <c r="C1693">
        <v>100016566</v>
      </c>
      <c r="D1693" t="s">
        <v>3</v>
      </c>
      <c r="E1693">
        <v>22</v>
      </c>
      <c r="F1693" t="s">
        <v>4500</v>
      </c>
      <c r="G1693">
        <v>0.30138518328899999</v>
      </c>
    </row>
    <row r="1694" spans="1:7" x14ac:dyDescent="0.2">
      <c r="A1694" t="str">
        <f t="shared" si="146"/>
        <v>CCNC</v>
      </c>
      <c r="B1694" t="s">
        <v>75</v>
      </c>
      <c r="C1694">
        <v>100016557</v>
      </c>
      <c r="D1694" t="s">
        <v>3</v>
      </c>
      <c r="E1694">
        <v>23</v>
      </c>
      <c r="F1694" t="s">
        <v>4501</v>
      </c>
      <c r="G1694">
        <v>0.86909046526099998</v>
      </c>
    </row>
    <row r="1695" spans="1:7" x14ac:dyDescent="0.2">
      <c r="A1695" t="str">
        <f t="shared" si="146"/>
        <v>CCNC</v>
      </c>
      <c r="B1695" t="s">
        <v>75</v>
      </c>
      <c r="C1695">
        <v>100016473</v>
      </c>
      <c r="D1695" t="s">
        <v>3</v>
      </c>
      <c r="E1695">
        <v>22</v>
      </c>
      <c r="F1695" t="s">
        <v>4502</v>
      </c>
      <c r="G1695">
        <v>1.0445654711300001</v>
      </c>
    </row>
    <row r="1696" spans="1:7" x14ac:dyDescent="0.2">
      <c r="A1696" t="str">
        <f t="shared" si="146"/>
        <v>CCNC</v>
      </c>
      <c r="B1696" t="s">
        <v>75</v>
      </c>
      <c r="C1696">
        <v>100016467</v>
      </c>
      <c r="D1696" t="s">
        <v>3</v>
      </c>
      <c r="E1696">
        <v>23</v>
      </c>
      <c r="F1696" t="s">
        <v>4503</v>
      </c>
      <c r="G1696">
        <v>9.8762662331400002E-3</v>
      </c>
    </row>
    <row r="1697" spans="1:7" x14ac:dyDescent="0.2">
      <c r="A1697" t="str">
        <f t="shared" si="146"/>
        <v>CCNC</v>
      </c>
      <c r="B1697" t="s">
        <v>75</v>
      </c>
      <c r="C1697">
        <v>100016449</v>
      </c>
      <c r="D1697" t="s">
        <v>3</v>
      </c>
      <c r="E1697">
        <v>21</v>
      </c>
      <c r="F1697" t="s">
        <v>4504</v>
      </c>
      <c r="G1697">
        <v>0.81003670704700004</v>
      </c>
    </row>
    <row r="1698" spans="1:7" x14ac:dyDescent="0.2">
      <c r="A1698" t="str">
        <f t="shared" si="146"/>
        <v>CCNC</v>
      </c>
      <c r="B1698" t="s">
        <v>75</v>
      </c>
      <c r="C1698">
        <v>100016343</v>
      </c>
      <c r="D1698" t="s">
        <v>3</v>
      </c>
      <c r="E1698">
        <v>24</v>
      </c>
      <c r="F1698" t="s">
        <v>4505</v>
      </c>
      <c r="G1698">
        <v>0.13200214434999999</v>
      </c>
    </row>
    <row r="1699" spans="1:7" x14ac:dyDescent="0.2">
      <c r="A1699" t="str">
        <f t="shared" si="146"/>
        <v>CCNC</v>
      </c>
      <c r="B1699" t="s">
        <v>75</v>
      </c>
      <c r="C1699">
        <v>100016295</v>
      </c>
      <c r="D1699" t="s">
        <v>3</v>
      </c>
      <c r="E1699">
        <v>24</v>
      </c>
      <c r="F1699" t="s">
        <v>4506</v>
      </c>
      <c r="G1699">
        <v>0.19739988624800001</v>
      </c>
    </row>
    <row r="1700" spans="1:7" x14ac:dyDescent="0.2">
      <c r="A1700" t="str">
        <f t="shared" si="146"/>
        <v>CCNC</v>
      </c>
      <c r="B1700" t="s">
        <v>75</v>
      </c>
      <c r="C1700">
        <v>100016607</v>
      </c>
      <c r="D1700" t="s">
        <v>3</v>
      </c>
      <c r="E1700">
        <v>21</v>
      </c>
      <c r="F1700" t="s">
        <v>4507</v>
      </c>
      <c r="G1700">
        <v>8.7376418023000002E-2</v>
      </c>
    </row>
    <row r="1701" spans="1:7" x14ac:dyDescent="0.2">
      <c r="A1701" t="str">
        <f t="shared" ref="A1701:A1710" si="147">"CCND3"</f>
        <v>CCND3</v>
      </c>
      <c r="B1701" t="s">
        <v>75</v>
      </c>
      <c r="C1701">
        <v>41909552</v>
      </c>
      <c r="D1701" t="s">
        <v>3</v>
      </c>
      <c r="E1701">
        <v>23</v>
      </c>
      <c r="F1701" t="s">
        <v>4508</v>
      </c>
      <c r="G1701">
        <v>0.235858958235</v>
      </c>
    </row>
    <row r="1702" spans="1:7" x14ac:dyDescent="0.2">
      <c r="A1702" t="str">
        <f t="shared" si="147"/>
        <v>CCND3</v>
      </c>
      <c r="B1702" t="s">
        <v>75</v>
      </c>
      <c r="C1702">
        <v>41909317</v>
      </c>
      <c r="D1702" t="s">
        <v>3</v>
      </c>
      <c r="E1702">
        <v>24</v>
      </c>
      <c r="F1702" t="s">
        <v>4509</v>
      </c>
      <c r="G1702">
        <v>0.70894940760199998</v>
      </c>
    </row>
    <row r="1703" spans="1:7" x14ac:dyDescent="0.2">
      <c r="A1703" t="str">
        <f t="shared" si="147"/>
        <v>CCND3</v>
      </c>
      <c r="B1703" t="s">
        <v>75</v>
      </c>
      <c r="C1703">
        <v>41909345</v>
      </c>
      <c r="D1703" t="s">
        <v>3</v>
      </c>
      <c r="E1703">
        <v>24</v>
      </c>
      <c r="F1703" t="s">
        <v>4510</v>
      </c>
      <c r="G1703">
        <v>0.81731467611499997</v>
      </c>
    </row>
    <row r="1704" spans="1:7" x14ac:dyDescent="0.2">
      <c r="A1704" t="str">
        <f t="shared" si="147"/>
        <v>CCND3</v>
      </c>
      <c r="B1704" t="s">
        <v>75</v>
      </c>
      <c r="C1704">
        <v>41909558</v>
      </c>
      <c r="D1704" t="s">
        <v>3</v>
      </c>
      <c r="E1704">
        <v>21</v>
      </c>
      <c r="F1704" t="s">
        <v>4511</v>
      </c>
      <c r="G1704">
        <v>-4.9476469933000004E-3</v>
      </c>
    </row>
    <row r="1705" spans="1:7" x14ac:dyDescent="0.2">
      <c r="A1705" t="str">
        <f t="shared" si="147"/>
        <v>CCND3</v>
      </c>
      <c r="B1705" t="s">
        <v>75</v>
      </c>
      <c r="C1705">
        <v>41909612</v>
      </c>
      <c r="D1705" t="s">
        <v>8</v>
      </c>
      <c r="E1705">
        <v>22</v>
      </c>
      <c r="F1705" t="s">
        <v>4512</v>
      </c>
      <c r="G1705">
        <v>0.41259166692499999</v>
      </c>
    </row>
    <row r="1706" spans="1:7" x14ac:dyDescent="0.2">
      <c r="A1706" t="str">
        <f t="shared" si="147"/>
        <v>CCND3</v>
      </c>
      <c r="B1706" t="s">
        <v>75</v>
      </c>
      <c r="C1706">
        <v>41909361</v>
      </c>
      <c r="D1706" t="s">
        <v>8</v>
      </c>
      <c r="E1706">
        <v>24</v>
      </c>
      <c r="F1706" t="s">
        <v>4513</v>
      </c>
      <c r="G1706">
        <v>1.6328177848199999E-2</v>
      </c>
    </row>
    <row r="1707" spans="1:7" x14ac:dyDescent="0.2">
      <c r="A1707" t="str">
        <f t="shared" si="147"/>
        <v>CCND3</v>
      </c>
      <c r="B1707" t="s">
        <v>75</v>
      </c>
      <c r="C1707">
        <v>41909392</v>
      </c>
      <c r="D1707" t="s">
        <v>8</v>
      </c>
      <c r="E1707">
        <v>24</v>
      </c>
      <c r="F1707" t="s">
        <v>4514</v>
      </c>
      <c r="G1707">
        <v>0.58815677106800002</v>
      </c>
    </row>
    <row r="1708" spans="1:7" x14ac:dyDescent="0.2">
      <c r="A1708" t="str">
        <f t="shared" si="147"/>
        <v>CCND3</v>
      </c>
      <c r="B1708" t="s">
        <v>75</v>
      </c>
      <c r="C1708">
        <v>41909448</v>
      </c>
      <c r="D1708" t="s">
        <v>8</v>
      </c>
      <c r="E1708">
        <v>24</v>
      </c>
      <c r="F1708" t="s">
        <v>4515</v>
      </c>
      <c r="G1708">
        <v>1.1636166852700001</v>
      </c>
    </row>
    <row r="1709" spans="1:7" x14ac:dyDescent="0.2">
      <c r="A1709" t="str">
        <f t="shared" si="147"/>
        <v>CCND3</v>
      </c>
      <c r="B1709" t="s">
        <v>75</v>
      </c>
      <c r="C1709">
        <v>41909591</v>
      </c>
      <c r="D1709" t="s">
        <v>8</v>
      </c>
      <c r="E1709">
        <v>22</v>
      </c>
      <c r="F1709" t="s">
        <v>4516</v>
      </c>
      <c r="G1709">
        <v>0.84367155676500005</v>
      </c>
    </row>
    <row r="1710" spans="1:7" x14ac:dyDescent="0.2">
      <c r="A1710" t="str">
        <f t="shared" si="147"/>
        <v>CCND3</v>
      </c>
      <c r="B1710" t="s">
        <v>75</v>
      </c>
      <c r="C1710">
        <v>41909577</v>
      </c>
      <c r="D1710" t="s">
        <v>3</v>
      </c>
      <c r="E1710">
        <v>22</v>
      </c>
      <c r="F1710" t="s">
        <v>4517</v>
      </c>
      <c r="G1710">
        <v>0.99271175796800004</v>
      </c>
    </row>
    <row r="1711" spans="1:7" x14ac:dyDescent="0.2">
      <c r="A1711" t="str">
        <f t="shared" ref="A1711:A1720" si="148">"CCNJ"</f>
        <v>CCNJ</v>
      </c>
      <c r="B1711" t="s">
        <v>372</v>
      </c>
      <c r="C1711">
        <v>97803546</v>
      </c>
      <c r="D1711" t="s">
        <v>8</v>
      </c>
      <c r="E1711">
        <v>24</v>
      </c>
      <c r="F1711" t="s">
        <v>4518</v>
      </c>
      <c r="G1711">
        <v>0.74773942614</v>
      </c>
    </row>
    <row r="1712" spans="1:7" x14ac:dyDescent="0.2">
      <c r="A1712" t="str">
        <f t="shared" si="148"/>
        <v>CCNJ</v>
      </c>
      <c r="B1712" t="s">
        <v>372</v>
      </c>
      <c r="C1712">
        <v>97803518</v>
      </c>
      <c r="D1712" t="s">
        <v>8</v>
      </c>
      <c r="E1712">
        <v>24</v>
      </c>
      <c r="F1712" t="s">
        <v>4519</v>
      </c>
      <c r="G1712">
        <v>0.16565689022800001</v>
      </c>
    </row>
    <row r="1713" spans="1:7" x14ac:dyDescent="0.2">
      <c r="A1713" t="str">
        <f t="shared" si="148"/>
        <v>CCNJ</v>
      </c>
      <c r="B1713" t="s">
        <v>372</v>
      </c>
      <c r="C1713">
        <v>97803499</v>
      </c>
      <c r="D1713" t="s">
        <v>8</v>
      </c>
      <c r="E1713">
        <v>24</v>
      </c>
      <c r="F1713" t="s">
        <v>4520</v>
      </c>
      <c r="G1713">
        <v>0.41007335737200001</v>
      </c>
    </row>
    <row r="1714" spans="1:7" x14ac:dyDescent="0.2">
      <c r="A1714" t="str">
        <f t="shared" si="148"/>
        <v>CCNJ</v>
      </c>
      <c r="B1714" t="s">
        <v>372</v>
      </c>
      <c r="C1714">
        <v>97803476</v>
      </c>
      <c r="D1714" t="s">
        <v>8</v>
      </c>
      <c r="E1714">
        <v>23</v>
      </c>
      <c r="F1714" t="s">
        <v>4521</v>
      </c>
      <c r="G1714">
        <v>0.38590632829900001</v>
      </c>
    </row>
    <row r="1715" spans="1:7" x14ac:dyDescent="0.2">
      <c r="A1715" t="str">
        <f t="shared" si="148"/>
        <v>CCNJ</v>
      </c>
      <c r="B1715" t="s">
        <v>372</v>
      </c>
      <c r="C1715">
        <v>97803620</v>
      </c>
      <c r="D1715" t="s">
        <v>8</v>
      </c>
      <c r="E1715">
        <v>22</v>
      </c>
      <c r="F1715" t="s">
        <v>4522</v>
      </c>
      <c r="G1715">
        <v>5.3661398396000003E-2</v>
      </c>
    </row>
    <row r="1716" spans="1:7" x14ac:dyDescent="0.2">
      <c r="A1716" t="str">
        <f t="shared" si="148"/>
        <v>CCNJ</v>
      </c>
      <c r="B1716" t="s">
        <v>372</v>
      </c>
      <c r="C1716">
        <v>97803443</v>
      </c>
      <c r="D1716" t="s">
        <v>8</v>
      </c>
      <c r="E1716">
        <v>23</v>
      </c>
      <c r="F1716" t="s">
        <v>4523</v>
      </c>
      <c r="G1716">
        <v>0.42174816423400002</v>
      </c>
    </row>
    <row r="1717" spans="1:7" x14ac:dyDescent="0.2">
      <c r="A1717" t="str">
        <f t="shared" si="148"/>
        <v>CCNJ</v>
      </c>
      <c r="B1717" t="s">
        <v>372</v>
      </c>
      <c r="C1717">
        <v>97803585</v>
      </c>
      <c r="D1717" t="s">
        <v>3</v>
      </c>
      <c r="E1717">
        <v>23</v>
      </c>
      <c r="F1717" t="s">
        <v>4524</v>
      </c>
      <c r="G1717">
        <v>0.47442433959899999</v>
      </c>
    </row>
    <row r="1718" spans="1:7" x14ac:dyDescent="0.2">
      <c r="A1718" t="str">
        <f t="shared" si="148"/>
        <v>CCNJ</v>
      </c>
      <c r="B1718" t="s">
        <v>372</v>
      </c>
      <c r="C1718">
        <v>97803539</v>
      </c>
      <c r="D1718" t="s">
        <v>3</v>
      </c>
      <c r="E1718">
        <v>24</v>
      </c>
      <c r="F1718" t="s">
        <v>4525</v>
      </c>
      <c r="G1718">
        <v>1.77783623426</v>
      </c>
    </row>
    <row r="1719" spans="1:7" x14ac:dyDescent="0.2">
      <c r="A1719" t="str">
        <f t="shared" si="148"/>
        <v>CCNJ</v>
      </c>
      <c r="B1719" t="s">
        <v>372</v>
      </c>
      <c r="C1719">
        <v>97803334</v>
      </c>
      <c r="D1719" t="s">
        <v>3</v>
      </c>
      <c r="E1719">
        <v>24</v>
      </c>
      <c r="F1719" t="s">
        <v>4526</v>
      </c>
      <c r="G1719">
        <v>8.3262319455799996E-2</v>
      </c>
    </row>
    <row r="1720" spans="1:7" x14ac:dyDescent="0.2">
      <c r="A1720" t="str">
        <f t="shared" si="148"/>
        <v>CCNJ</v>
      </c>
      <c r="B1720" t="s">
        <v>372</v>
      </c>
      <c r="C1720">
        <v>97803446</v>
      </c>
      <c r="D1720" t="s">
        <v>8</v>
      </c>
      <c r="E1720">
        <v>21</v>
      </c>
      <c r="F1720" t="s">
        <v>4527</v>
      </c>
      <c r="G1720">
        <v>0.40621677270399997</v>
      </c>
    </row>
    <row r="1721" spans="1:7" x14ac:dyDescent="0.2">
      <c r="A1721" t="str">
        <f t="shared" ref="A1721:A1730" si="149">"CCNK"</f>
        <v>CCNK</v>
      </c>
      <c r="B1721" t="s">
        <v>86</v>
      </c>
      <c r="C1721">
        <v>99948019</v>
      </c>
      <c r="D1721" t="s">
        <v>8</v>
      </c>
      <c r="E1721">
        <v>23</v>
      </c>
      <c r="F1721" t="s">
        <v>4528</v>
      </c>
      <c r="G1721">
        <v>0.50079108670600003</v>
      </c>
    </row>
    <row r="1722" spans="1:7" x14ac:dyDescent="0.2">
      <c r="A1722" t="str">
        <f t="shared" si="149"/>
        <v>CCNK</v>
      </c>
      <c r="B1722" t="s">
        <v>86</v>
      </c>
      <c r="C1722">
        <v>99947993</v>
      </c>
      <c r="D1722" t="s">
        <v>8</v>
      </c>
      <c r="E1722">
        <v>24</v>
      </c>
      <c r="F1722" t="s">
        <v>4529</v>
      </c>
      <c r="G1722">
        <v>0.641600965104</v>
      </c>
    </row>
    <row r="1723" spans="1:7" x14ac:dyDescent="0.2">
      <c r="A1723" t="str">
        <f t="shared" si="149"/>
        <v>CCNK</v>
      </c>
      <c r="B1723" t="s">
        <v>86</v>
      </c>
      <c r="C1723">
        <v>99947981</v>
      </c>
      <c r="D1723" t="s">
        <v>8</v>
      </c>
      <c r="E1723">
        <v>22</v>
      </c>
      <c r="F1723" t="s">
        <v>4530</v>
      </c>
      <c r="G1723">
        <v>-2.9521334380900001E-3</v>
      </c>
    </row>
    <row r="1724" spans="1:7" x14ac:dyDescent="0.2">
      <c r="A1724" t="str">
        <f t="shared" si="149"/>
        <v>CCNK</v>
      </c>
      <c r="B1724" t="s">
        <v>86</v>
      </c>
      <c r="C1724">
        <v>99947906</v>
      </c>
      <c r="D1724" t="s">
        <v>8</v>
      </c>
      <c r="E1724">
        <v>23</v>
      </c>
      <c r="F1724" t="s">
        <v>4531</v>
      </c>
      <c r="G1724">
        <v>0.85012990893899998</v>
      </c>
    </row>
    <row r="1725" spans="1:7" x14ac:dyDescent="0.2">
      <c r="A1725" t="str">
        <f t="shared" si="149"/>
        <v>CCNK</v>
      </c>
      <c r="B1725" t="s">
        <v>86</v>
      </c>
      <c r="C1725">
        <v>99947866</v>
      </c>
      <c r="D1725" t="s">
        <v>8</v>
      </c>
      <c r="E1725">
        <v>24</v>
      </c>
      <c r="F1725" t="s">
        <v>4532</v>
      </c>
      <c r="G1725">
        <v>0.237453089378</v>
      </c>
    </row>
    <row r="1726" spans="1:7" x14ac:dyDescent="0.2">
      <c r="A1726" t="str">
        <f t="shared" si="149"/>
        <v>CCNK</v>
      </c>
      <c r="B1726" t="s">
        <v>86</v>
      </c>
      <c r="C1726">
        <v>99947838</v>
      </c>
      <c r="D1726" t="s">
        <v>8</v>
      </c>
      <c r="E1726">
        <v>23</v>
      </c>
      <c r="F1726" t="s">
        <v>4533</v>
      </c>
      <c r="G1726">
        <v>1.0232464508700001</v>
      </c>
    </row>
    <row r="1727" spans="1:7" x14ac:dyDescent="0.2">
      <c r="A1727" t="str">
        <f t="shared" si="149"/>
        <v>CCNK</v>
      </c>
      <c r="B1727" t="s">
        <v>86</v>
      </c>
      <c r="C1727">
        <v>99947935</v>
      </c>
      <c r="D1727" t="s">
        <v>3</v>
      </c>
      <c r="E1727">
        <v>22</v>
      </c>
      <c r="F1727" t="s">
        <v>4534</v>
      </c>
      <c r="G1727">
        <v>0.626680620272</v>
      </c>
    </row>
    <row r="1728" spans="1:7" x14ac:dyDescent="0.2">
      <c r="A1728" t="str">
        <f t="shared" si="149"/>
        <v>CCNK</v>
      </c>
      <c r="B1728" t="s">
        <v>86</v>
      </c>
      <c r="C1728">
        <v>99947825</v>
      </c>
      <c r="D1728" t="s">
        <v>3</v>
      </c>
      <c r="E1728">
        <v>23</v>
      </c>
      <c r="F1728" t="s">
        <v>4535</v>
      </c>
      <c r="G1728">
        <v>0.79683128714100004</v>
      </c>
    </row>
    <row r="1729" spans="1:7" x14ac:dyDescent="0.2">
      <c r="A1729" t="str">
        <f t="shared" si="149"/>
        <v>CCNK</v>
      </c>
      <c r="B1729" t="s">
        <v>86</v>
      </c>
      <c r="C1729">
        <v>99947743</v>
      </c>
      <c r="D1729" t="s">
        <v>3</v>
      </c>
      <c r="E1729">
        <v>24</v>
      </c>
      <c r="F1729" t="s">
        <v>4536</v>
      </c>
      <c r="G1729">
        <v>8.2143933859299995E-2</v>
      </c>
    </row>
    <row r="1730" spans="1:7" x14ac:dyDescent="0.2">
      <c r="A1730" t="str">
        <f t="shared" si="149"/>
        <v>CCNK</v>
      </c>
      <c r="B1730" t="s">
        <v>86</v>
      </c>
      <c r="C1730">
        <v>99947796</v>
      </c>
      <c r="D1730" t="s">
        <v>8</v>
      </c>
      <c r="E1730">
        <v>23</v>
      </c>
      <c r="F1730" t="s">
        <v>4537</v>
      </c>
      <c r="G1730">
        <v>1.1266236401900001</v>
      </c>
    </row>
    <row r="1731" spans="1:7" x14ac:dyDescent="0.2">
      <c r="A1731" t="str">
        <f t="shared" ref="A1731:A1740" si="150">"CCNT1"</f>
        <v>CCNT1</v>
      </c>
      <c r="B1731" t="s">
        <v>140</v>
      </c>
      <c r="C1731">
        <v>49110653</v>
      </c>
      <c r="D1731" t="s">
        <v>3</v>
      </c>
      <c r="E1731">
        <v>21</v>
      </c>
      <c r="F1731" t="s">
        <v>4538</v>
      </c>
      <c r="G1731">
        <v>0.43366974646599998</v>
      </c>
    </row>
    <row r="1732" spans="1:7" x14ac:dyDescent="0.2">
      <c r="A1732" t="str">
        <f t="shared" si="150"/>
        <v>CCNT1</v>
      </c>
      <c r="B1732" t="s">
        <v>140</v>
      </c>
      <c r="C1732">
        <v>49110541</v>
      </c>
      <c r="D1732" t="s">
        <v>8</v>
      </c>
      <c r="E1732">
        <v>24</v>
      </c>
      <c r="F1732" t="s">
        <v>4539</v>
      </c>
      <c r="G1732">
        <v>0.46709507841100001</v>
      </c>
    </row>
    <row r="1733" spans="1:7" x14ac:dyDescent="0.2">
      <c r="A1733" t="str">
        <f t="shared" si="150"/>
        <v>CCNT1</v>
      </c>
      <c r="B1733" t="s">
        <v>140</v>
      </c>
      <c r="C1733">
        <v>49110607</v>
      </c>
      <c r="D1733" t="s">
        <v>8</v>
      </c>
      <c r="E1733">
        <v>24</v>
      </c>
      <c r="F1733" t="s">
        <v>4540</v>
      </c>
      <c r="G1733">
        <v>0.32759627103599998</v>
      </c>
    </row>
    <row r="1734" spans="1:7" x14ac:dyDescent="0.2">
      <c r="A1734" t="str">
        <f t="shared" si="150"/>
        <v>CCNT1</v>
      </c>
      <c r="B1734" t="s">
        <v>140</v>
      </c>
      <c r="C1734">
        <v>49110672</v>
      </c>
      <c r="D1734" t="s">
        <v>3</v>
      </c>
      <c r="E1734">
        <v>23</v>
      </c>
      <c r="F1734" t="s">
        <v>4541</v>
      </c>
      <c r="G1734">
        <v>-9.5160970728499994E-2</v>
      </c>
    </row>
    <row r="1735" spans="1:7" x14ac:dyDescent="0.2">
      <c r="A1735" t="str">
        <f t="shared" si="150"/>
        <v>CCNT1</v>
      </c>
      <c r="B1735" t="s">
        <v>140</v>
      </c>
      <c r="C1735">
        <v>49110632</v>
      </c>
      <c r="D1735" t="s">
        <v>3</v>
      </c>
      <c r="E1735">
        <v>24</v>
      </c>
      <c r="F1735" t="s">
        <v>4542</v>
      </c>
      <c r="G1735">
        <v>6.1330124796699997E-2</v>
      </c>
    </row>
    <row r="1736" spans="1:7" x14ac:dyDescent="0.2">
      <c r="A1736" t="str">
        <f t="shared" si="150"/>
        <v>CCNT1</v>
      </c>
      <c r="B1736" t="s">
        <v>140</v>
      </c>
      <c r="C1736">
        <v>49110500</v>
      </c>
      <c r="D1736" t="s">
        <v>3</v>
      </c>
      <c r="E1736">
        <v>24</v>
      </c>
      <c r="F1736" t="s">
        <v>4543</v>
      </c>
      <c r="G1736">
        <v>0.31086512402900002</v>
      </c>
    </row>
    <row r="1737" spans="1:7" x14ac:dyDescent="0.2">
      <c r="A1737" t="str">
        <f t="shared" si="150"/>
        <v>CCNT1</v>
      </c>
      <c r="B1737" t="s">
        <v>140</v>
      </c>
      <c r="C1737">
        <v>49110529</v>
      </c>
      <c r="D1737" t="s">
        <v>3</v>
      </c>
      <c r="E1737">
        <v>24</v>
      </c>
      <c r="F1737" t="s">
        <v>4544</v>
      </c>
      <c r="G1737">
        <v>0.97231199967699999</v>
      </c>
    </row>
    <row r="1738" spans="1:7" x14ac:dyDescent="0.2">
      <c r="A1738" t="str">
        <f t="shared" si="150"/>
        <v>CCNT1</v>
      </c>
      <c r="B1738" t="s">
        <v>140</v>
      </c>
      <c r="C1738">
        <v>49110510</v>
      </c>
      <c r="D1738" t="s">
        <v>3</v>
      </c>
      <c r="E1738">
        <v>23</v>
      </c>
      <c r="F1738" t="s">
        <v>4545</v>
      </c>
      <c r="G1738">
        <v>1.14762828898</v>
      </c>
    </row>
    <row r="1739" spans="1:7" x14ac:dyDescent="0.2">
      <c r="A1739" t="str">
        <f t="shared" si="150"/>
        <v>CCNT1</v>
      </c>
      <c r="B1739" t="s">
        <v>140</v>
      </c>
      <c r="C1739">
        <v>49110454</v>
      </c>
      <c r="D1739" t="s">
        <v>3</v>
      </c>
      <c r="E1739">
        <v>23</v>
      </c>
      <c r="F1739" t="s">
        <v>4546</v>
      </c>
      <c r="G1739">
        <v>0.88005971133899996</v>
      </c>
    </row>
    <row r="1740" spans="1:7" x14ac:dyDescent="0.2">
      <c r="A1740" t="str">
        <f t="shared" si="150"/>
        <v>CCNT1</v>
      </c>
      <c r="B1740" t="s">
        <v>140</v>
      </c>
      <c r="C1740">
        <v>49110596</v>
      </c>
      <c r="D1740" t="s">
        <v>3</v>
      </c>
      <c r="E1740">
        <v>23</v>
      </c>
      <c r="F1740" t="s">
        <v>4547</v>
      </c>
      <c r="G1740">
        <v>0.79125829149600002</v>
      </c>
    </row>
    <row r="1741" spans="1:7" x14ac:dyDescent="0.2">
      <c r="A1741" t="str">
        <f t="shared" ref="A1741:A1750" si="151">"CCT2"</f>
        <v>CCT2</v>
      </c>
      <c r="B1741" t="s">
        <v>140</v>
      </c>
      <c r="C1741">
        <v>69979304</v>
      </c>
      <c r="D1741" t="s">
        <v>8</v>
      </c>
      <c r="E1741">
        <v>22</v>
      </c>
      <c r="F1741" t="s">
        <v>4548</v>
      </c>
      <c r="G1741">
        <v>0.93859178818099998</v>
      </c>
    </row>
    <row r="1742" spans="1:7" x14ac:dyDescent="0.2">
      <c r="A1742" t="str">
        <f t="shared" si="151"/>
        <v>CCT2</v>
      </c>
      <c r="B1742" t="s">
        <v>140</v>
      </c>
      <c r="C1742">
        <v>69979286</v>
      </c>
      <c r="D1742" t="s">
        <v>8</v>
      </c>
      <c r="E1742">
        <v>24</v>
      </c>
      <c r="F1742" t="s">
        <v>4549</v>
      </c>
      <c r="G1742">
        <v>0.81317318162800001</v>
      </c>
    </row>
    <row r="1743" spans="1:7" x14ac:dyDescent="0.2">
      <c r="A1743" t="str">
        <f t="shared" si="151"/>
        <v>CCT2</v>
      </c>
      <c r="B1743" t="s">
        <v>140</v>
      </c>
      <c r="C1743">
        <v>69979229</v>
      </c>
      <c r="D1743" t="s">
        <v>8</v>
      </c>
      <c r="E1743">
        <v>22</v>
      </c>
      <c r="F1743" t="s">
        <v>4550</v>
      </c>
      <c r="G1743">
        <v>5.8839627422800002E-2</v>
      </c>
    </row>
    <row r="1744" spans="1:7" x14ac:dyDescent="0.2">
      <c r="A1744" t="str">
        <f t="shared" si="151"/>
        <v>CCT2</v>
      </c>
      <c r="B1744" t="s">
        <v>140</v>
      </c>
      <c r="C1744">
        <v>69979210</v>
      </c>
      <c r="D1744" t="s">
        <v>8</v>
      </c>
      <c r="E1744">
        <v>23</v>
      </c>
      <c r="F1744" t="s">
        <v>4551</v>
      </c>
      <c r="G1744">
        <v>1.5898439046300001E-3</v>
      </c>
    </row>
    <row r="1745" spans="1:7" x14ac:dyDescent="0.2">
      <c r="A1745" t="str">
        <f t="shared" si="151"/>
        <v>CCT2</v>
      </c>
      <c r="B1745" t="s">
        <v>140</v>
      </c>
      <c r="C1745">
        <v>69979270</v>
      </c>
      <c r="D1745" t="s">
        <v>8</v>
      </c>
      <c r="E1745">
        <v>24</v>
      </c>
      <c r="F1745" t="s">
        <v>4552</v>
      </c>
      <c r="G1745">
        <v>1.24823503019</v>
      </c>
    </row>
    <row r="1746" spans="1:7" x14ac:dyDescent="0.2">
      <c r="A1746" t="str">
        <f t="shared" si="151"/>
        <v>CCT2</v>
      </c>
      <c r="B1746" t="s">
        <v>140</v>
      </c>
      <c r="C1746">
        <v>69979144</v>
      </c>
      <c r="D1746" t="s">
        <v>8</v>
      </c>
      <c r="E1746">
        <v>23</v>
      </c>
      <c r="F1746" t="s">
        <v>4553</v>
      </c>
      <c r="G1746">
        <v>3.3640777315600001E-2</v>
      </c>
    </row>
    <row r="1747" spans="1:7" x14ac:dyDescent="0.2">
      <c r="A1747" t="str">
        <f t="shared" si="151"/>
        <v>CCT2</v>
      </c>
      <c r="B1747" t="s">
        <v>140</v>
      </c>
      <c r="C1747">
        <v>69979322</v>
      </c>
      <c r="D1747" t="s">
        <v>3</v>
      </c>
      <c r="E1747">
        <v>24</v>
      </c>
      <c r="F1747" t="s">
        <v>4554</v>
      </c>
      <c r="G1747">
        <v>0.42493776763000002</v>
      </c>
    </row>
    <row r="1748" spans="1:7" x14ac:dyDescent="0.2">
      <c r="A1748" t="str">
        <f t="shared" si="151"/>
        <v>CCT2</v>
      </c>
      <c r="B1748" t="s">
        <v>140</v>
      </c>
      <c r="C1748">
        <v>69979200</v>
      </c>
      <c r="D1748" t="s">
        <v>3</v>
      </c>
      <c r="E1748">
        <v>24</v>
      </c>
      <c r="F1748" t="s">
        <v>4555</v>
      </c>
      <c r="G1748">
        <v>4.8112655429299999E-3</v>
      </c>
    </row>
    <row r="1749" spans="1:7" x14ac:dyDescent="0.2">
      <c r="A1749" t="str">
        <f t="shared" si="151"/>
        <v>CCT2</v>
      </c>
      <c r="B1749" t="s">
        <v>140</v>
      </c>
      <c r="C1749">
        <v>69979078</v>
      </c>
      <c r="D1749" t="s">
        <v>3</v>
      </c>
      <c r="E1749">
        <v>24</v>
      </c>
      <c r="F1749" t="s">
        <v>4556</v>
      </c>
      <c r="G1749">
        <v>0.69669349545899995</v>
      </c>
    </row>
    <row r="1750" spans="1:7" x14ac:dyDescent="0.2">
      <c r="A1750" t="str">
        <f t="shared" si="151"/>
        <v>CCT2</v>
      </c>
      <c r="B1750" t="s">
        <v>140</v>
      </c>
      <c r="C1750">
        <v>69979190</v>
      </c>
      <c r="D1750" t="s">
        <v>8</v>
      </c>
      <c r="E1750">
        <v>24</v>
      </c>
      <c r="F1750" t="s">
        <v>4557</v>
      </c>
      <c r="G1750">
        <v>6.07379054561E-2</v>
      </c>
    </row>
    <row r="1751" spans="1:7" x14ac:dyDescent="0.2">
      <c r="A1751" t="str">
        <f t="shared" ref="A1751:A1760" si="152">"CCT3"</f>
        <v>CCT3</v>
      </c>
      <c r="B1751" t="s">
        <v>35</v>
      </c>
      <c r="C1751">
        <v>156308067</v>
      </c>
      <c r="D1751" t="s">
        <v>3</v>
      </c>
      <c r="E1751">
        <v>24</v>
      </c>
      <c r="F1751" t="s">
        <v>4558</v>
      </c>
      <c r="G1751">
        <v>1.39099043252</v>
      </c>
    </row>
    <row r="1752" spans="1:7" x14ac:dyDescent="0.2">
      <c r="A1752" t="str">
        <f t="shared" si="152"/>
        <v>CCT3</v>
      </c>
      <c r="B1752" t="s">
        <v>35</v>
      </c>
      <c r="C1752">
        <v>156308258</v>
      </c>
      <c r="D1752" t="s">
        <v>8</v>
      </c>
      <c r="E1752">
        <v>22</v>
      </c>
      <c r="F1752" t="s">
        <v>4559</v>
      </c>
      <c r="G1752">
        <v>-1.3874258014E-2</v>
      </c>
    </row>
    <row r="1753" spans="1:7" x14ac:dyDescent="0.2">
      <c r="A1753" t="str">
        <f t="shared" si="152"/>
        <v>CCT3</v>
      </c>
      <c r="B1753" t="s">
        <v>35</v>
      </c>
      <c r="C1753">
        <v>156308236</v>
      </c>
      <c r="D1753" t="s">
        <v>8</v>
      </c>
      <c r="E1753">
        <v>24</v>
      </c>
      <c r="F1753" t="s">
        <v>4560</v>
      </c>
      <c r="G1753">
        <v>0.14661359543499999</v>
      </c>
    </row>
    <row r="1754" spans="1:7" x14ac:dyDescent="0.2">
      <c r="A1754" t="str">
        <f t="shared" si="152"/>
        <v>CCT3</v>
      </c>
      <c r="B1754" t="s">
        <v>35</v>
      </c>
      <c r="C1754">
        <v>156308226</v>
      </c>
      <c r="D1754" t="s">
        <v>8</v>
      </c>
      <c r="E1754">
        <v>22</v>
      </c>
      <c r="F1754" t="s">
        <v>4561</v>
      </c>
      <c r="G1754">
        <v>5.2687900561500002E-2</v>
      </c>
    </row>
    <row r="1755" spans="1:7" x14ac:dyDescent="0.2">
      <c r="A1755" t="str">
        <f t="shared" si="152"/>
        <v>CCT3</v>
      </c>
      <c r="B1755" t="s">
        <v>35</v>
      </c>
      <c r="C1755">
        <v>156308192</v>
      </c>
      <c r="D1755" t="s">
        <v>8</v>
      </c>
      <c r="E1755">
        <v>24</v>
      </c>
      <c r="F1755" t="s">
        <v>4562</v>
      </c>
      <c r="G1755">
        <v>-4.3054058720499999E-2</v>
      </c>
    </row>
    <row r="1756" spans="1:7" x14ac:dyDescent="0.2">
      <c r="A1756" t="str">
        <f t="shared" si="152"/>
        <v>CCT3</v>
      </c>
      <c r="B1756" t="s">
        <v>35</v>
      </c>
      <c r="C1756">
        <v>156308012</v>
      </c>
      <c r="D1756" t="s">
        <v>8</v>
      </c>
      <c r="E1756">
        <v>24</v>
      </c>
      <c r="F1756" t="s">
        <v>4563</v>
      </c>
      <c r="G1756">
        <v>1.1930710198300001</v>
      </c>
    </row>
    <row r="1757" spans="1:7" x14ac:dyDescent="0.2">
      <c r="A1757" t="str">
        <f t="shared" si="152"/>
        <v>CCT3</v>
      </c>
      <c r="B1757" t="s">
        <v>35</v>
      </c>
      <c r="C1757">
        <v>156308175</v>
      </c>
      <c r="D1757" t="s">
        <v>3</v>
      </c>
      <c r="E1757">
        <v>24</v>
      </c>
      <c r="F1757" t="s">
        <v>4564</v>
      </c>
      <c r="G1757">
        <v>5.6335445582400001E-2</v>
      </c>
    </row>
    <row r="1758" spans="1:7" x14ac:dyDescent="0.2">
      <c r="A1758" t="str">
        <f t="shared" si="152"/>
        <v>CCT3</v>
      </c>
      <c r="B1758" t="s">
        <v>35</v>
      </c>
      <c r="C1758">
        <v>156308119</v>
      </c>
      <c r="D1758" t="s">
        <v>3</v>
      </c>
      <c r="E1758">
        <v>23</v>
      </c>
      <c r="F1758" t="s">
        <v>4565</v>
      </c>
      <c r="G1758">
        <v>9.6752556271900006E-2</v>
      </c>
    </row>
    <row r="1759" spans="1:7" x14ac:dyDescent="0.2">
      <c r="A1759" t="str">
        <f t="shared" si="152"/>
        <v>CCT3</v>
      </c>
      <c r="B1759" t="s">
        <v>35</v>
      </c>
      <c r="C1759">
        <v>156308091</v>
      </c>
      <c r="D1759" t="s">
        <v>3</v>
      </c>
      <c r="E1759">
        <v>23</v>
      </c>
      <c r="F1759" t="s">
        <v>4566</v>
      </c>
      <c r="G1759">
        <v>0.41593854765600002</v>
      </c>
    </row>
    <row r="1760" spans="1:7" x14ac:dyDescent="0.2">
      <c r="A1760" t="str">
        <f t="shared" si="152"/>
        <v>CCT3</v>
      </c>
      <c r="B1760" t="s">
        <v>35</v>
      </c>
      <c r="C1760">
        <v>156308153</v>
      </c>
      <c r="D1760" t="s">
        <v>3</v>
      </c>
      <c r="E1760">
        <v>23</v>
      </c>
      <c r="F1760" t="s">
        <v>4567</v>
      </c>
      <c r="G1760">
        <v>4.0475104105E-2</v>
      </c>
    </row>
    <row r="1761" spans="1:7" x14ac:dyDescent="0.2">
      <c r="A1761" t="str">
        <f t="shared" ref="A1761:A1774" si="153">"CCT4"</f>
        <v>CCT4</v>
      </c>
      <c r="B1761" t="s">
        <v>161</v>
      </c>
      <c r="C1761">
        <v>62115942</v>
      </c>
      <c r="D1761" t="s">
        <v>8</v>
      </c>
      <c r="E1761">
        <v>23</v>
      </c>
      <c r="F1761" t="s">
        <v>4568</v>
      </c>
      <c r="G1761">
        <v>-4.71053302211E-2</v>
      </c>
    </row>
    <row r="1762" spans="1:7" x14ac:dyDescent="0.2">
      <c r="A1762" t="str">
        <f t="shared" si="153"/>
        <v>CCT4</v>
      </c>
      <c r="B1762" t="s">
        <v>161</v>
      </c>
      <c r="C1762">
        <v>62115850</v>
      </c>
      <c r="D1762" t="s">
        <v>8</v>
      </c>
      <c r="E1762">
        <v>24</v>
      </c>
      <c r="F1762" t="s">
        <v>4569</v>
      </c>
      <c r="G1762">
        <v>-3.3043453090500002E-3</v>
      </c>
    </row>
    <row r="1763" spans="1:7" x14ac:dyDescent="0.2">
      <c r="A1763" t="str">
        <f t="shared" si="153"/>
        <v>CCT4</v>
      </c>
      <c r="B1763" t="s">
        <v>161</v>
      </c>
      <c r="C1763">
        <v>62115831</v>
      </c>
      <c r="D1763" t="s">
        <v>8</v>
      </c>
      <c r="E1763">
        <v>21</v>
      </c>
      <c r="F1763" t="s">
        <v>4570</v>
      </c>
      <c r="G1763">
        <v>3.12633140484E-2</v>
      </c>
    </row>
    <row r="1764" spans="1:7" x14ac:dyDescent="0.2">
      <c r="A1764" t="str">
        <f t="shared" si="153"/>
        <v>CCT4</v>
      </c>
      <c r="B1764" t="s">
        <v>161</v>
      </c>
      <c r="C1764">
        <v>62115773</v>
      </c>
      <c r="D1764" t="s">
        <v>8</v>
      </c>
      <c r="E1764">
        <v>24</v>
      </c>
      <c r="F1764" t="s">
        <v>4571</v>
      </c>
      <c r="G1764">
        <v>0.14346541116</v>
      </c>
    </row>
    <row r="1765" spans="1:7" x14ac:dyDescent="0.2">
      <c r="A1765" t="str">
        <f t="shared" si="153"/>
        <v>CCT4</v>
      </c>
      <c r="B1765" t="s">
        <v>161</v>
      </c>
      <c r="C1765">
        <v>62115763</v>
      </c>
      <c r="D1765" t="s">
        <v>8</v>
      </c>
      <c r="E1765">
        <v>24</v>
      </c>
      <c r="F1765" t="s">
        <v>4572</v>
      </c>
      <c r="G1765">
        <v>0.10859657176900001</v>
      </c>
    </row>
    <row r="1766" spans="1:7" x14ac:dyDescent="0.2">
      <c r="A1766" t="str">
        <f t="shared" si="153"/>
        <v>CCT4</v>
      </c>
      <c r="B1766" t="s">
        <v>161</v>
      </c>
      <c r="C1766">
        <v>62115702</v>
      </c>
      <c r="D1766" t="s">
        <v>8</v>
      </c>
      <c r="E1766">
        <v>23</v>
      </c>
      <c r="F1766" t="s">
        <v>4573</v>
      </c>
      <c r="G1766">
        <v>0.43288219592299998</v>
      </c>
    </row>
    <row r="1767" spans="1:7" x14ac:dyDescent="0.2">
      <c r="A1767" t="str">
        <f t="shared" si="153"/>
        <v>CCT4</v>
      </c>
      <c r="B1767" t="s">
        <v>161</v>
      </c>
      <c r="C1767">
        <v>62115677</v>
      </c>
      <c r="D1767" t="s">
        <v>8</v>
      </c>
      <c r="E1767">
        <v>23</v>
      </c>
      <c r="F1767" t="s">
        <v>4574</v>
      </c>
      <c r="G1767">
        <v>0.84120750478899997</v>
      </c>
    </row>
    <row r="1768" spans="1:7" x14ac:dyDescent="0.2">
      <c r="A1768" t="str">
        <f t="shared" si="153"/>
        <v>CCT4</v>
      </c>
      <c r="B1768" t="s">
        <v>161</v>
      </c>
      <c r="C1768">
        <v>62115703</v>
      </c>
      <c r="D1768" t="s">
        <v>3</v>
      </c>
      <c r="E1768">
        <v>24</v>
      </c>
      <c r="F1768" t="s">
        <v>4575</v>
      </c>
      <c r="G1768">
        <v>1.10759275517</v>
      </c>
    </row>
    <row r="1769" spans="1:7" x14ac:dyDescent="0.2">
      <c r="A1769" t="str">
        <f t="shared" si="153"/>
        <v>CCT4</v>
      </c>
      <c r="B1769" t="s">
        <v>161</v>
      </c>
      <c r="C1769">
        <v>62115724</v>
      </c>
      <c r="D1769" t="s">
        <v>3</v>
      </c>
      <c r="E1769">
        <v>24</v>
      </c>
      <c r="F1769" t="s">
        <v>4576</v>
      </c>
      <c r="G1769">
        <v>1.03274626882</v>
      </c>
    </row>
    <row r="1770" spans="1:7" x14ac:dyDescent="0.2">
      <c r="A1770" t="str">
        <f t="shared" si="153"/>
        <v>CCT4</v>
      </c>
      <c r="B1770" t="s">
        <v>161</v>
      </c>
      <c r="C1770">
        <v>62115719</v>
      </c>
      <c r="D1770" t="s">
        <v>8</v>
      </c>
      <c r="E1770">
        <v>22</v>
      </c>
      <c r="F1770" t="s">
        <v>4577</v>
      </c>
      <c r="G1770">
        <v>0.85966097600699998</v>
      </c>
    </row>
    <row r="1771" spans="1:7" x14ac:dyDescent="0.2">
      <c r="A1771" t="str">
        <f t="shared" si="153"/>
        <v>CCT4</v>
      </c>
      <c r="B1771" t="s">
        <v>161</v>
      </c>
      <c r="C1771">
        <v>62115872</v>
      </c>
      <c r="D1771" t="s">
        <v>8</v>
      </c>
      <c r="E1771">
        <v>23</v>
      </c>
      <c r="F1771" t="s">
        <v>4578</v>
      </c>
      <c r="G1771">
        <v>2.2825550529899999E-2</v>
      </c>
    </row>
    <row r="1772" spans="1:7" x14ac:dyDescent="0.2">
      <c r="A1772" t="str">
        <f t="shared" si="153"/>
        <v>CCT4</v>
      </c>
      <c r="B1772" t="s">
        <v>161</v>
      </c>
      <c r="C1772">
        <v>62115902</v>
      </c>
      <c r="D1772" t="s">
        <v>8</v>
      </c>
      <c r="E1772">
        <v>24</v>
      </c>
      <c r="F1772" t="s">
        <v>4579</v>
      </c>
      <c r="G1772">
        <v>4.6133302352700002E-2</v>
      </c>
    </row>
    <row r="1773" spans="1:7" x14ac:dyDescent="0.2">
      <c r="A1773" t="str">
        <f t="shared" si="153"/>
        <v>CCT4</v>
      </c>
      <c r="B1773" t="s">
        <v>161</v>
      </c>
      <c r="C1773">
        <v>62115925</v>
      </c>
      <c r="D1773" t="s">
        <v>8</v>
      </c>
      <c r="E1773">
        <v>24</v>
      </c>
      <c r="F1773" t="s">
        <v>4580</v>
      </c>
      <c r="G1773">
        <v>-7.0559955665299998E-3</v>
      </c>
    </row>
    <row r="1774" spans="1:7" x14ac:dyDescent="0.2">
      <c r="A1774" t="str">
        <f t="shared" si="153"/>
        <v>CCT4</v>
      </c>
      <c r="B1774" t="s">
        <v>161</v>
      </c>
      <c r="C1774">
        <v>62115900</v>
      </c>
      <c r="D1774" t="s">
        <v>8</v>
      </c>
      <c r="E1774">
        <v>24</v>
      </c>
      <c r="F1774" t="s">
        <v>4581</v>
      </c>
      <c r="G1774">
        <v>4.1152286921200001E-2</v>
      </c>
    </row>
    <row r="1775" spans="1:7" x14ac:dyDescent="0.2">
      <c r="A1775" t="str">
        <f t="shared" ref="A1775:A1784" si="154">"CCT6A"</f>
        <v>CCT6A</v>
      </c>
      <c r="B1775" t="s">
        <v>2</v>
      </c>
      <c r="C1775">
        <v>56119327</v>
      </c>
      <c r="D1775" t="s">
        <v>3</v>
      </c>
      <c r="E1775">
        <v>24</v>
      </c>
      <c r="F1775" t="s">
        <v>4582</v>
      </c>
      <c r="G1775">
        <v>9.2916472790399995E-2</v>
      </c>
    </row>
    <row r="1776" spans="1:7" x14ac:dyDescent="0.2">
      <c r="A1776" t="str">
        <f t="shared" si="154"/>
        <v>CCT6A</v>
      </c>
      <c r="B1776" t="s">
        <v>2</v>
      </c>
      <c r="C1776">
        <v>56119401</v>
      </c>
      <c r="D1776" t="s">
        <v>3</v>
      </c>
      <c r="E1776">
        <v>24</v>
      </c>
      <c r="F1776" t="s">
        <v>4583</v>
      </c>
      <c r="G1776">
        <v>0.15923246498900001</v>
      </c>
    </row>
    <row r="1777" spans="1:7" x14ac:dyDescent="0.2">
      <c r="A1777" t="str">
        <f t="shared" si="154"/>
        <v>CCT6A</v>
      </c>
      <c r="B1777" t="s">
        <v>2</v>
      </c>
      <c r="C1777">
        <v>56119433</v>
      </c>
      <c r="D1777" t="s">
        <v>3</v>
      </c>
      <c r="E1777">
        <v>23</v>
      </c>
      <c r="F1777" t="s">
        <v>4584</v>
      </c>
      <c r="G1777">
        <v>-6.3957475339700004E-3</v>
      </c>
    </row>
    <row r="1778" spans="1:7" x14ac:dyDescent="0.2">
      <c r="A1778" t="str">
        <f t="shared" si="154"/>
        <v>CCT6A</v>
      </c>
      <c r="B1778" t="s">
        <v>2</v>
      </c>
      <c r="C1778">
        <v>56119464</v>
      </c>
      <c r="D1778" t="s">
        <v>3</v>
      </c>
      <c r="E1778">
        <v>24</v>
      </c>
      <c r="F1778" t="s">
        <v>4585</v>
      </c>
      <c r="G1778">
        <v>0.97915081233000001</v>
      </c>
    </row>
    <row r="1779" spans="1:7" x14ac:dyDescent="0.2">
      <c r="A1779" t="str">
        <f t="shared" si="154"/>
        <v>CCT6A</v>
      </c>
      <c r="B1779" t="s">
        <v>2</v>
      </c>
      <c r="C1779">
        <v>56119399</v>
      </c>
      <c r="D1779" t="s">
        <v>8</v>
      </c>
      <c r="E1779">
        <v>24</v>
      </c>
      <c r="F1779" t="s">
        <v>4586</v>
      </c>
      <c r="G1779">
        <v>4.3799367470199998E-3</v>
      </c>
    </row>
    <row r="1780" spans="1:7" x14ac:dyDescent="0.2">
      <c r="A1780" t="str">
        <f t="shared" si="154"/>
        <v>CCT6A</v>
      </c>
      <c r="B1780" t="s">
        <v>2</v>
      </c>
      <c r="C1780">
        <v>56119432</v>
      </c>
      <c r="D1780" t="s">
        <v>8</v>
      </c>
      <c r="E1780">
        <v>24</v>
      </c>
      <c r="F1780" t="s">
        <v>4587</v>
      </c>
      <c r="G1780">
        <v>0.37416971782800001</v>
      </c>
    </row>
    <row r="1781" spans="1:7" x14ac:dyDescent="0.2">
      <c r="A1781" t="str">
        <f t="shared" si="154"/>
        <v>CCT6A</v>
      </c>
      <c r="B1781" t="s">
        <v>2</v>
      </c>
      <c r="C1781">
        <v>56119444</v>
      </c>
      <c r="D1781" t="s">
        <v>8</v>
      </c>
      <c r="E1781">
        <v>24</v>
      </c>
      <c r="F1781" t="s">
        <v>4588</v>
      </c>
      <c r="G1781">
        <v>6.06109541928E-2</v>
      </c>
    </row>
    <row r="1782" spans="1:7" x14ac:dyDescent="0.2">
      <c r="A1782" t="str">
        <f t="shared" si="154"/>
        <v>CCT6A</v>
      </c>
      <c r="B1782" t="s">
        <v>2</v>
      </c>
      <c r="C1782">
        <v>56119467</v>
      </c>
      <c r="D1782" t="s">
        <v>8</v>
      </c>
      <c r="E1782">
        <v>24</v>
      </c>
      <c r="F1782" t="s">
        <v>4589</v>
      </c>
      <c r="G1782">
        <v>0.94142888532299995</v>
      </c>
    </row>
    <row r="1783" spans="1:7" x14ac:dyDescent="0.2">
      <c r="A1783" t="str">
        <f t="shared" si="154"/>
        <v>CCT6A</v>
      </c>
      <c r="B1783" t="s">
        <v>2</v>
      </c>
      <c r="C1783">
        <v>56119481</v>
      </c>
      <c r="D1783" t="s">
        <v>8</v>
      </c>
      <c r="E1783">
        <v>24</v>
      </c>
      <c r="F1783" t="s">
        <v>4590</v>
      </c>
      <c r="G1783">
        <v>1.07942030235</v>
      </c>
    </row>
    <row r="1784" spans="1:7" x14ac:dyDescent="0.2">
      <c r="A1784" t="str">
        <f t="shared" si="154"/>
        <v>CCT6A</v>
      </c>
      <c r="B1784" t="s">
        <v>2</v>
      </c>
      <c r="C1784">
        <v>56119410</v>
      </c>
      <c r="D1784" t="s">
        <v>8</v>
      </c>
      <c r="E1784">
        <v>23</v>
      </c>
      <c r="F1784" t="s">
        <v>4591</v>
      </c>
      <c r="G1784">
        <v>4.9786078654599997E-2</v>
      </c>
    </row>
    <row r="1785" spans="1:7" x14ac:dyDescent="0.2">
      <c r="A1785" t="str">
        <f t="shared" ref="A1785:A1794" si="155">"CCT8"</f>
        <v>CCT8</v>
      </c>
      <c r="B1785" t="s">
        <v>645</v>
      </c>
      <c r="C1785">
        <v>30446112</v>
      </c>
      <c r="D1785" t="s">
        <v>3</v>
      </c>
      <c r="E1785">
        <v>23</v>
      </c>
      <c r="F1785" t="s">
        <v>4592</v>
      </c>
      <c r="G1785">
        <v>7.2838898929599993E-2</v>
      </c>
    </row>
    <row r="1786" spans="1:7" x14ac:dyDescent="0.2">
      <c r="A1786" t="str">
        <f t="shared" si="155"/>
        <v>CCT8</v>
      </c>
      <c r="B1786" t="s">
        <v>645</v>
      </c>
      <c r="C1786">
        <v>30445845</v>
      </c>
      <c r="D1786" t="s">
        <v>3</v>
      </c>
      <c r="E1786">
        <v>25</v>
      </c>
      <c r="F1786" t="s">
        <v>4593</v>
      </c>
      <c r="G1786">
        <v>0.23155927340099999</v>
      </c>
    </row>
    <row r="1787" spans="1:7" x14ac:dyDescent="0.2">
      <c r="A1787" t="str">
        <f t="shared" si="155"/>
        <v>CCT8</v>
      </c>
      <c r="B1787" t="s">
        <v>645</v>
      </c>
      <c r="C1787">
        <v>30446143</v>
      </c>
      <c r="D1787" t="s">
        <v>8</v>
      </c>
      <c r="E1787">
        <v>24</v>
      </c>
      <c r="F1787" t="s">
        <v>4594</v>
      </c>
      <c r="G1787">
        <v>-1.1816260535400001E-2</v>
      </c>
    </row>
    <row r="1788" spans="1:7" x14ac:dyDescent="0.2">
      <c r="A1788" t="str">
        <f t="shared" si="155"/>
        <v>CCT8</v>
      </c>
      <c r="B1788" t="s">
        <v>645</v>
      </c>
      <c r="C1788">
        <v>30446001</v>
      </c>
      <c r="D1788" t="s">
        <v>8</v>
      </c>
      <c r="E1788">
        <v>23</v>
      </c>
      <c r="F1788" t="s">
        <v>4595</v>
      </c>
      <c r="G1788">
        <v>1.50302329205</v>
      </c>
    </row>
    <row r="1789" spans="1:7" x14ac:dyDescent="0.2">
      <c r="A1789" t="str">
        <f t="shared" si="155"/>
        <v>CCT8</v>
      </c>
      <c r="B1789" t="s">
        <v>645</v>
      </c>
      <c r="C1789">
        <v>30445988</v>
      </c>
      <c r="D1789" t="s">
        <v>8</v>
      </c>
      <c r="E1789">
        <v>24</v>
      </c>
      <c r="F1789" t="s">
        <v>4596</v>
      </c>
      <c r="G1789">
        <v>0.99916077136699999</v>
      </c>
    </row>
    <row r="1790" spans="1:7" x14ac:dyDescent="0.2">
      <c r="A1790" t="str">
        <f t="shared" si="155"/>
        <v>CCT8</v>
      </c>
      <c r="B1790" t="s">
        <v>645</v>
      </c>
      <c r="C1790">
        <v>30445952</v>
      </c>
      <c r="D1790" t="s">
        <v>3</v>
      </c>
      <c r="E1790">
        <v>24</v>
      </c>
      <c r="F1790" t="s">
        <v>4597</v>
      </c>
      <c r="G1790">
        <v>-1.2889546957800001E-2</v>
      </c>
    </row>
    <row r="1791" spans="1:7" x14ac:dyDescent="0.2">
      <c r="A1791" t="str">
        <f t="shared" si="155"/>
        <v>CCT8</v>
      </c>
      <c r="B1791" t="s">
        <v>645</v>
      </c>
      <c r="C1791">
        <v>30446027</v>
      </c>
      <c r="D1791" t="s">
        <v>3</v>
      </c>
      <c r="E1791">
        <v>24</v>
      </c>
      <c r="F1791" t="s">
        <v>4598</v>
      </c>
      <c r="G1791">
        <v>0.15583882034999999</v>
      </c>
    </row>
    <row r="1792" spans="1:7" x14ac:dyDescent="0.2">
      <c r="A1792" t="str">
        <f t="shared" si="155"/>
        <v>CCT8</v>
      </c>
      <c r="B1792" t="s">
        <v>645</v>
      </c>
      <c r="C1792">
        <v>30446045</v>
      </c>
      <c r="D1792" t="s">
        <v>3</v>
      </c>
      <c r="E1792">
        <v>24</v>
      </c>
      <c r="F1792" t="s">
        <v>4599</v>
      </c>
      <c r="G1792">
        <v>0.11007286105899999</v>
      </c>
    </row>
    <row r="1793" spans="1:7" x14ac:dyDescent="0.2">
      <c r="A1793" t="str">
        <f t="shared" si="155"/>
        <v>CCT8</v>
      </c>
      <c r="B1793" t="s">
        <v>645</v>
      </c>
      <c r="C1793">
        <v>30445947</v>
      </c>
      <c r="D1793" t="s">
        <v>8</v>
      </c>
      <c r="E1793">
        <v>21</v>
      </c>
      <c r="F1793" t="s">
        <v>4600</v>
      </c>
      <c r="G1793">
        <v>0.49781593657899997</v>
      </c>
    </row>
    <row r="1794" spans="1:7" x14ac:dyDescent="0.2">
      <c r="A1794" t="str">
        <f t="shared" si="155"/>
        <v>CCT8</v>
      </c>
      <c r="B1794" t="s">
        <v>645</v>
      </c>
      <c r="C1794">
        <v>30446139</v>
      </c>
      <c r="D1794" t="s">
        <v>3</v>
      </c>
      <c r="E1794">
        <v>25</v>
      </c>
      <c r="F1794" t="s">
        <v>4601</v>
      </c>
      <c r="G1794">
        <v>0.18340727798699999</v>
      </c>
    </row>
    <row r="1795" spans="1:7" x14ac:dyDescent="0.2">
      <c r="A1795" t="str">
        <f t="shared" ref="A1795:A1814" si="156">"CD3EAP"</f>
        <v>CD3EAP</v>
      </c>
      <c r="B1795" t="s">
        <v>245</v>
      </c>
      <c r="C1795">
        <v>45909672</v>
      </c>
      <c r="D1795" t="s">
        <v>3</v>
      </c>
      <c r="E1795">
        <v>23</v>
      </c>
      <c r="F1795" t="s">
        <v>4602</v>
      </c>
      <c r="G1795">
        <v>0.687425017975</v>
      </c>
    </row>
    <row r="1796" spans="1:7" x14ac:dyDescent="0.2">
      <c r="A1796" t="str">
        <f t="shared" si="156"/>
        <v>CD3EAP</v>
      </c>
      <c r="B1796" t="s">
        <v>245</v>
      </c>
      <c r="C1796">
        <v>45909683</v>
      </c>
      <c r="D1796" t="s">
        <v>3</v>
      </c>
      <c r="E1796">
        <v>27</v>
      </c>
      <c r="F1796" t="s">
        <v>4603</v>
      </c>
      <c r="G1796">
        <v>-1.8887003666300001E-2</v>
      </c>
    </row>
    <row r="1797" spans="1:7" x14ac:dyDescent="0.2">
      <c r="A1797" t="str">
        <f t="shared" si="156"/>
        <v>CD3EAP</v>
      </c>
      <c r="B1797" t="s">
        <v>245</v>
      </c>
      <c r="C1797">
        <v>45909700</v>
      </c>
      <c r="D1797" t="s">
        <v>3</v>
      </c>
      <c r="E1797">
        <v>24</v>
      </c>
      <c r="F1797" t="s">
        <v>4604</v>
      </c>
      <c r="G1797">
        <v>-4.1665877832900003E-2</v>
      </c>
    </row>
    <row r="1798" spans="1:7" x14ac:dyDescent="0.2">
      <c r="A1798" t="str">
        <f t="shared" si="156"/>
        <v>CD3EAP</v>
      </c>
      <c r="B1798" t="s">
        <v>245</v>
      </c>
      <c r="C1798">
        <v>45909665</v>
      </c>
      <c r="D1798" t="s">
        <v>8</v>
      </c>
      <c r="E1798">
        <v>28</v>
      </c>
      <c r="F1798" t="s">
        <v>4605</v>
      </c>
      <c r="G1798">
        <v>8.2023958296299996E-3</v>
      </c>
    </row>
    <row r="1799" spans="1:7" x14ac:dyDescent="0.2">
      <c r="A1799" t="str">
        <f t="shared" si="156"/>
        <v>CD3EAP</v>
      </c>
      <c r="B1799" t="s">
        <v>245</v>
      </c>
      <c r="C1799">
        <v>45909679</v>
      </c>
      <c r="D1799" t="s">
        <v>8</v>
      </c>
      <c r="E1799">
        <v>27</v>
      </c>
      <c r="F1799" t="s">
        <v>4606</v>
      </c>
      <c r="G1799">
        <v>-2.43990668801E-2</v>
      </c>
    </row>
    <row r="1800" spans="1:7" x14ac:dyDescent="0.2">
      <c r="A1800" t="str">
        <f t="shared" si="156"/>
        <v>CD3EAP</v>
      </c>
      <c r="B1800" t="s">
        <v>245</v>
      </c>
      <c r="C1800">
        <v>45909922</v>
      </c>
      <c r="D1800" t="s">
        <v>8</v>
      </c>
      <c r="E1800">
        <v>24</v>
      </c>
      <c r="F1800" t="s">
        <v>4607</v>
      </c>
      <c r="G1800">
        <v>1.35196308292</v>
      </c>
    </row>
    <row r="1801" spans="1:7" x14ac:dyDescent="0.2">
      <c r="A1801" t="str">
        <f t="shared" si="156"/>
        <v>CD3EAP</v>
      </c>
      <c r="B1801" t="s">
        <v>245</v>
      </c>
      <c r="C1801">
        <v>45909744</v>
      </c>
      <c r="D1801" t="s">
        <v>8</v>
      </c>
      <c r="E1801">
        <v>24</v>
      </c>
      <c r="F1801" t="s">
        <v>4608</v>
      </c>
      <c r="G1801">
        <v>-1.11877587155E-2</v>
      </c>
    </row>
    <row r="1802" spans="1:7" x14ac:dyDescent="0.2">
      <c r="A1802" t="str">
        <f t="shared" si="156"/>
        <v>CD3EAP</v>
      </c>
      <c r="B1802" t="s">
        <v>245</v>
      </c>
      <c r="C1802">
        <v>45910209</v>
      </c>
      <c r="D1802" t="s">
        <v>8</v>
      </c>
      <c r="E1802">
        <v>23</v>
      </c>
      <c r="F1802" t="s">
        <v>4609</v>
      </c>
      <c r="G1802">
        <v>4.1962856378599998E-2</v>
      </c>
    </row>
    <row r="1803" spans="1:7" x14ac:dyDescent="0.2">
      <c r="A1803" t="str">
        <f t="shared" si="156"/>
        <v>CD3EAP</v>
      </c>
      <c r="B1803" t="s">
        <v>245</v>
      </c>
      <c r="C1803">
        <v>45910187</v>
      </c>
      <c r="D1803" t="s">
        <v>8</v>
      </c>
      <c r="E1803">
        <v>23</v>
      </c>
      <c r="F1803" t="s">
        <v>4610</v>
      </c>
      <c r="G1803">
        <v>1.43830485402E-2</v>
      </c>
    </row>
    <row r="1804" spans="1:7" x14ac:dyDescent="0.2">
      <c r="A1804" t="str">
        <f t="shared" si="156"/>
        <v>CD3EAP</v>
      </c>
      <c r="B1804" t="s">
        <v>245</v>
      </c>
      <c r="C1804">
        <v>45910146</v>
      </c>
      <c r="D1804" t="s">
        <v>8</v>
      </c>
      <c r="E1804">
        <v>23</v>
      </c>
      <c r="F1804" t="s">
        <v>4611</v>
      </c>
      <c r="G1804">
        <v>0.19463776263800001</v>
      </c>
    </row>
    <row r="1805" spans="1:7" x14ac:dyDescent="0.2">
      <c r="A1805" t="str">
        <f t="shared" si="156"/>
        <v>CD3EAP</v>
      </c>
      <c r="B1805" t="s">
        <v>245</v>
      </c>
      <c r="C1805">
        <v>45910113</v>
      </c>
      <c r="D1805" t="s">
        <v>8</v>
      </c>
      <c r="E1805">
        <v>22</v>
      </c>
      <c r="F1805" t="s">
        <v>4612</v>
      </c>
      <c r="G1805">
        <v>0.49625810426700001</v>
      </c>
    </row>
    <row r="1806" spans="1:7" x14ac:dyDescent="0.2">
      <c r="A1806" t="str">
        <f t="shared" si="156"/>
        <v>CD3EAP</v>
      </c>
      <c r="B1806" t="s">
        <v>245</v>
      </c>
      <c r="C1806">
        <v>45910104</v>
      </c>
      <c r="D1806" t="s">
        <v>8</v>
      </c>
      <c r="E1806">
        <v>24</v>
      </c>
      <c r="F1806" t="s">
        <v>4613</v>
      </c>
      <c r="G1806">
        <v>0.53719240618899999</v>
      </c>
    </row>
    <row r="1807" spans="1:7" x14ac:dyDescent="0.2">
      <c r="A1807" t="str">
        <f t="shared" si="156"/>
        <v>CD3EAP</v>
      </c>
      <c r="B1807" t="s">
        <v>245</v>
      </c>
      <c r="C1807">
        <v>45910006</v>
      </c>
      <c r="D1807" t="s">
        <v>8</v>
      </c>
      <c r="E1807">
        <v>23</v>
      </c>
      <c r="F1807" t="s">
        <v>4614</v>
      </c>
      <c r="G1807">
        <v>0.270558251631</v>
      </c>
    </row>
    <row r="1808" spans="1:7" x14ac:dyDescent="0.2">
      <c r="A1808" t="str">
        <f t="shared" si="156"/>
        <v>CD3EAP</v>
      </c>
      <c r="B1808" t="s">
        <v>245</v>
      </c>
      <c r="C1808">
        <v>45909995</v>
      </c>
      <c r="D1808" t="s">
        <v>8</v>
      </c>
      <c r="E1808">
        <v>24</v>
      </c>
      <c r="F1808" t="s">
        <v>4615</v>
      </c>
      <c r="G1808">
        <v>2.4920989654300001E-2</v>
      </c>
    </row>
    <row r="1809" spans="1:7" x14ac:dyDescent="0.2">
      <c r="A1809" t="str">
        <f t="shared" si="156"/>
        <v>CD3EAP</v>
      </c>
      <c r="B1809" t="s">
        <v>245</v>
      </c>
      <c r="C1809">
        <v>45909945</v>
      </c>
      <c r="D1809" t="s">
        <v>8</v>
      </c>
      <c r="E1809">
        <v>24</v>
      </c>
      <c r="F1809" t="s">
        <v>4616</v>
      </c>
      <c r="G1809">
        <v>0.96061189910400002</v>
      </c>
    </row>
    <row r="1810" spans="1:7" x14ac:dyDescent="0.2">
      <c r="A1810" t="str">
        <f t="shared" si="156"/>
        <v>CD3EAP</v>
      </c>
      <c r="B1810" t="s">
        <v>245</v>
      </c>
      <c r="C1810">
        <v>45909646</v>
      </c>
      <c r="D1810" t="s">
        <v>3</v>
      </c>
      <c r="E1810">
        <v>24</v>
      </c>
      <c r="F1810" t="s">
        <v>4617</v>
      </c>
      <c r="G1810">
        <v>0.19707546408400001</v>
      </c>
    </row>
    <row r="1811" spans="1:7" x14ac:dyDescent="0.2">
      <c r="A1811" t="str">
        <f t="shared" si="156"/>
        <v>CD3EAP</v>
      </c>
      <c r="B1811" t="s">
        <v>245</v>
      </c>
      <c r="C1811">
        <v>45909680</v>
      </c>
      <c r="D1811" t="s">
        <v>8</v>
      </c>
      <c r="E1811">
        <v>23</v>
      </c>
      <c r="F1811" t="s">
        <v>4618</v>
      </c>
      <c r="G1811">
        <v>2.0812877552100002E-2</v>
      </c>
    </row>
    <row r="1812" spans="1:7" x14ac:dyDescent="0.2">
      <c r="A1812" t="str">
        <f t="shared" si="156"/>
        <v>CD3EAP</v>
      </c>
      <c r="B1812" t="s">
        <v>245</v>
      </c>
      <c r="C1812">
        <v>45909929</v>
      </c>
      <c r="D1812" t="s">
        <v>8</v>
      </c>
      <c r="E1812">
        <v>23</v>
      </c>
      <c r="F1812" t="s">
        <v>4619</v>
      </c>
      <c r="G1812">
        <v>-9.3115638107899995E-2</v>
      </c>
    </row>
    <row r="1813" spans="1:7" x14ac:dyDescent="0.2">
      <c r="A1813" t="str">
        <f t="shared" si="156"/>
        <v>CD3EAP</v>
      </c>
      <c r="B1813" t="s">
        <v>245</v>
      </c>
      <c r="C1813">
        <v>45909690</v>
      </c>
      <c r="D1813" t="s">
        <v>8</v>
      </c>
      <c r="E1813">
        <v>23</v>
      </c>
      <c r="F1813" t="s">
        <v>4620</v>
      </c>
      <c r="G1813">
        <v>-1.69818644059E-2</v>
      </c>
    </row>
    <row r="1814" spans="1:7" x14ac:dyDescent="0.2">
      <c r="A1814" t="str">
        <f t="shared" si="156"/>
        <v>CD3EAP</v>
      </c>
      <c r="B1814" t="s">
        <v>245</v>
      </c>
      <c r="C1814">
        <v>45909722</v>
      </c>
      <c r="D1814" t="s">
        <v>8</v>
      </c>
      <c r="E1814">
        <v>27</v>
      </c>
      <c r="F1814" t="s">
        <v>4621</v>
      </c>
      <c r="G1814">
        <v>-3.6930513294400002E-3</v>
      </c>
    </row>
    <row r="1815" spans="1:7" x14ac:dyDescent="0.2">
      <c r="A1815" t="str">
        <f t="shared" ref="A1815:A1824" si="157">"CDC16"</f>
        <v>CDC16</v>
      </c>
      <c r="B1815" t="s">
        <v>413</v>
      </c>
      <c r="C1815">
        <v>115000543</v>
      </c>
      <c r="D1815" t="s">
        <v>3</v>
      </c>
      <c r="E1815">
        <v>23</v>
      </c>
      <c r="F1815" t="s">
        <v>4622</v>
      </c>
      <c r="G1815">
        <v>-3.85504240958E-2</v>
      </c>
    </row>
    <row r="1816" spans="1:7" x14ac:dyDescent="0.2">
      <c r="A1816" t="str">
        <f t="shared" si="157"/>
        <v>CDC16</v>
      </c>
      <c r="B1816" t="s">
        <v>413</v>
      </c>
      <c r="C1816">
        <v>115000554</v>
      </c>
      <c r="D1816" t="s">
        <v>3</v>
      </c>
      <c r="E1816">
        <v>24</v>
      </c>
      <c r="F1816" t="s">
        <v>4623</v>
      </c>
      <c r="G1816">
        <v>1.4218986524199999</v>
      </c>
    </row>
    <row r="1817" spans="1:7" x14ac:dyDescent="0.2">
      <c r="A1817" t="str">
        <f t="shared" si="157"/>
        <v>CDC16</v>
      </c>
      <c r="B1817" t="s">
        <v>413</v>
      </c>
      <c r="C1817">
        <v>115000615</v>
      </c>
      <c r="D1817" t="s">
        <v>3</v>
      </c>
      <c r="E1817">
        <v>23</v>
      </c>
      <c r="F1817" t="s">
        <v>4624</v>
      </c>
      <c r="G1817">
        <v>0.27153833116300002</v>
      </c>
    </row>
    <row r="1818" spans="1:7" x14ac:dyDescent="0.2">
      <c r="A1818" t="str">
        <f t="shared" si="157"/>
        <v>CDC16</v>
      </c>
      <c r="B1818" t="s">
        <v>413</v>
      </c>
      <c r="C1818">
        <v>115000511</v>
      </c>
      <c r="D1818" t="s">
        <v>8</v>
      </c>
      <c r="E1818">
        <v>24</v>
      </c>
      <c r="F1818" t="s">
        <v>4625</v>
      </c>
      <c r="G1818">
        <v>0.407323284555</v>
      </c>
    </row>
    <row r="1819" spans="1:7" x14ac:dyDescent="0.2">
      <c r="A1819" t="str">
        <f t="shared" si="157"/>
        <v>CDC16</v>
      </c>
      <c r="B1819" t="s">
        <v>413</v>
      </c>
      <c r="C1819">
        <v>115000535</v>
      </c>
      <c r="D1819" t="s">
        <v>8</v>
      </c>
      <c r="E1819">
        <v>23</v>
      </c>
      <c r="F1819" t="s">
        <v>4626</v>
      </c>
      <c r="G1819">
        <v>4.9237963000800002E-2</v>
      </c>
    </row>
    <row r="1820" spans="1:7" x14ac:dyDescent="0.2">
      <c r="A1820" t="str">
        <f t="shared" si="157"/>
        <v>CDC16</v>
      </c>
      <c r="B1820" t="s">
        <v>413</v>
      </c>
      <c r="C1820">
        <v>115000547</v>
      </c>
      <c r="D1820" t="s">
        <v>8</v>
      </c>
      <c r="E1820">
        <v>24</v>
      </c>
      <c r="F1820" t="s">
        <v>4627</v>
      </c>
      <c r="G1820">
        <v>1.6967697025800001E-2</v>
      </c>
    </row>
    <row r="1821" spans="1:7" x14ac:dyDescent="0.2">
      <c r="A1821" t="str">
        <f t="shared" si="157"/>
        <v>CDC16</v>
      </c>
      <c r="B1821" t="s">
        <v>413</v>
      </c>
      <c r="C1821">
        <v>115000607</v>
      </c>
      <c r="D1821" t="s">
        <v>8</v>
      </c>
      <c r="E1821">
        <v>24</v>
      </c>
      <c r="F1821" t="s">
        <v>4628</v>
      </c>
      <c r="G1821">
        <v>1.17077806303</v>
      </c>
    </row>
    <row r="1822" spans="1:7" x14ac:dyDescent="0.2">
      <c r="A1822" t="str">
        <f t="shared" si="157"/>
        <v>CDC16</v>
      </c>
      <c r="B1822" t="s">
        <v>413</v>
      </c>
      <c r="C1822">
        <v>115000614</v>
      </c>
      <c r="D1822" t="s">
        <v>8</v>
      </c>
      <c r="E1822">
        <v>24</v>
      </c>
      <c r="F1822" t="s">
        <v>4629</v>
      </c>
      <c r="G1822">
        <v>0.21713236988699999</v>
      </c>
    </row>
    <row r="1823" spans="1:7" x14ac:dyDescent="0.2">
      <c r="A1823" t="str">
        <f t="shared" si="157"/>
        <v>CDC16</v>
      </c>
      <c r="B1823" t="s">
        <v>413</v>
      </c>
      <c r="C1823">
        <v>115000633</v>
      </c>
      <c r="D1823" t="s">
        <v>8</v>
      </c>
      <c r="E1823">
        <v>23</v>
      </c>
      <c r="F1823" t="s">
        <v>4630</v>
      </c>
      <c r="G1823">
        <v>4.4521649322900002E-3</v>
      </c>
    </row>
    <row r="1824" spans="1:7" x14ac:dyDescent="0.2">
      <c r="A1824" t="str">
        <f t="shared" si="157"/>
        <v>CDC16</v>
      </c>
      <c r="B1824" t="s">
        <v>413</v>
      </c>
      <c r="C1824">
        <v>115000649</v>
      </c>
      <c r="D1824" t="s">
        <v>8</v>
      </c>
      <c r="E1824">
        <v>24</v>
      </c>
      <c r="F1824" t="s">
        <v>4631</v>
      </c>
      <c r="G1824">
        <v>-6.5451875716699996E-3</v>
      </c>
    </row>
    <row r="1825" spans="1:7" x14ac:dyDescent="0.2">
      <c r="A1825" t="str">
        <f t="shared" ref="A1825:A1833" si="158">"CDC20"</f>
        <v>CDC20</v>
      </c>
      <c r="B1825" t="s">
        <v>35</v>
      </c>
      <c r="C1825">
        <v>43824671</v>
      </c>
      <c r="D1825" t="s">
        <v>8</v>
      </c>
      <c r="E1825">
        <v>23</v>
      </c>
      <c r="F1825" t="s">
        <v>4632</v>
      </c>
      <c r="G1825">
        <v>1.3289834322</v>
      </c>
    </row>
    <row r="1826" spans="1:7" x14ac:dyDescent="0.2">
      <c r="A1826" t="str">
        <f t="shared" si="158"/>
        <v>CDC20</v>
      </c>
      <c r="B1826" t="s">
        <v>35</v>
      </c>
      <c r="C1826">
        <v>43824780</v>
      </c>
      <c r="D1826" t="s">
        <v>3</v>
      </c>
      <c r="E1826">
        <v>23</v>
      </c>
      <c r="F1826" t="s">
        <v>4633</v>
      </c>
      <c r="G1826">
        <v>0.57207548865900004</v>
      </c>
    </row>
    <row r="1827" spans="1:7" x14ac:dyDescent="0.2">
      <c r="A1827" t="str">
        <f t="shared" si="158"/>
        <v>CDC20</v>
      </c>
      <c r="B1827" t="s">
        <v>35</v>
      </c>
      <c r="C1827">
        <v>43824808</v>
      </c>
      <c r="D1827" t="s">
        <v>3</v>
      </c>
      <c r="E1827">
        <v>24</v>
      </c>
      <c r="F1827" t="s">
        <v>4634</v>
      </c>
      <c r="G1827">
        <v>0.491176122499</v>
      </c>
    </row>
    <row r="1828" spans="1:7" x14ac:dyDescent="0.2">
      <c r="A1828" t="str">
        <f t="shared" si="158"/>
        <v>CDC20</v>
      </c>
      <c r="B1828" t="s">
        <v>35</v>
      </c>
      <c r="C1828">
        <v>43824816</v>
      </c>
      <c r="D1828" t="s">
        <v>3</v>
      </c>
      <c r="E1828">
        <v>24</v>
      </c>
      <c r="F1828" t="s">
        <v>4635</v>
      </c>
      <c r="G1828">
        <v>1.0989410791400001</v>
      </c>
    </row>
    <row r="1829" spans="1:7" x14ac:dyDescent="0.2">
      <c r="A1829" t="str">
        <f t="shared" si="158"/>
        <v>CDC20</v>
      </c>
      <c r="B1829" t="s">
        <v>35</v>
      </c>
      <c r="C1829">
        <v>43824794</v>
      </c>
      <c r="D1829" t="s">
        <v>8</v>
      </c>
      <c r="E1829">
        <v>23</v>
      </c>
      <c r="F1829" t="s">
        <v>4636</v>
      </c>
      <c r="G1829">
        <v>0.45332981072700002</v>
      </c>
    </row>
    <row r="1830" spans="1:7" x14ac:dyDescent="0.2">
      <c r="A1830" t="str">
        <f t="shared" si="158"/>
        <v>CDC20</v>
      </c>
      <c r="B1830" t="s">
        <v>35</v>
      </c>
      <c r="C1830">
        <v>43824745</v>
      </c>
      <c r="D1830" t="s">
        <v>8</v>
      </c>
      <c r="E1830">
        <v>24</v>
      </c>
      <c r="F1830" t="s">
        <v>4637</v>
      </c>
      <c r="G1830">
        <v>0.44978399495799998</v>
      </c>
    </row>
    <row r="1831" spans="1:7" x14ac:dyDescent="0.2">
      <c r="A1831" t="str">
        <f t="shared" si="158"/>
        <v>CDC20</v>
      </c>
      <c r="B1831" t="s">
        <v>35</v>
      </c>
      <c r="C1831">
        <v>43824761</v>
      </c>
      <c r="D1831" t="s">
        <v>8</v>
      </c>
      <c r="E1831">
        <v>24</v>
      </c>
      <c r="F1831" t="s">
        <v>4638</v>
      </c>
      <c r="G1831">
        <v>0.42064957009199999</v>
      </c>
    </row>
    <row r="1832" spans="1:7" x14ac:dyDescent="0.2">
      <c r="A1832" t="str">
        <f t="shared" si="158"/>
        <v>CDC20</v>
      </c>
      <c r="B1832" t="s">
        <v>35</v>
      </c>
      <c r="C1832">
        <v>43824779</v>
      </c>
      <c r="D1832" t="s">
        <v>8</v>
      </c>
      <c r="E1832">
        <v>24</v>
      </c>
      <c r="F1832" t="s">
        <v>4639</v>
      </c>
      <c r="G1832">
        <v>-7.0707263510500001E-3</v>
      </c>
    </row>
    <row r="1833" spans="1:7" x14ac:dyDescent="0.2">
      <c r="A1833" t="str">
        <f t="shared" si="158"/>
        <v>CDC20</v>
      </c>
      <c r="B1833" t="s">
        <v>35</v>
      </c>
      <c r="C1833">
        <v>43824784</v>
      </c>
      <c r="D1833" t="s">
        <v>8</v>
      </c>
      <c r="E1833">
        <v>24</v>
      </c>
      <c r="F1833" t="s">
        <v>4640</v>
      </c>
      <c r="G1833">
        <v>3.7684195049200002E-2</v>
      </c>
    </row>
    <row r="1834" spans="1:7" x14ac:dyDescent="0.2">
      <c r="A1834" t="str">
        <f t="shared" ref="A1834:A1843" si="159">"CDC23"</f>
        <v>CDC23</v>
      </c>
      <c r="B1834" t="s">
        <v>64</v>
      </c>
      <c r="C1834">
        <v>137548738</v>
      </c>
      <c r="D1834" t="s">
        <v>3</v>
      </c>
      <c r="E1834">
        <v>23</v>
      </c>
      <c r="F1834" t="s">
        <v>4641</v>
      </c>
      <c r="G1834">
        <v>1.0036576589099999</v>
      </c>
    </row>
    <row r="1835" spans="1:7" x14ac:dyDescent="0.2">
      <c r="A1835" t="str">
        <f t="shared" si="159"/>
        <v>CDC23</v>
      </c>
      <c r="B1835" t="s">
        <v>64</v>
      </c>
      <c r="C1835">
        <v>137548761</v>
      </c>
      <c r="D1835" t="s">
        <v>3</v>
      </c>
      <c r="E1835">
        <v>24</v>
      </c>
      <c r="F1835" t="s">
        <v>4642</v>
      </c>
      <c r="G1835">
        <v>0.32411891608299997</v>
      </c>
    </row>
    <row r="1836" spans="1:7" x14ac:dyDescent="0.2">
      <c r="A1836" t="str">
        <f t="shared" si="159"/>
        <v>CDC23</v>
      </c>
      <c r="B1836" t="s">
        <v>64</v>
      </c>
      <c r="C1836">
        <v>137548791</v>
      </c>
      <c r="D1836" t="s">
        <v>3</v>
      </c>
      <c r="E1836">
        <v>24</v>
      </c>
      <c r="F1836" t="s">
        <v>4643</v>
      </c>
      <c r="G1836">
        <v>1.29289754003E-2</v>
      </c>
    </row>
    <row r="1837" spans="1:7" x14ac:dyDescent="0.2">
      <c r="A1837" t="str">
        <f t="shared" si="159"/>
        <v>CDC23</v>
      </c>
      <c r="B1837" t="s">
        <v>64</v>
      </c>
      <c r="C1837">
        <v>137548861</v>
      </c>
      <c r="D1837" t="s">
        <v>3</v>
      </c>
      <c r="E1837">
        <v>23</v>
      </c>
      <c r="F1837" t="s">
        <v>4644</v>
      </c>
      <c r="G1837">
        <v>2.4366732907600001E-2</v>
      </c>
    </row>
    <row r="1838" spans="1:7" x14ac:dyDescent="0.2">
      <c r="A1838" t="str">
        <f t="shared" si="159"/>
        <v>CDC23</v>
      </c>
      <c r="B1838" t="s">
        <v>64</v>
      </c>
      <c r="C1838">
        <v>137548868</v>
      </c>
      <c r="D1838" t="s">
        <v>3</v>
      </c>
      <c r="E1838">
        <v>23</v>
      </c>
      <c r="F1838" t="s">
        <v>4645</v>
      </c>
      <c r="G1838">
        <v>0.74877007053300004</v>
      </c>
    </row>
    <row r="1839" spans="1:7" x14ac:dyDescent="0.2">
      <c r="A1839" t="str">
        <f t="shared" si="159"/>
        <v>CDC23</v>
      </c>
      <c r="B1839" t="s">
        <v>64</v>
      </c>
      <c r="C1839">
        <v>137549020</v>
      </c>
      <c r="D1839" t="s">
        <v>3</v>
      </c>
      <c r="E1839">
        <v>24</v>
      </c>
      <c r="F1839" t="s">
        <v>4646</v>
      </c>
      <c r="G1839">
        <v>5.4701052641600002E-2</v>
      </c>
    </row>
    <row r="1840" spans="1:7" x14ac:dyDescent="0.2">
      <c r="A1840" t="str">
        <f t="shared" si="159"/>
        <v>CDC23</v>
      </c>
      <c r="B1840" t="s">
        <v>64</v>
      </c>
      <c r="C1840">
        <v>137549050</v>
      </c>
      <c r="D1840" t="s">
        <v>3</v>
      </c>
      <c r="E1840">
        <v>24</v>
      </c>
      <c r="F1840" t="s">
        <v>4647</v>
      </c>
      <c r="G1840">
        <v>8.7044173152399998E-3</v>
      </c>
    </row>
    <row r="1841" spans="1:7" x14ac:dyDescent="0.2">
      <c r="A1841" t="str">
        <f t="shared" si="159"/>
        <v>CDC23</v>
      </c>
      <c r="B1841" t="s">
        <v>64</v>
      </c>
      <c r="C1841">
        <v>137548873</v>
      </c>
      <c r="D1841" t="s">
        <v>8</v>
      </c>
      <c r="E1841">
        <v>23</v>
      </c>
      <c r="F1841" t="s">
        <v>4648</v>
      </c>
      <c r="G1841">
        <v>0.43031121573499997</v>
      </c>
    </row>
    <row r="1842" spans="1:7" x14ac:dyDescent="0.2">
      <c r="A1842" t="str">
        <f t="shared" si="159"/>
        <v>CDC23</v>
      </c>
      <c r="B1842" t="s">
        <v>64</v>
      </c>
      <c r="C1842">
        <v>137549034</v>
      </c>
      <c r="D1842" t="s">
        <v>8</v>
      </c>
      <c r="E1842">
        <v>23</v>
      </c>
      <c r="F1842" t="s">
        <v>4649</v>
      </c>
      <c r="G1842">
        <v>1.2475722705600001</v>
      </c>
    </row>
    <row r="1843" spans="1:7" x14ac:dyDescent="0.2">
      <c r="A1843" t="str">
        <f t="shared" si="159"/>
        <v>CDC23</v>
      </c>
      <c r="B1843" t="s">
        <v>64</v>
      </c>
      <c r="C1843">
        <v>137548944</v>
      </c>
      <c r="D1843" t="s">
        <v>8</v>
      </c>
      <c r="E1843">
        <v>24</v>
      </c>
      <c r="F1843" t="s">
        <v>4650</v>
      </c>
      <c r="G1843">
        <v>0.33036315420099999</v>
      </c>
    </row>
    <row r="1844" spans="1:7" x14ac:dyDescent="0.2">
      <c r="A1844" t="str">
        <f t="shared" ref="A1844:A1853" si="160">"CDC26"</f>
        <v>CDC26</v>
      </c>
      <c r="B1844" t="s">
        <v>15</v>
      </c>
      <c r="C1844">
        <v>116037599</v>
      </c>
      <c r="D1844" t="s">
        <v>3</v>
      </c>
      <c r="E1844">
        <v>24</v>
      </c>
      <c r="F1844" t="s">
        <v>4651</v>
      </c>
      <c r="G1844">
        <v>-5.37127608735E-2</v>
      </c>
    </row>
    <row r="1845" spans="1:7" x14ac:dyDescent="0.2">
      <c r="A1845" t="str">
        <f t="shared" si="160"/>
        <v>CDC26</v>
      </c>
      <c r="B1845" t="s">
        <v>15</v>
      </c>
      <c r="C1845">
        <v>116037571</v>
      </c>
      <c r="D1845" t="s">
        <v>3</v>
      </c>
      <c r="E1845">
        <v>22</v>
      </c>
      <c r="F1845" t="s">
        <v>4652</v>
      </c>
      <c r="G1845">
        <v>0.26372351120900001</v>
      </c>
    </row>
    <row r="1846" spans="1:7" x14ac:dyDescent="0.2">
      <c r="A1846" t="str">
        <f t="shared" si="160"/>
        <v>CDC26</v>
      </c>
      <c r="B1846" t="s">
        <v>15</v>
      </c>
      <c r="C1846">
        <v>116037872</v>
      </c>
      <c r="D1846" t="s">
        <v>3</v>
      </c>
      <c r="E1846">
        <v>24</v>
      </c>
      <c r="F1846" t="s">
        <v>4653</v>
      </c>
      <c r="G1846">
        <v>1.1890541511899999</v>
      </c>
    </row>
    <row r="1847" spans="1:7" x14ac:dyDescent="0.2">
      <c r="A1847" t="str">
        <f t="shared" si="160"/>
        <v>CDC26</v>
      </c>
      <c r="B1847" t="s">
        <v>15</v>
      </c>
      <c r="C1847">
        <v>116037821</v>
      </c>
      <c r="D1847" t="s">
        <v>3</v>
      </c>
      <c r="E1847">
        <v>24</v>
      </c>
      <c r="F1847" t="s">
        <v>4654</v>
      </c>
      <c r="G1847">
        <v>4.2689048634500001E-2</v>
      </c>
    </row>
    <row r="1848" spans="1:7" x14ac:dyDescent="0.2">
      <c r="A1848" t="str">
        <f t="shared" si="160"/>
        <v>CDC26</v>
      </c>
      <c r="B1848" t="s">
        <v>15</v>
      </c>
      <c r="C1848">
        <v>116037744</v>
      </c>
      <c r="D1848" t="s">
        <v>3</v>
      </c>
      <c r="E1848">
        <v>24</v>
      </c>
      <c r="F1848" t="s">
        <v>4655</v>
      </c>
      <c r="G1848">
        <v>5.0288251569799998E-2</v>
      </c>
    </row>
    <row r="1849" spans="1:7" x14ac:dyDescent="0.2">
      <c r="A1849" t="str">
        <f t="shared" si="160"/>
        <v>CDC26</v>
      </c>
      <c r="B1849" t="s">
        <v>15</v>
      </c>
      <c r="C1849">
        <v>116037681</v>
      </c>
      <c r="D1849" t="s">
        <v>3</v>
      </c>
      <c r="E1849">
        <v>24</v>
      </c>
      <c r="F1849" t="s">
        <v>4656</v>
      </c>
      <c r="G1849">
        <v>0.89192800700899999</v>
      </c>
    </row>
    <row r="1850" spans="1:7" x14ac:dyDescent="0.2">
      <c r="A1850" t="str">
        <f t="shared" si="160"/>
        <v>CDC26</v>
      </c>
      <c r="B1850" t="s">
        <v>15</v>
      </c>
      <c r="C1850">
        <v>116037838</v>
      </c>
      <c r="D1850" t="s">
        <v>3</v>
      </c>
      <c r="E1850">
        <v>24</v>
      </c>
      <c r="F1850" t="s">
        <v>4657</v>
      </c>
      <c r="G1850">
        <v>6.5474207281000004E-3</v>
      </c>
    </row>
    <row r="1851" spans="1:7" x14ac:dyDescent="0.2">
      <c r="A1851" t="str">
        <f t="shared" si="160"/>
        <v>CDC26</v>
      </c>
      <c r="B1851" t="s">
        <v>15</v>
      </c>
      <c r="C1851">
        <v>116037634</v>
      </c>
      <c r="D1851" t="s">
        <v>3</v>
      </c>
      <c r="E1851">
        <v>23</v>
      </c>
      <c r="F1851" t="s">
        <v>4658</v>
      </c>
      <c r="G1851">
        <v>0.81374625283299995</v>
      </c>
    </row>
    <row r="1852" spans="1:7" x14ac:dyDescent="0.2">
      <c r="A1852" t="str">
        <f t="shared" si="160"/>
        <v>CDC26</v>
      </c>
      <c r="B1852" t="s">
        <v>15</v>
      </c>
      <c r="C1852">
        <v>116037609</v>
      </c>
      <c r="D1852" t="s">
        <v>3</v>
      </c>
      <c r="E1852">
        <v>24</v>
      </c>
      <c r="F1852" t="s">
        <v>4659</v>
      </c>
      <c r="G1852">
        <v>1.8403002372200002E-2</v>
      </c>
    </row>
    <row r="1853" spans="1:7" x14ac:dyDescent="0.2">
      <c r="A1853" t="str">
        <f t="shared" si="160"/>
        <v>CDC26</v>
      </c>
      <c r="B1853" t="s">
        <v>15</v>
      </c>
      <c r="C1853">
        <v>116037639</v>
      </c>
      <c r="D1853" t="s">
        <v>3</v>
      </c>
      <c r="E1853">
        <v>23</v>
      </c>
      <c r="F1853" t="s">
        <v>4660</v>
      </c>
      <c r="G1853">
        <v>0.91901784179599999</v>
      </c>
    </row>
    <row r="1854" spans="1:7" x14ac:dyDescent="0.2">
      <c r="A1854" t="str">
        <f t="shared" ref="A1854:A1869" si="161">"CDC27"</f>
        <v>CDC27</v>
      </c>
      <c r="B1854" t="s">
        <v>484</v>
      </c>
      <c r="C1854">
        <v>45266345</v>
      </c>
      <c r="D1854" t="s">
        <v>8</v>
      </c>
      <c r="E1854">
        <v>24</v>
      </c>
      <c r="F1854" t="s">
        <v>4661</v>
      </c>
      <c r="G1854">
        <v>0.163364597009</v>
      </c>
    </row>
    <row r="1855" spans="1:7" x14ac:dyDescent="0.2">
      <c r="A1855" t="str">
        <f t="shared" si="161"/>
        <v>CDC27</v>
      </c>
      <c r="B1855" t="s">
        <v>484</v>
      </c>
      <c r="C1855">
        <v>45266324</v>
      </c>
      <c r="D1855" t="s">
        <v>8</v>
      </c>
      <c r="E1855">
        <v>23</v>
      </c>
      <c r="F1855" t="s">
        <v>4662</v>
      </c>
      <c r="G1855">
        <v>0.61850978711500004</v>
      </c>
    </row>
    <row r="1856" spans="1:7" x14ac:dyDescent="0.2">
      <c r="A1856" t="str">
        <f t="shared" si="161"/>
        <v>CDC27</v>
      </c>
      <c r="B1856" t="s">
        <v>484</v>
      </c>
      <c r="C1856">
        <v>45266270</v>
      </c>
      <c r="D1856" t="s">
        <v>8</v>
      </c>
      <c r="E1856">
        <v>22</v>
      </c>
      <c r="F1856" t="s">
        <v>4663</v>
      </c>
      <c r="G1856">
        <v>0.61718875748900004</v>
      </c>
    </row>
    <row r="1857" spans="1:7" x14ac:dyDescent="0.2">
      <c r="A1857" t="str">
        <f t="shared" si="161"/>
        <v>CDC27</v>
      </c>
      <c r="B1857" t="s">
        <v>484</v>
      </c>
      <c r="C1857">
        <v>45266464</v>
      </c>
      <c r="D1857" t="s">
        <v>3</v>
      </c>
      <c r="E1857">
        <v>24</v>
      </c>
      <c r="F1857" t="s">
        <v>4664</v>
      </c>
      <c r="G1857">
        <v>0.239851989761</v>
      </c>
    </row>
    <row r="1858" spans="1:7" x14ac:dyDescent="0.2">
      <c r="A1858" t="str">
        <f t="shared" si="161"/>
        <v>CDC27</v>
      </c>
      <c r="B1858" t="s">
        <v>484</v>
      </c>
      <c r="C1858">
        <v>45266551</v>
      </c>
      <c r="D1858" t="s">
        <v>8</v>
      </c>
      <c r="E1858">
        <v>24</v>
      </c>
      <c r="F1858" t="s">
        <v>4665</v>
      </c>
      <c r="G1858">
        <v>4.4546433178999999E-2</v>
      </c>
    </row>
    <row r="1859" spans="1:7" x14ac:dyDescent="0.2">
      <c r="A1859" t="str">
        <f t="shared" si="161"/>
        <v>CDC27</v>
      </c>
      <c r="B1859" t="s">
        <v>484</v>
      </c>
      <c r="C1859">
        <v>45266518</v>
      </c>
      <c r="D1859" t="s">
        <v>8</v>
      </c>
      <c r="E1859">
        <v>23</v>
      </c>
      <c r="F1859" t="s">
        <v>4666</v>
      </c>
      <c r="G1859">
        <v>-4.6164841730200003E-2</v>
      </c>
    </row>
    <row r="1860" spans="1:7" x14ac:dyDescent="0.2">
      <c r="A1860" t="str">
        <f t="shared" si="161"/>
        <v>CDC27</v>
      </c>
      <c r="B1860" t="s">
        <v>484</v>
      </c>
      <c r="C1860">
        <v>45266514</v>
      </c>
      <c r="D1860" t="s">
        <v>8</v>
      </c>
      <c r="E1860">
        <v>24</v>
      </c>
      <c r="F1860" t="s">
        <v>4667</v>
      </c>
      <c r="G1860">
        <v>0.21665826510899999</v>
      </c>
    </row>
    <row r="1861" spans="1:7" x14ac:dyDescent="0.2">
      <c r="A1861" t="str">
        <f t="shared" si="161"/>
        <v>CDC27</v>
      </c>
      <c r="B1861" t="s">
        <v>484</v>
      </c>
      <c r="C1861">
        <v>45266351</v>
      </c>
      <c r="D1861" t="s">
        <v>8</v>
      </c>
      <c r="E1861">
        <v>24</v>
      </c>
      <c r="F1861" t="s">
        <v>4668</v>
      </c>
      <c r="G1861">
        <v>0.18228521661899999</v>
      </c>
    </row>
    <row r="1862" spans="1:7" x14ac:dyDescent="0.2">
      <c r="A1862" t="str">
        <f t="shared" si="161"/>
        <v>CDC27</v>
      </c>
      <c r="B1862" t="s">
        <v>484</v>
      </c>
      <c r="C1862">
        <v>45266331</v>
      </c>
      <c r="D1862" t="s">
        <v>8</v>
      </c>
      <c r="E1862">
        <v>23</v>
      </c>
      <c r="F1862" t="s">
        <v>4669</v>
      </c>
      <c r="G1862">
        <v>0.25470152647700001</v>
      </c>
    </row>
    <row r="1863" spans="1:7" x14ac:dyDescent="0.2">
      <c r="A1863" t="str">
        <f t="shared" si="161"/>
        <v>CDC27</v>
      </c>
      <c r="B1863" t="s">
        <v>484</v>
      </c>
      <c r="C1863">
        <v>45266519</v>
      </c>
      <c r="D1863" t="s">
        <v>8</v>
      </c>
      <c r="E1863">
        <v>24</v>
      </c>
      <c r="F1863" t="s">
        <v>4670</v>
      </c>
      <c r="G1863">
        <v>9.8223879385400004E-2</v>
      </c>
    </row>
    <row r="1864" spans="1:7" x14ac:dyDescent="0.2">
      <c r="A1864" t="str">
        <f t="shared" si="161"/>
        <v>CDC27</v>
      </c>
      <c r="B1864" t="s">
        <v>484</v>
      </c>
      <c r="C1864">
        <v>45266275</v>
      </c>
      <c r="D1864" t="s">
        <v>8</v>
      </c>
      <c r="E1864">
        <v>23</v>
      </c>
      <c r="F1864" t="s">
        <v>4671</v>
      </c>
      <c r="G1864">
        <v>1.0132209087199999</v>
      </c>
    </row>
    <row r="1865" spans="1:7" x14ac:dyDescent="0.2">
      <c r="A1865" t="str">
        <f t="shared" si="161"/>
        <v>CDC27</v>
      </c>
      <c r="B1865" t="s">
        <v>484</v>
      </c>
      <c r="C1865">
        <v>45266447</v>
      </c>
      <c r="D1865" t="s">
        <v>3</v>
      </c>
      <c r="E1865">
        <v>23</v>
      </c>
      <c r="F1865" t="s">
        <v>4672</v>
      </c>
      <c r="G1865">
        <v>0.91755364367299996</v>
      </c>
    </row>
    <row r="1866" spans="1:7" x14ac:dyDescent="0.2">
      <c r="A1866" t="str">
        <f t="shared" si="161"/>
        <v>CDC27</v>
      </c>
      <c r="B1866" t="s">
        <v>484</v>
      </c>
      <c r="C1866">
        <v>45266436</v>
      </c>
      <c r="D1866" t="s">
        <v>3</v>
      </c>
      <c r="E1866">
        <v>22</v>
      </c>
      <c r="F1866" t="s">
        <v>4673</v>
      </c>
      <c r="G1866">
        <v>0.95394246650500003</v>
      </c>
    </row>
    <row r="1867" spans="1:7" x14ac:dyDescent="0.2">
      <c r="A1867" t="str">
        <f t="shared" si="161"/>
        <v>CDC27</v>
      </c>
      <c r="B1867" t="s">
        <v>484</v>
      </c>
      <c r="C1867">
        <v>45266426</v>
      </c>
      <c r="D1867" t="s">
        <v>3</v>
      </c>
      <c r="E1867">
        <v>23</v>
      </c>
      <c r="F1867" t="s">
        <v>4674</v>
      </c>
      <c r="G1867">
        <v>1.03283662478</v>
      </c>
    </row>
    <row r="1868" spans="1:7" x14ac:dyDescent="0.2">
      <c r="A1868" t="str">
        <f t="shared" si="161"/>
        <v>CDC27</v>
      </c>
      <c r="B1868" t="s">
        <v>484</v>
      </c>
      <c r="C1868">
        <v>45266358</v>
      </c>
      <c r="D1868" t="s">
        <v>3</v>
      </c>
      <c r="E1868">
        <v>24</v>
      </c>
      <c r="F1868" t="s">
        <v>4675</v>
      </c>
      <c r="G1868">
        <v>7.3122898510599998E-2</v>
      </c>
    </row>
    <row r="1869" spans="1:7" x14ac:dyDescent="0.2">
      <c r="A1869" t="str">
        <f t="shared" si="161"/>
        <v>CDC27</v>
      </c>
      <c r="B1869" t="s">
        <v>484</v>
      </c>
      <c r="C1869">
        <v>45266380</v>
      </c>
      <c r="D1869" t="s">
        <v>8</v>
      </c>
      <c r="E1869">
        <v>24</v>
      </c>
      <c r="F1869" t="s">
        <v>4676</v>
      </c>
      <c r="G1869">
        <v>0.95274427837599995</v>
      </c>
    </row>
    <row r="1870" spans="1:7" x14ac:dyDescent="0.2">
      <c r="A1870" t="str">
        <f t="shared" ref="A1870:A1893" si="162">"CDC40"</f>
        <v>CDC40</v>
      </c>
      <c r="B1870" t="s">
        <v>75</v>
      </c>
      <c r="C1870">
        <v>110501740</v>
      </c>
      <c r="D1870" t="s">
        <v>3</v>
      </c>
      <c r="E1870">
        <v>24</v>
      </c>
      <c r="F1870" t="s">
        <v>4677</v>
      </c>
      <c r="G1870">
        <v>3.96928787373E-2</v>
      </c>
    </row>
    <row r="1871" spans="1:7" x14ac:dyDescent="0.2">
      <c r="A1871" t="str">
        <f t="shared" si="162"/>
        <v>CDC40</v>
      </c>
      <c r="B1871" t="s">
        <v>75</v>
      </c>
      <c r="C1871">
        <v>110501295</v>
      </c>
      <c r="D1871" t="s">
        <v>3</v>
      </c>
      <c r="E1871">
        <v>22</v>
      </c>
      <c r="F1871" t="s">
        <v>4678</v>
      </c>
      <c r="G1871">
        <v>-3.7983261451199998E-2</v>
      </c>
    </row>
    <row r="1872" spans="1:7" x14ac:dyDescent="0.2">
      <c r="A1872" t="str">
        <f t="shared" si="162"/>
        <v>CDC40</v>
      </c>
      <c r="B1872" t="s">
        <v>75</v>
      </c>
      <c r="C1872">
        <v>110501317</v>
      </c>
      <c r="D1872" t="s">
        <v>3</v>
      </c>
      <c r="E1872">
        <v>26</v>
      </c>
      <c r="F1872" t="s">
        <v>4679</v>
      </c>
      <c r="G1872">
        <v>5.3258244191899999E-2</v>
      </c>
    </row>
    <row r="1873" spans="1:7" x14ac:dyDescent="0.2">
      <c r="A1873" t="str">
        <f t="shared" si="162"/>
        <v>CDC40</v>
      </c>
      <c r="B1873" t="s">
        <v>75</v>
      </c>
      <c r="C1873">
        <v>110501326</v>
      </c>
      <c r="D1873" t="s">
        <v>3</v>
      </c>
      <c r="E1873">
        <v>25</v>
      </c>
      <c r="F1873" t="s">
        <v>4680</v>
      </c>
      <c r="G1873">
        <v>6.4612010907600007E-2</v>
      </c>
    </row>
    <row r="1874" spans="1:7" x14ac:dyDescent="0.2">
      <c r="A1874" t="str">
        <f t="shared" si="162"/>
        <v>CDC40</v>
      </c>
      <c r="B1874" t="s">
        <v>75</v>
      </c>
      <c r="C1874">
        <v>110501338</v>
      </c>
      <c r="D1874" t="s">
        <v>3</v>
      </c>
      <c r="E1874">
        <v>26</v>
      </c>
      <c r="F1874" t="s">
        <v>4681</v>
      </c>
      <c r="G1874">
        <v>-1.5022599815200001E-2</v>
      </c>
    </row>
    <row r="1875" spans="1:7" x14ac:dyDescent="0.2">
      <c r="A1875" t="str">
        <f t="shared" si="162"/>
        <v>CDC40</v>
      </c>
      <c r="B1875" t="s">
        <v>75</v>
      </c>
      <c r="C1875">
        <v>110501455</v>
      </c>
      <c r="D1875" t="s">
        <v>3</v>
      </c>
      <c r="E1875">
        <v>25</v>
      </c>
      <c r="F1875" t="s">
        <v>4682</v>
      </c>
      <c r="G1875">
        <v>-3.32582461447E-2</v>
      </c>
    </row>
    <row r="1876" spans="1:7" x14ac:dyDescent="0.2">
      <c r="A1876" t="str">
        <f t="shared" si="162"/>
        <v>CDC40</v>
      </c>
      <c r="B1876" t="s">
        <v>75</v>
      </c>
      <c r="C1876">
        <v>110501730</v>
      </c>
      <c r="D1876" t="s">
        <v>8</v>
      </c>
      <c r="E1876">
        <v>24</v>
      </c>
      <c r="F1876" t="s">
        <v>4683</v>
      </c>
      <c r="G1876">
        <v>0.55579576893399996</v>
      </c>
    </row>
    <row r="1877" spans="1:7" x14ac:dyDescent="0.2">
      <c r="A1877" t="str">
        <f t="shared" si="162"/>
        <v>CDC40</v>
      </c>
      <c r="B1877" t="s">
        <v>75</v>
      </c>
      <c r="C1877">
        <v>110501915</v>
      </c>
      <c r="D1877" t="s">
        <v>8</v>
      </c>
      <c r="E1877">
        <v>24</v>
      </c>
      <c r="F1877" t="s">
        <v>4684</v>
      </c>
      <c r="G1877">
        <v>0.55413898223799996</v>
      </c>
    </row>
    <row r="1878" spans="1:7" x14ac:dyDescent="0.2">
      <c r="A1878" t="str">
        <f t="shared" si="162"/>
        <v>CDC40</v>
      </c>
      <c r="B1878" t="s">
        <v>75</v>
      </c>
      <c r="C1878">
        <v>110501671</v>
      </c>
      <c r="D1878" t="s">
        <v>8</v>
      </c>
      <c r="E1878">
        <v>23</v>
      </c>
      <c r="F1878" t="s">
        <v>4685</v>
      </c>
      <c r="G1878">
        <v>0.46588743268400001</v>
      </c>
    </row>
    <row r="1879" spans="1:7" x14ac:dyDescent="0.2">
      <c r="A1879" t="str">
        <f t="shared" si="162"/>
        <v>CDC40</v>
      </c>
      <c r="B1879" t="s">
        <v>75</v>
      </c>
      <c r="C1879">
        <v>110501616</v>
      </c>
      <c r="D1879" t="s">
        <v>8</v>
      </c>
      <c r="E1879">
        <v>24</v>
      </c>
      <c r="F1879" t="s">
        <v>4686</v>
      </c>
      <c r="G1879">
        <v>0.71381662162899995</v>
      </c>
    </row>
    <row r="1880" spans="1:7" x14ac:dyDescent="0.2">
      <c r="A1880" t="str">
        <f t="shared" si="162"/>
        <v>CDC40</v>
      </c>
      <c r="B1880" t="s">
        <v>75</v>
      </c>
      <c r="C1880">
        <v>110501416</v>
      </c>
      <c r="D1880" t="s">
        <v>8</v>
      </c>
      <c r="E1880">
        <v>26</v>
      </c>
      <c r="F1880" t="s">
        <v>4687</v>
      </c>
      <c r="G1880">
        <v>3.0204702105300001E-2</v>
      </c>
    </row>
    <row r="1881" spans="1:7" x14ac:dyDescent="0.2">
      <c r="A1881" t="str">
        <f t="shared" si="162"/>
        <v>CDC40</v>
      </c>
      <c r="B1881" t="s">
        <v>75</v>
      </c>
      <c r="C1881">
        <v>110501391</v>
      </c>
      <c r="D1881" t="s">
        <v>8</v>
      </c>
      <c r="E1881">
        <v>26</v>
      </c>
      <c r="F1881" t="s">
        <v>4688</v>
      </c>
      <c r="G1881">
        <v>0.17341800445200001</v>
      </c>
    </row>
    <row r="1882" spans="1:7" x14ac:dyDescent="0.2">
      <c r="A1882" t="str">
        <f t="shared" si="162"/>
        <v>CDC40</v>
      </c>
      <c r="B1882" t="s">
        <v>75</v>
      </c>
      <c r="C1882">
        <v>110501383</v>
      </c>
      <c r="D1882" t="s">
        <v>8</v>
      </c>
      <c r="E1882">
        <v>24</v>
      </c>
      <c r="F1882" t="s">
        <v>4689</v>
      </c>
      <c r="G1882">
        <v>0.91291351619500005</v>
      </c>
    </row>
    <row r="1883" spans="1:7" x14ac:dyDescent="0.2">
      <c r="A1883" t="str">
        <f t="shared" si="162"/>
        <v>CDC40</v>
      </c>
      <c r="B1883" t="s">
        <v>75</v>
      </c>
      <c r="C1883">
        <v>110501357</v>
      </c>
      <c r="D1883" t="s">
        <v>8</v>
      </c>
      <c r="E1883">
        <v>24</v>
      </c>
      <c r="F1883" t="s">
        <v>4690</v>
      </c>
      <c r="G1883">
        <v>8.2514031377900008E-3</v>
      </c>
    </row>
    <row r="1884" spans="1:7" x14ac:dyDescent="0.2">
      <c r="A1884" t="str">
        <f t="shared" si="162"/>
        <v>CDC40</v>
      </c>
      <c r="B1884" t="s">
        <v>75</v>
      </c>
      <c r="C1884">
        <v>110501897</v>
      </c>
      <c r="D1884" t="s">
        <v>3</v>
      </c>
      <c r="E1884">
        <v>24</v>
      </c>
      <c r="F1884" t="s">
        <v>4691</v>
      </c>
      <c r="G1884">
        <v>1.0619509681499999</v>
      </c>
    </row>
    <row r="1885" spans="1:7" x14ac:dyDescent="0.2">
      <c r="A1885" t="str">
        <f t="shared" si="162"/>
        <v>CDC40</v>
      </c>
      <c r="B1885" t="s">
        <v>75</v>
      </c>
      <c r="C1885">
        <v>110501818</v>
      </c>
      <c r="D1885" t="s">
        <v>3</v>
      </c>
      <c r="E1885">
        <v>24</v>
      </c>
      <c r="F1885" t="s">
        <v>4692</v>
      </c>
      <c r="G1885">
        <v>0.93965857397100006</v>
      </c>
    </row>
    <row r="1886" spans="1:7" x14ac:dyDescent="0.2">
      <c r="A1886" t="str">
        <f t="shared" si="162"/>
        <v>CDC40</v>
      </c>
      <c r="B1886" t="s">
        <v>75</v>
      </c>
      <c r="C1886">
        <v>110501788</v>
      </c>
      <c r="D1886" t="s">
        <v>3</v>
      </c>
      <c r="E1886">
        <v>24</v>
      </c>
      <c r="F1886" t="s">
        <v>4693</v>
      </c>
      <c r="G1886">
        <v>0.69926139424699996</v>
      </c>
    </row>
    <row r="1887" spans="1:7" x14ac:dyDescent="0.2">
      <c r="A1887" t="str">
        <f t="shared" si="162"/>
        <v>CDC40</v>
      </c>
      <c r="B1887" t="s">
        <v>75</v>
      </c>
      <c r="C1887">
        <v>110501753</v>
      </c>
      <c r="D1887" t="s">
        <v>3</v>
      </c>
      <c r="E1887">
        <v>24</v>
      </c>
      <c r="F1887" t="s">
        <v>4694</v>
      </c>
      <c r="G1887">
        <v>-2.7896753170399999E-2</v>
      </c>
    </row>
    <row r="1888" spans="1:7" x14ac:dyDescent="0.2">
      <c r="A1888" t="str">
        <f t="shared" si="162"/>
        <v>CDC40</v>
      </c>
      <c r="B1888" t="s">
        <v>75</v>
      </c>
      <c r="C1888">
        <v>110501697</v>
      </c>
      <c r="D1888" t="s">
        <v>8</v>
      </c>
      <c r="E1888">
        <v>24</v>
      </c>
      <c r="F1888" t="s">
        <v>4695</v>
      </c>
      <c r="G1888">
        <v>0.324858139351</v>
      </c>
    </row>
    <row r="1889" spans="1:7" x14ac:dyDescent="0.2">
      <c r="A1889" t="str">
        <f t="shared" si="162"/>
        <v>CDC40</v>
      </c>
      <c r="B1889" t="s">
        <v>75</v>
      </c>
      <c r="C1889">
        <v>110501897</v>
      </c>
      <c r="D1889" t="s">
        <v>3</v>
      </c>
      <c r="E1889">
        <v>23</v>
      </c>
      <c r="F1889" t="s">
        <v>4696</v>
      </c>
      <c r="G1889">
        <v>0.99839045787500003</v>
      </c>
    </row>
    <row r="1890" spans="1:7" x14ac:dyDescent="0.2">
      <c r="A1890" t="str">
        <f t="shared" si="162"/>
        <v>CDC40</v>
      </c>
      <c r="B1890" t="s">
        <v>75</v>
      </c>
      <c r="C1890">
        <v>110501754</v>
      </c>
      <c r="D1890" t="s">
        <v>3</v>
      </c>
      <c r="E1890">
        <v>23</v>
      </c>
      <c r="F1890" t="s">
        <v>4697</v>
      </c>
      <c r="G1890">
        <v>6.6176432881999998E-3</v>
      </c>
    </row>
    <row r="1891" spans="1:7" x14ac:dyDescent="0.2">
      <c r="A1891" t="str">
        <f t="shared" si="162"/>
        <v>CDC40</v>
      </c>
      <c r="B1891" t="s">
        <v>75</v>
      </c>
      <c r="C1891">
        <v>110501707</v>
      </c>
      <c r="D1891" t="s">
        <v>8</v>
      </c>
      <c r="E1891">
        <v>24</v>
      </c>
      <c r="F1891" t="s">
        <v>4698</v>
      </c>
      <c r="G1891">
        <v>0.54363534088599996</v>
      </c>
    </row>
    <row r="1892" spans="1:7" x14ac:dyDescent="0.2">
      <c r="A1892" t="str">
        <f t="shared" si="162"/>
        <v>CDC40</v>
      </c>
      <c r="B1892" t="s">
        <v>75</v>
      </c>
      <c r="C1892">
        <v>110501713</v>
      </c>
      <c r="D1892" t="s">
        <v>8</v>
      </c>
      <c r="E1892">
        <v>24</v>
      </c>
      <c r="F1892" t="s">
        <v>4699</v>
      </c>
      <c r="G1892">
        <v>8.2695589544300001E-3</v>
      </c>
    </row>
    <row r="1893" spans="1:7" x14ac:dyDescent="0.2">
      <c r="A1893" t="str">
        <f t="shared" si="162"/>
        <v>CDC40</v>
      </c>
      <c r="B1893" t="s">
        <v>75</v>
      </c>
      <c r="C1893">
        <v>110501586</v>
      </c>
      <c r="D1893" t="s">
        <v>8</v>
      </c>
      <c r="E1893">
        <v>26</v>
      </c>
      <c r="F1893" t="s">
        <v>4700</v>
      </c>
      <c r="G1893">
        <v>1.34439573894E-2</v>
      </c>
    </row>
    <row r="1894" spans="1:7" x14ac:dyDescent="0.2">
      <c r="A1894" t="str">
        <f t="shared" ref="A1894:A1906" si="163">"CDC5L"</f>
        <v>CDC5L</v>
      </c>
      <c r="B1894" t="s">
        <v>75</v>
      </c>
      <c r="C1894">
        <v>44355456</v>
      </c>
      <c r="D1894" t="s">
        <v>8</v>
      </c>
      <c r="E1894">
        <v>23</v>
      </c>
      <c r="F1894" t="s">
        <v>4701</v>
      </c>
      <c r="G1894">
        <v>-2.05274993571E-2</v>
      </c>
    </row>
    <row r="1895" spans="1:7" x14ac:dyDescent="0.2">
      <c r="A1895" t="str">
        <f t="shared" si="163"/>
        <v>CDC5L</v>
      </c>
      <c r="B1895" t="s">
        <v>75</v>
      </c>
      <c r="C1895">
        <v>44355324</v>
      </c>
      <c r="D1895" t="s">
        <v>8</v>
      </c>
      <c r="E1895">
        <v>24</v>
      </c>
      <c r="F1895" t="s">
        <v>4702</v>
      </c>
      <c r="G1895">
        <v>0.181741027961</v>
      </c>
    </row>
    <row r="1896" spans="1:7" x14ac:dyDescent="0.2">
      <c r="A1896" t="str">
        <f t="shared" si="163"/>
        <v>CDC5L</v>
      </c>
      <c r="B1896" t="s">
        <v>75</v>
      </c>
      <c r="C1896">
        <v>44355307</v>
      </c>
      <c r="D1896" t="s">
        <v>8</v>
      </c>
      <c r="E1896">
        <v>23</v>
      </c>
      <c r="F1896" t="s">
        <v>4703</v>
      </c>
      <c r="G1896">
        <v>0.56485048354400003</v>
      </c>
    </row>
    <row r="1897" spans="1:7" x14ac:dyDescent="0.2">
      <c r="A1897" t="str">
        <f t="shared" si="163"/>
        <v>CDC5L</v>
      </c>
      <c r="B1897" t="s">
        <v>75</v>
      </c>
      <c r="C1897">
        <v>44355524</v>
      </c>
      <c r="D1897" t="s">
        <v>3</v>
      </c>
      <c r="E1897">
        <v>24</v>
      </c>
      <c r="F1897" t="s">
        <v>4704</v>
      </c>
      <c r="G1897">
        <v>2.1564451108699999E-2</v>
      </c>
    </row>
    <row r="1898" spans="1:7" x14ac:dyDescent="0.2">
      <c r="A1898" t="str">
        <f t="shared" si="163"/>
        <v>CDC5L</v>
      </c>
      <c r="B1898" t="s">
        <v>75</v>
      </c>
      <c r="C1898">
        <v>44355487</v>
      </c>
      <c r="D1898" t="s">
        <v>3</v>
      </c>
      <c r="E1898">
        <v>22</v>
      </c>
      <c r="F1898" t="s">
        <v>4705</v>
      </c>
      <c r="G1898">
        <v>0.98575697935899997</v>
      </c>
    </row>
    <row r="1899" spans="1:7" x14ac:dyDescent="0.2">
      <c r="A1899" t="str">
        <f t="shared" si="163"/>
        <v>CDC5L</v>
      </c>
      <c r="B1899" t="s">
        <v>75</v>
      </c>
      <c r="C1899">
        <v>44355421</v>
      </c>
      <c r="D1899" t="s">
        <v>3</v>
      </c>
      <c r="E1899">
        <v>22</v>
      </c>
      <c r="F1899" t="s">
        <v>4706</v>
      </c>
      <c r="G1899">
        <v>1.55617122658E-2</v>
      </c>
    </row>
    <row r="1900" spans="1:7" x14ac:dyDescent="0.2">
      <c r="A1900" t="str">
        <f t="shared" si="163"/>
        <v>CDC5L</v>
      </c>
      <c r="B1900" t="s">
        <v>75</v>
      </c>
      <c r="C1900">
        <v>44355383</v>
      </c>
      <c r="D1900" t="s">
        <v>3</v>
      </c>
      <c r="E1900">
        <v>22</v>
      </c>
      <c r="F1900" t="s">
        <v>4707</v>
      </c>
      <c r="G1900">
        <v>0.50415304608</v>
      </c>
    </row>
    <row r="1901" spans="1:7" x14ac:dyDescent="0.2">
      <c r="A1901" t="str">
        <f t="shared" si="163"/>
        <v>CDC5L</v>
      </c>
      <c r="B1901" t="s">
        <v>75</v>
      </c>
      <c r="C1901">
        <v>44355235</v>
      </c>
      <c r="D1901" t="s">
        <v>3</v>
      </c>
      <c r="E1901">
        <v>22</v>
      </c>
      <c r="F1901" t="s">
        <v>4708</v>
      </c>
      <c r="G1901">
        <v>0.97537565227099998</v>
      </c>
    </row>
    <row r="1902" spans="1:7" x14ac:dyDescent="0.2">
      <c r="A1902" t="str">
        <f t="shared" si="163"/>
        <v>CDC5L</v>
      </c>
      <c r="B1902" t="s">
        <v>75</v>
      </c>
      <c r="C1902">
        <v>44355225</v>
      </c>
      <c r="D1902" t="s">
        <v>3</v>
      </c>
      <c r="E1902">
        <v>23</v>
      </c>
      <c r="F1902" t="s">
        <v>4709</v>
      </c>
      <c r="G1902">
        <v>0.61956134494000004</v>
      </c>
    </row>
    <row r="1903" spans="1:7" x14ac:dyDescent="0.2">
      <c r="A1903" t="str">
        <f t="shared" si="163"/>
        <v>CDC5L</v>
      </c>
      <c r="B1903" t="s">
        <v>75</v>
      </c>
      <c r="C1903">
        <v>44355494</v>
      </c>
      <c r="D1903" t="s">
        <v>3</v>
      </c>
      <c r="E1903">
        <v>23</v>
      </c>
      <c r="F1903" t="s">
        <v>4710</v>
      </c>
      <c r="G1903">
        <v>0.93223333066000003</v>
      </c>
    </row>
    <row r="1904" spans="1:7" x14ac:dyDescent="0.2">
      <c r="A1904" t="str">
        <f t="shared" si="163"/>
        <v>CDC5L</v>
      </c>
      <c r="B1904" t="s">
        <v>75</v>
      </c>
      <c r="C1904">
        <v>44355316</v>
      </c>
      <c r="D1904" t="s">
        <v>8</v>
      </c>
      <c r="E1904">
        <v>23</v>
      </c>
      <c r="F1904" t="s">
        <v>4711</v>
      </c>
      <c r="G1904">
        <v>1.03886736837</v>
      </c>
    </row>
    <row r="1905" spans="1:7" x14ac:dyDescent="0.2">
      <c r="A1905" t="str">
        <f t="shared" si="163"/>
        <v>CDC5L</v>
      </c>
      <c r="B1905" t="s">
        <v>75</v>
      </c>
      <c r="C1905">
        <v>44355420</v>
      </c>
      <c r="D1905" t="s">
        <v>3</v>
      </c>
      <c r="E1905">
        <v>23</v>
      </c>
      <c r="F1905" t="s">
        <v>4712</v>
      </c>
      <c r="G1905">
        <v>0.126428316456</v>
      </c>
    </row>
    <row r="1906" spans="1:7" x14ac:dyDescent="0.2">
      <c r="A1906" t="str">
        <f t="shared" si="163"/>
        <v>CDC5L</v>
      </c>
      <c r="B1906" t="s">
        <v>75</v>
      </c>
      <c r="C1906">
        <v>44355235</v>
      </c>
      <c r="D1906" t="s">
        <v>3</v>
      </c>
      <c r="E1906">
        <v>21</v>
      </c>
      <c r="F1906" t="s">
        <v>4713</v>
      </c>
      <c r="G1906">
        <v>0.84429459609099999</v>
      </c>
    </row>
    <row r="1907" spans="1:7" x14ac:dyDescent="0.2">
      <c r="A1907" t="str">
        <f t="shared" ref="A1907:A1918" si="164">"CDC7"</f>
        <v>CDC7</v>
      </c>
      <c r="B1907" t="s">
        <v>35</v>
      </c>
      <c r="C1907">
        <v>91966669</v>
      </c>
      <c r="D1907" t="s">
        <v>8</v>
      </c>
      <c r="E1907">
        <v>25</v>
      </c>
      <c r="F1907" t="s">
        <v>4714</v>
      </c>
      <c r="G1907">
        <v>0.12955200883599999</v>
      </c>
    </row>
    <row r="1908" spans="1:7" x14ac:dyDescent="0.2">
      <c r="A1908" t="str">
        <f t="shared" si="164"/>
        <v>CDC7</v>
      </c>
      <c r="B1908" t="s">
        <v>35</v>
      </c>
      <c r="C1908">
        <v>91966503</v>
      </c>
      <c r="D1908" t="s">
        <v>3</v>
      </c>
      <c r="E1908">
        <v>24</v>
      </c>
      <c r="F1908" t="s">
        <v>4715</v>
      </c>
      <c r="G1908">
        <v>1.76996501908E-3</v>
      </c>
    </row>
    <row r="1909" spans="1:7" x14ac:dyDescent="0.2">
      <c r="A1909" t="str">
        <f t="shared" si="164"/>
        <v>CDC7</v>
      </c>
      <c r="B1909" t="s">
        <v>35</v>
      </c>
      <c r="C1909">
        <v>91966621</v>
      </c>
      <c r="D1909" t="s">
        <v>3</v>
      </c>
      <c r="E1909">
        <v>24</v>
      </c>
      <c r="F1909" t="s">
        <v>4716</v>
      </c>
      <c r="G1909">
        <v>2.8766272298400002E-2</v>
      </c>
    </row>
    <row r="1910" spans="1:7" x14ac:dyDescent="0.2">
      <c r="A1910" t="str">
        <f t="shared" si="164"/>
        <v>CDC7</v>
      </c>
      <c r="B1910" t="s">
        <v>35</v>
      </c>
      <c r="C1910">
        <v>91966628</v>
      </c>
      <c r="D1910" t="s">
        <v>3</v>
      </c>
      <c r="E1910">
        <v>27</v>
      </c>
      <c r="F1910" t="s">
        <v>4717</v>
      </c>
      <c r="G1910">
        <v>6.2785979433599995E-2</v>
      </c>
    </row>
    <row r="1911" spans="1:7" x14ac:dyDescent="0.2">
      <c r="A1911" t="str">
        <f t="shared" si="164"/>
        <v>CDC7</v>
      </c>
      <c r="B1911" t="s">
        <v>35</v>
      </c>
      <c r="C1911">
        <v>91966719</v>
      </c>
      <c r="D1911" t="s">
        <v>3</v>
      </c>
      <c r="E1911">
        <v>27</v>
      </c>
      <c r="F1911" t="s">
        <v>4718</v>
      </c>
      <c r="G1911">
        <v>0.25207029918200002</v>
      </c>
    </row>
    <row r="1912" spans="1:7" x14ac:dyDescent="0.2">
      <c r="A1912" t="str">
        <f t="shared" si="164"/>
        <v>CDC7</v>
      </c>
      <c r="B1912" t="s">
        <v>35</v>
      </c>
      <c r="C1912">
        <v>91966917</v>
      </c>
      <c r="D1912" t="s">
        <v>3</v>
      </c>
      <c r="E1912">
        <v>24</v>
      </c>
      <c r="F1912" t="s">
        <v>4719</v>
      </c>
      <c r="G1912">
        <v>0.18579588111299999</v>
      </c>
    </row>
    <row r="1913" spans="1:7" x14ac:dyDescent="0.2">
      <c r="A1913" t="str">
        <f t="shared" si="164"/>
        <v>CDC7</v>
      </c>
      <c r="B1913" t="s">
        <v>35</v>
      </c>
      <c r="C1913">
        <v>91966603</v>
      </c>
      <c r="D1913" t="s">
        <v>3</v>
      </c>
      <c r="E1913">
        <v>22</v>
      </c>
      <c r="F1913" t="s">
        <v>4720</v>
      </c>
      <c r="G1913">
        <v>0.88126568612699996</v>
      </c>
    </row>
    <row r="1914" spans="1:7" x14ac:dyDescent="0.2">
      <c r="A1914" t="str">
        <f t="shared" si="164"/>
        <v>CDC7</v>
      </c>
      <c r="B1914" t="s">
        <v>35</v>
      </c>
      <c r="C1914">
        <v>91966674</v>
      </c>
      <c r="D1914" t="s">
        <v>8</v>
      </c>
      <c r="E1914">
        <v>22</v>
      </c>
      <c r="F1914" t="s">
        <v>4721</v>
      </c>
      <c r="G1914">
        <v>0.43118246644500002</v>
      </c>
    </row>
    <row r="1915" spans="1:7" x14ac:dyDescent="0.2">
      <c r="A1915" t="str">
        <f t="shared" si="164"/>
        <v>CDC7</v>
      </c>
      <c r="B1915" t="s">
        <v>35</v>
      </c>
      <c r="C1915">
        <v>91966925</v>
      </c>
      <c r="D1915" t="s">
        <v>8</v>
      </c>
      <c r="E1915">
        <v>24</v>
      </c>
      <c r="F1915" t="s">
        <v>4722</v>
      </c>
      <c r="G1915">
        <v>8.4211870906800004E-2</v>
      </c>
    </row>
    <row r="1916" spans="1:7" x14ac:dyDescent="0.2">
      <c r="A1916" t="str">
        <f t="shared" si="164"/>
        <v>CDC7</v>
      </c>
      <c r="B1916" t="s">
        <v>35</v>
      </c>
      <c r="C1916">
        <v>91966732</v>
      </c>
      <c r="D1916" t="s">
        <v>8</v>
      </c>
      <c r="E1916">
        <v>24</v>
      </c>
      <c r="F1916" t="s">
        <v>4723</v>
      </c>
      <c r="G1916">
        <v>0.202196830193</v>
      </c>
    </row>
    <row r="1917" spans="1:7" x14ac:dyDescent="0.2">
      <c r="A1917" t="str">
        <f t="shared" si="164"/>
        <v>CDC7</v>
      </c>
      <c r="B1917" t="s">
        <v>35</v>
      </c>
      <c r="C1917">
        <v>91966696</v>
      </c>
      <c r="D1917" t="s">
        <v>8</v>
      </c>
      <c r="E1917">
        <v>23</v>
      </c>
      <c r="F1917" t="s">
        <v>4724</v>
      </c>
      <c r="G1917">
        <v>1.68755184743</v>
      </c>
    </row>
    <row r="1918" spans="1:7" x14ac:dyDescent="0.2">
      <c r="A1918" t="str">
        <f t="shared" si="164"/>
        <v>CDC7</v>
      </c>
      <c r="B1918" t="s">
        <v>35</v>
      </c>
      <c r="C1918">
        <v>91966688</v>
      </c>
      <c r="D1918" t="s">
        <v>8</v>
      </c>
      <c r="E1918">
        <v>27</v>
      </c>
      <c r="F1918" t="s">
        <v>4725</v>
      </c>
      <c r="G1918">
        <v>0.35697453495699999</v>
      </c>
    </row>
    <row r="1919" spans="1:7" x14ac:dyDescent="0.2">
      <c r="A1919" t="str">
        <f t="shared" ref="A1919:A1930" si="165">"CDC73"</f>
        <v>CDC73</v>
      </c>
      <c r="B1919" t="s">
        <v>35</v>
      </c>
      <c r="C1919">
        <v>193091139</v>
      </c>
      <c r="D1919" t="s">
        <v>8</v>
      </c>
      <c r="E1919">
        <v>24</v>
      </c>
      <c r="F1919" t="s">
        <v>4726</v>
      </c>
      <c r="G1919">
        <v>0.42765715052499997</v>
      </c>
    </row>
    <row r="1920" spans="1:7" x14ac:dyDescent="0.2">
      <c r="A1920" t="str">
        <f t="shared" si="165"/>
        <v>CDC73</v>
      </c>
      <c r="B1920" t="s">
        <v>35</v>
      </c>
      <c r="C1920">
        <v>193091235</v>
      </c>
      <c r="D1920" t="s">
        <v>8</v>
      </c>
      <c r="E1920">
        <v>24</v>
      </c>
      <c r="F1920" t="s">
        <v>4727</v>
      </c>
      <c r="G1920">
        <v>1.8251266228399999E-2</v>
      </c>
    </row>
    <row r="1921" spans="1:7" x14ac:dyDescent="0.2">
      <c r="A1921" t="str">
        <f t="shared" si="165"/>
        <v>CDC73</v>
      </c>
      <c r="B1921" t="s">
        <v>35</v>
      </c>
      <c r="C1921">
        <v>193091110</v>
      </c>
      <c r="D1921" t="s">
        <v>3</v>
      </c>
      <c r="E1921">
        <v>23</v>
      </c>
      <c r="F1921" t="s">
        <v>4728</v>
      </c>
      <c r="G1921">
        <v>0.79900955776600002</v>
      </c>
    </row>
    <row r="1922" spans="1:7" x14ac:dyDescent="0.2">
      <c r="A1922" t="str">
        <f t="shared" si="165"/>
        <v>CDC73</v>
      </c>
      <c r="B1922" t="s">
        <v>35</v>
      </c>
      <c r="C1922">
        <v>193091315</v>
      </c>
      <c r="D1922" t="s">
        <v>8</v>
      </c>
      <c r="E1922">
        <v>24</v>
      </c>
      <c r="F1922" t="s">
        <v>4729</v>
      </c>
      <c r="G1922">
        <v>1.20487504645</v>
      </c>
    </row>
    <row r="1923" spans="1:7" x14ac:dyDescent="0.2">
      <c r="A1923" t="str">
        <f t="shared" si="165"/>
        <v>CDC73</v>
      </c>
      <c r="B1923" t="s">
        <v>35</v>
      </c>
      <c r="C1923">
        <v>193091321</v>
      </c>
      <c r="D1923" t="s">
        <v>8</v>
      </c>
      <c r="E1923">
        <v>24</v>
      </c>
      <c r="F1923" t="s">
        <v>4730</v>
      </c>
      <c r="G1923">
        <v>0.532893371005</v>
      </c>
    </row>
    <row r="1924" spans="1:7" x14ac:dyDescent="0.2">
      <c r="A1924" t="str">
        <f t="shared" si="165"/>
        <v>CDC73</v>
      </c>
      <c r="B1924" t="s">
        <v>35</v>
      </c>
      <c r="C1924">
        <v>193091394</v>
      </c>
      <c r="D1924" t="s">
        <v>8</v>
      </c>
      <c r="E1924">
        <v>24</v>
      </c>
      <c r="F1924" t="s">
        <v>4731</v>
      </c>
      <c r="G1924">
        <v>0.26325550446500001</v>
      </c>
    </row>
    <row r="1925" spans="1:7" x14ac:dyDescent="0.2">
      <c r="A1925" t="str">
        <f t="shared" si="165"/>
        <v>CDC73</v>
      </c>
      <c r="B1925" t="s">
        <v>35</v>
      </c>
      <c r="C1925">
        <v>193091141</v>
      </c>
      <c r="D1925" t="s">
        <v>8</v>
      </c>
      <c r="E1925">
        <v>23</v>
      </c>
      <c r="F1925" t="s">
        <v>4732</v>
      </c>
      <c r="G1925">
        <v>0.89513378561199997</v>
      </c>
    </row>
    <row r="1926" spans="1:7" x14ac:dyDescent="0.2">
      <c r="A1926" t="str">
        <f t="shared" si="165"/>
        <v>CDC73</v>
      </c>
      <c r="B1926" t="s">
        <v>35</v>
      </c>
      <c r="C1926">
        <v>193091412</v>
      </c>
      <c r="D1926" t="s">
        <v>8</v>
      </c>
      <c r="E1926">
        <v>24</v>
      </c>
      <c r="F1926" t="s">
        <v>4733</v>
      </c>
      <c r="G1926">
        <v>-6.7593838785900001E-2</v>
      </c>
    </row>
    <row r="1927" spans="1:7" x14ac:dyDescent="0.2">
      <c r="A1927" t="str">
        <f t="shared" si="165"/>
        <v>CDC73</v>
      </c>
      <c r="B1927" t="s">
        <v>35</v>
      </c>
      <c r="C1927">
        <v>193091425</v>
      </c>
      <c r="D1927" t="s">
        <v>8</v>
      </c>
      <c r="E1927">
        <v>24</v>
      </c>
      <c r="F1927" t="s">
        <v>4734</v>
      </c>
      <c r="G1927">
        <v>4.3359082975600004E-3</v>
      </c>
    </row>
    <row r="1928" spans="1:7" x14ac:dyDescent="0.2">
      <c r="A1928" t="str">
        <f t="shared" si="165"/>
        <v>CDC73</v>
      </c>
      <c r="B1928" t="s">
        <v>35</v>
      </c>
      <c r="C1928">
        <v>193091226</v>
      </c>
      <c r="D1928" t="s">
        <v>8</v>
      </c>
      <c r="E1928">
        <v>24</v>
      </c>
      <c r="F1928" t="s">
        <v>4735</v>
      </c>
      <c r="G1928">
        <v>0.41340049978600002</v>
      </c>
    </row>
    <row r="1929" spans="1:7" x14ac:dyDescent="0.2">
      <c r="A1929" t="str">
        <f t="shared" si="165"/>
        <v>CDC73</v>
      </c>
      <c r="B1929" t="s">
        <v>35</v>
      </c>
      <c r="C1929">
        <v>193091169</v>
      </c>
      <c r="D1929" t="s">
        <v>3</v>
      </c>
      <c r="E1929">
        <v>24</v>
      </c>
      <c r="F1929" t="s">
        <v>4736</v>
      </c>
      <c r="G1929">
        <v>-1.39711018145E-2</v>
      </c>
    </row>
    <row r="1930" spans="1:7" x14ac:dyDescent="0.2">
      <c r="A1930" t="str">
        <f t="shared" si="165"/>
        <v>CDC73</v>
      </c>
      <c r="B1930" t="s">
        <v>35</v>
      </c>
      <c r="C1930">
        <v>193091127</v>
      </c>
      <c r="D1930" t="s">
        <v>3</v>
      </c>
      <c r="E1930">
        <v>23</v>
      </c>
      <c r="F1930" t="s">
        <v>4737</v>
      </c>
      <c r="G1930">
        <v>0.89999116794199996</v>
      </c>
    </row>
    <row r="1931" spans="1:7" x14ac:dyDescent="0.2">
      <c r="A1931" t="str">
        <f t="shared" ref="A1931:A1940" si="166">"CDCA3"</f>
        <v>CDCA3</v>
      </c>
      <c r="B1931" t="s">
        <v>140</v>
      </c>
      <c r="C1931">
        <v>6961262</v>
      </c>
      <c r="D1931" t="s">
        <v>8</v>
      </c>
      <c r="E1931">
        <v>24</v>
      </c>
      <c r="F1931" t="s">
        <v>4738</v>
      </c>
      <c r="G1931">
        <v>0.92818726276600005</v>
      </c>
    </row>
    <row r="1932" spans="1:7" x14ac:dyDescent="0.2">
      <c r="A1932" t="str">
        <f t="shared" si="166"/>
        <v>CDCA3</v>
      </c>
      <c r="B1932" t="s">
        <v>140</v>
      </c>
      <c r="C1932">
        <v>6960984</v>
      </c>
      <c r="D1932" t="s">
        <v>3</v>
      </c>
      <c r="E1932">
        <v>24</v>
      </c>
      <c r="F1932" t="s">
        <v>4739</v>
      </c>
      <c r="G1932">
        <v>2.4906848742400001E-2</v>
      </c>
    </row>
    <row r="1933" spans="1:7" x14ac:dyDescent="0.2">
      <c r="A1933" t="str">
        <f t="shared" si="166"/>
        <v>CDCA3</v>
      </c>
      <c r="B1933" t="s">
        <v>140</v>
      </c>
      <c r="C1933">
        <v>6961073</v>
      </c>
      <c r="D1933" t="s">
        <v>3</v>
      </c>
      <c r="E1933">
        <v>23</v>
      </c>
      <c r="F1933" t="s">
        <v>4740</v>
      </c>
      <c r="G1933">
        <v>0.88234304615600001</v>
      </c>
    </row>
    <row r="1934" spans="1:7" x14ac:dyDescent="0.2">
      <c r="A1934" t="str">
        <f t="shared" si="166"/>
        <v>CDCA3</v>
      </c>
      <c r="B1934" t="s">
        <v>140</v>
      </c>
      <c r="C1934">
        <v>6961101</v>
      </c>
      <c r="D1934" t="s">
        <v>3</v>
      </c>
      <c r="E1934">
        <v>23</v>
      </c>
      <c r="F1934" t="s">
        <v>4741</v>
      </c>
      <c r="G1934">
        <v>0.65906849873100004</v>
      </c>
    </row>
    <row r="1935" spans="1:7" x14ac:dyDescent="0.2">
      <c r="A1935" t="str">
        <f t="shared" si="166"/>
        <v>CDCA3</v>
      </c>
      <c r="B1935" t="s">
        <v>140</v>
      </c>
      <c r="C1935">
        <v>6961218</v>
      </c>
      <c r="D1935" t="s">
        <v>3</v>
      </c>
      <c r="E1935">
        <v>23</v>
      </c>
      <c r="F1935" t="s">
        <v>4742</v>
      </c>
      <c r="G1935">
        <v>1.09324024926</v>
      </c>
    </row>
    <row r="1936" spans="1:7" x14ac:dyDescent="0.2">
      <c r="A1936" t="str">
        <f t="shared" si="166"/>
        <v>CDCA3</v>
      </c>
      <c r="B1936" t="s">
        <v>140</v>
      </c>
      <c r="C1936">
        <v>6961029</v>
      </c>
      <c r="D1936" t="s">
        <v>8</v>
      </c>
      <c r="E1936">
        <v>22</v>
      </c>
      <c r="F1936" t="s">
        <v>4743</v>
      </c>
      <c r="G1936">
        <v>0.863962223679</v>
      </c>
    </row>
    <row r="1937" spans="1:7" x14ac:dyDescent="0.2">
      <c r="A1937" t="str">
        <f t="shared" si="166"/>
        <v>CDCA3</v>
      </c>
      <c r="B1937" t="s">
        <v>140</v>
      </c>
      <c r="C1937">
        <v>6961106</v>
      </c>
      <c r="D1937" t="s">
        <v>8</v>
      </c>
      <c r="E1937">
        <v>24</v>
      </c>
      <c r="F1937" t="s">
        <v>4744</v>
      </c>
      <c r="G1937">
        <v>0.52000132932400001</v>
      </c>
    </row>
    <row r="1938" spans="1:7" x14ac:dyDescent="0.2">
      <c r="A1938" t="str">
        <f t="shared" si="166"/>
        <v>CDCA3</v>
      </c>
      <c r="B1938" t="s">
        <v>140</v>
      </c>
      <c r="C1938">
        <v>6961115</v>
      </c>
      <c r="D1938" t="s">
        <v>8</v>
      </c>
      <c r="E1938">
        <v>24</v>
      </c>
      <c r="F1938" t="s">
        <v>4745</v>
      </c>
      <c r="G1938">
        <v>0.76314738577200003</v>
      </c>
    </row>
    <row r="1939" spans="1:7" x14ac:dyDescent="0.2">
      <c r="A1939" t="str">
        <f t="shared" si="166"/>
        <v>CDCA3</v>
      </c>
      <c r="B1939" t="s">
        <v>140</v>
      </c>
      <c r="C1939">
        <v>6961161</v>
      </c>
      <c r="D1939" t="s">
        <v>8</v>
      </c>
      <c r="E1939">
        <v>23</v>
      </c>
      <c r="F1939" t="s">
        <v>4746</v>
      </c>
      <c r="G1939">
        <v>0.97857248797700003</v>
      </c>
    </row>
    <row r="1940" spans="1:7" x14ac:dyDescent="0.2">
      <c r="A1940" t="str">
        <f t="shared" si="166"/>
        <v>CDCA3</v>
      </c>
      <c r="B1940" t="s">
        <v>140</v>
      </c>
      <c r="C1940">
        <v>6961184</v>
      </c>
      <c r="D1940" t="s">
        <v>8</v>
      </c>
      <c r="E1940">
        <v>24</v>
      </c>
      <c r="F1940" t="s">
        <v>4747</v>
      </c>
      <c r="G1940">
        <v>3.90866002623E-2</v>
      </c>
    </row>
    <row r="1941" spans="1:7" x14ac:dyDescent="0.2">
      <c r="A1941" t="str">
        <f t="shared" ref="A1941:A1950" si="167">"CDCA8"</f>
        <v>CDCA8</v>
      </c>
      <c r="B1941" t="s">
        <v>35</v>
      </c>
      <c r="C1941">
        <v>38158230</v>
      </c>
      <c r="D1941" t="s">
        <v>3</v>
      </c>
      <c r="E1941">
        <v>24</v>
      </c>
      <c r="F1941" t="s">
        <v>4748</v>
      </c>
      <c r="G1941">
        <v>0.91998969349799997</v>
      </c>
    </row>
    <row r="1942" spans="1:7" x14ac:dyDescent="0.2">
      <c r="A1942" t="str">
        <f t="shared" si="167"/>
        <v>CDCA8</v>
      </c>
      <c r="B1942" t="s">
        <v>35</v>
      </c>
      <c r="C1942">
        <v>38158244</v>
      </c>
      <c r="D1942" t="s">
        <v>3</v>
      </c>
      <c r="E1942">
        <v>22</v>
      </c>
      <c r="F1942" t="s">
        <v>4749</v>
      </c>
      <c r="G1942">
        <v>0.178694662975</v>
      </c>
    </row>
    <row r="1943" spans="1:7" x14ac:dyDescent="0.2">
      <c r="A1943" t="str">
        <f t="shared" si="167"/>
        <v>CDCA8</v>
      </c>
      <c r="B1943" t="s">
        <v>35</v>
      </c>
      <c r="C1943">
        <v>38158257</v>
      </c>
      <c r="D1943" t="s">
        <v>3</v>
      </c>
      <c r="E1943">
        <v>24</v>
      </c>
      <c r="F1943" t="s">
        <v>4750</v>
      </c>
      <c r="G1943">
        <v>4.6216228962999997E-2</v>
      </c>
    </row>
    <row r="1944" spans="1:7" x14ac:dyDescent="0.2">
      <c r="A1944" t="str">
        <f t="shared" si="167"/>
        <v>CDCA8</v>
      </c>
      <c r="B1944" t="s">
        <v>35</v>
      </c>
      <c r="C1944">
        <v>38158292</v>
      </c>
      <c r="D1944" t="s">
        <v>3</v>
      </c>
      <c r="E1944">
        <v>24</v>
      </c>
      <c r="F1944" t="s">
        <v>4751</v>
      </c>
      <c r="G1944">
        <v>2.4721756637099999E-2</v>
      </c>
    </row>
    <row r="1945" spans="1:7" x14ac:dyDescent="0.2">
      <c r="A1945" t="str">
        <f t="shared" si="167"/>
        <v>CDCA8</v>
      </c>
      <c r="B1945" t="s">
        <v>35</v>
      </c>
      <c r="C1945">
        <v>38158347</v>
      </c>
      <c r="D1945" t="s">
        <v>3</v>
      </c>
      <c r="E1945">
        <v>23</v>
      </c>
      <c r="F1945" t="s">
        <v>4752</v>
      </c>
      <c r="G1945">
        <v>1.33118659646</v>
      </c>
    </row>
    <row r="1946" spans="1:7" x14ac:dyDescent="0.2">
      <c r="A1946" t="str">
        <f t="shared" si="167"/>
        <v>CDCA8</v>
      </c>
      <c r="B1946" t="s">
        <v>35</v>
      </c>
      <c r="C1946">
        <v>38158281</v>
      </c>
      <c r="D1946" t="s">
        <v>3</v>
      </c>
      <c r="E1946">
        <v>24</v>
      </c>
      <c r="F1946" t="s">
        <v>4753</v>
      </c>
      <c r="G1946">
        <v>0.44587068232999999</v>
      </c>
    </row>
    <row r="1947" spans="1:7" x14ac:dyDescent="0.2">
      <c r="A1947" t="str">
        <f t="shared" si="167"/>
        <v>CDCA8</v>
      </c>
      <c r="B1947" t="s">
        <v>35</v>
      </c>
      <c r="C1947">
        <v>38158209</v>
      </c>
      <c r="D1947" t="s">
        <v>8</v>
      </c>
      <c r="E1947">
        <v>23</v>
      </c>
      <c r="F1947" t="s">
        <v>4754</v>
      </c>
      <c r="G1947">
        <v>0.74882371004299997</v>
      </c>
    </row>
    <row r="1948" spans="1:7" x14ac:dyDescent="0.2">
      <c r="A1948" t="str">
        <f t="shared" si="167"/>
        <v>CDCA8</v>
      </c>
      <c r="B1948" t="s">
        <v>35</v>
      </c>
      <c r="C1948">
        <v>38158273</v>
      </c>
      <c r="D1948" t="s">
        <v>8</v>
      </c>
      <c r="E1948">
        <v>24</v>
      </c>
      <c r="F1948" t="s">
        <v>4755</v>
      </c>
      <c r="G1948">
        <v>-2.18339186064E-2</v>
      </c>
    </row>
    <row r="1949" spans="1:7" x14ac:dyDescent="0.2">
      <c r="A1949" t="str">
        <f t="shared" si="167"/>
        <v>CDCA8</v>
      </c>
      <c r="B1949" t="s">
        <v>35</v>
      </c>
      <c r="C1949">
        <v>38158377</v>
      </c>
      <c r="D1949" t="s">
        <v>8</v>
      </c>
      <c r="E1949">
        <v>23</v>
      </c>
      <c r="F1949" t="s">
        <v>4756</v>
      </c>
      <c r="G1949">
        <v>0.21455158613799999</v>
      </c>
    </row>
    <row r="1950" spans="1:7" x14ac:dyDescent="0.2">
      <c r="A1950" t="str">
        <f t="shared" si="167"/>
        <v>CDCA8</v>
      </c>
      <c r="B1950" t="s">
        <v>35</v>
      </c>
      <c r="C1950">
        <v>38158133</v>
      </c>
      <c r="D1950" t="s">
        <v>8</v>
      </c>
      <c r="E1950">
        <v>25</v>
      </c>
      <c r="F1950" t="s">
        <v>4757</v>
      </c>
      <c r="G1950">
        <v>-7.4924633681799999E-3</v>
      </c>
    </row>
    <row r="1951" spans="1:7" x14ac:dyDescent="0.2">
      <c r="A1951" t="str">
        <f t="shared" ref="A1951:A1960" si="168">"CDK1"</f>
        <v>CDK1</v>
      </c>
      <c r="B1951" t="s">
        <v>372</v>
      </c>
      <c r="C1951">
        <v>62538309</v>
      </c>
      <c r="D1951" t="s">
        <v>3</v>
      </c>
      <c r="E1951">
        <v>23</v>
      </c>
      <c r="F1951" t="s">
        <v>4758</v>
      </c>
      <c r="G1951">
        <v>1.3012291200199999</v>
      </c>
    </row>
    <row r="1952" spans="1:7" x14ac:dyDescent="0.2">
      <c r="A1952" t="str">
        <f t="shared" si="168"/>
        <v>CDK1</v>
      </c>
      <c r="B1952" t="s">
        <v>372</v>
      </c>
      <c r="C1952">
        <v>62538242</v>
      </c>
      <c r="D1952" t="s">
        <v>8</v>
      </c>
      <c r="E1952">
        <v>22</v>
      </c>
      <c r="F1952" t="s">
        <v>4759</v>
      </c>
      <c r="G1952">
        <v>0.664647203789</v>
      </c>
    </row>
    <row r="1953" spans="1:7" x14ac:dyDescent="0.2">
      <c r="A1953" t="str">
        <f t="shared" si="168"/>
        <v>CDK1</v>
      </c>
      <c r="B1953" t="s">
        <v>372</v>
      </c>
      <c r="C1953">
        <v>62538328</v>
      </c>
      <c r="D1953" t="s">
        <v>8</v>
      </c>
      <c r="E1953">
        <v>24</v>
      </c>
      <c r="F1953" t="s">
        <v>4760</v>
      </c>
      <c r="G1953">
        <v>7.8898775647500002E-2</v>
      </c>
    </row>
    <row r="1954" spans="1:7" x14ac:dyDescent="0.2">
      <c r="A1954" t="str">
        <f t="shared" si="168"/>
        <v>CDK1</v>
      </c>
      <c r="B1954" t="s">
        <v>372</v>
      </c>
      <c r="C1954">
        <v>62538372</v>
      </c>
      <c r="D1954" t="s">
        <v>8</v>
      </c>
      <c r="E1954">
        <v>22</v>
      </c>
      <c r="F1954" t="s">
        <v>4761</v>
      </c>
      <c r="G1954">
        <v>2.2283798283499998E-2</v>
      </c>
    </row>
    <row r="1955" spans="1:7" x14ac:dyDescent="0.2">
      <c r="A1955" t="str">
        <f t="shared" si="168"/>
        <v>CDK1</v>
      </c>
      <c r="B1955" t="s">
        <v>372</v>
      </c>
      <c r="C1955">
        <v>62538382</v>
      </c>
      <c r="D1955" t="s">
        <v>8</v>
      </c>
      <c r="E1955">
        <v>24</v>
      </c>
      <c r="F1955" t="s">
        <v>4762</v>
      </c>
      <c r="G1955">
        <v>1.0213560269499999</v>
      </c>
    </row>
    <row r="1956" spans="1:7" x14ac:dyDescent="0.2">
      <c r="A1956" t="str">
        <f t="shared" si="168"/>
        <v>CDK1</v>
      </c>
      <c r="B1956" t="s">
        <v>372</v>
      </c>
      <c r="C1956">
        <v>62538399</v>
      </c>
      <c r="D1956" t="s">
        <v>8</v>
      </c>
      <c r="E1956">
        <v>23</v>
      </c>
      <c r="F1956" t="s">
        <v>4763</v>
      </c>
      <c r="G1956">
        <v>0.62442250206899996</v>
      </c>
    </row>
    <row r="1957" spans="1:7" x14ac:dyDescent="0.2">
      <c r="A1957" t="str">
        <f t="shared" si="168"/>
        <v>CDK1</v>
      </c>
      <c r="B1957" t="s">
        <v>372</v>
      </c>
      <c r="C1957">
        <v>62538444</v>
      </c>
      <c r="D1957" t="s">
        <v>8</v>
      </c>
      <c r="E1957">
        <v>23</v>
      </c>
      <c r="F1957" t="s">
        <v>4764</v>
      </c>
      <c r="G1957">
        <v>0.67741485302299997</v>
      </c>
    </row>
    <row r="1958" spans="1:7" x14ac:dyDescent="0.2">
      <c r="A1958" t="str">
        <f t="shared" si="168"/>
        <v>CDK1</v>
      </c>
      <c r="B1958" t="s">
        <v>372</v>
      </c>
      <c r="C1958">
        <v>62538467</v>
      </c>
      <c r="D1958" t="s">
        <v>8</v>
      </c>
      <c r="E1958">
        <v>24</v>
      </c>
      <c r="F1958" t="s">
        <v>4765</v>
      </c>
      <c r="G1958">
        <v>2.4963715004499999E-2</v>
      </c>
    </row>
    <row r="1959" spans="1:7" x14ac:dyDescent="0.2">
      <c r="A1959" t="str">
        <f t="shared" si="168"/>
        <v>CDK1</v>
      </c>
      <c r="B1959" t="s">
        <v>372</v>
      </c>
      <c r="C1959">
        <v>62538487</v>
      </c>
      <c r="D1959" t="s">
        <v>8</v>
      </c>
      <c r="E1959">
        <v>24</v>
      </c>
      <c r="F1959" t="s">
        <v>4766</v>
      </c>
      <c r="G1959">
        <v>1.3113255839099999E-3</v>
      </c>
    </row>
    <row r="1960" spans="1:7" x14ac:dyDescent="0.2">
      <c r="A1960" t="str">
        <f t="shared" si="168"/>
        <v>CDK1</v>
      </c>
      <c r="B1960" t="s">
        <v>372</v>
      </c>
      <c r="C1960">
        <v>62538423</v>
      </c>
      <c r="D1960" t="s">
        <v>8</v>
      </c>
      <c r="E1960">
        <v>24</v>
      </c>
      <c r="F1960" t="s">
        <v>4767</v>
      </c>
      <c r="G1960">
        <v>7.9839996864700002E-2</v>
      </c>
    </row>
    <row r="1961" spans="1:7" x14ac:dyDescent="0.2">
      <c r="A1961" t="str">
        <f t="shared" ref="A1961:A1976" si="169">"CDK12"</f>
        <v>CDK12</v>
      </c>
      <c r="B1961" t="s">
        <v>484</v>
      </c>
      <c r="C1961">
        <v>37618045</v>
      </c>
      <c r="D1961" t="s">
        <v>8</v>
      </c>
      <c r="E1961">
        <v>23</v>
      </c>
      <c r="F1961" t="s">
        <v>4768</v>
      </c>
      <c r="G1961">
        <v>0.974884768979</v>
      </c>
    </row>
    <row r="1962" spans="1:7" x14ac:dyDescent="0.2">
      <c r="A1962" t="str">
        <f t="shared" si="169"/>
        <v>CDK12</v>
      </c>
      <c r="B1962" t="s">
        <v>484</v>
      </c>
      <c r="C1962">
        <v>37618213</v>
      </c>
      <c r="D1962" t="s">
        <v>3</v>
      </c>
      <c r="E1962">
        <v>24</v>
      </c>
      <c r="F1962" t="s">
        <v>4769</v>
      </c>
      <c r="G1962">
        <v>0.54887388267699999</v>
      </c>
    </row>
    <row r="1963" spans="1:7" x14ac:dyDescent="0.2">
      <c r="A1963" t="str">
        <f t="shared" si="169"/>
        <v>CDK12</v>
      </c>
      <c r="B1963" t="s">
        <v>484</v>
      </c>
      <c r="C1963">
        <v>37618278</v>
      </c>
      <c r="D1963" t="s">
        <v>8</v>
      </c>
      <c r="E1963">
        <v>25</v>
      </c>
      <c r="F1963" t="s">
        <v>4770</v>
      </c>
      <c r="G1963">
        <v>-0.14526460917600001</v>
      </c>
    </row>
    <row r="1964" spans="1:7" x14ac:dyDescent="0.2">
      <c r="A1964" t="str">
        <f t="shared" si="169"/>
        <v>CDK12</v>
      </c>
      <c r="B1964" t="s">
        <v>484</v>
      </c>
      <c r="C1964">
        <v>37618135</v>
      </c>
      <c r="D1964" t="s">
        <v>3</v>
      </c>
      <c r="E1964">
        <v>24</v>
      </c>
      <c r="F1964" t="s">
        <v>4771</v>
      </c>
      <c r="G1964">
        <v>0.92949474686400002</v>
      </c>
    </row>
    <row r="1965" spans="1:7" x14ac:dyDescent="0.2">
      <c r="A1965" t="str">
        <f t="shared" si="169"/>
        <v>CDK12</v>
      </c>
      <c r="B1965" t="s">
        <v>484</v>
      </c>
      <c r="C1965">
        <v>37618494</v>
      </c>
      <c r="D1965" t="s">
        <v>3</v>
      </c>
      <c r="E1965">
        <v>24</v>
      </c>
      <c r="F1965" t="s">
        <v>4772</v>
      </c>
      <c r="G1965">
        <v>0.198532693451</v>
      </c>
    </row>
    <row r="1966" spans="1:7" x14ac:dyDescent="0.2">
      <c r="A1966" t="str">
        <f t="shared" si="169"/>
        <v>CDK12</v>
      </c>
      <c r="B1966" t="s">
        <v>484</v>
      </c>
      <c r="C1966">
        <v>37618286</v>
      </c>
      <c r="D1966" t="s">
        <v>8</v>
      </c>
      <c r="E1966">
        <v>27</v>
      </c>
      <c r="F1966" t="s">
        <v>4773</v>
      </c>
      <c r="G1966">
        <v>-0.29707080679999998</v>
      </c>
    </row>
    <row r="1967" spans="1:7" x14ac:dyDescent="0.2">
      <c r="A1967" t="str">
        <f t="shared" si="169"/>
        <v>CDK12</v>
      </c>
      <c r="B1967" t="s">
        <v>484</v>
      </c>
      <c r="C1967">
        <v>37618361</v>
      </c>
      <c r="D1967" t="s">
        <v>8</v>
      </c>
      <c r="E1967">
        <v>24</v>
      </c>
      <c r="F1967" t="s">
        <v>4774</v>
      </c>
      <c r="G1967">
        <v>0.843950337577</v>
      </c>
    </row>
    <row r="1968" spans="1:7" x14ac:dyDescent="0.2">
      <c r="A1968" t="str">
        <f t="shared" si="169"/>
        <v>CDK12</v>
      </c>
      <c r="B1968" t="s">
        <v>484</v>
      </c>
      <c r="C1968">
        <v>37618455</v>
      </c>
      <c r="D1968" t="s">
        <v>8</v>
      </c>
      <c r="E1968">
        <v>23</v>
      </c>
      <c r="F1968" t="s">
        <v>4775</v>
      </c>
      <c r="G1968">
        <v>0.52382056458100001</v>
      </c>
    </row>
    <row r="1969" spans="1:7" x14ac:dyDescent="0.2">
      <c r="A1969" t="str">
        <f t="shared" si="169"/>
        <v>CDK12</v>
      </c>
      <c r="B1969" t="s">
        <v>484</v>
      </c>
      <c r="C1969">
        <v>37617986</v>
      </c>
      <c r="D1969" t="s">
        <v>3</v>
      </c>
      <c r="E1969">
        <v>24</v>
      </c>
      <c r="F1969" t="s">
        <v>4776</v>
      </c>
      <c r="G1969">
        <v>0.85871255349599995</v>
      </c>
    </row>
    <row r="1970" spans="1:7" x14ac:dyDescent="0.2">
      <c r="A1970" t="str">
        <f t="shared" si="169"/>
        <v>CDK12</v>
      </c>
      <c r="B1970" t="s">
        <v>484</v>
      </c>
      <c r="C1970">
        <v>37617979</v>
      </c>
      <c r="D1970" t="s">
        <v>3</v>
      </c>
      <c r="E1970">
        <v>22</v>
      </c>
      <c r="F1970" t="s">
        <v>4777</v>
      </c>
      <c r="G1970">
        <v>1.0956204841599999</v>
      </c>
    </row>
    <row r="1971" spans="1:7" x14ac:dyDescent="0.2">
      <c r="A1971" t="str">
        <f t="shared" si="169"/>
        <v>CDK12</v>
      </c>
      <c r="B1971" t="s">
        <v>484</v>
      </c>
      <c r="C1971">
        <v>37618288</v>
      </c>
      <c r="D1971" t="s">
        <v>8</v>
      </c>
      <c r="E1971">
        <v>24</v>
      </c>
      <c r="F1971" t="s">
        <v>4778</v>
      </c>
      <c r="G1971">
        <v>-2.9409278681399999E-2</v>
      </c>
    </row>
    <row r="1972" spans="1:7" x14ac:dyDescent="0.2">
      <c r="A1972" t="str">
        <f t="shared" si="169"/>
        <v>CDK12</v>
      </c>
      <c r="B1972" t="s">
        <v>484</v>
      </c>
      <c r="C1972">
        <v>37618309</v>
      </c>
      <c r="D1972" t="s">
        <v>8</v>
      </c>
      <c r="E1972">
        <v>24</v>
      </c>
      <c r="F1972" t="s">
        <v>4779</v>
      </c>
      <c r="G1972">
        <v>4.0579003909299999E-2</v>
      </c>
    </row>
    <row r="1973" spans="1:7" x14ac:dyDescent="0.2">
      <c r="A1973" t="str">
        <f t="shared" si="169"/>
        <v>CDK12</v>
      </c>
      <c r="B1973" t="s">
        <v>484</v>
      </c>
      <c r="C1973">
        <v>37618472</v>
      </c>
      <c r="D1973" t="s">
        <v>3</v>
      </c>
      <c r="E1973">
        <v>22</v>
      </c>
      <c r="F1973" t="s">
        <v>4780</v>
      </c>
      <c r="G1973">
        <v>0.656542820837</v>
      </c>
    </row>
    <row r="1974" spans="1:7" x14ac:dyDescent="0.2">
      <c r="A1974" t="str">
        <f t="shared" si="169"/>
        <v>CDK12</v>
      </c>
      <c r="B1974" t="s">
        <v>484</v>
      </c>
      <c r="C1974">
        <v>37618534</v>
      </c>
      <c r="D1974" t="s">
        <v>8</v>
      </c>
      <c r="E1974">
        <v>22</v>
      </c>
      <c r="F1974" t="s">
        <v>4781</v>
      </c>
      <c r="G1974">
        <v>0.59336588826100001</v>
      </c>
    </row>
    <row r="1975" spans="1:7" x14ac:dyDescent="0.2">
      <c r="A1975" t="str">
        <f t="shared" si="169"/>
        <v>CDK12</v>
      </c>
      <c r="B1975" t="s">
        <v>484</v>
      </c>
      <c r="C1975">
        <v>37618078</v>
      </c>
      <c r="D1975" t="s">
        <v>3</v>
      </c>
      <c r="E1975">
        <v>24</v>
      </c>
      <c r="F1975" t="s">
        <v>4782</v>
      </c>
      <c r="G1975">
        <v>0.87015702122600003</v>
      </c>
    </row>
    <row r="1976" spans="1:7" x14ac:dyDescent="0.2">
      <c r="A1976" t="str">
        <f t="shared" si="169"/>
        <v>CDK12</v>
      </c>
      <c r="B1976" t="s">
        <v>484</v>
      </c>
      <c r="C1976">
        <v>37618328</v>
      </c>
      <c r="D1976" t="s">
        <v>3</v>
      </c>
      <c r="E1976">
        <v>23</v>
      </c>
      <c r="F1976" t="s">
        <v>4783</v>
      </c>
      <c r="G1976">
        <v>0.21751651048000001</v>
      </c>
    </row>
    <row r="1977" spans="1:7" x14ac:dyDescent="0.2">
      <c r="A1977" t="str">
        <f t="shared" ref="A1977:A1996" si="170">"CDK6"</f>
        <v>CDK6</v>
      </c>
      <c r="B1977" t="s">
        <v>2</v>
      </c>
      <c r="C1977">
        <v>92463235</v>
      </c>
      <c r="D1977" t="s">
        <v>8</v>
      </c>
      <c r="E1977">
        <v>24</v>
      </c>
      <c r="F1977" t="s">
        <v>4784</v>
      </c>
      <c r="G1977">
        <v>7.6524921344499994E-2</v>
      </c>
    </row>
    <row r="1978" spans="1:7" x14ac:dyDescent="0.2">
      <c r="A1978" t="str">
        <f t="shared" si="170"/>
        <v>CDK6</v>
      </c>
      <c r="B1978" t="s">
        <v>2</v>
      </c>
      <c r="C1978">
        <v>92463228</v>
      </c>
      <c r="D1978" t="s">
        <v>8</v>
      </c>
      <c r="E1978">
        <v>23</v>
      </c>
      <c r="F1978" t="s">
        <v>4785</v>
      </c>
      <c r="G1978">
        <v>-0.109553991544</v>
      </c>
    </row>
    <row r="1979" spans="1:7" x14ac:dyDescent="0.2">
      <c r="A1979" t="str">
        <f t="shared" si="170"/>
        <v>CDK6</v>
      </c>
      <c r="B1979" t="s">
        <v>2</v>
      </c>
      <c r="C1979">
        <v>92465678</v>
      </c>
      <c r="D1979" t="s">
        <v>3</v>
      </c>
      <c r="E1979">
        <v>24</v>
      </c>
      <c r="F1979" t="s">
        <v>4786</v>
      </c>
      <c r="G1979">
        <v>0.140729898518</v>
      </c>
    </row>
    <row r="1980" spans="1:7" x14ac:dyDescent="0.2">
      <c r="A1980" t="str">
        <f t="shared" si="170"/>
        <v>CDK6</v>
      </c>
      <c r="B1980" t="s">
        <v>2</v>
      </c>
      <c r="C1980">
        <v>92465693</v>
      </c>
      <c r="D1980" t="s">
        <v>3</v>
      </c>
      <c r="E1980">
        <v>24</v>
      </c>
      <c r="F1980" t="s">
        <v>4787</v>
      </c>
      <c r="G1980">
        <v>0.92555268710799998</v>
      </c>
    </row>
    <row r="1981" spans="1:7" x14ac:dyDescent="0.2">
      <c r="A1981" t="str">
        <f t="shared" si="170"/>
        <v>CDK6</v>
      </c>
      <c r="B1981" t="s">
        <v>2</v>
      </c>
      <c r="C1981">
        <v>92465729</v>
      </c>
      <c r="D1981" t="s">
        <v>3</v>
      </c>
      <c r="E1981">
        <v>23</v>
      </c>
      <c r="F1981" t="s">
        <v>4788</v>
      </c>
      <c r="G1981">
        <v>0.63604830158199999</v>
      </c>
    </row>
    <row r="1982" spans="1:7" x14ac:dyDescent="0.2">
      <c r="A1982" t="str">
        <f t="shared" si="170"/>
        <v>CDK6</v>
      </c>
      <c r="B1982" t="s">
        <v>2</v>
      </c>
      <c r="C1982">
        <v>92465739</v>
      </c>
      <c r="D1982" t="s">
        <v>3</v>
      </c>
      <c r="E1982">
        <v>24</v>
      </c>
      <c r="F1982" t="s">
        <v>4789</v>
      </c>
      <c r="G1982">
        <v>4.3539604372000003E-2</v>
      </c>
    </row>
    <row r="1983" spans="1:7" x14ac:dyDescent="0.2">
      <c r="A1983" t="str">
        <f t="shared" si="170"/>
        <v>CDK6</v>
      </c>
      <c r="B1983" t="s">
        <v>2</v>
      </c>
      <c r="C1983">
        <v>92463010</v>
      </c>
      <c r="D1983" t="s">
        <v>8</v>
      </c>
      <c r="E1983">
        <v>24</v>
      </c>
      <c r="F1983" t="s">
        <v>4790</v>
      </c>
      <c r="G1983">
        <v>-0.126313841875</v>
      </c>
    </row>
    <row r="1984" spans="1:7" x14ac:dyDescent="0.2">
      <c r="A1984" t="str">
        <f t="shared" si="170"/>
        <v>CDK6</v>
      </c>
      <c r="B1984" t="s">
        <v>2</v>
      </c>
      <c r="C1984">
        <v>92463106</v>
      </c>
      <c r="D1984" t="s">
        <v>3</v>
      </c>
      <c r="E1984">
        <v>24</v>
      </c>
      <c r="F1984" t="s">
        <v>4791</v>
      </c>
      <c r="G1984">
        <v>-3.4360516281899997E-2</v>
      </c>
    </row>
    <row r="1985" spans="1:7" x14ac:dyDescent="0.2">
      <c r="A1985" t="str">
        <f t="shared" si="170"/>
        <v>CDK6</v>
      </c>
      <c r="B1985" t="s">
        <v>2</v>
      </c>
      <c r="C1985">
        <v>92463245</v>
      </c>
      <c r="D1985" t="s">
        <v>8</v>
      </c>
      <c r="E1985">
        <v>24</v>
      </c>
      <c r="F1985" t="s">
        <v>4792</v>
      </c>
      <c r="G1985">
        <v>0.195982954387</v>
      </c>
    </row>
    <row r="1986" spans="1:7" x14ac:dyDescent="0.2">
      <c r="A1986" t="str">
        <f t="shared" si="170"/>
        <v>CDK6</v>
      </c>
      <c r="B1986" t="s">
        <v>2</v>
      </c>
      <c r="C1986">
        <v>92463259</v>
      </c>
      <c r="D1986" t="s">
        <v>8</v>
      </c>
      <c r="E1986">
        <v>24</v>
      </c>
      <c r="F1986" t="s">
        <v>4793</v>
      </c>
      <c r="G1986">
        <v>0.159898075444</v>
      </c>
    </row>
    <row r="1987" spans="1:7" x14ac:dyDescent="0.2">
      <c r="A1987" t="str">
        <f t="shared" si="170"/>
        <v>CDK6</v>
      </c>
      <c r="B1987" t="s">
        <v>2</v>
      </c>
      <c r="C1987">
        <v>92463240</v>
      </c>
      <c r="D1987" t="s">
        <v>3</v>
      </c>
      <c r="E1987">
        <v>23</v>
      </c>
      <c r="F1987" t="s">
        <v>4794</v>
      </c>
      <c r="G1987">
        <v>-6.6218798695799996E-2</v>
      </c>
    </row>
    <row r="1988" spans="1:7" x14ac:dyDescent="0.2">
      <c r="A1988" t="str">
        <f t="shared" si="170"/>
        <v>CDK6</v>
      </c>
      <c r="B1988" t="s">
        <v>2</v>
      </c>
      <c r="C1988">
        <v>92465744</v>
      </c>
      <c r="D1988" t="s">
        <v>8</v>
      </c>
      <c r="E1988">
        <v>24</v>
      </c>
      <c r="F1988" t="s">
        <v>4795</v>
      </c>
      <c r="G1988">
        <v>0.24355470112300001</v>
      </c>
    </row>
    <row r="1989" spans="1:7" x14ac:dyDescent="0.2">
      <c r="A1989" t="str">
        <f t="shared" si="170"/>
        <v>CDK6</v>
      </c>
      <c r="B1989" t="s">
        <v>2</v>
      </c>
      <c r="C1989">
        <v>92465826</v>
      </c>
      <c r="D1989" t="s">
        <v>8</v>
      </c>
      <c r="E1989">
        <v>24</v>
      </c>
      <c r="F1989" t="s">
        <v>4796</v>
      </c>
      <c r="G1989">
        <v>0.49584797028799998</v>
      </c>
    </row>
    <row r="1990" spans="1:7" x14ac:dyDescent="0.2">
      <c r="A1990" t="str">
        <f t="shared" si="170"/>
        <v>CDK6</v>
      </c>
      <c r="B1990" t="s">
        <v>2</v>
      </c>
      <c r="C1990">
        <v>92465843</v>
      </c>
      <c r="D1990" t="s">
        <v>8</v>
      </c>
      <c r="E1990">
        <v>24</v>
      </c>
      <c r="F1990" t="s">
        <v>4797</v>
      </c>
      <c r="G1990">
        <v>1.4094302171199999</v>
      </c>
    </row>
    <row r="1991" spans="1:7" x14ac:dyDescent="0.2">
      <c r="A1991" t="str">
        <f t="shared" si="170"/>
        <v>CDK6</v>
      </c>
      <c r="B1991" t="s">
        <v>2</v>
      </c>
      <c r="C1991">
        <v>92465877</v>
      </c>
      <c r="D1991" t="s">
        <v>8</v>
      </c>
      <c r="E1991">
        <v>24</v>
      </c>
      <c r="F1991" t="s">
        <v>4798</v>
      </c>
      <c r="G1991">
        <v>0.51468991486600002</v>
      </c>
    </row>
    <row r="1992" spans="1:7" x14ac:dyDescent="0.2">
      <c r="A1992" t="str">
        <f t="shared" si="170"/>
        <v>CDK6</v>
      </c>
      <c r="B1992" t="s">
        <v>2</v>
      </c>
      <c r="C1992">
        <v>92465929</v>
      </c>
      <c r="D1992" t="s">
        <v>8</v>
      </c>
      <c r="E1992">
        <v>24</v>
      </c>
      <c r="F1992" t="s">
        <v>4799</v>
      </c>
      <c r="G1992">
        <v>0.66501709577300006</v>
      </c>
    </row>
    <row r="1993" spans="1:7" x14ac:dyDescent="0.2">
      <c r="A1993" t="str">
        <f t="shared" si="170"/>
        <v>CDK6</v>
      </c>
      <c r="B1993" t="s">
        <v>2</v>
      </c>
      <c r="C1993">
        <v>92463089</v>
      </c>
      <c r="D1993" t="s">
        <v>3</v>
      </c>
      <c r="E1993">
        <v>24</v>
      </c>
      <c r="F1993" t="s">
        <v>4800</v>
      </c>
      <c r="G1993">
        <v>-3.4257769759699998E-2</v>
      </c>
    </row>
    <row r="1994" spans="1:7" x14ac:dyDescent="0.2">
      <c r="A1994" t="str">
        <f t="shared" si="170"/>
        <v>CDK6</v>
      </c>
      <c r="B1994" t="s">
        <v>2</v>
      </c>
      <c r="C1994">
        <v>92463083</v>
      </c>
      <c r="D1994" t="s">
        <v>3</v>
      </c>
      <c r="E1994">
        <v>24</v>
      </c>
      <c r="F1994" t="s">
        <v>4801</v>
      </c>
      <c r="G1994">
        <v>-0.19756999348000001</v>
      </c>
    </row>
    <row r="1995" spans="1:7" x14ac:dyDescent="0.2">
      <c r="A1995" t="str">
        <f t="shared" si="170"/>
        <v>CDK6</v>
      </c>
      <c r="B1995" t="s">
        <v>2</v>
      </c>
      <c r="C1995">
        <v>92465813</v>
      </c>
      <c r="D1995" t="s">
        <v>8</v>
      </c>
      <c r="E1995">
        <v>21</v>
      </c>
      <c r="F1995" t="s">
        <v>4802</v>
      </c>
      <c r="G1995">
        <v>0.10853353396400001</v>
      </c>
    </row>
    <row r="1996" spans="1:7" x14ac:dyDescent="0.2">
      <c r="A1996" t="str">
        <f t="shared" si="170"/>
        <v>CDK6</v>
      </c>
      <c r="B1996" t="s">
        <v>2</v>
      </c>
      <c r="C1996">
        <v>92463132</v>
      </c>
      <c r="D1996" t="s">
        <v>3</v>
      </c>
      <c r="E1996">
        <v>23</v>
      </c>
      <c r="F1996" t="s">
        <v>4803</v>
      </c>
      <c r="G1996">
        <v>-2.8545214894500001E-2</v>
      </c>
    </row>
    <row r="1997" spans="1:7" x14ac:dyDescent="0.2">
      <c r="A1997" t="str">
        <f t="shared" ref="A1997:A2006" si="171">"CDKN1C"</f>
        <v>CDKN1C</v>
      </c>
      <c r="B1997" t="s">
        <v>291</v>
      </c>
      <c r="C1997">
        <v>2907024</v>
      </c>
      <c r="D1997" t="s">
        <v>3</v>
      </c>
      <c r="E1997">
        <v>21</v>
      </c>
      <c r="F1997" t="s">
        <v>4804</v>
      </c>
      <c r="G1997">
        <v>1.0961663912899999</v>
      </c>
    </row>
    <row r="1998" spans="1:7" x14ac:dyDescent="0.2">
      <c r="A1998" t="str">
        <f t="shared" si="171"/>
        <v>CDKN1C</v>
      </c>
      <c r="B1998" t="s">
        <v>291</v>
      </c>
      <c r="C1998">
        <v>2906866</v>
      </c>
      <c r="D1998" t="s">
        <v>8</v>
      </c>
      <c r="E1998">
        <v>24</v>
      </c>
      <c r="F1998" t="s">
        <v>4805</v>
      </c>
      <c r="G1998">
        <v>0.451933666633</v>
      </c>
    </row>
    <row r="1999" spans="1:7" x14ac:dyDescent="0.2">
      <c r="A1999" t="str">
        <f t="shared" si="171"/>
        <v>CDKN1C</v>
      </c>
      <c r="B1999" t="s">
        <v>291</v>
      </c>
      <c r="C1999">
        <v>2906977</v>
      </c>
      <c r="D1999" t="s">
        <v>3</v>
      </c>
      <c r="E1999">
        <v>23</v>
      </c>
      <c r="F1999" t="s">
        <v>4806</v>
      </c>
      <c r="G1999">
        <v>0.43180014020500002</v>
      </c>
    </row>
    <row r="2000" spans="1:7" x14ac:dyDescent="0.2">
      <c r="A2000" t="str">
        <f t="shared" si="171"/>
        <v>CDKN1C</v>
      </c>
      <c r="B2000" t="s">
        <v>291</v>
      </c>
      <c r="C2000">
        <v>2906862</v>
      </c>
      <c r="D2000" t="s">
        <v>3</v>
      </c>
      <c r="E2000">
        <v>23</v>
      </c>
      <c r="F2000" t="s">
        <v>4807</v>
      </c>
      <c r="G2000">
        <v>0.31976796502499999</v>
      </c>
    </row>
    <row r="2001" spans="1:7" x14ac:dyDescent="0.2">
      <c r="A2001" t="str">
        <f t="shared" si="171"/>
        <v>CDKN1C</v>
      </c>
      <c r="B2001" t="s">
        <v>291</v>
      </c>
      <c r="C2001">
        <v>2906901</v>
      </c>
      <c r="D2001" t="s">
        <v>3</v>
      </c>
      <c r="E2001">
        <v>23</v>
      </c>
      <c r="F2001" t="s">
        <v>4808</v>
      </c>
      <c r="G2001">
        <v>0.69749006640099998</v>
      </c>
    </row>
    <row r="2002" spans="1:7" x14ac:dyDescent="0.2">
      <c r="A2002" t="str">
        <f t="shared" si="171"/>
        <v>CDKN1C</v>
      </c>
      <c r="B2002" t="s">
        <v>291</v>
      </c>
      <c r="C2002">
        <v>2906930</v>
      </c>
      <c r="D2002" t="s">
        <v>3</v>
      </c>
      <c r="E2002">
        <v>23</v>
      </c>
      <c r="F2002" t="s">
        <v>4809</v>
      </c>
      <c r="G2002">
        <v>1.0008250545199999</v>
      </c>
    </row>
    <row r="2003" spans="1:7" x14ac:dyDescent="0.2">
      <c r="A2003" t="str">
        <f t="shared" si="171"/>
        <v>CDKN1C</v>
      </c>
      <c r="B2003" t="s">
        <v>291</v>
      </c>
      <c r="C2003">
        <v>2906964</v>
      </c>
      <c r="D2003" t="s">
        <v>3</v>
      </c>
      <c r="E2003">
        <v>23</v>
      </c>
      <c r="F2003" t="s">
        <v>4810</v>
      </c>
      <c r="G2003">
        <v>0.21889434384299999</v>
      </c>
    </row>
    <row r="2004" spans="1:7" x14ac:dyDescent="0.2">
      <c r="A2004" t="str">
        <f t="shared" si="171"/>
        <v>CDKN1C</v>
      </c>
      <c r="B2004" t="s">
        <v>291</v>
      </c>
      <c r="C2004">
        <v>2906877</v>
      </c>
      <c r="D2004" t="s">
        <v>8</v>
      </c>
      <c r="E2004">
        <v>23</v>
      </c>
      <c r="F2004" t="s">
        <v>4811</v>
      </c>
      <c r="G2004">
        <v>0.90300855418500003</v>
      </c>
    </row>
    <row r="2005" spans="1:7" x14ac:dyDescent="0.2">
      <c r="A2005" t="str">
        <f t="shared" si="171"/>
        <v>CDKN1C</v>
      </c>
      <c r="B2005" t="s">
        <v>291</v>
      </c>
      <c r="C2005">
        <v>2906969</v>
      </c>
      <c r="D2005" t="s">
        <v>3</v>
      </c>
      <c r="E2005">
        <v>23</v>
      </c>
      <c r="F2005" t="s">
        <v>4812</v>
      </c>
      <c r="G2005">
        <v>0.51342003136199998</v>
      </c>
    </row>
    <row r="2006" spans="1:7" x14ac:dyDescent="0.2">
      <c r="A2006" t="str">
        <f t="shared" si="171"/>
        <v>CDKN1C</v>
      </c>
      <c r="B2006" t="s">
        <v>291</v>
      </c>
      <c r="C2006">
        <v>2906914</v>
      </c>
      <c r="D2006" t="s">
        <v>8</v>
      </c>
      <c r="E2006">
        <v>24</v>
      </c>
      <c r="F2006" t="s">
        <v>4813</v>
      </c>
      <c r="G2006">
        <v>0.56526272403400002</v>
      </c>
    </row>
    <row r="2007" spans="1:7" x14ac:dyDescent="0.2">
      <c r="A2007" t="str">
        <f t="shared" ref="A2007:A2016" si="172">"CDKN2AIP"</f>
        <v>CDKN2AIP</v>
      </c>
      <c r="B2007" t="s">
        <v>24</v>
      </c>
      <c r="C2007">
        <v>184365804</v>
      </c>
      <c r="D2007" t="s">
        <v>8</v>
      </c>
      <c r="E2007">
        <v>23</v>
      </c>
      <c r="F2007" t="s">
        <v>4814</v>
      </c>
      <c r="G2007">
        <v>0.62351538363199999</v>
      </c>
    </row>
    <row r="2008" spans="1:7" x14ac:dyDescent="0.2">
      <c r="A2008" t="str">
        <f t="shared" si="172"/>
        <v>CDKN2AIP</v>
      </c>
      <c r="B2008" t="s">
        <v>24</v>
      </c>
      <c r="C2008">
        <v>184365973</v>
      </c>
      <c r="D2008" t="s">
        <v>3</v>
      </c>
      <c r="E2008">
        <v>24</v>
      </c>
      <c r="F2008" t="s">
        <v>4815</v>
      </c>
      <c r="G2008">
        <v>0.48839422118300002</v>
      </c>
    </row>
    <row r="2009" spans="1:7" x14ac:dyDescent="0.2">
      <c r="A2009" t="str">
        <f t="shared" si="172"/>
        <v>CDKN2AIP</v>
      </c>
      <c r="B2009" t="s">
        <v>24</v>
      </c>
      <c r="C2009">
        <v>184365944</v>
      </c>
      <c r="D2009" t="s">
        <v>3</v>
      </c>
      <c r="E2009">
        <v>23</v>
      </c>
      <c r="F2009" t="s">
        <v>4816</v>
      </c>
      <c r="G2009">
        <v>0.71517216430499997</v>
      </c>
    </row>
    <row r="2010" spans="1:7" x14ac:dyDescent="0.2">
      <c r="A2010" t="str">
        <f t="shared" si="172"/>
        <v>CDKN2AIP</v>
      </c>
      <c r="B2010" t="s">
        <v>24</v>
      </c>
      <c r="C2010">
        <v>184365991</v>
      </c>
      <c r="D2010" t="s">
        <v>8</v>
      </c>
      <c r="E2010">
        <v>24</v>
      </c>
      <c r="F2010" t="s">
        <v>4817</v>
      </c>
      <c r="G2010">
        <v>1.0572735713200001</v>
      </c>
    </row>
    <row r="2011" spans="1:7" x14ac:dyDescent="0.2">
      <c r="A2011" t="str">
        <f t="shared" si="172"/>
        <v>CDKN2AIP</v>
      </c>
      <c r="B2011" t="s">
        <v>24</v>
      </c>
      <c r="C2011">
        <v>184365864</v>
      </c>
      <c r="D2011" t="s">
        <v>8</v>
      </c>
      <c r="E2011">
        <v>24</v>
      </c>
      <c r="F2011" t="s">
        <v>4818</v>
      </c>
      <c r="G2011">
        <v>0.105666955487</v>
      </c>
    </row>
    <row r="2012" spans="1:7" x14ac:dyDescent="0.2">
      <c r="A2012" t="str">
        <f t="shared" si="172"/>
        <v>CDKN2AIP</v>
      </c>
      <c r="B2012" t="s">
        <v>24</v>
      </c>
      <c r="C2012">
        <v>184365854</v>
      </c>
      <c r="D2012" t="s">
        <v>8</v>
      </c>
      <c r="E2012">
        <v>24</v>
      </c>
      <c r="F2012" t="s">
        <v>4819</v>
      </c>
      <c r="G2012">
        <v>1.2275542643799999</v>
      </c>
    </row>
    <row r="2013" spans="1:7" x14ac:dyDescent="0.2">
      <c r="A2013" t="str">
        <f t="shared" si="172"/>
        <v>CDKN2AIP</v>
      </c>
      <c r="B2013" t="s">
        <v>24</v>
      </c>
      <c r="C2013">
        <v>184365832</v>
      </c>
      <c r="D2013" t="s">
        <v>8</v>
      </c>
      <c r="E2013">
        <v>23</v>
      </c>
      <c r="F2013" t="s">
        <v>4820</v>
      </c>
      <c r="G2013">
        <v>0.57933757342600001</v>
      </c>
    </row>
    <row r="2014" spans="1:7" x14ac:dyDescent="0.2">
      <c r="A2014" t="str">
        <f t="shared" si="172"/>
        <v>CDKN2AIP</v>
      </c>
      <c r="B2014" t="s">
        <v>24</v>
      </c>
      <c r="C2014">
        <v>184365792</v>
      </c>
      <c r="D2014" t="s">
        <v>8</v>
      </c>
      <c r="E2014">
        <v>24</v>
      </c>
      <c r="F2014" t="s">
        <v>4821</v>
      </c>
      <c r="G2014">
        <v>0.24572344956600001</v>
      </c>
    </row>
    <row r="2015" spans="1:7" x14ac:dyDescent="0.2">
      <c r="A2015" t="str">
        <f t="shared" si="172"/>
        <v>CDKN2AIP</v>
      </c>
      <c r="B2015" t="s">
        <v>24</v>
      </c>
      <c r="C2015">
        <v>184365747</v>
      </c>
      <c r="D2015" t="s">
        <v>8</v>
      </c>
      <c r="E2015">
        <v>24</v>
      </c>
      <c r="F2015" t="s">
        <v>4822</v>
      </c>
      <c r="G2015">
        <v>0.61378989827999997</v>
      </c>
    </row>
    <row r="2016" spans="1:7" x14ac:dyDescent="0.2">
      <c r="A2016" t="str">
        <f t="shared" si="172"/>
        <v>CDKN2AIP</v>
      </c>
      <c r="B2016" t="s">
        <v>24</v>
      </c>
      <c r="C2016">
        <v>184365737</v>
      </c>
      <c r="D2016" t="s">
        <v>8</v>
      </c>
      <c r="E2016">
        <v>24</v>
      </c>
      <c r="F2016" t="s">
        <v>4823</v>
      </c>
      <c r="G2016">
        <v>0.24431640648299999</v>
      </c>
    </row>
    <row r="2017" spans="1:7" x14ac:dyDescent="0.2">
      <c r="A2017" t="str">
        <f t="shared" ref="A2017:A2026" si="173">"CENPA"</f>
        <v>CENPA</v>
      </c>
      <c r="B2017" t="s">
        <v>161</v>
      </c>
      <c r="C2017">
        <v>27009078</v>
      </c>
      <c r="D2017" t="s">
        <v>3</v>
      </c>
      <c r="E2017">
        <v>24</v>
      </c>
      <c r="F2017" t="s">
        <v>4824</v>
      </c>
      <c r="G2017">
        <v>6.1564509614999999E-2</v>
      </c>
    </row>
    <row r="2018" spans="1:7" x14ac:dyDescent="0.2">
      <c r="A2018" t="str">
        <f t="shared" si="173"/>
        <v>CENPA</v>
      </c>
      <c r="B2018" t="s">
        <v>161</v>
      </c>
      <c r="C2018">
        <v>27009049</v>
      </c>
      <c r="D2018" t="s">
        <v>3</v>
      </c>
      <c r="E2018">
        <v>22</v>
      </c>
      <c r="F2018" t="s">
        <v>4825</v>
      </c>
      <c r="G2018">
        <v>0.46095864430799999</v>
      </c>
    </row>
    <row r="2019" spans="1:7" x14ac:dyDescent="0.2">
      <c r="A2019" t="str">
        <f t="shared" si="173"/>
        <v>CENPA</v>
      </c>
      <c r="B2019" t="s">
        <v>161</v>
      </c>
      <c r="C2019">
        <v>27008992</v>
      </c>
      <c r="D2019" t="s">
        <v>3</v>
      </c>
      <c r="E2019">
        <v>24</v>
      </c>
      <c r="F2019" t="s">
        <v>4826</v>
      </c>
      <c r="G2019">
        <v>0.43771076086400001</v>
      </c>
    </row>
    <row r="2020" spans="1:7" x14ac:dyDescent="0.2">
      <c r="A2020" t="str">
        <f t="shared" si="173"/>
        <v>CENPA</v>
      </c>
      <c r="B2020" t="s">
        <v>161</v>
      </c>
      <c r="C2020">
        <v>27008953</v>
      </c>
      <c r="D2020" t="s">
        <v>8</v>
      </c>
      <c r="E2020">
        <v>23</v>
      </c>
      <c r="F2020" t="s">
        <v>4827</v>
      </c>
      <c r="G2020">
        <v>1.26981975339</v>
      </c>
    </row>
    <row r="2021" spans="1:7" x14ac:dyDescent="0.2">
      <c r="A2021" t="str">
        <f t="shared" si="173"/>
        <v>CENPA</v>
      </c>
      <c r="B2021" t="s">
        <v>161</v>
      </c>
      <c r="C2021">
        <v>27008847</v>
      </c>
      <c r="D2021" t="s">
        <v>8</v>
      </c>
      <c r="E2021">
        <v>24</v>
      </c>
      <c r="F2021" t="s">
        <v>4828</v>
      </c>
      <c r="G2021">
        <v>3.1464689322100003E-2</v>
      </c>
    </row>
    <row r="2022" spans="1:7" x14ac:dyDescent="0.2">
      <c r="A2022" t="str">
        <f t="shared" si="173"/>
        <v>CENPA</v>
      </c>
      <c r="B2022" t="s">
        <v>161</v>
      </c>
      <c r="C2022">
        <v>27008924</v>
      </c>
      <c r="D2022" t="s">
        <v>8</v>
      </c>
      <c r="E2022">
        <v>22</v>
      </c>
      <c r="F2022" t="s">
        <v>4829</v>
      </c>
      <c r="G2022">
        <v>-3.9321954477699997E-2</v>
      </c>
    </row>
    <row r="2023" spans="1:7" x14ac:dyDescent="0.2">
      <c r="A2023" t="str">
        <f t="shared" si="173"/>
        <v>CENPA</v>
      </c>
      <c r="B2023" t="s">
        <v>161</v>
      </c>
      <c r="C2023">
        <v>27009067</v>
      </c>
      <c r="D2023" t="s">
        <v>8</v>
      </c>
      <c r="E2023">
        <v>23</v>
      </c>
      <c r="F2023" t="s">
        <v>4830</v>
      </c>
      <c r="G2023">
        <v>-9.6904344196600007E-3</v>
      </c>
    </row>
    <row r="2024" spans="1:7" x14ac:dyDescent="0.2">
      <c r="A2024" t="str">
        <f t="shared" si="173"/>
        <v>CENPA</v>
      </c>
      <c r="B2024" t="s">
        <v>161</v>
      </c>
      <c r="C2024">
        <v>27009097</v>
      </c>
      <c r="D2024" t="s">
        <v>8</v>
      </c>
      <c r="E2024">
        <v>24</v>
      </c>
      <c r="F2024" t="s">
        <v>4831</v>
      </c>
      <c r="G2024">
        <v>0.65447249503899996</v>
      </c>
    </row>
    <row r="2025" spans="1:7" x14ac:dyDescent="0.2">
      <c r="A2025" t="str">
        <f t="shared" si="173"/>
        <v>CENPA</v>
      </c>
      <c r="B2025" t="s">
        <v>161</v>
      </c>
      <c r="C2025">
        <v>27008976</v>
      </c>
      <c r="D2025" t="s">
        <v>8</v>
      </c>
      <c r="E2025">
        <v>24</v>
      </c>
      <c r="F2025" t="s">
        <v>4832</v>
      </c>
      <c r="G2025">
        <v>1.07570775157</v>
      </c>
    </row>
    <row r="2026" spans="1:7" x14ac:dyDescent="0.2">
      <c r="A2026" t="str">
        <f t="shared" si="173"/>
        <v>CENPA</v>
      </c>
      <c r="B2026" t="s">
        <v>161</v>
      </c>
      <c r="C2026">
        <v>27008919</v>
      </c>
      <c r="D2026" t="s">
        <v>8</v>
      </c>
      <c r="E2026">
        <v>23</v>
      </c>
      <c r="F2026" t="s">
        <v>4833</v>
      </c>
      <c r="G2026">
        <v>8.6668123444400003E-3</v>
      </c>
    </row>
    <row r="2027" spans="1:7" x14ac:dyDescent="0.2">
      <c r="A2027" t="str">
        <f t="shared" ref="A2027:A2043" si="174">"CENPC"</f>
        <v>CENPC</v>
      </c>
      <c r="B2027" t="s">
        <v>24</v>
      </c>
      <c r="C2027">
        <v>68411062</v>
      </c>
      <c r="D2027" t="s">
        <v>8</v>
      </c>
      <c r="E2027">
        <v>24</v>
      </c>
      <c r="F2027" t="s">
        <v>4834</v>
      </c>
      <c r="G2027">
        <v>0.46452536065799999</v>
      </c>
    </row>
    <row r="2028" spans="1:7" x14ac:dyDescent="0.2">
      <c r="A2028" t="str">
        <f t="shared" si="174"/>
        <v>CENPC</v>
      </c>
      <c r="B2028" t="s">
        <v>24</v>
      </c>
      <c r="C2028">
        <v>68411336</v>
      </c>
      <c r="D2028" t="s">
        <v>3</v>
      </c>
      <c r="E2028">
        <v>25</v>
      </c>
      <c r="F2028" t="s">
        <v>4835</v>
      </c>
      <c r="G2028">
        <v>-3.2989233892099998E-2</v>
      </c>
    </row>
    <row r="2029" spans="1:7" x14ac:dyDescent="0.2">
      <c r="A2029" t="str">
        <f t="shared" si="174"/>
        <v>CENPC</v>
      </c>
      <c r="B2029" t="s">
        <v>24</v>
      </c>
      <c r="C2029">
        <v>68411190</v>
      </c>
      <c r="D2029" t="s">
        <v>3</v>
      </c>
      <c r="E2029">
        <v>24</v>
      </c>
      <c r="F2029" t="s">
        <v>4836</v>
      </c>
      <c r="G2029">
        <v>0.95849970032599996</v>
      </c>
    </row>
    <row r="2030" spans="1:7" x14ac:dyDescent="0.2">
      <c r="A2030" t="str">
        <f t="shared" si="174"/>
        <v>CENPC</v>
      </c>
      <c r="B2030" t="s">
        <v>24</v>
      </c>
      <c r="C2030">
        <v>68411111</v>
      </c>
      <c r="D2030" t="s">
        <v>8</v>
      </c>
      <c r="E2030">
        <v>23</v>
      </c>
      <c r="F2030" t="s">
        <v>4837</v>
      </c>
      <c r="G2030">
        <v>0.93010858827800003</v>
      </c>
    </row>
    <row r="2031" spans="1:7" x14ac:dyDescent="0.2">
      <c r="A2031" t="str">
        <f t="shared" si="174"/>
        <v>CENPC</v>
      </c>
      <c r="B2031" t="s">
        <v>24</v>
      </c>
      <c r="C2031">
        <v>68411178</v>
      </c>
      <c r="D2031" t="s">
        <v>8</v>
      </c>
      <c r="E2031">
        <v>25</v>
      </c>
      <c r="F2031" t="s">
        <v>4838</v>
      </c>
      <c r="G2031">
        <v>1.7586119719699998E-2</v>
      </c>
    </row>
    <row r="2032" spans="1:7" x14ac:dyDescent="0.2">
      <c r="A2032" t="str">
        <f t="shared" si="174"/>
        <v>CENPC</v>
      </c>
      <c r="B2032" t="s">
        <v>24</v>
      </c>
      <c r="C2032">
        <v>68411226</v>
      </c>
      <c r="D2032" t="s">
        <v>3</v>
      </c>
      <c r="E2032">
        <v>24</v>
      </c>
      <c r="F2032" t="s">
        <v>4839</v>
      </c>
      <c r="G2032">
        <v>3.3089570723200002E-3</v>
      </c>
    </row>
    <row r="2033" spans="1:7" x14ac:dyDescent="0.2">
      <c r="A2033" t="str">
        <f t="shared" si="174"/>
        <v>CENPC</v>
      </c>
      <c r="B2033" t="s">
        <v>24</v>
      </c>
      <c r="C2033">
        <v>68411168</v>
      </c>
      <c r="D2033" t="s">
        <v>3</v>
      </c>
      <c r="E2033">
        <v>24</v>
      </c>
      <c r="F2033" t="s">
        <v>4840</v>
      </c>
      <c r="G2033">
        <v>1.8411396864999999E-2</v>
      </c>
    </row>
    <row r="2034" spans="1:7" x14ac:dyDescent="0.2">
      <c r="A2034" t="str">
        <f t="shared" si="174"/>
        <v>CENPC</v>
      </c>
      <c r="B2034" t="s">
        <v>24</v>
      </c>
      <c r="C2034">
        <v>68411054</v>
      </c>
      <c r="D2034" t="s">
        <v>3</v>
      </c>
      <c r="E2034">
        <v>24</v>
      </c>
      <c r="F2034" t="s">
        <v>4841</v>
      </c>
      <c r="G2034">
        <v>0.75131515737999999</v>
      </c>
    </row>
    <row r="2035" spans="1:7" x14ac:dyDescent="0.2">
      <c r="A2035" t="str">
        <f t="shared" si="174"/>
        <v>CENPC</v>
      </c>
      <c r="B2035" t="s">
        <v>24</v>
      </c>
      <c r="C2035">
        <v>68411054</v>
      </c>
      <c r="D2035" t="s">
        <v>3</v>
      </c>
      <c r="E2035">
        <v>23</v>
      </c>
      <c r="F2035" t="s">
        <v>4842</v>
      </c>
      <c r="G2035">
        <v>0.75874669866400002</v>
      </c>
    </row>
    <row r="2036" spans="1:7" x14ac:dyDescent="0.2">
      <c r="A2036" t="str">
        <f t="shared" si="174"/>
        <v>CENPC</v>
      </c>
      <c r="B2036" t="s">
        <v>24</v>
      </c>
      <c r="C2036">
        <v>68411030</v>
      </c>
      <c r="D2036" t="s">
        <v>3</v>
      </c>
      <c r="E2036">
        <v>25</v>
      </c>
      <c r="F2036" t="s">
        <v>4843</v>
      </c>
      <c r="G2036">
        <v>0.72158361611400001</v>
      </c>
    </row>
    <row r="2037" spans="1:7" x14ac:dyDescent="0.2">
      <c r="A2037" t="str">
        <f t="shared" si="174"/>
        <v>CENPC</v>
      </c>
      <c r="B2037" t="s">
        <v>24</v>
      </c>
      <c r="C2037">
        <v>68411226</v>
      </c>
      <c r="D2037" t="s">
        <v>3</v>
      </c>
      <c r="E2037">
        <v>22</v>
      </c>
      <c r="F2037" t="s">
        <v>4844</v>
      </c>
      <c r="G2037">
        <v>1.48699873665E-2</v>
      </c>
    </row>
    <row r="2038" spans="1:7" x14ac:dyDescent="0.2">
      <c r="A2038" t="str">
        <f t="shared" si="174"/>
        <v>CENPC</v>
      </c>
      <c r="B2038" t="s">
        <v>24</v>
      </c>
      <c r="C2038">
        <v>68411263</v>
      </c>
      <c r="D2038" t="s">
        <v>8</v>
      </c>
      <c r="E2038">
        <v>25</v>
      </c>
      <c r="F2038" t="s">
        <v>4845</v>
      </c>
      <c r="G2038">
        <v>-2.95979977607E-2</v>
      </c>
    </row>
    <row r="2039" spans="1:7" x14ac:dyDescent="0.2">
      <c r="A2039" t="str">
        <f t="shared" si="174"/>
        <v>CENPC</v>
      </c>
      <c r="B2039" t="s">
        <v>24</v>
      </c>
      <c r="C2039">
        <v>68411292</v>
      </c>
      <c r="D2039" t="s">
        <v>8</v>
      </c>
      <c r="E2039">
        <v>25</v>
      </c>
      <c r="F2039" t="s">
        <v>4846</v>
      </c>
      <c r="G2039">
        <v>2.9225665370000001E-2</v>
      </c>
    </row>
    <row r="2040" spans="1:7" x14ac:dyDescent="0.2">
      <c r="A2040" t="str">
        <f t="shared" si="174"/>
        <v>CENPC</v>
      </c>
      <c r="B2040" t="s">
        <v>24</v>
      </c>
      <c r="C2040">
        <v>68411190</v>
      </c>
      <c r="D2040" t="s">
        <v>3</v>
      </c>
      <c r="E2040">
        <v>22</v>
      </c>
      <c r="F2040" t="s">
        <v>4847</v>
      </c>
      <c r="G2040">
        <v>1.1113917114</v>
      </c>
    </row>
    <row r="2041" spans="1:7" x14ac:dyDescent="0.2">
      <c r="A2041" t="str">
        <f t="shared" si="174"/>
        <v>CENPC</v>
      </c>
      <c r="B2041" t="s">
        <v>24</v>
      </c>
      <c r="C2041">
        <v>68411168</v>
      </c>
      <c r="D2041" t="s">
        <v>3</v>
      </c>
      <c r="E2041">
        <v>23</v>
      </c>
      <c r="F2041" t="s">
        <v>4848</v>
      </c>
      <c r="G2041">
        <v>5.3388059878000001E-2</v>
      </c>
    </row>
    <row r="2042" spans="1:7" x14ac:dyDescent="0.2">
      <c r="A2042" t="str">
        <f t="shared" si="174"/>
        <v>CENPC</v>
      </c>
      <c r="B2042" t="s">
        <v>24</v>
      </c>
      <c r="C2042">
        <v>68411160</v>
      </c>
      <c r="D2042" t="s">
        <v>3</v>
      </c>
      <c r="E2042">
        <v>25</v>
      </c>
      <c r="F2042" t="s">
        <v>4849</v>
      </c>
      <c r="G2042">
        <v>0.49726631891500001</v>
      </c>
    </row>
    <row r="2043" spans="1:7" x14ac:dyDescent="0.2">
      <c r="A2043" t="str">
        <f t="shared" si="174"/>
        <v>CENPC</v>
      </c>
      <c r="B2043" t="s">
        <v>24</v>
      </c>
      <c r="C2043">
        <v>68411312</v>
      </c>
      <c r="D2043" t="s">
        <v>3</v>
      </c>
      <c r="E2043">
        <v>25</v>
      </c>
      <c r="F2043" t="s">
        <v>4850</v>
      </c>
      <c r="G2043">
        <v>3.44750099894E-2</v>
      </c>
    </row>
    <row r="2044" spans="1:7" x14ac:dyDescent="0.2">
      <c r="A2044" t="str">
        <f t="shared" ref="A2044:A2053" si="175">"CENPE"</f>
        <v>CENPE</v>
      </c>
      <c r="B2044" t="s">
        <v>24</v>
      </c>
      <c r="C2044">
        <v>104119462</v>
      </c>
      <c r="D2044" t="s">
        <v>3</v>
      </c>
      <c r="E2044">
        <v>24</v>
      </c>
      <c r="F2044" t="s">
        <v>4851</v>
      </c>
      <c r="G2044">
        <v>1.0109655908399999</v>
      </c>
    </row>
    <row r="2045" spans="1:7" x14ac:dyDescent="0.2">
      <c r="A2045" t="str">
        <f t="shared" si="175"/>
        <v>CENPE</v>
      </c>
      <c r="B2045" t="s">
        <v>24</v>
      </c>
      <c r="C2045">
        <v>104119600</v>
      </c>
      <c r="D2045" t="s">
        <v>8</v>
      </c>
      <c r="E2045">
        <v>22</v>
      </c>
      <c r="F2045" t="s">
        <v>4852</v>
      </c>
      <c r="G2045">
        <v>8.9331627865199999E-3</v>
      </c>
    </row>
    <row r="2046" spans="1:7" x14ac:dyDescent="0.2">
      <c r="A2046" t="str">
        <f t="shared" si="175"/>
        <v>CENPE</v>
      </c>
      <c r="B2046" t="s">
        <v>24</v>
      </c>
      <c r="C2046">
        <v>104119545</v>
      </c>
      <c r="D2046" t="s">
        <v>8</v>
      </c>
      <c r="E2046">
        <v>24</v>
      </c>
      <c r="F2046" t="s">
        <v>4853</v>
      </c>
      <c r="G2046">
        <v>0.48758876985299998</v>
      </c>
    </row>
    <row r="2047" spans="1:7" x14ac:dyDescent="0.2">
      <c r="A2047" t="str">
        <f t="shared" si="175"/>
        <v>CENPE</v>
      </c>
      <c r="B2047" t="s">
        <v>24</v>
      </c>
      <c r="C2047">
        <v>104119399</v>
      </c>
      <c r="D2047" t="s">
        <v>8</v>
      </c>
      <c r="E2047">
        <v>24</v>
      </c>
      <c r="F2047" t="s">
        <v>4854</v>
      </c>
      <c r="G2047">
        <v>0.39461646930599997</v>
      </c>
    </row>
    <row r="2048" spans="1:7" x14ac:dyDescent="0.2">
      <c r="A2048" t="str">
        <f t="shared" si="175"/>
        <v>CENPE</v>
      </c>
      <c r="B2048" t="s">
        <v>24</v>
      </c>
      <c r="C2048">
        <v>104119331</v>
      </c>
      <c r="D2048" t="s">
        <v>8</v>
      </c>
      <c r="E2048">
        <v>24</v>
      </c>
      <c r="F2048" t="s">
        <v>4855</v>
      </c>
      <c r="G2048">
        <v>1.2223120601799999</v>
      </c>
    </row>
    <row r="2049" spans="1:7" x14ac:dyDescent="0.2">
      <c r="A2049" t="str">
        <f t="shared" si="175"/>
        <v>CENPE</v>
      </c>
      <c r="B2049" t="s">
        <v>24</v>
      </c>
      <c r="C2049">
        <v>104119573</v>
      </c>
      <c r="D2049" t="s">
        <v>3</v>
      </c>
      <c r="E2049">
        <v>23</v>
      </c>
      <c r="F2049" t="s">
        <v>4856</v>
      </c>
      <c r="G2049">
        <v>4.7263136168800004E-3</v>
      </c>
    </row>
    <row r="2050" spans="1:7" x14ac:dyDescent="0.2">
      <c r="A2050" t="str">
        <f t="shared" si="175"/>
        <v>CENPE</v>
      </c>
      <c r="B2050" t="s">
        <v>24</v>
      </c>
      <c r="C2050">
        <v>104119434</v>
      </c>
      <c r="D2050" t="s">
        <v>3</v>
      </c>
      <c r="E2050">
        <v>22</v>
      </c>
      <c r="F2050" t="s">
        <v>4857</v>
      </c>
      <c r="G2050">
        <v>0.66188844904800004</v>
      </c>
    </row>
    <row r="2051" spans="1:7" x14ac:dyDescent="0.2">
      <c r="A2051" t="str">
        <f t="shared" si="175"/>
        <v>CENPE</v>
      </c>
      <c r="B2051" t="s">
        <v>24</v>
      </c>
      <c r="C2051">
        <v>104119412</v>
      </c>
      <c r="D2051" t="s">
        <v>3</v>
      </c>
      <c r="E2051">
        <v>23</v>
      </c>
      <c r="F2051" t="s">
        <v>4858</v>
      </c>
      <c r="G2051">
        <v>0.60970273428099997</v>
      </c>
    </row>
    <row r="2052" spans="1:7" x14ac:dyDescent="0.2">
      <c r="A2052" t="str">
        <f t="shared" si="175"/>
        <v>CENPE</v>
      </c>
      <c r="B2052" t="s">
        <v>24</v>
      </c>
      <c r="C2052">
        <v>104119357</v>
      </c>
      <c r="D2052" t="s">
        <v>3</v>
      </c>
      <c r="E2052">
        <v>24</v>
      </c>
      <c r="F2052" t="s">
        <v>4859</v>
      </c>
      <c r="G2052">
        <v>0.76672234898299996</v>
      </c>
    </row>
    <row r="2053" spans="1:7" x14ac:dyDescent="0.2">
      <c r="A2053" t="str">
        <f t="shared" si="175"/>
        <v>CENPE</v>
      </c>
      <c r="B2053" t="s">
        <v>24</v>
      </c>
      <c r="C2053">
        <v>104119334</v>
      </c>
      <c r="D2053" t="s">
        <v>3</v>
      </c>
      <c r="E2053">
        <v>23</v>
      </c>
      <c r="F2053" t="s">
        <v>4860</v>
      </c>
      <c r="G2053">
        <v>0.52065963757800005</v>
      </c>
    </row>
    <row r="2054" spans="1:7" x14ac:dyDescent="0.2">
      <c r="A2054" t="str">
        <f t="shared" ref="A2054:A2063" si="176">"CENPF"</f>
        <v>CENPF</v>
      </c>
      <c r="B2054" t="s">
        <v>35</v>
      </c>
      <c r="C2054">
        <v>214776554</v>
      </c>
      <c r="D2054" t="s">
        <v>8</v>
      </c>
      <c r="E2054">
        <v>24</v>
      </c>
      <c r="F2054" t="s">
        <v>4861</v>
      </c>
      <c r="G2054">
        <v>0.84677340301600001</v>
      </c>
    </row>
    <row r="2055" spans="1:7" x14ac:dyDescent="0.2">
      <c r="A2055" t="str">
        <f t="shared" si="176"/>
        <v>CENPF</v>
      </c>
      <c r="B2055" t="s">
        <v>35</v>
      </c>
      <c r="C2055">
        <v>214776535</v>
      </c>
      <c r="D2055" t="s">
        <v>3</v>
      </c>
      <c r="E2055">
        <v>23</v>
      </c>
      <c r="F2055" t="s">
        <v>4862</v>
      </c>
      <c r="G2055">
        <v>0.37171017552199997</v>
      </c>
    </row>
    <row r="2056" spans="1:7" x14ac:dyDescent="0.2">
      <c r="A2056" t="str">
        <f t="shared" si="176"/>
        <v>CENPF</v>
      </c>
      <c r="B2056" t="s">
        <v>35</v>
      </c>
      <c r="C2056">
        <v>214776566</v>
      </c>
      <c r="D2056" t="s">
        <v>8</v>
      </c>
      <c r="E2056">
        <v>23</v>
      </c>
      <c r="F2056" t="s">
        <v>4863</v>
      </c>
      <c r="G2056">
        <v>0.90117419077000005</v>
      </c>
    </row>
    <row r="2057" spans="1:7" x14ac:dyDescent="0.2">
      <c r="A2057" t="str">
        <f t="shared" si="176"/>
        <v>CENPF</v>
      </c>
      <c r="B2057" t="s">
        <v>35</v>
      </c>
      <c r="C2057">
        <v>214776680</v>
      </c>
      <c r="D2057" t="s">
        <v>8</v>
      </c>
      <c r="E2057">
        <v>24</v>
      </c>
      <c r="F2057" t="s">
        <v>4864</v>
      </c>
      <c r="G2057">
        <v>0.94259689609700004</v>
      </c>
    </row>
    <row r="2058" spans="1:7" x14ac:dyDescent="0.2">
      <c r="A2058" t="str">
        <f t="shared" si="176"/>
        <v>CENPF</v>
      </c>
      <c r="B2058" t="s">
        <v>35</v>
      </c>
      <c r="C2058">
        <v>214776686</v>
      </c>
      <c r="D2058" t="s">
        <v>8</v>
      </c>
      <c r="E2058">
        <v>23</v>
      </c>
      <c r="F2058" t="s">
        <v>4865</v>
      </c>
      <c r="G2058">
        <v>1.0929409968199999</v>
      </c>
    </row>
    <row r="2059" spans="1:7" x14ac:dyDescent="0.2">
      <c r="A2059" t="str">
        <f t="shared" si="176"/>
        <v>CENPF</v>
      </c>
      <c r="B2059" t="s">
        <v>35</v>
      </c>
      <c r="C2059">
        <v>214776693</v>
      </c>
      <c r="D2059" t="s">
        <v>8</v>
      </c>
      <c r="E2059">
        <v>24</v>
      </c>
      <c r="F2059" t="s">
        <v>4866</v>
      </c>
      <c r="G2059">
        <v>0.218778473891</v>
      </c>
    </row>
    <row r="2060" spans="1:7" x14ac:dyDescent="0.2">
      <c r="A2060" t="str">
        <f t="shared" si="176"/>
        <v>CENPF</v>
      </c>
      <c r="B2060" t="s">
        <v>35</v>
      </c>
      <c r="C2060">
        <v>214776716</v>
      </c>
      <c r="D2060" t="s">
        <v>8</v>
      </c>
      <c r="E2060">
        <v>24</v>
      </c>
      <c r="F2060" t="s">
        <v>4867</v>
      </c>
      <c r="G2060">
        <v>0.86527416208899999</v>
      </c>
    </row>
    <row r="2061" spans="1:7" x14ac:dyDescent="0.2">
      <c r="A2061" t="str">
        <f t="shared" si="176"/>
        <v>CENPF</v>
      </c>
      <c r="B2061" t="s">
        <v>35</v>
      </c>
      <c r="C2061">
        <v>214776800</v>
      </c>
      <c r="D2061" t="s">
        <v>8</v>
      </c>
      <c r="E2061">
        <v>23</v>
      </c>
      <c r="F2061" t="s">
        <v>4868</v>
      </c>
      <c r="G2061">
        <v>0.96446210708199998</v>
      </c>
    </row>
    <row r="2062" spans="1:7" x14ac:dyDescent="0.2">
      <c r="A2062" t="str">
        <f t="shared" si="176"/>
        <v>CENPF</v>
      </c>
      <c r="B2062" t="s">
        <v>35</v>
      </c>
      <c r="C2062">
        <v>214776605</v>
      </c>
      <c r="D2062" t="s">
        <v>3</v>
      </c>
      <c r="E2062">
        <v>23</v>
      </c>
      <c r="F2062" t="s">
        <v>4869</v>
      </c>
      <c r="G2062">
        <v>0.83180912148999997</v>
      </c>
    </row>
    <row r="2063" spans="1:7" x14ac:dyDescent="0.2">
      <c r="A2063" t="str">
        <f t="shared" si="176"/>
        <v>CENPF</v>
      </c>
      <c r="B2063" t="s">
        <v>35</v>
      </c>
      <c r="C2063">
        <v>214776792</v>
      </c>
      <c r="D2063" t="s">
        <v>3</v>
      </c>
      <c r="E2063">
        <v>24</v>
      </c>
      <c r="F2063" t="s">
        <v>4870</v>
      </c>
      <c r="G2063">
        <v>0.90588551547700003</v>
      </c>
    </row>
    <row r="2064" spans="1:7" x14ac:dyDescent="0.2">
      <c r="A2064" t="str">
        <f t="shared" ref="A2064:A2073" si="177">"CENPI"</f>
        <v>CENPI</v>
      </c>
      <c r="B2064" t="s">
        <v>172</v>
      </c>
      <c r="C2064">
        <v>100353412</v>
      </c>
      <c r="D2064" t="s">
        <v>3</v>
      </c>
      <c r="E2064">
        <v>24</v>
      </c>
      <c r="F2064" t="s">
        <v>4871</v>
      </c>
      <c r="G2064">
        <v>0.47572656648700001</v>
      </c>
    </row>
    <row r="2065" spans="1:7" x14ac:dyDescent="0.2">
      <c r="A2065" t="str">
        <f t="shared" si="177"/>
        <v>CENPI</v>
      </c>
      <c r="B2065" t="s">
        <v>172</v>
      </c>
      <c r="C2065">
        <v>100353187</v>
      </c>
      <c r="D2065" t="s">
        <v>8</v>
      </c>
      <c r="E2065">
        <v>24</v>
      </c>
      <c r="F2065" t="s">
        <v>4872</v>
      </c>
      <c r="G2065">
        <v>0.201902874516</v>
      </c>
    </row>
    <row r="2066" spans="1:7" x14ac:dyDescent="0.2">
      <c r="A2066" t="str">
        <f t="shared" si="177"/>
        <v>CENPI</v>
      </c>
      <c r="B2066" t="s">
        <v>172</v>
      </c>
      <c r="C2066">
        <v>100353197</v>
      </c>
      <c r="D2066" t="s">
        <v>8</v>
      </c>
      <c r="E2066">
        <v>22</v>
      </c>
      <c r="F2066" t="s">
        <v>4873</v>
      </c>
      <c r="G2066">
        <v>1.3035270831600001</v>
      </c>
    </row>
    <row r="2067" spans="1:7" x14ac:dyDescent="0.2">
      <c r="A2067" t="str">
        <f t="shared" si="177"/>
        <v>CENPI</v>
      </c>
      <c r="B2067" t="s">
        <v>172</v>
      </c>
      <c r="C2067">
        <v>100353207</v>
      </c>
      <c r="D2067" t="s">
        <v>8</v>
      </c>
      <c r="E2067">
        <v>24</v>
      </c>
      <c r="F2067" t="s">
        <v>4874</v>
      </c>
      <c r="G2067">
        <v>0.73364297004199996</v>
      </c>
    </row>
    <row r="2068" spans="1:7" x14ac:dyDescent="0.2">
      <c r="A2068" t="str">
        <f t="shared" si="177"/>
        <v>CENPI</v>
      </c>
      <c r="B2068" t="s">
        <v>172</v>
      </c>
      <c r="C2068">
        <v>100353237</v>
      </c>
      <c r="D2068" t="s">
        <v>8</v>
      </c>
      <c r="E2068">
        <v>23</v>
      </c>
      <c r="F2068" t="s">
        <v>4875</v>
      </c>
      <c r="G2068">
        <v>0.96282994679800005</v>
      </c>
    </row>
    <row r="2069" spans="1:7" x14ac:dyDescent="0.2">
      <c r="A2069" t="str">
        <f t="shared" si="177"/>
        <v>CENPI</v>
      </c>
      <c r="B2069" t="s">
        <v>172</v>
      </c>
      <c r="C2069">
        <v>100353318</v>
      </c>
      <c r="D2069" t="s">
        <v>8</v>
      </c>
      <c r="E2069">
        <v>23</v>
      </c>
      <c r="F2069" t="s">
        <v>4876</v>
      </c>
      <c r="G2069">
        <v>0.36482274206199999</v>
      </c>
    </row>
    <row r="2070" spans="1:7" x14ac:dyDescent="0.2">
      <c r="A2070" t="str">
        <f t="shared" si="177"/>
        <v>CENPI</v>
      </c>
      <c r="B2070" t="s">
        <v>172</v>
      </c>
      <c r="C2070">
        <v>100353393</v>
      </c>
      <c r="D2070" t="s">
        <v>8</v>
      </c>
      <c r="E2070">
        <v>24</v>
      </c>
      <c r="F2070" t="s">
        <v>4877</v>
      </c>
      <c r="G2070">
        <v>0.20203399324499999</v>
      </c>
    </row>
    <row r="2071" spans="1:7" x14ac:dyDescent="0.2">
      <c r="A2071" t="str">
        <f t="shared" si="177"/>
        <v>CENPI</v>
      </c>
      <c r="B2071" t="s">
        <v>172</v>
      </c>
      <c r="C2071">
        <v>100353398</v>
      </c>
      <c r="D2071" t="s">
        <v>8</v>
      </c>
      <c r="E2071">
        <v>24</v>
      </c>
      <c r="F2071" t="s">
        <v>4878</v>
      </c>
      <c r="G2071">
        <v>0.36355054897799999</v>
      </c>
    </row>
    <row r="2072" spans="1:7" x14ac:dyDescent="0.2">
      <c r="A2072" t="str">
        <f t="shared" si="177"/>
        <v>CENPI</v>
      </c>
      <c r="B2072" t="s">
        <v>172</v>
      </c>
      <c r="C2072">
        <v>100353471</v>
      </c>
      <c r="D2072" t="s">
        <v>8</v>
      </c>
      <c r="E2072">
        <v>22</v>
      </c>
      <c r="F2072" t="s">
        <v>4879</v>
      </c>
      <c r="G2072">
        <v>0.49402820701900002</v>
      </c>
    </row>
    <row r="2073" spans="1:7" x14ac:dyDescent="0.2">
      <c r="A2073" t="str">
        <f t="shared" si="177"/>
        <v>CENPI</v>
      </c>
      <c r="B2073" t="s">
        <v>172</v>
      </c>
      <c r="C2073">
        <v>100353369</v>
      </c>
      <c r="D2073" t="s">
        <v>8</v>
      </c>
      <c r="E2073">
        <v>22</v>
      </c>
      <c r="F2073" t="s">
        <v>4880</v>
      </c>
      <c r="G2073">
        <v>0.19010268566999999</v>
      </c>
    </row>
    <row r="2074" spans="1:7" x14ac:dyDescent="0.2">
      <c r="A2074" t="str">
        <f t="shared" ref="A2074:A2083" si="178">"CENPJ"</f>
        <v>CENPJ</v>
      </c>
      <c r="B2074" t="s">
        <v>413</v>
      </c>
      <c r="C2074">
        <v>25497062</v>
      </c>
      <c r="D2074" t="s">
        <v>8</v>
      </c>
      <c r="E2074">
        <v>23</v>
      </c>
      <c r="F2074" t="s">
        <v>4881</v>
      </c>
      <c r="G2074">
        <v>0.34824291857700002</v>
      </c>
    </row>
    <row r="2075" spans="1:7" x14ac:dyDescent="0.2">
      <c r="A2075" t="str">
        <f t="shared" si="178"/>
        <v>CENPJ</v>
      </c>
      <c r="B2075" t="s">
        <v>413</v>
      </c>
      <c r="C2075">
        <v>25497022</v>
      </c>
      <c r="D2075" t="s">
        <v>8</v>
      </c>
      <c r="E2075">
        <v>24</v>
      </c>
      <c r="F2075" t="s">
        <v>4882</v>
      </c>
      <c r="G2075">
        <v>9.9177454030500004E-2</v>
      </c>
    </row>
    <row r="2076" spans="1:7" x14ac:dyDescent="0.2">
      <c r="A2076" t="str">
        <f t="shared" si="178"/>
        <v>CENPJ</v>
      </c>
      <c r="B2076" t="s">
        <v>413</v>
      </c>
      <c r="C2076">
        <v>25496854</v>
      </c>
      <c r="D2076" t="s">
        <v>8</v>
      </c>
      <c r="E2076">
        <v>22</v>
      </c>
      <c r="F2076" t="s">
        <v>4883</v>
      </c>
      <c r="G2076">
        <v>-8.2713816081300007E-3</v>
      </c>
    </row>
    <row r="2077" spans="1:7" x14ac:dyDescent="0.2">
      <c r="A2077" t="str">
        <f t="shared" si="178"/>
        <v>CENPJ</v>
      </c>
      <c r="B2077" t="s">
        <v>413</v>
      </c>
      <c r="C2077">
        <v>25496968</v>
      </c>
      <c r="D2077" t="s">
        <v>3</v>
      </c>
      <c r="E2077">
        <v>23</v>
      </c>
      <c r="F2077" t="s">
        <v>4884</v>
      </c>
      <c r="G2077">
        <v>1.74181004754</v>
      </c>
    </row>
    <row r="2078" spans="1:7" x14ac:dyDescent="0.2">
      <c r="A2078" t="str">
        <f t="shared" si="178"/>
        <v>CENPJ</v>
      </c>
      <c r="B2078" t="s">
        <v>413</v>
      </c>
      <c r="C2078">
        <v>25496948</v>
      </c>
      <c r="D2078" t="s">
        <v>3</v>
      </c>
      <c r="E2078">
        <v>24</v>
      </c>
      <c r="F2078" t="s">
        <v>4885</v>
      </c>
      <c r="G2078">
        <v>0.90994703388099996</v>
      </c>
    </row>
    <row r="2079" spans="1:7" x14ac:dyDescent="0.2">
      <c r="A2079" t="str">
        <f t="shared" si="178"/>
        <v>CENPJ</v>
      </c>
      <c r="B2079" t="s">
        <v>413</v>
      </c>
      <c r="C2079">
        <v>25496887</v>
      </c>
      <c r="D2079" t="s">
        <v>3</v>
      </c>
      <c r="E2079">
        <v>24</v>
      </c>
      <c r="F2079" t="s">
        <v>4886</v>
      </c>
      <c r="G2079">
        <v>7.9326695331899996E-2</v>
      </c>
    </row>
    <row r="2080" spans="1:7" x14ac:dyDescent="0.2">
      <c r="A2080" t="str">
        <f t="shared" si="178"/>
        <v>CENPJ</v>
      </c>
      <c r="B2080" t="s">
        <v>413</v>
      </c>
      <c r="C2080">
        <v>25496827</v>
      </c>
      <c r="D2080" t="s">
        <v>3</v>
      </c>
      <c r="E2080">
        <v>24</v>
      </c>
      <c r="F2080" t="s">
        <v>4887</v>
      </c>
      <c r="G2080">
        <v>1.42484782869E-2</v>
      </c>
    </row>
    <row r="2081" spans="1:7" x14ac:dyDescent="0.2">
      <c r="A2081" t="str">
        <f t="shared" si="178"/>
        <v>CENPJ</v>
      </c>
      <c r="B2081" t="s">
        <v>413</v>
      </c>
      <c r="C2081">
        <v>25496819</v>
      </c>
      <c r="D2081" t="s">
        <v>3</v>
      </c>
      <c r="E2081">
        <v>24</v>
      </c>
      <c r="F2081" t="s">
        <v>4888</v>
      </c>
      <c r="G2081">
        <v>-3.7948590721799999E-2</v>
      </c>
    </row>
    <row r="2082" spans="1:7" x14ac:dyDescent="0.2">
      <c r="A2082" t="str">
        <f t="shared" si="178"/>
        <v>CENPJ</v>
      </c>
      <c r="B2082" t="s">
        <v>413</v>
      </c>
      <c r="C2082">
        <v>25496808</v>
      </c>
      <c r="D2082" t="s">
        <v>3</v>
      </c>
      <c r="E2082">
        <v>24</v>
      </c>
      <c r="F2082" t="s">
        <v>4889</v>
      </c>
      <c r="G2082">
        <v>0.10722760346</v>
      </c>
    </row>
    <row r="2083" spans="1:7" x14ac:dyDescent="0.2">
      <c r="A2083" t="str">
        <f t="shared" si="178"/>
        <v>CENPJ</v>
      </c>
      <c r="B2083" t="s">
        <v>413</v>
      </c>
      <c r="C2083">
        <v>25496786</v>
      </c>
      <c r="D2083" t="s">
        <v>3</v>
      </c>
      <c r="E2083">
        <v>24</v>
      </c>
      <c r="F2083" t="s">
        <v>4890</v>
      </c>
      <c r="G2083">
        <v>0.26477494110499999</v>
      </c>
    </row>
    <row r="2084" spans="1:7" x14ac:dyDescent="0.2">
      <c r="A2084" t="str">
        <f t="shared" ref="A2084:A2098" si="179">"CENPK"</f>
        <v>CENPK</v>
      </c>
      <c r="B2084" t="s">
        <v>64</v>
      </c>
      <c r="C2084">
        <v>64850628</v>
      </c>
      <c r="D2084" t="s">
        <v>3</v>
      </c>
      <c r="E2084">
        <v>28</v>
      </c>
      <c r="F2084" t="s">
        <v>4891</v>
      </c>
      <c r="G2084">
        <v>4.3255154998999998E-2</v>
      </c>
    </row>
    <row r="2085" spans="1:7" x14ac:dyDescent="0.2">
      <c r="A2085" t="str">
        <f t="shared" si="179"/>
        <v>CENPK</v>
      </c>
      <c r="B2085" t="s">
        <v>64</v>
      </c>
      <c r="C2085">
        <v>64858956</v>
      </c>
      <c r="D2085" t="s">
        <v>8</v>
      </c>
      <c r="E2085">
        <v>24</v>
      </c>
      <c r="F2085" t="s">
        <v>4892</v>
      </c>
      <c r="G2085">
        <v>0.108117192948</v>
      </c>
    </row>
    <row r="2086" spans="1:7" x14ac:dyDescent="0.2">
      <c r="A2086" t="str">
        <f t="shared" si="179"/>
        <v>CENPK</v>
      </c>
      <c r="B2086" t="s">
        <v>64</v>
      </c>
      <c r="C2086">
        <v>64858854</v>
      </c>
      <c r="D2086" t="s">
        <v>8</v>
      </c>
      <c r="E2086">
        <v>24</v>
      </c>
      <c r="F2086" t="s">
        <v>4893</v>
      </c>
      <c r="G2086">
        <v>0.167606466984</v>
      </c>
    </row>
    <row r="2087" spans="1:7" x14ac:dyDescent="0.2">
      <c r="A2087" t="str">
        <f t="shared" si="179"/>
        <v>CENPK</v>
      </c>
      <c r="B2087" t="s">
        <v>64</v>
      </c>
      <c r="C2087">
        <v>64858780</v>
      </c>
      <c r="D2087" t="s">
        <v>8</v>
      </c>
      <c r="E2087">
        <v>24</v>
      </c>
      <c r="F2087" t="s">
        <v>4894</v>
      </c>
      <c r="G2087">
        <v>0.242717602827</v>
      </c>
    </row>
    <row r="2088" spans="1:7" x14ac:dyDescent="0.2">
      <c r="A2088" t="str">
        <f t="shared" si="179"/>
        <v>CENPK</v>
      </c>
      <c r="B2088" t="s">
        <v>64</v>
      </c>
      <c r="C2088">
        <v>64859007</v>
      </c>
      <c r="D2088" t="s">
        <v>3</v>
      </c>
      <c r="E2088">
        <v>24</v>
      </c>
      <c r="F2088" t="s">
        <v>4895</v>
      </c>
      <c r="G2088">
        <v>3.2259868078500002E-2</v>
      </c>
    </row>
    <row r="2089" spans="1:7" x14ac:dyDescent="0.2">
      <c r="A2089" t="str">
        <f t="shared" si="179"/>
        <v>CENPK</v>
      </c>
      <c r="B2089" t="s">
        <v>64</v>
      </c>
      <c r="C2089">
        <v>64858981</v>
      </c>
      <c r="D2089" t="s">
        <v>3</v>
      </c>
      <c r="E2089">
        <v>23</v>
      </c>
      <c r="F2089" t="s">
        <v>4896</v>
      </c>
      <c r="G2089">
        <v>0.485451391171</v>
      </c>
    </row>
    <row r="2090" spans="1:7" x14ac:dyDescent="0.2">
      <c r="A2090" t="str">
        <f t="shared" si="179"/>
        <v>CENPK</v>
      </c>
      <c r="B2090" t="s">
        <v>64</v>
      </c>
      <c r="C2090">
        <v>64858943</v>
      </c>
      <c r="D2090" t="s">
        <v>3</v>
      </c>
      <c r="E2090">
        <v>22</v>
      </c>
      <c r="F2090" t="s">
        <v>4897</v>
      </c>
      <c r="G2090">
        <v>1.5368822576800001</v>
      </c>
    </row>
    <row r="2091" spans="1:7" x14ac:dyDescent="0.2">
      <c r="A2091" t="str">
        <f t="shared" si="179"/>
        <v>CENPK</v>
      </c>
      <c r="B2091" t="s">
        <v>64</v>
      </c>
      <c r="C2091">
        <v>64858912</v>
      </c>
      <c r="D2091" t="s">
        <v>3</v>
      </c>
      <c r="E2091">
        <v>24</v>
      </c>
      <c r="F2091" t="s">
        <v>4898</v>
      </c>
      <c r="G2091">
        <v>0.73665565265999999</v>
      </c>
    </row>
    <row r="2092" spans="1:7" x14ac:dyDescent="0.2">
      <c r="A2092" t="str">
        <f t="shared" si="179"/>
        <v>CENPK</v>
      </c>
      <c r="B2092" t="s">
        <v>64</v>
      </c>
      <c r="C2092">
        <v>64858891</v>
      </c>
      <c r="D2092" t="s">
        <v>3</v>
      </c>
      <c r="E2092">
        <v>24</v>
      </c>
      <c r="F2092" t="s">
        <v>4899</v>
      </c>
      <c r="G2092">
        <v>0.72646208965799997</v>
      </c>
    </row>
    <row r="2093" spans="1:7" x14ac:dyDescent="0.2">
      <c r="A2093" t="str">
        <f t="shared" si="179"/>
        <v>CENPK</v>
      </c>
      <c r="B2093" t="s">
        <v>64</v>
      </c>
      <c r="C2093">
        <v>64858843</v>
      </c>
      <c r="D2093" t="s">
        <v>3</v>
      </c>
      <c r="E2093">
        <v>23</v>
      </c>
      <c r="F2093" t="s">
        <v>4900</v>
      </c>
      <c r="G2093">
        <v>-3.9682254815999997E-2</v>
      </c>
    </row>
    <row r="2094" spans="1:7" x14ac:dyDescent="0.2">
      <c r="A2094" t="str">
        <f t="shared" si="179"/>
        <v>CENPK</v>
      </c>
      <c r="B2094" t="s">
        <v>64</v>
      </c>
      <c r="C2094">
        <v>64858792</v>
      </c>
      <c r="D2094" t="s">
        <v>3</v>
      </c>
      <c r="E2094">
        <v>24</v>
      </c>
      <c r="F2094" t="s">
        <v>4901</v>
      </c>
      <c r="G2094">
        <v>0.115708345319</v>
      </c>
    </row>
    <row r="2095" spans="1:7" x14ac:dyDescent="0.2">
      <c r="A2095" t="str">
        <f t="shared" si="179"/>
        <v>CENPK</v>
      </c>
      <c r="B2095" t="s">
        <v>64</v>
      </c>
      <c r="C2095">
        <v>64850759</v>
      </c>
      <c r="D2095" t="s">
        <v>3</v>
      </c>
      <c r="E2095">
        <v>21</v>
      </c>
      <c r="F2095" t="s">
        <v>4902</v>
      </c>
      <c r="G2095">
        <v>-2.45702400055E-2</v>
      </c>
    </row>
    <row r="2096" spans="1:7" x14ac:dyDescent="0.2">
      <c r="A2096" t="str">
        <f t="shared" si="179"/>
        <v>CENPK</v>
      </c>
      <c r="B2096" t="s">
        <v>64</v>
      </c>
      <c r="C2096">
        <v>64850721</v>
      </c>
      <c r="D2096" t="s">
        <v>3</v>
      </c>
      <c r="E2096">
        <v>23</v>
      </c>
      <c r="F2096" t="s">
        <v>4903</v>
      </c>
      <c r="G2096">
        <v>-5.0082078643400002E-2</v>
      </c>
    </row>
    <row r="2097" spans="1:7" x14ac:dyDescent="0.2">
      <c r="A2097" t="str">
        <f t="shared" si="179"/>
        <v>CENPK</v>
      </c>
      <c r="B2097" t="s">
        <v>64</v>
      </c>
      <c r="C2097">
        <v>64850709</v>
      </c>
      <c r="D2097" t="s">
        <v>3</v>
      </c>
      <c r="E2097">
        <v>23</v>
      </c>
      <c r="F2097" t="s">
        <v>4904</v>
      </c>
      <c r="G2097">
        <v>4.5593673946099998E-2</v>
      </c>
    </row>
    <row r="2098" spans="1:7" x14ac:dyDescent="0.2">
      <c r="A2098" t="str">
        <f t="shared" si="179"/>
        <v>CENPK</v>
      </c>
      <c r="B2098" t="s">
        <v>64</v>
      </c>
      <c r="C2098">
        <v>64850691</v>
      </c>
      <c r="D2098" t="s">
        <v>3</v>
      </c>
      <c r="E2098">
        <v>25</v>
      </c>
      <c r="F2098" t="s">
        <v>4905</v>
      </c>
      <c r="G2098">
        <v>3.20649207123E-2</v>
      </c>
    </row>
    <row r="2099" spans="1:7" x14ac:dyDescent="0.2">
      <c r="A2099" t="str">
        <f t="shared" ref="A2099:A2108" si="180">"CENPM"</f>
        <v>CENPM</v>
      </c>
      <c r="B2099" t="s">
        <v>193</v>
      </c>
      <c r="C2099">
        <v>42343065</v>
      </c>
      <c r="D2099" t="s">
        <v>3</v>
      </c>
      <c r="E2099">
        <v>24</v>
      </c>
      <c r="F2099" t="s">
        <v>4906</v>
      </c>
      <c r="G2099">
        <v>0.15382080441400001</v>
      </c>
    </row>
    <row r="2100" spans="1:7" x14ac:dyDescent="0.2">
      <c r="A2100" t="str">
        <f t="shared" si="180"/>
        <v>CENPM</v>
      </c>
      <c r="B2100" t="s">
        <v>193</v>
      </c>
      <c r="C2100">
        <v>42342910</v>
      </c>
      <c r="D2100" t="s">
        <v>3</v>
      </c>
      <c r="E2100">
        <v>23</v>
      </c>
      <c r="F2100" t="s">
        <v>4907</v>
      </c>
      <c r="G2100">
        <v>3.6351821853699999E-2</v>
      </c>
    </row>
    <row r="2101" spans="1:7" x14ac:dyDescent="0.2">
      <c r="A2101" t="str">
        <f t="shared" si="180"/>
        <v>CENPM</v>
      </c>
      <c r="B2101" t="s">
        <v>193</v>
      </c>
      <c r="C2101">
        <v>42343022</v>
      </c>
      <c r="D2101" t="s">
        <v>3</v>
      </c>
      <c r="E2101">
        <v>24</v>
      </c>
      <c r="F2101" t="s">
        <v>4908</v>
      </c>
      <c r="G2101">
        <v>0.72238100408000006</v>
      </c>
    </row>
    <row r="2102" spans="1:7" x14ac:dyDescent="0.2">
      <c r="A2102" t="str">
        <f t="shared" si="180"/>
        <v>CENPM</v>
      </c>
      <c r="B2102" t="s">
        <v>193</v>
      </c>
      <c r="C2102">
        <v>42343105</v>
      </c>
      <c r="D2102" t="s">
        <v>3</v>
      </c>
      <c r="E2102">
        <v>23</v>
      </c>
      <c r="F2102" t="s">
        <v>4909</v>
      </c>
      <c r="G2102">
        <v>3.9165847568799997E-2</v>
      </c>
    </row>
    <row r="2103" spans="1:7" x14ac:dyDescent="0.2">
      <c r="A2103" t="str">
        <f t="shared" si="180"/>
        <v>CENPM</v>
      </c>
      <c r="B2103" t="s">
        <v>193</v>
      </c>
      <c r="C2103">
        <v>42343188</v>
      </c>
      <c r="D2103" t="s">
        <v>8</v>
      </c>
      <c r="E2103">
        <v>24</v>
      </c>
      <c r="F2103" t="s">
        <v>4910</v>
      </c>
      <c r="G2103">
        <v>9.0843558320800002E-2</v>
      </c>
    </row>
    <row r="2104" spans="1:7" x14ac:dyDescent="0.2">
      <c r="A2104" t="str">
        <f t="shared" si="180"/>
        <v>CENPM</v>
      </c>
      <c r="B2104" t="s">
        <v>193</v>
      </c>
      <c r="C2104">
        <v>42343030</v>
      </c>
      <c r="D2104" t="s">
        <v>8</v>
      </c>
      <c r="E2104">
        <v>24</v>
      </c>
      <c r="F2104" t="s">
        <v>4911</v>
      </c>
      <c r="G2104">
        <v>0.886526552651</v>
      </c>
    </row>
    <row r="2105" spans="1:7" x14ac:dyDescent="0.2">
      <c r="A2105" t="str">
        <f t="shared" si="180"/>
        <v>CENPM</v>
      </c>
      <c r="B2105" t="s">
        <v>193</v>
      </c>
      <c r="C2105">
        <v>42342918</v>
      </c>
      <c r="D2105" t="s">
        <v>8</v>
      </c>
      <c r="E2105">
        <v>24</v>
      </c>
      <c r="F2105" t="s">
        <v>4912</v>
      </c>
      <c r="G2105">
        <v>2.7611791506600002E-2</v>
      </c>
    </row>
    <row r="2106" spans="1:7" x14ac:dyDescent="0.2">
      <c r="A2106" t="str">
        <f t="shared" si="180"/>
        <v>CENPM</v>
      </c>
      <c r="B2106" t="s">
        <v>193</v>
      </c>
      <c r="C2106">
        <v>42343174</v>
      </c>
      <c r="D2106" t="s">
        <v>3</v>
      </c>
      <c r="E2106">
        <v>23</v>
      </c>
      <c r="F2106" t="s">
        <v>4913</v>
      </c>
      <c r="G2106">
        <v>2.0055041260799999E-2</v>
      </c>
    </row>
    <row r="2107" spans="1:7" x14ac:dyDescent="0.2">
      <c r="A2107" t="str">
        <f t="shared" si="180"/>
        <v>CENPM</v>
      </c>
      <c r="B2107" t="s">
        <v>193</v>
      </c>
      <c r="C2107">
        <v>42343148</v>
      </c>
      <c r="D2107" t="s">
        <v>3</v>
      </c>
      <c r="E2107">
        <v>23</v>
      </c>
      <c r="F2107" t="s">
        <v>4914</v>
      </c>
      <c r="G2107">
        <v>0.22883252562500001</v>
      </c>
    </row>
    <row r="2108" spans="1:7" x14ac:dyDescent="0.2">
      <c r="A2108" t="str">
        <f t="shared" si="180"/>
        <v>CENPM</v>
      </c>
      <c r="B2108" t="s">
        <v>193</v>
      </c>
      <c r="C2108">
        <v>42343134</v>
      </c>
      <c r="D2108" t="s">
        <v>3</v>
      </c>
      <c r="E2108">
        <v>24</v>
      </c>
      <c r="F2108" t="s">
        <v>4915</v>
      </c>
      <c r="G2108">
        <v>1.39109244327</v>
      </c>
    </row>
    <row r="2109" spans="1:7" x14ac:dyDescent="0.2">
      <c r="A2109" t="str">
        <f t="shared" ref="A2109:A2118" si="181">"CENPP"</f>
        <v>CENPP</v>
      </c>
      <c r="B2109" t="s">
        <v>15</v>
      </c>
      <c r="C2109">
        <v>95087969</v>
      </c>
      <c r="D2109" t="s">
        <v>8</v>
      </c>
      <c r="E2109">
        <v>24</v>
      </c>
      <c r="F2109" t="s">
        <v>4916</v>
      </c>
      <c r="G2109">
        <v>4.1230642830800003E-2</v>
      </c>
    </row>
    <row r="2110" spans="1:7" x14ac:dyDescent="0.2">
      <c r="A2110" t="str">
        <f t="shared" si="181"/>
        <v>CENPP</v>
      </c>
      <c r="B2110" t="s">
        <v>15</v>
      </c>
      <c r="C2110">
        <v>95087982</v>
      </c>
      <c r="D2110" t="s">
        <v>8</v>
      </c>
      <c r="E2110">
        <v>23</v>
      </c>
      <c r="F2110" t="s">
        <v>4917</v>
      </c>
      <c r="G2110">
        <v>0.72686709410100003</v>
      </c>
    </row>
    <row r="2111" spans="1:7" x14ac:dyDescent="0.2">
      <c r="A2111" t="str">
        <f t="shared" si="181"/>
        <v>CENPP</v>
      </c>
      <c r="B2111" t="s">
        <v>15</v>
      </c>
      <c r="C2111">
        <v>95088002</v>
      </c>
      <c r="D2111" t="s">
        <v>8</v>
      </c>
      <c r="E2111">
        <v>22</v>
      </c>
      <c r="F2111" t="s">
        <v>4918</v>
      </c>
      <c r="G2111">
        <v>0.132039585441</v>
      </c>
    </row>
    <row r="2112" spans="1:7" x14ac:dyDescent="0.2">
      <c r="A2112" t="str">
        <f t="shared" si="181"/>
        <v>CENPP</v>
      </c>
      <c r="B2112" t="s">
        <v>15</v>
      </c>
      <c r="C2112">
        <v>95088063</v>
      </c>
      <c r="D2112" t="s">
        <v>8</v>
      </c>
      <c r="E2112">
        <v>22</v>
      </c>
      <c r="F2112" t="s">
        <v>4919</v>
      </c>
      <c r="G2112">
        <v>0.120167715595</v>
      </c>
    </row>
    <row r="2113" spans="1:7" x14ac:dyDescent="0.2">
      <c r="A2113" t="str">
        <f t="shared" si="181"/>
        <v>CENPP</v>
      </c>
      <c r="B2113" t="s">
        <v>15</v>
      </c>
      <c r="C2113">
        <v>95087973</v>
      </c>
      <c r="D2113" t="s">
        <v>3</v>
      </c>
      <c r="E2113">
        <v>25</v>
      </c>
      <c r="F2113" t="s">
        <v>4920</v>
      </c>
      <c r="G2113">
        <v>-8.2415303413999996E-2</v>
      </c>
    </row>
    <row r="2114" spans="1:7" x14ac:dyDescent="0.2">
      <c r="A2114" t="str">
        <f t="shared" si="181"/>
        <v>CENPP</v>
      </c>
      <c r="B2114" t="s">
        <v>15</v>
      </c>
      <c r="C2114">
        <v>95087964</v>
      </c>
      <c r="D2114" t="s">
        <v>3</v>
      </c>
      <c r="E2114">
        <v>24</v>
      </c>
      <c r="F2114" t="s">
        <v>4921</v>
      </c>
      <c r="G2114">
        <v>-3.36854750159E-3</v>
      </c>
    </row>
    <row r="2115" spans="1:7" x14ac:dyDescent="0.2">
      <c r="A2115" t="str">
        <f t="shared" si="181"/>
        <v>CENPP</v>
      </c>
      <c r="B2115" t="s">
        <v>15</v>
      </c>
      <c r="C2115">
        <v>95087976</v>
      </c>
      <c r="D2115" t="s">
        <v>8</v>
      </c>
      <c r="E2115">
        <v>25</v>
      </c>
      <c r="F2115" t="s">
        <v>4922</v>
      </c>
      <c r="G2115">
        <v>0.431186019433</v>
      </c>
    </row>
    <row r="2116" spans="1:7" x14ac:dyDescent="0.2">
      <c r="A2116" t="str">
        <f t="shared" si="181"/>
        <v>CENPP</v>
      </c>
      <c r="B2116" t="s">
        <v>15</v>
      </c>
      <c r="C2116">
        <v>95087933</v>
      </c>
      <c r="D2116" t="s">
        <v>3</v>
      </c>
      <c r="E2116">
        <v>23</v>
      </c>
      <c r="F2116" t="s">
        <v>4923</v>
      </c>
      <c r="G2116">
        <v>1.8419468864699999</v>
      </c>
    </row>
    <row r="2117" spans="1:7" x14ac:dyDescent="0.2">
      <c r="A2117" t="str">
        <f t="shared" si="181"/>
        <v>CENPP</v>
      </c>
      <c r="B2117" t="s">
        <v>15</v>
      </c>
      <c r="C2117">
        <v>95087928</v>
      </c>
      <c r="D2117" t="s">
        <v>3</v>
      </c>
      <c r="E2117">
        <v>24</v>
      </c>
      <c r="F2117" t="s">
        <v>4924</v>
      </c>
      <c r="G2117">
        <v>4.3028793234899998E-2</v>
      </c>
    </row>
    <row r="2118" spans="1:7" x14ac:dyDescent="0.2">
      <c r="A2118" t="str">
        <f t="shared" si="181"/>
        <v>CENPP</v>
      </c>
      <c r="B2118" t="s">
        <v>15</v>
      </c>
      <c r="C2118">
        <v>95087914</v>
      </c>
      <c r="D2118" t="s">
        <v>3</v>
      </c>
      <c r="E2118">
        <v>23</v>
      </c>
      <c r="F2118" t="s">
        <v>4925</v>
      </c>
      <c r="G2118">
        <v>0.17201427883100001</v>
      </c>
    </row>
    <row r="2119" spans="1:7" x14ac:dyDescent="0.2">
      <c r="A2119" t="str">
        <f t="shared" ref="A2119:A2143" si="182">"CENPT"</f>
        <v>CENPT</v>
      </c>
      <c r="B2119" t="s">
        <v>273</v>
      </c>
      <c r="C2119">
        <v>67869111</v>
      </c>
      <c r="D2119" t="s">
        <v>8</v>
      </c>
      <c r="E2119">
        <v>24</v>
      </c>
      <c r="F2119" t="s">
        <v>4926</v>
      </c>
      <c r="G2119">
        <v>7.76810344486E-2</v>
      </c>
    </row>
    <row r="2120" spans="1:7" x14ac:dyDescent="0.2">
      <c r="A2120" t="str">
        <f t="shared" si="182"/>
        <v>CENPT</v>
      </c>
      <c r="B2120" t="s">
        <v>273</v>
      </c>
      <c r="C2120">
        <v>67867769</v>
      </c>
      <c r="D2120" t="s">
        <v>8</v>
      </c>
      <c r="E2120">
        <v>23</v>
      </c>
      <c r="F2120" t="s">
        <v>4927</v>
      </c>
      <c r="G2120">
        <v>1.22211891517</v>
      </c>
    </row>
    <row r="2121" spans="1:7" x14ac:dyDescent="0.2">
      <c r="A2121" t="str">
        <f t="shared" si="182"/>
        <v>CENPT</v>
      </c>
      <c r="B2121" t="s">
        <v>273</v>
      </c>
      <c r="C2121">
        <v>67867775</v>
      </c>
      <c r="D2121" t="s">
        <v>8</v>
      </c>
      <c r="E2121">
        <v>23</v>
      </c>
      <c r="F2121" t="s">
        <v>4928</v>
      </c>
      <c r="G2121">
        <v>1.05547340966</v>
      </c>
    </row>
    <row r="2122" spans="1:7" x14ac:dyDescent="0.2">
      <c r="A2122" t="str">
        <f t="shared" si="182"/>
        <v>CENPT</v>
      </c>
      <c r="B2122" t="s">
        <v>273</v>
      </c>
      <c r="C2122">
        <v>67881317</v>
      </c>
      <c r="D2122" t="s">
        <v>8</v>
      </c>
      <c r="E2122">
        <v>24</v>
      </c>
      <c r="F2122" t="s">
        <v>4929</v>
      </c>
      <c r="G2122">
        <v>3.2388119571199999E-3</v>
      </c>
    </row>
    <row r="2123" spans="1:7" x14ac:dyDescent="0.2">
      <c r="A2123" t="str">
        <f t="shared" si="182"/>
        <v>CENPT</v>
      </c>
      <c r="B2123" t="s">
        <v>273</v>
      </c>
      <c r="C2123">
        <v>67869179</v>
      </c>
      <c r="D2123" t="s">
        <v>8</v>
      </c>
      <c r="E2123">
        <v>26</v>
      </c>
      <c r="F2123" t="s">
        <v>4930</v>
      </c>
      <c r="G2123">
        <v>-9.6813519726399993E-3</v>
      </c>
    </row>
    <row r="2124" spans="1:7" x14ac:dyDescent="0.2">
      <c r="A2124" t="str">
        <f t="shared" si="182"/>
        <v>CENPT</v>
      </c>
      <c r="B2124" t="s">
        <v>273</v>
      </c>
      <c r="C2124">
        <v>67881311</v>
      </c>
      <c r="D2124" t="s">
        <v>8</v>
      </c>
      <c r="E2124">
        <v>23</v>
      </c>
      <c r="F2124" t="s">
        <v>4931</v>
      </c>
      <c r="G2124">
        <v>1.1880633251499999E-2</v>
      </c>
    </row>
    <row r="2125" spans="1:7" x14ac:dyDescent="0.2">
      <c r="A2125" t="str">
        <f t="shared" si="182"/>
        <v>CENPT</v>
      </c>
      <c r="B2125" t="s">
        <v>273</v>
      </c>
      <c r="C2125">
        <v>67881166</v>
      </c>
      <c r="D2125" t="s">
        <v>8</v>
      </c>
      <c r="E2125">
        <v>24</v>
      </c>
      <c r="F2125" t="s">
        <v>4932</v>
      </c>
      <c r="G2125">
        <v>-1.14514439367E-4</v>
      </c>
    </row>
    <row r="2126" spans="1:7" x14ac:dyDescent="0.2">
      <c r="A2126" t="str">
        <f t="shared" si="182"/>
        <v>CENPT</v>
      </c>
      <c r="B2126" t="s">
        <v>273</v>
      </c>
      <c r="C2126">
        <v>67881141</v>
      </c>
      <c r="D2126" t="s">
        <v>8</v>
      </c>
      <c r="E2126">
        <v>24</v>
      </c>
      <c r="F2126" t="s">
        <v>4933</v>
      </c>
      <c r="G2126">
        <v>2.5068221190399999E-2</v>
      </c>
    </row>
    <row r="2127" spans="1:7" x14ac:dyDescent="0.2">
      <c r="A2127" t="str">
        <f t="shared" si="182"/>
        <v>CENPT</v>
      </c>
      <c r="B2127" t="s">
        <v>273</v>
      </c>
      <c r="C2127">
        <v>67867747</v>
      </c>
      <c r="D2127" t="s">
        <v>8</v>
      </c>
      <c r="E2127">
        <v>23</v>
      </c>
      <c r="F2127" t="s">
        <v>4934</v>
      </c>
      <c r="G2127">
        <v>0.72240767517399995</v>
      </c>
    </row>
    <row r="2128" spans="1:7" x14ac:dyDescent="0.2">
      <c r="A2128" t="str">
        <f t="shared" si="182"/>
        <v>CENPT</v>
      </c>
      <c r="B2128" t="s">
        <v>273</v>
      </c>
      <c r="C2128">
        <v>67881387</v>
      </c>
      <c r="D2128" t="s">
        <v>8</v>
      </c>
      <c r="E2128">
        <v>24</v>
      </c>
      <c r="F2128" t="s">
        <v>4935</v>
      </c>
      <c r="G2128">
        <v>4.0316202098199998E-4</v>
      </c>
    </row>
    <row r="2129" spans="1:7" x14ac:dyDescent="0.2">
      <c r="A2129" t="str">
        <f t="shared" si="182"/>
        <v>CENPT</v>
      </c>
      <c r="B2129" t="s">
        <v>273</v>
      </c>
      <c r="C2129">
        <v>67881214</v>
      </c>
      <c r="D2129" t="s">
        <v>3</v>
      </c>
      <c r="E2129">
        <v>24</v>
      </c>
      <c r="F2129" t="s">
        <v>4936</v>
      </c>
      <c r="G2129">
        <v>4.6423158481600002E-2</v>
      </c>
    </row>
    <row r="2130" spans="1:7" x14ac:dyDescent="0.2">
      <c r="A2130" t="str">
        <f t="shared" si="182"/>
        <v>CENPT</v>
      </c>
      <c r="B2130" t="s">
        <v>273</v>
      </c>
      <c r="C2130">
        <v>67881200</v>
      </c>
      <c r="D2130" t="s">
        <v>3</v>
      </c>
      <c r="E2130">
        <v>24</v>
      </c>
      <c r="F2130" t="s">
        <v>4937</v>
      </c>
      <c r="G2130">
        <v>-5.5188816380700001E-2</v>
      </c>
    </row>
    <row r="2131" spans="1:7" x14ac:dyDescent="0.2">
      <c r="A2131" t="str">
        <f t="shared" si="182"/>
        <v>CENPT</v>
      </c>
      <c r="B2131" t="s">
        <v>273</v>
      </c>
      <c r="C2131">
        <v>67869174</v>
      </c>
      <c r="D2131" t="s">
        <v>3</v>
      </c>
      <c r="E2131">
        <v>25</v>
      </c>
      <c r="F2131" t="s">
        <v>4938</v>
      </c>
      <c r="G2131">
        <v>-4.2461208796299998E-2</v>
      </c>
    </row>
    <row r="2132" spans="1:7" x14ac:dyDescent="0.2">
      <c r="A2132" t="str">
        <f t="shared" si="182"/>
        <v>CENPT</v>
      </c>
      <c r="B2132" t="s">
        <v>273</v>
      </c>
      <c r="C2132">
        <v>67869120</v>
      </c>
      <c r="D2132" t="s">
        <v>3</v>
      </c>
      <c r="E2132">
        <v>27</v>
      </c>
      <c r="F2132" t="s">
        <v>4939</v>
      </c>
      <c r="G2132">
        <v>1.41018908951E-2</v>
      </c>
    </row>
    <row r="2133" spans="1:7" x14ac:dyDescent="0.2">
      <c r="A2133" t="str">
        <f t="shared" si="182"/>
        <v>CENPT</v>
      </c>
      <c r="B2133" t="s">
        <v>273</v>
      </c>
      <c r="C2133">
        <v>67869096</v>
      </c>
      <c r="D2133" t="s">
        <v>3</v>
      </c>
      <c r="E2133">
        <v>25</v>
      </c>
      <c r="F2133" t="s">
        <v>4940</v>
      </c>
      <c r="G2133">
        <v>-4.0793155301700003E-2</v>
      </c>
    </row>
    <row r="2134" spans="1:7" x14ac:dyDescent="0.2">
      <c r="A2134" t="str">
        <f t="shared" si="182"/>
        <v>CENPT</v>
      </c>
      <c r="B2134" t="s">
        <v>273</v>
      </c>
      <c r="C2134">
        <v>67869073</v>
      </c>
      <c r="D2134" t="s">
        <v>3</v>
      </c>
      <c r="E2134">
        <v>24</v>
      </c>
      <c r="F2134" t="s">
        <v>4941</v>
      </c>
      <c r="G2134">
        <v>1.0694683706299999E-2</v>
      </c>
    </row>
    <row r="2135" spans="1:7" x14ac:dyDescent="0.2">
      <c r="A2135" t="str">
        <f t="shared" si="182"/>
        <v>CENPT</v>
      </c>
      <c r="B2135" t="s">
        <v>273</v>
      </c>
      <c r="C2135">
        <v>67867815</v>
      </c>
      <c r="D2135" t="s">
        <v>3</v>
      </c>
      <c r="E2135">
        <v>24</v>
      </c>
      <c r="F2135" t="s">
        <v>4942</v>
      </c>
      <c r="G2135">
        <v>5.9247093066199998E-2</v>
      </c>
    </row>
    <row r="2136" spans="1:7" x14ac:dyDescent="0.2">
      <c r="A2136" t="str">
        <f t="shared" si="182"/>
        <v>CENPT</v>
      </c>
      <c r="B2136" t="s">
        <v>273</v>
      </c>
      <c r="C2136">
        <v>67867772</v>
      </c>
      <c r="D2136" t="s">
        <v>3</v>
      </c>
      <c r="E2136">
        <v>24</v>
      </c>
      <c r="F2136" t="s">
        <v>4943</v>
      </c>
      <c r="G2136">
        <v>4.0367940351199998E-2</v>
      </c>
    </row>
    <row r="2137" spans="1:7" x14ac:dyDescent="0.2">
      <c r="A2137" t="str">
        <f t="shared" si="182"/>
        <v>CENPT</v>
      </c>
      <c r="B2137" t="s">
        <v>273</v>
      </c>
      <c r="C2137">
        <v>67867701</v>
      </c>
      <c r="D2137" t="s">
        <v>3</v>
      </c>
      <c r="E2137">
        <v>24</v>
      </c>
      <c r="F2137" t="s">
        <v>4944</v>
      </c>
      <c r="G2137">
        <v>-1.7290464765499999E-2</v>
      </c>
    </row>
    <row r="2138" spans="1:7" x14ac:dyDescent="0.2">
      <c r="A2138" t="str">
        <f t="shared" si="182"/>
        <v>CENPT</v>
      </c>
      <c r="B2138" t="s">
        <v>273</v>
      </c>
      <c r="C2138">
        <v>67867656</v>
      </c>
      <c r="D2138" t="s">
        <v>3</v>
      </c>
      <c r="E2138">
        <v>23</v>
      </c>
      <c r="F2138" t="s">
        <v>4945</v>
      </c>
      <c r="G2138">
        <v>0.17385107538299999</v>
      </c>
    </row>
    <row r="2139" spans="1:7" x14ac:dyDescent="0.2">
      <c r="A2139" t="str">
        <f t="shared" si="182"/>
        <v>CENPT</v>
      </c>
      <c r="B2139" t="s">
        <v>273</v>
      </c>
      <c r="C2139">
        <v>67867641</v>
      </c>
      <c r="D2139" t="s">
        <v>3</v>
      </c>
      <c r="E2139">
        <v>24</v>
      </c>
      <c r="F2139" t="s">
        <v>4946</v>
      </c>
      <c r="G2139">
        <v>4.49132921544E-2</v>
      </c>
    </row>
    <row r="2140" spans="1:7" x14ac:dyDescent="0.2">
      <c r="A2140" t="str">
        <f t="shared" si="182"/>
        <v>CENPT</v>
      </c>
      <c r="B2140" t="s">
        <v>273</v>
      </c>
      <c r="C2140">
        <v>67867611</v>
      </c>
      <c r="D2140" t="s">
        <v>3</v>
      </c>
      <c r="E2140">
        <v>22</v>
      </c>
      <c r="F2140" t="s">
        <v>4947</v>
      </c>
      <c r="G2140">
        <v>0.24973622078999999</v>
      </c>
    </row>
    <row r="2141" spans="1:7" x14ac:dyDescent="0.2">
      <c r="A2141" t="str">
        <f t="shared" si="182"/>
        <v>CENPT</v>
      </c>
      <c r="B2141" t="s">
        <v>273</v>
      </c>
      <c r="C2141">
        <v>67867599</v>
      </c>
      <c r="D2141" t="s">
        <v>3</v>
      </c>
      <c r="E2141">
        <v>24</v>
      </c>
      <c r="F2141" t="s">
        <v>4948</v>
      </c>
      <c r="G2141">
        <v>9.9818881340400008E-3</v>
      </c>
    </row>
    <row r="2142" spans="1:7" x14ac:dyDescent="0.2">
      <c r="A2142" t="str">
        <f t="shared" si="182"/>
        <v>CENPT</v>
      </c>
      <c r="B2142" t="s">
        <v>273</v>
      </c>
      <c r="C2142">
        <v>67881120</v>
      </c>
      <c r="D2142" t="s">
        <v>8</v>
      </c>
      <c r="E2142">
        <v>24</v>
      </c>
      <c r="F2142" t="s">
        <v>4949</v>
      </c>
      <c r="G2142">
        <v>0.18067302521100001</v>
      </c>
    </row>
    <row r="2143" spans="1:7" x14ac:dyDescent="0.2">
      <c r="A2143" t="str">
        <f t="shared" si="182"/>
        <v>CENPT</v>
      </c>
      <c r="B2143" t="s">
        <v>273</v>
      </c>
      <c r="C2143">
        <v>67881108</v>
      </c>
      <c r="D2143" t="s">
        <v>8</v>
      </c>
      <c r="E2143">
        <v>24</v>
      </c>
      <c r="F2143" t="s">
        <v>4950</v>
      </c>
      <c r="G2143">
        <v>1.2432937142499999E-2</v>
      </c>
    </row>
    <row r="2144" spans="1:7" x14ac:dyDescent="0.2">
      <c r="A2144" t="str">
        <f t="shared" ref="A2144:A2153" si="183">"CENPW"</f>
        <v>CENPW</v>
      </c>
      <c r="B2144" t="s">
        <v>75</v>
      </c>
      <c r="C2144">
        <v>126661595</v>
      </c>
      <c r="D2144" t="s">
        <v>8</v>
      </c>
      <c r="E2144">
        <v>24</v>
      </c>
      <c r="F2144" t="s">
        <v>4951</v>
      </c>
      <c r="G2144">
        <v>0.16243272034199999</v>
      </c>
    </row>
    <row r="2145" spans="1:7" x14ac:dyDescent="0.2">
      <c r="A2145" t="str">
        <f t="shared" si="183"/>
        <v>CENPW</v>
      </c>
      <c r="B2145" t="s">
        <v>75</v>
      </c>
      <c r="C2145">
        <v>126661590</v>
      </c>
      <c r="D2145" t="s">
        <v>8</v>
      </c>
      <c r="E2145">
        <v>24</v>
      </c>
      <c r="F2145" t="s">
        <v>4952</v>
      </c>
      <c r="G2145">
        <v>0.22454213195100001</v>
      </c>
    </row>
    <row r="2146" spans="1:7" x14ac:dyDescent="0.2">
      <c r="A2146" t="str">
        <f t="shared" si="183"/>
        <v>CENPW</v>
      </c>
      <c r="B2146" t="s">
        <v>75</v>
      </c>
      <c r="C2146">
        <v>126661470</v>
      </c>
      <c r="D2146" t="s">
        <v>3</v>
      </c>
      <c r="E2146">
        <v>24</v>
      </c>
      <c r="F2146" t="s">
        <v>4953</v>
      </c>
      <c r="G2146">
        <v>5.2590010783599997E-2</v>
      </c>
    </row>
    <row r="2147" spans="1:7" x14ac:dyDescent="0.2">
      <c r="A2147" t="str">
        <f t="shared" si="183"/>
        <v>CENPW</v>
      </c>
      <c r="B2147" t="s">
        <v>75</v>
      </c>
      <c r="C2147">
        <v>126661305</v>
      </c>
      <c r="D2147" t="s">
        <v>3</v>
      </c>
      <c r="E2147">
        <v>23</v>
      </c>
      <c r="F2147" t="s">
        <v>4954</v>
      </c>
      <c r="G2147">
        <v>1.11660118817</v>
      </c>
    </row>
    <row r="2148" spans="1:7" x14ac:dyDescent="0.2">
      <c r="A2148" t="str">
        <f t="shared" si="183"/>
        <v>CENPW</v>
      </c>
      <c r="B2148" t="s">
        <v>75</v>
      </c>
      <c r="C2148">
        <v>126661345</v>
      </c>
      <c r="D2148" t="s">
        <v>3</v>
      </c>
      <c r="E2148">
        <v>24</v>
      </c>
      <c r="F2148" t="s">
        <v>4955</v>
      </c>
      <c r="G2148">
        <v>0.69800771269100004</v>
      </c>
    </row>
    <row r="2149" spans="1:7" x14ac:dyDescent="0.2">
      <c r="A2149" t="str">
        <f t="shared" si="183"/>
        <v>CENPW</v>
      </c>
      <c r="B2149" t="s">
        <v>75</v>
      </c>
      <c r="C2149">
        <v>126661296</v>
      </c>
      <c r="D2149" t="s">
        <v>8</v>
      </c>
      <c r="E2149">
        <v>22</v>
      </c>
      <c r="F2149" t="s">
        <v>4956</v>
      </c>
      <c r="G2149">
        <v>9.1462029374100001E-2</v>
      </c>
    </row>
    <row r="2150" spans="1:7" x14ac:dyDescent="0.2">
      <c r="A2150" t="str">
        <f t="shared" si="183"/>
        <v>CENPW</v>
      </c>
      <c r="B2150" t="s">
        <v>75</v>
      </c>
      <c r="C2150">
        <v>126661477</v>
      </c>
      <c r="D2150" t="s">
        <v>8</v>
      </c>
      <c r="E2150">
        <v>24</v>
      </c>
      <c r="F2150" t="s">
        <v>4957</v>
      </c>
      <c r="G2150">
        <v>1.1853910991400001</v>
      </c>
    </row>
    <row r="2151" spans="1:7" x14ac:dyDescent="0.2">
      <c r="A2151" t="str">
        <f t="shared" si="183"/>
        <v>CENPW</v>
      </c>
      <c r="B2151" t="s">
        <v>75</v>
      </c>
      <c r="C2151">
        <v>126661524</v>
      </c>
      <c r="D2151" t="s">
        <v>8</v>
      </c>
      <c r="E2151">
        <v>24</v>
      </c>
      <c r="F2151" t="s">
        <v>4958</v>
      </c>
      <c r="G2151">
        <v>0.162160325627</v>
      </c>
    </row>
    <row r="2152" spans="1:7" x14ac:dyDescent="0.2">
      <c r="A2152" t="str">
        <f t="shared" si="183"/>
        <v>CENPW</v>
      </c>
      <c r="B2152" t="s">
        <v>75</v>
      </c>
      <c r="C2152">
        <v>126661567</v>
      </c>
      <c r="D2152" t="s">
        <v>8</v>
      </c>
      <c r="E2152">
        <v>23</v>
      </c>
      <c r="F2152" t="s">
        <v>4959</v>
      </c>
      <c r="G2152">
        <v>1.4340545082699999E-2</v>
      </c>
    </row>
    <row r="2153" spans="1:7" x14ac:dyDescent="0.2">
      <c r="A2153" t="str">
        <f t="shared" si="183"/>
        <v>CENPW</v>
      </c>
      <c r="B2153" t="s">
        <v>75</v>
      </c>
      <c r="C2153">
        <v>126661352</v>
      </c>
      <c r="D2153" t="s">
        <v>3</v>
      </c>
      <c r="E2153">
        <v>22</v>
      </c>
      <c r="F2153" t="s">
        <v>4960</v>
      </c>
      <c r="G2153">
        <v>0.18422115013199999</v>
      </c>
    </row>
    <row r="2154" spans="1:7" x14ac:dyDescent="0.2">
      <c r="A2154" t="str">
        <f t="shared" ref="A2154:A2169" si="184">"CEP120"</f>
        <v>CEP120</v>
      </c>
      <c r="B2154" t="s">
        <v>64</v>
      </c>
      <c r="C2154">
        <v>122759254</v>
      </c>
      <c r="D2154" t="s">
        <v>8</v>
      </c>
      <c r="E2154">
        <v>22</v>
      </c>
      <c r="F2154" t="s">
        <v>4961</v>
      </c>
      <c r="G2154">
        <v>0.272862137349</v>
      </c>
    </row>
    <row r="2155" spans="1:7" x14ac:dyDescent="0.2">
      <c r="A2155" t="str">
        <f t="shared" si="184"/>
        <v>CEP120</v>
      </c>
      <c r="B2155" t="s">
        <v>64</v>
      </c>
      <c r="C2155">
        <v>122759240</v>
      </c>
      <c r="D2155" t="s">
        <v>8</v>
      </c>
      <c r="E2155">
        <v>24</v>
      </c>
      <c r="F2155" t="s">
        <v>4962</v>
      </c>
      <c r="G2155">
        <v>1.2793885486800001</v>
      </c>
    </row>
    <row r="2156" spans="1:7" x14ac:dyDescent="0.2">
      <c r="A2156" t="str">
        <f t="shared" si="184"/>
        <v>CEP120</v>
      </c>
      <c r="B2156" t="s">
        <v>64</v>
      </c>
      <c r="C2156">
        <v>122758861</v>
      </c>
      <c r="D2156" t="s">
        <v>8</v>
      </c>
      <c r="E2156">
        <v>23</v>
      </c>
      <c r="F2156" t="s">
        <v>4963</v>
      </c>
      <c r="G2156">
        <v>3.7598756988500001E-2</v>
      </c>
    </row>
    <row r="2157" spans="1:7" x14ac:dyDescent="0.2">
      <c r="A2157" t="str">
        <f t="shared" si="184"/>
        <v>CEP120</v>
      </c>
      <c r="B2157" t="s">
        <v>64</v>
      </c>
      <c r="C2157">
        <v>122758756</v>
      </c>
      <c r="D2157" t="s">
        <v>8</v>
      </c>
      <c r="E2157">
        <v>23</v>
      </c>
      <c r="F2157" t="s">
        <v>4964</v>
      </c>
      <c r="G2157">
        <v>1.8101206124299999E-2</v>
      </c>
    </row>
    <row r="2158" spans="1:7" x14ac:dyDescent="0.2">
      <c r="A2158" t="str">
        <f t="shared" si="184"/>
        <v>CEP120</v>
      </c>
      <c r="B2158" t="s">
        <v>64</v>
      </c>
      <c r="C2158">
        <v>122759011</v>
      </c>
      <c r="D2158" t="s">
        <v>8</v>
      </c>
      <c r="E2158">
        <v>24</v>
      </c>
      <c r="F2158" t="s">
        <v>4965</v>
      </c>
      <c r="G2158">
        <v>0.243769222747</v>
      </c>
    </row>
    <row r="2159" spans="1:7" x14ac:dyDescent="0.2">
      <c r="A2159" t="str">
        <f t="shared" si="184"/>
        <v>CEP120</v>
      </c>
      <c r="B2159" t="s">
        <v>64</v>
      </c>
      <c r="C2159">
        <v>122759256</v>
      </c>
      <c r="D2159" t="s">
        <v>3</v>
      </c>
      <c r="E2159">
        <v>24</v>
      </c>
      <c r="F2159" t="s">
        <v>4966</v>
      </c>
      <c r="G2159">
        <v>-1.16465086302E-4</v>
      </c>
    </row>
    <row r="2160" spans="1:7" x14ac:dyDescent="0.2">
      <c r="A2160" t="str">
        <f t="shared" si="184"/>
        <v>CEP120</v>
      </c>
      <c r="B2160" t="s">
        <v>64</v>
      </c>
      <c r="C2160">
        <v>122759222</v>
      </c>
      <c r="D2160" t="s">
        <v>3</v>
      </c>
      <c r="E2160">
        <v>23</v>
      </c>
      <c r="F2160" t="s">
        <v>4967</v>
      </c>
      <c r="G2160">
        <v>0.33334281096200002</v>
      </c>
    </row>
    <row r="2161" spans="1:7" x14ac:dyDescent="0.2">
      <c r="A2161" t="str">
        <f t="shared" si="184"/>
        <v>CEP120</v>
      </c>
      <c r="B2161" t="s">
        <v>64</v>
      </c>
      <c r="C2161">
        <v>122759179</v>
      </c>
      <c r="D2161" t="s">
        <v>3</v>
      </c>
      <c r="E2161">
        <v>23</v>
      </c>
      <c r="F2161" t="s">
        <v>4968</v>
      </c>
      <c r="G2161">
        <v>0.879191784556</v>
      </c>
    </row>
    <row r="2162" spans="1:7" x14ac:dyDescent="0.2">
      <c r="A2162" t="str">
        <f t="shared" si="184"/>
        <v>CEP120</v>
      </c>
      <c r="B2162" t="s">
        <v>64</v>
      </c>
      <c r="C2162">
        <v>122759132</v>
      </c>
      <c r="D2162" t="s">
        <v>3</v>
      </c>
      <c r="E2162">
        <v>24</v>
      </c>
      <c r="F2162" t="s">
        <v>4969</v>
      </c>
      <c r="G2162">
        <v>0.84141966676199997</v>
      </c>
    </row>
    <row r="2163" spans="1:7" x14ac:dyDescent="0.2">
      <c r="A2163" t="str">
        <f t="shared" si="184"/>
        <v>CEP120</v>
      </c>
      <c r="B2163" t="s">
        <v>64</v>
      </c>
      <c r="C2163">
        <v>122758741</v>
      </c>
      <c r="D2163" t="s">
        <v>3</v>
      </c>
      <c r="E2163">
        <v>21</v>
      </c>
      <c r="F2163" t="s">
        <v>4970</v>
      </c>
      <c r="G2163">
        <v>1.81289528828E-4</v>
      </c>
    </row>
    <row r="2164" spans="1:7" x14ac:dyDescent="0.2">
      <c r="A2164" t="str">
        <f t="shared" si="184"/>
        <v>CEP120</v>
      </c>
      <c r="B2164" t="s">
        <v>64</v>
      </c>
      <c r="C2164">
        <v>122759036</v>
      </c>
      <c r="D2164" t="s">
        <v>3</v>
      </c>
      <c r="E2164">
        <v>24</v>
      </c>
      <c r="F2164" t="s">
        <v>4971</v>
      </c>
      <c r="G2164">
        <v>0.245227061887</v>
      </c>
    </row>
    <row r="2165" spans="1:7" x14ac:dyDescent="0.2">
      <c r="A2165" t="str">
        <f t="shared" si="184"/>
        <v>CEP120</v>
      </c>
      <c r="B2165" t="s">
        <v>64</v>
      </c>
      <c r="C2165">
        <v>122758814</v>
      </c>
      <c r="D2165" t="s">
        <v>3</v>
      </c>
      <c r="E2165">
        <v>24</v>
      </c>
      <c r="F2165" t="s">
        <v>4972</v>
      </c>
      <c r="G2165">
        <v>6.9857668295799993E-2</v>
      </c>
    </row>
    <row r="2166" spans="1:7" x14ac:dyDescent="0.2">
      <c r="A2166" t="str">
        <f t="shared" si="184"/>
        <v>CEP120</v>
      </c>
      <c r="B2166" t="s">
        <v>64</v>
      </c>
      <c r="C2166">
        <v>122758884</v>
      </c>
      <c r="D2166" t="s">
        <v>3</v>
      </c>
      <c r="E2166">
        <v>24</v>
      </c>
      <c r="F2166" t="s">
        <v>4973</v>
      </c>
      <c r="G2166">
        <v>0.62244240132399997</v>
      </c>
    </row>
    <row r="2167" spans="1:7" x14ac:dyDescent="0.2">
      <c r="A2167" t="str">
        <f t="shared" si="184"/>
        <v>CEP120</v>
      </c>
      <c r="B2167" t="s">
        <v>64</v>
      </c>
      <c r="C2167">
        <v>122758992</v>
      </c>
      <c r="D2167" t="s">
        <v>3</v>
      </c>
      <c r="E2167">
        <v>24</v>
      </c>
      <c r="F2167" t="s">
        <v>4974</v>
      </c>
      <c r="G2167">
        <v>0.19947060305700001</v>
      </c>
    </row>
    <row r="2168" spans="1:7" x14ac:dyDescent="0.2">
      <c r="A2168" t="str">
        <f t="shared" si="184"/>
        <v>CEP120</v>
      </c>
      <c r="B2168" t="s">
        <v>64</v>
      </c>
      <c r="C2168">
        <v>122758728</v>
      </c>
      <c r="D2168" t="s">
        <v>8</v>
      </c>
      <c r="E2168">
        <v>24</v>
      </c>
      <c r="F2168" t="s">
        <v>4975</v>
      </c>
      <c r="G2168">
        <v>0.26114408765199998</v>
      </c>
    </row>
    <row r="2169" spans="1:7" x14ac:dyDescent="0.2">
      <c r="A2169" t="str">
        <f t="shared" si="184"/>
        <v>CEP120</v>
      </c>
      <c r="B2169" t="s">
        <v>64</v>
      </c>
      <c r="C2169">
        <v>122758901</v>
      </c>
      <c r="D2169" t="s">
        <v>3</v>
      </c>
      <c r="E2169">
        <v>23</v>
      </c>
      <c r="F2169" t="s">
        <v>4976</v>
      </c>
      <c r="G2169">
        <v>-0.100560184102</v>
      </c>
    </row>
    <row r="2170" spans="1:7" x14ac:dyDescent="0.2">
      <c r="A2170" t="str">
        <f t="shared" ref="A2170:A2179" si="185">"CEP135"</f>
        <v>CEP135</v>
      </c>
      <c r="B2170" t="s">
        <v>24</v>
      </c>
      <c r="C2170">
        <v>56815175</v>
      </c>
      <c r="D2170" t="s">
        <v>3</v>
      </c>
      <c r="E2170">
        <v>24</v>
      </c>
      <c r="F2170" t="s">
        <v>4977</v>
      </c>
      <c r="G2170">
        <v>7.19243649662E-2</v>
      </c>
    </row>
    <row r="2171" spans="1:7" x14ac:dyDescent="0.2">
      <c r="A2171" t="str">
        <f t="shared" si="185"/>
        <v>CEP135</v>
      </c>
      <c r="B2171" t="s">
        <v>24</v>
      </c>
      <c r="C2171">
        <v>56815154</v>
      </c>
      <c r="D2171" t="s">
        <v>8</v>
      </c>
      <c r="E2171">
        <v>23</v>
      </c>
      <c r="F2171" t="s">
        <v>4978</v>
      </c>
      <c r="G2171">
        <v>0.260372901868</v>
      </c>
    </row>
    <row r="2172" spans="1:7" x14ac:dyDescent="0.2">
      <c r="A2172" t="str">
        <f t="shared" si="185"/>
        <v>CEP135</v>
      </c>
      <c r="B2172" t="s">
        <v>24</v>
      </c>
      <c r="C2172">
        <v>56815279</v>
      </c>
      <c r="D2172" t="s">
        <v>3</v>
      </c>
      <c r="E2172">
        <v>23</v>
      </c>
      <c r="F2172" t="s">
        <v>4979</v>
      </c>
      <c r="G2172">
        <v>1.14963345466</v>
      </c>
    </row>
    <row r="2173" spans="1:7" x14ac:dyDescent="0.2">
      <c r="A2173" t="str">
        <f t="shared" si="185"/>
        <v>CEP135</v>
      </c>
      <c r="B2173" t="s">
        <v>24</v>
      </c>
      <c r="C2173">
        <v>56815194</v>
      </c>
      <c r="D2173" t="s">
        <v>8</v>
      </c>
      <c r="E2173">
        <v>24</v>
      </c>
      <c r="F2173" t="s">
        <v>4980</v>
      </c>
      <c r="G2173">
        <v>0.14227840711600001</v>
      </c>
    </row>
    <row r="2174" spans="1:7" x14ac:dyDescent="0.2">
      <c r="A2174" t="str">
        <f t="shared" si="185"/>
        <v>CEP135</v>
      </c>
      <c r="B2174" t="s">
        <v>24</v>
      </c>
      <c r="C2174">
        <v>56815241</v>
      </c>
      <c r="D2174" t="s">
        <v>8</v>
      </c>
      <c r="E2174">
        <v>24</v>
      </c>
      <c r="F2174" t="s">
        <v>4981</v>
      </c>
      <c r="G2174">
        <v>0.53481394281799999</v>
      </c>
    </row>
    <row r="2175" spans="1:7" x14ac:dyDescent="0.2">
      <c r="A2175" t="str">
        <f t="shared" si="185"/>
        <v>CEP135</v>
      </c>
      <c r="B2175" t="s">
        <v>24</v>
      </c>
      <c r="C2175">
        <v>56815290</v>
      </c>
      <c r="D2175" t="s">
        <v>8</v>
      </c>
      <c r="E2175">
        <v>24</v>
      </c>
      <c r="F2175" t="s">
        <v>4982</v>
      </c>
      <c r="G2175">
        <v>0.72951819476799995</v>
      </c>
    </row>
    <row r="2176" spans="1:7" x14ac:dyDescent="0.2">
      <c r="A2176" t="str">
        <f t="shared" si="185"/>
        <v>CEP135</v>
      </c>
      <c r="B2176" t="s">
        <v>24</v>
      </c>
      <c r="C2176">
        <v>56815273</v>
      </c>
      <c r="D2176" t="s">
        <v>3</v>
      </c>
      <c r="E2176">
        <v>22</v>
      </c>
      <c r="F2176" t="s">
        <v>4983</v>
      </c>
      <c r="G2176">
        <v>1.12084835057</v>
      </c>
    </row>
    <row r="2177" spans="1:7" x14ac:dyDescent="0.2">
      <c r="A2177" t="str">
        <f t="shared" si="185"/>
        <v>CEP135</v>
      </c>
      <c r="B2177" t="s">
        <v>24</v>
      </c>
      <c r="C2177">
        <v>56815321</v>
      </c>
      <c r="D2177" t="s">
        <v>8</v>
      </c>
      <c r="E2177">
        <v>24</v>
      </c>
      <c r="F2177" t="s">
        <v>4984</v>
      </c>
      <c r="G2177">
        <v>0.241663946592</v>
      </c>
    </row>
    <row r="2178" spans="1:7" x14ac:dyDescent="0.2">
      <c r="A2178" t="str">
        <f t="shared" si="185"/>
        <v>CEP135</v>
      </c>
      <c r="B2178" t="s">
        <v>24</v>
      </c>
      <c r="C2178">
        <v>56815310</v>
      </c>
      <c r="D2178" t="s">
        <v>8</v>
      </c>
      <c r="E2178">
        <v>24</v>
      </c>
      <c r="F2178" t="s">
        <v>4985</v>
      </c>
      <c r="G2178">
        <v>-0.113765393536</v>
      </c>
    </row>
    <row r="2179" spans="1:7" x14ac:dyDescent="0.2">
      <c r="A2179" t="str">
        <f t="shared" si="185"/>
        <v>CEP135</v>
      </c>
      <c r="B2179" t="s">
        <v>24</v>
      </c>
      <c r="C2179">
        <v>56815370</v>
      </c>
      <c r="D2179" t="s">
        <v>8</v>
      </c>
      <c r="E2179">
        <v>24</v>
      </c>
      <c r="F2179" t="s">
        <v>4986</v>
      </c>
      <c r="G2179">
        <v>0.68512134624200005</v>
      </c>
    </row>
    <row r="2180" spans="1:7" x14ac:dyDescent="0.2">
      <c r="A2180" t="str">
        <f t="shared" ref="A2180:A2189" si="186">"CEP152"</f>
        <v>CEP152</v>
      </c>
      <c r="B2180" t="s">
        <v>514</v>
      </c>
      <c r="C2180">
        <v>49103072</v>
      </c>
      <c r="D2180" t="s">
        <v>3</v>
      </c>
      <c r="E2180">
        <v>25</v>
      </c>
      <c r="F2180" t="s">
        <v>4987</v>
      </c>
      <c r="G2180">
        <v>2.6387572512399999E-2</v>
      </c>
    </row>
    <row r="2181" spans="1:7" x14ac:dyDescent="0.2">
      <c r="A2181" t="str">
        <f t="shared" si="186"/>
        <v>CEP152</v>
      </c>
      <c r="B2181" t="s">
        <v>514</v>
      </c>
      <c r="C2181">
        <v>49103105</v>
      </c>
      <c r="D2181" t="s">
        <v>3</v>
      </c>
      <c r="E2181">
        <v>25</v>
      </c>
      <c r="F2181" t="s">
        <v>4988</v>
      </c>
      <c r="G2181">
        <v>8.5321202289500006E-2</v>
      </c>
    </row>
    <row r="2182" spans="1:7" x14ac:dyDescent="0.2">
      <c r="A2182" t="str">
        <f t="shared" si="186"/>
        <v>CEP152</v>
      </c>
      <c r="B2182" t="s">
        <v>514</v>
      </c>
      <c r="C2182">
        <v>49103114</v>
      </c>
      <c r="D2182" t="s">
        <v>3</v>
      </c>
      <c r="E2182">
        <v>25</v>
      </c>
      <c r="F2182" t="s">
        <v>4989</v>
      </c>
      <c r="G2182">
        <v>3.03456018982E-2</v>
      </c>
    </row>
    <row r="2183" spans="1:7" x14ac:dyDescent="0.2">
      <c r="A2183" t="str">
        <f t="shared" si="186"/>
        <v>CEP152</v>
      </c>
      <c r="B2183" t="s">
        <v>514</v>
      </c>
      <c r="C2183">
        <v>49103129</v>
      </c>
      <c r="D2183" t="s">
        <v>3</v>
      </c>
      <c r="E2183">
        <v>24</v>
      </c>
      <c r="F2183" t="s">
        <v>4990</v>
      </c>
      <c r="G2183">
        <v>4.6904792068300002E-3</v>
      </c>
    </row>
    <row r="2184" spans="1:7" x14ac:dyDescent="0.2">
      <c r="A2184" t="str">
        <f t="shared" si="186"/>
        <v>CEP152</v>
      </c>
      <c r="B2184" t="s">
        <v>514</v>
      </c>
      <c r="C2184">
        <v>49103178</v>
      </c>
      <c r="D2184" t="s">
        <v>3</v>
      </c>
      <c r="E2184">
        <v>24</v>
      </c>
      <c r="F2184" t="s">
        <v>4991</v>
      </c>
      <c r="G2184">
        <v>1.1441501192900001</v>
      </c>
    </row>
    <row r="2185" spans="1:7" x14ac:dyDescent="0.2">
      <c r="A2185" t="str">
        <f t="shared" si="186"/>
        <v>CEP152</v>
      </c>
      <c r="B2185" t="s">
        <v>514</v>
      </c>
      <c r="C2185">
        <v>49103196</v>
      </c>
      <c r="D2185" t="s">
        <v>3</v>
      </c>
      <c r="E2185">
        <v>24</v>
      </c>
      <c r="F2185" t="s">
        <v>4992</v>
      </c>
      <c r="G2185">
        <v>0.120724684616</v>
      </c>
    </row>
    <row r="2186" spans="1:7" x14ac:dyDescent="0.2">
      <c r="A2186" t="str">
        <f t="shared" si="186"/>
        <v>CEP152</v>
      </c>
      <c r="B2186" t="s">
        <v>514</v>
      </c>
      <c r="C2186">
        <v>49103102</v>
      </c>
      <c r="D2186" t="s">
        <v>8</v>
      </c>
      <c r="E2186">
        <v>24</v>
      </c>
      <c r="F2186" t="s">
        <v>4993</v>
      </c>
      <c r="G2186">
        <v>0.657305383666</v>
      </c>
    </row>
    <row r="2187" spans="1:7" x14ac:dyDescent="0.2">
      <c r="A2187" t="str">
        <f t="shared" si="186"/>
        <v>CEP152</v>
      </c>
      <c r="B2187" t="s">
        <v>514</v>
      </c>
      <c r="C2187">
        <v>49103162</v>
      </c>
      <c r="D2187" t="s">
        <v>8</v>
      </c>
      <c r="E2187">
        <v>22</v>
      </c>
      <c r="F2187" t="s">
        <v>4994</v>
      </c>
      <c r="G2187">
        <v>0.120194448074</v>
      </c>
    </row>
    <row r="2188" spans="1:7" x14ac:dyDescent="0.2">
      <c r="A2188" t="str">
        <f t="shared" si="186"/>
        <v>CEP152</v>
      </c>
      <c r="B2188" t="s">
        <v>514</v>
      </c>
      <c r="C2188">
        <v>49103185</v>
      </c>
      <c r="D2188" t="s">
        <v>8</v>
      </c>
      <c r="E2188">
        <v>24</v>
      </c>
      <c r="F2188" t="s">
        <v>4995</v>
      </c>
      <c r="G2188">
        <v>0.994047005496</v>
      </c>
    </row>
    <row r="2189" spans="1:7" x14ac:dyDescent="0.2">
      <c r="A2189" t="str">
        <f t="shared" si="186"/>
        <v>CEP152</v>
      </c>
      <c r="B2189" t="s">
        <v>514</v>
      </c>
      <c r="C2189">
        <v>49103208</v>
      </c>
      <c r="D2189" t="s">
        <v>3</v>
      </c>
      <c r="E2189">
        <v>24</v>
      </c>
      <c r="F2189" t="s">
        <v>4996</v>
      </c>
      <c r="G2189">
        <v>0.86180287520900001</v>
      </c>
    </row>
    <row r="2190" spans="1:7" x14ac:dyDescent="0.2">
      <c r="A2190" t="str">
        <f t="shared" ref="A2190:A2206" si="187">"CEP192"</f>
        <v>CEP192</v>
      </c>
      <c r="B2190" t="s">
        <v>1918</v>
      </c>
      <c r="C2190">
        <v>12991604</v>
      </c>
      <c r="D2190" t="s">
        <v>3</v>
      </c>
      <c r="E2190">
        <v>24</v>
      </c>
      <c r="F2190" t="s">
        <v>4997</v>
      </c>
      <c r="G2190">
        <v>0.16025383827</v>
      </c>
    </row>
    <row r="2191" spans="1:7" x14ac:dyDescent="0.2">
      <c r="A2191" t="str">
        <f t="shared" si="187"/>
        <v>CEP192</v>
      </c>
      <c r="B2191" t="s">
        <v>1918</v>
      </c>
      <c r="C2191">
        <v>12991589</v>
      </c>
      <c r="D2191" t="s">
        <v>8</v>
      </c>
      <c r="E2191">
        <v>24</v>
      </c>
      <c r="F2191" t="s">
        <v>4998</v>
      </c>
      <c r="G2191">
        <v>0.91121711894400004</v>
      </c>
    </row>
    <row r="2192" spans="1:7" x14ac:dyDescent="0.2">
      <c r="A2192" t="str">
        <f t="shared" si="187"/>
        <v>CEP192</v>
      </c>
      <c r="B2192" t="s">
        <v>1918</v>
      </c>
      <c r="C2192">
        <v>12991540</v>
      </c>
      <c r="D2192" t="s">
        <v>8</v>
      </c>
      <c r="E2192">
        <v>24</v>
      </c>
      <c r="F2192" t="s">
        <v>4999</v>
      </c>
      <c r="G2192">
        <v>0.22516369555400001</v>
      </c>
    </row>
    <row r="2193" spans="1:7" x14ac:dyDescent="0.2">
      <c r="A2193" t="str">
        <f t="shared" si="187"/>
        <v>CEP192</v>
      </c>
      <c r="B2193" t="s">
        <v>1918</v>
      </c>
      <c r="C2193">
        <v>12991526</v>
      </c>
      <c r="D2193" t="s">
        <v>8</v>
      </c>
      <c r="E2193">
        <v>23</v>
      </c>
      <c r="F2193" t="s">
        <v>5000</v>
      </c>
      <c r="G2193">
        <v>2.2605546715200001E-2</v>
      </c>
    </row>
    <row r="2194" spans="1:7" x14ac:dyDescent="0.2">
      <c r="A2194" t="str">
        <f t="shared" si="187"/>
        <v>CEP192</v>
      </c>
      <c r="B2194" t="s">
        <v>1918</v>
      </c>
      <c r="C2194">
        <v>12991445</v>
      </c>
      <c r="D2194" t="s">
        <v>8</v>
      </c>
      <c r="E2194">
        <v>24</v>
      </c>
      <c r="F2194" t="s">
        <v>5001</v>
      </c>
      <c r="G2194">
        <v>0.50752196191099996</v>
      </c>
    </row>
    <row r="2195" spans="1:7" x14ac:dyDescent="0.2">
      <c r="A2195" t="str">
        <f t="shared" si="187"/>
        <v>CEP192</v>
      </c>
      <c r="B2195" t="s">
        <v>1918</v>
      </c>
      <c r="C2195">
        <v>12991423</v>
      </c>
      <c r="D2195" t="s">
        <v>8</v>
      </c>
      <c r="E2195">
        <v>23</v>
      </c>
      <c r="F2195" t="s">
        <v>5002</v>
      </c>
      <c r="G2195">
        <v>0.13051917132400001</v>
      </c>
    </row>
    <row r="2196" spans="1:7" x14ac:dyDescent="0.2">
      <c r="A2196" t="str">
        <f t="shared" si="187"/>
        <v>CEP192</v>
      </c>
      <c r="B2196" t="s">
        <v>1918</v>
      </c>
      <c r="C2196">
        <v>12991337</v>
      </c>
      <c r="D2196" t="s">
        <v>8</v>
      </c>
      <c r="E2196">
        <v>24</v>
      </c>
      <c r="F2196" t="s">
        <v>5003</v>
      </c>
      <c r="G2196">
        <v>-6.6370221701299997E-3</v>
      </c>
    </row>
    <row r="2197" spans="1:7" x14ac:dyDescent="0.2">
      <c r="A2197" t="str">
        <f t="shared" si="187"/>
        <v>CEP192</v>
      </c>
      <c r="B2197" t="s">
        <v>1918</v>
      </c>
      <c r="C2197">
        <v>12991467</v>
      </c>
      <c r="D2197" t="s">
        <v>3</v>
      </c>
      <c r="E2197">
        <v>24</v>
      </c>
      <c r="F2197" t="s">
        <v>5004</v>
      </c>
      <c r="G2197">
        <v>-5.1062048440899998E-3</v>
      </c>
    </row>
    <row r="2198" spans="1:7" x14ac:dyDescent="0.2">
      <c r="A2198" t="str">
        <f t="shared" si="187"/>
        <v>CEP192</v>
      </c>
      <c r="B2198" t="s">
        <v>1918</v>
      </c>
      <c r="C2198">
        <v>12991461</v>
      </c>
      <c r="D2198" t="s">
        <v>3</v>
      </c>
      <c r="E2198">
        <v>24</v>
      </c>
      <c r="F2198" t="s">
        <v>5005</v>
      </c>
      <c r="G2198">
        <v>0.131972287489</v>
      </c>
    </row>
    <row r="2199" spans="1:7" x14ac:dyDescent="0.2">
      <c r="A2199" t="str">
        <f t="shared" si="187"/>
        <v>CEP192</v>
      </c>
      <c r="B2199" t="s">
        <v>1918</v>
      </c>
      <c r="C2199">
        <v>12991410</v>
      </c>
      <c r="D2199" t="s">
        <v>3</v>
      </c>
      <c r="E2199">
        <v>23</v>
      </c>
      <c r="F2199" t="s">
        <v>5006</v>
      </c>
      <c r="G2199">
        <v>0.79371659522000004</v>
      </c>
    </row>
    <row r="2200" spans="1:7" x14ac:dyDescent="0.2">
      <c r="A2200" t="str">
        <f t="shared" si="187"/>
        <v>CEP192</v>
      </c>
      <c r="B2200" t="s">
        <v>1918</v>
      </c>
      <c r="C2200">
        <v>12991374</v>
      </c>
      <c r="D2200" t="s">
        <v>3</v>
      </c>
      <c r="E2200">
        <v>24</v>
      </c>
      <c r="F2200" t="s">
        <v>5007</v>
      </c>
      <c r="G2200">
        <v>1.0303525981599999</v>
      </c>
    </row>
    <row r="2201" spans="1:7" x14ac:dyDescent="0.2">
      <c r="A2201" t="str">
        <f t="shared" si="187"/>
        <v>CEP192</v>
      </c>
      <c r="B2201" t="s">
        <v>1918</v>
      </c>
      <c r="C2201">
        <v>12991312</v>
      </c>
      <c r="D2201" t="s">
        <v>3</v>
      </c>
      <c r="E2201">
        <v>23</v>
      </c>
      <c r="F2201" t="s">
        <v>5008</v>
      </c>
      <c r="G2201">
        <v>1.0584302828900001</v>
      </c>
    </row>
    <row r="2202" spans="1:7" x14ac:dyDescent="0.2">
      <c r="A2202" t="str">
        <f t="shared" si="187"/>
        <v>CEP192</v>
      </c>
      <c r="B2202" t="s">
        <v>1918</v>
      </c>
      <c r="C2202">
        <v>12991369</v>
      </c>
      <c r="D2202" t="s">
        <v>8</v>
      </c>
      <c r="E2202">
        <v>24</v>
      </c>
      <c r="F2202" t="s">
        <v>5009</v>
      </c>
      <c r="G2202">
        <v>-9.6013770935200003E-3</v>
      </c>
    </row>
    <row r="2203" spans="1:7" x14ac:dyDescent="0.2">
      <c r="A2203" t="str">
        <f t="shared" si="187"/>
        <v>CEP192</v>
      </c>
      <c r="B2203" t="s">
        <v>1918</v>
      </c>
      <c r="C2203">
        <v>12991431</v>
      </c>
      <c r="D2203" t="s">
        <v>8</v>
      </c>
      <c r="E2203">
        <v>24</v>
      </c>
      <c r="F2203" t="s">
        <v>5010</v>
      </c>
      <c r="G2203">
        <v>-6.8977383204000001E-2</v>
      </c>
    </row>
    <row r="2204" spans="1:7" x14ac:dyDescent="0.2">
      <c r="A2204" t="str">
        <f t="shared" si="187"/>
        <v>CEP192</v>
      </c>
      <c r="B2204" t="s">
        <v>1918</v>
      </c>
      <c r="C2204">
        <v>12991444</v>
      </c>
      <c r="D2204" t="s">
        <v>8</v>
      </c>
      <c r="E2204">
        <v>23</v>
      </c>
      <c r="F2204" t="s">
        <v>5011</v>
      </c>
      <c r="G2204">
        <v>0.68328950505999997</v>
      </c>
    </row>
    <row r="2205" spans="1:7" x14ac:dyDescent="0.2">
      <c r="A2205" t="str">
        <f t="shared" si="187"/>
        <v>CEP192</v>
      </c>
      <c r="B2205" t="s">
        <v>1918</v>
      </c>
      <c r="C2205">
        <v>12991589</v>
      </c>
      <c r="D2205" t="s">
        <v>8</v>
      </c>
      <c r="E2205">
        <v>22</v>
      </c>
      <c r="F2205" t="s">
        <v>5012</v>
      </c>
      <c r="G2205">
        <v>0.89579384260600003</v>
      </c>
    </row>
    <row r="2206" spans="1:7" x14ac:dyDescent="0.2">
      <c r="A2206" t="str">
        <f t="shared" si="187"/>
        <v>CEP192</v>
      </c>
      <c r="B2206" t="s">
        <v>1918</v>
      </c>
      <c r="C2206">
        <v>12991519</v>
      </c>
      <c r="D2206" t="s">
        <v>3</v>
      </c>
      <c r="E2206">
        <v>24</v>
      </c>
      <c r="F2206" t="s">
        <v>5013</v>
      </c>
      <c r="G2206">
        <v>0.41051824695700001</v>
      </c>
    </row>
    <row r="2207" spans="1:7" x14ac:dyDescent="0.2">
      <c r="A2207" t="str">
        <f t="shared" ref="A2207:A2216" si="188">"CEP350"</f>
        <v>CEP350</v>
      </c>
      <c r="B2207" t="s">
        <v>35</v>
      </c>
      <c r="C2207">
        <v>179923847</v>
      </c>
      <c r="D2207" t="s">
        <v>8</v>
      </c>
      <c r="E2207">
        <v>24</v>
      </c>
      <c r="F2207" t="s">
        <v>5014</v>
      </c>
      <c r="G2207">
        <v>0.14697332225099999</v>
      </c>
    </row>
    <row r="2208" spans="1:7" x14ac:dyDescent="0.2">
      <c r="A2208" t="str">
        <f t="shared" si="188"/>
        <v>CEP350</v>
      </c>
      <c r="B2208" t="s">
        <v>35</v>
      </c>
      <c r="C2208">
        <v>179923962</v>
      </c>
      <c r="D2208" t="s">
        <v>8</v>
      </c>
      <c r="E2208">
        <v>22</v>
      </c>
      <c r="F2208" t="s">
        <v>5015</v>
      </c>
      <c r="G2208">
        <v>1.20407014472</v>
      </c>
    </row>
    <row r="2209" spans="1:7" x14ac:dyDescent="0.2">
      <c r="A2209" t="str">
        <f t="shared" si="188"/>
        <v>CEP350</v>
      </c>
      <c r="B2209" t="s">
        <v>35</v>
      </c>
      <c r="C2209">
        <v>179923996</v>
      </c>
      <c r="D2209" t="s">
        <v>8</v>
      </c>
      <c r="E2209">
        <v>24</v>
      </c>
      <c r="F2209" t="s">
        <v>5016</v>
      </c>
      <c r="G2209">
        <v>0.92051678007000004</v>
      </c>
    </row>
    <row r="2210" spans="1:7" x14ac:dyDescent="0.2">
      <c r="A2210" t="str">
        <f t="shared" si="188"/>
        <v>CEP350</v>
      </c>
      <c r="B2210" t="s">
        <v>35</v>
      </c>
      <c r="C2210">
        <v>179924001</v>
      </c>
      <c r="D2210" t="s">
        <v>8</v>
      </c>
      <c r="E2210">
        <v>23</v>
      </c>
      <c r="F2210" t="s">
        <v>5017</v>
      </c>
      <c r="G2210">
        <v>-4.1995005796899999E-2</v>
      </c>
    </row>
    <row r="2211" spans="1:7" x14ac:dyDescent="0.2">
      <c r="A2211" t="str">
        <f t="shared" si="188"/>
        <v>CEP350</v>
      </c>
      <c r="B2211" t="s">
        <v>35</v>
      </c>
      <c r="C2211">
        <v>179924051</v>
      </c>
      <c r="D2211" t="s">
        <v>8</v>
      </c>
      <c r="E2211">
        <v>24</v>
      </c>
      <c r="F2211" t="s">
        <v>5018</v>
      </c>
      <c r="G2211">
        <v>0.13129023474099999</v>
      </c>
    </row>
    <row r="2212" spans="1:7" x14ac:dyDescent="0.2">
      <c r="A2212" t="str">
        <f t="shared" si="188"/>
        <v>CEP350</v>
      </c>
      <c r="B2212" t="s">
        <v>35</v>
      </c>
      <c r="C2212">
        <v>179924133</v>
      </c>
      <c r="D2212" t="s">
        <v>8</v>
      </c>
      <c r="E2212">
        <v>24</v>
      </c>
      <c r="F2212" t="s">
        <v>5019</v>
      </c>
      <c r="G2212">
        <v>0.50357128576200005</v>
      </c>
    </row>
    <row r="2213" spans="1:7" x14ac:dyDescent="0.2">
      <c r="A2213" t="str">
        <f t="shared" si="188"/>
        <v>CEP350</v>
      </c>
      <c r="B2213" t="s">
        <v>35</v>
      </c>
      <c r="C2213">
        <v>179924122</v>
      </c>
      <c r="D2213" t="s">
        <v>3</v>
      </c>
      <c r="E2213">
        <v>24</v>
      </c>
      <c r="F2213" t="s">
        <v>5020</v>
      </c>
      <c r="G2213">
        <v>0.87541307521199996</v>
      </c>
    </row>
    <row r="2214" spans="1:7" x14ac:dyDescent="0.2">
      <c r="A2214" t="str">
        <f t="shared" si="188"/>
        <v>CEP350</v>
      </c>
      <c r="B2214" t="s">
        <v>35</v>
      </c>
      <c r="C2214">
        <v>179924074</v>
      </c>
      <c r="D2214" t="s">
        <v>8</v>
      </c>
      <c r="E2214">
        <v>24</v>
      </c>
      <c r="F2214" t="s">
        <v>5021</v>
      </c>
      <c r="G2214">
        <v>0.42762556785700001</v>
      </c>
    </row>
    <row r="2215" spans="1:7" x14ac:dyDescent="0.2">
      <c r="A2215" t="str">
        <f t="shared" si="188"/>
        <v>CEP350</v>
      </c>
      <c r="B2215" t="s">
        <v>35</v>
      </c>
      <c r="C2215">
        <v>179924021</v>
      </c>
      <c r="D2215" t="s">
        <v>3</v>
      </c>
      <c r="E2215">
        <v>24</v>
      </c>
      <c r="F2215" t="s">
        <v>5022</v>
      </c>
      <c r="G2215">
        <v>0.85269268557800004</v>
      </c>
    </row>
    <row r="2216" spans="1:7" x14ac:dyDescent="0.2">
      <c r="A2216" t="str">
        <f t="shared" si="188"/>
        <v>CEP350</v>
      </c>
      <c r="B2216" t="s">
        <v>35</v>
      </c>
      <c r="C2216">
        <v>179924041</v>
      </c>
      <c r="D2216" t="s">
        <v>3</v>
      </c>
      <c r="E2216">
        <v>24</v>
      </c>
      <c r="F2216" t="s">
        <v>5023</v>
      </c>
      <c r="G2216">
        <v>0.60826930949400004</v>
      </c>
    </row>
    <row r="2217" spans="1:7" x14ac:dyDescent="0.2">
      <c r="A2217" t="str">
        <f t="shared" ref="A2217:A2226" si="189">"CEP63"</f>
        <v>CEP63</v>
      </c>
      <c r="B2217" t="s">
        <v>114</v>
      </c>
      <c r="C2217">
        <v>134205191</v>
      </c>
      <c r="D2217" t="s">
        <v>8</v>
      </c>
      <c r="E2217">
        <v>24</v>
      </c>
      <c r="F2217" t="s">
        <v>5024</v>
      </c>
      <c r="G2217">
        <v>-5.9979773483099998E-2</v>
      </c>
    </row>
    <row r="2218" spans="1:7" x14ac:dyDescent="0.2">
      <c r="A2218" t="str">
        <f t="shared" si="189"/>
        <v>CEP63</v>
      </c>
      <c r="B2218" t="s">
        <v>114</v>
      </c>
      <c r="C2218">
        <v>134205184</v>
      </c>
      <c r="D2218" t="s">
        <v>8</v>
      </c>
      <c r="E2218">
        <v>24</v>
      </c>
      <c r="F2218" t="s">
        <v>5025</v>
      </c>
      <c r="G2218">
        <v>-1.66113422427E-2</v>
      </c>
    </row>
    <row r="2219" spans="1:7" x14ac:dyDescent="0.2">
      <c r="A2219" t="str">
        <f t="shared" si="189"/>
        <v>CEP63</v>
      </c>
      <c r="B2219" t="s">
        <v>114</v>
      </c>
      <c r="C2219">
        <v>134205176</v>
      </c>
      <c r="D2219" t="s">
        <v>8</v>
      </c>
      <c r="E2219">
        <v>24</v>
      </c>
      <c r="F2219" t="s">
        <v>5026</v>
      </c>
      <c r="G2219">
        <v>0.12818187922900001</v>
      </c>
    </row>
    <row r="2220" spans="1:7" x14ac:dyDescent="0.2">
      <c r="A2220" t="str">
        <f t="shared" si="189"/>
        <v>CEP63</v>
      </c>
      <c r="B2220" t="s">
        <v>114</v>
      </c>
      <c r="C2220">
        <v>134205168</v>
      </c>
      <c r="D2220" t="s">
        <v>8</v>
      </c>
      <c r="E2220">
        <v>25</v>
      </c>
      <c r="F2220" t="s">
        <v>5027</v>
      </c>
      <c r="G2220">
        <v>6.8507135459599994E-2</v>
      </c>
    </row>
    <row r="2221" spans="1:7" x14ac:dyDescent="0.2">
      <c r="A2221" t="str">
        <f t="shared" si="189"/>
        <v>CEP63</v>
      </c>
      <c r="B2221" t="s">
        <v>114</v>
      </c>
      <c r="C2221">
        <v>134205118</v>
      </c>
      <c r="D2221" t="s">
        <v>8</v>
      </c>
      <c r="E2221">
        <v>24</v>
      </c>
      <c r="F2221" t="s">
        <v>5028</v>
      </c>
      <c r="G2221">
        <v>0.57756044072599999</v>
      </c>
    </row>
    <row r="2222" spans="1:7" x14ac:dyDescent="0.2">
      <c r="A2222" t="str">
        <f t="shared" si="189"/>
        <v>CEP63</v>
      </c>
      <c r="B2222" t="s">
        <v>114</v>
      </c>
      <c r="C2222">
        <v>134205107</v>
      </c>
      <c r="D2222" t="s">
        <v>8</v>
      </c>
      <c r="E2222">
        <v>23</v>
      </c>
      <c r="F2222" t="s">
        <v>5029</v>
      </c>
      <c r="G2222">
        <v>0.56390926498000005</v>
      </c>
    </row>
    <row r="2223" spans="1:7" x14ac:dyDescent="0.2">
      <c r="A2223" t="str">
        <f t="shared" si="189"/>
        <v>CEP63</v>
      </c>
      <c r="B2223" t="s">
        <v>114</v>
      </c>
      <c r="C2223">
        <v>134205095</v>
      </c>
      <c r="D2223" t="s">
        <v>8</v>
      </c>
      <c r="E2223">
        <v>22</v>
      </c>
      <c r="F2223" t="s">
        <v>5030</v>
      </c>
      <c r="G2223">
        <v>1.67858849697</v>
      </c>
    </row>
    <row r="2224" spans="1:7" x14ac:dyDescent="0.2">
      <c r="A2224" t="str">
        <f t="shared" si="189"/>
        <v>CEP63</v>
      </c>
      <c r="B2224" t="s">
        <v>114</v>
      </c>
      <c r="C2224">
        <v>134205077</v>
      </c>
      <c r="D2224" t="s">
        <v>8</v>
      </c>
      <c r="E2224">
        <v>24</v>
      </c>
      <c r="F2224" t="s">
        <v>5031</v>
      </c>
      <c r="G2224">
        <v>9.8225423353899999E-2</v>
      </c>
    </row>
    <row r="2225" spans="1:7" x14ac:dyDescent="0.2">
      <c r="A2225" t="str">
        <f t="shared" si="189"/>
        <v>CEP63</v>
      </c>
      <c r="B2225" t="s">
        <v>114</v>
      </c>
      <c r="C2225">
        <v>134205123</v>
      </c>
      <c r="D2225" t="s">
        <v>3</v>
      </c>
      <c r="E2225">
        <v>25</v>
      </c>
      <c r="F2225" t="s">
        <v>5032</v>
      </c>
      <c r="G2225">
        <v>0.74385106230300002</v>
      </c>
    </row>
    <row r="2226" spans="1:7" x14ac:dyDescent="0.2">
      <c r="A2226" t="str">
        <f t="shared" si="189"/>
        <v>CEP63</v>
      </c>
      <c r="B2226" t="s">
        <v>114</v>
      </c>
      <c r="C2226">
        <v>134205089</v>
      </c>
      <c r="D2226" t="s">
        <v>3</v>
      </c>
      <c r="E2226">
        <v>25</v>
      </c>
      <c r="F2226" t="s">
        <v>5033</v>
      </c>
      <c r="G2226">
        <v>0.37399174051900003</v>
      </c>
    </row>
    <row r="2227" spans="1:7" x14ac:dyDescent="0.2">
      <c r="A2227" t="str">
        <f t="shared" ref="A2227:A2242" si="190">"CHAF1A"</f>
        <v>CHAF1A</v>
      </c>
      <c r="B2227" t="s">
        <v>245</v>
      </c>
      <c r="C2227">
        <v>4402722</v>
      </c>
      <c r="D2227" t="s">
        <v>3</v>
      </c>
      <c r="E2227">
        <v>24</v>
      </c>
      <c r="F2227" t="s">
        <v>5034</v>
      </c>
      <c r="G2227">
        <v>0.54546839267000002</v>
      </c>
    </row>
    <row r="2228" spans="1:7" x14ac:dyDescent="0.2">
      <c r="A2228" t="str">
        <f t="shared" si="190"/>
        <v>CHAF1A</v>
      </c>
      <c r="B2228" t="s">
        <v>245</v>
      </c>
      <c r="C2228">
        <v>4402811</v>
      </c>
      <c r="D2228" t="s">
        <v>8</v>
      </c>
      <c r="E2228">
        <v>23</v>
      </c>
      <c r="F2228" t="s">
        <v>5035</v>
      </c>
      <c r="G2228">
        <v>0.82537216278100001</v>
      </c>
    </row>
    <row r="2229" spans="1:7" x14ac:dyDescent="0.2">
      <c r="A2229" t="str">
        <f t="shared" si="190"/>
        <v>CHAF1A</v>
      </c>
      <c r="B2229" t="s">
        <v>245</v>
      </c>
      <c r="C2229">
        <v>4402728</v>
      </c>
      <c r="D2229" t="s">
        <v>3</v>
      </c>
      <c r="E2229">
        <v>24</v>
      </c>
      <c r="F2229" t="s">
        <v>5036</v>
      </c>
      <c r="G2229">
        <v>0.99964265138899999</v>
      </c>
    </row>
    <row r="2230" spans="1:7" x14ac:dyDescent="0.2">
      <c r="A2230" t="str">
        <f t="shared" si="190"/>
        <v>CHAF1A</v>
      </c>
      <c r="B2230" t="s">
        <v>245</v>
      </c>
      <c r="C2230">
        <v>4402710</v>
      </c>
      <c r="D2230" t="s">
        <v>8</v>
      </c>
      <c r="E2230">
        <v>24</v>
      </c>
      <c r="F2230" t="s">
        <v>5037</v>
      </c>
      <c r="G2230">
        <v>0.55493540745500003</v>
      </c>
    </row>
    <row r="2231" spans="1:7" x14ac:dyDescent="0.2">
      <c r="A2231" t="str">
        <f t="shared" si="190"/>
        <v>CHAF1A</v>
      </c>
      <c r="B2231" t="s">
        <v>245</v>
      </c>
      <c r="C2231">
        <v>4402739</v>
      </c>
      <c r="D2231" t="s">
        <v>8</v>
      </c>
      <c r="E2231">
        <v>24</v>
      </c>
      <c r="F2231" t="s">
        <v>5038</v>
      </c>
      <c r="G2231">
        <v>0.319990367567</v>
      </c>
    </row>
    <row r="2232" spans="1:7" x14ac:dyDescent="0.2">
      <c r="A2232" t="str">
        <f t="shared" si="190"/>
        <v>CHAF1A</v>
      </c>
      <c r="B2232" t="s">
        <v>245</v>
      </c>
      <c r="C2232">
        <v>4402783</v>
      </c>
      <c r="D2232" t="s">
        <v>8</v>
      </c>
      <c r="E2232">
        <v>23</v>
      </c>
      <c r="F2232" t="s">
        <v>5039</v>
      </c>
      <c r="G2232">
        <v>0.65250628522499998</v>
      </c>
    </row>
    <row r="2233" spans="1:7" x14ac:dyDescent="0.2">
      <c r="A2233" t="str">
        <f t="shared" si="190"/>
        <v>CHAF1A</v>
      </c>
      <c r="B2233" t="s">
        <v>245</v>
      </c>
      <c r="C2233">
        <v>4402833</v>
      </c>
      <c r="D2233" t="s">
        <v>8</v>
      </c>
      <c r="E2233">
        <v>24</v>
      </c>
      <c r="F2233" t="s">
        <v>5040</v>
      </c>
      <c r="G2233">
        <v>2.0954655808099999E-2</v>
      </c>
    </row>
    <row r="2234" spans="1:7" x14ac:dyDescent="0.2">
      <c r="A2234" t="str">
        <f t="shared" si="190"/>
        <v>CHAF1A</v>
      </c>
      <c r="B2234" t="s">
        <v>245</v>
      </c>
      <c r="C2234">
        <v>4402941</v>
      </c>
      <c r="D2234" t="s">
        <v>8</v>
      </c>
      <c r="E2234">
        <v>24</v>
      </c>
      <c r="F2234" t="s">
        <v>5041</v>
      </c>
      <c r="G2234">
        <v>0.27808645640599999</v>
      </c>
    </row>
    <row r="2235" spans="1:7" x14ac:dyDescent="0.2">
      <c r="A2235" t="str">
        <f t="shared" si="190"/>
        <v>CHAF1A</v>
      </c>
      <c r="B2235" t="s">
        <v>245</v>
      </c>
      <c r="C2235">
        <v>4402821</v>
      </c>
      <c r="D2235" t="s">
        <v>8</v>
      </c>
      <c r="E2235">
        <v>23</v>
      </c>
      <c r="F2235" t="s">
        <v>5042</v>
      </c>
      <c r="G2235">
        <v>0.39083001030300002</v>
      </c>
    </row>
    <row r="2236" spans="1:7" x14ac:dyDescent="0.2">
      <c r="A2236" t="str">
        <f t="shared" si="190"/>
        <v>CHAF1A</v>
      </c>
      <c r="B2236" t="s">
        <v>245</v>
      </c>
      <c r="C2236">
        <v>4402632</v>
      </c>
      <c r="D2236" t="s">
        <v>3</v>
      </c>
      <c r="E2236">
        <v>23</v>
      </c>
      <c r="F2236" t="s">
        <v>5043</v>
      </c>
      <c r="G2236">
        <v>0.17918505469000001</v>
      </c>
    </row>
    <row r="2237" spans="1:7" x14ac:dyDescent="0.2">
      <c r="A2237" t="str">
        <f t="shared" si="190"/>
        <v>CHAF1A</v>
      </c>
      <c r="B2237" t="s">
        <v>245</v>
      </c>
      <c r="C2237">
        <v>4402755</v>
      </c>
      <c r="D2237" t="s">
        <v>8</v>
      </c>
      <c r="E2237">
        <v>23</v>
      </c>
      <c r="F2237" t="s">
        <v>5044</v>
      </c>
      <c r="G2237">
        <v>9.5748162379300006E-2</v>
      </c>
    </row>
    <row r="2238" spans="1:7" x14ac:dyDescent="0.2">
      <c r="A2238" t="str">
        <f t="shared" si="190"/>
        <v>CHAF1A</v>
      </c>
      <c r="B2238" t="s">
        <v>245</v>
      </c>
      <c r="C2238">
        <v>4402909</v>
      </c>
      <c r="D2238" t="s">
        <v>3</v>
      </c>
      <c r="E2238">
        <v>24</v>
      </c>
      <c r="F2238" t="s">
        <v>5045</v>
      </c>
      <c r="G2238">
        <v>0.34406030314199998</v>
      </c>
    </row>
    <row r="2239" spans="1:7" x14ac:dyDescent="0.2">
      <c r="A2239" t="str">
        <f t="shared" si="190"/>
        <v>CHAF1A</v>
      </c>
      <c r="B2239" t="s">
        <v>245</v>
      </c>
      <c r="C2239">
        <v>4402702</v>
      </c>
      <c r="D2239" t="s">
        <v>3</v>
      </c>
      <c r="E2239">
        <v>24</v>
      </c>
      <c r="F2239" t="s">
        <v>5046</v>
      </c>
      <c r="G2239">
        <v>1.17498518583</v>
      </c>
    </row>
    <row r="2240" spans="1:7" x14ac:dyDescent="0.2">
      <c r="A2240" t="str">
        <f t="shared" si="190"/>
        <v>CHAF1A</v>
      </c>
      <c r="B2240" t="s">
        <v>245</v>
      </c>
      <c r="C2240">
        <v>4402635</v>
      </c>
      <c r="D2240" t="s">
        <v>3</v>
      </c>
      <c r="E2240">
        <v>23</v>
      </c>
      <c r="F2240" t="s">
        <v>5047</v>
      </c>
      <c r="G2240">
        <v>0.73051807546299996</v>
      </c>
    </row>
    <row r="2241" spans="1:7" x14ac:dyDescent="0.2">
      <c r="A2241" t="str">
        <f t="shared" si="190"/>
        <v>CHAF1A</v>
      </c>
      <c r="B2241" t="s">
        <v>245</v>
      </c>
      <c r="C2241">
        <v>4402623</v>
      </c>
      <c r="D2241" t="s">
        <v>3</v>
      </c>
      <c r="E2241">
        <v>24</v>
      </c>
      <c r="F2241" t="s">
        <v>5048</v>
      </c>
      <c r="G2241">
        <v>0.515339248651</v>
      </c>
    </row>
    <row r="2242" spans="1:7" x14ac:dyDescent="0.2">
      <c r="A2242" t="str">
        <f t="shared" si="190"/>
        <v>CHAF1A</v>
      </c>
      <c r="B2242" t="s">
        <v>245</v>
      </c>
      <c r="C2242">
        <v>4402833</v>
      </c>
      <c r="D2242" t="s">
        <v>8</v>
      </c>
      <c r="E2242">
        <v>23</v>
      </c>
      <c r="F2242" t="s">
        <v>5049</v>
      </c>
      <c r="G2242">
        <v>-1.5378003075899999E-2</v>
      </c>
    </row>
    <row r="2243" spans="1:7" x14ac:dyDescent="0.2">
      <c r="A2243" t="str">
        <f t="shared" ref="A2243:A2252" si="191">"CHAF1B"</f>
        <v>CHAF1B</v>
      </c>
      <c r="B2243" t="s">
        <v>645</v>
      </c>
      <c r="C2243">
        <v>37757811</v>
      </c>
      <c r="D2243" t="s">
        <v>8</v>
      </c>
      <c r="E2243">
        <v>24</v>
      </c>
      <c r="F2243" t="s">
        <v>5050</v>
      </c>
      <c r="G2243">
        <v>2.3036116929100001E-2</v>
      </c>
    </row>
    <row r="2244" spans="1:7" x14ac:dyDescent="0.2">
      <c r="A2244" t="str">
        <f t="shared" si="191"/>
        <v>CHAF1B</v>
      </c>
      <c r="B2244" t="s">
        <v>645</v>
      </c>
      <c r="C2244">
        <v>37757803</v>
      </c>
      <c r="D2244" t="s">
        <v>8</v>
      </c>
      <c r="E2244">
        <v>24</v>
      </c>
      <c r="F2244" t="s">
        <v>5051</v>
      </c>
      <c r="G2244">
        <v>1.3122842775000001E-2</v>
      </c>
    </row>
    <row r="2245" spans="1:7" x14ac:dyDescent="0.2">
      <c r="A2245" t="str">
        <f t="shared" si="191"/>
        <v>CHAF1B</v>
      </c>
      <c r="B2245" t="s">
        <v>645</v>
      </c>
      <c r="C2245">
        <v>37757741</v>
      </c>
      <c r="D2245" t="s">
        <v>3</v>
      </c>
      <c r="E2245">
        <v>24</v>
      </c>
      <c r="F2245" t="s">
        <v>5052</v>
      </c>
      <c r="G2245">
        <v>1.1058424749</v>
      </c>
    </row>
    <row r="2246" spans="1:7" x14ac:dyDescent="0.2">
      <c r="A2246" t="str">
        <f t="shared" si="191"/>
        <v>CHAF1B</v>
      </c>
      <c r="B2246" t="s">
        <v>645</v>
      </c>
      <c r="C2246">
        <v>37757839</v>
      </c>
      <c r="D2246" t="s">
        <v>3</v>
      </c>
      <c r="E2246">
        <v>23</v>
      </c>
      <c r="F2246" t="s">
        <v>5053</v>
      </c>
      <c r="G2246">
        <v>2.38449691999E-2</v>
      </c>
    </row>
    <row r="2247" spans="1:7" x14ac:dyDescent="0.2">
      <c r="A2247" t="str">
        <f t="shared" si="191"/>
        <v>CHAF1B</v>
      </c>
      <c r="B2247" t="s">
        <v>645</v>
      </c>
      <c r="C2247">
        <v>37757908</v>
      </c>
      <c r="D2247" t="s">
        <v>3</v>
      </c>
      <c r="E2247">
        <v>24</v>
      </c>
      <c r="F2247" t="s">
        <v>5054</v>
      </c>
      <c r="G2247">
        <v>0.25051055469</v>
      </c>
    </row>
    <row r="2248" spans="1:7" x14ac:dyDescent="0.2">
      <c r="A2248" t="str">
        <f t="shared" si="191"/>
        <v>CHAF1B</v>
      </c>
      <c r="B2248" t="s">
        <v>645</v>
      </c>
      <c r="C2248">
        <v>37757654</v>
      </c>
      <c r="D2248" t="s">
        <v>8</v>
      </c>
      <c r="E2248">
        <v>23</v>
      </c>
      <c r="F2248" t="s">
        <v>5055</v>
      </c>
      <c r="G2248">
        <v>3.4719312041700001E-3</v>
      </c>
    </row>
    <row r="2249" spans="1:7" x14ac:dyDescent="0.2">
      <c r="A2249" t="str">
        <f t="shared" si="191"/>
        <v>CHAF1B</v>
      </c>
      <c r="B2249" t="s">
        <v>645</v>
      </c>
      <c r="C2249">
        <v>37757739</v>
      </c>
      <c r="D2249" t="s">
        <v>8</v>
      </c>
      <c r="E2249">
        <v>23</v>
      </c>
      <c r="F2249" t="s">
        <v>5056</v>
      </c>
      <c r="G2249">
        <v>0.62855346943199997</v>
      </c>
    </row>
    <row r="2250" spans="1:7" x14ac:dyDescent="0.2">
      <c r="A2250" t="str">
        <f t="shared" si="191"/>
        <v>CHAF1B</v>
      </c>
      <c r="B2250" t="s">
        <v>645</v>
      </c>
      <c r="C2250">
        <v>37757754</v>
      </c>
      <c r="D2250" t="s">
        <v>8</v>
      </c>
      <c r="E2250">
        <v>22</v>
      </c>
      <c r="F2250" t="s">
        <v>5057</v>
      </c>
      <c r="G2250">
        <v>1.2656040556699999</v>
      </c>
    </row>
    <row r="2251" spans="1:7" x14ac:dyDescent="0.2">
      <c r="A2251" t="str">
        <f t="shared" si="191"/>
        <v>CHAF1B</v>
      </c>
      <c r="B2251" t="s">
        <v>645</v>
      </c>
      <c r="C2251">
        <v>37757824</v>
      </c>
      <c r="D2251" t="s">
        <v>8</v>
      </c>
      <c r="E2251">
        <v>22</v>
      </c>
      <c r="F2251" t="s">
        <v>5058</v>
      </c>
      <c r="G2251">
        <v>0.14026538549100001</v>
      </c>
    </row>
    <row r="2252" spans="1:7" x14ac:dyDescent="0.2">
      <c r="A2252" t="str">
        <f t="shared" si="191"/>
        <v>CHAF1B</v>
      </c>
      <c r="B2252" t="s">
        <v>645</v>
      </c>
      <c r="C2252">
        <v>37757858</v>
      </c>
      <c r="D2252" t="s">
        <v>8</v>
      </c>
      <c r="E2252">
        <v>24</v>
      </c>
      <c r="F2252" t="s">
        <v>5059</v>
      </c>
      <c r="G2252">
        <v>0.408429020039</v>
      </c>
    </row>
    <row r="2253" spans="1:7" x14ac:dyDescent="0.2">
      <c r="A2253" t="str">
        <f t="shared" ref="A2253:A2262" si="192">"CHCHD1"</f>
        <v>CHCHD1</v>
      </c>
      <c r="B2253" t="s">
        <v>372</v>
      </c>
      <c r="C2253">
        <v>75541887</v>
      </c>
      <c r="D2253" t="s">
        <v>3</v>
      </c>
      <c r="E2253">
        <v>23</v>
      </c>
      <c r="F2253" t="s">
        <v>5060</v>
      </c>
      <c r="G2253">
        <v>0.45406507594099998</v>
      </c>
    </row>
    <row r="2254" spans="1:7" x14ac:dyDescent="0.2">
      <c r="A2254" t="str">
        <f t="shared" si="192"/>
        <v>CHCHD1</v>
      </c>
      <c r="B2254" t="s">
        <v>372</v>
      </c>
      <c r="C2254">
        <v>75542057</v>
      </c>
      <c r="D2254" t="s">
        <v>8</v>
      </c>
      <c r="E2254">
        <v>24</v>
      </c>
      <c r="F2254" t="s">
        <v>5061</v>
      </c>
      <c r="G2254">
        <v>9.6362800453299993E-2</v>
      </c>
    </row>
    <row r="2255" spans="1:7" x14ac:dyDescent="0.2">
      <c r="A2255" t="str">
        <f t="shared" si="192"/>
        <v>CHCHD1</v>
      </c>
      <c r="B2255" t="s">
        <v>372</v>
      </c>
      <c r="C2255">
        <v>75541772</v>
      </c>
      <c r="D2255" t="s">
        <v>3</v>
      </c>
      <c r="E2255">
        <v>23</v>
      </c>
      <c r="F2255" t="s">
        <v>5062</v>
      </c>
      <c r="G2255">
        <v>-1.9256064239699999E-2</v>
      </c>
    </row>
    <row r="2256" spans="1:7" x14ac:dyDescent="0.2">
      <c r="A2256" t="str">
        <f t="shared" si="192"/>
        <v>CHCHD1</v>
      </c>
      <c r="B2256" t="s">
        <v>372</v>
      </c>
      <c r="C2256">
        <v>75541815</v>
      </c>
      <c r="D2256" t="s">
        <v>3</v>
      </c>
      <c r="E2256">
        <v>23</v>
      </c>
      <c r="F2256" t="s">
        <v>5063</v>
      </c>
      <c r="G2256">
        <v>0.35294607850100002</v>
      </c>
    </row>
    <row r="2257" spans="1:7" x14ac:dyDescent="0.2">
      <c r="A2257" t="str">
        <f t="shared" si="192"/>
        <v>CHCHD1</v>
      </c>
      <c r="B2257" t="s">
        <v>372</v>
      </c>
      <c r="C2257">
        <v>75541877</v>
      </c>
      <c r="D2257" t="s">
        <v>3</v>
      </c>
      <c r="E2257">
        <v>24</v>
      </c>
      <c r="F2257" t="s">
        <v>5064</v>
      </c>
      <c r="G2257">
        <v>1.1403699175499999</v>
      </c>
    </row>
    <row r="2258" spans="1:7" x14ac:dyDescent="0.2">
      <c r="A2258" t="str">
        <f t="shared" si="192"/>
        <v>CHCHD1</v>
      </c>
      <c r="B2258" t="s">
        <v>372</v>
      </c>
      <c r="C2258">
        <v>75542060</v>
      </c>
      <c r="D2258" t="s">
        <v>3</v>
      </c>
      <c r="E2258">
        <v>24</v>
      </c>
      <c r="F2258" t="s">
        <v>5065</v>
      </c>
      <c r="G2258">
        <v>0.95579820517000003</v>
      </c>
    </row>
    <row r="2259" spans="1:7" x14ac:dyDescent="0.2">
      <c r="A2259" t="str">
        <f t="shared" si="192"/>
        <v>CHCHD1</v>
      </c>
      <c r="B2259" t="s">
        <v>372</v>
      </c>
      <c r="C2259">
        <v>75542073</v>
      </c>
      <c r="D2259" t="s">
        <v>3</v>
      </c>
      <c r="E2259">
        <v>23</v>
      </c>
      <c r="F2259" t="s">
        <v>5066</v>
      </c>
      <c r="G2259">
        <v>0.50294799807799995</v>
      </c>
    </row>
    <row r="2260" spans="1:7" x14ac:dyDescent="0.2">
      <c r="A2260" t="str">
        <f t="shared" si="192"/>
        <v>CHCHD1</v>
      </c>
      <c r="B2260" t="s">
        <v>372</v>
      </c>
      <c r="C2260">
        <v>75541873</v>
      </c>
      <c r="D2260" t="s">
        <v>8</v>
      </c>
      <c r="E2260">
        <v>22</v>
      </c>
      <c r="F2260" t="s">
        <v>5067</v>
      </c>
      <c r="G2260">
        <v>0.90383187727699998</v>
      </c>
    </row>
    <row r="2261" spans="1:7" x14ac:dyDescent="0.2">
      <c r="A2261" t="str">
        <f t="shared" si="192"/>
        <v>CHCHD1</v>
      </c>
      <c r="B2261" t="s">
        <v>372</v>
      </c>
      <c r="C2261">
        <v>75541975</v>
      </c>
      <c r="D2261" t="s">
        <v>8</v>
      </c>
      <c r="E2261">
        <v>22</v>
      </c>
      <c r="F2261" t="s">
        <v>5068</v>
      </c>
      <c r="G2261">
        <v>0.63109252092799994</v>
      </c>
    </row>
    <row r="2262" spans="1:7" x14ac:dyDescent="0.2">
      <c r="A2262" t="str">
        <f t="shared" si="192"/>
        <v>CHCHD1</v>
      </c>
      <c r="B2262" t="s">
        <v>372</v>
      </c>
      <c r="C2262">
        <v>75541997</v>
      </c>
      <c r="D2262" t="s">
        <v>8</v>
      </c>
      <c r="E2262">
        <v>24</v>
      </c>
      <c r="F2262" t="s">
        <v>5069</v>
      </c>
      <c r="G2262">
        <v>0.87309658510300003</v>
      </c>
    </row>
    <row r="2263" spans="1:7" x14ac:dyDescent="0.2">
      <c r="A2263" t="str">
        <f t="shared" ref="A2263:A2277" si="193">"CHCHD4"</f>
        <v>CHCHD4</v>
      </c>
      <c r="B2263" t="s">
        <v>114</v>
      </c>
      <c r="C2263">
        <v>14166346</v>
      </c>
      <c r="D2263" t="s">
        <v>3</v>
      </c>
      <c r="E2263">
        <v>23</v>
      </c>
      <c r="F2263" t="s">
        <v>5070</v>
      </c>
      <c r="G2263">
        <v>2.33510941593E-2</v>
      </c>
    </row>
    <row r="2264" spans="1:7" x14ac:dyDescent="0.2">
      <c r="A2264" t="str">
        <f t="shared" si="193"/>
        <v>CHCHD4</v>
      </c>
      <c r="B2264" t="s">
        <v>114</v>
      </c>
      <c r="C2264">
        <v>14166332</v>
      </c>
      <c r="D2264" t="s">
        <v>3</v>
      </c>
      <c r="E2264">
        <v>24</v>
      </c>
      <c r="F2264" t="s">
        <v>5071</v>
      </c>
      <c r="G2264">
        <v>7.4820035352899999E-3</v>
      </c>
    </row>
    <row r="2265" spans="1:7" x14ac:dyDescent="0.2">
      <c r="A2265" t="str">
        <f t="shared" si="193"/>
        <v>CHCHD4</v>
      </c>
      <c r="B2265" t="s">
        <v>114</v>
      </c>
      <c r="C2265">
        <v>14166185</v>
      </c>
      <c r="D2265" t="s">
        <v>3</v>
      </c>
      <c r="E2265">
        <v>24</v>
      </c>
      <c r="F2265" t="s">
        <v>5072</v>
      </c>
      <c r="G2265">
        <v>0.92328437615000003</v>
      </c>
    </row>
    <row r="2266" spans="1:7" x14ac:dyDescent="0.2">
      <c r="A2266" t="str">
        <f t="shared" si="193"/>
        <v>CHCHD4</v>
      </c>
      <c r="B2266" t="s">
        <v>114</v>
      </c>
      <c r="C2266">
        <v>14166114</v>
      </c>
      <c r="D2266" t="s">
        <v>3</v>
      </c>
      <c r="E2266">
        <v>24</v>
      </c>
      <c r="F2266" t="s">
        <v>5073</v>
      </c>
      <c r="G2266">
        <v>0.77888258108999997</v>
      </c>
    </row>
    <row r="2267" spans="1:7" x14ac:dyDescent="0.2">
      <c r="A2267" t="str">
        <f t="shared" si="193"/>
        <v>CHCHD4</v>
      </c>
      <c r="B2267" t="s">
        <v>114</v>
      </c>
      <c r="C2267">
        <v>14166350</v>
      </c>
      <c r="D2267" t="s">
        <v>8</v>
      </c>
      <c r="E2267">
        <v>24</v>
      </c>
      <c r="F2267" t="s">
        <v>5074</v>
      </c>
      <c r="G2267">
        <v>0.125017743397</v>
      </c>
    </row>
    <row r="2268" spans="1:7" x14ac:dyDescent="0.2">
      <c r="A2268" t="str">
        <f t="shared" si="193"/>
        <v>CHCHD4</v>
      </c>
      <c r="B2268" t="s">
        <v>114</v>
      </c>
      <c r="C2268">
        <v>14166095</v>
      </c>
      <c r="D2268" t="s">
        <v>3</v>
      </c>
      <c r="E2268">
        <v>24</v>
      </c>
      <c r="F2268" t="s">
        <v>5075</v>
      </c>
      <c r="G2268">
        <v>0.154498562275</v>
      </c>
    </row>
    <row r="2269" spans="1:7" x14ac:dyDescent="0.2">
      <c r="A2269" t="str">
        <f t="shared" si="193"/>
        <v>CHCHD4</v>
      </c>
      <c r="B2269" t="s">
        <v>114</v>
      </c>
      <c r="C2269">
        <v>14166064</v>
      </c>
      <c r="D2269" t="s">
        <v>3</v>
      </c>
      <c r="E2269">
        <v>24</v>
      </c>
      <c r="F2269" t="s">
        <v>5076</v>
      </c>
      <c r="G2269">
        <v>7.4931619559999996E-2</v>
      </c>
    </row>
    <row r="2270" spans="1:7" x14ac:dyDescent="0.2">
      <c r="A2270" t="str">
        <f t="shared" si="193"/>
        <v>CHCHD4</v>
      </c>
      <c r="B2270" t="s">
        <v>114</v>
      </c>
      <c r="C2270">
        <v>14166355</v>
      </c>
      <c r="D2270" t="s">
        <v>3</v>
      </c>
      <c r="E2270">
        <v>23</v>
      </c>
      <c r="F2270" t="s">
        <v>5077</v>
      </c>
      <c r="G2270">
        <v>-1.50271565089E-2</v>
      </c>
    </row>
    <row r="2271" spans="1:7" x14ac:dyDescent="0.2">
      <c r="A2271" t="str">
        <f t="shared" si="193"/>
        <v>CHCHD4</v>
      </c>
      <c r="B2271" t="s">
        <v>114</v>
      </c>
      <c r="C2271">
        <v>14166106</v>
      </c>
      <c r="D2271" t="s">
        <v>3</v>
      </c>
      <c r="E2271">
        <v>24</v>
      </c>
      <c r="F2271" t="s">
        <v>5078</v>
      </c>
      <c r="G2271">
        <v>0.33717805863599998</v>
      </c>
    </row>
    <row r="2272" spans="1:7" x14ac:dyDescent="0.2">
      <c r="A2272" t="str">
        <f t="shared" si="193"/>
        <v>CHCHD4</v>
      </c>
      <c r="B2272" t="s">
        <v>114</v>
      </c>
      <c r="C2272">
        <v>14166376</v>
      </c>
      <c r="D2272" t="s">
        <v>3</v>
      </c>
      <c r="E2272">
        <v>22</v>
      </c>
      <c r="F2272" t="s">
        <v>5079</v>
      </c>
      <c r="G2272">
        <v>-1.4650527554E-3</v>
      </c>
    </row>
    <row r="2273" spans="1:7" x14ac:dyDescent="0.2">
      <c r="A2273" t="str">
        <f t="shared" si="193"/>
        <v>CHCHD4</v>
      </c>
      <c r="B2273" t="s">
        <v>114</v>
      </c>
      <c r="C2273">
        <v>14166350</v>
      </c>
      <c r="D2273" t="s">
        <v>8</v>
      </c>
      <c r="E2273">
        <v>23</v>
      </c>
      <c r="F2273" t="s">
        <v>5080</v>
      </c>
      <c r="G2273">
        <v>0.12903333810500001</v>
      </c>
    </row>
    <row r="2274" spans="1:7" x14ac:dyDescent="0.2">
      <c r="A2274" t="str">
        <f t="shared" si="193"/>
        <v>CHCHD4</v>
      </c>
      <c r="B2274" t="s">
        <v>114</v>
      </c>
      <c r="C2274">
        <v>14166123</v>
      </c>
      <c r="D2274" t="s">
        <v>8</v>
      </c>
      <c r="E2274">
        <v>24</v>
      </c>
      <c r="F2274" t="s">
        <v>5081</v>
      </c>
      <c r="G2274">
        <v>1.29783304276</v>
      </c>
    </row>
    <row r="2275" spans="1:7" x14ac:dyDescent="0.2">
      <c r="A2275" t="str">
        <f t="shared" si="193"/>
        <v>CHCHD4</v>
      </c>
      <c r="B2275" t="s">
        <v>114</v>
      </c>
      <c r="C2275">
        <v>14166355</v>
      </c>
      <c r="D2275" t="s">
        <v>3</v>
      </c>
      <c r="E2275">
        <v>24</v>
      </c>
      <c r="F2275" t="s">
        <v>5082</v>
      </c>
      <c r="G2275">
        <v>-5.0445640649999998E-2</v>
      </c>
    </row>
    <row r="2276" spans="1:7" x14ac:dyDescent="0.2">
      <c r="A2276" t="str">
        <f t="shared" si="193"/>
        <v>CHCHD4</v>
      </c>
      <c r="B2276" t="s">
        <v>114</v>
      </c>
      <c r="C2276">
        <v>14166340</v>
      </c>
      <c r="D2276" t="s">
        <v>3</v>
      </c>
      <c r="E2276">
        <v>23</v>
      </c>
      <c r="F2276" t="s">
        <v>5083</v>
      </c>
      <c r="G2276">
        <v>2.8088416496799998E-2</v>
      </c>
    </row>
    <row r="2277" spans="1:7" x14ac:dyDescent="0.2">
      <c r="A2277" t="str">
        <f t="shared" si="193"/>
        <v>CHCHD4</v>
      </c>
      <c r="B2277" t="s">
        <v>114</v>
      </c>
      <c r="C2277">
        <v>14166312</v>
      </c>
      <c r="D2277" t="s">
        <v>3</v>
      </c>
      <c r="E2277">
        <v>24</v>
      </c>
      <c r="F2277" t="s">
        <v>5084</v>
      </c>
      <c r="G2277">
        <v>-3.6386430073999998E-2</v>
      </c>
    </row>
    <row r="2278" spans="1:7" x14ac:dyDescent="0.2">
      <c r="A2278" t="str">
        <f t="shared" ref="A2278:A2287" si="194">"CHCHD5"</f>
        <v>CHCHD5</v>
      </c>
      <c r="B2278" t="s">
        <v>161</v>
      </c>
      <c r="C2278">
        <v>113342050</v>
      </c>
      <c r="D2278" t="s">
        <v>8</v>
      </c>
      <c r="E2278">
        <v>23</v>
      </c>
      <c r="F2278" t="s">
        <v>5085</v>
      </c>
      <c r="G2278">
        <v>0.31406233234800002</v>
      </c>
    </row>
    <row r="2279" spans="1:7" x14ac:dyDescent="0.2">
      <c r="A2279" t="str">
        <f t="shared" si="194"/>
        <v>CHCHD5</v>
      </c>
      <c r="B2279" t="s">
        <v>161</v>
      </c>
      <c r="C2279">
        <v>113342216</v>
      </c>
      <c r="D2279" t="s">
        <v>8</v>
      </c>
      <c r="E2279">
        <v>23</v>
      </c>
      <c r="F2279" t="s">
        <v>5086</v>
      </c>
      <c r="G2279">
        <v>1.0752649919999999</v>
      </c>
    </row>
    <row r="2280" spans="1:7" x14ac:dyDescent="0.2">
      <c r="A2280" t="str">
        <f t="shared" si="194"/>
        <v>CHCHD5</v>
      </c>
      <c r="B2280" t="s">
        <v>161</v>
      </c>
      <c r="C2280">
        <v>113342172</v>
      </c>
      <c r="D2280" t="s">
        <v>8</v>
      </c>
      <c r="E2280">
        <v>23</v>
      </c>
      <c r="F2280" t="s">
        <v>5087</v>
      </c>
      <c r="G2280">
        <v>0.51833646499300001</v>
      </c>
    </row>
    <row r="2281" spans="1:7" x14ac:dyDescent="0.2">
      <c r="A2281" t="str">
        <f t="shared" si="194"/>
        <v>CHCHD5</v>
      </c>
      <c r="B2281" t="s">
        <v>161</v>
      </c>
      <c r="C2281">
        <v>113342030</v>
      </c>
      <c r="D2281" t="s">
        <v>8</v>
      </c>
      <c r="E2281">
        <v>24</v>
      </c>
      <c r="F2281" t="s">
        <v>5088</v>
      </c>
      <c r="G2281">
        <v>0.61314083786899998</v>
      </c>
    </row>
    <row r="2282" spans="1:7" x14ac:dyDescent="0.2">
      <c r="A2282" t="str">
        <f t="shared" si="194"/>
        <v>CHCHD5</v>
      </c>
      <c r="B2282" t="s">
        <v>161</v>
      </c>
      <c r="C2282">
        <v>113342096</v>
      </c>
      <c r="D2282" t="s">
        <v>8</v>
      </c>
      <c r="E2282">
        <v>24</v>
      </c>
      <c r="F2282" t="s">
        <v>5089</v>
      </c>
      <c r="G2282">
        <v>0.75447666726700002</v>
      </c>
    </row>
    <row r="2283" spans="1:7" x14ac:dyDescent="0.2">
      <c r="A2283" t="str">
        <f t="shared" si="194"/>
        <v>CHCHD5</v>
      </c>
      <c r="B2283" t="s">
        <v>161</v>
      </c>
      <c r="C2283">
        <v>113342014</v>
      </c>
      <c r="D2283" t="s">
        <v>8</v>
      </c>
      <c r="E2283">
        <v>23</v>
      </c>
      <c r="F2283" t="s">
        <v>5090</v>
      </c>
      <c r="G2283">
        <v>0.29120118131</v>
      </c>
    </row>
    <row r="2284" spans="1:7" x14ac:dyDescent="0.2">
      <c r="A2284" t="str">
        <f t="shared" si="194"/>
        <v>CHCHD5</v>
      </c>
      <c r="B2284" t="s">
        <v>161</v>
      </c>
      <c r="C2284">
        <v>113342246</v>
      </c>
      <c r="D2284" t="s">
        <v>3</v>
      </c>
      <c r="E2284">
        <v>21</v>
      </c>
      <c r="F2284" t="s">
        <v>5091</v>
      </c>
      <c r="G2284">
        <v>1.0735827234699999</v>
      </c>
    </row>
    <row r="2285" spans="1:7" x14ac:dyDescent="0.2">
      <c r="A2285" t="str">
        <f t="shared" si="194"/>
        <v>CHCHD5</v>
      </c>
      <c r="B2285" t="s">
        <v>161</v>
      </c>
      <c r="C2285">
        <v>113342163</v>
      </c>
      <c r="D2285" t="s">
        <v>3</v>
      </c>
      <c r="E2285">
        <v>22</v>
      </c>
      <c r="F2285" t="s">
        <v>5092</v>
      </c>
      <c r="G2285">
        <v>8.3952378318200002E-2</v>
      </c>
    </row>
    <row r="2286" spans="1:7" x14ac:dyDescent="0.2">
      <c r="A2286" t="str">
        <f t="shared" si="194"/>
        <v>CHCHD5</v>
      </c>
      <c r="B2286" t="s">
        <v>161</v>
      </c>
      <c r="C2286">
        <v>113342120</v>
      </c>
      <c r="D2286" t="s">
        <v>8</v>
      </c>
      <c r="E2286">
        <v>24</v>
      </c>
      <c r="F2286" t="s">
        <v>5093</v>
      </c>
      <c r="G2286">
        <v>0.85115228453000003</v>
      </c>
    </row>
    <row r="2287" spans="1:7" x14ac:dyDescent="0.2">
      <c r="A2287" t="str">
        <f t="shared" si="194"/>
        <v>CHCHD5</v>
      </c>
      <c r="B2287" t="s">
        <v>161</v>
      </c>
      <c r="C2287">
        <v>113342051</v>
      </c>
      <c r="D2287" t="s">
        <v>3</v>
      </c>
      <c r="E2287">
        <v>24</v>
      </c>
      <c r="F2287" t="s">
        <v>5094</v>
      </c>
      <c r="G2287">
        <v>0.35057849889100001</v>
      </c>
    </row>
    <row r="2288" spans="1:7" x14ac:dyDescent="0.2">
      <c r="A2288" t="str">
        <f t="shared" ref="A2288:A2297" si="195">"CHD4"</f>
        <v>CHD4</v>
      </c>
      <c r="B2288" t="s">
        <v>140</v>
      </c>
      <c r="C2288">
        <v>6716290</v>
      </c>
      <c r="D2288" t="s">
        <v>8</v>
      </c>
      <c r="E2288">
        <v>24</v>
      </c>
      <c r="F2288" t="s">
        <v>5095</v>
      </c>
      <c r="G2288">
        <v>0.27237078332499998</v>
      </c>
    </row>
    <row r="2289" spans="1:7" x14ac:dyDescent="0.2">
      <c r="A2289" t="str">
        <f t="shared" si="195"/>
        <v>CHD4</v>
      </c>
      <c r="B2289" t="s">
        <v>140</v>
      </c>
      <c r="C2289">
        <v>6716355</v>
      </c>
      <c r="D2289" t="s">
        <v>8</v>
      </c>
      <c r="E2289">
        <v>23</v>
      </c>
      <c r="F2289" t="s">
        <v>5096</v>
      </c>
      <c r="G2289">
        <v>1.54065560554</v>
      </c>
    </row>
    <row r="2290" spans="1:7" x14ac:dyDescent="0.2">
      <c r="A2290" t="str">
        <f t="shared" si="195"/>
        <v>CHD4</v>
      </c>
      <c r="B2290" t="s">
        <v>140</v>
      </c>
      <c r="C2290">
        <v>6716278</v>
      </c>
      <c r="D2290" t="s">
        <v>8</v>
      </c>
      <c r="E2290">
        <v>23</v>
      </c>
      <c r="F2290" t="s">
        <v>5097</v>
      </c>
      <c r="G2290">
        <v>0.60539489054999995</v>
      </c>
    </row>
    <row r="2291" spans="1:7" x14ac:dyDescent="0.2">
      <c r="A2291" t="str">
        <f t="shared" si="195"/>
        <v>CHD4</v>
      </c>
      <c r="B2291" t="s">
        <v>140</v>
      </c>
      <c r="C2291">
        <v>6716412</v>
      </c>
      <c r="D2291" t="s">
        <v>8</v>
      </c>
      <c r="E2291">
        <v>24</v>
      </c>
      <c r="F2291" t="s">
        <v>5098</v>
      </c>
      <c r="G2291">
        <v>0.29964047928999998</v>
      </c>
    </row>
    <row r="2292" spans="1:7" x14ac:dyDescent="0.2">
      <c r="A2292" t="str">
        <f t="shared" si="195"/>
        <v>CHD4</v>
      </c>
      <c r="B2292" t="s">
        <v>140</v>
      </c>
      <c r="C2292">
        <v>6716423</v>
      </c>
      <c r="D2292" t="s">
        <v>8</v>
      </c>
      <c r="E2292">
        <v>24</v>
      </c>
      <c r="F2292" t="s">
        <v>5099</v>
      </c>
      <c r="G2292">
        <v>0.552461376251</v>
      </c>
    </row>
    <row r="2293" spans="1:7" x14ac:dyDescent="0.2">
      <c r="A2293" t="str">
        <f t="shared" si="195"/>
        <v>CHD4</v>
      </c>
      <c r="B2293" t="s">
        <v>140</v>
      </c>
      <c r="C2293">
        <v>6716445</v>
      </c>
      <c r="D2293" t="s">
        <v>8</v>
      </c>
      <c r="E2293">
        <v>24</v>
      </c>
      <c r="F2293" t="s">
        <v>5100</v>
      </c>
      <c r="G2293">
        <v>-9.8046043935300004E-2</v>
      </c>
    </row>
    <row r="2294" spans="1:7" x14ac:dyDescent="0.2">
      <c r="A2294" t="str">
        <f t="shared" si="195"/>
        <v>CHD4</v>
      </c>
      <c r="B2294" t="s">
        <v>140</v>
      </c>
      <c r="C2294">
        <v>6716491</v>
      </c>
      <c r="D2294" t="s">
        <v>8</v>
      </c>
      <c r="E2294">
        <v>23</v>
      </c>
      <c r="F2294" t="s">
        <v>5101</v>
      </c>
      <c r="G2294">
        <v>0.47707629976100002</v>
      </c>
    </row>
    <row r="2295" spans="1:7" x14ac:dyDescent="0.2">
      <c r="A2295" t="str">
        <f t="shared" si="195"/>
        <v>CHD4</v>
      </c>
      <c r="B2295" t="s">
        <v>140</v>
      </c>
      <c r="C2295">
        <v>6716541</v>
      </c>
      <c r="D2295" t="s">
        <v>8</v>
      </c>
      <c r="E2295">
        <v>24</v>
      </c>
      <c r="F2295" t="s">
        <v>5102</v>
      </c>
      <c r="G2295">
        <v>0.36728481319599998</v>
      </c>
    </row>
    <row r="2296" spans="1:7" x14ac:dyDescent="0.2">
      <c r="A2296" t="str">
        <f t="shared" si="195"/>
        <v>CHD4</v>
      </c>
      <c r="B2296" t="s">
        <v>140</v>
      </c>
      <c r="C2296">
        <v>6716372</v>
      </c>
      <c r="D2296" t="s">
        <v>8</v>
      </c>
      <c r="E2296">
        <v>24</v>
      </c>
      <c r="F2296" t="s">
        <v>5103</v>
      </c>
      <c r="G2296">
        <v>0.21128001190000001</v>
      </c>
    </row>
    <row r="2297" spans="1:7" x14ac:dyDescent="0.2">
      <c r="A2297" t="str">
        <f t="shared" si="195"/>
        <v>CHD4</v>
      </c>
      <c r="B2297" t="s">
        <v>140</v>
      </c>
      <c r="C2297">
        <v>6716389</v>
      </c>
      <c r="D2297" t="s">
        <v>8</v>
      </c>
      <c r="E2297">
        <v>24</v>
      </c>
      <c r="F2297" t="s">
        <v>5104</v>
      </c>
      <c r="G2297">
        <v>0.85394950391299995</v>
      </c>
    </row>
    <row r="2298" spans="1:7" x14ac:dyDescent="0.2">
      <c r="A2298" t="str">
        <f t="shared" ref="A2298:A2317" si="196">"CHEK1"</f>
        <v>CHEK1</v>
      </c>
      <c r="B2298" t="s">
        <v>291</v>
      </c>
      <c r="C2298">
        <v>125495280</v>
      </c>
      <c r="D2298" t="s">
        <v>3</v>
      </c>
      <c r="E2298">
        <v>23</v>
      </c>
      <c r="F2298" t="s">
        <v>5105</v>
      </c>
      <c r="G2298">
        <v>-0.10108422064</v>
      </c>
    </row>
    <row r="2299" spans="1:7" x14ac:dyDescent="0.2">
      <c r="A2299" t="str">
        <f t="shared" si="196"/>
        <v>CHEK1</v>
      </c>
      <c r="B2299" t="s">
        <v>291</v>
      </c>
      <c r="C2299">
        <v>125496531</v>
      </c>
      <c r="D2299" t="s">
        <v>8</v>
      </c>
      <c r="E2299">
        <v>25</v>
      </c>
      <c r="F2299" t="s">
        <v>5106</v>
      </c>
      <c r="G2299">
        <v>0.12671047925100001</v>
      </c>
    </row>
    <row r="2300" spans="1:7" x14ac:dyDescent="0.2">
      <c r="A2300" t="str">
        <f t="shared" si="196"/>
        <v>CHEK1</v>
      </c>
      <c r="B2300" t="s">
        <v>291</v>
      </c>
      <c r="C2300">
        <v>125495199</v>
      </c>
      <c r="D2300" t="s">
        <v>8</v>
      </c>
      <c r="E2300">
        <v>25</v>
      </c>
      <c r="F2300" t="s">
        <v>5107</v>
      </c>
      <c r="G2300">
        <v>8.2739054843600002E-2</v>
      </c>
    </row>
    <row r="2301" spans="1:7" x14ac:dyDescent="0.2">
      <c r="A2301" t="str">
        <f t="shared" si="196"/>
        <v>CHEK1</v>
      </c>
      <c r="B2301" t="s">
        <v>291</v>
      </c>
      <c r="C2301">
        <v>125496518</v>
      </c>
      <c r="D2301" t="s">
        <v>8</v>
      </c>
      <c r="E2301">
        <v>25</v>
      </c>
      <c r="F2301" t="s">
        <v>5108</v>
      </c>
      <c r="G2301">
        <v>4.4853598879999998E-2</v>
      </c>
    </row>
    <row r="2302" spans="1:7" x14ac:dyDescent="0.2">
      <c r="A2302" t="str">
        <f t="shared" si="196"/>
        <v>CHEK1</v>
      </c>
      <c r="B2302" t="s">
        <v>291</v>
      </c>
      <c r="C2302">
        <v>125496475</v>
      </c>
      <c r="D2302" t="s">
        <v>8</v>
      </c>
      <c r="E2302">
        <v>24</v>
      </c>
      <c r="F2302" t="s">
        <v>5109</v>
      </c>
      <c r="G2302">
        <v>0.17627222801699999</v>
      </c>
    </row>
    <row r="2303" spans="1:7" x14ac:dyDescent="0.2">
      <c r="A2303" t="str">
        <f t="shared" si="196"/>
        <v>CHEK1</v>
      </c>
      <c r="B2303" t="s">
        <v>291</v>
      </c>
      <c r="C2303">
        <v>125496217</v>
      </c>
      <c r="D2303" t="s">
        <v>8</v>
      </c>
      <c r="E2303">
        <v>25</v>
      </c>
      <c r="F2303" t="s">
        <v>5110</v>
      </c>
      <c r="G2303">
        <v>0.41409218265100001</v>
      </c>
    </row>
    <row r="2304" spans="1:7" x14ac:dyDescent="0.2">
      <c r="A2304" t="str">
        <f t="shared" si="196"/>
        <v>CHEK1</v>
      </c>
      <c r="B2304" t="s">
        <v>291</v>
      </c>
      <c r="C2304">
        <v>125495279</v>
      </c>
      <c r="D2304" t="s">
        <v>8</v>
      </c>
      <c r="E2304">
        <v>23</v>
      </c>
      <c r="F2304" t="s">
        <v>5111</v>
      </c>
      <c r="G2304">
        <v>3.1699867170300003E-2</v>
      </c>
    </row>
    <row r="2305" spans="1:7" x14ac:dyDescent="0.2">
      <c r="A2305" t="str">
        <f t="shared" si="196"/>
        <v>CHEK1</v>
      </c>
      <c r="B2305" t="s">
        <v>291</v>
      </c>
      <c r="C2305">
        <v>125495241</v>
      </c>
      <c r="D2305" t="s">
        <v>3</v>
      </c>
      <c r="E2305">
        <v>27</v>
      </c>
      <c r="F2305" t="s">
        <v>5112</v>
      </c>
      <c r="G2305">
        <v>-0.184913182481</v>
      </c>
    </row>
    <row r="2306" spans="1:7" x14ac:dyDescent="0.2">
      <c r="A2306" t="str">
        <f t="shared" si="196"/>
        <v>CHEK1</v>
      </c>
      <c r="B2306" t="s">
        <v>291</v>
      </c>
      <c r="C2306">
        <v>125496423</v>
      </c>
      <c r="D2306" t="s">
        <v>3</v>
      </c>
      <c r="E2306">
        <v>23</v>
      </c>
      <c r="F2306" t="s">
        <v>5113</v>
      </c>
      <c r="G2306">
        <v>0.51839648575399999</v>
      </c>
    </row>
    <row r="2307" spans="1:7" x14ac:dyDescent="0.2">
      <c r="A2307" t="str">
        <f t="shared" si="196"/>
        <v>CHEK1</v>
      </c>
      <c r="B2307" t="s">
        <v>291</v>
      </c>
      <c r="C2307">
        <v>125495218</v>
      </c>
      <c r="D2307" t="s">
        <v>3</v>
      </c>
      <c r="E2307">
        <v>25</v>
      </c>
      <c r="F2307" t="s">
        <v>5114</v>
      </c>
      <c r="G2307">
        <v>-3.5741628928000001E-2</v>
      </c>
    </row>
    <row r="2308" spans="1:7" x14ac:dyDescent="0.2">
      <c r="A2308" t="str">
        <f t="shared" si="196"/>
        <v>CHEK1</v>
      </c>
      <c r="B2308" t="s">
        <v>291</v>
      </c>
      <c r="C2308">
        <v>125495204</v>
      </c>
      <c r="D2308" t="s">
        <v>3</v>
      </c>
      <c r="E2308">
        <v>25</v>
      </c>
      <c r="F2308" t="s">
        <v>5115</v>
      </c>
      <c r="G2308">
        <v>-9.1102901423300006E-2</v>
      </c>
    </row>
    <row r="2309" spans="1:7" x14ac:dyDescent="0.2">
      <c r="A2309" t="str">
        <f t="shared" si="196"/>
        <v>CHEK1</v>
      </c>
      <c r="B2309" t="s">
        <v>291</v>
      </c>
      <c r="C2309">
        <v>125495295</v>
      </c>
      <c r="D2309" t="s">
        <v>3</v>
      </c>
      <c r="E2309">
        <v>24</v>
      </c>
      <c r="F2309" t="s">
        <v>5116</v>
      </c>
      <c r="G2309">
        <v>0.13394081430599999</v>
      </c>
    </row>
    <row r="2310" spans="1:7" x14ac:dyDescent="0.2">
      <c r="A2310" t="str">
        <f t="shared" si="196"/>
        <v>CHEK1</v>
      </c>
      <c r="B2310" t="s">
        <v>291</v>
      </c>
      <c r="C2310">
        <v>125495305</v>
      </c>
      <c r="D2310" t="s">
        <v>3</v>
      </c>
      <c r="E2310">
        <v>24</v>
      </c>
      <c r="F2310" t="s">
        <v>5117</v>
      </c>
      <c r="G2310">
        <v>0.17806625464100001</v>
      </c>
    </row>
    <row r="2311" spans="1:7" x14ac:dyDescent="0.2">
      <c r="A2311" t="str">
        <f t="shared" si="196"/>
        <v>CHEK1</v>
      </c>
      <c r="B2311" t="s">
        <v>291</v>
      </c>
      <c r="C2311">
        <v>125495147</v>
      </c>
      <c r="D2311" t="s">
        <v>8</v>
      </c>
      <c r="E2311">
        <v>23</v>
      </c>
      <c r="F2311" t="s">
        <v>5118</v>
      </c>
      <c r="G2311">
        <v>7.9628234781700002E-2</v>
      </c>
    </row>
    <row r="2312" spans="1:7" x14ac:dyDescent="0.2">
      <c r="A2312" t="str">
        <f t="shared" si="196"/>
        <v>CHEK1</v>
      </c>
      <c r="B2312" t="s">
        <v>291</v>
      </c>
      <c r="C2312">
        <v>125496255</v>
      </c>
      <c r="D2312" t="s">
        <v>3</v>
      </c>
      <c r="E2312">
        <v>24</v>
      </c>
      <c r="F2312" t="s">
        <v>5119</v>
      </c>
      <c r="G2312">
        <v>1.4770845987700001</v>
      </c>
    </row>
    <row r="2313" spans="1:7" x14ac:dyDescent="0.2">
      <c r="A2313" t="str">
        <f t="shared" si="196"/>
        <v>CHEK1</v>
      </c>
      <c r="B2313" t="s">
        <v>291</v>
      </c>
      <c r="C2313">
        <v>125495169</v>
      </c>
      <c r="D2313" t="s">
        <v>8</v>
      </c>
      <c r="E2313">
        <v>24</v>
      </c>
      <c r="F2313" t="s">
        <v>5120</v>
      </c>
      <c r="G2313">
        <v>-1.0150414243699999E-2</v>
      </c>
    </row>
    <row r="2314" spans="1:7" x14ac:dyDescent="0.2">
      <c r="A2314" t="str">
        <f t="shared" si="196"/>
        <v>CHEK1</v>
      </c>
      <c r="B2314" t="s">
        <v>291</v>
      </c>
      <c r="C2314">
        <v>125496335</v>
      </c>
      <c r="D2314" t="s">
        <v>3</v>
      </c>
      <c r="E2314">
        <v>21</v>
      </c>
      <c r="F2314" t="s">
        <v>5121</v>
      </c>
      <c r="G2314">
        <v>3.0846568151500001E-2</v>
      </c>
    </row>
    <row r="2315" spans="1:7" x14ac:dyDescent="0.2">
      <c r="A2315" t="str">
        <f t="shared" si="196"/>
        <v>CHEK1</v>
      </c>
      <c r="B2315" t="s">
        <v>291</v>
      </c>
      <c r="C2315">
        <v>125496272</v>
      </c>
      <c r="D2315" t="s">
        <v>3</v>
      </c>
      <c r="E2315">
        <v>23</v>
      </c>
      <c r="F2315" t="s">
        <v>5122</v>
      </c>
      <c r="G2315">
        <v>1.0045189154800001</v>
      </c>
    </row>
    <row r="2316" spans="1:7" x14ac:dyDescent="0.2">
      <c r="A2316" t="str">
        <f t="shared" si="196"/>
        <v>CHEK1</v>
      </c>
      <c r="B2316" t="s">
        <v>291</v>
      </c>
      <c r="C2316">
        <v>125496347</v>
      </c>
      <c r="D2316" t="s">
        <v>3</v>
      </c>
      <c r="E2316">
        <v>25</v>
      </c>
      <c r="F2316" t="s">
        <v>5123</v>
      </c>
      <c r="G2316">
        <v>0.30040478353799999</v>
      </c>
    </row>
    <row r="2317" spans="1:7" x14ac:dyDescent="0.2">
      <c r="A2317" t="str">
        <f t="shared" si="196"/>
        <v>CHEK1</v>
      </c>
      <c r="B2317" t="s">
        <v>291</v>
      </c>
      <c r="C2317">
        <v>125496368</v>
      </c>
      <c r="D2317" t="s">
        <v>3</v>
      </c>
      <c r="E2317">
        <v>25</v>
      </c>
      <c r="F2317" t="s">
        <v>5124</v>
      </c>
      <c r="G2317">
        <v>-1.9753579447E-2</v>
      </c>
    </row>
    <row r="2318" spans="1:7" x14ac:dyDescent="0.2">
      <c r="A2318" t="str">
        <f t="shared" ref="A2318:A2327" si="197">"CHERP"</f>
        <v>CHERP</v>
      </c>
      <c r="B2318" t="s">
        <v>245</v>
      </c>
      <c r="C2318">
        <v>16653355</v>
      </c>
      <c r="D2318" t="s">
        <v>8</v>
      </c>
      <c r="E2318">
        <v>24</v>
      </c>
      <c r="F2318" t="s">
        <v>5125</v>
      </c>
      <c r="G2318">
        <v>5.4183654363800002E-2</v>
      </c>
    </row>
    <row r="2319" spans="1:7" x14ac:dyDescent="0.2">
      <c r="A2319" t="str">
        <f t="shared" si="197"/>
        <v>CHERP</v>
      </c>
      <c r="B2319" t="s">
        <v>245</v>
      </c>
      <c r="C2319">
        <v>16653179</v>
      </c>
      <c r="D2319" t="s">
        <v>8</v>
      </c>
      <c r="E2319">
        <v>24</v>
      </c>
      <c r="F2319" t="s">
        <v>5126</v>
      </c>
      <c r="G2319">
        <v>0.43628738815399998</v>
      </c>
    </row>
    <row r="2320" spans="1:7" x14ac:dyDescent="0.2">
      <c r="A2320" t="str">
        <f t="shared" si="197"/>
        <v>CHERP</v>
      </c>
      <c r="B2320" t="s">
        <v>245</v>
      </c>
      <c r="C2320">
        <v>16653156</v>
      </c>
      <c r="D2320" t="s">
        <v>8</v>
      </c>
      <c r="E2320">
        <v>24</v>
      </c>
      <c r="F2320" t="s">
        <v>5127</v>
      </c>
      <c r="G2320">
        <v>1.23883718894E-2</v>
      </c>
    </row>
    <row r="2321" spans="1:7" x14ac:dyDescent="0.2">
      <c r="A2321" t="str">
        <f t="shared" si="197"/>
        <v>CHERP</v>
      </c>
      <c r="B2321" t="s">
        <v>245</v>
      </c>
      <c r="C2321">
        <v>16653219</v>
      </c>
      <c r="D2321" t="s">
        <v>3</v>
      </c>
      <c r="E2321">
        <v>22</v>
      </c>
      <c r="F2321" t="s">
        <v>5128</v>
      </c>
      <c r="G2321">
        <v>1.9818850582600001</v>
      </c>
    </row>
    <row r="2322" spans="1:7" x14ac:dyDescent="0.2">
      <c r="A2322" t="str">
        <f t="shared" si="197"/>
        <v>CHERP</v>
      </c>
      <c r="B2322" t="s">
        <v>245</v>
      </c>
      <c r="C2322">
        <v>16653231</v>
      </c>
      <c r="D2322" t="s">
        <v>3</v>
      </c>
      <c r="E2322">
        <v>23</v>
      </c>
      <c r="F2322" t="s">
        <v>5129</v>
      </c>
      <c r="G2322">
        <v>0.58182755359000005</v>
      </c>
    </row>
    <row r="2323" spans="1:7" x14ac:dyDescent="0.2">
      <c r="A2323" t="str">
        <f t="shared" si="197"/>
        <v>CHERP</v>
      </c>
      <c r="B2323" t="s">
        <v>245</v>
      </c>
      <c r="C2323">
        <v>16653277</v>
      </c>
      <c r="D2323" t="s">
        <v>3</v>
      </c>
      <c r="E2323">
        <v>24</v>
      </c>
      <c r="F2323" t="s">
        <v>5130</v>
      </c>
      <c r="G2323">
        <v>-8.5477825571099994E-2</v>
      </c>
    </row>
    <row r="2324" spans="1:7" x14ac:dyDescent="0.2">
      <c r="A2324" t="str">
        <f t="shared" si="197"/>
        <v>CHERP</v>
      </c>
      <c r="B2324" t="s">
        <v>245</v>
      </c>
      <c r="C2324">
        <v>16653119</v>
      </c>
      <c r="D2324" t="s">
        <v>8</v>
      </c>
      <c r="E2324">
        <v>24</v>
      </c>
      <c r="F2324" t="s">
        <v>5131</v>
      </c>
      <c r="G2324">
        <v>-2.8936644494900001E-3</v>
      </c>
    </row>
    <row r="2325" spans="1:7" x14ac:dyDescent="0.2">
      <c r="A2325" t="str">
        <f t="shared" si="197"/>
        <v>CHERP</v>
      </c>
      <c r="B2325" t="s">
        <v>245</v>
      </c>
      <c r="C2325">
        <v>16653127</v>
      </c>
      <c r="D2325" t="s">
        <v>8</v>
      </c>
      <c r="E2325">
        <v>24</v>
      </c>
      <c r="F2325" t="s">
        <v>5132</v>
      </c>
      <c r="G2325">
        <v>0.25141674994500002</v>
      </c>
    </row>
    <row r="2326" spans="1:7" x14ac:dyDescent="0.2">
      <c r="A2326" t="str">
        <f t="shared" si="197"/>
        <v>CHERP</v>
      </c>
      <c r="B2326" t="s">
        <v>245</v>
      </c>
      <c r="C2326">
        <v>16653387</v>
      </c>
      <c r="D2326" t="s">
        <v>8</v>
      </c>
      <c r="E2326">
        <v>23</v>
      </c>
      <c r="F2326" t="s">
        <v>5133</v>
      </c>
      <c r="G2326">
        <v>2.5856677114900001E-2</v>
      </c>
    </row>
    <row r="2327" spans="1:7" x14ac:dyDescent="0.2">
      <c r="A2327" t="str">
        <f t="shared" si="197"/>
        <v>CHERP</v>
      </c>
      <c r="B2327" t="s">
        <v>245</v>
      </c>
      <c r="C2327">
        <v>16653170</v>
      </c>
      <c r="D2327" t="s">
        <v>8</v>
      </c>
      <c r="E2327">
        <v>24</v>
      </c>
      <c r="F2327" t="s">
        <v>5134</v>
      </c>
      <c r="G2327">
        <v>0.321691156077</v>
      </c>
    </row>
    <row r="2328" spans="1:7" x14ac:dyDescent="0.2">
      <c r="A2328" t="str">
        <f t="shared" ref="A2328:A2337" si="198">"CHIC2"</f>
        <v>CHIC2</v>
      </c>
      <c r="B2328" t="s">
        <v>24</v>
      </c>
      <c r="C2328">
        <v>54930631</v>
      </c>
      <c r="D2328" t="s">
        <v>8</v>
      </c>
      <c r="E2328">
        <v>24</v>
      </c>
      <c r="F2328" t="s">
        <v>5135</v>
      </c>
      <c r="G2328">
        <v>1.2129330359199999</v>
      </c>
    </row>
    <row r="2329" spans="1:7" x14ac:dyDescent="0.2">
      <c r="A2329" t="str">
        <f t="shared" si="198"/>
        <v>CHIC2</v>
      </c>
      <c r="B2329" t="s">
        <v>24</v>
      </c>
      <c r="C2329">
        <v>54930576</v>
      </c>
      <c r="D2329" t="s">
        <v>3</v>
      </c>
      <c r="E2329">
        <v>23</v>
      </c>
      <c r="F2329" t="s">
        <v>5136</v>
      </c>
      <c r="G2329">
        <v>2.8408019013699999E-2</v>
      </c>
    </row>
    <row r="2330" spans="1:7" x14ac:dyDescent="0.2">
      <c r="A2330" t="str">
        <f t="shared" si="198"/>
        <v>CHIC2</v>
      </c>
      <c r="B2330" t="s">
        <v>24</v>
      </c>
      <c r="C2330">
        <v>54930582</v>
      </c>
      <c r="D2330" t="s">
        <v>3</v>
      </c>
      <c r="E2330">
        <v>24</v>
      </c>
      <c r="F2330" t="s">
        <v>5137</v>
      </c>
      <c r="G2330">
        <v>0.91472084871799997</v>
      </c>
    </row>
    <row r="2331" spans="1:7" x14ac:dyDescent="0.2">
      <c r="A2331" t="str">
        <f t="shared" si="198"/>
        <v>CHIC2</v>
      </c>
      <c r="B2331" t="s">
        <v>24</v>
      </c>
      <c r="C2331">
        <v>54930890</v>
      </c>
      <c r="D2331" t="s">
        <v>8</v>
      </c>
      <c r="E2331">
        <v>24</v>
      </c>
      <c r="F2331" t="s">
        <v>5138</v>
      </c>
      <c r="G2331">
        <v>-3.8983963642799997E-2</v>
      </c>
    </row>
    <row r="2332" spans="1:7" x14ac:dyDescent="0.2">
      <c r="A2332" t="str">
        <f t="shared" si="198"/>
        <v>CHIC2</v>
      </c>
      <c r="B2332" t="s">
        <v>24</v>
      </c>
      <c r="C2332">
        <v>54930846</v>
      </c>
      <c r="D2332" t="s">
        <v>8</v>
      </c>
      <c r="E2332">
        <v>24</v>
      </c>
      <c r="F2332" t="s">
        <v>5139</v>
      </c>
      <c r="G2332">
        <v>0.55905155930999995</v>
      </c>
    </row>
    <row r="2333" spans="1:7" x14ac:dyDescent="0.2">
      <c r="A2333" t="str">
        <f t="shared" si="198"/>
        <v>CHIC2</v>
      </c>
      <c r="B2333" t="s">
        <v>24</v>
      </c>
      <c r="C2333">
        <v>54930626</v>
      </c>
      <c r="D2333" t="s">
        <v>8</v>
      </c>
      <c r="E2333">
        <v>24</v>
      </c>
      <c r="F2333" t="s">
        <v>5140</v>
      </c>
      <c r="G2333">
        <v>0.87234611535999995</v>
      </c>
    </row>
    <row r="2334" spans="1:7" x14ac:dyDescent="0.2">
      <c r="A2334" t="str">
        <f t="shared" si="198"/>
        <v>CHIC2</v>
      </c>
      <c r="B2334" t="s">
        <v>24</v>
      </c>
      <c r="C2334">
        <v>54930719</v>
      </c>
      <c r="D2334" t="s">
        <v>3</v>
      </c>
      <c r="E2334">
        <v>22</v>
      </c>
      <c r="F2334" t="s">
        <v>5141</v>
      </c>
      <c r="G2334">
        <v>0.409929784543</v>
      </c>
    </row>
    <row r="2335" spans="1:7" x14ac:dyDescent="0.2">
      <c r="A2335" t="str">
        <f t="shared" si="198"/>
        <v>CHIC2</v>
      </c>
      <c r="B2335" t="s">
        <v>24</v>
      </c>
      <c r="C2335">
        <v>54930791</v>
      </c>
      <c r="D2335" t="s">
        <v>3</v>
      </c>
      <c r="E2335">
        <v>24</v>
      </c>
      <c r="F2335" t="s">
        <v>5142</v>
      </c>
      <c r="G2335">
        <v>0.73041091865100005</v>
      </c>
    </row>
    <row r="2336" spans="1:7" x14ac:dyDescent="0.2">
      <c r="A2336" t="str">
        <f t="shared" si="198"/>
        <v>CHIC2</v>
      </c>
      <c r="B2336" t="s">
        <v>24</v>
      </c>
      <c r="C2336">
        <v>54930612</v>
      </c>
      <c r="D2336" t="s">
        <v>3</v>
      </c>
      <c r="E2336">
        <v>23</v>
      </c>
      <c r="F2336" t="s">
        <v>5143</v>
      </c>
      <c r="G2336">
        <v>9.2587246127400005E-2</v>
      </c>
    </row>
    <row r="2337" spans="1:7" x14ac:dyDescent="0.2">
      <c r="A2337" t="str">
        <f t="shared" si="198"/>
        <v>CHIC2</v>
      </c>
      <c r="B2337" t="s">
        <v>24</v>
      </c>
      <c r="C2337">
        <v>54930703</v>
      </c>
      <c r="D2337" t="s">
        <v>3</v>
      </c>
      <c r="E2337">
        <v>24</v>
      </c>
      <c r="F2337" t="s">
        <v>5144</v>
      </c>
      <c r="G2337">
        <v>6.9728601459199999E-2</v>
      </c>
    </row>
    <row r="2338" spans="1:7" x14ac:dyDescent="0.2">
      <c r="A2338" t="str">
        <f t="shared" ref="A2338:A2357" si="199">"CHMP2A"</f>
        <v>CHMP2A</v>
      </c>
      <c r="B2338" t="s">
        <v>245</v>
      </c>
      <c r="C2338">
        <v>59066336</v>
      </c>
      <c r="D2338" t="s">
        <v>3</v>
      </c>
      <c r="E2338">
        <v>24</v>
      </c>
      <c r="F2338" t="s">
        <v>5145</v>
      </c>
      <c r="G2338">
        <v>0.65671639706399998</v>
      </c>
    </row>
    <row r="2339" spans="1:7" x14ac:dyDescent="0.2">
      <c r="A2339" t="str">
        <f t="shared" si="199"/>
        <v>CHMP2A</v>
      </c>
      <c r="B2339" t="s">
        <v>245</v>
      </c>
      <c r="C2339">
        <v>59065730</v>
      </c>
      <c r="D2339" t="s">
        <v>3</v>
      </c>
      <c r="E2339">
        <v>24</v>
      </c>
      <c r="F2339" t="s">
        <v>5146</v>
      </c>
      <c r="G2339">
        <v>6.7063471814400005E-2</v>
      </c>
    </row>
    <row r="2340" spans="1:7" x14ac:dyDescent="0.2">
      <c r="A2340" t="str">
        <f t="shared" si="199"/>
        <v>CHMP2A</v>
      </c>
      <c r="B2340" t="s">
        <v>245</v>
      </c>
      <c r="C2340">
        <v>59065793</v>
      </c>
      <c r="D2340" t="s">
        <v>3</v>
      </c>
      <c r="E2340">
        <v>25</v>
      </c>
      <c r="F2340" t="s">
        <v>5147</v>
      </c>
      <c r="G2340">
        <v>-4.2338299436800002E-2</v>
      </c>
    </row>
    <row r="2341" spans="1:7" x14ac:dyDescent="0.2">
      <c r="A2341" t="str">
        <f t="shared" si="199"/>
        <v>CHMP2A</v>
      </c>
      <c r="B2341" t="s">
        <v>245</v>
      </c>
      <c r="C2341">
        <v>59065805</v>
      </c>
      <c r="D2341" t="s">
        <v>3</v>
      </c>
      <c r="E2341">
        <v>24</v>
      </c>
      <c r="F2341" t="s">
        <v>5148</v>
      </c>
      <c r="G2341">
        <v>1.15838957323E-2</v>
      </c>
    </row>
    <row r="2342" spans="1:7" x14ac:dyDescent="0.2">
      <c r="A2342" t="str">
        <f t="shared" si="199"/>
        <v>CHMP2A</v>
      </c>
      <c r="B2342" t="s">
        <v>245</v>
      </c>
      <c r="C2342">
        <v>59065836</v>
      </c>
      <c r="D2342" t="s">
        <v>3</v>
      </c>
      <c r="E2342">
        <v>24</v>
      </c>
      <c r="F2342" t="s">
        <v>5149</v>
      </c>
      <c r="G2342">
        <v>-3.3730447194300003E-2</v>
      </c>
    </row>
    <row r="2343" spans="1:7" x14ac:dyDescent="0.2">
      <c r="A2343" t="str">
        <f t="shared" si="199"/>
        <v>CHMP2A</v>
      </c>
      <c r="B2343" t="s">
        <v>245</v>
      </c>
      <c r="C2343">
        <v>59066230</v>
      </c>
      <c r="D2343" t="s">
        <v>3</v>
      </c>
      <c r="E2343">
        <v>22</v>
      </c>
      <c r="F2343" t="s">
        <v>5150</v>
      </c>
      <c r="G2343">
        <v>0.22310143136400001</v>
      </c>
    </row>
    <row r="2344" spans="1:7" x14ac:dyDescent="0.2">
      <c r="A2344" t="str">
        <f t="shared" si="199"/>
        <v>CHMP2A</v>
      </c>
      <c r="B2344" t="s">
        <v>245</v>
      </c>
      <c r="C2344">
        <v>59066388</v>
      </c>
      <c r="D2344" t="s">
        <v>8</v>
      </c>
      <c r="E2344">
        <v>23</v>
      </c>
      <c r="F2344" t="s">
        <v>5151</v>
      </c>
      <c r="G2344">
        <v>6.1100902238599999E-2</v>
      </c>
    </row>
    <row r="2345" spans="1:7" x14ac:dyDescent="0.2">
      <c r="A2345" t="str">
        <f t="shared" si="199"/>
        <v>CHMP2A</v>
      </c>
      <c r="B2345" t="s">
        <v>245</v>
      </c>
      <c r="C2345">
        <v>59066343</v>
      </c>
      <c r="D2345" t="s">
        <v>8</v>
      </c>
      <c r="E2345">
        <v>24</v>
      </c>
      <c r="F2345" t="s">
        <v>5152</v>
      </c>
      <c r="G2345">
        <v>6.8228199208799994E-2</v>
      </c>
    </row>
    <row r="2346" spans="1:7" x14ac:dyDescent="0.2">
      <c r="A2346" t="str">
        <f t="shared" si="199"/>
        <v>CHMP2A</v>
      </c>
      <c r="B2346" t="s">
        <v>245</v>
      </c>
      <c r="C2346">
        <v>59066293</v>
      </c>
      <c r="D2346" t="s">
        <v>8</v>
      </c>
      <c r="E2346">
        <v>22</v>
      </c>
      <c r="F2346" t="s">
        <v>5153</v>
      </c>
      <c r="G2346">
        <v>0.332071739719</v>
      </c>
    </row>
    <row r="2347" spans="1:7" x14ac:dyDescent="0.2">
      <c r="A2347" t="str">
        <f t="shared" si="199"/>
        <v>CHMP2A</v>
      </c>
      <c r="B2347" t="s">
        <v>245</v>
      </c>
      <c r="C2347">
        <v>59066282</v>
      </c>
      <c r="D2347" t="s">
        <v>8</v>
      </c>
      <c r="E2347">
        <v>24</v>
      </c>
      <c r="F2347" t="s">
        <v>5154</v>
      </c>
      <c r="G2347">
        <v>1.35490006237</v>
      </c>
    </row>
    <row r="2348" spans="1:7" x14ac:dyDescent="0.2">
      <c r="A2348" t="str">
        <f t="shared" si="199"/>
        <v>CHMP2A</v>
      </c>
      <c r="B2348" t="s">
        <v>245</v>
      </c>
      <c r="C2348">
        <v>59066249</v>
      </c>
      <c r="D2348" t="s">
        <v>8</v>
      </c>
      <c r="E2348">
        <v>24</v>
      </c>
      <c r="F2348" t="s">
        <v>5155</v>
      </c>
      <c r="G2348">
        <v>0.18084093995799999</v>
      </c>
    </row>
    <row r="2349" spans="1:7" x14ac:dyDescent="0.2">
      <c r="A2349" t="str">
        <f t="shared" si="199"/>
        <v>CHMP2A</v>
      </c>
      <c r="B2349" t="s">
        <v>245</v>
      </c>
      <c r="C2349">
        <v>59066217</v>
      </c>
      <c r="D2349" t="s">
        <v>8</v>
      </c>
      <c r="E2349">
        <v>23</v>
      </c>
      <c r="F2349" t="s">
        <v>5156</v>
      </c>
      <c r="G2349">
        <v>0.760574036048</v>
      </c>
    </row>
    <row r="2350" spans="1:7" x14ac:dyDescent="0.2">
      <c r="A2350" t="str">
        <f t="shared" si="199"/>
        <v>CHMP2A</v>
      </c>
      <c r="B2350" t="s">
        <v>245</v>
      </c>
      <c r="C2350">
        <v>59066048</v>
      </c>
      <c r="D2350" t="s">
        <v>8</v>
      </c>
      <c r="E2350">
        <v>24</v>
      </c>
      <c r="F2350" t="s">
        <v>5157</v>
      </c>
      <c r="G2350">
        <v>2.2028151044200001E-2</v>
      </c>
    </row>
    <row r="2351" spans="1:7" x14ac:dyDescent="0.2">
      <c r="A2351" t="str">
        <f t="shared" si="199"/>
        <v>CHMP2A</v>
      </c>
      <c r="B2351" t="s">
        <v>245</v>
      </c>
      <c r="C2351">
        <v>59066017</v>
      </c>
      <c r="D2351" t="s">
        <v>8</v>
      </c>
      <c r="E2351">
        <v>24</v>
      </c>
      <c r="F2351" t="s">
        <v>5158</v>
      </c>
      <c r="G2351">
        <v>-9.2331874503700007E-2</v>
      </c>
    </row>
    <row r="2352" spans="1:7" x14ac:dyDescent="0.2">
      <c r="A2352" t="str">
        <f t="shared" si="199"/>
        <v>CHMP2A</v>
      </c>
      <c r="B2352" t="s">
        <v>245</v>
      </c>
      <c r="C2352">
        <v>59065961</v>
      </c>
      <c r="D2352" t="s">
        <v>8</v>
      </c>
      <c r="E2352">
        <v>23</v>
      </c>
      <c r="F2352" t="s">
        <v>5159</v>
      </c>
      <c r="G2352">
        <v>-3.6863827933399998E-2</v>
      </c>
    </row>
    <row r="2353" spans="1:7" x14ac:dyDescent="0.2">
      <c r="A2353" t="str">
        <f t="shared" si="199"/>
        <v>CHMP2A</v>
      </c>
      <c r="B2353" t="s">
        <v>245</v>
      </c>
      <c r="C2353">
        <v>59065953</v>
      </c>
      <c r="D2353" t="s">
        <v>8</v>
      </c>
      <c r="E2353">
        <v>23</v>
      </c>
      <c r="F2353" t="s">
        <v>5160</v>
      </c>
      <c r="G2353">
        <v>0.18924035066299999</v>
      </c>
    </row>
    <row r="2354" spans="1:7" x14ac:dyDescent="0.2">
      <c r="A2354" t="str">
        <f t="shared" si="199"/>
        <v>CHMP2A</v>
      </c>
      <c r="B2354" t="s">
        <v>245</v>
      </c>
      <c r="C2354">
        <v>59066346</v>
      </c>
      <c r="D2354" t="s">
        <v>3</v>
      </c>
      <c r="E2354">
        <v>24</v>
      </c>
      <c r="F2354" t="s">
        <v>5161</v>
      </c>
      <c r="G2354">
        <v>0.203331653103</v>
      </c>
    </row>
    <row r="2355" spans="1:7" x14ac:dyDescent="0.2">
      <c r="A2355" t="str">
        <f t="shared" si="199"/>
        <v>CHMP2A</v>
      </c>
      <c r="B2355" t="s">
        <v>245</v>
      </c>
      <c r="C2355">
        <v>59066294</v>
      </c>
      <c r="D2355" t="s">
        <v>3</v>
      </c>
      <c r="E2355">
        <v>24</v>
      </c>
      <c r="F2355" t="s">
        <v>5162</v>
      </c>
      <c r="G2355">
        <v>0.88452590157800004</v>
      </c>
    </row>
    <row r="2356" spans="1:7" x14ac:dyDescent="0.2">
      <c r="A2356" t="str">
        <f t="shared" si="199"/>
        <v>CHMP2A</v>
      </c>
      <c r="B2356" t="s">
        <v>245</v>
      </c>
      <c r="C2356">
        <v>59065929</v>
      </c>
      <c r="D2356" t="s">
        <v>8</v>
      </c>
      <c r="E2356">
        <v>24</v>
      </c>
      <c r="F2356" t="s">
        <v>5163</v>
      </c>
      <c r="G2356">
        <v>6.1475728345900003E-2</v>
      </c>
    </row>
    <row r="2357" spans="1:7" x14ac:dyDescent="0.2">
      <c r="A2357" t="str">
        <f t="shared" si="199"/>
        <v>CHMP2A</v>
      </c>
      <c r="B2357" t="s">
        <v>245</v>
      </c>
      <c r="C2357">
        <v>59065788</v>
      </c>
      <c r="D2357" t="s">
        <v>8</v>
      </c>
      <c r="E2357">
        <v>23</v>
      </c>
      <c r="F2357" t="s">
        <v>5164</v>
      </c>
      <c r="G2357">
        <v>0.17447718428600001</v>
      </c>
    </row>
    <row r="2358" spans="1:7" x14ac:dyDescent="0.2">
      <c r="A2358" t="str">
        <f t="shared" ref="A2358:A2367" si="200">"CHMP3"</f>
        <v>CHMP3</v>
      </c>
      <c r="B2358" t="s">
        <v>161</v>
      </c>
      <c r="C2358">
        <v>86790606</v>
      </c>
      <c r="D2358" t="s">
        <v>8</v>
      </c>
      <c r="E2358">
        <v>23</v>
      </c>
      <c r="F2358" t="s">
        <v>5165</v>
      </c>
      <c r="G2358">
        <v>0.254547735788</v>
      </c>
    </row>
    <row r="2359" spans="1:7" x14ac:dyDescent="0.2">
      <c r="A2359" t="str">
        <f t="shared" si="200"/>
        <v>CHMP3</v>
      </c>
      <c r="B2359" t="s">
        <v>161</v>
      </c>
      <c r="C2359">
        <v>86790500</v>
      </c>
      <c r="D2359" t="s">
        <v>8</v>
      </c>
      <c r="E2359">
        <v>22</v>
      </c>
      <c r="F2359" t="s">
        <v>5166</v>
      </c>
      <c r="G2359">
        <v>0.53437058363199996</v>
      </c>
    </row>
    <row r="2360" spans="1:7" x14ac:dyDescent="0.2">
      <c r="A2360" t="str">
        <f t="shared" si="200"/>
        <v>CHMP3</v>
      </c>
      <c r="B2360" t="s">
        <v>161</v>
      </c>
      <c r="C2360">
        <v>86790355</v>
      </c>
      <c r="D2360" t="s">
        <v>3</v>
      </c>
      <c r="E2360">
        <v>24</v>
      </c>
      <c r="F2360" t="s">
        <v>5167</v>
      </c>
      <c r="G2360">
        <v>0.862947111918</v>
      </c>
    </row>
    <row r="2361" spans="1:7" x14ac:dyDescent="0.2">
      <c r="A2361" t="str">
        <f t="shared" si="200"/>
        <v>CHMP3</v>
      </c>
      <c r="B2361" t="s">
        <v>161</v>
      </c>
      <c r="C2361">
        <v>86790467</v>
      </c>
      <c r="D2361" t="s">
        <v>3</v>
      </c>
      <c r="E2361">
        <v>21</v>
      </c>
      <c r="F2361" t="s">
        <v>5168</v>
      </c>
      <c r="G2361">
        <v>0.66109234640699999</v>
      </c>
    </row>
    <row r="2362" spans="1:7" x14ac:dyDescent="0.2">
      <c r="A2362" t="str">
        <f t="shared" si="200"/>
        <v>CHMP3</v>
      </c>
      <c r="B2362" t="s">
        <v>161</v>
      </c>
      <c r="C2362">
        <v>86790576</v>
      </c>
      <c r="D2362" t="s">
        <v>3</v>
      </c>
      <c r="E2362">
        <v>23</v>
      </c>
      <c r="F2362" t="s">
        <v>5169</v>
      </c>
      <c r="G2362">
        <v>0.165813313953</v>
      </c>
    </row>
    <row r="2363" spans="1:7" x14ac:dyDescent="0.2">
      <c r="A2363" t="str">
        <f t="shared" si="200"/>
        <v>CHMP3</v>
      </c>
      <c r="B2363" t="s">
        <v>161</v>
      </c>
      <c r="C2363">
        <v>86790451</v>
      </c>
      <c r="D2363" t="s">
        <v>8</v>
      </c>
      <c r="E2363">
        <v>24</v>
      </c>
      <c r="F2363" t="s">
        <v>5170</v>
      </c>
      <c r="G2363">
        <v>0.75175735131099997</v>
      </c>
    </row>
    <row r="2364" spans="1:7" x14ac:dyDescent="0.2">
      <c r="A2364" t="str">
        <f t="shared" si="200"/>
        <v>CHMP3</v>
      </c>
      <c r="B2364" t="s">
        <v>161</v>
      </c>
      <c r="C2364">
        <v>86790331</v>
      </c>
      <c r="D2364" t="s">
        <v>8</v>
      </c>
      <c r="E2364">
        <v>24</v>
      </c>
      <c r="F2364" t="s">
        <v>5171</v>
      </c>
      <c r="G2364">
        <v>0.10868627862499999</v>
      </c>
    </row>
    <row r="2365" spans="1:7" x14ac:dyDescent="0.2">
      <c r="A2365" t="str">
        <f t="shared" si="200"/>
        <v>CHMP3</v>
      </c>
      <c r="B2365" t="s">
        <v>161</v>
      </c>
      <c r="C2365">
        <v>86790549</v>
      </c>
      <c r="D2365" t="s">
        <v>8</v>
      </c>
      <c r="E2365">
        <v>24</v>
      </c>
      <c r="F2365" t="s">
        <v>5172</v>
      </c>
      <c r="G2365">
        <v>0.10800453852399999</v>
      </c>
    </row>
    <row r="2366" spans="1:7" x14ac:dyDescent="0.2">
      <c r="A2366" t="str">
        <f t="shared" si="200"/>
        <v>CHMP3</v>
      </c>
      <c r="B2366" t="s">
        <v>161</v>
      </c>
      <c r="C2366">
        <v>86790544</v>
      </c>
      <c r="D2366" t="s">
        <v>8</v>
      </c>
      <c r="E2366">
        <v>24</v>
      </c>
      <c r="F2366" t="s">
        <v>5173</v>
      </c>
      <c r="G2366">
        <v>-6.04052180901E-2</v>
      </c>
    </row>
    <row r="2367" spans="1:7" x14ac:dyDescent="0.2">
      <c r="A2367" t="str">
        <f t="shared" si="200"/>
        <v>CHMP3</v>
      </c>
      <c r="B2367" t="s">
        <v>161</v>
      </c>
      <c r="C2367">
        <v>86790522</v>
      </c>
      <c r="D2367" t="s">
        <v>8</v>
      </c>
      <c r="E2367">
        <v>23</v>
      </c>
      <c r="F2367" t="s">
        <v>5174</v>
      </c>
      <c r="G2367">
        <v>1.3852955367699999</v>
      </c>
    </row>
    <row r="2368" spans="1:7" x14ac:dyDescent="0.2">
      <c r="A2368" t="str">
        <f t="shared" ref="A2368:A2382" si="201">"CHMP6"</f>
        <v>CHMP6</v>
      </c>
      <c r="B2368" t="s">
        <v>484</v>
      </c>
      <c r="C2368">
        <v>78965716</v>
      </c>
      <c r="D2368" t="s">
        <v>3</v>
      </c>
      <c r="E2368">
        <v>23</v>
      </c>
      <c r="F2368" t="s">
        <v>5175</v>
      </c>
      <c r="G2368">
        <v>1.1418833528000001</v>
      </c>
    </row>
    <row r="2369" spans="1:7" x14ac:dyDescent="0.2">
      <c r="A2369" t="str">
        <f t="shared" si="201"/>
        <v>CHMP6</v>
      </c>
      <c r="B2369" t="s">
        <v>484</v>
      </c>
      <c r="C2369">
        <v>78965630</v>
      </c>
      <c r="D2369" t="s">
        <v>3</v>
      </c>
      <c r="E2369">
        <v>24</v>
      </c>
      <c r="F2369" t="s">
        <v>5176</v>
      </c>
      <c r="G2369">
        <v>0.89205674985299999</v>
      </c>
    </row>
    <row r="2370" spans="1:7" x14ac:dyDescent="0.2">
      <c r="A2370" t="str">
        <f t="shared" si="201"/>
        <v>CHMP6</v>
      </c>
      <c r="B2370" t="s">
        <v>484</v>
      </c>
      <c r="C2370">
        <v>78965885</v>
      </c>
      <c r="D2370" t="s">
        <v>8</v>
      </c>
      <c r="E2370">
        <v>22</v>
      </c>
      <c r="F2370" t="s">
        <v>5177</v>
      </c>
      <c r="G2370">
        <v>0.190670662411</v>
      </c>
    </row>
    <row r="2371" spans="1:7" x14ac:dyDescent="0.2">
      <c r="A2371" t="str">
        <f t="shared" si="201"/>
        <v>CHMP6</v>
      </c>
      <c r="B2371" t="s">
        <v>484</v>
      </c>
      <c r="C2371">
        <v>78965734</v>
      </c>
      <c r="D2371" t="s">
        <v>8</v>
      </c>
      <c r="E2371">
        <v>23</v>
      </c>
      <c r="F2371" t="s">
        <v>5178</v>
      </c>
      <c r="G2371">
        <v>0.76544238804700004</v>
      </c>
    </row>
    <row r="2372" spans="1:7" x14ac:dyDescent="0.2">
      <c r="A2372" t="str">
        <f t="shared" si="201"/>
        <v>CHMP6</v>
      </c>
      <c r="B2372" t="s">
        <v>484</v>
      </c>
      <c r="C2372">
        <v>78965885</v>
      </c>
      <c r="D2372" t="s">
        <v>8</v>
      </c>
      <c r="E2372">
        <v>24</v>
      </c>
      <c r="F2372" t="s">
        <v>5179</v>
      </c>
      <c r="G2372">
        <v>-1.6320464184299999E-2</v>
      </c>
    </row>
    <row r="2373" spans="1:7" x14ac:dyDescent="0.2">
      <c r="A2373" t="str">
        <f t="shared" si="201"/>
        <v>CHMP6</v>
      </c>
      <c r="B2373" t="s">
        <v>484</v>
      </c>
      <c r="C2373">
        <v>78965642</v>
      </c>
      <c r="D2373" t="s">
        <v>8</v>
      </c>
      <c r="E2373">
        <v>22</v>
      </c>
      <c r="F2373" t="s">
        <v>5180</v>
      </c>
      <c r="G2373">
        <v>0.80027284821599998</v>
      </c>
    </row>
    <row r="2374" spans="1:7" x14ac:dyDescent="0.2">
      <c r="A2374" t="str">
        <f t="shared" si="201"/>
        <v>CHMP6</v>
      </c>
      <c r="B2374" t="s">
        <v>484</v>
      </c>
      <c r="C2374">
        <v>78965664</v>
      </c>
      <c r="D2374" t="s">
        <v>8</v>
      </c>
      <c r="E2374">
        <v>24</v>
      </c>
      <c r="F2374" t="s">
        <v>5181</v>
      </c>
      <c r="G2374">
        <v>2.2594306655599999E-2</v>
      </c>
    </row>
    <row r="2375" spans="1:7" x14ac:dyDescent="0.2">
      <c r="A2375" t="str">
        <f t="shared" si="201"/>
        <v>CHMP6</v>
      </c>
      <c r="B2375" t="s">
        <v>484</v>
      </c>
      <c r="C2375">
        <v>78965760</v>
      </c>
      <c r="D2375" t="s">
        <v>8</v>
      </c>
      <c r="E2375">
        <v>24</v>
      </c>
      <c r="F2375" t="s">
        <v>5182</v>
      </c>
      <c r="G2375">
        <v>0.89320545195400003</v>
      </c>
    </row>
    <row r="2376" spans="1:7" x14ac:dyDescent="0.2">
      <c r="A2376" t="str">
        <f t="shared" si="201"/>
        <v>CHMP6</v>
      </c>
      <c r="B2376" t="s">
        <v>484</v>
      </c>
      <c r="C2376">
        <v>78965642</v>
      </c>
      <c r="D2376" t="s">
        <v>8</v>
      </c>
      <c r="E2376">
        <v>23</v>
      </c>
      <c r="F2376" t="s">
        <v>5183</v>
      </c>
      <c r="G2376">
        <v>0.89807432279400001</v>
      </c>
    </row>
    <row r="2377" spans="1:7" x14ac:dyDescent="0.2">
      <c r="A2377" t="str">
        <f t="shared" si="201"/>
        <v>CHMP6</v>
      </c>
      <c r="B2377" t="s">
        <v>484</v>
      </c>
      <c r="C2377">
        <v>78965713</v>
      </c>
      <c r="D2377" t="s">
        <v>3</v>
      </c>
      <c r="E2377">
        <v>24</v>
      </c>
      <c r="F2377" t="s">
        <v>5184</v>
      </c>
      <c r="G2377">
        <v>0.96004232441000004</v>
      </c>
    </row>
    <row r="2378" spans="1:7" x14ac:dyDescent="0.2">
      <c r="A2378" t="str">
        <f t="shared" si="201"/>
        <v>CHMP6</v>
      </c>
      <c r="B2378" t="s">
        <v>484</v>
      </c>
      <c r="C2378">
        <v>78965773</v>
      </c>
      <c r="D2378" t="s">
        <v>3</v>
      </c>
      <c r="E2378">
        <v>24</v>
      </c>
      <c r="F2378" t="s">
        <v>5185</v>
      </c>
      <c r="G2378">
        <v>6.68139016718E-2</v>
      </c>
    </row>
    <row r="2379" spans="1:7" x14ac:dyDescent="0.2">
      <c r="A2379" t="str">
        <f t="shared" si="201"/>
        <v>CHMP6</v>
      </c>
      <c r="B2379" t="s">
        <v>484</v>
      </c>
      <c r="C2379">
        <v>78965913</v>
      </c>
      <c r="D2379" t="s">
        <v>3</v>
      </c>
      <c r="E2379">
        <v>24</v>
      </c>
      <c r="F2379" t="s">
        <v>5186</v>
      </c>
      <c r="G2379">
        <v>-3.4933312441199999E-3</v>
      </c>
    </row>
    <row r="2380" spans="1:7" x14ac:dyDescent="0.2">
      <c r="A2380" t="str">
        <f t="shared" si="201"/>
        <v>CHMP6</v>
      </c>
      <c r="B2380" t="s">
        <v>484</v>
      </c>
      <c r="C2380">
        <v>78965875</v>
      </c>
      <c r="D2380" t="s">
        <v>3</v>
      </c>
      <c r="E2380">
        <v>21</v>
      </c>
      <c r="F2380" t="s">
        <v>5187</v>
      </c>
      <c r="G2380">
        <v>5.9707850740999997E-2</v>
      </c>
    </row>
    <row r="2381" spans="1:7" x14ac:dyDescent="0.2">
      <c r="A2381" t="str">
        <f t="shared" si="201"/>
        <v>CHMP6</v>
      </c>
      <c r="B2381" t="s">
        <v>484</v>
      </c>
      <c r="C2381">
        <v>78965849</v>
      </c>
      <c r="D2381" t="s">
        <v>3</v>
      </c>
      <c r="E2381">
        <v>24</v>
      </c>
      <c r="F2381" t="s">
        <v>5188</v>
      </c>
      <c r="G2381">
        <v>-4.2882212216100002E-2</v>
      </c>
    </row>
    <row r="2382" spans="1:7" x14ac:dyDescent="0.2">
      <c r="A2382" t="str">
        <f t="shared" si="201"/>
        <v>CHMP6</v>
      </c>
      <c r="B2382" t="s">
        <v>484</v>
      </c>
      <c r="C2382">
        <v>78965688</v>
      </c>
      <c r="D2382" t="s">
        <v>8</v>
      </c>
      <c r="E2382">
        <v>24</v>
      </c>
      <c r="F2382" t="s">
        <v>5189</v>
      </c>
      <c r="G2382">
        <v>1.5457995700599999E-3</v>
      </c>
    </row>
    <row r="2383" spans="1:7" x14ac:dyDescent="0.2">
      <c r="A2383" t="str">
        <f t="shared" ref="A2383:A2392" si="202">"CINP"</f>
        <v>CINP</v>
      </c>
      <c r="B2383" t="s">
        <v>86</v>
      </c>
      <c r="C2383">
        <v>102829212</v>
      </c>
      <c r="D2383" t="s">
        <v>8</v>
      </c>
      <c r="E2383">
        <v>23</v>
      </c>
      <c r="F2383" t="s">
        <v>5190</v>
      </c>
      <c r="G2383">
        <v>0.24459154267399999</v>
      </c>
    </row>
    <row r="2384" spans="1:7" x14ac:dyDescent="0.2">
      <c r="A2384" t="str">
        <f t="shared" si="202"/>
        <v>CINP</v>
      </c>
      <c r="B2384" t="s">
        <v>86</v>
      </c>
      <c r="C2384">
        <v>102829054</v>
      </c>
      <c r="D2384" t="s">
        <v>8</v>
      </c>
      <c r="E2384">
        <v>23</v>
      </c>
      <c r="F2384" t="s">
        <v>5191</v>
      </c>
      <c r="G2384">
        <v>4.2585561698100002E-2</v>
      </c>
    </row>
    <row r="2385" spans="1:7" x14ac:dyDescent="0.2">
      <c r="A2385" t="str">
        <f t="shared" si="202"/>
        <v>CINP</v>
      </c>
      <c r="B2385" t="s">
        <v>86</v>
      </c>
      <c r="C2385">
        <v>102829033</v>
      </c>
      <c r="D2385" t="s">
        <v>8</v>
      </c>
      <c r="E2385">
        <v>24</v>
      </c>
      <c r="F2385" t="s">
        <v>5192</v>
      </c>
      <c r="G2385">
        <v>-0.13425984181600001</v>
      </c>
    </row>
    <row r="2386" spans="1:7" x14ac:dyDescent="0.2">
      <c r="A2386" t="str">
        <f t="shared" si="202"/>
        <v>CINP</v>
      </c>
      <c r="B2386" t="s">
        <v>86</v>
      </c>
      <c r="C2386">
        <v>102829234</v>
      </c>
      <c r="D2386" t="s">
        <v>3</v>
      </c>
      <c r="E2386">
        <v>24</v>
      </c>
      <c r="F2386" t="s">
        <v>5193</v>
      </c>
      <c r="G2386">
        <v>3.8028340148299998E-3</v>
      </c>
    </row>
    <row r="2387" spans="1:7" x14ac:dyDescent="0.2">
      <c r="A2387" t="str">
        <f t="shared" si="202"/>
        <v>CINP</v>
      </c>
      <c r="B2387" t="s">
        <v>86</v>
      </c>
      <c r="C2387">
        <v>102829203</v>
      </c>
      <c r="D2387" t="s">
        <v>3</v>
      </c>
      <c r="E2387">
        <v>23</v>
      </c>
      <c r="F2387" t="s">
        <v>5194</v>
      </c>
      <c r="G2387">
        <v>0.19442378802800001</v>
      </c>
    </row>
    <row r="2388" spans="1:7" x14ac:dyDescent="0.2">
      <c r="A2388" t="str">
        <f t="shared" si="202"/>
        <v>CINP</v>
      </c>
      <c r="B2388" t="s">
        <v>86</v>
      </c>
      <c r="C2388">
        <v>102829155</v>
      </c>
      <c r="D2388" t="s">
        <v>3</v>
      </c>
      <c r="E2388">
        <v>24</v>
      </c>
      <c r="F2388" t="s">
        <v>5195</v>
      </c>
      <c r="G2388">
        <v>0.67683252391100002</v>
      </c>
    </row>
    <row r="2389" spans="1:7" x14ac:dyDescent="0.2">
      <c r="A2389" t="str">
        <f t="shared" si="202"/>
        <v>CINP</v>
      </c>
      <c r="B2389" t="s">
        <v>86</v>
      </c>
      <c r="C2389">
        <v>102829078</v>
      </c>
      <c r="D2389" t="s">
        <v>3</v>
      </c>
      <c r="E2389">
        <v>23</v>
      </c>
      <c r="F2389" t="s">
        <v>5196</v>
      </c>
      <c r="G2389">
        <v>1.6944056701E-2</v>
      </c>
    </row>
    <row r="2390" spans="1:7" x14ac:dyDescent="0.2">
      <c r="A2390" t="str">
        <f t="shared" si="202"/>
        <v>CINP</v>
      </c>
      <c r="B2390" t="s">
        <v>86</v>
      </c>
      <c r="C2390">
        <v>102829113</v>
      </c>
      <c r="D2390" t="s">
        <v>3</v>
      </c>
      <c r="E2390">
        <v>24</v>
      </c>
      <c r="F2390" t="s">
        <v>5197</v>
      </c>
      <c r="G2390">
        <v>4.5459340832599997E-2</v>
      </c>
    </row>
    <row r="2391" spans="1:7" x14ac:dyDescent="0.2">
      <c r="A2391" t="str">
        <f t="shared" si="202"/>
        <v>CINP</v>
      </c>
      <c r="B2391" t="s">
        <v>86</v>
      </c>
      <c r="C2391">
        <v>102829149</v>
      </c>
      <c r="D2391" t="s">
        <v>3</v>
      </c>
      <c r="E2391">
        <v>24</v>
      </c>
      <c r="F2391" t="s">
        <v>5198</v>
      </c>
      <c r="G2391">
        <v>1.1524849368700001</v>
      </c>
    </row>
    <row r="2392" spans="1:7" x14ac:dyDescent="0.2">
      <c r="A2392" t="str">
        <f t="shared" si="202"/>
        <v>CINP</v>
      </c>
      <c r="B2392" t="s">
        <v>86</v>
      </c>
      <c r="C2392">
        <v>102829180</v>
      </c>
      <c r="D2392" t="s">
        <v>3</v>
      </c>
      <c r="E2392">
        <v>24</v>
      </c>
      <c r="F2392" t="s">
        <v>5199</v>
      </c>
      <c r="G2392">
        <v>1.17068253922</v>
      </c>
    </row>
    <row r="2393" spans="1:7" x14ac:dyDescent="0.2">
      <c r="A2393" t="str">
        <f t="shared" ref="A2393:A2412" si="203">"CIRH1A"</f>
        <v>CIRH1A</v>
      </c>
      <c r="B2393" t="s">
        <v>273</v>
      </c>
      <c r="C2393">
        <v>69166713</v>
      </c>
      <c r="D2393" t="s">
        <v>8</v>
      </c>
      <c r="E2393">
        <v>24</v>
      </c>
      <c r="F2393" t="s">
        <v>5200</v>
      </c>
      <c r="G2393">
        <v>0.12893042232800001</v>
      </c>
    </row>
    <row r="2394" spans="1:7" x14ac:dyDescent="0.2">
      <c r="A2394" t="str">
        <f t="shared" si="203"/>
        <v>CIRH1A</v>
      </c>
      <c r="B2394" t="s">
        <v>273</v>
      </c>
      <c r="C2394">
        <v>69166661</v>
      </c>
      <c r="D2394" t="s">
        <v>8</v>
      </c>
      <c r="E2394">
        <v>24</v>
      </c>
      <c r="F2394" t="s">
        <v>5201</v>
      </c>
      <c r="G2394">
        <v>4.5301512734800001E-2</v>
      </c>
    </row>
    <row r="2395" spans="1:7" x14ac:dyDescent="0.2">
      <c r="A2395" t="str">
        <f t="shared" si="203"/>
        <v>CIRH1A</v>
      </c>
      <c r="B2395" t="s">
        <v>273</v>
      </c>
      <c r="C2395">
        <v>69166584</v>
      </c>
      <c r="D2395" t="s">
        <v>8</v>
      </c>
      <c r="E2395">
        <v>22</v>
      </c>
      <c r="F2395" t="s">
        <v>5202</v>
      </c>
      <c r="G2395">
        <v>0.66507860938100005</v>
      </c>
    </row>
    <row r="2396" spans="1:7" x14ac:dyDescent="0.2">
      <c r="A2396" t="str">
        <f t="shared" si="203"/>
        <v>CIRH1A</v>
      </c>
      <c r="B2396" t="s">
        <v>273</v>
      </c>
      <c r="C2396">
        <v>69166713</v>
      </c>
      <c r="D2396" t="s">
        <v>8</v>
      </c>
      <c r="E2396">
        <v>22</v>
      </c>
      <c r="F2396" t="s">
        <v>5203</v>
      </c>
      <c r="G2396">
        <v>6.1424824676299998E-2</v>
      </c>
    </row>
    <row r="2397" spans="1:7" x14ac:dyDescent="0.2">
      <c r="A2397" t="str">
        <f t="shared" si="203"/>
        <v>CIRH1A</v>
      </c>
      <c r="B2397" t="s">
        <v>273</v>
      </c>
      <c r="C2397">
        <v>69166633</v>
      </c>
      <c r="D2397" t="s">
        <v>8</v>
      </c>
      <c r="E2397">
        <v>24</v>
      </c>
      <c r="F2397" t="s">
        <v>5204</v>
      </c>
      <c r="G2397">
        <v>1.24431079887E-2</v>
      </c>
    </row>
    <row r="2398" spans="1:7" x14ac:dyDescent="0.2">
      <c r="A2398" t="str">
        <f t="shared" si="203"/>
        <v>CIRH1A</v>
      </c>
      <c r="B2398" t="s">
        <v>273</v>
      </c>
      <c r="C2398">
        <v>69166575</v>
      </c>
      <c r="D2398" t="s">
        <v>8</v>
      </c>
      <c r="E2398">
        <v>24</v>
      </c>
      <c r="F2398" t="s">
        <v>5205</v>
      </c>
      <c r="G2398">
        <v>1.1266503468</v>
      </c>
    </row>
    <row r="2399" spans="1:7" x14ac:dyDescent="0.2">
      <c r="A2399" t="str">
        <f t="shared" si="203"/>
        <v>CIRH1A</v>
      </c>
      <c r="B2399" t="s">
        <v>273</v>
      </c>
      <c r="C2399">
        <v>69166541</v>
      </c>
      <c r="D2399" t="s">
        <v>8</v>
      </c>
      <c r="E2399">
        <v>24</v>
      </c>
      <c r="F2399" t="s">
        <v>5206</v>
      </c>
      <c r="G2399">
        <v>1.1142916995599999E-2</v>
      </c>
    </row>
    <row r="2400" spans="1:7" x14ac:dyDescent="0.2">
      <c r="A2400" t="str">
        <f t="shared" si="203"/>
        <v>CIRH1A</v>
      </c>
      <c r="B2400" t="s">
        <v>273</v>
      </c>
      <c r="C2400">
        <v>69166394</v>
      </c>
      <c r="D2400" t="s">
        <v>8</v>
      </c>
      <c r="E2400">
        <v>23</v>
      </c>
      <c r="F2400" t="s">
        <v>5207</v>
      </c>
      <c r="G2400">
        <v>8.7162657004399999E-2</v>
      </c>
    </row>
    <row r="2401" spans="1:7" x14ac:dyDescent="0.2">
      <c r="A2401" t="str">
        <f t="shared" si="203"/>
        <v>CIRH1A</v>
      </c>
      <c r="B2401" t="s">
        <v>273</v>
      </c>
      <c r="C2401">
        <v>69166474</v>
      </c>
      <c r="D2401" t="s">
        <v>3</v>
      </c>
      <c r="E2401">
        <v>24</v>
      </c>
      <c r="F2401" t="s">
        <v>5208</v>
      </c>
      <c r="G2401">
        <v>-4.62103056499E-3</v>
      </c>
    </row>
    <row r="2402" spans="1:7" x14ac:dyDescent="0.2">
      <c r="A2402" t="str">
        <f t="shared" si="203"/>
        <v>CIRH1A</v>
      </c>
      <c r="B2402" t="s">
        <v>273</v>
      </c>
      <c r="C2402">
        <v>69166500</v>
      </c>
      <c r="D2402" t="s">
        <v>8</v>
      </c>
      <c r="E2402">
        <v>22</v>
      </c>
      <c r="F2402" t="s">
        <v>5209</v>
      </c>
      <c r="G2402">
        <v>-7.5653407724900002E-3</v>
      </c>
    </row>
    <row r="2403" spans="1:7" x14ac:dyDescent="0.2">
      <c r="A2403" t="str">
        <f t="shared" si="203"/>
        <v>CIRH1A</v>
      </c>
      <c r="B2403" t="s">
        <v>273</v>
      </c>
      <c r="C2403">
        <v>69166428</v>
      </c>
      <c r="D2403" t="s">
        <v>8</v>
      </c>
      <c r="E2403">
        <v>24</v>
      </c>
      <c r="F2403" t="s">
        <v>5210</v>
      </c>
      <c r="G2403">
        <v>-2.3939493231E-2</v>
      </c>
    </row>
    <row r="2404" spans="1:7" x14ac:dyDescent="0.2">
      <c r="A2404" t="str">
        <f t="shared" si="203"/>
        <v>CIRH1A</v>
      </c>
      <c r="B2404" t="s">
        <v>273</v>
      </c>
      <c r="C2404">
        <v>69166574</v>
      </c>
      <c r="D2404" t="s">
        <v>8</v>
      </c>
      <c r="E2404">
        <v>24</v>
      </c>
      <c r="F2404" t="s">
        <v>5211</v>
      </c>
      <c r="G2404">
        <v>1.2082710438199999</v>
      </c>
    </row>
    <row r="2405" spans="1:7" x14ac:dyDescent="0.2">
      <c r="A2405" t="str">
        <f t="shared" si="203"/>
        <v>CIRH1A</v>
      </c>
      <c r="B2405" t="s">
        <v>273</v>
      </c>
      <c r="C2405">
        <v>69166585</v>
      </c>
      <c r="D2405" t="s">
        <v>8</v>
      </c>
      <c r="E2405">
        <v>23</v>
      </c>
      <c r="F2405" t="s">
        <v>5212</v>
      </c>
      <c r="G2405">
        <v>0.62161588683799995</v>
      </c>
    </row>
    <row r="2406" spans="1:7" x14ac:dyDescent="0.2">
      <c r="A2406" t="str">
        <f t="shared" si="203"/>
        <v>CIRH1A</v>
      </c>
      <c r="B2406" t="s">
        <v>273</v>
      </c>
      <c r="C2406">
        <v>69166592</v>
      </c>
      <c r="D2406" t="s">
        <v>8</v>
      </c>
      <c r="E2406">
        <v>24</v>
      </c>
      <c r="F2406" t="s">
        <v>5213</v>
      </c>
      <c r="G2406">
        <v>2.8583388332300001E-2</v>
      </c>
    </row>
    <row r="2407" spans="1:7" x14ac:dyDescent="0.2">
      <c r="A2407" t="str">
        <f t="shared" si="203"/>
        <v>CIRH1A</v>
      </c>
      <c r="B2407" t="s">
        <v>273</v>
      </c>
      <c r="C2407">
        <v>69166635</v>
      </c>
      <c r="D2407" t="s">
        <v>8</v>
      </c>
      <c r="E2407">
        <v>24</v>
      </c>
      <c r="F2407" t="s">
        <v>5214</v>
      </c>
      <c r="G2407">
        <v>3.8973408718499997E-2</v>
      </c>
    </row>
    <row r="2408" spans="1:7" x14ac:dyDescent="0.2">
      <c r="A2408" t="str">
        <f t="shared" si="203"/>
        <v>CIRH1A</v>
      </c>
      <c r="B2408" t="s">
        <v>273</v>
      </c>
      <c r="C2408">
        <v>69166681</v>
      </c>
      <c r="D2408" t="s">
        <v>3</v>
      </c>
      <c r="E2408">
        <v>24</v>
      </c>
      <c r="F2408" t="s">
        <v>5215</v>
      </c>
      <c r="G2408">
        <v>-3.4948630302699998E-2</v>
      </c>
    </row>
    <row r="2409" spans="1:7" x14ac:dyDescent="0.2">
      <c r="A2409" t="str">
        <f t="shared" si="203"/>
        <v>CIRH1A</v>
      </c>
      <c r="B2409" t="s">
        <v>273</v>
      </c>
      <c r="C2409">
        <v>69166385</v>
      </c>
      <c r="D2409" t="s">
        <v>3</v>
      </c>
      <c r="E2409">
        <v>24</v>
      </c>
      <c r="F2409" t="s">
        <v>5216</v>
      </c>
      <c r="G2409">
        <v>-2.8261768564499998E-2</v>
      </c>
    </row>
    <row r="2410" spans="1:7" x14ac:dyDescent="0.2">
      <c r="A2410" t="str">
        <f t="shared" si="203"/>
        <v>CIRH1A</v>
      </c>
      <c r="B2410" t="s">
        <v>273</v>
      </c>
      <c r="C2410">
        <v>69166421</v>
      </c>
      <c r="D2410" t="s">
        <v>3</v>
      </c>
      <c r="E2410">
        <v>24</v>
      </c>
      <c r="F2410" t="s">
        <v>5217</v>
      </c>
      <c r="G2410">
        <v>0.121463184695</v>
      </c>
    </row>
    <row r="2411" spans="1:7" x14ac:dyDescent="0.2">
      <c r="A2411" t="str">
        <f t="shared" si="203"/>
        <v>CIRH1A</v>
      </c>
      <c r="B2411" t="s">
        <v>273</v>
      </c>
      <c r="C2411">
        <v>69166462</v>
      </c>
      <c r="D2411" t="s">
        <v>3</v>
      </c>
      <c r="E2411">
        <v>24</v>
      </c>
      <c r="F2411" t="s">
        <v>5218</v>
      </c>
      <c r="G2411">
        <v>1.27080607962E-2</v>
      </c>
    </row>
    <row r="2412" spans="1:7" x14ac:dyDescent="0.2">
      <c r="A2412" t="str">
        <f t="shared" si="203"/>
        <v>CIRH1A</v>
      </c>
      <c r="B2412" t="s">
        <v>273</v>
      </c>
      <c r="C2412">
        <v>69166508</v>
      </c>
      <c r="D2412" t="s">
        <v>3</v>
      </c>
      <c r="E2412">
        <v>24</v>
      </c>
      <c r="F2412" t="s">
        <v>5219</v>
      </c>
      <c r="G2412">
        <v>3.4546403234800002E-2</v>
      </c>
    </row>
    <row r="2413" spans="1:7" x14ac:dyDescent="0.2">
      <c r="A2413" t="str">
        <f t="shared" ref="A2413:A2422" si="204">"CIT"</f>
        <v>CIT</v>
      </c>
      <c r="B2413" t="s">
        <v>140</v>
      </c>
      <c r="C2413">
        <v>120314842</v>
      </c>
      <c r="D2413" t="s">
        <v>3</v>
      </c>
      <c r="E2413">
        <v>23</v>
      </c>
      <c r="F2413" t="s">
        <v>5220</v>
      </c>
      <c r="G2413">
        <v>0.743888504625</v>
      </c>
    </row>
    <row r="2414" spans="1:7" x14ac:dyDescent="0.2">
      <c r="A2414" t="str">
        <f t="shared" si="204"/>
        <v>CIT</v>
      </c>
      <c r="B2414" t="s">
        <v>140</v>
      </c>
      <c r="C2414">
        <v>120314924</v>
      </c>
      <c r="D2414" t="s">
        <v>3</v>
      </c>
      <c r="E2414">
        <v>24</v>
      </c>
      <c r="F2414" t="s">
        <v>5221</v>
      </c>
      <c r="G2414">
        <v>0.41990736454400002</v>
      </c>
    </row>
    <row r="2415" spans="1:7" x14ac:dyDescent="0.2">
      <c r="A2415" t="str">
        <f t="shared" si="204"/>
        <v>CIT</v>
      </c>
      <c r="B2415" t="s">
        <v>140</v>
      </c>
      <c r="C2415">
        <v>120314805</v>
      </c>
      <c r="D2415" t="s">
        <v>3</v>
      </c>
      <c r="E2415">
        <v>24</v>
      </c>
      <c r="F2415" t="s">
        <v>5222</v>
      </c>
      <c r="G2415">
        <v>0.70707892634299996</v>
      </c>
    </row>
    <row r="2416" spans="1:7" x14ac:dyDescent="0.2">
      <c r="A2416" t="str">
        <f t="shared" si="204"/>
        <v>CIT</v>
      </c>
      <c r="B2416" t="s">
        <v>140</v>
      </c>
      <c r="C2416">
        <v>120314985</v>
      </c>
      <c r="D2416" t="s">
        <v>8</v>
      </c>
      <c r="E2416">
        <v>24</v>
      </c>
      <c r="F2416" t="s">
        <v>5223</v>
      </c>
      <c r="G2416">
        <v>0.32969852483200002</v>
      </c>
    </row>
    <row r="2417" spans="1:7" x14ac:dyDescent="0.2">
      <c r="A2417" t="str">
        <f t="shared" si="204"/>
        <v>CIT</v>
      </c>
      <c r="B2417" t="s">
        <v>140</v>
      </c>
      <c r="C2417">
        <v>120315063</v>
      </c>
      <c r="D2417" t="s">
        <v>3</v>
      </c>
      <c r="E2417">
        <v>24</v>
      </c>
      <c r="F2417" t="s">
        <v>5224</v>
      </c>
      <c r="G2417">
        <v>1.0367792568600001</v>
      </c>
    </row>
    <row r="2418" spans="1:7" x14ac:dyDescent="0.2">
      <c r="A2418" t="str">
        <f t="shared" si="204"/>
        <v>CIT</v>
      </c>
      <c r="B2418" t="s">
        <v>140</v>
      </c>
      <c r="C2418">
        <v>120315103</v>
      </c>
      <c r="D2418" t="s">
        <v>3</v>
      </c>
      <c r="E2418">
        <v>24</v>
      </c>
      <c r="F2418" t="s">
        <v>5225</v>
      </c>
      <c r="G2418">
        <v>1.03894297383</v>
      </c>
    </row>
    <row r="2419" spans="1:7" x14ac:dyDescent="0.2">
      <c r="A2419" t="str">
        <f t="shared" si="204"/>
        <v>CIT</v>
      </c>
      <c r="B2419" t="s">
        <v>140</v>
      </c>
      <c r="C2419">
        <v>120314894</v>
      </c>
      <c r="D2419" t="s">
        <v>3</v>
      </c>
      <c r="E2419">
        <v>24</v>
      </c>
      <c r="F2419" t="s">
        <v>5226</v>
      </c>
      <c r="G2419">
        <v>0.51179693512900004</v>
      </c>
    </row>
    <row r="2420" spans="1:7" x14ac:dyDescent="0.2">
      <c r="A2420" t="str">
        <f t="shared" si="204"/>
        <v>CIT</v>
      </c>
      <c r="B2420" t="s">
        <v>140</v>
      </c>
      <c r="C2420">
        <v>120314856</v>
      </c>
      <c r="D2420" t="s">
        <v>3</v>
      </c>
      <c r="E2420">
        <v>24</v>
      </c>
      <c r="F2420" t="s">
        <v>5227</v>
      </c>
      <c r="G2420">
        <v>1.43869546649E-2</v>
      </c>
    </row>
    <row r="2421" spans="1:7" x14ac:dyDescent="0.2">
      <c r="A2421" t="str">
        <f t="shared" si="204"/>
        <v>CIT</v>
      </c>
      <c r="B2421" t="s">
        <v>140</v>
      </c>
      <c r="C2421">
        <v>120314912</v>
      </c>
      <c r="D2421" t="s">
        <v>8</v>
      </c>
      <c r="E2421">
        <v>24</v>
      </c>
      <c r="F2421" t="s">
        <v>5228</v>
      </c>
      <c r="G2421">
        <v>0.92427776931100003</v>
      </c>
    </row>
    <row r="2422" spans="1:7" x14ac:dyDescent="0.2">
      <c r="A2422" t="str">
        <f t="shared" si="204"/>
        <v>CIT</v>
      </c>
      <c r="B2422" t="s">
        <v>140</v>
      </c>
      <c r="C2422">
        <v>120314917</v>
      </c>
      <c r="D2422" t="s">
        <v>3</v>
      </c>
      <c r="E2422">
        <v>24</v>
      </c>
      <c r="F2422" t="s">
        <v>5229</v>
      </c>
      <c r="G2422">
        <v>1.1866882206999999E-2</v>
      </c>
    </row>
    <row r="2423" spans="1:7" x14ac:dyDescent="0.2">
      <c r="A2423" t="str">
        <f t="shared" ref="A2423:A2439" si="205">"CKAP5"</f>
        <v>CKAP5</v>
      </c>
      <c r="B2423" t="s">
        <v>291</v>
      </c>
      <c r="C2423">
        <v>46867555</v>
      </c>
      <c r="D2423" t="s">
        <v>3</v>
      </c>
      <c r="E2423">
        <v>24</v>
      </c>
      <c r="F2423" t="s">
        <v>5230</v>
      </c>
      <c r="G2423">
        <v>0.479832733643</v>
      </c>
    </row>
    <row r="2424" spans="1:7" x14ac:dyDescent="0.2">
      <c r="A2424" t="str">
        <f t="shared" si="205"/>
        <v>CKAP5</v>
      </c>
      <c r="B2424" t="s">
        <v>291</v>
      </c>
      <c r="C2424">
        <v>46867561</v>
      </c>
      <c r="D2424" t="s">
        <v>3</v>
      </c>
      <c r="E2424">
        <v>24</v>
      </c>
      <c r="F2424" t="s">
        <v>5231</v>
      </c>
      <c r="G2424">
        <v>0.34453489049000002</v>
      </c>
    </row>
    <row r="2425" spans="1:7" x14ac:dyDescent="0.2">
      <c r="A2425" t="str">
        <f t="shared" si="205"/>
        <v>CKAP5</v>
      </c>
      <c r="B2425" t="s">
        <v>291</v>
      </c>
      <c r="C2425">
        <v>46867582</v>
      </c>
      <c r="D2425" t="s">
        <v>3</v>
      </c>
      <c r="E2425">
        <v>23</v>
      </c>
      <c r="F2425" t="s">
        <v>5232</v>
      </c>
      <c r="G2425">
        <v>4.9470627918700001E-2</v>
      </c>
    </row>
    <row r="2426" spans="1:7" x14ac:dyDescent="0.2">
      <c r="A2426" t="str">
        <f t="shared" si="205"/>
        <v>CKAP5</v>
      </c>
      <c r="B2426" t="s">
        <v>291</v>
      </c>
      <c r="C2426">
        <v>46867705</v>
      </c>
      <c r="D2426" t="s">
        <v>3</v>
      </c>
      <c r="E2426">
        <v>22</v>
      </c>
      <c r="F2426" t="s">
        <v>5233</v>
      </c>
      <c r="G2426">
        <v>1.6930085604999999E-2</v>
      </c>
    </row>
    <row r="2427" spans="1:7" x14ac:dyDescent="0.2">
      <c r="A2427" t="str">
        <f t="shared" si="205"/>
        <v>CKAP5</v>
      </c>
      <c r="B2427" t="s">
        <v>291</v>
      </c>
      <c r="C2427">
        <v>46867805</v>
      </c>
      <c r="D2427" t="s">
        <v>3</v>
      </c>
      <c r="E2427">
        <v>24</v>
      </c>
      <c r="F2427" t="s">
        <v>5234</v>
      </c>
      <c r="G2427">
        <v>0.818048053685</v>
      </c>
    </row>
    <row r="2428" spans="1:7" x14ac:dyDescent="0.2">
      <c r="A2428" t="str">
        <f t="shared" si="205"/>
        <v>CKAP5</v>
      </c>
      <c r="B2428" t="s">
        <v>291</v>
      </c>
      <c r="C2428">
        <v>46867734</v>
      </c>
      <c r="D2428" t="s">
        <v>8</v>
      </c>
      <c r="E2428">
        <v>23</v>
      </c>
      <c r="F2428" t="s">
        <v>5235</v>
      </c>
      <c r="G2428">
        <v>8.5890041140500001E-2</v>
      </c>
    </row>
    <row r="2429" spans="1:7" x14ac:dyDescent="0.2">
      <c r="A2429" t="str">
        <f t="shared" si="205"/>
        <v>CKAP5</v>
      </c>
      <c r="B2429" t="s">
        <v>291</v>
      </c>
      <c r="C2429">
        <v>46867747</v>
      </c>
      <c r="D2429" t="s">
        <v>8</v>
      </c>
      <c r="E2429">
        <v>23</v>
      </c>
      <c r="F2429" t="s">
        <v>5236</v>
      </c>
      <c r="G2429">
        <v>0.67554617198800004</v>
      </c>
    </row>
    <row r="2430" spans="1:7" x14ac:dyDescent="0.2">
      <c r="A2430" t="str">
        <f t="shared" si="205"/>
        <v>CKAP5</v>
      </c>
      <c r="B2430" t="s">
        <v>291</v>
      </c>
      <c r="C2430">
        <v>46867805</v>
      </c>
      <c r="D2430" t="s">
        <v>3</v>
      </c>
      <c r="E2430">
        <v>23</v>
      </c>
      <c r="F2430" t="s">
        <v>5237</v>
      </c>
      <c r="G2430">
        <v>1.5064057743299999</v>
      </c>
    </row>
    <row r="2431" spans="1:7" x14ac:dyDescent="0.2">
      <c r="A2431" t="str">
        <f t="shared" si="205"/>
        <v>CKAP5</v>
      </c>
      <c r="B2431" t="s">
        <v>291</v>
      </c>
      <c r="C2431">
        <v>46867491</v>
      </c>
      <c r="D2431" t="s">
        <v>3</v>
      </c>
      <c r="E2431">
        <v>24</v>
      </c>
      <c r="F2431" t="s">
        <v>5238</v>
      </c>
      <c r="G2431">
        <v>-5.5922912720400002E-2</v>
      </c>
    </row>
    <row r="2432" spans="1:7" x14ac:dyDescent="0.2">
      <c r="A2432" t="str">
        <f t="shared" si="205"/>
        <v>CKAP5</v>
      </c>
      <c r="B2432" t="s">
        <v>291</v>
      </c>
      <c r="C2432">
        <v>46867485</v>
      </c>
      <c r="D2432" t="s">
        <v>3</v>
      </c>
      <c r="E2432">
        <v>24</v>
      </c>
      <c r="F2432" t="s">
        <v>5239</v>
      </c>
      <c r="G2432">
        <v>-8.2462266739000006E-2</v>
      </c>
    </row>
    <row r="2433" spans="1:7" x14ac:dyDescent="0.2">
      <c r="A2433" t="str">
        <f t="shared" si="205"/>
        <v>CKAP5</v>
      </c>
      <c r="B2433" t="s">
        <v>291</v>
      </c>
      <c r="C2433">
        <v>46867735</v>
      </c>
      <c r="D2433" t="s">
        <v>8</v>
      </c>
      <c r="E2433">
        <v>24</v>
      </c>
      <c r="F2433" t="s">
        <v>5240</v>
      </c>
      <c r="G2433">
        <v>7.6965669031099998E-2</v>
      </c>
    </row>
    <row r="2434" spans="1:7" x14ac:dyDescent="0.2">
      <c r="A2434" t="str">
        <f t="shared" si="205"/>
        <v>CKAP5</v>
      </c>
      <c r="B2434" t="s">
        <v>291</v>
      </c>
      <c r="C2434">
        <v>46867652</v>
      </c>
      <c r="D2434" t="s">
        <v>8</v>
      </c>
      <c r="E2434">
        <v>24</v>
      </c>
      <c r="F2434" t="s">
        <v>5241</v>
      </c>
      <c r="G2434">
        <v>0.60162826486200005</v>
      </c>
    </row>
    <row r="2435" spans="1:7" x14ac:dyDescent="0.2">
      <c r="A2435" t="str">
        <f t="shared" si="205"/>
        <v>CKAP5</v>
      </c>
      <c r="B2435" t="s">
        <v>291</v>
      </c>
      <c r="C2435">
        <v>46867523</v>
      </c>
      <c r="D2435" t="s">
        <v>8</v>
      </c>
      <c r="E2435">
        <v>24</v>
      </c>
      <c r="F2435" t="s">
        <v>5242</v>
      </c>
      <c r="G2435">
        <v>0.52427156875400005</v>
      </c>
    </row>
    <row r="2436" spans="1:7" x14ac:dyDescent="0.2">
      <c r="A2436" t="str">
        <f t="shared" si="205"/>
        <v>CKAP5</v>
      </c>
      <c r="B2436" t="s">
        <v>291</v>
      </c>
      <c r="C2436">
        <v>46867558</v>
      </c>
      <c r="D2436" t="s">
        <v>3</v>
      </c>
      <c r="E2436">
        <v>24</v>
      </c>
      <c r="F2436" t="s">
        <v>5243</v>
      </c>
      <c r="G2436">
        <v>0.64271514367100002</v>
      </c>
    </row>
    <row r="2437" spans="1:7" x14ac:dyDescent="0.2">
      <c r="A2437" t="str">
        <f t="shared" si="205"/>
        <v>CKAP5</v>
      </c>
      <c r="B2437" t="s">
        <v>291</v>
      </c>
      <c r="C2437">
        <v>46867551</v>
      </c>
      <c r="D2437" t="s">
        <v>3</v>
      </c>
      <c r="E2437">
        <v>24</v>
      </c>
      <c r="F2437" t="s">
        <v>5244</v>
      </c>
      <c r="G2437">
        <v>7.9808514395100005E-2</v>
      </c>
    </row>
    <row r="2438" spans="1:7" x14ac:dyDescent="0.2">
      <c r="A2438" t="str">
        <f t="shared" si="205"/>
        <v>CKAP5</v>
      </c>
      <c r="B2438" t="s">
        <v>291</v>
      </c>
      <c r="C2438">
        <v>46867607</v>
      </c>
      <c r="D2438" t="s">
        <v>3</v>
      </c>
      <c r="E2438">
        <v>24</v>
      </c>
      <c r="F2438" t="s">
        <v>5245</v>
      </c>
      <c r="G2438">
        <v>0.168502156018</v>
      </c>
    </row>
    <row r="2439" spans="1:7" x14ac:dyDescent="0.2">
      <c r="A2439" t="str">
        <f t="shared" si="205"/>
        <v>CKAP5</v>
      </c>
      <c r="B2439" t="s">
        <v>291</v>
      </c>
      <c r="C2439">
        <v>46867545</v>
      </c>
      <c r="D2439" t="s">
        <v>3</v>
      </c>
      <c r="E2439">
        <v>24</v>
      </c>
      <c r="F2439" t="s">
        <v>5246</v>
      </c>
      <c r="G2439">
        <v>-0.25471571525300002</v>
      </c>
    </row>
    <row r="2440" spans="1:7" x14ac:dyDescent="0.2">
      <c r="A2440" t="str">
        <f t="shared" ref="A2440:A2448" si="206">"CLNS1A"</f>
        <v>CLNS1A</v>
      </c>
      <c r="B2440" t="s">
        <v>291</v>
      </c>
      <c r="C2440">
        <v>77348846</v>
      </c>
      <c r="D2440" t="s">
        <v>3</v>
      </c>
      <c r="E2440">
        <v>24</v>
      </c>
      <c r="F2440" t="s">
        <v>5247</v>
      </c>
      <c r="G2440">
        <v>0.57689902259199999</v>
      </c>
    </row>
    <row r="2441" spans="1:7" x14ac:dyDescent="0.2">
      <c r="A2441" t="str">
        <f t="shared" si="206"/>
        <v>CLNS1A</v>
      </c>
      <c r="B2441" t="s">
        <v>291</v>
      </c>
      <c r="C2441">
        <v>77348825</v>
      </c>
      <c r="D2441" t="s">
        <v>3</v>
      </c>
      <c r="E2441">
        <v>24</v>
      </c>
      <c r="F2441" t="s">
        <v>5248</v>
      </c>
      <c r="G2441">
        <v>0.53903647476500005</v>
      </c>
    </row>
    <row r="2442" spans="1:7" x14ac:dyDescent="0.2">
      <c r="A2442" t="str">
        <f t="shared" si="206"/>
        <v>CLNS1A</v>
      </c>
      <c r="B2442" t="s">
        <v>291</v>
      </c>
      <c r="C2442">
        <v>77348633</v>
      </c>
      <c r="D2442" t="s">
        <v>3</v>
      </c>
      <c r="E2442">
        <v>24</v>
      </c>
      <c r="F2442" t="s">
        <v>5249</v>
      </c>
      <c r="G2442">
        <v>0.81090358316900002</v>
      </c>
    </row>
    <row r="2443" spans="1:7" x14ac:dyDescent="0.2">
      <c r="A2443" t="str">
        <f t="shared" si="206"/>
        <v>CLNS1A</v>
      </c>
      <c r="B2443" t="s">
        <v>291</v>
      </c>
      <c r="C2443">
        <v>77348578</v>
      </c>
      <c r="D2443" t="s">
        <v>3</v>
      </c>
      <c r="E2443">
        <v>24</v>
      </c>
      <c r="F2443" t="s">
        <v>5250</v>
      </c>
      <c r="G2443">
        <v>0.388916631761</v>
      </c>
    </row>
    <row r="2444" spans="1:7" x14ac:dyDescent="0.2">
      <c r="A2444" t="str">
        <f t="shared" si="206"/>
        <v>CLNS1A</v>
      </c>
      <c r="B2444" t="s">
        <v>291</v>
      </c>
      <c r="C2444">
        <v>77348561</v>
      </c>
      <c r="D2444" t="s">
        <v>3</v>
      </c>
      <c r="E2444">
        <v>22</v>
      </c>
      <c r="F2444" t="s">
        <v>5251</v>
      </c>
      <c r="G2444">
        <v>0.880743017829</v>
      </c>
    </row>
    <row r="2445" spans="1:7" x14ac:dyDescent="0.2">
      <c r="A2445" t="str">
        <f t="shared" si="206"/>
        <v>CLNS1A</v>
      </c>
      <c r="B2445" t="s">
        <v>291</v>
      </c>
      <c r="C2445">
        <v>77348773</v>
      </c>
      <c r="D2445" t="s">
        <v>8</v>
      </c>
      <c r="E2445">
        <v>24</v>
      </c>
      <c r="F2445" t="s">
        <v>5252</v>
      </c>
      <c r="G2445">
        <v>1.308353399</v>
      </c>
    </row>
    <row r="2446" spans="1:7" x14ac:dyDescent="0.2">
      <c r="A2446" t="str">
        <f t="shared" si="206"/>
        <v>CLNS1A</v>
      </c>
      <c r="B2446" t="s">
        <v>291</v>
      </c>
      <c r="C2446">
        <v>77348833</v>
      </c>
      <c r="D2446" t="s">
        <v>8</v>
      </c>
      <c r="E2446">
        <v>23</v>
      </c>
      <c r="F2446" t="s">
        <v>5253</v>
      </c>
      <c r="G2446">
        <v>0.70375265689300004</v>
      </c>
    </row>
    <row r="2447" spans="1:7" x14ac:dyDescent="0.2">
      <c r="A2447" t="str">
        <f t="shared" si="206"/>
        <v>CLNS1A</v>
      </c>
      <c r="B2447" t="s">
        <v>291</v>
      </c>
      <c r="C2447">
        <v>77348725</v>
      </c>
      <c r="D2447" t="s">
        <v>8</v>
      </c>
      <c r="E2447">
        <v>25</v>
      </c>
      <c r="F2447" t="s">
        <v>5254</v>
      </c>
      <c r="G2447">
        <v>0.53510097623200004</v>
      </c>
    </row>
    <row r="2448" spans="1:7" x14ac:dyDescent="0.2">
      <c r="A2448" t="str">
        <f t="shared" si="206"/>
        <v>CLNS1A</v>
      </c>
      <c r="B2448" t="s">
        <v>291</v>
      </c>
      <c r="C2448">
        <v>77348737</v>
      </c>
      <c r="D2448" t="s">
        <v>8</v>
      </c>
      <c r="E2448">
        <v>25</v>
      </c>
      <c r="F2448" t="s">
        <v>5255</v>
      </c>
      <c r="G2448">
        <v>0.321649319411</v>
      </c>
    </row>
    <row r="2449" spans="1:7" x14ac:dyDescent="0.2">
      <c r="A2449" t="str">
        <f t="shared" ref="A2449:A2458" si="207">"CLPB"</f>
        <v>CLPB</v>
      </c>
      <c r="B2449" t="s">
        <v>291</v>
      </c>
      <c r="C2449">
        <v>72145360</v>
      </c>
      <c r="D2449" t="s">
        <v>3</v>
      </c>
      <c r="E2449">
        <v>24</v>
      </c>
      <c r="F2449" t="s">
        <v>5256</v>
      </c>
      <c r="G2449">
        <v>-5.7042733156800002E-2</v>
      </c>
    </row>
    <row r="2450" spans="1:7" x14ac:dyDescent="0.2">
      <c r="A2450" t="str">
        <f t="shared" si="207"/>
        <v>CLPB</v>
      </c>
      <c r="B2450" t="s">
        <v>291</v>
      </c>
      <c r="C2450">
        <v>72145429</v>
      </c>
      <c r="D2450" t="s">
        <v>3</v>
      </c>
      <c r="E2450">
        <v>24</v>
      </c>
      <c r="F2450" t="s">
        <v>5257</v>
      </c>
      <c r="G2450">
        <v>3.1174362455E-2</v>
      </c>
    </row>
    <row r="2451" spans="1:7" x14ac:dyDescent="0.2">
      <c r="A2451" t="str">
        <f t="shared" si="207"/>
        <v>CLPB</v>
      </c>
      <c r="B2451" t="s">
        <v>291</v>
      </c>
      <c r="C2451">
        <v>72145509</v>
      </c>
      <c r="D2451" t="s">
        <v>3</v>
      </c>
      <c r="E2451">
        <v>24</v>
      </c>
      <c r="F2451" t="s">
        <v>5258</v>
      </c>
      <c r="G2451">
        <v>1.1871887989500001</v>
      </c>
    </row>
    <row r="2452" spans="1:7" x14ac:dyDescent="0.2">
      <c r="A2452" t="str">
        <f t="shared" si="207"/>
        <v>CLPB</v>
      </c>
      <c r="B2452" t="s">
        <v>291</v>
      </c>
      <c r="C2452">
        <v>72145548</v>
      </c>
      <c r="D2452" t="s">
        <v>3</v>
      </c>
      <c r="E2452">
        <v>24</v>
      </c>
      <c r="F2452" t="s">
        <v>5259</v>
      </c>
      <c r="G2452">
        <v>1.175147006</v>
      </c>
    </row>
    <row r="2453" spans="1:7" x14ac:dyDescent="0.2">
      <c r="A2453" t="str">
        <f t="shared" si="207"/>
        <v>CLPB</v>
      </c>
      <c r="B2453" t="s">
        <v>291</v>
      </c>
      <c r="C2453">
        <v>72145582</v>
      </c>
      <c r="D2453" t="s">
        <v>3</v>
      </c>
      <c r="E2453">
        <v>24</v>
      </c>
      <c r="F2453" t="s">
        <v>5260</v>
      </c>
      <c r="G2453">
        <v>8.8965102080399996E-2</v>
      </c>
    </row>
    <row r="2454" spans="1:7" x14ac:dyDescent="0.2">
      <c r="A2454" t="str">
        <f t="shared" si="207"/>
        <v>CLPB</v>
      </c>
      <c r="B2454" t="s">
        <v>291</v>
      </c>
      <c r="C2454">
        <v>72145363</v>
      </c>
      <c r="D2454" t="s">
        <v>8</v>
      </c>
      <c r="E2454">
        <v>24</v>
      </c>
      <c r="F2454" t="s">
        <v>5261</v>
      </c>
      <c r="G2454">
        <v>0.14499539150999999</v>
      </c>
    </row>
    <row r="2455" spans="1:7" x14ac:dyDescent="0.2">
      <c r="A2455" t="str">
        <f t="shared" si="207"/>
        <v>CLPB</v>
      </c>
      <c r="B2455" t="s">
        <v>291</v>
      </c>
      <c r="C2455">
        <v>72145507</v>
      </c>
      <c r="D2455" t="s">
        <v>8</v>
      </c>
      <c r="E2455">
        <v>24</v>
      </c>
      <c r="F2455" t="s">
        <v>5262</v>
      </c>
      <c r="G2455">
        <v>-0.102316462491</v>
      </c>
    </row>
    <row r="2456" spans="1:7" x14ac:dyDescent="0.2">
      <c r="A2456" t="str">
        <f t="shared" si="207"/>
        <v>CLPB</v>
      </c>
      <c r="B2456" t="s">
        <v>291</v>
      </c>
      <c r="C2456">
        <v>72145551</v>
      </c>
      <c r="D2456" t="s">
        <v>8</v>
      </c>
      <c r="E2456">
        <v>24</v>
      </c>
      <c r="F2456" t="s">
        <v>5263</v>
      </c>
      <c r="G2456">
        <v>0.637664195047</v>
      </c>
    </row>
    <row r="2457" spans="1:7" x14ac:dyDescent="0.2">
      <c r="A2457" t="str">
        <f t="shared" si="207"/>
        <v>CLPB</v>
      </c>
      <c r="B2457" t="s">
        <v>291</v>
      </c>
      <c r="C2457">
        <v>72145612</v>
      </c>
      <c r="D2457" t="s">
        <v>8</v>
      </c>
      <c r="E2457">
        <v>24</v>
      </c>
      <c r="F2457" t="s">
        <v>5264</v>
      </c>
      <c r="G2457">
        <v>0.51122630369599997</v>
      </c>
    </row>
    <row r="2458" spans="1:7" x14ac:dyDescent="0.2">
      <c r="A2458" t="str">
        <f t="shared" si="207"/>
        <v>CLPB</v>
      </c>
      <c r="B2458" t="s">
        <v>291</v>
      </c>
      <c r="C2458">
        <v>72145636</v>
      </c>
      <c r="D2458" t="s">
        <v>8</v>
      </c>
      <c r="E2458">
        <v>24</v>
      </c>
      <c r="F2458" t="s">
        <v>5265</v>
      </c>
      <c r="G2458">
        <v>0.345670347037</v>
      </c>
    </row>
    <row r="2459" spans="1:7" x14ac:dyDescent="0.2">
      <c r="A2459" t="str">
        <f t="shared" ref="A2459:A2468" si="208">"CLPP"</f>
        <v>CLPP</v>
      </c>
      <c r="B2459" t="s">
        <v>245</v>
      </c>
      <c r="C2459">
        <v>6361711</v>
      </c>
      <c r="D2459" t="s">
        <v>8</v>
      </c>
      <c r="E2459">
        <v>23</v>
      </c>
      <c r="F2459" t="s">
        <v>5266</v>
      </c>
      <c r="G2459">
        <v>0.500790401981</v>
      </c>
    </row>
    <row r="2460" spans="1:7" x14ac:dyDescent="0.2">
      <c r="A2460" t="str">
        <f t="shared" si="208"/>
        <v>CLPP</v>
      </c>
      <c r="B2460" t="s">
        <v>245</v>
      </c>
      <c r="C2460">
        <v>6361738</v>
      </c>
      <c r="D2460" t="s">
        <v>8</v>
      </c>
      <c r="E2460">
        <v>23</v>
      </c>
      <c r="F2460" t="s">
        <v>5267</v>
      </c>
      <c r="G2460">
        <v>0.88831947464100003</v>
      </c>
    </row>
    <row r="2461" spans="1:7" x14ac:dyDescent="0.2">
      <c r="A2461" t="str">
        <f t="shared" si="208"/>
        <v>CLPP</v>
      </c>
      <c r="B2461" t="s">
        <v>245</v>
      </c>
      <c r="C2461">
        <v>6361592</v>
      </c>
      <c r="D2461" t="s">
        <v>3</v>
      </c>
      <c r="E2461">
        <v>24</v>
      </c>
      <c r="F2461" t="s">
        <v>5268</v>
      </c>
      <c r="G2461">
        <v>0.29304335963900002</v>
      </c>
    </row>
    <row r="2462" spans="1:7" x14ac:dyDescent="0.2">
      <c r="A2462" t="str">
        <f t="shared" si="208"/>
        <v>CLPP</v>
      </c>
      <c r="B2462" t="s">
        <v>245</v>
      </c>
      <c r="C2462">
        <v>6361681</v>
      </c>
      <c r="D2462" t="s">
        <v>3</v>
      </c>
      <c r="E2462">
        <v>24</v>
      </c>
      <c r="F2462" t="s">
        <v>5269</v>
      </c>
      <c r="G2462">
        <v>0.36555905997600002</v>
      </c>
    </row>
    <row r="2463" spans="1:7" x14ac:dyDescent="0.2">
      <c r="A2463" t="str">
        <f t="shared" si="208"/>
        <v>CLPP</v>
      </c>
      <c r="B2463" t="s">
        <v>245</v>
      </c>
      <c r="C2463">
        <v>6361725</v>
      </c>
      <c r="D2463" t="s">
        <v>3</v>
      </c>
      <c r="E2463">
        <v>24</v>
      </c>
      <c r="F2463" t="s">
        <v>5270</v>
      </c>
      <c r="G2463">
        <v>0.26769006611899998</v>
      </c>
    </row>
    <row r="2464" spans="1:7" x14ac:dyDescent="0.2">
      <c r="A2464" t="str">
        <f t="shared" si="208"/>
        <v>CLPP</v>
      </c>
      <c r="B2464" t="s">
        <v>245</v>
      </c>
      <c r="C2464">
        <v>6361532</v>
      </c>
      <c r="D2464" t="s">
        <v>3</v>
      </c>
      <c r="E2464">
        <v>23</v>
      </c>
      <c r="F2464" t="s">
        <v>5271</v>
      </c>
      <c r="G2464">
        <v>0.27206267728200001</v>
      </c>
    </row>
    <row r="2465" spans="1:7" x14ac:dyDescent="0.2">
      <c r="A2465" t="str">
        <f t="shared" si="208"/>
        <v>CLPP</v>
      </c>
      <c r="B2465" t="s">
        <v>245</v>
      </c>
      <c r="C2465">
        <v>6361603</v>
      </c>
      <c r="D2465" t="s">
        <v>8</v>
      </c>
      <c r="E2465">
        <v>24</v>
      </c>
      <c r="F2465" t="s">
        <v>5272</v>
      </c>
      <c r="G2465">
        <v>0.99300317930000004</v>
      </c>
    </row>
    <row r="2466" spans="1:7" x14ac:dyDescent="0.2">
      <c r="A2466" t="str">
        <f t="shared" si="208"/>
        <v>CLPP</v>
      </c>
      <c r="B2466" t="s">
        <v>245</v>
      </c>
      <c r="C2466">
        <v>6361535</v>
      </c>
      <c r="D2466" t="s">
        <v>8</v>
      </c>
      <c r="E2466">
        <v>24</v>
      </c>
      <c r="F2466" t="s">
        <v>5273</v>
      </c>
      <c r="G2466">
        <v>8.5660047885899995E-2</v>
      </c>
    </row>
    <row r="2467" spans="1:7" x14ac:dyDescent="0.2">
      <c r="A2467" t="str">
        <f t="shared" si="208"/>
        <v>CLPP</v>
      </c>
      <c r="B2467" t="s">
        <v>245</v>
      </c>
      <c r="C2467">
        <v>6361429</v>
      </c>
      <c r="D2467" t="s">
        <v>3</v>
      </c>
      <c r="E2467">
        <v>24</v>
      </c>
      <c r="F2467" t="s">
        <v>5274</v>
      </c>
      <c r="G2467">
        <v>0.100217679202</v>
      </c>
    </row>
    <row r="2468" spans="1:7" x14ac:dyDescent="0.2">
      <c r="A2468" t="str">
        <f t="shared" si="208"/>
        <v>CLPP</v>
      </c>
      <c r="B2468" t="s">
        <v>245</v>
      </c>
      <c r="C2468">
        <v>6361609</v>
      </c>
      <c r="D2468" t="s">
        <v>8</v>
      </c>
      <c r="E2468">
        <v>23</v>
      </c>
      <c r="F2468" t="s">
        <v>5275</v>
      </c>
      <c r="G2468">
        <v>1.1186773460599999</v>
      </c>
    </row>
    <row r="2469" spans="1:7" x14ac:dyDescent="0.2">
      <c r="A2469" t="str">
        <f t="shared" ref="A2469:A2485" si="209">"CLSPN"</f>
        <v>CLSPN</v>
      </c>
      <c r="B2469" t="s">
        <v>35</v>
      </c>
      <c r="C2469">
        <v>36235429</v>
      </c>
      <c r="D2469" t="s">
        <v>8</v>
      </c>
      <c r="E2469">
        <v>23</v>
      </c>
      <c r="F2469" t="s">
        <v>5276</v>
      </c>
      <c r="G2469">
        <v>3.9806702251599997E-2</v>
      </c>
    </row>
    <row r="2470" spans="1:7" x14ac:dyDescent="0.2">
      <c r="A2470" t="str">
        <f t="shared" si="209"/>
        <v>CLSPN</v>
      </c>
      <c r="B2470" t="s">
        <v>35</v>
      </c>
      <c r="C2470">
        <v>36235282</v>
      </c>
      <c r="D2470" t="s">
        <v>3</v>
      </c>
      <c r="E2470">
        <v>24</v>
      </c>
      <c r="F2470" t="s">
        <v>5277</v>
      </c>
      <c r="G2470">
        <v>0.28227827869400002</v>
      </c>
    </row>
    <row r="2471" spans="1:7" x14ac:dyDescent="0.2">
      <c r="A2471" t="str">
        <f t="shared" si="209"/>
        <v>CLSPN</v>
      </c>
      <c r="B2471" t="s">
        <v>35</v>
      </c>
      <c r="C2471">
        <v>36235385</v>
      </c>
      <c r="D2471" t="s">
        <v>3</v>
      </c>
      <c r="E2471">
        <v>24</v>
      </c>
      <c r="F2471" t="s">
        <v>5278</v>
      </c>
      <c r="G2471">
        <v>0.238131445271</v>
      </c>
    </row>
    <row r="2472" spans="1:7" x14ac:dyDescent="0.2">
      <c r="A2472" t="str">
        <f t="shared" si="209"/>
        <v>CLSPN</v>
      </c>
      <c r="B2472" t="s">
        <v>35</v>
      </c>
      <c r="C2472">
        <v>36235420</v>
      </c>
      <c r="D2472" t="s">
        <v>3</v>
      </c>
      <c r="E2472">
        <v>23</v>
      </c>
      <c r="F2472" t="s">
        <v>5279</v>
      </c>
      <c r="G2472">
        <v>-1.19198331379E-2</v>
      </c>
    </row>
    <row r="2473" spans="1:7" x14ac:dyDescent="0.2">
      <c r="A2473" t="str">
        <f t="shared" si="209"/>
        <v>CLSPN</v>
      </c>
      <c r="B2473" t="s">
        <v>35</v>
      </c>
      <c r="C2473">
        <v>36235463</v>
      </c>
      <c r="D2473" t="s">
        <v>3</v>
      </c>
      <c r="E2473">
        <v>23</v>
      </c>
      <c r="F2473" t="s">
        <v>5280</v>
      </c>
      <c r="G2473">
        <v>0.247594964389</v>
      </c>
    </row>
    <row r="2474" spans="1:7" x14ac:dyDescent="0.2">
      <c r="A2474" t="str">
        <f t="shared" si="209"/>
        <v>CLSPN</v>
      </c>
      <c r="B2474" t="s">
        <v>35</v>
      </c>
      <c r="C2474">
        <v>36235519</v>
      </c>
      <c r="D2474" t="s">
        <v>3</v>
      </c>
      <c r="E2474">
        <v>24</v>
      </c>
      <c r="F2474" t="s">
        <v>5281</v>
      </c>
      <c r="G2474">
        <v>1.06580033455</v>
      </c>
    </row>
    <row r="2475" spans="1:7" x14ac:dyDescent="0.2">
      <c r="A2475" t="str">
        <f t="shared" si="209"/>
        <v>CLSPN</v>
      </c>
      <c r="B2475" t="s">
        <v>35</v>
      </c>
      <c r="C2475">
        <v>36235353</v>
      </c>
      <c r="D2475" t="s">
        <v>8</v>
      </c>
      <c r="E2475">
        <v>24</v>
      </c>
      <c r="F2475" t="s">
        <v>5282</v>
      </c>
      <c r="G2475">
        <v>4.5401693038199999E-2</v>
      </c>
    </row>
    <row r="2476" spans="1:7" x14ac:dyDescent="0.2">
      <c r="A2476" t="str">
        <f t="shared" si="209"/>
        <v>CLSPN</v>
      </c>
      <c r="B2476" t="s">
        <v>35</v>
      </c>
      <c r="C2476">
        <v>36235371</v>
      </c>
      <c r="D2476" t="s">
        <v>8</v>
      </c>
      <c r="E2476">
        <v>24</v>
      </c>
      <c r="F2476" t="s">
        <v>5283</v>
      </c>
      <c r="G2476">
        <v>-2.3707721754399998E-2</v>
      </c>
    </row>
    <row r="2477" spans="1:7" x14ac:dyDescent="0.2">
      <c r="A2477" t="str">
        <f t="shared" si="209"/>
        <v>CLSPN</v>
      </c>
      <c r="B2477" t="s">
        <v>35</v>
      </c>
      <c r="C2477">
        <v>36235382</v>
      </c>
      <c r="D2477" t="s">
        <v>8</v>
      </c>
      <c r="E2477">
        <v>22</v>
      </c>
      <c r="F2477" t="s">
        <v>5284</v>
      </c>
      <c r="G2477">
        <v>0.86795460364800003</v>
      </c>
    </row>
    <row r="2478" spans="1:7" x14ac:dyDescent="0.2">
      <c r="A2478" t="str">
        <f t="shared" si="209"/>
        <v>CLSPN</v>
      </c>
      <c r="B2478" t="s">
        <v>35</v>
      </c>
      <c r="C2478">
        <v>36235500</v>
      </c>
      <c r="D2478" t="s">
        <v>8</v>
      </c>
      <c r="E2478">
        <v>23</v>
      </c>
      <c r="F2478" t="s">
        <v>5285</v>
      </c>
      <c r="G2478">
        <v>1.0662450618099999</v>
      </c>
    </row>
    <row r="2479" spans="1:7" x14ac:dyDescent="0.2">
      <c r="A2479" t="str">
        <f t="shared" si="209"/>
        <v>CLSPN</v>
      </c>
      <c r="B2479" t="s">
        <v>35</v>
      </c>
      <c r="C2479">
        <v>36235419</v>
      </c>
      <c r="D2479" t="s">
        <v>3</v>
      </c>
      <c r="E2479">
        <v>24</v>
      </c>
      <c r="F2479" t="s">
        <v>5286</v>
      </c>
      <c r="G2479">
        <v>2.4355363980199999E-2</v>
      </c>
    </row>
    <row r="2480" spans="1:7" x14ac:dyDescent="0.2">
      <c r="A2480" t="str">
        <f t="shared" si="209"/>
        <v>CLSPN</v>
      </c>
      <c r="B2480" t="s">
        <v>35</v>
      </c>
      <c r="C2480">
        <v>36235484</v>
      </c>
      <c r="D2480" t="s">
        <v>3</v>
      </c>
      <c r="E2480">
        <v>24</v>
      </c>
      <c r="F2480" t="s">
        <v>5287</v>
      </c>
      <c r="G2480">
        <v>0.156350849047</v>
      </c>
    </row>
    <row r="2481" spans="1:7" x14ac:dyDescent="0.2">
      <c r="A2481" t="str">
        <f t="shared" si="209"/>
        <v>CLSPN</v>
      </c>
      <c r="B2481" t="s">
        <v>35</v>
      </c>
      <c r="C2481">
        <v>36235278</v>
      </c>
      <c r="D2481" t="s">
        <v>8</v>
      </c>
      <c r="E2481">
        <v>23</v>
      </c>
      <c r="F2481" t="s">
        <v>5288</v>
      </c>
      <c r="G2481">
        <v>1.7090617347000001E-2</v>
      </c>
    </row>
    <row r="2482" spans="1:7" x14ac:dyDescent="0.2">
      <c r="A2482" t="str">
        <f t="shared" si="209"/>
        <v>CLSPN</v>
      </c>
      <c r="B2482" t="s">
        <v>35</v>
      </c>
      <c r="C2482">
        <v>36235332</v>
      </c>
      <c r="D2482" t="s">
        <v>8</v>
      </c>
      <c r="E2482">
        <v>23</v>
      </c>
      <c r="F2482" t="s">
        <v>5289</v>
      </c>
      <c r="G2482">
        <v>-6.1616692331999999E-3</v>
      </c>
    </row>
    <row r="2483" spans="1:7" x14ac:dyDescent="0.2">
      <c r="A2483" t="str">
        <f t="shared" si="209"/>
        <v>CLSPN</v>
      </c>
      <c r="B2483" t="s">
        <v>35</v>
      </c>
      <c r="C2483">
        <v>36235353</v>
      </c>
      <c r="D2483" t="s">
        <v>8</v>
      </c>
      <c r="E2483">
        <v>23</v>
      </c>
      <c r="F2483" t="s">
        <v>5290</v>
      </c>
      <c r="G2483">
        <v>1.20764377346E-2</v>
      </c>
    </row>
    <row r="2484" spans="1:7" x14ac:dyDescent="0.2">
      <c r="A2484" t="str">
        <f t="shared" si="209"/>
        <v>CLSPN</v>
      </c>
      <c r="B2484" t="s">
        <v>35</v>
      </c>
      <c r="C2484">
        <v>36235529</v>
      </c>
      <c r="D2484" t="s">
        <v>8</v>
      </c>
      <c r="E2484">
        <v>24</v>
      </c>
      <c r="F2484" t="s">
        <v>5291</v>
      </c>
      <c r="G2484">
        <v>0.72148055792700005</v>
      </c>
    </row>
    <row r="2485" spans="1:7" x14ac:dyDescent="0.2">
      <c r="A2485" t="str">
        <f t="shared" si="209"/>
        <v>CLSPN</v>
      </c>
      <c r="B2485" t="s">
        <v>35</v>
      </c>
      <c r="C2485">
        <v>36235345</v>
      </c>
      <c r="D2485" t="s">
        <v>3</v>
      </c>
      <c r="E2485">
        <v>24</v>
      </c>
      <c r="F2485" t="s">
        <v>5292</v>
      </c>
      <c r="G2485">
        <v>9.5741506384199995E-2</v>
      </c>
    </row>
    <row r="2486" spans="1:7" x14ac:dyDescent="0.2">
      <c r="A2486" t="str">
        <f t="shared" ref="A2486:A2495" si="210">"CLTA"</f>
        <v>CLTA</v>
      </c>
      <c r="B2486" t="s">
        <v>15</v>
      </c>
      <c r="C2486">
        <v>36191087</v>
      </c>
      <c r="D2486" t="s">
        <v>8</v>
      </c>
      <c r="E2486">
        <v>23</v>
      </c>
      <c r="F2486" t="s">
        <v>5293</v>
      </c>
      <c r="G2486">
        <v>0.240085788809</v>
      </c>
    </row>
    <row r="2487" spans="1:7" x14ac:dyDescent="0.2">
      <c r="A2487" t="str">
        <f t="shared" si="210"/>
        <v>CLTA</v>
      </c>
      <c r="B2487" t="s">
        <v>15</v>
      </c>
      <c r="C2487">
        <v>36191110</v>
      </c>
      <c r="D2487" t="s">
        <v>8</v>
      </c>
      <c r="E2487">
        <v>24</v>
      </c>
      <c r="F2487" t="s">
        <v>5294</v>
      </c>
      <c r="G2487">
        <v>0.114851883623</v>
      </c>
    </row>
    <row r="2488" spans="1:7" x14ac:dyDescent="0.2">
      <c r="A2488" t="str">
        <f t="shared" si="210"/>
        <v>CLTA</v>
      </c>
      <c r="B2488" t="s">
        <v>15</v>
      </c>
      <c r="C2488">
        <v>36191132</v>
      </c>
      <c r="D2488" t="s">
        <v>8</v>
      </c>
      <c r="E2488">
        <v>23</v>
      </c>
      <c r="F2488" t="s">
        <v>5295</v>
      </c>
      <c r="G2488">
        <v>0.69908950841499995</v>
      </c>
    </row>
    <row r="2489" spans="1:7" x14ac:dyDescent="0.2">
      <c r="A2489" t="str">
        <f t="shared" si="210"/>
        <v>CLTA</v>
      </c>
      <c r="B2489" t="s">
        <v>15</v>
      </c>
      <c r="C2489">
        <v>36190896</v>
      </c>
      <c r="D2489" t="s">
        <v>3</v>
      </c>
      <c r="E2489">
        <v>22</v>
      </c>
      <c r="F2489" t="s">
        <v>5296</v>
      </c>
      <c r="G2489">
        <v>1.30754948481</v>
      </c>
    </row>
    <row r="2490" spans="1:7" x14ac:dyDescent="0.2">
      <c r="A2490" t="str">
        <f t="shared" si="210"/>
        <v>CLTA</v>
      </c>
      <c r="B2490" t="s">
        <v>15</v>
      </c>
      <c r="C2490">
        <v>36191079</v>
      </c>
      <c r="D2490" t="s">
        <v>3</v>
      </c>
      <c r="E2490">
        <v>24</v>
      </c>
      <c r="F2490" t="s">
        <v>5297</v>
      </c>
      <c r="G2490">
        <v>0.36664410566099997</v>
      </c>
    </row>
    <row r="2491" spans="1:7" x14ac:dyDescent="0.2">
      <c r="A2491" t="str">
        <f t="shared" si="210"/>
        <v>CLTA</v>
      </c>
      <c r="B2491" t="s">
        <v>15</v>
      </c>
      <c r="C2491">
        <v>36191001</v>
      </c>
      <c r="D2491" t="s">
        <v>8</v>
      </c>
      <c r="E2491">
        <v>24</v>
      </c>
      <c r="F2491" t="s">
        <v>5298</v>
      </c>
      <c r="G2491">
        <v>0.21224981953399999</v>
      </c>
    </row>
    <row r="2492" spans="1:7" x14ac:dyDescent="0.2">
      <c r="A2492" t="str">
        <f t="shared" si="210"/>
        <v>CLTA</v>
      </c>
      <c r="B2492" t="s">
        <v>15</v>
      </c>
      <c r="C2492">
        <v>36190913</v>
      </c>
      <c r="D2492" t="s">
        <v>8</v>
      </c>
      <c r="E2492">
        <v>24</v>
      </c>
      <c r="F2492" t="s">
        <v>5299</v>
      </c>
      <c r="G2492">
        <v>0.624083119267</v>
      </c>
    </row>
    <row r="2493" spans="1:7" x14ac:dyDescent="0.2">
      <c r="A2493" t="str">
        <f t="shared" si="210"/>
        <v>CLTA</v>
      </c>
      <c r="B2493" t="s">
        <v>15</v>
      </c>
      <c r="C2493">
        <v>36190964</v>
      </c>
      <c r="D2493" t="s">
        <v>8</v>
      </c>
      <c r="E2493">
        <v>23</v>
      </c>
      <c r="F2493" t="s">
        <v>5300</v>
      </c>
      <c r="G2493">
        <v>0.99336100677500005</v>
      </c>
    </row>
    <row r="2494" spans="1:7" x14ac:dyDescent="0.2">
      <c r="A2494" t="str">
        <f t="shared" si="210"/>
        <v>CLTA</v>
      </c>
      <c r="B2494" t="s">
        <v>15</v>
      </c>
      <c r="C2494">
        <v>36190908</v>
      </c>
      <c r="D2494" t="s">
        <v>8</v>
      </c>
      <c r="E2494">
        <v>24</v>
      </c>
      <c r="F2494" t="s">
        <v>5301</v>
      </c>
      <c r="G2494">
        <v>0.535949577708</v>
      </c>
    </row>
    <row r="2495" spans="1:7" x14ac:dyDescent="0.2">
      <c r="A2495" t="str">
        <f t="shared" si="210"/>
        <v>CLTA</v>
      </c>
      <c r="B2495" t="s">
        <v>15</v>
      </c>
      <c r="C2495">
        <v>36191056</v>
      </c>
      <c r="D2495" t="s">
        <v>8</v>
      </c>
      <c r="E2495">
        <v>24</v>
      </c>
      <c r="F2495" t="s">
        <v>5302</v>
      </c>
      <c r="G2495">
        <v>0.42186922226899998</v>
      </c>
    </row>
    <row r="2496" spans="1:7" x14ac:dyDescent="0.2">
      <c r="A2496" t="str">
        <f t="shared" ref="A2496:A2509" si="211">"CLTC"</f>
        <v>CLTC</v>
      </c>
      <c r="B2496" t="s">
        <v>484</v>
      </c>
      <c r="C2496">
        <v>57697281</v>
      </c>
      <c r="D2496" t="s">
        <v>3</v>
      </c>
      <c r="E2496">
        <v>24</v>
      </c>
      <c r="F2496" t="s">
        <v>5303</v>
      </c>
      <c r="G2496">
        <v>0.92375151942800005</v>
      </c>
    </row>
    <row r="2497" spans="1:7" x14ac:dyDescent="0.2">
      <c r="A2497" t="str">
        <f t="shared" si="211"/>
        <v>CLTC</v>
      </c>
      <c r="B2497" t="s">
        <v>484</v>
      </c>
      <c r="C2497">
        <v>57697287</v>
      </c>
      <c r="D2497" t="s">
        <v>3</v>
      </c>
      <c r="E2497">
        <v>24</v>
      </c>
      <c r="F2497" t="s">
        <v>5304</v>
      </c>
      <c r="G2497">
        <v>0.78837193541299999</v>
      </c>
    </row>
    <row r="2498" spans="1:7" x14ac:dyDescent="0.2">
      <c r="A2498" t="str">
        <f t="shared" si="211"/>
        <v>CLTC</v>
      </c>
      <c r="B2498" t="s">
        <v>484</v>
      </c>
      <c r="C2498">
        <v>57697323</v>
      </c>
      <c r="D2498" t="s">
        <v>3</v>
      </c>
      <c r="E2498">
        <v>23</v>
      </c>
      <c r="F2498" t="s">
        <v>5305</v>
      </c>
      <c r="G2498">
        <v>0.82259733501900001</v>
      </c>
    </row>
    <row r="2499" spans="1:7" x14ac:dyDescent="0.2">
      <c r="A2499" t="str">
        <f t="shared" si="211"/>
        <v>CLTC</v>
      </c>
      <c r="B2499" t="s">
        <v>484</v>
      </c>
      <c r="C2499">
        <v>57697481</v>
      </c>
      <c r="D2499" t="s">
        <v>3</v>
      </c>
      <c r="E2499">
        <v>24</v>
      </c>
      <c r="F2499" t="s">
        <v>5306</v>
      </c>
      <c r="G2499">
        <v>-1.8839215065500001E-2</v>
      </c>
    </row>
    <row r="2500" spans="1:7" x14ac:dyDescent="0.2">
      <c r="A2500" t="str">
        <f t="shared" si="211"/>
        <v>CLTC</v>
      </c>
      <c r="B2500" t="s">
        <v>484</v>
      </c>
      <c r="C2500">
        <v>57697211</v>
      </c>
      <c r="D2500" t="s">
        <v>8</v>
      </c>
      <c r="E2500">
        <v>24</v>
      </c>
      <c r="F2500" t="s">
        <v>5307</v>
      </c>
      <c r="G2500">
        <v>1.03484231933E-2</v>
      </c>
    </row>
    <row r="2501" spans="1:7" x14ac:dyDescent="0.2">
      <c r="A2501" t="str">
        <f t="shared" si="211"/>
        <v>CLTC</v>
      </c>
      <c r="B2501" t="s">
        <v>484</v>
      </c>
      <c r="C2501">
        <v>57697455</v>
      </c>
      <c r="D2501" t="s">
        <v>3</v>
      </c>
      <c r="E2501">
        <v>24</v>
      </c>
      <c r="F2501" t="s">
        <v>5308</v>
      </c>
      <c r="G2501">
        <v>0.15060992805599999</v>
      </c>
    </row>
    <row r="2502" spans="1:7" x14ac:dyDescent="0.2">
      <c r="A2502" t="str">
        <f t="shared" si="211"/>
        <v>CLTC</v>
      </c>
      <c r="B2502" t="s">
        <v>484</v>
      </c>
      <c r="C2502">
        <v>57697298</v>
      </c>
      <c r="D2502" t="s">
        <v>8</v>
      </c>
      <c r="E2502">
        <v>22</v>
      </c>
      <c r="F2502" t="s">
        <v>5309</v>
      </c>
      <c r="G2502">
        <v>0.90936561436399999</v>
      </c>
    </row>
    <row r="2503" spans="1:7" x14ac:dyDescent="0.2">
      <c r="A2503" t="str">
        <f t="shared" si="211"/>
        <v>CLTC</v>
      </c>
      <c r="B2503" t="s">
        <v>484</v>
      </c>
      <c r="C2503">
        <v>57697222</v>
      </c>
      <c r="D2503" t="s">
        <v>8</v>
      </c>
      <c r="E2503">
        <v>24</v>
      </c>
      <c r="F2503" t="s">
        <v>5310</v>
      </c>
      <c r="G2503">
        <v>9.7156647039499996E-3</v>
      </c>
    </row>
    <row r="2504" spans="1:7" x14ac:dyDescent="0.2">
      <c r="A2504" t="str">
        <f t="shared" si="211"/>
        <v>CLTC</v>
      </c>
      <c r="B2504" t="s">
        <v>484</v>
      </c>
      <c r="C2504">
        <v>57697206</v>
      </c>
      <c r="D2504" t="s">
        <v>8</v>
      </c>
      <c r="E2504">
        <v>22</v>
      </c>
      <c r="F2504" t="s">
        <v>5311</v>
      </c>
      <c r="G2504">
        <v>1.3399563648899999E-2</v>
      </c>
    </row>
    <row r="2505" spans="1:7" x14ac:dyDescent="0.2">
      <c r="A2505" t="str">
        <f t="shared" si="211"/>
        <v>CLTC</v>
      </c>
      <c r="B2505" t="s">
        <v>484</v>
      </c>
      <c r="C2505">
        <v>57697419</v>
      </c>
      <c r="D2505" t="s">
        <v>3</v>
      </c>
      <c r="E2505">
        <v>24</v>
      </c>
      <c r="F2505" t="s">
        <v>5312</v>
      </c>
      <c r="G2505">
        <v>1.1668828662099999</v>
      </c>
    </row>
    <row r="2506" spans="1:7" x14ac:dyDescent="0.2">
      <c r="A2506" t="str">
        <f t="shared" si="211"/>
        <v>CLTC</v>
      </c>
      <c r="B2506" t="s">
        <v>484</v>
      </c>
      <c r="C2506">
        <v>57697281</v>
      </c>
      <c r="D2506" t="s">
        <v>3</v>
      </c>
      <c r="E2506">
        <v>23</v>
      </c>
      <c r="F2506" t="s">
        <v>5313</v>
      </c>
      <c r="G2506">
        <v>0.87402472628899996</v>
      </c>
    </row>
    <row r="2507" spans="1:7" x14ac:dyDescent="0.2">
      <c r="A2507" t="str">
        <f t="shared" si="211"/>
        <v>CLTC</v>
      </c>
      <c r="B2507" t="s">
        <v>484</v>
      </c>
      <c r="C2507">
        <v>57697376</v>
      </c>
      <c r="D2507" t="s">
        <v>8</v>
      </c>
      <c r="E2507">
        <v>22</v>
      </c>
      <c r="F2507" t="s">
        <v>5314</v>
      </c>
      <c r="G2507">
        <v>0.46027682524199998</v>
      </c>
    </row>
    <row r="2508" spans="1:7" x14ac:dyDescent="0.2">
      <c r="A2508" t="str">
        <f t="shared" si="211"/>
        <v>CLTC</v>
      </c>
      <c r="B2508" t="s">
        <v>484</v>
      </c>
      <c r="C2508">
        <v>57697251</v>
      </c>
      <c r="D2508" t="s">
        <v>8</v>
      </c>
      <c r="E2508">
        <v>23</v>
      </c>
      <c r="F2508" t="s">
        <v>5315</v>
      </c>
      <c r="G2508">
        <v>0.58117880526599996</v>
      </c>
    </row>
    <row r="2509" spans="1:7" x14ac:dyDescent="0.2">
      <c r="A2509" t="str">
        <f t="shared" si="211"/>
        <v>CLTC</v>
      </c>
      <c r="B2509" t="s">
        <v>484</v>
      </c>
      <c r="C2509">
        <v>57697203</v>
      </c>
      <c r="D2509" t="s">
        <v>8</v>
      </c>
      <c r="E2509">
        <v>24</v>
      </c>
      <c r="F2509" t="s">
        <v>5316</v>
      </c>
      <c r="G2509">
        <v>3.6535583292199997E-2</v>
      </c>
    </row>
    <row r="2510" spans="1:7" x14ac:dyDescent="0.2">
      <c r="A2510" t="str">
        <f t="shared" ref="A2510:A2519" si="212">"CMAS"</f>
        <v>CMAS</v>
      </c>
      <c r="B2510" t="s">
        <v>140</v>
      </c>
      <c r="C2510">
        <v>22199057</v>
      </c>
      <c r="D2510" t="s">
        <v>3</v>
      </c>
      <c r="E2510">
        <v>24</v>
      </c>
      <c r="F2510" t="s">
        <v>5317</v>
      </c>
      <c r="G2510">
        <v>-1.20249614752E-2</v>
      </c>
    </row>
    <row r="2511" spans="1:7" x14ac:dyDescent="0.2">
      <c r="A2511" t="str">
        <f t="shared" si="212"/>
        <v>CMAS</v>
      </c>
      <c r="B2511" t="s">
        <v>140</v>
      </c>
      <c r="C2511">
        <v>22199268</v>
      </c>
      <c r="D2511" t="s">
        <v>3</v>
      </c>
      <c r="E2511">
        <v>24</v>
      </c>
      <c r="F2511" t="s">
        <v>5318</v>
      </c>
      <c r="G2511">
        <v>0.58349856334899997</v>
      </c>
    </row>
    <row r="2512" spans="1:7" x14ac:dyDescent="0.2">
      <c r="A2512" t="str">
        <f t="shared" si="212"/>
        <v>CMAS</v>
      </c>
      <c r="B2512" t="s">
        <v>140</v>
      </c>
      <c r="C2512">
        <v>22199376</v>
      </c>
      <c r="D2512" t="s">
        <v>3</v>
      </c>
      <c r="E2512">
        <v>23</v>
      </c>
      <c r="F2512" t="s">
        <v>5319</v>
      </c>
      <c r="G2512">
        <v>0.59218559685700001</v>
      </c>
    </row>
    <row r="2513" spans="1:7" x14ac:dyDescent="0.2">
      <c r="A2513" t="str">
        <f t="shared" si="212"/>
        <v>CMAS</v>
      </c>
      <c r="B2513" t="s">
        <v>140</v>
      </c>
      <c r="C2513">
        <v>22199180</v>
      </c>
      <c r="D2513" t="s">
        <v>8</v>
      </c>
      <c r="E2513">
        <v>24</v>
      </c>
      <c r="F2513" t="s">
        <v>5320</v>
      </c>
      <c r="G2513">
        <v>1.0723325047200001</v>
      </c>
    </row>
    <row r="2514" spans="1:7" x14ac:dyDescent="0.2">
      <c r="A2514" t="str">
        <f t="shared" si="212"/>
        <v>CMAS</v>
      </c>
      <c r="B2514" t="s">
        <v>140</v>
      </c>
      <c r="C2514">
        <v>22199189</v>
      </c>
      <c r="D2514" t="s">
        <v>8</v>
      </c>
      <c r="E2514">
        <v>24</v>
      </c>
      <c r="F2514" t="s">
        <v>5321</v>
      </c>
      <c r="G2514">
        <v>1.0139732195</v>
      </c>
    </row>
    <row r="2515" spans="1:7" x14ac:dyDescent="0.2">
      <c r="A2515" t="str">
        <f t="shared" si="212"/>
        <v>CMAS</v>
      </c>
      <c r="B2515" t="s">
        <v>140</v>
      </c>
      <c r="C2515">
        <v>22199255</v>
      </c>
      <c r="D2515" t="s">
        <v>8</v>
      </c>
      <c r="E2515">
        <v>24</v>
      </c>
      <c r="F2515" t="s">
        <v>5322</v>
      </c>
      <c r="G2515">
        <v>0.69687772669500003</v>
      </c>
    </row>
    <row r="2516" spans="1:7" x14ac:dyDescent="0.2">
      <c r="A2516" t="str">
        <f t="shared" si="212"/>
        <v>CMAS</v>
      </c>
      <c r="B2516" t="s">
        <v>140</v>
      </c>
      <c r="C2516">
        <v>22199284</v>
      </c>
      <c r="D2516" t="s">
        <v>8</v>
      </c>
      <c r="E2516">
        <v>24</v>
      </c>
      <c r="F2516" t="s">
        <v>5323</v>
      </c>
      <c r="G2516">
        <v>0.91369427578399998</v>
      </c>
    </row>
    <row r="2517" spans="1:7" x14ac:dyDescent="0.2">
      <c r="A2517" t="str">
        <f t="shared" si="212"/>
        <v>CMAS</v>
      </c>
      <c r="B2517" t="s">
        <v>140</v>
      </c>
      <c r="C2517">
        <v>22199334</v>
      </c>
      <c r="D2517" t="s">
        <v>8</v>
      </c>
      <c r="E2517">
        <v>24</v>
      </c>
      <c r="F2517" t="s">
        <v>5324</v>
      </c>
      <c r="G2517">
        <v>0.41051435383200002</v>
      </c>
    </row>
    <row r="2518" spans="1:7" x14ac:dyDescent="0.2">
      <c r="A2518" t="str">
        <f t="shared" si="212"/>
        <v>CMAS</v>
      </c>
      <c r="B2518" t="s">
        <v>140</v>
      </c>
      <c r="C2518">
        <v>22199394</v>
      </c>
      <c r="D2518" t="s">
        <v>8</v>
      </c>
      <c r="E2518">
        <v>23</v>
      </c>
      <c r="F2518" t="s">
        <v>5325</v>
      </c>
      <c r="G2518">
        <v>0.25268900431800001</v>
      </c>
    </row>
    <row r="2519" spans="1:7" x14ac:dyDescent="0.2">
      <c r="A2519" t="str">
        <f t="shared" si="212"/>
        <v>CMAS</v>
      </c>
      <c r="B2519" t="s">
        <v>140</v>
      </c>
      <c r="C2519">
        <v>22199343</v>
      </c>
      <c r="D2519" t="s">
        <v>8</v>
      </c>
      <c r="E2519">
        <v>24</v>
      </c>
      <c r="F2519" t="s">
        <v>5326</v>
      </c>
      <c r="G2519">
        <v>4.5926414610500003E-2</v>
      </c>
    </row>
    <row r="2520" spans="1:7" x14ac:dyDescent="0.2">
      <c r="A2520" t="str">
        <f t="shared" ref="A2520:A2529" si="213">"CMTR2"</f>
        <v>CMTR2</v>
      </c>
      <c r="B2520" t="s">
        <v>273</v>
      </c>
      <c r="C2520">
        <v>71323434</v>
      </c>
      <c r="D2520" t="s">
        <v>8</v>
      </c>
      <c r="E2520">
        <v>24</v>
      </c>
      <c r="F2520" t="s">
        <v>5327</v>
      </c>
      <c r="G2520">
        <v>1.026177473</v>
      </c>
    </row>
    <row r="2521" spans="1:7" x14ac:dyDescent="0.2">
      <c r="A2521" t="str">
        <f t="shared" si="213"/>
        <v>CMTR2</v>
      </c>
      <c r="B2521" t="s">
        <v>273</v>
      </c>
      <c r="C2521">
        <v>71323371</v>
      </c>
      <c r="D2521" t="s">
        <v>8</v>
      </c>
      <c r="E2521">
        <v>24</v>
      </c>
      <c r="F2521" t="s">
        <v>5328</v>
      </c>
      <c r="G2521">
        <v>0.138864859131</v>
      </c>
    </row>
    <row r="2522" spans="1:7" x14ac:dyDescent="0.2">
      <c r="A2522" t="str">
        <f t="shared" si="213"/>
        <v>CMTR2</v>
      </c>
      <c r="B2522" t="s">
        <v>273</v>
      </c>
      <c r="C2522">
        <v>71323472</v>
      </c>
      <c r="D2522" t="s">
        <v>8</v>
      </c>
      <c r="E2522">
        <v>23</v>
      </c>
      <c r="F2522" t="s">
        <v>5329</v>
      </c>
      <c r="G2522">
        <v>0.98221406375999998</v>
      </c>
    </row>
    <row r="2523" spans="1:7" x14ac:dyDescent="0.2">
      <c r="A2523" t="str">
        <f t="shared" si="213"/>
        <v>CMTR2</v>
      </c>
      <c r="B2523" t="s">
        <v>273</v>
      </c>
      <c r="C2523">
        <v>71323221</v>
      </c>
      <c r="D2523" t="s">
        <v>3</v>
      </c>
      <c r="E2523">
        <v>24</v>
      </c>
      <c r="F2523" t="s">
        <v>5330</v>
      </c>
      <c r="G2523">
        <v>0.31473285088199998</v>
      </c>
    </row>
    <row r="2524" spans="1:7" x14ac:dyDescent="0.2">
      <c r="A2524" t="str">
        <f t="shared" si="213"/>
        <v>CMTR2</v>
      </c>
      <c r="B2524" t="s">
        <v>273</v>
      </c>
      <c r="C2524">
        <v>71323478</v>
      </c>
      <c r="D2524" t="s">
        <v>8</v>
      </c>
      <c r="E2524">
        <v>22</v>
      </c>
      <c r="F2524" t="s">
        <v>5331</v>
      </c>
      <c r="G2524">
        <v>0.99160846323700003</v>
      </c>
    </row>
    <row r="2525" spans="1:7" x14ac:dyDescent="0.2">
      <c r="A2525" t="str">
        <f t="shared" si="213"/>
        <v>CMTR2</v>
      </c>
      <c r="B2525" t="s">
        <v>273</v>
      </c>
      <c r="C2525">
        <v>71323333</v>
      </c>
      <c r="D2525" t="s">
        <v>3</v>
      </c>
      <c r="E2525">
        <v>22</v>
      </c>
      <c r="F2525" t="s">
        <v>5332</v>
      </c>
      <c r="G2525">
        <v>8.7664392776399994E-2</v>
      </c>
    </row>
    <row r="2526" spans="1:7" x14ac:dyDescent="0.2">
      <c r="A2526" t="str">
        <f t="shared" si="213"/>
        <v>CMTR2</v>
      </c>
      <c r="B2526" t="s">
        <v>273</v>
      </c>
      <c r="C2526">
        <v>71323353</v>
      </c>
      <c r="D2526" t="s">
        <v>3</v>
      </c>
      <c r="E2526">
        <v>23</v>
      </c>
      <c r="F2526" t="s">
        <v>5333</v>
      </c>
      <c r="G2526">
        <v>0.66045947930600002</v>
      </c>
    </row>
    <row r="2527" spans="1:7" x14ac:dyDescent="0.2">
      <c r="A2527" t="str">
        <f t="shared" si="213"/>
        <v>CMTR2</v>
      </c>
      <c r="B2527" t="s">
        <v>273</v>
      </c>
      <c r="C2527">
        <v>71323444</v>
      </c>
      <c r="D2527" t="s">
        <v>3</v>
      </c>
      <c r="E2527">
        <v>24</v>
      </c>
      <c r="F2527" t="s">
        <v>5334</v>
      </c>
      <c r="G2527">
        <v>0.37863623490699999</v>
      </c>
    </row>
    <row r="2528" spans="1:7" x14ac:dyDescent="0.2">
      <c r="A2528" t="str">
        <f t="shared" si="213"/>
        <v>CMTR2</v>
      </c>
      <c r="B2528" t="s">
        <v>273</v>
      </c>
      <c r="C2528">
        <v>71323296</v>
      </c>
      <c r="D2528" t="s">
        <v>8</v>
      </c>
      <c r="E2528">
        <v>24</v>
      </c>
      <c r="F2528" t="s">
        <v>5335</v>
      </c>
      <c r="G2528">
        <v>0.56739709761500001</v>
      </c>
    </row>
    <row r="2529" spans="1:7" x14ac:dyDescent="0.2">
      <c r="A2529" t="str">
        <f t="shared" si="213"/>
        <v>CMTR2</v>
      </c>
      <c r="B2529" t="s">
        <v>273</v>
      </c>
      <c r="C2529">
        <v>71323325</v>
      </c>
      <c r="D2529" t="s">
        <v>3</v>
      </c>
      <c r="E2529">
        <v>23</v>
      </c>
      <c r="F2529" t="s">
        <v>5336</v>
      </c>
      <c r="G2529">
        <v>0.32621565784899997</v>
      </c>
    </row>
    <row r="2530" spans="1:7" x14ac:dyDescent="0.2">
      <c r="A2530" t="str">
        <f t="shared" ref="A2530:A2539" si="214">"CNBP"</f>
        <v>CNBP</v>
      </c>
      <c r="B2530" t="s">
        <v>114</v>
      </c>
      <c r="C2530">
        <v>128902812</v>
      </c>
      <c r="D2530" t="s">
        <v>8</v>
      </c>
      <c r="E2530">
        <v>23</v>
      </c>
      <c r="F2530" t="s">
        <v>5337</v>
      </c>
      <c r="G2530">
        <v>-9.3849168148699993E-2</v>
      </c>
    </row>
    <row r="2531" spans="1:7" x14ac:dyDescent="0.2">
      <c r="A2531" t="str">
        <f t="shared" si="214"/>
        <v>CNBP</v>
      </c>
      <c r="B2531" t="s">
        <v>114</v>
      </c>
      <c r="C2531">
        <v>128902742</v>
      </c>
      <c r="D2531" t="s">
        <v>8</v>
      </c>
      <c r="E2531">
        <v>23</v>
      </c>
      <c r="F2531" t="s">
        <v>5338</v>
      </c>
      <c r="G2531">
        <v>0.72670691148300004</v>
      </c>
    </row>
    <row r="2532" spans="1:7" x14ac:dyDescent="0.2">
      <c r="A2532" t="str">
        <f t="shared" si="214"/>
        <v>CNBP</v>
      </c>
      <c r="B2532" t="s">
        <v>114</v>
      </c>
      <c r="C2532">
        <v>128902519</v>
      </c>
      <c r="D2532" t="s">
        <v>3</v>
      </c>
      <c r="E2532">
        <v>23</v>
      </c>
      <c r="F2532" t="s">
        <v>5339</v>
      </c>
      <c r="G2532">
        <v>0.75317597198999997</v>
      </c>
    </row>
    <row r="2533" spans="1:7" x14ac:dyDescent="0.2">
      <c r="A2533" t="str">
        <f t="shared" si="214"/>
        <v>CNBP</v>
      </c>
      <c r="B2533" t="s">
        <v>114</v>
      </c>
      <c r="C2533">
        <v>128902708</v>
      </c>
      <c r="D2533" t="s">
        <v>8</v>
      </c>
      <c r="E2533">
        <v>24</v>
      </c>
      <c r="F2533" t="s">
        <v>5340</v>
      </c>
      <c r="G2533">
        <v>4.9598022685300003E-2</v>
      </c>
    </row>
    <row r="2534" spans="1:7" x14ac:dyDescent="0.2">
      <c r="A2534" t="str">
        <f t="shared" si="214"/>
        <v>CNBP</v>
      </c>
      <c r="B2534" t="s">
        <v>114</v>
      </c>
      <c r="C2534">
        <v>128902692</v>
      </c>
      <c r="D2534" t="s">
        <v>8</v>
      </c>
      <c r="E2534">
        <v>24</v>
      </c>
      <c r="F2534" t="s">
        <v>5341</v>
      </c>
      <c r="G2534">
        <v>0.87757618416399996</v>
      </c>
    </row>
    <row r="2535" spans="1:7" x14ac:dyDescent="0.2">
      <c r="A2535" t="str">
        <f t="shared" si="214"/>
        <v>CNBP</v>
      </c>
      <c r="B2535" t="s">
        <v>114</v>
      </c>
      <c r="C2535">
        <v>128902518</v>
      </c>
      <c r="D2535" t="s">
        <v>8</v>
      </c>
      <c r="E2535">
        <v>24</v>
      </c>
      <c r="F2535" t="s">
        <v>5342</v>
      </c>
      <c r="G2535">
        <v>1.0504175676600001</v>
      </c>
    </row>
    <row r="2536" spans="1:7" x14ac:dyDescent="0.2">
      <c r="A2536" t="str">
        <f t="shared" si="214"/>
        <v>CNBP</v>
      </c>
      <c r="B2536" t="s">
        <v>114</v>
      </c>
      <c r="C2536">
        <v>128902744</v>
      </c>
      <c r="D2536" t="s">
        <v>3</v>
      </c>
      <c r="E2536">
        <v>24</v>
      </c>
      <c r="F2536" t="s">
        <v>5343</v>
      </c>
      <c r="G2536">
        <v>0.92728378557500002</v>
      </c>
    </row>
    <row r="2537" spans="1:7" x14ac:dyDescent="0.2">
      <c r="A2537" t="str">
        <f t="shared" si="214"/>
        <v>CNBP</v>
      </c>
      <c r="B2537" t="s">
        <v>114</v>
      </c>
      <c r="C2537">
        <v>128902710</v>
      </c>
      <c r="D2537" t="s">
        <v>3</v>
      </c>
      <c r="E2537">
        <v>24</v>
      </c>
      <c r="F2537" t="s">
        <v>5344</v>
      </c>
      <c r="G2537">
        <v>1.0222986467599999</v>
      </c>
    </row>
    <row r="2538" spans="1:7" x14ac:dyDescent="0.2">
      <c r="A2538" t="str">
        <f t="shared" si="214"/>
        <v>CNBP</v>
      </c>
      <c r="B2538" t="s">
        <v>114</v>
      </c>
      <c r="C2538">
        <v>128902617</v>
      </c>
      <c r="D2538" t="s">
        <v>3</v>
      </c>
      <c r="E2538">
        <v>24</v>
      </c>
      <c r="F2538" t="s">
        <v>5345</v>
      </c>
      <c r="G2538">
        <v>0.31433810766699999</v>
      </c>
    </row>
    <row r="2539" spans="1:7" x14ac:dyDescent="0.2">
      <c r="A2539" t="str">
        <f t="shared" si="214"/>
        <v>CNBP</v>
      </c>
      <c r="B2539" t="s">
        <v>114</v>
      </c>
      <c r="C2539">
        <v>128902474</v>
      </c>
      <c r="D2539" t="s">
        <v>3</v>
      </c>
      <c r="E2539">
        <v>23</v>
      </c>
      <c r="F2539" t="s">
        <v>5346</v>
      </c>
      <c r="G2539">
        <v>0.23790476695599999</v>
      </c>
    </row>
    <row r="2540" spans="1:7" x14ac:dyDescent="0.2">
      <c r="A2540" t="str">
        <f t="shared" ref="A2540:A2549" si="215">"CNEP1R1"</f>
        <v>CNEP1R1</v>
      </c>
      <c r="B2540" t="s">
        <v>273</v>
      </c>
      <c r="C2540">
        <v>50059166</v>
      </c>
      <c r="D2540" t="s">
        <v>8</v>
      </c>
      <c r="E2540">
        <v>24</v>
      </c>
      <c r="F2540" t="s">
        <v>5347</v>
      </c>
      <c r="G2540">
        <v>1.2974662424200001</v>
      </c>
    </row>
    <row r="2541" spans="1:7" x14ac:dyDescent="0.2">
      <c r="A2541" t="str">
        <f t="shared" si="215"/>
        <v>CNEP1R1</v>
      </c>
      <c r="B2541" t="s">
        <v>273</v>
      </c>
      <c r="C2541">
        <v>50059406</v>
      </c>
      <c r="D2541" t="s">
        <v>8</v>
      </c>
      <c r="E2541">
        <v>22</v>
      </c>
      <c r="F2541" t="s">
        <v>5348</v>
      </c>
      <c r="G2541">
        <v>0.79088506626599997</v>
      </c>
    </row>
    <row r="2542" spans="1:7" x14ac:dyDescent="0.2">
      <c r="A2542" t="str">
        <f t="shared" si="215"/>
        <v>CNEP1R1</v>
      </c>
      <c r="B2542" t="s">
        <v>273</v>
      </c>
      <c r="C2542">
        <v>50059396</v>
      </c>
      <c r="D2542" t="s">
        <v>8</v>
      </c>
      <c r="E2542">
        <v>23</v>
      </c>
      <c r="F2542" t="s">
        <v>5349</v>
      </c>
      <c r="G2542">
        <v>0.90563845257300002</v>
      </c>
    </row>
    <row r="2543" spans="1:7" x14ac:dyDescent="0.2">
      <c r="A2543" t="str">
        <f t="shared" si="215"/>
        <v>CNEP1R1</v>
      </c>
      <c r="B2543" t="s">
        <v>273</v>
      </c>
      <c r="C2543">
        <v>50059384</v>
      </c>
      <c r="D2543" t="s">
        <v>8</v>
      </c>
      <c r="E2543">
        <v>24</v>
      </c>
      <c r="F2543" t="s">
        <v>5350</v>
      </c>
      <c r="G2543">
        <v>0.67663539355799995</v>
      </c>
    </row>
    <row r="2544" spans="1:7" x14ac:dyDescent="0.2">
      <c r="A2544" t="str">
        <f t="shared" si="215"/>
        <v>CNEP1R1</v>
      </c>
      <c r="B2544" t="s">
        <v>273</v>
      </c>
      <c r="C2544">
        <v>50059195</v>
      </c>
      <c r="D2544" t="s">
        <v>8</v>
      </c>
      <c r="E2544">
        <v>24</v>
      </c>
      <c r="F2544" t="s">
        <v>5351</v>
      </c>
      <c r="G2544">
        <v>0.17068281793500001</v>
      </c>
    </row>
    <row r="2545" spans="1:7" x14ac:dyDescent="0.2">
      <c r="A2545" t="str">
        <f t="shared" si="215"/>
        <v>CNEP1R1</v>
      </c>
      <c r="B2545" t="s">
        <v>273</v>
      </c>
      <c r="C2545">
        <v>50059444</v>
      </c>
      <c r="D2545" t="s">
        <v>3</v>
      </c>
      <c r="E2545">
        <v>24</v>
      </c>
      <c r="F2545" t="s">
        <v>5352</v>
      </c>
      <c r="G2545">
        <v>0.24622878341400001</v>
      </c>
    </row>
    <row r="2546" spans="1:7" x14ac:dyDescent="0.2">
      <c r="A2546" t="str">
        <f t="shared" si="215"/>
        <v>CNEP1R1</v>
      </c>
      <c r="B2546" t="s">
        <v>273</v>
      </c>
      <c r="C2546">
        <v>50059315</v>
      </c>
      <c r="D2546" t="s">
        <v>3</v>
      </c>
      <c r="E2546">
        <v>24</v>
      </c>
      <c r="F2546" t="s">
        <v>5353</v>
      </c>
      <c r="G2546">
        <v>0.190118468545</v>
      </c>
    </row>
    <row r="2547" spans="1:7" x14ac:dyDescent="0.2">
      <c r="A2547" t="str">
        <f t="shared" si="215"/>
        <v>CNEP1R1</v>
      </c>
      <c r="B2547" t="s">
        <v>273</v>
      </c>
      <c r="C2547">
        <v>50059284</v>
      </c>
      <c r="D2547" t="s">
        <v>3</v>
      </c>
      <c r="E2547">
        <v>24</v>
      </c>
      <c r="F2547" t="s">
        <v>5354</v>
      </c>
      <c r="G2547">
        <v>0.79689530500299999</v>
      </c>
    </row>
    <row r="2548" spans="1:7" x14ac:dyDescent="0.2">
      <c r="A2548" t="str">
        <f t="shared" si="215"/>
        <v>CNEP1R1</v>
      </c>
      <c r="B2548" t="s">
        <v>273</v>
      </c>
      <c r="C2548">
        <v>50059159</v>
      </c>
      <c r="D2548" t="s">
        <v>3</v>
      </c>
      <c r="E2548">
        <v>24</v>
      </c>
      <c r="F2548" t="s">
        <v>5355</v>
      </c>
      <c r="G2548">
        <v>0.188627588328</v>
      </c>
    </row>
    <row r="2549" spans="1:7" x14ac:dyDescent="0.2">
      <c r="A2549" t="str">
        <f t="shared" si="215"/>
        <v>CNEP1R1</v>
      </c>
      <c r="B2549" t="s">
        <v>273</v>
      </c>
      <c r="C2549">
        <v>50059418</v>
      </c>
      <c r="D2549" t="s">
        <v>8</v>
      </c>
      <c r="E2549">
        <v>24</v>
      </c>
      <c r="F2549" t="s">
        <v>5356</v>
      </c>
      <c r="G2549">
        <v>0.50757246759600005</v>
      </c>
    </row>
    <row r="2550" spans="1:7" x14ac:dyDescent="0.2">
      <c r="A2550" t="str">
        <f t="shared" ref="A2550:A2561" si="216">"CNOT1"</f>
        <v>CNOT1</v>
      </c>
      <c r="B2550" t="s">
        <v>273</v>
      </c>
      <c r="C2550">
        <v>58663603</v>
      </c>
      <c r="D2550" t="s">
        <v>3</v>
      </c>
      <c r="E2550">
        <v>24</v>
      </c>
      <c r="F2550" t="s">
        <v>5357</v>
      </c>
      <c r="G2550">
        <v>0.10724810036599999</v>
      </c>
    </row>
    <row r="2551" spans="1:7" x14ac:dyDescent="0.2">
      <c r="A2551" t="str">
        <f t="shared" si="216"/>
        <v>CNOT1</v>
      </c>
      <c r="B2551" t="s">
        <v>273</v>
      </c>
      <c r="C2551">
        <v>58663636</v>
      </c>
      <c r="D2551" t="s">
        <v>8</v>
      </c>
      <c r="E2551">
        <v>24</v>
      </c>
      <c r="F2551" t="s">
        <v>5358</v>
      </c>
      <c r="G2551">
        <v>0.49301076486000001</v>
      </c>
    </row>
    <row r="2552" spans="1:7" x14ac:dyDescent="0.2">
      <c r="A2552" t="str">
        <f t="shared" si="216"/>
        <v>CNOT1</v>
      </c>
      <c r="B2552" t="s">
        <v>273</v>
      </c>
      <c r="C2552">
        <v>58663507</v>
      </c>
      <c r="D2552" t="s">
        <v>3</v>
      </c>
      <c r="E2552">
        <v>24</v>
      </c>
      <c r="F2552" t="s">
        <v>5359</v>
      </c>
      <c r="G2552">
        <v>0.51450070011500004</v>
      </c>
    </row>
    <row r="2553" spans="1:7" x14ac:dyDescent="0.2">
      <c r="A2553" t="str">
        <f t="shared" si="216"/>
        <v>CNOT1</v>
      </c>
      <c r="B2553" t="s">
        <v>273</v>
      </c>
      <c r="C2553">
        <v>58663579</v>
      </c>
      <c r="D2553" t="s">
        <v>3</v>
      </c>
      <c r="E2553">
        <v>24</v>
      </c>
      <c r="F2553" t="s">
        <v>5360</v>
      </c>
      <c r="G2553">
        <v>8.3364729246399996E-2</v>
      </c>
    </row>
    <row r="2554" spans="1:7" x14ac:dyDescent="0.2">
      <c r="A2554" t="str">
        <f t="shared" si="216"/>
        <v>CNOT1</v>
      </c>
      <c r="B2554" t="s">
        <v>273</v>
      </c>
      <c r="C2554">
        <v>58663594</v>
      </c>
      <c r="D2554" t="s">
        <v>3</v>
      </c>
      <c r="E2554">
        <v>24</v>
      </c>
      <c r="F2554" t="s">
        <v>5361</v>
      </c>
      <c r="G2554">
        <v>9.3198755935500005E-2</v>
      </c>
    </row>
    <row r="2555" spans="1:7" x14ac:dyDescent="0.2">
      <c r="A2555" t="str">
        <f t="shared" si="216"/>
        <v>CNOT1</v>
      </c>
      <c r="B2555" t="s">
        <v>273</v>
      </c>
      <c r="C2555">
        <v>58663610</v>
      </c>
      <c r="D2555" t="s">
        <v>3</v>
      </c>
      <c r="E2555">
        <v>24</v>
      </c>
      <c r="F2555" t="s">
        <v>5362</v>
      </c>
      <c r="G2555">
        <v>-8.5725447605599997E-2</v>
      </c>
    </row>
    <row r="2556" spans="1:7" x14ac:dyDescent="0.2">
      <c r="A2556" t="str">
        <f t="shared" si="216"/>
        <v>CNOT1</v>
      </c>
      <c r="B2556" t="s">
        <v>273</v>
      </c>
      <c r="C2556">
        <v>58663642</v>
      </c>
      <c r="D2556" t="s">
        <v>3</v>
      </c>
      <c r="E2556">
        <v>24</v>
      </c>
      <c r="F2556" t="s">
        <v>5363</v>
      </c>
      <c r="G2556">
        <v>8.9247890938400007E-2</v>
      </c>
    </row>
    <row r="2557" spans="1:7" x14ac:dyDescent="0.2">
      <c r="A2557" t="str">
        <f t="shared" si="216"/>
        <v>CNOT1</v>
      </c>
      <c r="B2557" t="s">
        <v>273</v>
      </c>
      <c r="C2557">
        <v>58663667</v>
      </c>
      <c r="D2557" t="s">
        <v>3</v>
      </c>
      <c r="E2557">
        <v>24</v>
      </c>
      <c r="F2557" t="s">
        <v>5364</v>
      </c>
      <c r="G2557">
        <v>-8.9881599962200007E-2</v>
      </c>
    </row>
    <row r="2558" spans="1:7" x14ac:dyDescent="0.2">
      <c r="A2558" t="str">
        <f t="shared" si="216"/>
        <v>CNOT1</v>
      </c>
      <c r="B2558" t="s">
        <v>273</v>
      </c>
      <c r="C2558">
        <v>58663690</v>
      </c>
      <c r="D2558" t="s">
        <v>3</v>
      </c>
      <c r="E2558">
        <v>23</v>
      </c>
      <c r="F2558" t="s">
        <v>5365</v>
      </c>
      <c r="G2558">
        <v>0.82283369646000004</v>
      </c>
    </row>
    <row r="2559" spans="1:7" x14ac:dyDescent="0.2">
      <c r="A2559" t="str">
        <f t="shared" si="216"/>
        <v>CNOT1</v>
      </c>
      <c r="B2559" t="s">
        <v>273</v>
      </c>
      <c r="C2559">
        <v>58663739</v>
      </c>
      <c r="D2559" t="s">
        <v>3</v>
      </c>
      <c r="E2559">
        <v>24</v>
      </c>
      <c r="F2559" t="s">
        <v>5366</v>
      </c>
      <c r="G2559">
        <v>0.767560057957</v>
      </c>
    </row>
    <row r="2560" spans="1:7" x14ac:dyDescent="0.2">
      <c r="A2560" t="str">
        <f t="shared" si="216"/>
        <v>CNOT1</v>
      </c>
      <c r="B2560" t="s">
        <v>273</v>
      </c>
      <c r="C2560">
        <v>58663535</v>
      </c>
      <c r="D2560" t="s">
        <v>8</v>
      </c>
      <c r="E2560">
        <v>23</v>
      </c>
      <c r="F2560" t="s">
        <v>5367</v>
      </c>
      <c r="G2560">
        <v>1.40960624558</v>
      </c>
    </row>
    <row r="2561" spans="1:7" x14ac:dyDescent="0.2">
      <c r="A2561" t="str">
        <f t="shared" si="216"/>
        <v>CNOT1</v>
      </c>
      <c r="B2561" t="s">
        <v>273</v>
      </c>
      <c r="C2561">
        <v>58663639</v>
      </c>
      <c r="D2561" t="s">
        <v>8</v>
      </c>
      <c r="E2561">
        <v>24</v>
      </c>
      <c r="F2561" t="s">
        <v>5368</v>
      </c>
      <c r="G2561">
        <v>0.68508020182100005</v>
      </c>
    </row>
    <row r="2562" spans="1:7" x14ac:dyDescent="0.2">
      <c r="A2562" t="str">
        <f t="shared" ref="A2562:A2571" si="217">"COA3"</f>
        <v>COA3</v>
      </c>
      <c r="B2562" t="s">
        <v>484</v>
      </c>
      <c r="C2562">
        <v>40950626</v>
      </c>
      <c r="D2562" t="s">
        <v>8</v>
      </c>
      <c r="E2562">
        <v>23</v>
      </c>
      <c r="F2562" t="s">
        <v>5369</v>
      </c>
      <c r="G2562">
        <v>0.42276691830899998</v>
      </c>
    </row>
    <row r="2563" spans="1:7" x14ac:dyDescent="0.2">
      <c r="A2563" t="str">
        <f t="shared" si="217"/>
        <v>COA3</v>
      </c>
      <c r="B2563" t="s">
        <v>484</v>
      </c>
      <c r="C2563">
        <v>40950744</v>
      </c>
      <c r="D2563" t="s">
        <v>8</v>
      </c>
      <c r="E2563">
        <v>23</v>
      </c>
      <c r="F2563" t="s">
        <v>5370</v>
      </c>
      <c r="G2563">
        <v>0.59021571538499995</v>
      </c>
    </row>
    <row r="2564" spans="1:7" x14ac:dyDescent="0.2">
      <c r="A2564" t="str">
        <f t="shared" si="217"/>
        <v>COA3</v>
      </c>
      <c r="B2564" t="s">
        <v>484</v>
      </c>
      <c r="C2564">
        <v>40950476</v>
      </c>
      <c r="D2564" t="s">
        <v>8</v>
      </c>
      <c r="E2564">
        <v>24</v>
      </c>
      <c r="F2564" t="s">
        <v>5371</v>
      </c>
      <c r="G2564">
        <v>8.7491806177500006E-2</v>
      </c>
    </row>
    <row r="2565" spans="1:7" x14ac:dyDescent="0.2">
      <c r="A2565" t="str">
        <f t="shared" si="217"/>
        <v>COA3</v>
      </c>
      <c r="B2565" t="s">
        <v>484</v>
      </c>
      <c r="C2565">
        <v>40950712</v>
      </c>
      <c r="D2565" t="s">
        <v>3</v>
      </c>
      <c r="E2565">
        <v>24</v>
      </c>
      <c r="F2565" t="s">
        <v>5372</v>
      </c>
      <c r="G2565">
        <v>0.89275163051499995</v>
      </c>
    </row>
    <row r="2566" spans="1:7" x14ac:dyDescent="0.2">
      <c r="A2566" t="str">
        <f t="shared" si="217"/>
        <v>COA3</v>
      </c>
      <c r="B2566" t="s">
        <v>484</v>
      </c>
      <c r="C2566">
        <v>40950703</v>
      </c>
      <c r="D2566" t="s">
        <v>3</v>
      </c>
      <c r="E2566">
        <v>24</v>
      </c>
      <c r="F2566" t="s">
        <v>5373</v>
      </c>
      <c r="G2566">
        <v>1.2068062744300001</v>
      </c>
    </row>
    <row r="2567" spans="1:7" x14ac:dyDescent="0.2">
      <c r="A2567" t="str">
        <f t="shared" si="217"/>
        <v>COA3</v>
      </c>
      <c r="B2567" t="s">
        <v>484</v>
      </c>
      <c r="C2567">
        <v>40950540</v>
      </c>
      <c r="D2567" t="s">
        <v>3</v>
      </c>
      <c r="E2567">
        <v>22</v>
      </c>
      <c r="F2567" t="s">
        <v>5374</v>
      </c>
      <c r="G2567">
        <v>0.38272737996900003</v>
      </c>
    </row>
    <row r="2568" spans="1:7" x14ac:dyDescent="0.2">
      <c r="A2568" t="str">
        <f t="shared" si="217"/>
        <v>COA3</v>
      </c>
      <c r="B2568" t="s">
        <v>484</v>
      </c>
      <c r="C2568">
        <v>40950685</v>
      </c>
      <c r="D2568" t="s">
        <v>3</v>
      </c>
      <c r="E2568">
        <v>24</v>
      </c>
      <c r="F2568" t="s">
        <v>5375</v>
      </c>
      <c r="G2568">
        <v>0.49053378330300001</v>
      </c>
    </row>
    <row r="2569" spans="1:7" x14ac:dyDescent="0.2">
      <c r="A2569" t="str">
        <f t="shared" si="217"/>
        <v>COA3</v>
      </c>
      <c r="B2569" t="s">
        <v>484</v>
      </c>
      <c r="C2569">
        <v>40950531</v>
      </c>
      <c r="D2569" t="s">
        <v>3</v>
      </c>
      <c r="E2569">
        <v>24</v>
      </c>
      <c r="F2569" t="s">
        <v>5376</v>
      </c>
      <c r="G2569">
        <v>0.210080632164</v>
      </c>
    </row>
    <row r="2570" spans="1:7" x14ac:dyDescent="0.2">
      <c r="A2570" t="str">
        <f t="shared" si="217"/>
        <v>COA3</v>
      </c>
      <c r="B2570" t="s">
        <v>484</v>
      </c>
      <c r="C2570">
        <v>40950443</v>
      </c>
      <c r="D2570" t="s">
        <v>3</v>
      </c>
      <c r="E2570">
        <v>24</v>
      </c>
      <c r="F2570" t="s">
        <v>5377</v>
      </c>
      <c r="G2570">
        <v>0.16803264971699999</v>
      </c>
    </row>
    <row r="2571" spans="1:7" x14ac:dyDescent="0.2">
      <c r="A2571" t="str">
        <f t="shared" si="217"/>
        <v>COA3</v>
      </c>
      <c r="B2571" t="s">
        <v>484</v>
      </c>
      <c r="C2571">
        <v>40950695</v>
      </c>
      <c r="D2571" t="s">
        <v>3</v>
      </c>
      <c r="E2571">
        <v>24</v>
      </c>
      <c r="F2571" t="s">
        <v>5378</v>
      </c>
      <c r="G2571">
        <v>0.90044209505600004</v>
      </c>
    </row>
    <row r="2572" spans="1:7" x14ac:dyDescent="0.2">
      <c r="A2572" t="str">
        <f t="shared" ref="A2572:A2581" si="218">"COG3"</f>
        <v>COG3</v>
      </c>
      <c r="B2572" t="s">
        <v>413</v>
      </c>
      <c r="C2572">
        <v>46039165</v>
      </c>
      <c r="D2572" t="s">
        <v>8</v>
      </c>
      <c r="E2572">
        <v>23</v>
      </c>
      <c r="F2572" t="s">
        <v>5379</v>
      </c>
      <c r="G2572">
        <v>0.98973517113300002</v>
      </c>
    </row>
    <row r="2573" spans="1:7" x14ac:dyDescent="0.2">
      <c r="A2573" t="str">
        <f t="shared" si="218"/>
        <v>COG3</v>
      </c>
      <c r="B2573" t="s">
        <v>413</v>
      </c>
      <c r="C2573">
        <v>46039333</v>
      </c>
      <c r="D2573" t="s">
        <v>8</v>
      </c>
      <c r="E2573">
        <v>22</v>
      </c>
      <c r="F2573" t="s">
        <v>5380</v>
      </c>
      <c r="G2573">
        <v>0.52698585122800001</v>
      </c>
    </row>
    <row r="2574" spans="1:7" x14ac:dyDescent="0.2">
      <c r="A2574" t="str">
        <f t="shared" si="218"/>
        <v>COG3</v>
      </c>
      <c r="B2574" t="s">
        <v>413</v>
      </c>
      <c r="C2574">
        <v>46039318</v>
      </c>
      <c r="D2574" t="s">
        <v>8</v>
      </c>
      <c r="E2574">
        <v>23</v>
      </c>
      <c r="F2574" t="s">
        <v>5381</v>
      </c>
      <c r="G2574">
        <v>0.96030312477699997</v>
      </c>
    </row>
    <row r="2575" spans="1:7" x14ac:dyDescent="0.2">
      <c r="A2575" t="str">
        <f t="shared" si="218"/>
        <v>COG3</v>
      </c>
      <c r="B2575" t="s">
        <v>413</v>
      </c>
      <c r="C2575">
        <v>46039291</v>
      </c>
      <c r="D2575" t="s">
        <v>8</v>
      </c>
      <c r="E2575">
        <v>23</v>
      </c>
      <c r="F2575" t="s">
        <v>5382</v>
      </c>
      <c r="G2575">
        <v>0.79927775820799996</v>
      </c>
    </row>
    <row r="2576" spans="1:7" x14ac:dyDescent="0.2">
      <c r="A2576" t="str">
        <f t="shared" si="218"/>
        <v>COG3</v>
      </c>
      <c r="B2576" t="s">
        <v>413</v>
      </c>
      <c r="C2576">
        <v>46039284</v>
      </c>
      <c r="D2576" t="s">
        <v>8</v>
      </c>
      <c r="E2576">
        <v>22</v>
      </c>
      <c r="F2576" t="s">
        <v>5383</v>
      </c>
      <c r="G2576">
        <v>1.04996170409</v>
      </c>
    </row>
    <row r="2577" spans="1:7" x14ac:dyDescent="0.2">
      <c r="A2577" t="str">
        <f t="shared" si="218"/>
        <v>COG3</v>
      </c>
      <c r="B2577" t="s">
        <v>413</v>
      </c>
      <c r="C2577">
        <v>46039100</v>
      </c>
      <c r="D2577" t="s">
        <v>8</v>
      </c>
      <c r="E2577">
        <v>23</v>
      </c>
      <c r="F2577" t="s">
        <v>5384</v>
      </c>
      <c r="G2577">
        <v>0.80266377428900004</v>
      </c>
    </row>
    <row r="2578" spans="1:7" x14ac:dyDescent="0.2">
      <c r="A2578" t="str">
        <f t="shared" si="218"/>
        <v>COG3</v>
      </c>
      <c r="B2578" t="s">
        <v>413</v>
      </c>
      <c r="C2578">
        <v>46039036</v>
      </c>
      <c r="D2578" t="s">
        <v>3</v>
      </c>
      <c r="E2578">
        <v>23</v>
      </c>
      <c r="F2578" t="s">
        <v>5385</v>
      </c>
      <c r="G2578">
        <v>9.3919734722199999E-2</v>
      </c>
    </row>
    <row r="2579" spans="1:7" x14ac:dyDescent="0.2">
      <c r="A2579" t="str">
        <f t="shared" si="218"/>
        <v>COG3</v>
      </c>
      <c r="B2579" t="s">
        <v>413</v>
      </c>
      <c r="C2579">
        <v>46039030</v>
      </c>
      <c r="D2579" t="s">
        <v>3</v>
      </c>
      <c r="E2579">
        <v>24</v>
      </c>
      <c r="F2579" t="s">
        <v>5386</v>
      </c>
      <c r="G2579">
        <v>0.118690623297</v>
      </c>
    </row>
    <row r="2580" spans="1:7" x14ac:dyDescent="0.2">
      <c r="A2580" t="str">
        <f t="shared" si="218"/>
        <v>COG3</v>
      </c>
      <c r="B2580" t="s">
        <v>413</v>
      </c>
      <c r="C2580">
        <v>46039014</v>
      </c>
      <c r="D2580" t="s">
        <v>3</v>
      </c>
      <c r="E2580">
        <v>23</v>
      </c>
      <c r="F2580" t="s">
        <v>5387</v>
      </c>
      <c r="G2580">
        <v>2.31885234752E-2</v>
      </c>
    </row>
    <row r="2581" spans="1:7" x14ac:dyDescent="0.2">
      <c r="A2581" t="str">
        <f t="shared" si="218"/>
        <v>COG3</v>
      </c>
      <c r="B2581" t="s">
        <v>413</v>
      </c>
      <c r="C2581">
        <v>46039046</v>
      </c>
      <c r="D2581" t="s">
        <v>8</v>
      </c>
      <c r="E2581">
        <v>21</v>
      </c>
      <c r="F2581" t="s">
        <v>5388</v>
      </c>
      <c r="G2581">
        <v>-4.4978483118399996E-3</v>
      </c>
    </row>
    <row r="2582" spans="1:7" x14ac:dyDescent="0.2">
      <c r="A2582" t="str">
        <f t="shared" ref="A2582:A2591" si="219">"COG6"</f>
        <v>COG6</v>
      </c>
      <c r="B2582" t="s">
        <v>413</v>
      </c>
      <c r="C2582">
        <v>40230016</v>
      </c>
      <c r="D2582" t="s">
        <v>8</v>
      </c>
      <c r="E2582">
        <v>23</v>
      </c>
      <c r="F2582" t="s">
        <v>5389</v>
      </c>
      <c r="G2582">
        <v>0.81118911578099995</v>
      </c>
    </row>
    <row r="2583" spans="1:7" x14ac:dyDescent="0.2">
      <c r="A2583" t="str">
        <f t="shared" si="219"/>
        <v>COG6</v>
      </c>
      <c r="B2583" t="s">
        <v>413</v>
      </c>
      <c r="C2583">
        <v>40230033</v>
      </c>
      <c r="D2583" t="s">
        <v>8</v>
      </c>
      <c r="E2583">
        <v>24</v>
      </c>
      <c r="F2583" t="s">
        <v>5390</v>
      </c>
      <c r="G2583">
        <v>9.2758879663800003E-2</v>
      </c>
    </row>
    <row r="2584" spans="1:7" x14ac:dyDescent="0.2">
      <c r="A2584" t="str">
        <f t="shared" si="219"/>
        <v>COG6</v>
      </c>
      <c r="B2584" t="s">
        <v>413</v>
      </c>
      <c r="C2584">
        <v>40230090</v>
      </c>
      <c r="D2584" t="s">
        <v>8</v>
      </c>
      <c r="E2584">
        <v>24</v>
      </c>
      <c r="F2584" t="s">
        <v>5391</v>
      </c>
      <c r="G2584">
        <v>0.334734727206</v>
      </c>
    </row>
    <row r="2585" spans="1:7" x14ac:dyDescent="0.2">
      <c r="A2585" t="str">
        <f t="shared" si="219"/>
        <v>COG6</v>
      </c>
      <c r="B2585" t="s">
        <v>413</v>
      </c>
      <c r="C2585">
        <v>40229872</v>
      </c>
      <c r="D2585" t="s">
        <v>8</v>
      </c>
      <c r="E2585">
        <v>23</v>
      </c>
      <c r="F2585" t="s">
        <v>5392</v>
      </c>
      <c r="G2585">
        <v>1.0936199872500001</v>
      </c>
    </row>
    <row r="2586" spans="1:7" x14ac:dyDescent="0.2">
      <c r="A2586" t="str">
        <f t="shared" si="219"/>
        <v>COG6</v>
      </c>
      <c r="B2586" t="s">
        <v>413</v>
      </c>
      <c r="C2586">
        <v>40229939</v>
      </c>
      <c r="D2586" t="s">
        <v>8</v>
      </c>
      <c r="E2586">
        <v>23</v>
      </c>
      <c r="F2586" t="s">
        <v>5393</v>
      </c>
      <c r="G2586">
        <v>-5.6063859470300001E-2</v>
      </c>
    </row>
    <row r="2587" spans="1:7" x14ac:dyDescent="0.2">
      <c r="A2587" t="str">
        <f t="shared" si="219"/>
        <v>COG6</v>
      </c>
      <c r="B2587" t="s">
        <v>413</v>
      </c>
      <c r="C2587">
        <v>40229881</v>
      </c>
      <c r="D2587" t="s">
        <v>8</v>
      </c>
      <c r="E2587">
        <v>24</v>
      </c>
      <c r="F2587" t="s">
        <v>5394</v>
      </c>
      <c r="G2587">
        <v>1.08686761667</v>
      </c>
    </row>
    <row r="2588" spans="1:7" x14ac:dyDescent="0.2">
      <c r="A2588" t="str">
        <f t="shared" si="219"/>
        <v>COG6</v>
      </c>
      <c r="B2588" t="s">
        <v>413</v>
      </c>
      <c r="C2588">
        <v>40229866</v>
      </c>
      <c r="D2588" t="s">
        <v>8</v>
      </c>
      <c r="E2588">
        <v>24</v>
      </c>
      <c r="F2588" t="s">
        <v>5395</v>
      </c>
      <c r="G2588">
        <v>0.81951239608199999</v>
      </c>
    </row>
    <row r="2589" spans="1:7" x14ac:dyDescent="0.2">
      <c r="A2589" t="str">
        <f t="shared" si="219"/>
        <v>COG6</v>
      </c>
      <c r="B2589" t="s">
        <v>413</v>
      </c>
      <c r="C2589">
        <v>40229908</v>
      </c>
      <c r="D2589" t="s">
        <v>8</v>
      </c>
      <c r="E2589">
        <v>23</v>
      </c>
      <c r="F2589" t="s">
        <v>5396</v>
      </c>
      <c r="G2589">
        <v>0.16772983311</v>
      </c>
    </row>
    <row r="2590" spans="1:7" x14ac:dyDescent="0.2">
      <c r="A2590" t="str">
        <f t="shared" si="219"/>
        <v>COG6</v>
      </c>
      <c r="B2590" t="s">
        <v>413</v>
      </c>
      <c r="C2590">
        <v>40229903</v>
      </c>
      <c r="D2590" t="s">
        <v>3</v>
      </c>
      <c r="E2590">
        <v>23</v>
      </c>
      <c r="F2590" t="s">
        <v>5397</v>
      </c>
      <c r="G2590">
        <v>0.37913627493800001</v>
      </c>
    </row>
    <row r="2591" spans="1:7" x14ac:dyDescent="0.2">
      <c r="A2591" t="str">
        <f t="shared" si="219"/>
        <v>COG6</v>
      </c>
      <c r="B2591" t="s">
        <v>413</v>
      </c>
      <c r="C2591">
        <v>40230101</v>
      </c>
      <c r="D2591" t="s">
        <v>8</v>
      </c>
      <c r="E2591">
        <v>24</v>
      </c>
      <c r="F2591" t="s">
        <v>5398</v>
      </c>
      <c r="G2591">
        <v>0.70474505549900002</v>
      </c>
    </row>
    <row r="2592" spans="1:7" x14ac:dyDescent="0.2">
      <c r="A2592" t="str">
        <f t="shared" ref="A2592:A2601" si="220">"COG7"</f>
        <v>COG7</v>
      </c>
      <c r="B2592" t="s">
        <v>273</v>
      </c>
      <c r="C2592">
        <v>23464430</v>
      </c>
      <c r="D2592" t="s">
        <v>3</v>
      </c>
      <c r="E2592">
        <v>23</v>
      </c>
      <c r="F2592" t="s">
        <v>5399</v>
      </c>
      <c r="G2592">
        <v>0.223562128389</v>
      </c>
    </row>
    <row r="2593" spans="1:7" x14ac:dyDescent="0.2">
      <c r="A2593" t="str">
        <f t="shared" si="220"/>
        <v>COG7</v>
      </c>
      <c r="B2593" t="s">
        <v>273</v>
      </c>
      <c r="C2593">
        <v>23464514</v>
      </c>
      <c r="D2593" t="s">
        <v>3</v>
      </c>
      <c r="E2593">
        <v>24</v>
      </c>
      <c r="F2593" t="s">
        <v>5400</v>
      </c>
      <c r="G2593">
        <v>0.56186207816599998</v>
      </c>
    </row>
    <row r="2594" spans="1:7" x14ac:dyDescent="0.2">
      <c r="A2594" t="str">
        <f t="shared" si="220"/>
        <v>COG7</v>
      </c>
      <c r="B2594" t="s">
        <v>273</v>
      </c>
      <c r="C2594">
        <v>23464226</v>
      </c>
      <c r="D2594" t="s">
        <v>8</v>
      </c>
      <c r="E2594">
        <v>22</v>
      </c>
      <c r="F2594" t="s">
        <v>5401</v>
      </c>
      <c r="G2594">
        <v>0.74689181188999998</v>
      </c>
    </row>
    <row r="2595" spans="1:7" x14ac:dyDescent="0.2">
      <c r="A2595" t="str">
        <f t="shared" si="220"/>
        <v>COG7</v>
      </c>
      <c r="B2595" t="s">
        <v>273</v>
      </c>
      <c r="C2595">
        <v>23464272</v>
      </c>
      <c r="D2595" t="s">
        <v>3</v>
      </c>
      <c r="E2595">
        <v>23</v>
      </c>
      <c r="F2595" t="s">
        <v>5402</v>
      </c>
      <c r="G2595">
        <v>0.27275809143000002</v>
      </c>
    </row>
    <row r="2596" spans="1:7" x14ac:dyDescent="0.2">
      <c r="A2596" t="str">
        <f t="shared" si="220"/>
        <v>COG7</v>
      </c>
      <c r="B2596" t="s">
        <v>273</v>
      </c>
      <c r="C2596">
        <v>23464374</v>
      </c>
      <c r="D2596" t="s">
        <v>8</v>
      </c>
      <c r="E2596">
        <v>24</v>
      </c>
      <c r="F2596" t="s">
        <v>5403</v>
      </c>
      <c r="G2596">
        <v>8.9404840790600001E-2</v>
      </c>
    </row>
    <row r="2597" spans="1:7" x14ac:dyDescent="0.2">
      <c r="A2597" t="str">
        <f t="shared" si="220"/>
        <v>COG7</v>
      </c>
      <c r="B2597" t="s">
        <v>273</v>
      </c>
      <c r="C2597">
        <v>23464249</v>
      </c>
      <c r="D2597" t="s">
        <v>3</v>
      </c>
      <c r="E2597">
        <v>24</v>
      </c>
      <c r="F2597" t="s">
        <v>5404</v>
      </c>
      <c r="G2597">
        <v>0.31598610972500002</v>
      </c>
    </row>
    <row r="2598" spans="1:7" x14ac:dyDescent="0.2">
      <c r="A2598" t="str">
        <f t="shared" si="220"/>
        <v>COG7</v>
      </c>
      <c r="B2598" t="s">
        <v>273</v>
      </c>
      <c r="C2598">
        <v>23464423</v>
      </c>
      <c r="D2598" t="s">
        <v>8</v>
      </c>
      <c r="E2598">
        <v>22</v>
      </c>
      <c r="F2598" t="s">
        <v>5405</v>
      </c>
      <c r="G2598">
        <v>6.1953743857199997E-2</v>
      </c>
    </row>
    <row r="2599" spans="1:7" x14ac:dyDescent="0.2">
      <c r="A2599" t="str">
        <f t="shared" si="220"/>
        <v>COG7</v>
      </c>
      <c r="B2599" t="s">
        <v>273</v>
      </c>
      <c r="C2599">
        <v>23464443</v>
      </c>
      <c r="D2599" t="s">
        <v>8</v>
      </c>
      <c r="E2599">
        <v>22</v>
      </c>
      <c r="F2599" t="s">
        <v>5406</v>
      </c>
      <c r="G2599">
        <v>0.91832328871199997</v>
      </c>
    </row>
    <row r="2600" spans="1:7" x14ac:dyDescent="0.2">
      <c r="A2600" t="str">
        <f t="shared" si="220"/>
        <v>COG7</v>
      </c>
      <c r="B2600" t="s">
        <v>273</v>
      </c>
      <c r="C2600">
        <v>23464267</v>
      </c>
      <c r="D2600" t="s">
        <v>3</v>
      </c>
      <c r="E2600">
        <v>24</v>
      </c>
      <c r="F2600" t="s">
        <v>5407</v>
      </c>
      <c r="G2600">
        <v>1.0607180522899999</v>
      </c>
    </row>
    <row r="2601" spans="1:7" x14ac:dyDescent="0.2">
      <c r="A2601" t="str">
        <f t="shared" si="220"/>
        <v>COG7</v>
      </c>
      <c r="B2601" t="s">
        <v>273</v>
      </c>
      <c r="C2601">
        <v>23464311</v>
      </c>
      <c r="D2601" t="s">
        <v>3</v>
      </c>
      <c r="E2601">
        <v>23</v>
      </c>
      <c r="F2601" t="s">
        <v>5408</v>
      </c>
      <c r="G2601">
        <v>1.0209586589999999</v>
      </c>
    </row>
    <row r="2602" spans="1:7" x14ac:dyDescent="0.2">
      <c r="A2602" t="str">
        <f t="shared" ref="A2602:A2609" si="221">"COMMD10"</f>
        <v>COMMD10</v>
      </c>
      <c r="B2602" t="s">
        <v>64</v>
      </c>
      <c r="C2602">
        <v>115420710</v>
      </c>
      <c r="D2602" t="s">
        <v>8</v>
      </c>
      <c r="E2602">
        <v>24</v>
      </c>
      <c r="F2602" t="s">
        <v>5409</v>
      </c>
      <c r="G2602">
        <v>0.82752802985600005</v>
      </c>
    </row>
    <row r="2603" spans="1:7" x14ac:dyDescent="0.2">
      <c r="A2603" t="str">
        <f t="shared" si="221"/>
        <v>COMMD10</v>
      </c>
      <c r="B2603" t="s">
        <v>64</v>
      </c>
      <c r="C2603">
        <v>115420925</v>
      </c>
      <c r="D2603" t="s">
        <v>3</v>
      </c>
      <c r="E2603">
        <v>24</v>
      </c>
      <c r="F2603" t="s">
        <v>5410</v>
      </c>
      <c r="G2603">
        <v>0.69171201245799996</v>
      </c>
    </row>
    <row r="2604" spans="1:7" x14ac:dyDescent="0.2">
      <c r="A2604" t="str">
        <f t="shared" si="221"/>
        <v>COMMD10</v>
      </c>
      <c r="B2604" t="s">
        <v>64</v>
      </c>
      <c r="C2604">
        <v>115420834</v>
      </c>
      <c r="D2604" t="s">
        <v>3</v>
      </c>
      <c r="E2604">
        <v>23</v>
      </c>
      <c r="F2604" t="s">
        <v>5411</v>
      </c>
      <c r="G2604">
        <v>1.0271105527</v>
      </c>
    </row>
    <row r="2605" spans="1:7" x14ac:dyDescent="0.2">
      <c r="A2605" t="str">
        <f t="shared" si="221"/>
        <v>COMMD10</v>
      </c>
      <c r="B2605" t="s">
        <v>64</v>
      </c>
      <c r="C2605">
        <v>115420785</v>
      </c>
      <c r="D2605" t="s">
        <v>3</v>
      </c>
      <c r="E2605">
        <v>23</v>
      </c>
      <c r="F2605" t="s">
        <v>5412</v>
      </c>
      <c r="G2605">
        <v>0.37357128163199999</v>
      </c>
    </row>
    <row r="2606" spans="1:7" x14ac:dyDescent="0.2">
      <c r="A2606" t="str">
        <f t="shared" si="221"/>
        <v>COMMD10</v>
      </c>
      <c r="B2606" t="s">
        <v>64</v>
      </c>
      <c r="C2606">
        <v>115420778</v>
      </c>
      <c r="D2606" t="s">
        <v>8</v>
      </c>
      <c r="E2606">
        <v>24</v>
      </c>
      <c r="F2606" t="s">
        <v>5413</v>
      </c>
      <c r="G2606">
        <v>1.14536141744</v>
      </c>
    </row>
    <row r="2607" spans="1:7" x14ac:dyDescent="0.2">
      <c r="A2607" t="str">
        <f t="shared" si="221"/>
        <v>COMMD10</v>
      </c>
      <c r="B2607" t="s">
        <v>64</v>
      </c>
      <c r="C2607">
        <v>115420906</v>
      </c>
      <c r="D2607" t="s">
        <v>8</v>
      </c>
      <c r="E2607">
        <v>22</v>
      </c>
      <c r="F2607" t="s">
        <v>5414</v>
      </c>
      <c r="G2607">
        <v>0.62949058472999997</v>
      </c>
    </row>
    <row r="2608" spans="1:7" x14ac:dyDescent="0.2">
      <c r="A2608" t="str">
        <f t="shared" si="221"/>
        <v>COMMD10</v>
      </c>
      <c r="B2608" t="s">
        <v>64</v>
      </c>
      <c r="C2608">
        <v>115420961</v>
      </c>
      <c r="D2608" t="s">
        <v>8</v>
      </c>
      <c r="E2608">
        <v>24</v>
      </c>
      <c r="F2608" t="s">
        <v>5415</v>
      </c>
      <c r="G2608">
        <v>0.46751458266200002</v>
      </c>
    </row>
    <row r="2609" spans="1:7" x14ac:dyDescent="0.2">
      <c r="A2609" t="str">
        <f t="shared" si="221"/>
        <v>COMMD10</v>
      </c>
      <c r="B2609" t="s">
        <v>64</v>
      </c>
      <c r="C2609">
        <v>115420726</v>
      </c>
      <c r="D2609" t="s">
        <v>8</v>
      </c>
      <c r="E2609">
        <v>23</v>
      </c>
      <c r="F2609" t="s">
        <v>5416</v>
      </c>
      <c r="G2609">
        <v>0.77157251426399998</v>
      </c>
    </row>
    <row r="2610" spans="1:7" x14ac:dyDescent="0.2">
      <c r="A2610" t="str">
        <f t="shared" ref="A2610:A2620" si="222">"COPA"</f>
        <v>COPA</v>
      </c>
      <c r="B2610" t="s">
        <v>35</v>
      </c>
      <c r="C2610">
        <v>160312990</v>
      </c>
      <c r="D2610" t="s">
        <v>3</v>
      </c>
      <c r="E2610">
        <v>24</v>
      </c>
      <c r="F2610" t="s">
        <v>5417</v>
      </c>
      <c r="G2610">
        <v>-2.11296146818E-2</v>
      </c>
    </row>
    <row r="2611" spans="1:7" x14ac:dyDescent="0.2">
      <c r="A2611" t="str">
        <f t="shared" si="222"/>
        <v>COPA</v>
      </c>
      <c r="B2611" t="s">
        <v>35</v>
      </c>
      <c r="C2611">
        <v>160312997</v>
      </c>
      <c r="D2611" t="s">
        <v>3</v>
      </c>
      <c r="E2611">
        <v>26</v>
      </c>
      <c r="F2611" t="s">
        <v>5418</v>
      </c>
      <c r="G2611">
        <v>0.94735446331499995</v>
      </c>
    </row>
    <row r="2612" spans="1:7" x14ac:dyDescent="0.2">
      <c r="A2612" t="str">
        <f t="shared" si="222"/>
        <v>COPA</v>
      </c>
      <c r="B2612" t="s">
        <v>35</v>
      </c>
      <c r="C2612">
        <v>160313006</v>
      </c>
      <c r="D2612" t="s">
        <v>3</v>
      </c>
      <c r="E2612">
        <v>25</v>
      </c>
      <c r="F2612" t="s">
        <v>5419</v>
      </c>
      <c r="G2612">
        <v>0.263269518767</v>
      </c>
    </row>
    <row r="2613" spans="1:7" x14ac:dyDescent="0.2">
      <c r="A2613" t="str">
        <f t="shared" si="222"/>
        <v>COPA</v>
      </c>
      <c r="B2613" t="s">
        <v>35</v>
      </c>
      <c r="C2613">
        <v>160312952</v>
      </c>
      <c r="D2613" t="s">
        <v>8</v>
      </c>
      <c r="E2613">
        <v>22</v>
      </c>
      <c r="F2613" t="s">
        <v>5420</v>
      </c>
      <c r="G2613">
        <v>1.3857140712400001E-2</v>
      </c>
    </row>
    <row r="2614" spans="1:7" x14ac:dyDescent="0.2">
      <c r="A2614" t="str">
        <f t="shared" si="222"/>
        <v>COPA</v>
      </c>
      <c r="B2614" t="s">
        <v>35</v>
      </c>
      <c r="C2614">
        <v>160312892</v>
      </c>
      <c r="D2614" t="s">
        <v>3</v>
      </c>
      <c r="E2614">
        <v>25</v>
      </c>
      <c r="F2614" t="s">
        <v>5421</v>
      </c>
      <c r="G2614">
        <v>6.2568733037599994E-2</v>
      </c>
    </row>
    <row r="2615" spans="1:7" x14ac:dyDescent="0.2">
      <c r="A2615" t="str">
        <f t="shared" si="222"/>
        <v>COPA</v>
      </c>
      <c r="B2615" t="s">
        <v>35</v>
      </c>
      <c r="C2615">
        <v>160312889</v>
      </c>
      <c r="D2615" t="s">
        <v>3</v>
      </c>
      <c r="E2615">
        <v>25</v>
      </c>
      <c r="F2615" t="s">
        <v>5422</v>
      </c>
      <c r="G2615">
        <v>0.15589343903700001</v>
      </c>
    </row>
    <row r="2616" spans="1:7" x14ac:dyDescent="0.2">
      <c r="A2616" t="str">
        <f t="shared" si="222"/>
        <v>COPA</v>
      </c>
      <c r="B2616" t="s">
        <v>35</v>
      </c>
      <c r="C2616">
        <v>160312902</v>
      </c>
      <c r="D2616" t="s">
        <v>3</v>
      </c>
      <c r="E2616">
        <v>25</v>
      </c>
      <c r="F2616" t="s">
        <v>5423</v>
      </c>
      <c r="G2616">
        <v>-3.0218563943099999E-3</v>
      </c>
    </row>
    <row r="2617" spans="1:7" x14ac:dyDescent="0.2">
      <c r="A2617" t="str">
        <f t="shared" si="222"/>
        <v>COPA</v>
      </c>
      <c r="B2617" t="s">
        <v>35</v>
      </c>
      <c r="C2617">
        <v>160312977</v>
      </c>
      <c r="D2617" t="s">
        <v>3</v>
      </c>
      <c r="E2617">
        <v>22</v>
      </c>
      <c r="F2617" t="s">
        <v>5424</v>
      </c>
      <c r="G2617">
        <v>1.5589231246399999</v>
      </c>
    </row>
    <row r="2618" spans="1:7" x14ac:dyDescent="0.2">
      <c r="A2618" t="str">
        <f t="shared" si="222"/>
        <v>COPA</v>
      </c>
      <c r="B2618" t="s">
        <v>35</v>
      </c>
      <c r="C2618">
        <v>160312913</v>
      </c>
      <c r="D2618" t="s">
        <v>3</v>
      </c>
      <c r="E2618">
        <v>24</v>
      </c>
      <c r="F2618" t="s">
        <v>5425</v>
      </c>
      <c r="G2618">
        <v>0.25826429891699998</v>
      </c>
    </row>
    <row r="2619" spans="1:7" x14ac:dyDescent="0.2">
      <c r="A2619" t="str">
        <f t="shared" si="222"/>
        <v>COPA</v>
      </c>
      <c r="B2619" t="s">
        <v>35</v>
      </c>
      <c r="C2619">
        <v>160312919</v>
      </c>
      <c r="D2619" t="s">
        <v>3</v>
      </c>
      <c r="E2619">
        <v>24</v>
      </c>
      <c r="F2619" t="s">
        <v>5426</v>
      </c>
      <c r="G2619">
        <v>5.9116956953499999E-2</v>
      </c>
    </row>
    <row r="2620" spans="1:7" x14ac:dyDescent="0.2">
      <c r="A2620" t="str">
        <f t="shared" si="222"/>
        <v>COPA</v>
      </c>
      <c r="B2620" t="s">
        <v>35</v>
      </c>
      <c r="C2620">
        <v>160312971</v>
      </c>
      <c r="D2620" t="s">
        <v>3</v>
      </c>
      <c r="E2620">
        <v>25</v>
      </c>
      <c r="F2620" t="s">
        <v>5427</v>
      </c>
      <c r="G2620">
        <v>0.49372241204799999</v>
      </c>
    </row>
    <row r="2621" spans="1:7" x14ac:dyDescent="0.2">
      <c r="A2621" t="str">
        <f t="shared" ref="A2621:A2633" si="223">"COPB1"</f>
        <v>COPB1</v>
      </c>
      <c r="B2621" t="s">
        <v>291</v>
      </c>
      <c r="C2621">
        <v>14521279</v>
      </c>
      <c r="D2621" t="s">
        <v>3</v>
      </c>
      <c r="E2621">
        <v>23</v>
      </c>
      <c r="F2621" t="s">
        <v>5428</v>
      </c>
      <c r="G2621">
        <v>0.16966597219400001</v>
      </c>
    </row>
    <row r="2622" spans="1:7" x14ac:dyDescent="0.2">
      <c r="A2622" t="str">
        <f t="shared" si="223"/>
        <v>COPB1</v>
      </c>
      <c r="B2622" t="s">
        <v>291</v>
      </c>
      <c r="C2622">
        <v>14521322</v>
      </c>
      <c r="D2622" t="s">
        <v>8</v>
      </c>
      <c r="E2622">
        <v>23</v>
      </c>
      <c r="F2622" t="s">
        <v>5429</v>
      </c>
      <c r="G2622">
        <v>0.221216874865</v>
      </c>
    </row>
    <row r="2623" spans="1:7" x14ac:dyDescent="0.2">
      <c r="A2623" t="str">
        <f t="shared" si="223"/>
        <v>COPB1</v>
      </c>
      <c r="B2623" t="s">
        <v>291</v>
      </c>
      <c r="C2623">
        <v>14521349</v>
      </c>
      <c r="D2623" t="s">
        <v>3</v>
      </c>
      <c r="E2623">
        <v>24</v>
      </c>
      <c r="F2623" t="s">
        <v>5430</v>
      </c>
      <c r="G2623">
        <v>6.7565441229599996E-2</v>
      </c>
    </row>
    <row r="2624" spans="1:7" x14ac:dyDescent="0.2">
      <c r="A2624" t="str">
        <f t="shared" si="223"/>
        <v>COPB1</v>
      </c>
      <c r="B2624" t="s">
        <v>291</v>
      </c>
      <c r="C2624">
        <v>14521340</v>
      </c>
      <c r="D2624" t="s">
        <v>3</v>
      </c>
      <c r="E2624">
        <v>24</v>
      </c>
      <c r="F2624" t="s">
        <v>5431</v>
      </c>
      <c r="G2624">
        <v>0.51452943242899996</v>
      </c>
    </row>
    <row r="2625" spans="1:7" x14ac:dyDescent="0.2">
      <c r="A2625" t="str">
        <f t="shared" si="223"/>
        <v>COPB1</v>
      </c>
      <c r="B2625" t="s">
        <v>291</v>
      </c>
      <c r="C2625">
        <v>14521325</v>
      </c>
      <c r="D2625" t="s">
        <v>3</v>
      </c>
      <c r="E2625">
        <v>23</v>
      </c>
      <c r="F2625" t="s">
        <v>5432</v>
      </c>
      <c r="G2625">
        <v>0.66525607737100001</v>
      </c>
    </row>
    <row r="2626" spans="1:7" x14ac:dyDescent="0.2">
      <c r="A2626" t="str">
        <f t="shared" si="223"/>
        <v>COPB1</v>
      </c>
      <c r="B2626" t="s">
        <v>291</v>
      </c>
      <c r="C2626">
        <v>14521233</v>
      </c>
      <c r="D2626" t="s">
        <v>3</v>
      </c>
      <c r="E2626">
        <v>24</v>
      </c>
      <c r="F2626" t="s">
        <v>5433</v>
      </c>
      <c r="G2626">
        <v>0.45752168844699997</v>
      </c>
    </row>
    <row r="2627" spans="1:7" x14ac:dyDescent="0.2">
      <c r="A2627" t="str">
        <f t="shared" si="223"/>
        <v>COPB1</v>
      </c>
      <c r="B2627" t="s">
        <v>291</v>
      </c>
      <c r="C2627">
        <v>14521172</v>
      </c>
      <c r="D2627" t="s">
        <v>3</v>
      </c>
      <c r="E2627">
        <v>22</v>
      </c>
      <c r="F2627" t="s">
        <v>5434</v>
      </c>
      <c r="G2627">
        <v>0.52973696075499999</v>
      </c>
    </row>
    <row r="2628" spans="1:7" x14ac:dyDescent="0.2">
      <c r="A2628" t="str">
        <f t="shared" si="223"/>
        <v>COPB1</v>
      </c>
      <c r="B2628" t="s">
        <v>291</v>
      </c>
      <c r="C2628">
        <v>14521300</v>
      </c>
      <c r="D2628" t="s">
        <v>8</v>
      </c>
      <c r="E2628">
        <v>23</v>
      </c>
      <c r="F2628" t="s">
        <v>5435</v>
      </c>
      <c r="G2628">
        <v>0.76901221736500003</v>
      </c>
    </row>
    <row r="2629" spans="1:7" x14ac:dyDescent="0.2">
      <c r="A2629" t="str">
        <f t="shared" si="223"/>
        <v>COPB1</v>
      </c>
      <c r="B2629" t="s">
        <v>291</v>
      </c>
      <c r="C2629">
        <v>14521374</v>
      </c>
      <c r="D2629" t="s">
        <v>8</v>
      </c>
      <c r="E2629">
        <v>24</v>
      </c>
      <c r="F2629" t="s">
        <v>5436</v>
      </c>
      <c r="G2629">
        <v>0.16214340964099999</v>
      </c>
    </row>
    <row r="2630" spans="1:7" x14ac:dyDescent="0.2">
      <c r="A2630" t="str">
        <f t="shared" si="223"/>
        <v>COPB1</v>
      </c>
      <c r="B2630" t="s">
        <v>291</v>
      </c>
      <c r="C2630">
        <v>14521173</v>
      </c>
      <c r="D2630" t="s">
        <v>3</v>
      </c>
      <c r="E2630">
        <v>23</v>
      </c>
      <c r="F2630" t="s">
        <v>5437</v>
      </c>
      <c r="G2630">
        <v>0.212386501058</v>
      </c>
    </row>
    <row r="2631" spans="1:7" x14ac:dyDescent="0.2">
      <c r="A2631" t="str">
        <f t="shared" si="223"/>
        <v>COPB1</v>
      </c>
      <c r="B2631" t="s">
        <v>291</v>
      </c>
      <c r="C2631">
        <v>14521141</v>
      </c>
      <c r="D2631" t="s">
        <v>3</v>
      </c>
      <c r="E2631">
        <v>24</v>
      </c>
      <c r="F2631" t="s">
        <v>5438</v>
      </c>
      <c r="G2631">
        <v>0.239456647887</v>
      </c>
    </row>
    <row r="2632" spans="1:7" x14ac:dyDescent="0.2">
      <c r="A2632" t="str">
        <f t="shared" si="223"/>
        <v>COPB1</v>
      </c>
      <c r="B2632" t="s">
        <v>291</v>
      </c>
      <c r="C2632">
        <v>14521337</v>
      </c>
      <c r="D2632" t="s">
        <v>8</v>
      </c>
      <c r="E2632">
        <v>22</v>
      </c>
      <c r="F2632" t="s">
        <v>5439</v>
      </c>
      <c r="G2632">
        <v>1.4731896208899999</v>
      </c>
    </row>
    <row r="2633" spans="1:7" x14ac:dyDescent="0.2">
      <c r="A2633" t="str">
        <f t="shared" si="223"/>
        <v>COPB1</v>
      </c>
      <c r="B2633" t="s">
        <v>291</v>
      </c>
      <c r="C2633">
        <v>14521409</v>
      </c>
      <c r="D2633" t="s">
        <v>8</v>
      </c>
      <c r="E2633">
        <v>24</v>
      </c>
      <c r="F2633" t="s">
        <v>5440</v>
      </c>
      <c r="G2633">
        <v>0.75779816174500003</v>
      </c>
    </row>
    <row r="2634" spans="1:7" x14ac:dyDescent="0.2">
      <c r="A2634" t="str">
        <f t="shared" ref="A2634:A2643" si="224">"COPB2"</f>
        <v>COPB2</v>
      </c>
      <c r="B2634" t="s">
        <v>114</v>
      </c>
      <c r="C2634">
        <v>139108409</v>
      </c>
      <c r="D2634" t="s">
        <v>3</v>
      </c>
      <c r="E2634">
        <v>23</v>
      </c>
      <c r="F2634" t="s">
        <v>5441</v>
      </c>
      <c r="G2634">
        <v>0.59098590464900003</v>
      </c>
    </row>
    <row r="2635" spans="1:7" x14ac:dyDescent="0.2">
      <c r="A2635" t="str">
        <f t="shared" si="224"/>
        <v>COPB2</v>
      </c>
      <c r="B2635" t="s">
        <v>114</v>
      </c>
      <c r="C2635">
        <v>139108294</v>
      </c>
      <c r="D2635" t="s">
        <v>3</v>
      </c>
      <c r="E2635">
        <v>24</v>
      </c>
      <c r="F2635" t="s">
        <v>5442</v>
      </c>
      <c r="G2635">
        <v>9.7388866933500004E-2</v>
      </c>
    </row>
    <row r="2636" spans="1:7" x14ac:dyDescent="0.2">
      <c r="A2636" t="str">
        <f t="shared" si="224"/>
        <v>COPB2</v>
      </c>
      <c r="B2636" t="s">
        <v>114</v>
      </c>
      <c r="C2636">
        <v>139108417</v>
      </c>
      <c r="D2636" t="s">
        <v>3</v>
      </c>
      <c r="E2636">
        <v>23</v>
      </c>
      <c r="F2636" t="s">
        <v>5443</v>
      </c>
      <c r="G2636">
        <v>0.568278453111</v>
      </c>
    </row>
    <row r="2637" spans="1:7" x14ac:dyDescent="0.2">
      <c r="A2637" t="str">
        <f t="shared" si="224"/>
        <v>COPB2</v>
      </c>
      <c r="B2637" t="s">
        <v>114</v>
      </c>
      <c r="C2637">
        <v>139108366</v>
      </c>
      <c r="D2637" t="s">
        <v>3</v>
      </c>
      <c r="E2637">
        <v>24</v>
      </c>
      <c r="F2637" t="s">
        <v>5444</v>
      </c>
      <c r="G2637">
        <v>0.204304664581</v>
      </c>
    </row>
    <row r="2638" spans="1:7" x14ac:dyDescent="0.2">
      <c r="A2638" t="str">
        <f t="shared" si="224"/>
        <v>COPB2</v>
      </c>
      <c r="B2638" t="s">
        <v>114</v>
      </c>
      <c r="C2638">
        <v>139108443</v>
      </c>
      <c r="D2638" t="s">
        <v>3</v>
      </c>
      <c r="E2638">
        <v>22</v>
      </c>
      <c r="F2638" t="s">
        <v>5445</v>
      </c>
      <c r="G2638">
        <v>1.12916493855</v>
      </c>
    </row>
    <row r="2639" spans="1:7" x14ac:dyDescent="0.2">
      <c r="A2639" t="str">
        <f t="shared" si="224"/>
        <v>COPB2</v>
      </c>
      <c r="B2639" t="s">
        <v>114</v>
      </c>
      <c r="C2639">
        <v>139108414</v>
      </c>
      <c r="D2639" t="s">
        <v>8</v>
      </c>
      <c r="E2639">
        <v>23</v>
      </c>
      <c r="F2639" t="s">
        <v>5446</v>
      </c>
      <c r="G2639">
        <v>0.48119332595699998</v>
      </c>
    </row>
    <row r="2640" spans="1:7" x14ac:dyDescent="0.2">
      <c r="A2640" t="str">
        <f t="shared" si="224"/>
        <v>COPB2</v>
      </c>
      <c r="B2640" t="s">
        <v>114</v>
      </c>
      <c r="C2640">
        <v>139108533</v>
      </c>
      <c r="D2640" t="s">
        <v>3</v>
      </c>
      <c r="E2640">
        <v>24</v>
      </c>
      <c r="F2640" t="s">
        <v>5447</v>
      </c>
      <c r="G2640">
        <v>-0.115055392383</v>
      </c>
    </row>
    <row r="2641" spans="1:7" x14ac:dyDescent="0.2">
      <c r="A2641" t="str">
        <f t="shared" si="224"/>
        <v>COPB2</v>
      </c>
      <c r="B2641" t="s">
        <v>114</v>
      </c>
      <c r="C2641">
        <v>139108541</v>
      </c>
      <c r="D2641" t="s">
        <v>3</v>
      </c>
      <c r="E2641">
        <v>23</v>
      </c>
      <c r="F2641" t="s">
        <v>5448</v>
      </c>
      <c r="G2641">
        <v>4.1206752238200001E-2</v>
      </c>
    </row>
    <row r="2642" spans="1:7" x14ac:dyDescent="0.2">
      <c r="A2642" t="str">
        <f t="shared" si="224"/>
        <v>COPB2</v>
      </c>
      <c r="B2642" t="s">
        <v>114</v>
      </c>
      <c r="C2642">
        <v>139108455</v>
      </c>
      <c r="D2642" t="s">
        <v>3</v>
      </c>
      <c r="E2642">
        <v>21</v>
      </c>
      <c r="F2642" t="s">
        <v>5449</v>
      </c>
      <c r="G2642">
        <v>1.2798491568000001</v>
      </c>
    </row>
    <row r="2643" spans="1:7" x14ac:dyDescent="0.2">
      <c r="A2643" t="str">
        <f t="shared" si="224"/>
        <v>COPB2</v>
      </c>
      <c r="B2643" t="s">
        <v>114</v>
      </c>
      <c r="C2643">
        <v>139108536</v>
      </c>
      <c r="D2643" t="s">
        <v>8</v>
      </c>
      <c r="E2643">
        <v>24</v>
      </c>
      <c r="F2643" t="s">
        <v>5450</v>
      </c>
      <c r="G2643">
        <v>2.5758777830199998E-3</v>
      </c>
    </row>
    <row r="2644" spans="1:7" x14ac:dyDescent="0.2">
      <c r="A2644" t="str">
        <f t="shared" ref="A2644:A2653" si="225">"COPE"</f>
        <v>COPE</v>
      </c>
      <c r="B2644" t="s">
        <v>245</v>
      </c>
      <c r="C2644">
        <v>19030218</v>
      </c>
      <c r="D2644" t="s">
        <v>8</v>
      </c>
      <c r="E2644">
        <v>23</v>
      </c>
      <c r="F2644" t="s">
        <v>5451</v>
      </c>
      <c r="G2644">
        <v>0.12785551728</v>
      </c>
    </row>
    <row r="2645" spans="1:7" x14ac:dyDescent="0.2">
      <c r="A2645" t="str">
        <f t="shared" si="225"/>
        <v>COPE</v>
      </c>
      <c r="B2645" t="s">
        <v>245</v>
      </c>
      <c r="C2645">
        <v>19030119</v>
      </c>
      <c r="D2645" t="s">
        <v>8</v>
      </c>
      <c r="E2645">
        <v>23</v>
      </c>
      <c r="F2645" t="s">
        <v>5452</v>
      </c>
      <c r="G2645">
        <v>0.77248649198099995</v>
      </c>
    </row>
    <row r="2646" spans="1:7" x14ac:dyDescent="0.2">
      <c r="A2646" t="str">
        <f t="shared" si="225"/>
        <v>COPE</v>
      </c>
      <c r="B2646" t="s">
        <v>245</v>
      </c>
      <c r="C2646">
        <v>19030137</v>
      </c>
      <c r="D2646" t="s">
        <v>3</v>
      </c>
      <c r="E2646">
        <v>23</v>
      </c>
      <c r="F2646" t="s">
        <v>5453</v>
      </c>
      <c r="G2646">
        <v>0.18039964965800001</v>
      </c>
    </row>
    <row r="2647" spans="1:7" x14ac:dyDescent="0.2">
      <c r="A2647" t="str">
        <f t="shared" si="225"/>
        <v>COPE</v>
      </c>
      <c r="B2647" t="s">
        <v>245</v>
      </c>
      <c r="C2647">
        <v>19030111</v>
      </c>
      <c r="D2647" t="s">
        <v>3</v>
      </c>
      <c r="E2647">
        <v>23</v>
      </c>
      <c r="F2647" t="s">
        <v>5454</v>
      </c>
      <c r="G2647">
        <v>1.1162631466999999</v>
      </c>
    </row>
    <row r="2648" spans="1:7" x14ac:dyDescent="0.2">
      <c r="A2648" t="str">
        <f t="shared" si="225"/>
        <v>COPE</v>
      </c>
      <c r="B2648" t="s">
        <v>245</v>
      </c>
      <c r="C2648">
        <v>19030071</v>
      </c>
      <c r="D2648" t="s">
        <v>3</v>
      </c>
      <c r="E2648">
        <v>23</v>
      </c>
      <c r="F2648" t="s">
        <v>5455</v>
      </c>
      <c r="G2648">
        <v>1.9526902141199998E-2</v>
      </c>
    </row>
    <row r="2649" spans="1:7" x14ac:dyDescent="0.2">
      <c r="A2649" t="str">
        <f t="shared" si="225"/>
        <v>COPE</v>
      </c>
      <c r="B2649" t="s">
        <v>245</v>
      </c>
      <c r="C2649">
        <v>19030025</v>
      </c>
      <c r="D2649" t="s">
        <v>3</v>
      </c>
      <c r="E2649">
        <v>24</v>
      </c>
      <c r="F2649" t="s">
        <v>5456</v>
      </c>
      <c r="G2649">
        <v>0.27586199089399999</v>
      </c>
    </row>
    <row r="2650" spans="1:7" x14ac:dyDescent="0.2">
      <c r="A2650" t="str">
        <f t="shared" si="225"/>
        <v>COPE</v>
      </c>
      <c r="B2650" t="s">
        <v>245</v>
      </c>
      <c r="C2650">
        <v>19030014</v>
      </c>
      <c r="D2650" t="s">
        <v>3</v>
      </c>
      <c r="E2650">
        <v>23</v>
      </c>
      <c r="F2650" t="s">
        <v>5457</v>
      </c>
      <c r="G2650">
        <v>-2.22222339869E-2</v>
      </c>
    </row>
    <row r="2651" spans="1:7" x14ac:dyDescent="0.2">
      <c r="A2651" t="str">
        <f t="shared" si="225"/>
        <v>COPE</v>
      </c>
      <c r="B2651" t="s">
        <v>245</v>
      </c>
      <c r="C2651">
        <v>19029971</v>
      </c>
      <c r="D2651" t="s">
        <v>3</v>
      </c>
      <c r="E2651">
        <v>24</v>
      </c>
      <c r="F2651" t="s">
        <v>5458</v>
      </c>
      <c r="G2651">
        <v>0.38954452542700002</v>
      </c>
    </row>
    <row r="2652" spans="1:7" x14ac:dyDescent="0.2">
      <c r="A2652" t="str">
        <f t="shared" si="225"/>
        <v>COPE</v>
      </c>
      <c r="B2652" t="s">
        <v>245</v>
      </c>
      <c r="C2652">
        <v>19030144</v>
      </c>
      <c r="D2652" t="s">
        <v>3</v>
      </c>
      <c r="E2652">
        <v>22</v>
      </c>
      <c r="F2652" t="s">
        <v>5459</v>
      </c>
      <c r="G2652">
        <v>1.11125036132</v>
      </c>
    </row>
    <row r="2653" spans="1:7" x14ac:dyDescent="0.2">
      <c r="A2653" t="str">
        <f t="shared" si="225"/>
        <v>COPE</v>
      </c>
      <c r="B2653" t="s">
        <v>245</v>
      </c>
      <c r="C2653">
        <v>19030045</v>
      </c>
      <c r="D2653" t="s">
        <v>3</v>
      </c>
      <c r="E2653">
        <v>24</v>
      </c>
      <c r="F2653" t="s">
        <v>5460</v>
      </c>
      <c r="G2653">
        <v>0.13953374947</v>
      </c>
    </row>
    <row r="2654" spans="1:7" x14ac:dyDescent="0.2">
      <c r="A2654" t="str">
        <f t="shared" ref="A2654:A2663" si="226">"COPS2"</f>
        <v>COPS2</v>
      </c>
      <c r="B2654" t="s">
        <v>514</v>
      </c>
      <c r="C2654">
        <v>49447826</v>
      </c>
      <c r="D2654" t="s">
        <v>3</v>
      </c>
      <c r="E2654">
        <v>24</v>
      </c>
      <c r="F2654" t="s">
        <v>5461</v>
      </c>
      <c r="G2654">
        <v>7.5898450508200002E-2</v>
      </c>
    </row>
    <row r="2655" spans="1:7" x14ac:dyDescent="0.2">
      <c r="A2655" t="str">
        <f t="shared" si="226"/>
        <v>COPS2</v>
      </c>
      <c r="B2655" t="s">
        <v>514</v>
      </c>
      <c r="C2655">
        <v>49447577</v>
      </c>
      <c r="D2655" t="s">
        <v>8</v>
      </c>
      <c r="E2655">
        <v>24</v>
      </c>
      <c r="F2655" t="s">
        <v>5462</v>
      </c>
      <c r="G2655">
        <v>1.3441634488300001</v>
      </c>
    </row>
    <row r="2656" spans="1:7" x14ac:dyDescent="0.2">
      <c r="A2656" t="str">
        <f t="shared" si="226"/>
        <v>COPS2</v>
      </c>
      <c r="B2656" t="s">
        <v>514</v>
      </c>
      <c r="C2656">
        <v>49447625</v>
      </c>
      <c r="D2656" t="s">
        <v>8</v>
      </c>
      <c r="E2656">
        <v>23</v>
      </c>
      <c r="F2656" t="s">
        <v>5463</v>
      </c>
      <c r="G2656">
        <v>0.36118682671000002</v>
      </c>
    </row>
    <row r="2657" spans="1:7" x14ac:dyDescent="0.2">
      <c r="A2657" t="str">
        <f t="shared" si="226"/>
        <v>COPS2</v>
      </c>
      <c r="B2657" t="s">
        <v>514</v>
      </c>
      <c r="C2657">
        <v>49447872</v>
      </c>
      <c r="D2657" t="s">
        <v>3</v>
      </c>
      <c r="E2657">
        <v>24</v>
      </c>
      <c r="F2657" t="s">
        <v>5464</v>
      </c>
      <c r="G2657">
        <v>3.5631027298400002E-2</v>
      </c>
    </row>
    <row r="2658" spans="1:7" x14ac:dyDescent="0.2">
      <c r="A2658" t="str">
        <f t="shared" si="226"/>
        <v>COPS2</v>
      </c>
      <c r="B2658" t="s">
        <v>514</v>
      </c>
      <c r="C2658">
        <v>49447715</v>
      </c>
      <c r="D2658" t="s">
        <v>3</v>
      </c>
      <c r="E2658">
        <v>24</v>
      </c>
      <c r="F2658" t="s">
        <v>5465</v>
      </c>
      <c r="G2658">
        <v>0.72479977127399997</v>
      </c>
    </row>
    <row r="2659" spans="1:7" x14ac:dyDescent="0.2">
      <c r="A2659" t="str">
        <f t="shared" si="226"/>
        <v>COPS2</v>
      </c>
      <c r="B2659" t="s">
        <v>514</v>
      </c>
      <c r="C2659">
        <v>49447692</v>
      </c>
      <c r="D2659" t="s">
        <v>3</v>
      </c>
      <c r="E2659">
        <v>24</v>
      </c>
      <c r="F2659" t="s">
        <v>5466</v>
      </c>
      <c r="G2659">
        <v>4.0918932597800002E-2</v>
      </c>
    </row>
    <row r="2660" spans="1:7" x14ac:dyDescent="0.2">
      <c r="A2660" t="str">
        <f t="shared" si="226"/>
        <v>COPS2</v>
      </c>
      <c r="B2660" t="s">
        <v>514</v>
      </c>
      <c r="C2660">
        <v>49447709</v>
      </c>
      <c r="D2660" t="s">
        <v>3</v>
      </c>
      <c r="E2660">
        <v>24</v>
      </c>
      <c r="F2660" t="s">
        <v>5467</v>
      </c>
      <c r="G2660">
        <v>9.7072098123200001E-2</v>
      </c>
    </row>
    <row r="2661" spans="1:7" x14ac:dyDescent="0.2">
      <c r="A2661" t="str">
        <f t="shared" si="226"/>
        <v>COPS2</v>
      </c>
      <c r="B2661" t="s">
        <v>514</v>
      </c>
      <c r="C2661">
        <v>49447789</v>
      </c>
      <c r="D2661" t="s">
        <v>8</v>
      </c>
      <c r="E2661">
        <v>24</v>
      </c>
      <c r="F2661" t="s">
        <v>5468</v>
      </c>
      <c r="G2661">
        <v>0.70008871869400002</v>
      </c>
    </row>
    <row r="2662" spans="1:7" x14ac:dyDescent="0.2">
      <c r="A2662" t="str">
        <f t="shared" si="226"/>
        <v>COPS2</v>
      </c>
      <c r="B2662" t="s">
        <v>514</v>
      </c>
      <c r="C2662">
        <v>49447653</v>
      </c>
      <c r="D2662" t="s">
        <v>8</v>
      </c>
      <c r="E2662">
        <v>23</v>
      </c>
      <c r="F2662" t="s">
        <v>5469</v>
      </c>
      <c r="G2662">
        <v>0.93103677989699996</v>
      </c>
    </row>
    <row r="2663" spans="1:7" x14ac:dyDescent="0.2">
      <c r="A2663" t="str">
        <f t="shared" si="226"/>
        <v>COPS2</v>
      </c>
      <c r="B2663" t="s">
        <v>514</v>
      </c>
      <c r="C2663">
        <v>49447641</v>
      </c>
      <c r="D2663" t="s">
        <v>8</v>
      </c>
      <c r="E2663">
        <v>24</v>
      </c>
      <c r="F2663" t="s">
        <v>5470</v>
      </c>
      <c r="G2663">
        <v>7.9846916024100004E-2</v>
      </c>
    </row>
    <row r="2664" spans="1:7" x14ac:dyDescent="0.2">
      <c r="A2664" t="str">
        <f t="shared" ref="A2664:A2678" si="227">"COPS4"</f>
        <v>COPS4</v>
      </c>
      <c r="B2664" t="s">
        <v>24</v>
      </c>
      <c r="C2664">
        <v>83956473</v>
      </c>
      <c r="D2664" t="s">
        <v>8</v>
      </c>
      <c r="E2664">
        <v>23</v>
      </c>
      <c r="F2664" t="s">
        <v>5471</v>
      </c>
      <c r="G2664">
        <v>7.9800885944599997E-2</v>
      </c>
    </row>
    <row r="2665" spans="1:7" x14ac:dyDescent="0.2">
      <c r="A2665" t="str">
        <f t="shared" si="227"/>
        <v>COPS4</v>
      </c>
      <c r="B2665" t="s">
        <v>24</v>
      </c>
      <c r="C2665">
        <v>83956224</v>
      </c>
      <c r="D2665" t="s">
        <v>8</v>
      </c>
      <c r="E2665">
        <v>23</v>
      </c>
      <c r="F2665" t="s">
        <v>5472</v>
      </c>
      <c r="G2665">
        <v>2.0843339914199999E-2</v>
      </c>
    </row>
    <row r="2666" spans="1:7" x14ac:dyDescent="0.2">
      <c r="A2666" t="str">
        <f t="shared" si="227"/>
        <v>COPS4</v>
      </c>
      <c r="B2666" t="s">
        <v>24</v>
      </c>
      <c r="C2666">
        <v>83956504</v>
      </c>
      <c r="D2666" t="s">
        <v>3</v>
      </c>
      <c r="E2666">
        <v>22</v>
      </c>
      <c r="F2666" t="s">
        <v>5473</v>
      </c>
      <c r="G2666">
        <v>0.61637039248500003</v>
      </c>
    </row>
    <row r="2667" spans="1:7" x14ac:dyDescent="0.2">
      <c r="A2667" t="str">
        <f t="shared" si="227"/>
        <v>COPS4</v>
      </c>
      <c r="B2667" t="s">
        <v>24</v>
      </c>
      <c r="C2667">
        <v>83956406</v>
      </c>
      <c r="D2667" t="s">
        <v>3</v>
      </c>
      <c r="E2667">
        <v>22</v>
      </c>
      <c r="F2667" t="s">
        <v>5474</v>
      </c>
      <c r="G2667">
        <v>3.2022576853099997E-2</v>
      </c>
    </row>
    <row r="2668" spans="1:7" x14ac:dyDescent="0.2">
      <c r="A2668" t="str">
        <f t="shared" si="227"/>
        <v>COPS4</v>
      </c>
      <c r="B2668" t="s">
        <v>24</v>
      </c>
      <c r="C2668">
        <v>83956447</v>
      </c>
      <c r="D2668" t="s">
        <v>8</v>
      </c>
      <c r="E2668">
        <v>23</v>
      </c>
      <c r="F2668" t="s">
        <v>5475</v>
      </c>
      <c r="G2668">
        <v>2.9487806547699998E-2</v>
      </c>
    </row>
    <row r="2669" spans="1:7" x14ac:dyDescent="0.2">
      <c r="A2669" t="str">
        <f t="shared" si="227"/>
        <v>COPS4</v>
      </c>
      <c r="B2669" t="s">
        <v>24</v>
      </c>
      <c r="C2669">
        <v>83956474</v>
      </c>
      <c r="D2669" t="s">
        <v>8</v>
      </c>
      <c r="E2669">
        <v>22</v>
      </c>
      <c r="F2669" t="s">
        <v>5476</v>
      </c>
      <c r="G2669">
        <v>9.0645963234899998E-2</v>
      </c>
    </row>
    <row r="2670" spans="1:7" x14ac:dyDescent="0.2">
      <c r="A2670" t="str">
        <f t="shared" si="227"/>
        <v>COPS4</v>
      </c>
      <c r="B2670" t="s">
        <v>24</v>
      </c>
      <c r="C2670">
        <v>83956488</v>
      </c>
      <c r="D2670" t="s">
        <v>8</v>
      </c>
      <c r="E2670">
        <v>24</v>
      </c>
      <c r="F2670" t="s">
        <v>5477</v>
      </c>
      <c r="G2670">
        <v>0.70525761393599995</v>
      </c>
    </row>
    <row r="2671" spans="1:7" x14ac:dyDescent="0.2">
      <c r="A2671" t="str">
        <f t="shared" si="227"/>
        <v>COPS4</v>
      </c>
      <c r="B2671" t="s">
        <v>24</v>
      </c>
      <c r="C2671">
        <v>83956443</v>
      </c>
      <c r="D2671" t="s">
        <v>8</v>
      </c>
      <c r="E2671">
        <v>23</v>
      </c>
      <c r="F2671" t="s">
        <v>5478</v>
      </c>
      <c r="G2671">
        <v>0.60478485746599997</v>
      </c>
    </row>
    <row r="2672" spans="1:7" x14ac:dyDescent="0.2">
      <c r="A2672" t="str">
        <f t="shared" si="227"/>
        <v>COPS4</v>
      </c>
      <c r="B2672" t="s">
        <v>24</v>
      </c>
      <c r="C2672">
        <v>83956404</v>
      </c>
      <c r="D2672" t="s">
        <v>8</v>
      </c>
      <c r="E2672">
        <v>23</v>
      </c>
      <c r="F2672" t="s">
        <v>5479</v>
      </c>
      <c r="G2672">
        <v>1.56662759017</v>
      </c>
    </row>
    <row r="2673" spans="1:7" x14ac:dyDescent="0.2">
      <c r="A2673" t="str">
        <f t="shared" si="227"/>
        <v>COPS4</v>
      </c>
      <c r="B2673" t="s">
        <v>24</v>
      </c>
      <c r="C2673">
        <v>83956220</v>
      </c>
      <c r="D2673" t="s">
        <v>8</v>
      </c>
      <c r="E2673">
        <v>24</v>
      </c>
      <c r="F2673" t="s">
        <v>5480</v>
      </c>
      <c r="G2673">
        <v>7.0213472696199998E-3</v>
      </c>
    </row>
    <row r="2674" spans="1:7" x14ac:dyDescent="0.2">
      <c r="A2674" t="str">
        <f t="shared" si="227"/>
        <v>COPS4</v>
      </c>
      <c r="B2674" t="s">
        <v>24</v>
      </c>
      <c r="C2674">
        <v>83956504</v>
      </c>
      <c r="D2674" t="s">
        <v>3</v>
      </c>
      <c r="E2674">
        <v>24</v>
      </c>
      <c r="F2674" t="s">
        <v>5481</v>
      </c>
      <c r="G2674">
        <v>0.64129403640899996</v>
      </c>
    </row>
    <row r="2675" spans="1:7" x14ac:dyDescent="0.2">
      <c r="A2675" t="str">
        <f t="shared" si="227"/>
        <v>COPS4</v>
      </c>
      <c r="B2675" t="s">
        <v>24</v>
      </c>
      <c r="C2675">
        <v>83956405</v>
      </c>
      <c r="D2675" t="s">
        <v>3</v>
      </c>
      <c r="E2675">
        <v>23</v>
      </c>
      <c r="F2675" t="s">
        <v>5482</v>
      </c>
      <c r="G2675">
        <v>0.44572100635299999</v>
      </c>
    </row>
    <row r="2676" spans="1:7" x14ac:dyDescent="0.2">
      <c r="A2676" t="str">
        <f t="shared" si="227"/>
        <v>COPS4</v>
      </c>
      <c r="B2676" t="s">
        <v>24</v>
      </c>
      <c r="C2676">
        <v>83956387</v>
      </c>
      <c r="D2676" t="s">
        <v>3</v>
      </c>
      <c r="E2676">
        <v>24</v>
      </c>
      <c r="F2676" t="s">
        <v>5483</v>
      </c>
      <c r="G2676">
        <v>0.72811479588899997</v>
      </c>
    </row>
    <row r="2677" spans="1:7" x14ac:dyDescent="0.2">
      <c r="A2677" t="str">
        <f t="shared" si="227"/>
        <v>COPS4</v>
      </c>
      <c r="B2677" t="s">
        <v>24</v>
      </c>
      <c r="C2677">
        <v>83956258</v>
      </c>
      <c r="D2677" t="s">
        <v>3</v>
      </c>
      <c r="E2677">
        <v>24</v>
      </c>
      <c r="F2677" t="s">
        <v>5484</v>
      </c>
      <c r="G2677">
        <v>0.35787184827399998</v>
      </c>
    </row>
    <row r="2678" spans="1:7" x14ac:dyDescent="0.2">
      <c r="A2678" t="str">
        <f t="shared" si="227"/>
        <v>COPS4</v>
      </c>
      <c r="B2678" t="s">
        <v>24</v>
      </c>
      <c r="C2678">
        <v>83956447</v>
      </c>
      <c r="D2678" t="s">
        <v>8</v>
      </c>
      <c r="E2678">
        <v>22</v>
      </c>
      <c r="F2678" t="s">
        <v>5485</v>
      </c>
      <c r="G2678">
        <v>0.105365318886</v>
      </c>
    </row>
    <row r="2679" spans="1:7" x14ac:dyDescent="0.2">
      <c r="A2679" t="str">
        <f t="shared" ref="A2679:A2688" si="228">"COPS5"</f>
        <v>COPS5</v>
      </c>
      <c r="B2679" t="s">
        <v>1491</v>
      </c>
      <c r="C2679">
        <v>67974265</v>
      </c>
      <c r="D2679" t="s">
        <v>3</v>
      </c>
      <c r="E2679">
        <v>22</v>
      </c>
      <c r="F2679" t="s">
        <v>5486</v>
      </c>
      <c r="G2679">
        <v>0.328528936193</v>
      </c>
    </row>
    <row r="2680" spans="1:7" x14ac:dyDescent="0.2">
      <c r="A2680" t="str">
        <f t="shared" si="228"/>
        <v>COPS5</v>
      </c>
      <c r="B2680" t="s">
        <v>1491</v>
      </c>
      <c r="C2680">
        <v>67974419</v>
      </c>
      <c r="D2680" t="s">
        <v>3</v>
      </c>
      <c r="E2680">
        <v>24</v>
      </c>
      <c r="F2680" t="s">
        <v>5487</v>
      </c>
      <c r="G2680">
        <v>4.82366878294E-2</v>
      </c>
    </row>
    <row r="2681" spans="1:7" x14ac:dyDescent="0.2">
      <c r="A2681" t="str">
        <f t="shared" si="228"/>
        <v>COPS5</v>
      </c>
      <c r="B2681" t="s">
        <v>1491</v>
      </c>
      <c r="C2681">
        <v>67974325</v>
      </c>
      <c r="D2681" t="s">
        <v>8</v>
      </c>
      <c r="E2681">
        <v>23</v>
      </c>
      <c r="F2681" t="s">
        <v>5488</v>
      </c>
      <c r="G2681">
        <v>1.21183630746</v>
      </c>
    </row>
    <row r="2682" spans="1:7" x14ac:dyDescent="0.2">
      <c r="A2682" t="str">
        <f t="shared" si="228"/>
        <v>COPS5</v>
      </c>
      <c r="B2682" t="s">
        <v>1491</v>
      </c>
      <c r="C2682">
        <v>67974378</v>
      </c>
      <c r="D2682" t="s">
        <v>8</v>
      </c>
      <c r="E2682">
        <v>23</v>
      </c>
      <c r="F2682" t="s">
        <v>5489</v>
      </c>
      <c r="G2682">
        <v>0.61527814147100002</v>
      </c>
    </row>
    <row r="2683" spans="1:7" x14ac:dyDescent="0.2">
      <c r="A2683" t="str">
        <f t="shared" si="228"/>
        <v>COPS5</v>
      </c>
      <c r="B2683" t="s">
        <v>1491</v>
      </c>
      <c r="C2683">
        <v>67974403</v>
      </c>
      <c r="D2683" t="s">
        <v>8</v>
      </c>
      <c r="E2683">
        <v>24</v>
      </c>
      <c r="F2683" t="s">
        <v>5490</v>
      </c>
      <c r="G2683">
        <v>1.17288555106</v>
      </c>
    </row>
    <row r="2684" spans="1:7" x14ac:dyDescent="0.2">
      <c r="A2684" t="str">
        <f t="shared" si="228"/>
        <v>COPS5</v>
      </c>
      <c r="B2684" t="s">
        <v>1491</v>
      </c>
      <c r="C2684">
        <v>67974411</v>
      </c>
      <c r="D2684" t="s">
        <v>8</v>
      </c>
      <c r="E2684">
        <v>25</v>
      </c>
      <c r="F2684" t="s">
        <v>5491</v>
      </c>
      <c r="G2684">
        <v>0.209429830569</v>
      </c>
    </row>
    <row r="2685" spans="1:7" x14ac:dyDescent="0.2">
      <c r="A2685" t="str">
        <f t="shared" si="228"/>
        <v>COPS5</v>
      </c>
      <c r="B2685" t="s">
        <v>1491</v>
      </c>
      <c r="C2685">
        <v>67974572</v>
      </c>
      <c r="D2685" t="s">
        <v>8</v>
      </c>
      <c r="E2685">
        <v>24</v>
      </c>
      <c r="F2685" t="s">
        <v>5492</v>
      </c>
      <c r="G2685">
        <v>2.9701234981999999E-2</v>
      </c>
    </row>
    <row r="2686" spans="1:7" x14ac:dyDescent="0.2">
      <c r="A2686" t="str">
        <f t="shared" si="228"/>
        <v>COPS5</v>
      </c>
      <c r="B2686" t="s">
        <v>1491</v>
      </c>
      <c r="C2686">
        <v>67974372</v>
      </c>
      <c r="D2686" t="s">
        <v>3</v>
      </c>
      <c r="E2686">
        <v>24</v>
      </c>
      <c r="F2686" t="s">
        <v>5493</v>
      </c>
      <c r="G2686">
        <v>0.51724964502100002</v>
      </c>
    </row>
    <row r="2687" spans="1:7" x14ac:dyDescent="0.2">
      <c r="A2687" t="str">
        <f t="shared" si="228"/>
        <v>COPS5</v>
      </c>
      <c r="B2687" t="s">
        <v>1491</v>
      </c>
      <c r="C2687">
        <v>67974311</v>
      </c>
      <c r="D2687" t="s">
        <v>3</v>
      </c>
      <c r="E2687">
        <v>23</v>
      </c>
      <c r="F2687" t="s">
        <v>5494</v>
      </c>
      <c r="G2687">
        <v>0.11362042182900001</v>
      </c>
    </row>
    <row r="2688" spans="1:7" x14ac:dyDescent="0.2">
      <c r="A2688" t="str">
        <f t="shared" si="228"/>
        <v>COPS5</v>
      </c>
      <c r="B2688" t="s">
        <v>1491</v>
      </c>
      <c r="C2688">
        <v>67974580</v>
      </c>
      <c r="D2688" t="s">
        <v>8</v>
      </c>
      <c r="E2688">
        <v>22</v>
      </c>
      <c r="F2688" t="s">
        <v>5495</v>
      </c>
      <c r="G2688">
        <v>0.228554603114</v>
      </c>
    </row>
    <row r="2689" spans="1:7" x14ac:dyDescent="0.2">
      <c r="A2689" t="str">
        <f t="shared" ref="A2689:A2698" si="229">"COPS6"</f>
        <v>COPS6</v>
      </c>
      <c r="B2689" t="s">
        <v>2</v>
      </c>
      <c r="C2689">
        <v>99686717</v>
      </c>
      <c r="D2689" t="s">
        <v>8</v>
      </c>
      <c r="E2689">
        <v>24</v>
      </c>
      <c r="F2689" t="s">
        <v>5496</v>
      </c>
      <c r="G2689">
        <v>2.1311899446699999E-2</v>
      </c>
    </row>
    <row r="2690" spans="1:7" x14ac:dyDescent="0.2">
      <c r="A2690" t="str">
        <f t="shared" si="229"/>
        <v>COPS6</v>
      </c>
      <c r="B2690" t="s">
        <v>2</v>
      </c>
      <c r="C2690">
        <v>99686871</v>
      </c>
      <c r="D2690" t="s">
        <v>8</v>
      </c>
      <c r="E2690">
        <v>24</v>
      </c>
      <c r="F2690" t="s">
        <v>5497</v>
      </c>
      <c r="G2690">
        <v>0.18169622655600001</v>
      </c>
    </row>
    <row r="2691" spans="1:7" x14ac:dyDescent="0.2">
      <c r="A2691" t="str">
        <f t="shared" si="229"/>
        <v>COPS6</v>
      </c>
      <c r="B2691" t="s">
        <v>2</v>
      </c>
      <c r="C2691">
        <v>99686656</v>
      </c>
      <c r="D2691" t="s">
        <v>8</v>
      </c>
      <c r="E2691">
        <v>24</v>
      </c>
      <c r="F2691" t="s">
        <v>5498</v>
      </c>
      <c r="G2691">
        <v>0.97415867466999995</v>
      </c>
    </row>
    <row r="2692" spans="1:7" x14ac:dyDescent="0.2">
      <c r="A2692" t="str">
        <f t="shared" si="229"/>
        <v>COPS6</v>
      </c>
      <c r="B2692" t="s">
        <v>2</v>
      </c>
      <c r="C2692">
        <v>99686616</v>
      </c>
      <c r="D2692" t="s">
        <v>8</v>
      </c>
      <c r="E2692">
        <v>24</v>
      </c>
      <c r="F2692" t="s">
        <v>5499</v>
      </c>
      <c r="G2692">
        <v>0.430597486315</v>
      </c>
    </row>
    <row r="2693" spans="1:7" x14ac:dyDescent="0.2">
      <c r="A2693" t="str">
        <f t="shared" si="229"/>
        <v>COPS6</v>
      </c>
      <c r="B2693" t="s">
        <v>2</v>
      </c>
      <c r="C2693">
        <v>99686826</v>
      </c>
      <c r="D2693" t="s">
        <v>3</v>
      </c>
      <c r="E2693">
        <v>24</v>
      </c>
      <c r="F2693" t="s">
        <v>5500</v>
      </c>
      <c r="G2693">
        <v>6.8557563453100004E-3</v>
      </c>
    </row>
    <row r="2694" spans="1:7" x14ac:dyDescent="0.2">
      <c r="A2694" t="str">
        <f t="shared" si="229"/>
        <v>COPS6</v>
      </c>
      <c r="B2694" t="s">
        <v>2</v>
      </c>
      <c r="C2694">
        <v>99686724</v>
      </c>
      <c r="D2694" t="s">
        <v>3</v>
      </c>
      <c r="E2694">
        <v>24</v>
      </c>
      <c r="F2694" t="s">
        <v>5501</v>
      </c>
      <c r="G2694">
        <v>9.0310148831500001E-2</v>
      </c>
    </row>
    <row r="2695" spans="1:7" x14ac:dyDescent="0.2">
      <c r="A2695" t="str">
        <f t="shared" si="229"/>
        <v>COPS6</v>
      </c>
      <c r="B2695" t="s">
        <v>2</v>
      </c>
      <c r="C2695">
        <v>99686714</v>
      </c>
      <c r="D2695" t="s">
        <v>3</v>
      </c>
      <c r="E2695">
        <v>23</v>
      </c>
      <c r="F2695" t="s">
        <v>5502</v>
      </c>
      <c r="G2695">
        <v>9.6722564369099998E-2</v>
      </c>
    </row>
    <row r="2696" spans="1:7" x14ac:dyDescent="0.2">
      <c r="A2696" t="str">
        <f t="shared" si="229"/>
        <v>COPS6</v>
      </c>
      <c r="B2696" t="s">
        <v>2</v>
      </c>
      <c r="C2696">
        <v>99686673</v>
      </c>
      <c r="D2696" t="s">
        <v>8</v>
      </c>
      <c r="E2696">
        <v>25</v>
      </c>
      <c r="F2696" t="s">
        <v>5503</v>
      </c>
      <c r="G2696">
        <v>0.356934210265</v>
      </c>
    </row>
    <row r="2697" spans="1:7" x14ac:dyDescent="0.2">
      <c r="A2697" t="str">
        <f t="shared" si="229"/>
        <v>COPS6</v>
      </c>
      <c r="B2697" t="s">
        <v>2</v>
      </c>
      <c r="C2697">
        <v>99686651</v>
      </c>
      <c r="D2697" t="s">
        <v>8</v>
      </c>
      <c r="E2697">
        <v>24</v>
      </c>
      <c r="F2697" t="s">
        <v>5504</v>
      </c>
      <c r="G2697">
        <v>1.5952438390100001</v>
      </c>
    </row>
    <row r="2698" spans="1:7" x14ac:dyDescent="0.2">
      <c r="A2698" t="str">
        <f t="shared" si="229"/>
        <v>COPS6</v>
      </c>
      <c r="B2698" t="s">
        <v>2</v>
      </c>
      <c r="C2698">
        <v>99686710</v>
      </c>
      <c r="D2698" t="s">
        <v>8</v>
      </c>
      <c r="E2698">
        <v>23</v>
      </c>
      <c r="F2698" t="s">
        <v>5505</v>
      </c>
      <c r="G2698">
        <v>-6.4258952032899996E-2</v>
      </c>
    </row>
    <row r="2699" spans="1:7" x14ac:dyDescent="0.2">
      <c r="A2699" t="str">
        <f t="shared" ref="A2699:A2718" si="230">"COPS7B"</f>
        <v>COPS7B</v>
      </c>
      <c r="B2699" t="s">
        <v>161</v>
      </c>
      <c r="C2699">
        <v>232646366</v>
      </c>
      <c r="D2699" t="s">
        <v>3</v>
      </c>
      <c r="E2699">
        <v>25</v>
      </c>
      <c r="F2699" t="s">
        <v>5506</v>
      </c>
      <c r="G2699">
        <v>7.3002290525299995E-2</v>
      </c>
    </row>
    <row r="2700" spans="1:7" x14ac:dyDescent="0.2">
      <c r="A2700" t="str">
        <f t="shared" si="230"/>
        <v>COPS7B</v>
      </c>
      <c r="B2700" t="s">
        <v>161</v>
      </c>
      <c r="C2700">
        <v>232646455</v>
      </c>
      <c r="D2700" t="s">
        <v>3</v>
      </c>
      <c r="E2700">
        <v>24</v>
      </c>
      <c r="F2700" t="s">
        <v>5507</v>
      </c>
      <c r="G2700">
        <v>-5.5200603772199999E-2</v>
      </c>
    </row>
    <row r="2701" spans="1:7" x14ac:dyDescent="0.2">
      <c r="A2701" t="str">
        <f t="shared" si="230"/>
        <v>COPS7B</v>
      </c>
      <c r="B2701" t="s">
        <v>161</v>
      </c>
      <c r="C2701">
        <v>232646460</v>
      </c>
      <c r="D2701" t="s">
        <v>3</v>
      </c>
      <c r="E2701">
        <v>26</v>
      </c>
      <c r="F2701" t="s">
        <v>5508</v>
      </c>
      <c r="G2701">
        <v>-8.3142355298500004E-2</v>
      </c>
    </row>
    <row r="2702" spans="1:7" x14ac:dyDescent="0.2">
      <c r="A2702" t="str">
        <f t="shared" si="230"/>
        <v>COPS7B</v>
      </c>
      <c r="B2702" t="s">
        <v>161</v>
      </c>
      <c r="C2702">
        <v>232646499</v>
      </c>
      <c r="D2702" t="s">
        <v>3</v>
      </c>
      <c r="E2702">
        <v>24</v>
      </c>
      <c r="F2702" t="s">
        <v>5509</v>
      </c>
      <c r="G2702">
        <v>-8.51513706786E-2</v>
      </c>
    </row>
    <row r="2703" spans="1:7" x14ac:dyDescent="0.2">
      <c r="A2703" t="str">
        <f t="shared" si="230"/>
        <v>COPS7B</v>
      </c>
      <c r="B2703" t="s">
        <v>161</v>
      </c>
      <c r="C2703">
        <v>232646521</v>
      </c>
      <c r="D2703" t="s">
        <v>3</v>
      </c>
      <c r="E2703">
        <v>24</v>
      </c>
      <c r="F2703" t="s">
        <v>5510</v>
      </c>
      <c r="G2703">
        <v>1.92946494498E-2</v>
      </c>
    </row>
    <row r="2704" spans="1:7" x14ac:dyDescent="0.2">
      <c r="A2704" t="str">
        <f t="shared" si="230"/>
        <v>COPS7B</v>
      </c>
      <c r="B2704" t="s">
        <v>161</v>
      </c>
      <c r="C2704">
        <v>232646541</v>
      </c>
      <c r="D2704" t="s">
        <v>3</v>
      </c>
      <c r="E2704">
        <v>25</v>
      </c>
      <c r="F2704" t="s">
        <v>5511</v>
      </c>
      <c r="G2704">
        <v>0.12583269667399999</v>
      </c>
    </row>
    <row r="2705" spans="1:7" x14ac:dyDescent="0.2">
      <c r="A2705" t="str">
        <f t="shared" si="230"/>
        <v>COPS7B</v>
      </c>
      <c r="B2705" t="s">
        <v>161</v>
      </c>
      <c r="C2705">
        <v>232651159</v>
      </c>
      <c r="D2705" t="s">
        <v>3</v>
      </c>
      <c r="E2705">
        <v>24</v>
      </c>
      <c r="F2705" t="s">
        <v>5512</v>
      </c>
      <c r="G2705">
        <v>0.66049962301700005</v>
      </c>
    </row>
    <row r="2706" spans="1:7" x14ac:dyDescent="0.2">
      <c r="A2706" t="str">
        <f t="shared" si="230"/>
        <v>COPS7B</v>
      </c>
      <c r="B2706" t="s">
        <v>161</v>
      </c>
      <c r="C2706">
        <v>232651289</v>
      </c>
      <c r="D2706" t="s">
        <v>3</v>
      </c>
      <c r="E2706">
        <v>24</v>
      </c>
      <c r="F2706" t="s">
        <v>5513</v>
      </c>
      <c r="G2706">
        <v>-8.9298378066499998E-2</v>
      </c>
    </row>
    <row r="2707" spans="1:7" x14ac:dyDescent="0.2">
      <c r="A2707" t="str">
        <f t="shared" si="230"/>
        <v>COPS7B</v>
      </c>
      <c r="B2707" t="s">
        <v>161</v>
      </c>
      <c r="C2707">
        <v>232646429</v>
      </c>
      <c r="D2707" t="s">
        <v>3</v>
      </c>
      <c r="E2707">
        <v>23</v>
      </c>
      <c r="F2707" t="s">
        <v>5514</v>
      </c>
      <c r="G2707">
        <v>8.9800829935300003E-2</v>
      </c>
    </row>
    <row r="2708" spans="1:7" x14ac:dyDescent="0.2">
      <c r="A2708" t="str">
        <f t="shared" si="230"/>
        <v>COPS7B</v>
      </c>
      <c r="B2708" t="s">
        <v>161</v>
      </c>
      <c r="C2708">
        <v>232646345</v>
      </c>
      <c r="D2708" t="s">
        <v>3</v>
      </c>
      <c r="E2708">
        <v>22</v>
      </c>
      <c r="F2708" t="s">
        <v>5515</v>
      </c>
      <c r="G2708">
        <v>0.18875374027700001</v>
      </c>
    </row>
    <row r="2709" spans="1:7" x14ac:dyDescent="0.2">
      <c r="A2709" t="str">
        <f t="shared" si="230"/>
        <v>COPS7B</v>
      </c>
      <c r="B2709" t="s">
        <v>161</v>
      </c>
      <c r="C2709">
        <v>232651299</v>
      </c>
      <c r="D2709" t="s">
        <v>3</v>
      </c>
      <c r="E2709">
        <v>21</v>
      </c>
      <c r="F2709" t="s">
        <v>5516</v>
      </c>
      <c r="G2709">
        <v>0.66394558014299998</v>
      </c>
    </row>
    <row r="2710" spans="1:7" x14ac:dyDescent="0.2">
      <c r="A2710" t="str">
        <f t="shared" si="230"/>
        <v>COPS7B</v>
      </c>
      <c r="B2710" t="s">
        <v>161</v>
      </c>
      <c r="C2710">
        <v>232651319</v>
      </c>
      <c r="D2710" t="s">
        <v>3</v>
      </c>
      <c r="E2710">
        <v>24</v>
      </c>
      <c r="F2710" t="s">
        <v>5517</v>
      </c>
      <c r="G2710">
        <v>0.164572894921</v>
      </c>
    </row>
    <row r="2711" spans="1:7" x14ac:dyDescent="0.2">
      <c r="A2711" t="str">
        <f t="shared" si="230"/>
        <v>COPS7B</v>
      </c>
      <c r="B2711" t="s">
        <v>161</v>
      </c>
      <c r="C2711">
        <v>232651326</v>
      </c>
      <c r="D2711" t="s">
        <v>3</v>
      </c>
      <c r="E2711">
        <v>22</v>
      </c>
      <c r="F2711" t="s">
        <v>5518</v>
      </c>
      <c r="G2711">
        <v>0.57336288262500001</v>
      </c>
    </row>
    <row r="2712" spans="1:7" x14ac:dyDescent="0.2">
      <c r="A2712" t="str">
        <f t="shared" si="230"/>
        <v>COPS7B</v>
      </c>
      <c r="B2712" t="s">
        <v>161</v>
      </c>
      <c r="C2712">
        <v>232651398</v>
      </c>
      <c r="D2712" t="s">
        <v>3</v>
      </c>
      <c r="E2712">
        <v>24</v>
      </c>
      <c r="F2712" t="s">
        <v>5519</v>
      </c>
      <c r="G2712">
        <v>1.25619804631</v>
      </c>
    </row>
    <row r="2713" spans="1:7" x14ac:dyDescent="0.2">
      <c r="A2713" t="str">
        <f t="shared" si="230"/>
        <v>COPS7B</v>
      </c>
      <c r="B2713" t="s">
        <v>161</v>
      </c>
      <c r="C2713">
        <v>232646505</v>
      </c>
      <c r="D2713" t="s">
        <v>8</v>
      </c>
      <c r="E2713">
        <v>26</v>
      </c>
      <c r="F2713" t="s">
        <v>5520</v>
      </c>
      <c r="G2713">
        <v>2.6658443054499999E-2</v>
      </c>
    </row>
    <row r="2714" spans="1:7" x14ac:dyDescent="0.2">
      <c r="A2714" t="str">
        <f t="shared" si="230"/>
        <v>COPS7B</v>
      </c>
      <c r="B2714" t="s">
        <v>161</v>
      </c>
      <c r="C2714">
        <v>232651099</v>
      </c>
      <c r="D2714" t="s">
        <v>8</v>
      </c>
      <c r="E2714">
        <v>24</v>
      </c>
      <c r="F2714" t="s">
        <v>5521</v>
      </c>
      <c r="G2714">
        <v>0.28579370652899999</v>
      </c>
    </row>
    <row r="2715" spans="1:7" x14ac:dyDescent="0.2">
      <c r="A2715" t="str">
        <f t="shared" si="230"/>
        <v>COPS7B</v>
      </c>
      <c r="B2715" t="s">
        <v>161</v>
      </c>
      <c r="C2715">
        <v>232651202</v>
      </c>
      <c r="D2715" t="s">
        <v>8</v>
      </c>
      <c r="E2715">
        <v>23</v>
      </c>
      <c r="F2715" t="s">
        <v>5522</v>
      </c>
      <c r="G2715">
        <v>0.90219783733400005</v>
      </c>
    </row>
    <row r="2716" spans="1:7" x14ac:dyDescent="0.2">
      <c r="A2716" t="str">
        <f t="shared" si="230"/>
        <v>COPS7B</v>
      </c>
      <c r="B2716" t="s">
        <v>161</v>
      </c>
      <c r="C2716">
        <v>232651226</v>
      </c>
      <c r="D2716" t="s">
        <v>8</v>
      </c>
      <c r="E2716">
        <v>24</v>
      </c>
      <c r="F2716" t="s">
        <v>5523</v>
      </c>
      <c r="G2716">
        <v>0.84160411635900001</v>
      </c>
    </row>
    <row r="2717" spans="1:7" x14ac:dyDescent="0.2">
      <c r="A2717" t="str">
        <f t="shared" si="230"/>
        <v>COPS7B</v>
      </c>
      <c r="B2717" t="s">
        <v>161</v>
      </c>
      <c r="C2717">
        <v>232646390</v>
      </c>
      <c r="D2717" t="s">
        <v>3</v>
      </c>
      <c r="E2717">
        <v>24</v>
      </c>
      <c r="F2717" t="s">
        <v>5524</v>
      </c>
      <c r="G2717">
        <v>0.12639446157000001</v>
      </c>
    </row>
    <row r="2718" spans="1:7" x14ac:dyDescent="0.2">
      <c r="A2718" t="str">
        <f t="shared" si="230"/>
        <v>COPS7B</v>
      </c>
      <c r="B2718" t="s">
        <v>161</v>
      </c>
      <c r="C2718">
        <v>232651265</v>
      </c>
      <c r="D2718" t="s">
        <v>8</v>
      </c>
      <c r="E2718">
        <v>23</v>
      </c>
      <c r="F2718" t="s">
        <v>5525</v>
      </c>
      <c r="G2718">
        <v>0.62825099589900002</v>
      </c>
    </row>
    <row r="2719" spans="1:7" x14ac:dyDescent="0.2">
      <c r="A2719" t="str">
        <f t="shared" ref="A2719:A2733" si="231">"COPZ1"</f>
        <v>COPZ1</v>
      </c>
      <c r="B2719" t="s">
        <v>140</v>
      </c>
      <c r="C2719">
        <v>54718889</v>
      </c>
      <c r="D2719" t="s">
        <v>8</v>
      </c>
      <c r="E2719">
        <v>24</v>
      </c>
      <c r="F2719" t="s">
        <v>5526</v>
      </c>
      <c r="G2719">
        <v>-6.1761936951599997E-2</v>
      </c>
    </row>
    <row r="2720" spans="1:7" x14ac:dyDescent="0.2">
      <c r="A2720" t="str">
        <f t="shared" si="231"/>
        <v>COPZ1</v>
      </c>
      <c r="B2720" t="s">
        <v>140</v>
      </c>
      <c r="C2720">
        <v>54719164</v>
      </c>
      <c r="D2720" t="s">
        <v>8</v>
      </c>
      <c r="E2720">
        <v>24</v>
      </c>
      <c r="F2720" t="s">
        <v>5527</v>
      </c>
      <c r="G2720">
        <v>0.69051922986199998</v>
      </c>
    </row>
    <row r="2721" spans="1:7" x14ac:dyDescent="0.2">
      <c r="A2721" t="str">
        <f t="shared" si="231"/>
        <v>COPZ1</v>
      </c>
      <c r="B2721" t="s">
        <v>140</v>
      </c>
      <c r="C2721">
        <v>54719072</v>
      </c>
      <c r="D2721" t="s">
        <v>8</v>
      </c>
      <c r="E2721">
        <v>24</v>
      </c>
      <c r="F2721" t="s">
        <v>5528</v>
      </c>
      <c r="G2721">
        <v>0.56149279509100003</v>
      </c>
    </row>
    <row r="2722" spans="1:7" x14ac:dyDescent="0.2">
      <c r="A2722" t="str">
        <f t="shared" si="231"/>
        <v>COPZ1</v>
      </c>
      <c r="B2722" t="s">
        <v>140</v>
      </c>
      <c r="C2722">
        <v>54719037</v>
      </c>
      <c r="D2722" t="s">
        <v>8</v>
      </c>
      <c r="E2722">
        <v>24</v>
      </c>
      <c r="F2722" t="s">
        <v>5529</v>
      </c>
      <c r="G2722">
        <v>0.79730741661899995</v>
      </c>
    </row>
    <row r="2723" spans="1:7" x14ac:dyDescent="0.2">
      <c r="A2723" t="str">
        <f t="shared" si="231"/>
        <v>COPZ1</v>
      </c>
      <c r="B2723" t="s">
        <v>140</v>
      </c>
      <c r="C2723">
        <v>54719129</v>
      </c>
      <c r="D2723" t="s">
        <v>3</v>
      </c>
      <c r="E2723">
        <v>23</v>
      </c>
      <c r="F2723" t="s">
        <v>5530</v>
      </c>
      <c r="G2723">
        <v>1.06421687654</v>
      </c>
    </row>
    <row r="2724" spans="1:7" x14ac:dyDescent="0.2">
      <c r="A2724" t="str">
        <f t="shared" si="231"/>
        <v>COPZ1</v>
      </c>
      <c r="B2724" t="s">
        <v>140</v>
      </c>
      <c r="C2724">
        <v>54719037</v>
      </c>
      <c r="D2724" t="s">
        <v>8</v>
      </c>
      <c r="E2724">
        <v>22</v>
      </c>
      <c r="F2724" t="s">
        <v>5531</v>
      </c>
      <c r="G2724">
        <v>0.98466195174799998</v>
      </c>
    </row>
    <row r="2725" spans="1:7" x14ac:dyDescent="0.2">
      <c r="A2725" t="str">
        <f t="shared" si="231"/>
        <v>COPZ1</v>
      </c>
      <c r="B2725" t="s">
        <v>140</v>
      </c>
      <c r="C2725">
        <v>54719022</v>
      </c>
      <c r="D2725" t="s">
        <v>8</v>
      </c>
      <c r="E2725">
        <v>24</v>
      </c>
      <c r="F2725" t="s">
        <v>5532</v>
      </c>
      <c r="G2725">
        <v>0.67287199466400005</v>
      </c>
    </row>
    <row r="2726" spans="1:7" x14ac:dyDescent="0.2">
      <c r="A2726" t="str">
        <f t="shared" si="231"/>
        <v>COPZ1</v>
      </c>
      <c r="B2726" t="s">
        <v>140</v>
      </c>
      <c r="C2726">
        <v>54718928</v>
      </c>
      <c r="D2726" t="s">
        <v>8</v>
      </c>
      <c r="E2726">
        <v>24</v>
      </c>
      <c r="F2726" t="s">
        <v>5533</v>
      </c>
      <c r="G2726">
        <v>1.2615140820899999E-2</v>
      </c>
    </row>
    <row r="2727" spans="1:7" x14ac:dyDescent="0.2">
      <c r="A2727" t="str">
        <f t="shared" si="231"/>
        <v>COPZ1</v>
      </c>
      <c r="B2727" t="s">
        <v>140</v>
      </c>
      <c r="C2727">
        <v>54718969</v>
      </c>
      <c r="D2727" t="s">
        <v>8</v>
      </c>
      <c r="E2727">
        <v>24</v>
      </c>
      <c r="F2727" t="s">
        <v>5534</v>
      </c>
      <c r="G2727">
        <v>0.45181716396799998</v>
      </c>
    </row>
    <row r="2728" spans="1:7" x14ac:dyDescent="0.2">
      <c r="A2728" t="str">
        <f t="shared" si="231"/>
        <v>COPZ1</v>
      </c>
      <c r="B2728" t="s">
        <v>140</v>
      </c>
      <c r="C2728">
        <v>54719056</v>
      </c>
      <c r="D2728" t="s">
        <v>3</v>
      </c>
      <c r="E2728">
        <v>24</v>
      </c>
      <c r="F2728" t="s">
        <v>5535</v>
      </c>
      <c r="G2728">
        <v>0.103779396491</v>
      </c>
    </row>
    <row r="2729" spans="1:7" x14ac:dyDescent="0.2">
      <c r="A2729" t="str">
        <f t="shared" si="231"/>
        <v>COPZ1</v>
      </c>
      <c r="B2729" t="s">
        <v>140</v>
      </c>
      <c r="C2729">
        <v>54718931</v>
      </c>
      <c r="D2729" t="s">
        <v>3</v>
      </c>
      <c r="E2729">
        <v>24</v>
      </c>
      <c r="F2729" t="s">
        <v>5536</v>
      </c>
      <c r="G2729">
        <v>9.8320654449600003E-3</v>
      </c>
    </row>
    <row r="2730" spans="1:7" x14ac:dyDescent="0.2">
      <c r="A2730" t="str">
        <f t="shared" si="231"/>
        <v>COPZ1</v>
      </c>
      <c r="B2730" t="s">
        <v>140</v>
      </c>
      <c r="C2730">
        <v>54718978</v>
      </c>
      <c r="D2730" t="s">
        <v>8</v>
      </c>
      <c r="E2730">
        <v>24</v>
      </c>
      <c r="F2730" t="s">
        <v>5537</v>
      </c>
      <c r="G2730">
        <v>0.49597501115999998</v>
      </c>
    </row>
    <row r="2731" spans="1:7" x14ac:dyDescent="0.2">
      <c r="A2731" t="str">
        <f t="shared" si="231"/>
        <v>COPZ1</v>
      </c>
      <c r="B2731" t="s">
        <v>140</v>
      </c>
      <c r="C2731">
        <v>54719176</v>
      </c>
      <c r="D2731" t="s">
        <v>8</v>
      </c>
      <c r="E2731">
        <v>24</v>
      </c>
      <c r="F2731" t="s">
        <v>5538</v>
      </c>
      <c r="G2731">
        <v>0.87742439053300003</v>
      </c>
    </row>
    <row r="2732" spans="1:7" x14ac:dyDescent="0.2">
      <c r="A2732" t="str">
        <f t="shared" si="231"/>
        <v>COPZ1</v>
      </c>
      <c r="B2732" t="s">
        <v>140</v>
      </c>
      <c r="C2732">
        <v>54718872</v>
      </c>
      <c r="D2732" t="s">
        <v>3</v>
      </c>
      <c r="E2732">
        <v>24</v>
      </c>
      <c r="F2732" t="s">
        <v>5539</v>
      </c>
      <c r="G2732">
        <v>-1.29424944141E-2</v>
      </c>
    </row>
    <row r="2733" spans="1:7" x14ac:dyDescent="0.2">
      <c r="A2733" t="str">
        <f t="shared" si="231"/>
        <v>COPZ1</v>
      </c>
      <c r="B2733" t="s">
        <v>140</v>
      </c>
      <c r="C2733">
        <v>54718940</v>
      </c>
      <c r="D2733" t="s">
        <v>8</v>
      </c>
      <c r="E2733">
        <v>24</v>
      </c>
      <c r="F2733" t="s">
        <v>5540</v>
      </c>
      <c r="G2733">
        <v>0.95112117170999999</v>
      </c>
    </row>
    <row r="2734" spans="1:7" x14ac:dyDescent="0.2">
      <c r="A2734" t="str">
        <f t="shared" ref="A2734:A2743" si="232">"COQ2"</f>
        <v>COQ2</v>
      </c>
      <c r="B2734" t="s">
        <v>24</v>
      </c>
      <c r="C2734">
        <v>84206085</v>
      </c>
      <c r="D2734" t="s">
        <v>8</v>
      </c>
      <c r="E2734">
        <v>24</v>
      </c>
      <c r="F2734" t="s">
        <v>5541</v>
      </c>
      <c r="G2734">
        <v>0.101194914016</v>
      </c>
    </row>
    <row r="2735" spans="1:7" x14ac:dyDescent="0.2">
      <c r="A2735" t="str">
        <f t="shared" si="232"/>
        <v>COQ2</v>
      </c>
      <c r="B2735" t="s">
        <v>24</v>
      </c>
      <c r="C2735">
        <v>84205958</v>
      </c>
      <c r="D2735" t="s">
        <v>3</v>
      </c>
      <c r="E2735">
        <v>24</v>
      </c>
      <c r="F2735" t="s">
        <v>5542</v>
      </c>
      <c r="G2735">
        <v>-2.5324805709599999E-2</v>
      </c>
    </row>
    <row r="2736" spans="1:7" x14ac:dyDescent="0.2">
      <c r="A2736" t="str">
        <f t="shared" si="232"/>
        <v>COQ2</v>
      </c>
      <c r="B2736" t="s">
        <v>24</v>
      </c>
      <c r="C2736">
        <v>84205966</v>
      </c>
      <c r="D2736" t="s">
        <v>8</v>
      </c>
      <c r="E2736">
        <v>23</v>
      </c>
      <c r="F2736" t="s">
        <v>5543</v>
      </c>
      <c r="G2736">
        <v>4.5159261658000001E-2</v>
      </c>
    </row>
    <row r="2737" spans="1:7" x14ac:dyDescent="0.2">
      <c r="A2737" t="str">
        <f t="shared" si="232"/>
        <v>COQ2</v>
      </c>
      <c r="B2737" t="s">
        <v>24</v>
      </c>
      <c r="C2737">
        <v>84206009</v>
      </c>
      <c r="D2737" t="s">
        <v>8</v>
      </c>
      <c r="E2737">
        <v>23</v>
      </c>
      <c r="F2737" t="s">
        <v>5544</v>
      </c>
      <c r="G2737">
        <v>8.63476130481E-2</v>
      </c>
    </row>
    <row r="2738" spans="1:7" x14ac:dyDescent="0.2">
      <c r="A2738" t="str">
        <f t="shared" si="232"/>
        <v>COQ2</v>
      </c>
      <c r="B2738" t="s">
        <v>24</v>
      </c>
      <c r="C2738">
        <v>84205814</v>
      </c>
      <c r="D2738" t="s">
        <v>3</v>
      </c>
      <c r="E2738">
        <v>24</v>
      </c>
      <c r="F2738" t="s">
        <v>5545</v>
      </c>
      <c r="G2738">
        <v>4.4629999903399997E-2</v>
      </c>
    </row>
    <row r="2739" spans="1:7" x14ac:dyDescent="0.2">
      <c r="A2739" t="str">
        <f t="shared" si="232"/>
        <v>COQ2</v>
      </c>
      <c r="B2739" t="s">
        <v>24</v>
      </c>
      <c r="C2739">
        <v>84205804</v>
      </c>
      <c r="D2739" t="s">
        <v>8</v>
      </c>
      <c r="E2739">
        <v>22</v>
      </c>
      <c r="F2739" t="s">
        <v>5546</v>
      </c>
      <c r="G2739">
        <v>1.1421118266300001</v>
      </c>
    </row>
    <row r="2740" spans="1:7" x14ac:dyDescent="0.2">
      <c r="A2740" t="str">
        <f t="shared" si="232"/>
        <v>COQ2</v>
      </c>
      <c r="B2740" t="s">
        <v>24</v>
      </c>
      <c r="C2740">
        <v>84205823</v>
      </c>
      <c r="D2740" t="s">
        <v>3</v>
      </c>
      <c r="E2740">
        <v>24</v>
      </c>
      <c r="F2740" t="s">
        <v>5547</v>
      </c>
      <c r="G2740">
        <v>0.113323113371</v>
      </c>
    </row>
    <row r="2741" spans="1:7" x14ac:dyDescent="0.2">
      <c r="A2741" t="str">
        <f t="shared" si="232"/>
        <v>COQ2</v>
      </c>
      <c r="B2741" t="s">
        <v>24</v>
      </c>
      <c r="C2741">
        <v>84205882</v>
      </c>
      <c r="D2741" t="s">
        <v>3</v>
      </c>
      <c r="E2741">
        <v>24</v>
      </c>
      <c r="F2741" t="s">
        <v>5548</v>
      </c>
      <c r="G2741">
        <v>0.15393607879099999</v>
      </c>
    </row>
    <row r="2742" spans="1:7" x14ac:dyDescent="0.2">
      <c r="A2742" t="str">
        <f t="shared" si="232"/>
        <v>COQ2</v>
      </c>
      <c r="B2742" t="s">
        <v>24</v>
      </c>
      <c r="C2742">
        <v>84205900</v>
      </c>
      <c r="D2742" t="s">
        <v>8</v>
      </c>
      <c r="E2742">
        <v>24</v>
      </c>
      <c r="F2742" t="s">
        <v>5549</v>
      </c>
      <c r="G2742">
        <v>1.70097728184</v>
      </c>
    </row>
    <row r="2743" spans="1:7" x14ac:dyDescent="0.2">
      <c r="A2743" t="str">
        <f t="shared" si="232"/>
        <v>COQ2</v>
      </c>
      <c r="B2743" t="s">
        <v>24</v>
      </c>
      <c r="C2743">
        <v>84205962</v>
      </c>
      <c r="D2743" t="s">
        <v>8</v>
      </c>
      <c r="E2743">
        <v>24</v>
      </c>
      <c r="F2743" t="s">
        <v>5550</v>
      </c>
      <c r="G2743">
        <v>0.15691089153000001</v>
      </c>
    </row>
    <row r="2744" spans="1:7" x14ac:dyDescent="0.2">
      <c r="A2744" t="str">
        <f t="shared" ref="A2744:A2752" si="233">"COX11"</f>
        <v>COX11</v>
      </c>
      <c r="B2744" t="s">
        <v>484</v>
      </c>
      <c r="C2744">
        <v>53046071</v>
      </c>
      <c r="D2744" t="s">
        <v>3</v>
      </c>
      <c r="E2744">
        <v>25</v>
      </c>
      <c r="F2744" t="s">
        <v>5551</v>
      </c>
      <c r="G2744">
        <v>0.106670433211</v>
      </c>
    </row>
    <row r="2745" spans="1:7" x14ac:dyDescent="0.2">
      <c r="A2745" t="str">
        <f t="shared" si="233"/>
        <v>COX11</v>
      </c>
      <c r="B2745" t="s">
        <v>484</v>
      </c>
      <c r="C2745">
        <v>53045845</v>
      </c>
      <c r="D2745" t="s">
        <v>3</v>
      </c>
      <c r="E2745">
        <v>24</v>
      </c>
      <c r="F2745" t="s">
        <v>5552</v>
      </c>
      <c r="G2745">
        <v>0.76446723753000001</v>
      </c>
    </row>
    <row r="2746" spans="1:7" x14ac:dyDescent="0.2">
      <c r="A2746" t="str">
        <f t="shared" si="233"/>
        <v>COX11</v>
      </c>
      <c r="B2746" t="s">
        <v>484</v>
      </c>
      <c r="C2746">
        <v>53045854</v>
      </c>
      <c r="D2746" t="s">
        <v>3</v>
      </c>
      <c r="E2746">
        <v>24</v>
      </c>
      <c r="F2746" t="s">
        <v>5553</v>
      </c>
      <c r="G2746">
        <v>7.5055919755099995E-2</v>
      </c>
    </row>
    <row r="2747" spans="1:7" x14ac:dyDescent="0.2">
      <c r="A2747" t="str">
        <f t="shared" si="233"/>
        <v>COX11</v>
      </c>
      <c r="B2747" t="s">
        <v>484</v>
      </c>
      <c r="C2747">
        <v>53045861</v>
      </c>
      <c r="D2747" t="s">
        <v>3</v>
      </c>
      <c r="E2747">
        <v>25</v>
      </c>
      <c r="F2747" t="s">
        <v>5554</v>
      </c>
      <c r="G2747">
        <v>0.75794663592900002</v>
      </c>
    </row>
    <row r="2748" spans="1:7" x14ac:dyDescent="0.2">
      <c r="A2748" t="str">
        <f t="shared" si="233"/>
        <v>COX11</v>
      </c>
      <c r="B2748" t="s">
        <v>484</v>
      </c>
      <c r="C2748">
        <v>53045926</v>
      </c>
      <c r="D2748" t="s">
        <v>3</v>
      </c>
      <c r="E2748">
        <v>25</v>
      </c>
      <c r="F2748" t="s">
        <v>5555</v>
      </c>
      <c r="G2748">
        <v>0.40628979536799997</v>
      </c>
    </row>
    <row r="2749" spans="1:7" x14ac:dyDescent="0.2">
      <c r="A2749" t="str">
        <f t="shared" si="233"/>
        <v>COX11</v>
      </c>
      <c r="B2749" t="s">
        <v>484</v>
      </c>
      <c r="C2749">
        <v>53045980</v>
      </c>
      <c r="D2749" t="s">
        <v>3</v>
      </c>
      <c r="E2749">
        <v>25</v>
      </c>
      <c r="F2749" t="s">
        <v>5556</v>
      </c>
      <c r="G2749">
        <v>0.68764832258300002</v>
      </c>
    </row>
    <row r="2750" spans="1:7" x14ac:dyDescent="0.2">
      <c r="A2750" t="str">
        <f t="shared" si="233"/>
        <v>COX11</v>
      </c>
      <c r="B2750" t="s">
        <v>484</v>
      </c>
      <c r="C2750">
        <v>53045970</v>
      </c>
      <c r="D2750" t="s">
        <v>8</v>
      </c>
      <c r="E2750">
        <v>27</v>
      </c>
      <c r="F2750" t="s">
        <v>5557</v>
      </c>
      <c r="G2750">
        <v>0.53009235384300002</v>
      </c>
    </row>
    <row r="2751" spans="1:7" x14ac:dyDescent="0.2">
      <c r="A2751" t="str">
        <f t="shared" si="233"/>
        <v>COX11</v>
      </c>
      <c r="B2751" t="s">
        <v>484</v>
      </c>
      <c r="C2751">
        <v>53045988</v>
      </c>
      <c r="D2751" t="s">
        <v>8</v>
      </c>
      <c r="E2751">
        <v>24</v>
      </c>
      <c r="F2751" t="s">
        <v>5558</v>
      </c>
      <c r="G2751">
        <v>1.4775861265400001</v>
      </c>
    </row>
    <row r="2752" spans="1:7" x14ac:dyDescent="0.2">
      <c r="A2752" t="str">
        <f t="shared" si="233"/>
        <v>COX11</v>
      </c>
      <c r="B2752" t="s">
        <v>484</v>
      </c>
      <c r="C2752">
        <v>53046064</v>
      </c>
      <c r="D2752" t="s">
        <v>8</v>
      </c>
      <c r="E2752">
        <v>24</v>
      </c>
      <c r="F2752" t="s">
        <v>5559</v>
      </c>
      <c r="G2752">
        <v>4.3988638201999997E-2</v>
      </c>
    </row>
    <row r="2753" spans="1:7" x14ac:dyDescent="0.2">
      <c r="A2753" t="str">
        <f t="shared" ref="A2753:A2761" si="234">"COX16"</f>
        <v>COX16</v>
      </c>
      <c r="B2753" t="s">
        <v>86</v>
      </c>
      <c r="C2753">
        <v>70826332</v>
      </c>
      <c r="D2753" t="s">
        <v>3</v>
      </c>
      <c r="E2753">
        <v>23</v>
      </c>
      <c r="F2753" t="s">
        <v>5560</v>
      </c>
      <c r="G2753">
        <v>0.70544711337599997</v>
      </c>
    </row>
    <row r="2754" spans="1:7" x14ac:dyDescent="0.2">
      <c r="A2754" t="str">
        <f t="shared" si="234"/>
        <v>COX16</v>
      </c>
      <c r="B2754" t="s">
        <v>86</v>
      </c>
      <c r="C2754">
        <v>70826288</v>
      </c>
      <c r="D2754" t="s">
        <v>3</v>
      </c>
      <c r="E2754">
        <v>24</v>
      </c>
      <c r="F2754" t="s">
        <v>5561</v>
      </c>
      <c r="G2754">
        <v>4.0372463400499999E-2</v>
      </c>
    </row>
    <row r="2755" spans="1:7" x14ac:dyDescent="0.2">
      <c r="A2755" t="str">
        <f t="shared" si="234"/>
        <v>COX16</v>
      </c>
      <c r="B2755" t="s">
        <v>86</v>
      </c>
      <c r="C2755">
        <v>70826195</v>
      </c>
      <c r="D2755" t="s">
        <v>8</v>
      </c>
      <c r="E2755">
        <v>24</v>
      </c>
      <c r="F2755" t="s">
        <v>5562</v>
      </c>
      <c r="G2755">
        <v>1.01065946959</v>
      </c>
    </row>
    <row r="2756" spans="1:7" x14ac:dyDescent="0.2">
      <c r="A2756" t="str">
        <f t="shared" si="234"/>
        <v>COX16</v>
      </c>
      <c r="B2756" t="s">
        <v>86</v>
      </c>
      <c r="C2756">
        <v>70826381</v>
      </c>
      <c r="D2756" t="s">
        <v>3</v>
      </c>
      <c r="E2756">
        <v>24</v>
      </c>
      <c r="F2756" t="s">
        <v>5563</v>
      </c>
      <c r="G2756">
        <v>1.22323152597</v>
      </c>
    </row>
    <row r="2757" spans="1:7" x14ac:dyDescent="0.2">
      <c r="A2757" t="str">
        <f t="shared" si="234"/>
        <v>COX16</v>
      </c>
      <c r="B2757" t="s">
        <v>86</v>
      </c>
      <c r="C2757">
        <v>70826453</v>
      </c>
      <c r="D2757" t="s">
        <v>3</v>
      </c>
      <c r="E2757">
        <v>23</v>
      </c>
      <c r="F2757" t="s">
        <v>5564</v>
      </c>
      <c r="G2757">
        <v>8.70093273783E-2</v>
      </c>
    </row>
    <row r="2758" spans="1:7" x14ac:dyDescent="0.2">
      <c r="A2758" t="str">
        <f t="shared" si="234"/>
        <v>COX16</v>
      </c>
      <c r="B2758" t="s">
        <v>86</v>
      </c>
      <c r="C2758">
        <v>70826475</v>
      </c>
      <c r="D2758" t="s">
        <v>3</v>
      </c>
      <c r="E2758">
        <v>23</v>
      </c>
      <c r="F2758" t="s">
        <v>5565</v>
      </c>
      <c r="G2758">
        <v>0.63489131032599999</v>
      </c>
    </row>
    <row r="2759" spans="1:7" x14ac:dyDescent="0.2">
      <c r="A2759" t="str">
        <f t="shared" si="234"/>
        <v>COX16</v>
      </c>
      <c r="B2759" t="s">
        <v>86</v>
      </c>
      <c r="C2759">
        <v>70826202</v>
      </c>
      <c r="D2759" t="s">
        <v>3</v>
      </c>
      <c r="E2759">
        <v>24</v>
      </c>
      <c r="F2759" t="s">
        <v>5566</v>
      </c>
      <c r="G2759">
        <v>0.76610900444300001</v>
      </c>
    </row>
    <row r="2760" spans="1:7" x14ac:dyDescent="0.2">
      <c r="A2760" t="str">
        <f t="shared" si="234"/>
        <v>COX16</v>
      </c>
      <c r="B2760" t="s">
        <v>86</v>
      </c>
      <c r="C2760">
        <v>70826211</v>
      </c>
      <c r="D2760" t="s">
        <v>8</v>
      </c>
      <c r="E2760">
        <v>24</v>
      </c>
      <c r="F2760" t="s">
        <v>5567</v>
      </c>
      <c r="G2760">
        <v>0.27245197499099999</v>
      </c>
    </row>
    <row r="2761" spans="1:7" x14ac:dyDescent="0.2">
      <c r="A2761" t="str">
        <f t="shared" si="234"/>
        <v>COX16</v>
      </c>
      <c r="B2761" t="s">
        <v>86</v>
      </c>
      <c r="C2761">
        <v>70826449</v>
      </c>
      <c r="D2761" t="s">
        <v>8</v>
      </c>
      <c r="E2761">
        <v>23</v>
      </c>
      <c r="F2761" t="s">
        <v>5568</v>
      </c>
      <c r="G2761">
        <v>0.55615457477200003</v>
      </c>
    </row>
    <row r="2762" spans="1:7" x14ac:dyDescent="0.2">
      <c r="A2762" t="str">
        <f t="shared" ref="A2762:A2771" si="235">"COX17"</f>
        <v>COX17</v>
      </c>
      <c r="B2762" t="s">
        <v>114</v>
      </c>
      <c r="C2762">
        <v>119396049</v>
      </c>
      <c r="D2762" t="s">
        <v>3</v>
      </c>
      <c r="E2762">
        <v>25</v>
      </c>
      <c r="F2762" t="s">
        <v>5569</v>
      </c>
      <c r="G2762">
        <v>1.2256212505099999</v>
      </c>
    </row>
    <row r="2763" spans="1:7" x14ac:dyDescent="0.2">
      <c r="A2763" t="str">
        <f t="shared" si="235"/>
        <v>COX17</v>
      </c>
      <c r="B2763" t="s">
        <v>114</v>
      </c>
      <c r="C2763">
        <v>119396218</v>
      </c>
      <c r="D2763" t="s">
        <v>3</v>
      </c>
      <c r="E2763">
        <v>23</v>
      </c>
      <c r="F2763" t="s">
        <v>5570</v>
      </c>
      <c r="G2763">
        <v>0.64784272829099998</v>
      </c>
    </row>
    <row r="2764" spans="1:7" x14ac:dyDescent="0.2">
      <c r="A2764" t="str">
        <f t="shared" si="235"/>
        <v>COX17</v>
      </c>
      <c r="B2764" t="s">
        <v>114</v>
      </c>
      <c r="C2764">
        <v>119396227</v>
      </c>
      <c r="D2764" t="s">
        <v>3</v>
      </c>
      <c r="E2764">
        <v>25</v>
      </c>
      <c r="F2764" t="s">
        <v>5571</v>
      </c>
      <c r="G2764">
        <v>0.29360981697600003</v>
      </c>
    </row>
    <row r="2765" spans="1:7" x14ac:dyDescent="0.2">
      <c r="A2765" t="str">
        <f t="shared" si="235"/>
        <v>COX17</v>
      </c>
      <c r="B2765" t="s">
        <v>114</v>
      </c>
      <c r="C2765">
        <v>119395978</v>
      </c>
      <c r="D2765" t="s">
        <v>8</v>
      </c>
      <c r="E2765">
        <v>25</v>
      </c>
      <c r="F2765" t="s">
        <v>5572</v>
      </c>
      <c r="G2765">
        <v>0.108427380484</v>
      </c>
    </row>
    <row r="2766" spans="1:7" x14ac:dyDescent="0.2">
      <c r="A2766" t="str">
        <f t="shared" si="235"/>
        <v>COX17</v>
      </c>
      <c r="B2766" t="s">
        <v>114</v>
      </c>
      <c r="C2766">
        <v>119396007</v>
      </c>
      <c r="D2766" t="s">
        <v>8</v>
      </c>
      <c r="E2766">
        <v>26</v>
      </c>
      <c r="F2766" t="s">
        <v>5573</v>
      </c>
      <c r="G2766">
        <v>-0.15099406014200001</v>
      </c>
    </row>
    <row r="2767" spans="1:7" x14ac:dyDescent="0.2">
      <c r="A2767" t="str">
        <f t="shared" si="235"/>
        <v>COX17</v>
      </c>
      <c r="B2767" t="s">
        <v>114</v>
      </c>
      <c r="C2767">
        <v>119396014</v>
      </c>
      <c r="D2767" t="s">
        <v>8</v>
      </c>
      <c r="E2767">
        <v>24</v>
      </c>
      <c r="F2767" t="s">
        <v>5574</v>
      </c>
      <c r="G2767">
        <v>0.49307282663099999</v>
      </c>
    </row>
    <row r="2768" spans="1:7" x14ac:dyDescent="0.2">
      <c r="A2768" t="str">
        <f t="shared" si="235"/>
        <v>COX17</v>
      </c>
      <c r="B2768" t="s">
        <v>114</v>
      </c>
      <c r="C2768">
        <v>119396028</v>
      </c>
      <c r="D2768" t="s">
        <v>3</v>
      </c>
      <c r="E2768">
        <v>25</v>
      </c>
      <c r="F2768" t="s">
        <v>5575</v>
      </c>
      <c r="G2768">
        <v>0.953488810179</v>
      </c>
    </row>
    <row r="2769" spans="1:7" x14ac:dyDescent="0.2">
      <c r="A2769" t="str">
        <f t="shared" si="235"/>
        <v>COX17</v>
      </c>
      <c r="B2769" t="s">
        <v>114</v>
      </c>
      <c r="C2769">
        <v>119396034</v>
      </c>
      <c r="D2769" t="s">
        <v>3</v>
      </c>
      <c r="E2769">
        <v>24</v>
      </c>
      <c r="F2769" t="s">
        <v>5576</v>
      </c>
      <c r="G2769">
        <v>0.26124476342300001</v>
      </c>
    </row>
    <row r="2770" spans="1:7" x14ac:dyDescent="0.2">
      <c r="A2770" t="str">
        <f t="shared" si="235"/>
        <v>COX17</v>
      </c>
      <c r="B2770" t="s">
        <v>114</v>
      </c>
      <c r="C2770">
        <v>119395972</v>
      </c>
      <c r="D2770" t="s">
        <v>3</v>
      </c>
      <c r="E2770">
        <v>25</v>
      </c>
      <c r="F2770" t="s">
        <v>5577</v>
      </c>
      <c r="G2770">
        <v>0.82088993930700005</v>
      </c>
    </row>
    <row r="2771" spans="1:7" x14ac:dyDescent="0.2">
      <c r="A2771" t="str">
        <f t="shared" si="235"/>
        <v>COX17</v>
      </c>
      <c r="B2771" t="s">
        <v>114</v>
      </c>
      <c r="C2771">
        <v>119396009</v>
      </c>
      <c r="D2771" t="s">
        <v>3</v>
      </c>
      <c r="E2771">
        <v>24</v>
      </c>
      <c r="F2771" t="s">
        <v>5578</v>
      </c>
      <c r="G2771">
        <v>0.224288788745</v>
      </c>
    </row>
    <row r="2772" spans="1:7" x14ac:dyDescent="0.2">
      <c r="A2772" t="str">
        <f t="shared" ref="A2772:A2781" si="236">"COX18"</f>
        <v>COX18</v>
      </c>
      <c r="B2772" t="s">
        <v>24</v>
      </c>
      <c r="C2772">
        <v>73935195</v>
      </c>
      <c r="D2772" t="s">
        <v>8</v>
      </c>
      <c r="E2772">
        <v>23</v>
      </c>
      <c r="F2772" t="s">
        <v>5579</v>
      </c>
      <c r="G2772">
        <v>2.5310053133800001E-2</v>
      </c>
    </row>
    <row r="2773" spans="1:7" x14ac:dyDescent="0.2">
      <c r="A2773" t="str">
        <f t="shared" si="236"/>
        <v>COX18</v>
      </c>
      <c r="B2773" t="s">
        <v>24</v>
      </c>
      <c r="C2773">
        <v>73935233</v>
      </c>
      <c r="D2773" t="s">
        <v>8</v>
      </c>
      <c r="E2773">
        <v>24</v>
      </c>
      <c r="F2773" t="s">
        <v>5580</v>
      </c>
      <c r="G2773">
        <v>0.200653276184</v>
      </c>
    </row>
    <row r="2774" spans="1:7" x14ac:dyDescent="0.2">
      <c r="A2774" t="str">
        <f t="shared" si="236"/>
        <v>COX18</v>
      </c>
      <c r="B2774" t="s">
        <v>24</v>
      </c>
      <c r="C2774">
        <v>73935424</v>
      </c>
      <c r="D2774" t="s">
        <v>3</v>
      </c>
      <c r="E2774">
        <v>23</v>
      </c>
      <c r="F2774" t="s">
        <v>5581</v>
      </c>
      <c r="G2774">
        <v>4.2106037899599998E-2</v>
      </c>
    </row>
    <row r="2775" spans="1:7" x14ac:dyDescent="0.2">
      <c r="A2775" t="str">
        <f t="shared" si="236"/>
        <v>COX18</v>
      </c>
      <c r="B2775" t="s">
        <v>24</v>
      </c>
      <c r="C2775">
        <v>73935406</v>
      </c>
      <c r="D2775" t="s">
        <v>3</v>
      </c>
      <c r="E2775">
        <v>24</v>
      </c>
      <c r="F2775" t="s">
        <v>5582</v>
      </c>
      <c r="G2775">
        <v>0.931712959911</v>
      </c>
    </row>
    <row r="2776" spans="1:7" x14ac:dyDescent="0.2">
      <c r="A2776" t="str">
        <f t="shared" si="236"/>
        <v>COX18</v>
      </c>
      <c r="B2776" t="s">
        <v>24</v>
      </c>
      <c r="C2776">
        <v>73935397</v>
      </c>
      <c r="D2776" t="s">
        <v>3</v>
      </c>
      <c r="E2776">
        <v>24</v>
      </c>
      <c r="F2776" t="s">
        <v>5583</v>
      </c>
      <c r="G2776">
        <v>1.3385564998499999</v>
      </c>
    </row>
    <row r="2777" spans="1:7" x14ac:dyDescent="0.2">
      <c r="A2777" t="str">
        <f t="shared" si="236"/>
        <v>COX18</v>
      </c>
      <c r="B2777" t="s">
        <v>24</v>
      </c>
      <c r="C2777">
        <v>73935391</v>
      </c>
      <c r="D2777" t="s">
        <v>3</v>
      </c>
      <c r="E2777">
        <v>24</v>
      </c>
      <c r="F2777" t="s">
        <v>5584</v>
      </c>
      <c r="G2777">
        <v>0.70333597841499995</v>
      </c>
    </row>
    <row r="2778" spans="1:7" x14ac:dyDescent="0.2">
      <c r="A2778" t="str">
        <f t="shared" si="236"/>
        <v>COX18</v>
      </c>
      <c r="B2778" t="s">
        <v>24</v>
      </c>
      <c r="C2778">
        <v>73935349</v>
      </c>
      <c r="D2778" t="s">
        <v>3</v>
      </c>
      <c r="E2778">
        <v>23</v>
      </c>
      <c r="F2778" t="s">
        <v>5585</v>
      </c>
      <c r="G2778">
        <v>4.61104965457E-2</v>
      </c>
    </row>
    <row r="2779" spans="1:7" x14ac:dyDescent="0.2">
      <c r="A2779" t="str">
        <f t="shared" si="236"/>
        <v>COX18</v>
      </c>
      <c r="B2779" t="s">
        <v>24</v>
      </c>
      <c r="C2779">
        <v>73935251</v>
      </c>
      <c r="D2779" t="s">
        <v>8</v>
      </c>
      <c r="E2779">
        <v>24</v>
      </c>
      <c r="F2779" t="s">
        <v>5586</v>
      </c>
      <c r="G2779">
        <v>0.182953730535</v>
      </c>
    </row>
    <row r="2780" spans="1:7" x14ac:dyDescent="0.2">
      <c r="A2780" t="str">
        <f t="shared" si="236"/>
        <v>COX18</v>
      </c>
      <c r="B2780" t="s">
        <v>24</v>
      </c>
      <c r="C2780">
        <v>73935339</v>
      </c>
      <c r="D2780" t="s">
        <v>3</v>
      </c>
      <c r="E2780">
        <v>22</v>
      </c>
      <c r="F2780" t="s">
        <v>5587</v>
      </c>
      <c r="G2780">
        <v>0.72973054023700001</v>
      </c>
    </row>
    <row r="2781" spans="1:7" x14ac:dyDescent="0.2">
      <c r="A2781" t="str">
        <f t="shared" si="236"/>
        <v>COX18</v>
      </c>
      <c r="B2781" t="s">
        <v>24</v>
      </c>
      <c r="C2781">
        <v>73935300</v>
      </c>
      <c r="D2781" t="s">
        <v>8</v>
      </c>
      <c r="E2781">
        <v>24</v>
      </c>
      <c r="F2781" t="s">
        <v>5588</v>
      </c>
      <c r="G2781">
        <v>-2.16508763135E-2</v>
      </c>
    </row>
    <row r="2782" spans="1:7" x14ac:dyDescent="0.2">
      <c r="A2782" t="str">
        <f t="shared" ref="A2782:A2791" si="237">"COX5A"</f>
        <v>COX5A</v>
      </c>
      <c r="B2782" t="s">
        <v>514</v>
      </c>
      <c r="C2782">
        <v>75230264</v>
      </c>
      <c r="D2782" t="s">
        <v>8</v>
      </c>
      <c r="E2782">
        <v>23</v>
      </c>
      <c r="F2782" t="s">
        <v>5589</v>
      </c>
      <c r="G2782">
        <v>-1.21295139238E-2</v>
      </c>
    </row>
    <row r="2783" spans="1:7" x14ac:dyDescent="0.2">
      <c r="A2783" t="str">
        <f t="shared" si="237"/>
        <v>COX5A</v>
      </c>
      <c r="B2783" t="s">
        <v>514</v>
      </c>
      <c r="C2783">
        <v>75230451</v>
      </c>
      <c r="D2783" t="s">
        <v>8</v>
      </c>
      <c r="E2783">
        <v>24</v>
      </c>
      <c r="F2783" t="s">
        <v>5590</v>
      </c>
      <c r="G2783">
        <v>8.6109740874599994E-2</v>
      </c>
    </row>
    <row r="2784" spans="1:7" x14ac:dyDescent="0.2">
      <c r="A2784" t="str">
        <f t="shared" si="237"/>
        <v>COX5A</v>
      </c>
      <c r="B2784" t="s">
        <v>514</v>
      </c>
      <c r="C2784">
        <v>75230432</v>
      </c>
      <c r="D2784" t="s">
        <v>8</v>
      </c>
      <c r="E2784">
        <v>24</v>
      </c>
      <c r="F2784" t="s">
        <v>5591</v>
      </c>
      <c r="G2784">
        <v>0.82893064456900001</v>
      </c>
    </row>
    <row r="2785" spans="1:7" x14ac:dyDescent="0.2">
      <c r="A2785" t="str">
        <f t="shared" si="237"/>
        <v>COX5A</v>
      </c>
      <c r="B2785" t="s">
        <v>514</v>
      </c>
      <c r="C2785">
        <v>75230411</v>
      </c>
      <c r="D2785" t="s">
        <v>8</v>
      </c>
      <c r="E2785">
        <v>24</v>
      </c>
      <c r="F2785" t="s">
        <v>5592</v>
      </c>
      <c r="G2785">
        <v>0.38344583764099999</v>
      </c>
    </row>
    <row r="2786" spans="1:7" x14ac:dyDescent="0.2">
      <c r="A2786" t="str">
        <f t="shared" si="237"/>
        <v>COX5A</v>
      </c>
      <c r="B2786" t="s">
        <v>514</v>
      </c>
      <c r="C2786">
        <v>75230365</v>
      </c>
      <c r="D2786" t="s">
        <v>8</v>
      </c>
      <c r="E2786">
        <v>23</v>
      </c>
      <c r="F2786" t="s">
        <v>5593</v>
      </c>
      <c r="G2786">
        <v>0.69992507888900002</v>
      </c>
    </row>
    <row r="2787" spans="1:7" x14ac:dyDescent="0.2">
      <c r="A2787" t="str">
        <f t="shared" si="237"/>
        <v>COX5A</v>
      </c>
      <c r="B2787" t="s">
        <v>514</v>
      </c>
      <c r="C2787">
        <v>75230359</v>
      </c>
      <c r="D2787" t="s">
        <v>8</v>
      </c>
      <c r="E2787">
        <v>24</v>
      </c>
      <c r="F2787" t="s">
        <v>5594</v>
      </c>
      <c r="G2787">
        <v>0.52176047055100006</v>
      </c>
    </row>
    <row r="2788" spans="1:7" x14ac:dyDescent="0.2">
      <c r="A2788" t="str">
        <f t="shared" si="237"/>
        <v>COX5A</v>
      </c>
      <c r="B2788" t="s">
        <v>514</v>
      </c>
      <c r="C2788">
        <v>75230320</v>
      </c>
      <c r="D2788" t="s">
        <v>8</v>
      </c>
      <c r="E2788">
        <v>24</v>
      </c>
      <c r="F2788" t="s">
        <v>5595</v>
      </c>
      <c r="G2788">
        <v>2.29185767068E-2</v>
      </c>
    </row>
    <row r="2789" spans="1:7" x14ac:dyDescent="0.2">
      <c r="A2789" t="str">
        <f t="shared" si="237"/>
        <v>COX5A</v>
      </c>
      <c r="B2789" t="s">
        <v>514</v>
      </c>
      <c r="C2789">
        <v>75230394</v>
      </c>
      <c r="D2789" t="s">
        <v>3</v>
      </c>
      <c r="E2789">
        <v>24</v>
      </c>
      <c r="F2789" t="s">
        <v>5596</v>
      </c>
      <c r="G2789">
        <v>1.47114427654</v>
      </c>
    </row>
    <row r="2790" spans="1:7" x14ac:dyDescent="0.2">
      <c r="A2790" t="str">
        <f t="shared" si="237"/>
        <v>COX5A</v>
      </c>
      <c r="B2790" t="s">
        <v>514</v>
      </c>
      <c r="C2790">
        <v>75230274</v>
      </c>
      <c r="D2790" t="s">
        <v>3</v>
      </c>
      <c r="E2790">
        <v>23</v>
      </c>
      <c r="F2790" t="s">
        <v>5597</v>
      </c>
      <c r="G2790">
        <v>7.7668958460499996E-2</v>
      </c>
    </row>
    <row r="2791" spans="1:7" x14ac:dyDescent="0.2">
      <c r="A2791" t="str">
        <f t="shared" si="237"/>
        <v>COX5A</v>
      </c>
      <c r="B2791" t="s">
        <v>514</v>
      </c>
      <c r="C2791">
        <v>75230210</v>
      </c>
      <c r="D2791" t="s">
        <v>3</v>
      </c>
      <c r="E2791">
        <v>24</v>
      </c>
      <c r="F2791" t="s">
        <v>5598</v>
      </c>
      <c r="G2791">
        <v>6.7114992093799994E-2</v>
      </c>
    </row>
    <row r="2792" spans="1:7" x14ac:dyDescent="0.2">
      <c r="A2792" t="str">
        <f t="shared" ref="A2792:A2816" si="238">"COX6C"</f>
        <v>COX6C</v>
      </c>
      <c r="B2792" t="s">
        <v>1491</v>
      </c>
      <c r="C2792">
        <v>100905736</v>
      </c>
      <c r="D2792" t="s">
        <v>8</v>
      </c>
      <c r="E2792">
        <v>24</v>
      </c>
      <c r="F2792" t="s">
        <v>5599</v>
      </c>
      <c r="G2792">
        <v>0.54293426247900001</v>
      </c>
    </row>
    <row r="2793" spans="1:7" x14ac:dyDescent="0.2">
      <c r="A2793" t="str">
        <f t="shared" si="238"/>
        <v>COX6C</v>
      </c>
      <c r="B2793" t="s">
        <v>1491</v>
      </c>
      <c r="C2793">
        <v>100905323</v>
      </c>
      <c r="D2793" t="s">
        <v>8</v>
      </c>
      <c r="E2793">
        <v>24</v>
      </c>
      <c r="F2793" t="s">
        <v>5600</v>
      </c>
      <c r="G2793">
        <v>9.5408573290999998E-2</v>
      </c>
    </row>
    <row r="2794" spans="1:7" x14ac:dyDescent="0.2">
      <c r="A2794" t="str">
        <f t="shared" si="238"/>
        <v>COX6C</v>
      </c>
      <c r="B2794" t="s">
        <v>1491</v>
      </c>
      <c r="C2794">
        <v>100905741</v>
      </c>
      <c r="D2794" t="s">
        <v>8</v>
      </c>
      <c r="E2794">
        <v>24</v>
      </c>
      <c r="F2794" t="s">
        <v>5601</v>
      </c>
      <c r="G2794">
        <v>0.65970271619999998</v>
      </c>
    </row>
    <row r="2795" spans="1:7" x14ac:dyDescent="0.2">
      <c r="A2795" t="str">
        <f t="shared" si="238"/>
        <v>COX6C</v>
      </c>
      <c r="B2795" t="s">
        <v>1491</v>
      </c>
      <c r="C2795">
        <v>100905836</v>
      </c>
      <c r="D2795" t="s">
        <v>8</v>
      </c>
      <c r="E2795">
        <v>23</v>
      </c>
      <c r="F2795" t="s">
        <v>5602</v>
      </c>
      <c r="G2795">
        <v>1.1200970938199999</v>
      </c>
    </row>
    <row r="2796" spans="1:7" x14ac:dyDescent="0.2">
      <c r="A2796" t="str">
        <f t="shared" si="238"/>
        <v>COX6C</v>
      </c>
      <c r="B2796" t="s">
        <v>1491</v>
      </c>
      <c r="C2796">
        <v>100906207</v>
      </c>
      <c r="D2796" t="s">
        <v>8</v>
      </c>
      <c r="E2796">
        <v>22</v>
      </c>
      <c r="F2796" t="s">
        <v>5603</v>
      </c>
      <c r="G2796">
        <v>9.9593541360999994E-3</v>
      </c>
    </row>
    <row r="2797" spans="1:7" x14ac:dyDescent="0.2">
      <c r="A2797" t="str">
        <f t="shared" si="238"/>
        <v>COX6C</v>
      </c>
      <c r="B2797" t="s">
        <v>1491</v>
      </c>
      <c r="C2797">
        <v>100905304</v>
      </c>
      <c r="D2797" t="s">
        <v>8</v>
      </c>
      <c r="E2797">
        <v>24</v>
      </c>
      <c r="F2797" t="s">
        <v>5604</v>
      </c>
      <c r="G2797">
        <v>0.15261958321499999</v>
      </c>
    </row>
    <row r="2798" spans="1:7" x14ac:dyDescent="0.2">
      <c r="A2798" t="str">
        <f t="shared" si="238"/>
        <v>COX6C</v>
      </c>
      <c r="B2798" t="s">
        <v>1491</v>
      </c>
      <c r="C2798">
        <v>100905671</v>
      </c>
      <c r="D2798" t="s">
        <v>3</v>
      </c>
      <c r="E2798">
        <v>24</v>
      </c>
      <c r="F2798" t="s">
        <v>5605</v>
      </c>
      <c r="G2798">
        <v>0.90380016753299997</v>
      </c>
    </row>
    <row r="2799" spans="1:7" x14ac:dyDescent="0.2">
      <c r="A2799" t="str">
        <f t="shared" si="238"/>
        <v>COX6C</v>
      </c>
      <c r="B2799" t="s">
        <v>1491</v>
      </c>
      <c r="C2799">
        <v>100906051</v>
      </c>
      <c r="D2799" t="s">
        <v>3</v>
      </c>
      <c r="E2799">
        <v>24</v>
      </c>
      <c r="F2799" t="s">
        <v>5606</v>
      </c>
      <c r="G2799">
        <v>2.0277453890100001E-2</v>
      </c>
    </row>
    <row r="2800" spans="1:7" x14ac:dyDescent="0.2">
      <c r="A2800" t="str">
        <f t="shared" si="238"/>
        <v>COX6C</v>
      </c>
      <c r="B2800" t="s">
        <v>1491</v>
      </c>
      <c r="C2800">
        <v>100906180</v>
      </c>
      <c r="D2800" t="s">
        <v>3</v>
      </c>
      <c r="E2800">
        <v>23</v>
      </c>
      <c r="F2800" t="s">
        <v>5607</v>
      </c>
      <c r="G2800">
        <v>3.9755652597800001E-4</v>
      </c>
    </row>
    <row r="2801" spans="1:7" x14ac:dyDescent="0.2">
      <c r="A2801" t="str">
        <f t="shared" si="238"/>
        <v>COX6C</v>
      </c>
      <c r="B2801" t="s">
        <v>1491</v>
      </c>
      <c r="C2801">
        <v>100906275</v>
      </c>
      <c r="D2801" t="s">
        <v>3</v>
      </c>
      <c r="E2801">
        <v>24</v>
      </c>
      <c r="F2801" t="s">
        <v>5608</v>
      </c>
      <c r="G2801">
        <v>1.0361890403E-2</v>
      </c>
    </row>
    <row r="2802" spans="1:7" x14ac:dyDescent="0.2">
      <c r="A2802" t="str">
        <f t="shared" si="238"/>
        <v>COX6C</v>
      </c>
      <c r="B2802" t="s">
        <v>1491</v>
      </c>
      <c r="C2802">
        <v>100906042</v>
      </c>
      <c r="D2802" t="s">
        <v>3</v>
      </c>
      <c r="E2802">
        <v>24</v>
      </c>
      <c r="F2802" t="s">
        <v>5609</v>
      </c>
      <c r="G2802">
        <v>4.6230654916000001E-2</v>
      </c>
    </row>
    <row r="2803" spans="1:7" x14ac:dyDescent="0.2">
      <c r="A2803" t="str">
        <f t="shared" si="238"/>
        <v>COX6C</v>
      </c>
      <c r="B2803" t="s">
        <v>1491</v>
      </c>
      <c r="C2803">
        <v>100905665</v>
      </c>
      <c r="D2803" t="s">
        <v>3</v>
      </c>
      <c r="E2803">
        <v>22</v>
      </c>
      <c r="F2803" t="s">
        <v>5610</v>
      </c>
      <c r="G2803">
        <v>0.97610273864599995</v>
      </c>
    </row>
    <row r="2804" spans="1:7" x14ac:dyDescent="0.2">
      <c r="A2804" t="str">
        <f t="shared" si="238"/>
        <v>COX6C</v>
      </c>
      <c r="B2804" t="s">
        <v>1491</v>
      </c>
      <c r="C2804">
        <v>100905195</v>
      </c>
      <c r="D2804" t="s">
        <v>3</v>
      </c>
      <c r="E2804">
        <v>24</v>
      </c>
      <c r="F2804" t="s">
        <v>5611</v>
      </c>
      <c r="G2804">
        <v>0.105532651649</v>
      </c>
    </row>
    <row r="2805" spans="1:7" x14ac:dyDescent="0.2">
      <c r="A2805" t="str">
        <f t="shared" si="238"/>
        <v>COX6C</v>
      </c>
      <c r="B2805" t="s">
        <v>1491</v>
      </c>
      <c r="C2805">
        <v>100905636</v>
      </c>
      <c r="D2805" t="s">
        <v>3</v>
      </c>
      <c r="E2805">
        <v>22</v>
      </c>
      <c r="F2805" t="s">
        <v>5612</v>
      </c>
      <c r="G2805">
        <v>0.67151064505500002</v>
      </c>
    </row>
    <row r="2806" spans="1:7" x14ac:dyDescent="0.2">
      <c r="A2806" t="str">
        <f t="shared" si="238"/>
        <v>COX6C</v>
      </c>
      <c r="B2806" t="s">
        <v>1491</v>
      </c>
      <c r="C2806">
        <v>100905355</v>
      </c>
      <c r="D2806" t="s">
        <v>3</v>
      </c>
      <c r="E2806">
        <v>24</v>
      </c>
      <c r="F2806" t="s">
        <v>5613</v>
      </c>
      <c r="G2806">
        <v>0.22964789056599999</v>
      </c>
    </row>
    <row r="2807" spans="1:7" x14ac:dyDescent="0.2">
      <c r="A2807" t="str">
        <f t="shared" si="238"/>
        <v>COX6C</v>
      </c>
      <c r="B2807" t="s">
        <v>1491</v>
      </c>
      <c r="C2807">
        <v>100905234</v>
      </c>
      <c r="D2807" t="s">
        <v>3</v>
      </c>
      <c r="E2807">
        <v>23</v>
      </c>
      <c r="F2807" t="s">
        <v>5614</v>
      </c>
      <c r="G2807">
        <v>9.1892186141199997E-2</v>
      </c>
    </row>
    <row r="2808" spans="1:7" x14ac:dyDescent="0.2">
      <c r="A2808" t="str">
        <f t="shared" si="238"/>
        <v>COX6C</v>
      </c>
      <c r="B2808" t="s">
        <v>1491</v>
      </c>
      <c r="C2808">
        <v>100905212</v>
      </c>
      <c r="D2808" t="s">
        <v>3</v>
      </c>
      <c r="E2808">
        <v>24</v>
      </c>
      <c r="F2808" t="s">
        <v>5615</v>
      </c>
      <c r="G2808">
        <v>8.4751185176200006E-2</v>
      </c>
    </row>
    <row r="2809" spans="1:7" x14ac:dyDescent="0.2">
      <c r="A2809" t="str">
        <f t="shared" si="238"/>
        <v>COX6C</v>
      </c>
      <c r="B2809" t="s">
        <v>1491</v>
      </c>
      <c r="C2809">
        <v>100905202</v>
      </c>
      <c r="D2809" t="s">
        <v>8</v>
      </c>
      <c r="E2809">
        <v>24</v>
      </c>
      <c r="F2809" t="s">
        <v>5616</v>
      </c>
      <c r="G2809">
        <v>0.14025967238100001</v>
      </c>
    </row>
    <row r="2810" spans="1:7" x14ac:dyDescent="0.2">
      <c r="A2810" t="str">
        <f t="shared" si="238"/>
        <v>COX6C</v>
      </c>
      <c r="B2810" t="s">
        <v>1491</v>
      </c>
      <c r="C2810">
        <v>100905172</v>
      </c>
      <c r="D2810" t="s">
        <v>3</v>
      </c>
      <c r="E2810">
        <v>24</v>
      </c>
      <c r="F2810" t="s">
        <v>5617</v>
      </c>
      <c r="G2810">
        <v>3.8936857352699999E-2</v>
      </c>
    </row>
    <row r="2811" spans="1:7" x14ac:dyDescent="0.2">
      <c r="A2811" t="str">
        <f t="shared" si="238"/>
        <v>COX6C</v>
      </c>
      <c r="B2811" t="s">
        <v>1491</v>
      </c>
      <c r="C2811">
        <v>100905163</v>
      </c>
      <c r="D2811" t="s">
        <v>3</v>
      </c>
      <c r="E2811">
        <v>24</v>
      </c>
      <c r="F2811" t="s">
        <v>5618</v>
      </c>
      <c r="G2811">
        <v>4.6640679634000003E-2</v>
      </c>
    </row>
    <row r="2812" spans="1:7" x14ac:dyDescent="0.2">
      <c r="A2812" t="str">
        <f t="shared" si="238"/>
        <v>COX6C</v>
      </c>
      <c r="B2812" t="s">
        <v>1491</v>
      </c>
      <c r="C2812">
        <v>100905105</v>
      </c>
      <c r="D2812" t="s">
        <v>3</v>
      </c>
      <c r="E2812">
        <v>24</v>
      </c>
      <c r="F2812" t="s">
        <v>5619</v>
      </c>
      <c r="G2812">
        <v>-2.57705249541E-2</v>
      </c>
    </row>
    <row r="2813" spans="1:7" x14ac:dyDescent="0.2">
      <c r="A2813" t="str">
        <f t="shared" si="238"/>
        <v>COX6C</v>
      </c>
      <c r="B2813" t="s">
        <v>1491</v>
      </c>
      <c r="C2813">
        <v>100905704</v>
      </c>
      <c r="D2813" t="s">
        <v>8</v>
      </c>
      <c r="E2813">
        <v>24</v>
      </c>
      <c r="F2813" t="s">
        <v>5620</v>
      </c>
      <c r="G2813">
        <v>0.82753176276399998</v>
      </c>
    </row>
    <row r="2814" spans="1:7" x14ac:dyDescent="0.2">
      <c r="A2814" t="str">
        <f t="shared" si="238"/>
        <v>COX6C</v>
      </c>
      <c r="B2814" t="s">
        <v>1491</v>
      </c>
      <c r="C2814">
        <v>100905674</v>
      </c>
      <c r="D2814" t="s">
        <v>8</v>
      </c>
      <c r="E2814">
        <v>23</v>
      </c>
      <c r="F2814" t="s">
        <v>5621</v>
      </c>
      <c r="G2814">
        <v>0.86549190296900003</v>
      </c>
    </row>
    <row r="2815" spans="1:7" x14ac:dyDescent="0.2">
      <c r="A2815" t="str">
        <f t="shared" si="238"/>
        <v>COX6C</v>
      </c>
      <c r="B2815" t="s">
        <v>1491</v>
      </c>
      <c r="C2815">
        <v>100905654</v>
      </c>
      <c r="D2815" t="s">
        <v>8</v>
      </c>
      <c r="E2815">
        <v>23</v>
      </c>
      <c r="F2815" t="s">
        <v>5622</v>
      </c>
      <c r="G2815">
        <v>0.129390727678</v>
      </c>
    </row>
    <row r="2816" spans="1:7" x14ac:dyDescent="0.2">
      <c r="A2816" t="str">
        <f t="shared" si="238"/>
        <v>COX6C</v>
      </c>
      <c r="B2816" t="s">
        <v>1491</v>
      </c>
      <c r="C2816">
        <v>100905641</v>
      </c>
      <c r="D2816" t="s">
        <v>3</v>
      </c>
      <c r="E2816">
        <v>22</v>
      </c>
      <c r="F2816" t="s">
        <v>5623</v>
      </c>
      <c r="G2816">
        <v>0.24427678209799999</v>
      </c>
    </row>
    <row r="2817" spans="1:7" x14ac:dyDescent="0.2">
      <c r="A2817" t="str">
        <f t="shared" ref="A2817:A2826" si="239">"COX7C"</f>
        <v>COX7C</v>
      </c>
      <c r="B2817" t="s">
        <v>64</v>
      </c>
      <c r="C2817">
        <v>85913960</v>
      </c>
      <c r="D2817" t="s">
        <v>8</v>
      </c>
      <c r="E2817">
        <v>25</v>
      </c>
      <c r="F2817" t="s">
        <v>5624</v>
      </c>
      <c r="G2817">
        <v>0.76877015577700003</v>
      </c>
    </row>
    <row r="2818" spans="1:7" x14ac:dyDescent="0.2">
      <c r="A2818" t="str">
        <f t="shared" si="239"/>
        <v>COX7C</v>
      </c>
      <c r="B2818" t="s">
        <v>64</v>
      </c>
      <c r="C2818">
        <v>85913808</v>
      </c>
      <c r="D2818" t="s">
        <v>8</v>
      </c>
      <c r="E2818">
        <v>23</v>
      </c>
      <c r="F2818" t="s">
        <v>5625</v>
      </c>
      <c r="G2818">
        <v>0.445532601192</v>
      </c>
    </row>
    <row r="2819" spans="1:7" x14ac:dyDescent="0.2">
      <c r="A2819" t="str">
        <f t="shared" si="239"/>
        <v>COX7C</v>
      </c>
      <c r="B2819" t="s">
        <v>64</v>
      </c>
      <c r="C2819">
        <v>85914015</v>
      </c>
      <c r="D2819" t="s">
        <v>8</v>
      </c>
      <c r="E2819">
        <v>25</v>
      </c>
      <c r="F2819" t="s">
        <v>5626</v>
      </c>
      <c r="G2819">
        <v>0.26396164880700002</v>
      </c>
    </row>
    <row r="2820" spans="1:7" x14ac:dyDescent="0.2">
      <c r="A2820" t="str">
        <f t="shared" si="239"/>
        <v>COX7C</v>
      </c>
      <c r="B2820" t="s">
        <v>64</v>
      </c>
      <c r="C2820">
        <v>85913992</v>
      </c>
      <c r="D2820" t="s">
        <v>8</v>
      </c>
      <c r="E2820">
        <v>26</v>
      </c>
      <c r="F2820" t="s">
        <v>5627</v>
      </c>
      <c r="G2820">
        <v>0.21733568936</v>
      </c>
    </row>
    <row r="2821" spans="1:7" x14ac:dyDescent="0.2">
      <c r="A2821" t="str">
        <f t="shared" si="239"/>
        <v>COX7C</v>
      </c>
      <c r="B2821" t="s">
        <v>64</v>
      </c>
      <c r="C2821">
        <v>85913983</v>
      </c>
      <c r="D2821" t="s">
        <v>8</v>
      </c>
      <c r="E2821">
        <v>24</v>
      </c>
      <c r="F2821" t="s">
        <v>5628</v>
      </c>
      <c r="G2821">
        <v>0.141795723327</v>
      </c>
    </row>
    <row r="2822" spans="1:7" x14ac:dyDescent="0.2">
      <c r="A2822" t="str">
        <f t="shared" si="239"/>
        <v>COX7C</v>
      </c>
      <c r="B2822" t="s">
        <v>64</v>
      </c>
      <c r="C2822">
        <v>85913967</v>
      </c>
      <c r="D2822" t="s">
        <v>8</v>
      </c>
      <c r="E2822">
        <v>25</v>
      </c>
      <c r="F2822" t="s">
        <v>5629</v>
      </c>
      <c r="G2822">
        <v>5.43399350682E-2</v>
      </c>
    </row>
    <row r="2823" spans="1:7" x14ac:dyDescent="0.2">
      <c r="A2823" t="str">
        <f t="shared" si="239"/>
        <v>COX7C</v>
      </c>
      <c r="B2823" t="s">
        <v>64</v>
      </c>
      <c r="C2823">
        <v>85913749</v>
      </c>
      <c r="D2823" t="s">
        <v>3</v>
      </c>
      <c r="E2823">
        <v>25</v>
      </c>
      <c r="F2823" t="s">
        <v>5630</v>
      </c>
      <c r="G2823">
        <v>8.3309010030999997E-2</v>
      </c>
    </row>
    <row r="2824" spans="1:7" x14ac:dyDescent="0.2">
      <c r="A2824" t="str">
        <f t="shared" si="239"/>
        <v>COX7C</v>
      </c>
      <c r="B2824" t="s">
        <v>64</v>
      </c>
      <c r="C2824">
        <v>85913816</v>
      </c>
      <c r="D2824" t="s">
        <v>3</v>
      </c>
      <c r="E2824">
        <v>24</v>
      </c>
      <c r="F2824" t="s">
        <v>5631</v>
      </c>
      <c r="G2824">
        <v>1.78569724303</v>
      </c>
    </row>
    <row r="2825" spans="1:7" x14ac:dyDescent="0.2">
      <c r="A2825" t="str">
        <f t="shared" si="239"/>
        <v>COX7C</v>
      </c>
      <c r="B2825" t="s">
        <v>64</v>
      </c>
      <c r="C2825">
        <v>85913802</v>
      </c>
      <c r="D2825" t="s">
        <v>8</v>
      </c>
      <c r="E2825">
        <v>26</v>
      </c>
      <c r="F2825" t="s">
        <v>5632</v>
      </c>
      <c r="G2825">
        <v>9.6040251608000005E-2</v>
      </c>
    </row>
    <row r="2826" spans="1:7" x14ac:dyDescent="0.2">
      <c r="A2826" t="str">
        <f t="shared" si="239"/>
        <v>COX7C</v>
      </c>
      <c r="B2826" t="s">
        <v>64</v>
      </c>
      <c r="C2826">
        <v>85913976</v>
      </c>
      <c r="D2826" t="s">
        <v>8</v>
      </c>
      <c r="E2826">
        <v>24</v>
      </c>
      <c r="F2826" t="s">
        <v>5633</v>
      </c>
      <c r="G2826">
        <v>8.6727378560799998E-2</v>
      </c>
    </row>
    <row r="2827" spans="1:7" x14ac:dyDescent="0.2">
      <c r="A2827" t="str">
        <f t="shared" ref="A2827:A2835" si="240">"CPSF1"</f>
        <v>CPSF1</v>
      </c>
      <c r="B2827" t="s">
        <v>1491</v>
      </c>
      <c r="C2827">
        <v>145634730</v>
      </c>
      <c r="D2827" t="s">
        <v>8</v>
      </c>
      <c r="E2827">
        <v>23</v>
      </c>
      <c r="F2827" t="s">
        <v>5634</v>
      </c>
      <c r="G2827">
        <v>8.9886695706299993E-2</v>
      </c>
    </row>
    <row r="2828" spans="1:7" x14ac:dyDescent="0.2">
      <c r="A2828" t="str">
        <f t="shared" si="240"/>
        <v>CPSF1</v>
      </c>
      <c r="B2828" t="s">
        <v>1491</v>
      </c>
      <c r="C2828">
        <v>145634725</v>
      </c>
      <c r="D2828" t="s">
        <v>8</v>
      </c>
      <c r="E2828">
        <v>24</v>
      </c>
      <c r="F2828" t="s">
        <v>5635</v>
      </c>
      <c r="G2828">
        <v>0.97729248148400005</v>
      </c>
    </row>
    <row r="2829" spans="1:7" x14ac:dyDescent="0.2">
      <c r="A2829" t="str">
        <f t="shared" si="240"/>
        <v>CPSF1</v>
      </c>
      <c r="B2829" t="s">
        <v>1491</v>
      </c>
      <c r="C2829">
        <v>145634704</v>
      </c>
      <c r="D2829" t="s">
        <v>8</v>
      </c>
      <c r="E2829">
        <v>23</v>
      </c>
      <c r="F2829" t="s">
        <v>5636</v>
      </c>
      <c r="G2829">
        <v>0.807319291095</v>
      </c>
    </row>
    <row r="2830" spans="1:7" x14ac:dyDescent="0.2">
      <c r="A2830" t="str">
        <f t="shared" si="240"/>
        <v>CPSF1</v>
      </c>
      <c r="B2830" t="s">
        <v>1491</v>
      </c>
      <c r="C2830">
        <v>145634554</v>
      </c>
      <c r="D2830" t="s">
        <v>8</v>
      </c>
      <c r="E2830">
        <v>22</v>
      </c>
      <c r="F2830" t="s">
        <v>5637</v>
      </c>
      <c r="G2830">
        <v>0.52246124757699997</v>
      </c>
    </row>
    <row r="2831" spans="1:7" x14ac:dyDescent="0.2">
      <c r="A2831" t="str">
        <f t="shared" si="240"/>
        <v>CPSF1</v>
      </c>
      <c r="B2831" t="s">
        <v>1491</v>
      </c>
      <c r="C2831">
        <v>145634767</v>
      </c>
      <c r="D2831" t="s">
        <v>3</v>
      </c>
      <c r="E2831">
        <v>24</v>
      </c>
      <c r="F2831" t="s">
        <v>5638</v>
      </c>
      <c r="G2831">
        <v>2.37363301359E-2</v>
      </c>
    </row>
    <row r="2832" spans="1:7" x14ac:dyDescent="0.2">
      <c r="A2832" t="str">
        <f t="shared" si="240"/>
        <v>CPSF1</v>
      </c>
      <c r="B2832" t="s">
        <v>1491</v>
      </c>
      <c r="C2832">
        <v>145634668</v>
      </c>
      <c r="D2832" t="s">
        <v>3</v>
      </c>
      <c r="E2832">
        <v>24</v>
      </c>
      <c r="F2832" t="s">
        <v>5639</v>
      </c>
      <c r="G2832">
        <v>0.87280260449500002</v>
      </c>
    </row>
    <row r="2833" spans="1:7" x14ac:dyDescent="0.2">
      <c r="A2833" t="str">
        <f t="shared" si="240"/>
        <v>CPSF1</v>
      </c>
      <c r="B2833" t="s">
        <v>1491</v>
      </c>
      <c r="C2833">
        <v>145634802</v>
      </c>
      <c r="D2833" t="s">
        <v>8</v>
      </c>
      <c r="E2833">
        <v>23</v>
      </c>
      <c r="F2833" t="s">
        <v>5640</v>
      </c>
      <c r="G2833">
        <v>3.1300579418300001E-2</v>
      </c>
    </row>
    <row r="2834" spans="1:7" x14ac:dyDescent="0.2">
      <c r="A2834" t="str">
        <f t="shared" si="240"/>
        <v>CPSF1</v>
      </c>
      <c r="B2834" t="s">
        <v>1491</v>
      </c>
      <c r="C2834">
        <v>145634758</v>
      </c>
      <c r="D2834" t="s">
        <v>8</v>
      </c>
      <c r="E2834">
        <v>24</v>
      </c>
      <c r="F2834" t="s">
        <v>5641</v>
      </c>
      <c r="G2834">
        <v>-3.1888514570300001E-2</v>
      </c>
    </row>
    <row r="2835" spans="1:7" x14ac:dyDescent="0.2">
      <c r="A2835" t="str">
        <f t="shared" si="240"/>
        <v>CPSF1</v>
      </c>
      <c r="B2835" t="s">
        <v>1491</v>
      </c>
      <c r="C2835">
        <v>145634507</v>
      </c>
      <c r="D2835" t="s">
        <v>8</v>
      </c>
      <c r="E2835">
        <v>23</v>
      </c>
      <c r="F2835" t="s">
        <v>5642</v>
      </c>
      <c r="G2835">
        <v>1.1499049140199999</v>
      </c>
    </row>
    <row r="2836" spans="1:7" x14ac:dyDescent="0.2">
      <c r="A2836" t="str">
        <f t="shared" ref="A2836:A2845" si="241">"CPSF2"</f>
        <v>CPSF2</v>
      </c>
      <c r="B2836" t="s">
        <v>86</v>
      </c>
      <c r="C2836">
        <v>92588516</v>
      </c>
      <c r="D2836" t="s">
        <v>8</v>
      </c>
      <c r="E2836">
        <v>24</v>
      </c>
      <c r="F2836" t="s">
        <v>5643</v>
      </c>
      <c r="G2836">
        <v>0.62835393699200004</v>
      </c>
    </row>
    <row r="2837" spans="1:7" x14ac:dyDescent="0.2">
      <c r="A2837" t="str">
        <f t="shared" si="241"/>
        <v>CPSF2</v>
      </c>
      <c r="B2837" t="s">
        <v>86</v>
      </c>
      <c r="C2837">
        <v>92588481</v>
      </c>
      <c r="D2837" t="s">
        <v>8</v>
      </c>
      <c r="E2837">
        <v>24</v>
      </c>
      <c r="F2837" t="s">
        <v>5644</v>
      </c>
      <c r="G2837">
        <v>8.3554792514500001E-2</v>
      </c>
    </row>
    <row r="2838" spans="1:7" x14ac:dyDescent="0.2">
      <c r="A2838" t="str">
        <f t="shared" si="241"/>
        <v>CPSF2</v>
      </c>
      <c r="B2838" t="s">
        <v>86</v>
      </c>
      <c r="C2838">
        <v>92588458</v>
      </c>
      <c r="D2838" t="s">
        <v>8</v>
      </c>
      <c r="E2838">
        <v>24</v>
      </c>
      <c r="F2838" t="s">
        <v>5645</v>
      </c>
      <c r="G2838">
        <v>-2.19155036698E-2</v>
      </c>
    </row>
    <row r="2839" spans="1:7" x14ac:dyDescent="0.2">
      <c r="A2839" t="str">
        <f t="shared" si="241"/>
        <v>CPSF2</v>
      </c>
      <c r="B2839" t="s">
        <v>86</v>
      </c>
      <c r="C2839">
        <v>92588417</v>
      </c>
      <c r="D2839" t="s">
        <v>8</v>
      </c>
      <c r="E2839">
        <v>24</v>
      </c>
      <c r="F2839" t="s">
        <v>5646</v>
      </c>
      <c r="G2839">
        <v>6.5578906144700003E-3</v>
      </c>
    </row>
    <row r="2840" spans="1:7" x14ac:dyDescent="0.2">
      <c r="A2840" t="str">
        <f t="shared" si="241"/>
        <v>CPSF2</v>
      </c>
      <c r="B2840" t="s">
        <v>86</v>
      </c>
      <c r="C2840">
        <v>92588276</v>
      </c>
      <c r="D2840" t="s">
        <v>8</v>
      </c>
      <c r="E2840">
        <v>24</v>
      </c>
      <c r="F2840" t="s">
        <v>5647</v>
      </c>
      <c r="G2840">
        <v>0.54581121000699995</v>
      </c>
    </row>
    <row r="2841" spans="1:7" x14ac:dyDescent="0.2">
      <c r="A2841" t="str">
        <f t="shared" si="241"/>
        <v>CPSF2</v>
      </c>
      <c r="B2841" t="s">
        <v>86</v>
      </c>
      <c r="C2841">
        <v>92588500</v>
      </c>
      <c r="D2841" t="s">
        <v>3</v>
      </c>
      <c r="E2841">
        <v>24</v>
      </c>
      <c r="F2841" t="s">
        <v>5648</v>
      </c>
      <c r="G2841">
        <v>0.18300960063499999</v>
      </c>
    </row>
    <row r="2842" spans="1:7" x14ac:dyDescent="0.2">
      <c r="A2842" t="str">
        <f t="shared" si="241"/>
        <v>CPSF2</v>
      </c>
      <c r="B2842" t="s">
        <v>86</v>
      </c>
      <c r="C2842">
        <v>92588296</v>
      </c>
      <c r="D2842" t="s">
        <v>3</v>
      </c>
      <c r="E2842">
        <v>23</v>
      </c>
      <c r="F2842" t="s">
        <v>5649</v>
      </c>
      <c r="G2842">
        <v>1.8258348529999999</v>
      </c>
    </row>
    <row r="2843" spans="1:7" x14ac:dyDescent="0.2">
      <c r="A2843" t="str">
        <f t="shared" si="241"/>
        <v>CPSF2</v>
      </c>
      <c r="B2843" t="s">
        <v>86</v>
      </c>
      <c r="C2843">
        <v>92588266</v>
      </c>
      <c r="D2843" t="s">
        <v>3</v>
      </c>
      <c r="E2843">
        <v>23</v>
      </c>
      <c r="F2843" t="s">
        <v>5650</v>
      </c>
      <c r="G2843">
        <v>3.1366311975799997E-2</v>
      </c>
    </row>
    <row r="2844" spans="1:7" x14ac:dyDescent="0.2">
      <c r="A2844" t="str">
        <f t="shared" si="241"/>
        <v>CPSF2</v>
      </c>
      <c r="B2844" t="s">
        <v>86</v>
      </c>
      <c r="C2844">
        <v>92588238</v>
      </c>
      <c r="D2844" t="s">
        <v>3</v>
      </c>
      <c r="E2844">
        <v>24</v>
      </c>
      <c r="F2844" t="s">
        <v>5651</v>
      </c>
      <c r="G2844">
        <v>1.1875628235099999E-2</v>
      </c>
    </row>
    <row r="2845" spans="1:7" x14ac:dyDescent="0.2">
      <c r="A2845" t="str">
        <f t="shared" si="241"/>
        <v>CPSF2</v>
      </c>
      <c r="B2845" t="s">
        <v>86</v>
      </c>
      <c r="C2845">
        <v>92588273</v>
      </c>
      <c r="D2845" t="s">
        <v>3</v>
      </c>
      <c r="E2845">
        <v>24</v>
      </c>
      <c r="F2845" t="s">
        <v>5652</v>
      </c>
      <c r="G2845">
        <v>0.38534785890899997</v>
      </c>
    </row>
    <row r="2846" spans="1:7" x14ac:dyDescent="0.2">
      <c r="A2846" t="str">
        <f t="shared" ref="A2846:A2855" si="242">"CPSF3"</f>
        <v>CPSF3</v>
      </c>
      <c r="B2846" t="s">
        <v>161</v>
      </c>
      <c r="C2846">
        <v>9563957</v>
      </c>
      <c r="D2846" t="s">
        <v>8</v>
      </c>
      <c r="E2846">
        <v>24</v>
      </c>
      <c r="F2846" t="s">
        <v>5653</v>
      </c>
      <c r="G2846">
        <v>0.18749219526499999</v>
      </c>
    </row>
    <row r="2847" spans="1:7" x14ac:dyDescent="0.2">
      <c r="A2847" t="str">
        <f t="shared" si="242"/>
        <v>CPSF3</v>
      </c>
      <c r="B2847" t="s">
        <v>161</v>
      </c>
      <c r="C2847">
        <v>9563850</v>
      </c>
      <c r="D2847" t="s">
        <v>8</v>
      </c>
      <c r="E2847">
        <v>23</v>
      </c>
      <c r="F2847" t="s">
        <v>5654</v>
      </c>
      <c r="G2847">
        <v>0.67031836971600001</v>
      </c>
    </row>
    <row r="2848" spans="1:7" x14ac:dyDescent="0.2">
      <c r="A2848" t="str">
        <f t="shared" si="242"/>
        <v>CPSF3</v>
      </c>
      <c r="B2848" t="s">
        <v>161</v>
      </c>
      <c r="C2848">
        <v>9563855</v>
      </c>
      <c r="D2848" t="s">
        <v>3</v>
      </c>
      <c r="E2848">
        <v>22</v>
      </c>
      <c r="F2848" t="s">
        <v>5655</v>
      </c>
      <c r="G2848">
        <v>1.66782326745</v>
      </c>
    </row>
    <row r="2849" spans="1:7" x14ac:dyDescent="0.2">
      <c r="A2849" t="str">
        <f t="shared" si="242"/>
        <v>CPSF3</v>
      </c>
      <c r="B2849" t="s">
        <v>161</v>
      </c>
      <c r="C2849">
        <v>9563775</v>
      </c>
      <c r="D2849" t="s">
        <v>8</v>
      </c>
      <c r="E2849">
        <v>24</v>
      </c>
      <c r="F2849" t="s">
        <v>5656</v>
      </c>
      <c r="G2849">
        <v>4.6862747201599997E-2</v>
      </c>
    </row>
    <row r="2850" spans="1:7" x14ac:dyDescent="0.2">
      <c r="A2850" t="str">
        <f t="shared" si="242"/>
        <v>CPSF3</v>
      </c>
      <c r="B2850" t="s">
        <v>161</v>
      </c>
      <c r="C2850">
        <v>9563769</v>
      </c>
      <c r="D2850" t="s">
        <v>8</v>
      </c>
      <c r="E2850">
        <v>23</v>
      </c>
      <c r="F2850" t="s">
        <v>5657</v>
      </c>
      <c r="G2850">
        <v>0.10988971698699999</v>
      </c>
    </row>
    <row r="2851" spans="1:7" x14ac:dyDescent="0.2">
      <c r="A2851" t="str">
        <f t="shared" si="242"/>
        <v>CPSF3</v>
      </c>
      <c r="B2851" t="s">
        <v>161</v>
      </c>
      <c r="C2851">
        <v>9563749</v>
      </c>
      <c r="D2851" t="s">
        <v>8</v>
      </c>
      <c r="E2851">
        <v>23</v>
      </c>
      <c r="F2851" t="s">
        <v>5658</v>
      </c>
      <c r="G2851">
        <v>0.110037749842</v>
      </c>
    </row>
    <row r="2852" spans="1:7" x14ac:dyDescent="0.2">
      <c r="A2852" t="str">
        <f t="shared" si="242"/>
        <v>CPSF3</v>
      </c>
      <c r="B2852" t="s">
        <v>161</v>
      </c>
      <c r="C2852">
        <v>9563739</v>
      </c>
      <c r="D2852" t="s">
        <v>8</v>
      </c>
      <c r="E2852">
        <v>22</v>
      </c>
      <c r="F2852" t="s">
        <v>5659</v>
      </c>
      <c r="G2852">
        <v>9.1855323415699994E-3</v>
      </c>
    </row>
    <row r="2853" spans="1:7" x14ac:dyDescent="0.2">
      <c r="A2853" t="str">
        <f t="shared" si="242"/>
        <v>CPSF3</v>
      </c>
      <c r="B2853" t="s">
        <v>161</v>
      </c>
      <c r="C2853">
        <v>9563886</v>
      </c>
      <c r="D2853" t="s">
        <v>3</v>
      </c>
      <c r="E2853">
        <v>24</v>
      </c>
      <c r="F2853" t="s">
        <v>5660</v>
      </c>
      <c r="G2853">
        <v>6.6855420434699997E-2</v>
      </c>
    </row>
    <row r="2854" spans="1:7" x14ac:dyDescent="0.2">
      <c r="A2854" t="str">
        <f t="shared" si="242"/>
        <v>CPSF3</v>
      </c>
      <c r="B2854" t="s">
        <v>161</v>
      </c>
      <c r="C2854">
        <v>9563875</v>
      </c>
      <c r="D2854" t="s">
        <v>3</v>
      </c>
      <c r="E2854">
        <v>24</v>
      </c>
      <c r="F2854" t="s">
        <v>5661</v>
      </c>
      <c r="G2854">
        <v>0.66185836283400001</v>
      </c>
    </row>
    <row r="2855" spans="1:7" x14ac:dyDescent="0.2">
      <c r="A2855" t="str">
        <f t="shared" si="242"/>
        <v>CPSF3</v>
      </c>
      <c r="B2855" t="s">
        <v>161</v>
      </c>
      <c r="C2855">
        <v>9563996</v>
      </c>
      <c r="D2855" t="s">
        <v>8</v>
      </c>
      <c r="E2855">
        <v>24</v>
      </c>
      <c r="F2855" t="s">
        <v>5662</v>
      </c>
      <c r="G2855">
        <v>0.412688012268</v>
      </c>
    </row>
    <row r="2856" spans="1:7" x14ac:dyDescent="0.2">
      <c r="A2856" t="str">
        <f t="shared" ref="A2856:A2865" si="243">"CPSF4"</f>
        <v>CPSF4</v>
      </c>
      <c r="B2856" t="s">
        <v>2</v>
      </c>
      <c r="C2856">
        <v>99036729</v>
      </c>
      <c r="D2856" t="s">
        <v>8</v>
      </c>
      <c r="E2856">
        <v>23</v>
      </c>
      <c r="F2856" t="s">
        <v>5663</v>
      </c>
      <c r="G2856">
        <v>-6.7792444781499997E-2</v>
      </c>
    </row>
    <row r="2857" spans="1:7" x14ac:dyDescent="0.2">
      <c r="A2857" t="str">
        <f t="shared" si="243"/>
        <v>CPSF4</v>
      </c>
      <c r="B2857" t="s">
        <v>2</v>
      </c>
      <c r="C2857">
        <v>99036828</v>
      </c>
      <c r="D2857" t="s">
        <v>8</v>
      </c>
      <c r="E2857">
        <v>25</v>
      </c>
      <c r="F2857" t="s">
        <v>5664</v>
      </c>
      <c r="G2857">
        <v>1.6150481533800001</v>
      </c>
    </row>
    <row r="2858" spans="1:7" x14ac:dyDescent="0.2">
      <c r="A2858" t="str">
        <f t="shared" si="243"/>
        <v>CPSF4</v>
      </c>
      <c r="B2858" t="s">
        <v>2</v>
      </c>
      <c r="C2858">
        <v>99036776</v>
      </c>
      <c r="D2858" t="s">
        <v>8</v>
      </c>
      <c r="E2858">
        <v>25</v>
      </c>
      <c r="F2858" t="s">
        <v>5665</v>
      </c>
      <c r="G2858">
        <v>0.251224059364</v>
      </c>
    </row>
    <row r="2859" spans="1:7" x14ac:dyDescent="0.2">
      <c r="A2859" t="str">
        <f t="shared" si="243"/>
        <v>CPSF4</v>
      </c>
      <c r="B2859" t="s">
        <v>2</v>
      </c>
      <c r="C2859">
        <v>99036762</v>
      </c>
      <c r="D2859" t="s">
        <v>8</v>
      </c>
      <c r="E2859">
        <v>23</v>
      </c>
      <c r="F2859" t="s">
        <v>5666</v>
      </c>
      <c r="G2859">
        <v>0.20884310463200001</v>
      </c>
    </row>
    <row r="2860" spans="1:7" x14ac:dyDescent="0.2">
      <c r="A2860" t="str">
        <f t="shared" si="243"/>
        <v>CPSF4</v>
      </c>
      <c r="B2860" t="s">
        <v>2</v>
      </c>
      <c r="C2860">
        <v>99036685</v>
      </c>
      <c r="D2860" t="s">
        <v>8</v>
      </c>
      <c r="E2860">
        <v>24</v>
      </c>
      <c r="F2860" t="s">
        <v>5667</v>
      </c>
      <c r="G2860">
        <v>0.85418865645300002</v>
      </c>
    </row>
    <row r="2861" spans="1:7" x14ac:dyDescent="0.2">
      <c r="A2861" t="str">
        <f t="shared" si="243"/>
        <v>CPSF4</v>
      </c>
      <c r="B2861" t="s">
        <v>2</v>
      </c>
      <c r="C2861">
        <v>99036794</v>
      </c>
      <c r="D2861" t="s">
        <v>3</v>
      </c>
      <c r="E2861">
        <v>22</v>
      </c>
      <c r="F2861" t="s">
        <v>5668</v>
      </c>
      <c r="G2861">
        <v>0.27986914365299997</v>
      </c>
    </row>
    <row r="2862" spans="1:7" x14ac:dyDescent="0.2">
      <c r="A2862" t="str">
        <f t="shared" si="243"/>
        <v>CPSF4</v>
      </c>
      <c r="B2862" t="s">
        <v>2</v>
      </c>
      <c r="C2862">
        <v>99036820</v>
      </c>
      <c r="D2862" t="s">
        <v>3</v>
      </c>
      <c r="E2862">
        <v>24</v>
      </c>
      <c r="F2862" t="s">
        <v>5669</v>
      </c>
      <c r="G2862">
        <v>0.18884740200700001</v>
      </c>
    </row>
    <row r="2863" spans="1:7" x14ac:dyDescent="0.2">
      <c r="A2863" t="str">
        <f t="shared" si="243"/>
        <v>CPSF4</v>
      </c>
      <c r="B2863" t="s">
        <v>2</v>
      </c>
      <c r="C2863">
        <v>99036783</v>
      </c>
      <c r="D2863" t="s">
        <v>3</v>
      </c>
      <c r="E2863">
        <v>24</v>
      </c>
      <c r="F2863" t="s">
        <v>5670</v>
      </c>
      <c r="G2863">
        <v>0.53076319016899998</v>
      </c>
    </row>
    <row r="2864" spans="1:7" x14ac:dyDescent="0.2">
      <c r="A2864" t="str">
        <f t="shared" si="243"/>
        <v>CPSF4</v>
      </c>
      <c r="B2864" t="s">
        <v>2</v>
      </c>
      <c r="C2864">
        <v>99036697</v>
      </c>
      <c r="D2864" t="s">
        <v>3</v>
      </c>
      <c r="E2864">
        <v>23</v>
      </c>
      <c r="F2864" t="s">
        <v>5671</v>
      </c>
      <c r="G2864">
        <v>-9.7353778212199999E-3</v>
      </c>
    </row>
    <row r="2865" spans="1:7" x14ac:dyDescent="0.2">
      <c r="A2865" t="str">
        <f t="shared" si="243"/>
        <v>CPSF4</v>
      </c>
      <c r="B2865" t="s">
        <v>2</v>
      </c>
      <c r="C2865">
        <v>99036674</v>
      </c>
      <c r="D2865" t="s">
        <v>8</v>
      </c>
      <c r="E2865">
        <v>24</v>
      </c>
      <c r="F2865" t="s">
        <v>5672</v>
      </c>
      <c r="G2865">
        <v>7.28651660122E-2</v>
      </c>
    </row>
    <row r="2866" spans="1:7" x14ac:dyDescent="0.2">
      <c r="A2866" t="str">
        <f t="shared" ref="A2866:A2880" si="244">"CPSF6"</f>
        <v>CPSF6</v>
      </c>
      <c r="B2866" t="s">
        <v>140</v>
      </c>
      <c r="C2866">
        <v>69633553</v>
      </c>
      <c r="D2866" t="s">
        <v>3</v>
      </c>
      <c r="E2866">
        <v>23</v>
      </c>
      <c r="F2866" t="s">
        <v>5673</v>
      </c>
      <c r="G2866">
        <v>4.7398402513200003E-2</v>
      </c>
    </row>
    <row r="2867" spans="1:7" x14ac:dyDescent="0.2">
      <c r="A2867" t="str">
        <f t="shared" si="244"/>
        <v>CPSF6</v>
      </c>
      <c r="B2867" t="s">
        <v>140</v>
      </c>
      <c r="C2867">
        <v>69633524</v>
      </c>
      <c r="D2867" t="s">
        <v>8</v>
      </c>
      <c r="E2867">
        <v>24</v>
      </c>
      <c r="F2867" t="s">
        <v>5674</v>
      </c>
      <c r="G2867">
        <v>9.4619175907499995E-3</v>
      </c>
    </row>
    <row r="2868" spans="1:7" x14ac:dyDescent="0.2">
      <c r="A2868" t="str">
        <f t="shared" si="244"/>
        <v>CPSF6</v>
      </c>
      <c r="B2868" t="s">
        <v>140</v>
      </c>
      <c r="C2868">
        <v>69633549</v>
      </c>
      <c r="D2868" t="s">
        <v>8</v>
      </c>
      <c r="E2868">
        <v>24</v>
      </c>
      <c r="F2868" t="s">
        <v>5675</v>
      </c>
      <c r="G2868">
        <v>0.29263190967800001</v>
      </c>
    </row>
    <row r="2869" spans="1:7" x14ac:dyDescent="0.2">
      <c r="A2869" t="str">
        <f t="shared" si="244"/>
        <v>CPSF6</v>
      </c>
      <c r="B2869" t="s">
        <v>140</v>
      </c>
      <c r="C2869">
        <v>69633286</v>
      </c>
      <c r="D2869" t="s">
        <v>3</v>
      </c>
      <c r="E2869">
        <v>24</v>
      </c>
      <c r="F2869" t="s">
        <v>5676</v>
      </c>
      <c r="G2869">
        <v>-1.2502412361700001E-2</v>
      </c>
    </row>
    <row r="2870" spans="1:7" x14ac:dyDescent="0.2">
      <c r="A2870" t="str">
        <f t="shared" si="244"/>
        <v>CPSF6</v>
      </c>
      <c r="B2870" t="s">
        <v>140</v>
      </c>
      <c r="C2870">
        <v>69633315</v>
      </c>
      <c r="D2870" t="s">
        <v>3</v>
      </c>
      <c r="E2870">
        <v>24</v>
      </c>
      <c r="F2870" t="s">
        <v>5677</v>
      </c>
      <c r="G2870">
        <v>0.122135816222</v>
      </c>
    </row>
    <row r="2871" spans="1:7" x14ac:dyDescent="0.2">
      <c r="A2871" t="str">
        <f t="shared" si="244"/>
        <v>CPSF6</v>
      </c>
      <c r="B2871" t="s">
        <v>140</v>
      </c>
      <c r="C2871">
        <v>69633343</v>
      </c>
      <c r="D2871" t="s">
        <v>3</v>
      </c>
      <c r="E2871">
        <v>22</v>
      </c>
      <c r="F2871" t="s">
        <v>5678</v>
      </c>
      <c r="G2871">
        <v>0.13491380318000001</v>
      </c>
    </row>
    <row r="2872" spans="1:7" x14ac:dyDescent="0.2">
      <c r="A2872" t="str">
        <f t="shared" si="244"/>
        <v>CPSF6</v>
      </c>
      <c r="B2872" t="s">
        <v>140</v>
      </c>
      <c r="C2872">
        <v>69633569</v>
      </c>
      <c r="D2872" t="s">
        <v>3</v>
      </c>
      <c r="E2872">
        <v>24</v>
      </c>
      <c r="F2872" t="s">
        <v>5679</v>
      </c>
      <c r="G2872">
        <v>0.13127192422200001</v>
      </c>
    </row>
    <row r="2873" spans="1:7" x14ac:dyDescent="0.2">
      <c r="A2873" t="str">
        <f t="shared" si="244"/>
        <v>CPSF6</v>
      </c>
      <c r="B2873" t="s">
        <v>140</v>
      </c>
      <c r="C2873">
        <v>69633592</v>
      </c>
      <c r="D2873" t="s">
        <v>3</v>
      </c>
      <c r="E2873">
        <v>23</v>
      </c>
      <c r="F2873" t="s">
        <v>5680</v>
      </c>
      <c r="G2873">
        <v>0.87158304507600004</v>
      </c>
    </row>
    <row r="2874" spans="1:7" x14ac:dyDescent="0.2">
      <c r="A2874" t="str">
        <f t="shared" si="244"/>
        <v>CPSF6</v>
      </c>
      <c r="B2874" t="s">
        <v>140</v>
      </c>
      <c r="C2874">
        <v>69633394</v>
      </c>
      <c r="D2874" t="s">
        <v>8</v>
      </c>
      <c r="E2874">
        <v>24</v>
      </c>
      <c r="F2874" t="s">
        <v>5681</v>
      </c>
      <c r="G2874">
        <v>1.28879779489</v>
      </c>
    </row>
    <row r="2875" spans="1:7" x14ac:dyDescent="0.2">
      <c r="A2875" t="str">
        <f t="shared" si="244"/>
        <v>CPSF6</v>
      </c>
      <c r="B2875" t="s">
        <v>140</v>
      </c>
      <c r="C2875">
        <v>69633441</v>
      </c>
      <c r="D2875" t="s">
        <v>8</v>
      </c>
      <c r="E2875">
        <v>24</v>
      </c>
      <c r="F2875" t="s">
        <v>5682</v>
      </c>
      <c r="G2875">
        <v>3.1927553732199999E-2</v>
      </c>
    </row>
    <row r="2876" spans="1:7" x14ac:dyDescent="0.2">
      <c r="A2876" t="str">
        <f t="shared" si="244"/>
        <v>CPSF6</v>
      </c>
      <c r="B2876" t="s">
        <v>140</v>
      </c>
      <c r="C2876">
        <v>69633462</v>
      </c>
      <c r="D2876" t="s">
        <v>8</v>
      </c>
      <c r="E2876">
        <v>23</v>
      </c>
      <c r="F2876" t="s">
        <v>5683</v>
      </c>
      <c r="G2876">
        <v>0.70456648948599998</v>
      </c>
    </row>
    <row r="2877" spans="1:7" x14ac:dyDescent="0.2">
      <c r="A2877" t="str">
        <f t="shared" si="244"/>
        <v>CPSF6</v>
      </c>
      <c r="B2877" t="s">
        <v>140</v>
      </c>
      <c r="C2877">
        <v>69633608</v>
      </c>
      <c r="D2877" t="s">
        <v>8</v>
      </c>
      <c r="E2877">
        <v>24</v>
      </c>
      <c r="F2877" t="s">
        <v>5684</v>
      </c>
      <c r="G2877">
        <v>6.39165355691E-2</v>
      </c>
    </row>
    <row r="2878" spans="1:7" x14ac:dyDescent="0.2">
      <c r="A2878" t="str">
        <f t="shared" si="244"/>
        <v>CPSF6</v>
      </c>
      <c r="B2878" t="s">
        <v>140</v>
      </c>
      <c r="C2878">
        <v>69633339</v>
      </c>
      <c r="D2878" t="s">
        <v>3</v>
      </c>
      <c r="E2878">
        <v>23</v>
      </c>
      <c r="F2878" t="s">
        <v>5685</v>
      </c>
      <c r="G2878">
        <v>-7.8907313315000008E-3</v>
      </c>
    </row>
    <row r="2879" spans="1:7" x14ac:dyDescent="0.2">
      <c r="A2879" t="str">
        <f t="shared" si="244"/>
        <v>CPSF6</v>
      </c>
      <c r="B2879" t="s">
        <v>140</v>
      </c>
      <c r="C2879">
        <v>69633482</v>
      </c>
      <c r="D2879" t="s">
        <v>3</v>
      </c>
      <c r="E2879">
        <v>24</v>
      </c>
      <c r="F2879" t="s">
        <v>5686</v>
      </c>
      <c r="G2879">
        <v>0.83961916003699999</v>
      </c>
    </row>
    <row r="2880" spans="1:7" x14ac:dyDescent="0.2">
      <c r="A2880" t="str">
        <f t="shared" si="244"/>
        <v>CPSF6</v>
      </c>
      <c r="B2880" t="s">
        <v>140</v>
      </c>
      <c r="C2880">
        <v>69633308</v>
      </c>
      <c r="D2880" t="s">
        <v>3</v>
      </c>
      <c r="E2880">
        <v>22</v>
      </c>
      <c r="F2880" t="s">
        <v>5687</v>
      </c>
      <c r="G2880">
        <v>5.2985746516100003E-2</v>
      </c>
    </row>
    <row r="2881" spans="1:7" x14ac:dyDescent="0.2">
      <c r="A2881" t="str">
        <f t="shared" ref="A2881:A2890" si="245">"CREB1"</f>
        <v>CREB1</v>
      </c>
      <c r="B2881" t="s">
        <v>161</v>
      </c>
      <c r="C2881">
        <v>208394629</v>
      </c>
      <c r="D2881" t="s">
        <v>8</v>
      </c>
      <c r="E2881">
        <v>22</v>
      </c>
      <c r="F2881" t="s">
        <v>5688</v>
      </c>
      <c r="G2881">
        <v>0.56340012453199995</v>
      </c>
    </row>
    <row r="2882" spans="1:7" x14ac:dyDescent="0.2">
      <c r="A2882" t="str">
        <f t="shared" si="245"/>
        <v>CREB1</v>
      </c>
      <c r="B2882" t="s">
        <v>161</v>
      </c>
      <c r="C2882">
        <v>208394651</v>
      </c>
      <c r="D2882" t="s">
        <v>8</v>
      </c>
      <c r="E2882">
        <v>24</v>
      </c>
      <c r="F2882" t="s">
        <v>5689</v>
      </c>
      <c r="G2882">
        <v>0.73979163763</v>
      </c>
    </row>
    <row r="2883" spans="1:7" x14ac:dyDescent="0.2">
      <c r="A2883" t="str">
        <f t="shared" si="245"/>
        <v>CREB1</v>
      </c>
      <c r="B2883" t="s">
        <v>161</v>
      </c>
      <c r="C2883">
        <v>208394660</v>
      </c>
      <c r="D2883" t="s">
        <v>8</v>
      </c>
      <c r="E2883">
        <v>24</v>
      </c>
      <c r="F2883" t="s">
        <v>5690</v>
      </c>
      <c r="G2883">
        <v>1.03444536387</v>
      </c>
    </row>
    <row r="2884" spans="1:7" x14ac:dyDescent="0.2">
      <c r="A2884" t="str">
        <f t="shared" si="245"/>
        <v>CREB1</v>
      </c>
      <c r="B2884" t="s">
        <v>161</v>
      </c>
      <c r="C2884">
        <v>208394726</v>
      </c>
      <c r="D2884" t="s">
        <v>8</v>
      </c>
      <c r="E2884">
        <v>25</v>
      </c>
      <c r="F2884" t="s">
        <v>5691</v>
      </c>
      <c r="G2884">
        <v>1.1911848754E-3</v>
      </c>
    </row>
    <row r="2885" spans="1:7" x14ac:dyDescent="0.2">
      <c r="A2885" t="str">
        <f t="shared" si="245"/>
        <v>CREB1</v>
      </c>
      <c r="B2885" t="s">
        <v>161</v>
      </c>
      <c r="C2885">
        <v>208394668</v>
      </c>
      <c r="D2885" t="s">
        <v>3</v>
      </c>
      <c r="E2885">
        <v>24</v>
      </c>
      <c r="F2885" t="s">
        <v>5692</v>
      </c>
      <c r="G2885">
        <v>0.20178998202699999</v>
      </c>
    </row>
    <row r="2886" spans="1:7" x14ac:dyDescent="0.2">
      <c r="A2886" t="str">
        <f t="shared" si="245"/>
        <v>CREB1</v>
      </c>
      <c r="B2886" t="s">
        <v>161</v>
      </c>
      <c r="C2886">
        <v>208394742</v>
      </c>
      <c r="D2886" t="s">
        <v>8</v>
      </c>
      <c r="E2886">
        <v>25</v>
      </c>
      <c r="F2886" t="s">
        <v>5693</v>
      </c>
      <c r="G2886">
        <v>0.42489705845800002</v>
      </c>
    </row>
    <row r="2887" spans="1:7" x14ac:dyDescent="0.2">
      <c r="A2887" t="str">
        <f t="shared" si="245"/>
        <v>CREB1</v>
      </c>
      <c r="B2887" t="s">
        <v>161</v>
      </c>
      <c r="C2887">
        <v>208394599</v>
      </c>
      <c r="D2887" t="s">
        <v>3</v>
      </c>
      <c r="E2887">
        <v>23</v>
      </c>
      <c r="F2887" t="s">
        <v>5694</v>
      </c>
      <c r="G2887">
        <v>0.62451075294699998</v>
      </c>
    </row>
    <row r="2888" spans="1:7" x14ac:dyDescent="0.2">
      <c r="A2888" t="str">
        <f t="shared" si="245"/>
        <v>CREB1</v>
      </c>
      <c r="B2888" t="s">
        <v>161</v>
      </c>
      <c r="C2888">
        <v>208394620</v>
      </c>
      <c r="D2888" t="s">
        <v>3</v>
      </c>
      <c r="E2888">
        <v>23</v>
      </c>
      <c r="F2888" t="s">
        <v>5695</v>
      </c>
      <c r="G2888">
        <v>0.410362516653</v>
      </c>
    </row>
    <row r="2889" spans="1:7" x14ac:dyDescent="0.2">
      <c r="A2889" t="str">
        <f t="shared" si="245"/>
        <v>CREB1</v>
      </c>
      <c r="B2889" t="s">
        <v>161</v>
      </c>
      <c r="C2889">
        <v>208394585</v>
      </c>
      <c r="D2889" t="s">
        <v>3</v>
      </c>
      <c r="E2889">
        <v>25</v>
      </c>
      <c r="F2889" t="s">
        <v>5696</v>
      </c>
      <c r="G2889">
        <v>0.296061555915</v>
      </c>
    </row>
    <row r="2890" spans="1:7" x14ac:dyDescent="0.2">
      <c r="A2890" t="str">
        <f t="shared" si="245"/>
        <v>CREB1</v>
      </c>
      <c r="B2890" t="s">
        <v>161</v>
      </c>
      <c r="C2890">
        <v>208394754</v>
      </c>
      <c r="D2890" t="s">
        <v>8</v>
      </c>
      <c r="E2890">
        <v>24</v>
      </c>
      <c r="F2890" t="s">
        <v>5697</v>
      </c>
      <c r="G2890">
        <v>1.2257629985</v>
      </c>
    </row>
    <row r="2891" spans="1:7" x14ac:dyDescent="0.2">
      <c r="A2891" t="str">
        <f t="shared" ref="A2891:A2900" si="246">"CREBBP"</f>
        <v>CREBBP</v>
      </c>
      <c r="B2891" t="s">
        <v>273</v>
      </c>
      <c r="C2891">
        <v>3930645</v>
      </c>
      <c r="D2891" t="s">
        <v>8</v>
      </c>
      <c r="E2891">
        <v>24</v>
      </c>
      <c r="F2891" t="s">
        <v>5698</v>
      </c>
      <c r="G2891">
        <v>0.19656654033400001</v>
      </c>
    </row>
    <row r="2892" spans="1:7" x14ac:dyDescent="0.2">
      <c r="A2892" t="str">
        <f t="shared" si="246"/>
        <v>CREBBP</v>
      </c>
      <c r="B2892" t="s">
        <v>273</v>
      </c>
      <c r="C2892">
        <v>3930535</v>
      </c>
      <c r="D2892" t="s">
        <v>3</v>
      </c>
      <c r="E2892">
        <v>24</v>
      </c>
      <c r="F2892" t="s">
        <v>5699</v>
      </c>
      <c r="G2892">
        <v>0.81535076587599997</v>
      </c>
    </row>
    <row r="2893" spans="1:7" x14ac:dyDescent="0.2">
      <c r="A2893" t="str">
        <f t="shared" si="246"/>
        <v>CREBBP</v>
      </c>
      <c r="B2893" t="s">
        <v>273</v>
      </c>
      <c r="C2893">
        <v>3930647</v>
      </c>
      <c r="D2893" t="s">
        <v>3</v>
      </c>
      <c r="E2893">
        <v>23</v>
      </c>
      <c r="F2893" t="s">
        <v>5700</v>
      </c>
      <c r="G2893">
        <v>0.90968697668599996</v>
      </c>
    </row>
    <row r="2894" spans="1:7" x14ac:dyDescent="0.2">
      <c r="A2894" t="str">
        <f t="shared" si="246"/>
        <v>CREBBP</v>
      </c>
      <c r="B2894" t="s">
        <v>273</v>
      </c>
      <c r="C2894">
        <v>3930447</v>
      </c>
      <c r="D2894" t="s">
        <v>8</v>
      </c>
      <c r="E2894">
        <v>22</v>
      </c>
      <c r="F2894" t="s">
        <v>5701</v>
      </c>
      <c r="G2894">
        <v>-2.7583342948200001E-2</v>
      </c>
    </row>
    <row r="2895" spans="1:7" x14ac:dyDescent="0.2">
      <c r="A2895" t="str">
        <f t="shared" si="246"/>
        <v>CREBBP</v>
      </c>
      <c r="B2895" t="s">
        <v>273</v>
      </c>
      <c r="C2895">
        <v>3930554</v>
      </c>
      <c r="D2895" t="s">
        <v>8</v>
      </c>
      <c r="E2895">
        <v>24</v>
      </c>
      <c r="F2895" t="s">
        <v>5702</v>
      </c>
      <c r="G2895">
        <v>1.2749622574399999</v>
      </c>
    </row>
    <row r="2896" spans="1:7" x14ac:dyDescent="0.2">
      <c r="A2896" t="str">
        <f t="shared" si="246"/>
        <v>CREBBP</v>
      </c>
      <c r="B2896" t="s">
        <v>273</v>
      </c>
      <c r="C2896">
        <v>3930628</v>
      </c>
      <c r="D2896" t="s">
        <v>8</v>
      </c>
      <c r="E2896">
        <v>23</v>
      </c>
      <c r="F2896" t="s">
        <v>5703</v>
      </c>
      <c r="G2896">
        <v>0.33139020693400001</v>
      </c>
    </row>
    <row r="2897" spans="1:7" x14ac:dyDescent="0.2">
      <c r="A2897" t="str">
        <f t="shared" si="246"/>
        <v>CREBBP</v>
      </c>
      <c r="B2897" t="s">
        <v>273</v>
      </c>
      <c r="C2897">
        <v>3930635</v>
      </c>
      <c r="D2897" t="s">
        <v>8</v>
      </c>
      <c r="E2897">
        <v>23</v>
      </c>
      <c r="F2897" t="s">
        <v>5704</v>
      </c>
      <c r="G2897">
        <v>0.195998579576</v>
      </c>
    </row>
    <row r="2898" spans="1:7" x14ac:dyDescent="0.2">
      <c r="A2898" t="str">
        <f t="shared" si="246"/>
        <v>CREBBP</v>
      </c>
      <c r="B2898" t="s">
        <v>273</v>
      </c>
      <c r="C2898">
        <v>3930470</v>
      </c>
      <c r="D2898" t="s">
        <v>3</v>
      </c>
      <c r="E2898">
        <v>24</v>
      </c>
      <c r="F2898" t="s">
        <v>5705</v>
      </c>
      <c r="G2898">
        <v>3.5328599161300003E-2</v>
      </c>
    </row>
    <row r="2899" spans="1:7" x14ac:dyDescent="0.2">
      <c r="A2899" t="str">
        <f t="shared" si="246"/>
        <v>CREBBP</v>
      </c>
      <c r="B2899" t="s">
        <v>273</v>
      </c>
      <c r="C2899">
        <v>3930693</v>
      </c>
      <c r="D2899" t="s">
        <v>8</v>
      </c>
      <c r="E2899">
        <v>21</v>
      </c>
      <c r="F2899" t="s">
        <v>5706</v>
      </c>
      <c r="G2899">
        <v>0.43513891015700001</v>
      </c>
    </row>
    <row r="2900" spans="1:7" x14ac:dyDescent="0.2">
      <c r="A2900" t="str">
        <f t="shared" si="246"/>
        <v>CREBBP</v>
      </c>
      <c r="B2900" t="s">
        <v>273</v>
      </c>
      <c r="C2900">
        <v>3930677</v>
      </c>
      <c r="D2900" t="s">
        <v>8</v>
      </c>
      <c r="E2900">
        <v>24</v>
      </c>
      <c r="F2900" t="s">
        <v>5707</v>
      </c>
      <c r="G2900">
        <v>0.78099109644200004</v>
      </c>
    </row>
    <row r="2901" spans="1:7" x14ac:dyDescent="0.2">
      <c r="A2901" t="str">
        <f t="shared" ref="A2901:A2909" si="247">"CRIPT"</f>
        <v>CRIPT</v>
      </c>
      <c r="B2901" t="s">
        <v>161</v>
      </c>
      <c r="C2901">
        <v>46844406</v>
      </c>
      <c r="D2901" t="s">
        <v>3</v>
      </c>
      <c r="E2901">
        <v>24</v>
      </c>
      <c r="F2901" t="s">
        <v>5708</v>
      </c>
      <c r="G2901">
        <v>0.77201367460299997</v>
      </c>
    </row>
    <row r="2902" spans="1:7" x14ac:dyDescent="0.2">
      <c r="A2902" t="str">
        <f t="shared" si="247"/>
        <v>CRIPT</v>
      </c>
      <c r="B2902" t="s">
        <v>161</v>
      </c>
      <c r="C2902">
        <v>46844565</v>
      </c>
      <c r="D2902" t="s">
        <v>3</v>
      </c>
      <c r="E2902">
        <v>23</v>
      </c>
      <c r="F2902" t="s">
        <v>5709</v>
      </c>
      <c r="G2902">
        <v>1.0338504387</v>
      </c>
    </row>
    <row r="2903" spans="1:7" x14ac:dyDescent="0.2">
      <c r="A2903" t="str">
        <f t="shared" si="247"/>
        <v>CRIPT</v>
      </c>
      <c r="B2903" t="s">
        <v>161</v>
      </c>
      <c r="C2903">
        <v>46844338</v>
      </c>
      <c r="D2903" t="s">
        <v>8</v>
      </c>
      <c r="E2903">
        <v>22</v>
      </c>
      <c r="F2903" t="s">
        <v>5710</v>
      </c>
      <c r="G2903">
        <v>1.19413588669</v>
      </c>
    </row>
    <row r="2904" spans="1:7" x14ac:dyDescent="0.2">
      <c r="A2904" t="str">
        <f t="shared" si="247"/>
        <v>CRIPT</v>
      </c>
      <c r="B2904" t="s">
        <v>161</v>
      </c>
      <c r="C2904">
        <v>46844403</v>
      </c>
      <c r="D2904" t="s">
        <v>8</v>
      </c>
      <c r="E2904">
        <v>23</v>
      </c>
      <c r="F2904" t="s">
        <v>5711</v>
      </c>
      <c r="G2904">
        <v>0.13432362654499999</v>
      </c>
    </row>
    <row r="2905" spans="1:7" x14ac:dyDescent="0.2">
      <c r="A2905" t="str">
        <f t="shared" si="247"/>
        <v>CRIPT</v>
      </c>
      <c r="B2905" t="s">
        <v>161</v>
      </c>
      <c r="C2905">
        <v>46844415</v>
      </c>
      <c r="D2905" t="s">
        <v>8</v>
      </c>
      <c r="E2905">
        <v>21</v>
      </c>
      <c r="F2905" t="s">
        <v>5712</v>
      </c>
      <c r="G2905">
        <v>0.37554222986300001</v>
      </c>
    </row>
    <row r="2906" spans="1:7" x14ac:dyDescent="0.2">
      <c r="A2906" t="str">
        <f t="shared" si="247"/>
        <v>CRIPT</v>
      </c>
      <c r="B2906" t="s">
        <v>161</v>
      </c>
      <c r="C2906">
        <v>46844465</v>
      </c>
      <c r="D2906" t="s">
        <v>8</v>
      </c>
      <c r="E2906">
        <v>25</v>
      </c>
      <c r="F2906" t="s">
        <v>5713</v>
      </c>
      <c r="G2906">
        <v>0.44466946181200001</v>
      </c>
    </row>
    <row r="2907" spans="1:7" x14ac:dyDescent="0.2">
      <c r="A2907" t="str">
        <f t="shared" si="247"/>
        <v>CRIPT</v>
      </c>
      <c r="B2907" t="s">
        <v>161</v>
      </c>
      <c r="C2907">
        <v>46844500</v>
      </c>
      <c r="D2907" t="s">
        <v>8</v>
      </c>
      <c r="E2907">
        <v>23</v>
      </c>
      <c r="F2907" t="s">
        <v>5714</v>
      </c>
      <c r="G2907">
        <v>0.45964673631500003</v>
      </c>
    </row>
    <row r="2908" spans="1:7" x14ac:dyDescent="0.2">
      <c r="A2908" t="str">
        <f t="shared" si="247"/>
        <v>CRIPT</v>
      </c>
      <c r="B2908" t="s">
        <v>161</v>
      </c>
      <c r="C2908">
        <v>46844537</v>
      </c>
      <c r="D2908" t="s">
        <v>8</v>
      </c>
      <c r="E2908">
        <v>23</v>
      </c>
      <c r="F2908" t="s">
        <v>5715</v>
      </c>
      <c r="G2908">
        <v>-0.20856770664999999</v>
      </c>
    </row>
    <row r="2909" spans="1:7" x14ac:dyDescent="0.2">
      <c r="A2909" t="str">
        <f t="shared" si="247"/>
        <v>CRIPT</v>
      </c>
      <c r="B2909" t="s">
        <v>161</v>
      </c>
      <c r="C2909">
        <v>46844450</v>
      </c>
      <c r="D2909" t="s">
        <v>3</v>
      </c>
      <c r="E2909">
        <v>23</v>
      </c>
      <c r="F2909" t="s">
        <v>5716</v>
      </c>
      <c r="G2909">
        <v>0.39840377236699998</v>
      </c>
    </row>
    <row r="2910" spans="1:7" x14ac:dyDescent="0.2">
      <c r="A2910" t="str">
        <f t="shared" ref="A2910:A2917" si="248">"CRLS1"</f>
        <v>CRLS1</v>
      </c>
      <c r="B2910" t="s">
        <v>352</v>
      </c>
      <c r="C2910">
        <v>5986844</v>
      </c>
      <c r="D2910" t="s">
        <v>8</v>
      </c>
      <c r="E2910">
        <v>24</v>
      </c>
      <c r="F2910" t="s">
        <v>5717</v>
      </c>
      <c r="G2910">
        <v>0.12756659239699999</v>
      </c>
    </row>
    <row r="2911" spans="1:7" x14ac:dyDescent="0.2">
      <c r="A2911" t="str">
        <f t="shared" si="248"/>
        <v>CRLS1</v>
      </c>
      <c r="B2911" t="s">
        <v>352</v>
      </c>
      <c r="C2911">
        <v>5986890</v>
      </c>
      <c r="D2911" t="s">
        <v>3</v>
      </c>
      <c r="E2911">
        <v>24</v>
      </c>
      <c r="F2911" t="s">
        <v>5718</v>
      </c>
      <c r="G2911">
        <v>0.15755696602300001</v>
      </c>
    </row>
    <row r="2912" spans="1:7" x14ac:dyDescent="0.2">
      <c r="A2912" t="str">
        <f t="shared" si="248"/>
        <v>CRLS1</v>
      </c>
      <c r="B2912" t="s">
        <v>352</v>
      </c>
      <c r="C2912">
        <v>5986719</v>
      </c>
      <c r="D2912" t="s">
        <v>8</v>
      </c>
      <c r="E2912">
        <v>23</v>
      </c>
      <c r="F2912" t="s">
        <v>5719</v>
      </c>
      <c r="G2912">
        <v>-7.8838113859800007E-3</v>
      </c>
    </row>
    <row r="2913" spans="1:7" x14ac:dyDescent="0.2">
      <c r="A2913" t="str">
        <f t="shared" si="248"/>
        <v>CRLS1</v>
      </c>
      <c r="B2913" t="s">
        <v>352</v>
      </c>
      <c r="C2913">
        <v>5986745</v>
      </c>
      <c r="D2913" t="s">
        <v>8</v>
      </c>
      <c r="E2913">
        <v>24</v>
      </c>
      <c r="F2913" t="s">
        <v>5720</v>
      </c>
      <c r="G2913">
        <v>0.57032129257800002</v>
      </c>
    </row>
    <row r="2914" spans="1:7" x14ac:dyDescent="0.2">
      <c r="A2914" t="str">
        <f t="shared" si="248"/>
        <v>CRLS1</v>
      </c>
      <c r="B2914" t="s">
        <v>352</v>
      </c>
      <c r="C2914">
        <v>5986777</v>
      </c>
      <c r="D2914" t="s">
        <v>8</v>
      </c>
      <c r="E2914">
        <v>24</v>
      </c>
      <c r="F2914" t="s">
        <v>5721</v>
      </c>
      <c r="G2914">
        <v>0.80925074981099998</v>
      </c>
    </row>
    <row r="2915" spans="1:7" x14ac:dyDescent="0.2">
      <c r="A2915" t="str">
        <f t="shared" si="248"/>
        <v>CRLS1</v>
      </c>
      <c r="B2915" t="s">
        <v>352</v>
      </c>
      <c r="C2915">
        <v>5986955</v>
      </c>
      <c r="D2915" t="s">
        <v>8</v>
      </c>
      <c r="E2915">
        <v>23</v>
      </c>
      <c r="F2915" t="s">
        <v>5722</v>
      </c>
      <c r="G2915">
        <v>0.66012803863900005</v>
      </c>
    </row>
    <row r="2916" spans="1:7" x14ac:dyDescent="0.2">
      <c r="A2916" t="str">
        <f t="shared" si="248"/>
        <v>CRLS1</v>
      </c>
      <c r="B2916" t="s">
        <v>352</v>
      </c>
      <c r="C2916">
        <v>5986964</v>
      </c>
      <c r="D2916" t="s">
        <v>3</v>
      </c>
      <c r="E2916">
        <v>21</v>
      </c>
      <c r="F2916" t="s">
        <v>5723</v>
      </c>
      <c r="G2916">
        <v>0.353451166022</v>
      </c>
    </row>
    <row r="2917" spans="1:7" x14ac:dyDescent="0.2">
      <c r="A2917" t="str">
        <f t="shared" si="248"/>
        <v>CRLS1</v>
      </c>
      <c r="B2917" t="s">
        <v>352</v>
      </c>
      <c r="C2917">
        <v>5986949</v>
      </c>
      <c r="D2917" t="s">
        <v>8</v>
      </c>
      <c r="E2917">
        <v>23</v>
      </c>
      <c r="F2917" t="s">
        <v>5724</v>
      </c>
      <c r="G2917">
        <v>1.53062121155</v>
      </c>
    </row>
    <row r="2918" spans="1:7" x14ac:dyDescent="0.2">
      <c r="A2918" t="str">
        <f t="shared" ref="A2918:A2927" si="249">"CS"</f>
        <v>CS</v>
      </c>
      <c r="B2918" t="s">
        <v>140</v>
      </c>
      <c r="C2918">
        <v>56694177</v>
      </c>
      <c r="D2918" t="s">
        <v>3</v>
      </c>
      <c r="E2918">
        <v>24</v>
      </c>
      <c r="F2918" t="s">
        <v>5725</v>
      </c>
      <c r="G2918">
        <v>3.6115508697000002E-3</v>
      </c>
    </row>
    <row r="2919" spans="1:7" x14ac:dyDescent="0.2">
      <c r="A2919" t="str">
        <f t="shared" si="249"/>
        <v>CS</v>
      </c>
      <c r="B2919" t="s">
        <v>140</v>
      </c>
      <c r="C2919">
        <v>56694189</v>
      </c>
      <c r="D2919" t="s">
        <v>3</v>
      </c>
      <c r="E2919">
        <v>24</v>
      </c>
      <c r="F2919" t="s">
        <v>5726</v>
      </c>
      <c r="G2919">
        <v>0.278189855963</v>
      </c>
    </row>
    <row r="2920" spans="1:7" x14ac:dyDescent="0.2">
      <c r="A2920" t="str">
        <f t="shared" si="249"/>
        <v>CS</v>
      </c>
      <c r="B2920" t="s">
        <v>140</v>
      </c>
      <c r="C2920">
        <v>56694195</v>
      </c>
      <c r="D2920" t="s">
        <v>3</v>
      </c>
      <c r="E2920">
        <v>24</v>
      </c>
      <c r="F2920" t="s">
        <v>5727</v>
      </c>
      <c r="G2920">
        <v>0.37810772942400001</v>
      </c>
    </row>
    <row r="2921" spans="1:7" x14ac:dyDescent="0.2">
      <c r="A2921" t="str">
        <f t="shared" si="249"/>
        <v>CS</v>
      </c>
      <c r="B2921" t="s">
        <v>140</v>
      </c>
      <c r="C2921">
        <v>56694134</v>
      </c>
      <c r="D2921" t="s">
        <v>8</v>
      </c>
      <c r="E2921">
        <v>22</v>
      </c>
      <c r="F2921" t="s">
        <v>5728</v>
      </c>
      <c r="G2921">
        <v>1.5219854601</v>
      </c>
    </row>
    <row r="2922" spans="1:7" x14ac:dyDescent="0.2">
      <c r="A2922" t="str">
        <f t="shared" si="249"/>
        <v>CS</v>
      </c>
      <c r="B2922" t="s">
        <v>140</v>
      </c>
      <c r="C2922">
        <v>56694160</v>
      </c>
      <c r="D2922" t="s">
        <v>8</v>
      </c>
      <c r="E2922">
        <v>24</v>
      </c>
      <c r="F2922" t="s">
        <v>5729</v>
      </c>
      <c r="G2922">
        <v>0.170868934901</v>
      </c>
    </row>
    <row r="2923" spans="1:7" x14ac:dyDescent="0.2">
      <c r="A2923" t="str">
        <f t="shared" si="249"/>
        <v>CS</v>
      </c>
      <c r="B2923" t="s">
        <v>140</v>
      </c>
      <c r="C2923">
        <v>56694170</v>
      </c>
      <c r="D2923" t="s">
        <v>3</v>
      </c>
      <c r="E2923">
        <v>24</v>
      </c>
      <c r="F2923" t="s">
        <v>5730</v>
      </c>
      <c r="G2923">
        <v>3.3269281924799998E-2</v>
      </c>
    </row>
    <row r="2924" spans="1:7" x14ac:dyDescent="0.2">
      <c r="A2924" t="str">
        <f t="shared" si="249"/>
        <v>CS</v>
      </c>
      <c r="B2924" t="s">
        <v>140</v>
      </c>
      <c r="C2924">
        <v>56694146</v>
      </c>
      <c r="D2924" t="s">
        <v>3</v>
      </c>
      <c r="E2924">
        <v>24</v>
      </c>
      <c r="F2924" t="s">
        <v>5731</v>
      </c>
      <c r="G2924">
        <v>0.107538473814</v>
      </c>
    </row>
    <row r="2925" spans="1:7" x14ac:dyDescent="0.2">
      <c r="A2925" t="str">
        <f t="shared" si="249"/>
        <v>CS</v>
      </c>
      <c r="B2925" t="s">
        <v>140</v>
      </c>
      <c r="C2925">
        <v>56693928</v>
      </c>
      <c r="D2925" t="s">
        <v>3</v>
      </c>
      <c r="E2925">
        <v>24</v>
      </c>
      <c r="F2925" t="s">
        <v>5732</v>
      </c>
      <c r="G2925">
        <v>0.71809492185599999</v>
      </c>
    </row>
    <row r="2926" spans="1:7" x14ac:dyDescent="0.2">
      <c r="A2926" t="str">
        <f t="shared" si="249"/>
        <v>CS</v>
      </c>
      <c r="B2926" t="s">
        <v>140</v>
      </c>
      <c r="C2926">
        <v>56693904</v>
      </c>
      <c r="D2926" t="s">
        <v>3</v>
      </c>
      <c r="E2926">
        <v>23</v>
      </c>
      <c r="F2926" t="s">
        <v>5733</v>
      </c>
      <c r="G2926">
        <v>0.75991961804300001</v>
      </c>
    </row>
    <row r="2927" spans="1:7" x14ac:dyDescent="0.2">
      <c r="A2927" t="str">
        <f t="shared" si="249"/>
        <v>CS</v>
      </c>
      <c r="B2927" t="s">
        <v>140</v>
      </c>
      <c r="C2927">
        <v>56694184</v>
      </c>
      <c r="D2927" t="s">
        <v>3</v>
      </c>
      <c r="E2927">
        <v>24</v>
      </c>
      <c r="F2927" t="s">
        <v>5734</v>
      </c>
      <c r="G2927">
        <v>-5.8488261651600003E-2</v>
      </c>
    </row>
    <row r="2928" spans="1:7" x14ac:dyDescent="0.2">
      <c r="A2928" t="str">
        <f t="shared" ref="A2928:A2937" si="250">"CSDE1"</f>
        <v>CSDE1</v>
      </c>
      <c r="B2928" t="s">
        <v>35</v>
      </c>
      <c r="C2928">
        <v>115300422</v>
      </c>
      <c r="D2928" t="s">
        <v>3</v>
      </c>
      <c r="E2928">
        <v>24</v>
      </c>
      <c r="F2928" t="s">
        <v>5735</v>
      </c>
      <c r="G2928">
        <v>0.68151556329100005</v>
      </c>
    </row>
    <row r="2929" spans="1:7" x14ac:dyDescent="0.2">
      <c r="A2929" t="str">
        <f t="shared" si="250"/>
        <v>CSDE1</v>
      </c>
      <c r="B2929" t="s">
        <v>35</v>
      </c>
      <c r="C2929">
        <v>115300427</v>
      </c>
      <c r="D2929" t="s">
        <v>3</v>
      </c>
      <c r="E2929">
        <v>23</v>
      </c>
      <c r="F2929" t="s">
        <v>5736</v>
      </c>
      <c r="G2929">
        <v>0.46779499594700003</v>
      </c>
    </row>
    <row r="2930" spans="1:7" x14ac:dyDescent="0.2">
      <c r="A2930" t="str">
        <f t="shared" si="250"/>
        <v>CSDE1</v>
      </c>
      <c r="B2930" t="s">
        <v>35</v>
      </c>
      <c r="C2930">
        <v>115300525</v>
      </c>
      <c r="D2930" t="s">
        <v>8</v>
      </c>
      <c r="E2930">
        <v>23</v>
      </c>
      <c r="F2930" t="s">
        <v>5737</v>
      </c>
      <c r="G2930">
        <v>0.209018397735</v>
      </c>
    </row>
    <row r="2931" spans="1:7" x14ac:dyDescent="0.2">
      <c r="A2931" t="str">
        <f t="shared" si="250"/>
        <v>CSDE1</v>
      </c>
      <c r="B2931" t="s">
        <v>35</v>
      </c>
      <c r="C2931">
        <v>115300463</v>
      </c>
      <c r="D2931" t="s">
        <v>8</v>
      </c>
      <c r="E2931">
        <v>24</v>
      </c>
      <c r="F2931" t="s">
        <v>5738</v>
      </c>
      <c r="G2931">
        <v>-9.2504222091799995E-2</v>
      </c>
    </row>
    <row r="2932" spans="1:7" x14ac:dyDescent="0.2">
      <c r="A2932" t="str">
        <f t="shared" si="250"/>
        <v>CSDE1</v>
      </c>
      <c r="B2932" t="s">
        <v>35</v>
      </c>
      <c r="C2932">
        <v>115300592</v>
      </c>
      <c r="D2932" t="s">
        <v>3</v>
      </c>
      <c r="E2932">
        <v>23</v>
      </c>
      <c r="F2932" t="s">
        <v>5739</v>
      </c>
      <c r="G2932">
        <v>0.64436547407599998</v>
      </c>
    </row>
    <row r="2933" spans="1:7" x14ac:dyDescent="0.2">
      <c r="A2933" t="str">
        <f t="shared" si="250"/>
        <v>CSDE1</v>
      </c>
      <c r="B2933" t="s">
        <v>35</v>
      </c>
      <c r="C2933">
        <v>115300577</v>
      </c>
      <c r="D2933" t="s">
        <v>3</v>
      </c>
      <c r="E2933">
        <v>23</v>
      </c>
      <c r="F2933" t="s">
        <v>5740</v>
      </c>
      <c r="G2933">
        <v>1.0788154783999999</v>
      </c>
    </row>
    <row r="2934" spans="1:7" x14ac:dyDescent="0.2">
      <c r="A2934" t="str">
        <f t="shared" si="250"/>
        <v>CSDE1</v>
      </c>
      <c r="B2934" t="s">
        <v>35</v>
      </c>
      <c r="C2934">
        <v>115300561</v>
      </c>
      <c r="D2934" t="s">
        <v>3</v>
      </c>
      <c r="E2934">
        <v>24</v>
      </c>
      <c r="F2934" t="s">
        <v>5741</v>
      </c>
      <c r="G2934">
        <v>1.23966895831</v>
      </c>
    </row>
    <row r="2935" spans="1:7" x14ac:dyDescent="0.2">
      <c r="A2935" t="str">
        <f t="shared" si="250"/>
        <v>CSDE1</v>
      </c>
      <c r="B2935" t="s">
        <v>35</v>
      </c>
      <c r="C2935">
        <v>115300527</v>
      </c>
      <c r="D2935" t="s">
        <v>3</v>
      </c>
      <c r="E2935">
        <v>24</v>
      </c>
      <c r="F2935" t="s">
        <v>5742</v>
      </c>
      <c r="G2935">
        <v>0.31995402609399998</v>
      </c>
    </row>
    <row r="2936" spans="1:7" x14ac:dyDescent="0.2">
      <c r="A2936" t="str">
        <f t="shared" si="250"/>
        <v>CSDE1</v>
      </c>
      <c r="B2936" t="s">
        <v>35</v>
      </c>
      <c r="C2936">
        <v>115300518</v>
      </c>
      <c r="D2936" t="s">
        <v>3</v>
      </c>
      <c r="E2936">
        <v>23</v>
      </c>
      <c r="F2936" t="s">
        <v>5743</v>
      </c>
      <c r="G2936">
        <v>0.37712726305200001</v>
      </c>
    </row>
    <row r="2937" spans="1:7" x14ac:dyDescent="0.2">
      <c r="A2937" t="str">
        <f t="shared" si="250"/>
        <v>CSDE1</v>
      </c>
      <c r="B2937" t="s">
        <v>35</v>
      </c>
      <c r="C2937">
        <v>115300475</v>
      </c>
      <c r="D2937" t="s">
        <v>3</v>
      </c>
      <c r="E2937">
        <v>24</v>
      </c>
      <c r="F2937" t="s">
        <v>5744</v>
      </c>
      <c r="G2937">
        <v>0.50473249258800001</v>
      </c>
    </row>
    <row r="2938" spans="1:7" x14ac:dyDescent="0.2">
      <c r="A2938" t="str">
        <f t="shared" ref="A2938:A2954" si="251">"CSE1L"</f>
        <v>CSE1L</v>
      </c>
      <c r="B2938" t="s">
        <v>352</v>
      </c>
      <c r="C2938">
        <v>47663092</v>
      </c>
      <c r="D2938" t="s">
        <v>3</v>
      </c>
      <c r="E2938">
        <v>22</v>
      </c>
      <c r="F2938" t="s">
        <v>5745</v>
      </c>
      <c r="G2938">
        <v>0.53521793570200005</v>
      </c>
    </row>
    <row r="2939" spans="1:7" x14ac:dyDescent="0.2">
      <c r="A2939" t="str">
        <f t="shared" si="251"/>
        <v>CSE1L</v>
      </c>
      <c r="B2939" t="s">
        <v>352</v>
      </c>
      <c r="C2939">
        <v>47662928</v>
      </c>
      <c r="D2939" t="s">
        <v>8</v>
      </c>
      <c r="E2939">
        <v>23</v>
      </c>
      <c r="F2939" t="s">
        <v>5746</v>
      </c>
      <c r="G2939">
        <v>0.201087789361</v>
      </c>
    </row>
    <row r="2940" spans="1:7" x14ac:dyDescent="0.2">
      <c r="A2940" t="str">
        <f t="shared" si="251"/>
        <v>CSE1L</v>
      </c>
      <c r="B2940" t="s">
        <v>352</v>
      </c>
      <c r="C2940">
        <v>47662834</v>
      </c>
      <c r="D2940" t="s">
        <v>8</v>
      </c>
      <c r="E2940">
        <v>23</v>
      </c>
      <c r="F2940" t="s">
        <v>5747</v>
      </c>
      <c r="G2940">
        <v>0.80264238849699998</v>
      </c>
    </row>
    <row r="2941" spans="1:7" x14ac:dyDescent="0.2">
      <c r="A2941" t="str">
        <f t="shared" si="251"/>
        <v>CSE1L</v>
      </c>
      <c r="B2941" t="s">
        <v>352</v>
      </c>
      <c r="C2941">
        <v>47662866</v>
      </c>
      <c r="D2941" t="s">
        <v>8</v>
      </c>
      <c r="E2941">
        <v>22</v>
      </c>
      <c r="F2941" t="s">
        <v>5748</v>
      </c>
      <c r="G2941">
        <v>-2.40955803121E-2</v>
      </c>
    </row>
    <row r="2942" spans="1:7" x14ac:dyDescent="0.2">
      <c r="A2942" t="str">
        <f t="shared" si="251"/>
        <v>CSE1L</v>
      </c>
      <c r="B2942" t="s">
        <v>352</v>
      </c>
      <c r="C2942">
        <v>47663139</v>
      </c>
      <c r="D2942" t="s">
        <v>8</v>
      </c>
      <c r="E2942">
        <v>24</v>
      </c>
      <c r="F2942" t="s">
        <v>5749</v>
      </c>
      <c r="G2942">
        <v>6.3540807313800005E-2</v>
      </c>
    </row>
    <row r="2943" spans="1:7" x14ac:dyDescent="0.2">
      <c r="A2943" t="str">
        <f t="shared" si="251"/>
        <v>CSE1L</v>
      </c>
      <c r="B2943" t="s">
        <v>352</v>
      </c>
      <c r="C2943">
        <v>47663116</v>
      </c>
      <c r="D2943" t="s">
        <v>8</v>
      </c>
      <c r="E2943">
        <v>23</v>
      </c>
      <c r="F2943" t="s">
        <v>5750</v>
      </c>
      <c r="G2943">
        <v>5.1277024050800001E-2</v>
      </c>
    </row>
    <row r="2944" spans="1:7" x14ac:dyDescent="0.2">
      <c r="A2944" t="str">
        <f t="shared" si="251"/>
        <v>CSE1L</v>
      </c>
      <c r="B2944" t="s">
        <v>352</v>
      </c>
      <c r="C2944">
        <v>47663097</v>
      </c>
      <c r="D2944" t="s">
        <v>8</v>
      </c>
      <c r="E2944">
        <v>23</v>
      </c>
      <c r="F2944" t="s">
        <v>5751</v>
      </c>
      <c r="G2944">
        <v>0.15547272900600001</v>
      </c>
    </row>
    <row r="2945" spans="1:7" x14ac:dyDescent="0.2">
      <c r="A2945" t="str">
        <f t="shared" si="251"/>
        <v>CSE1L</v>
      </c>
      <c r="B2945" t="s">
        <v>352</v>
      </c>
      <c r="C2945">
        <v>47663003</v>
      </c>
      <c r="D2945" t="s">
        <v>8</v>
      </c>
      <c r="E2945">
        <v>24</v>
      </c>
      <c r="F2945" t="s">
        <v>5752</v>
      </c>
      <c r="G2945">
        <v>2.4712230786299999E-2</v>
      </c>
    </row>
    <row r="2946" spans="1:7" x14ac:dyDescent="0.2">
      <c r="A2946" t="str">
        <f t="shared" si="251"/>
        <v>CSE1L</v>
      </c>
      <c r="B2946" t="s">
        <v>352</v>
      </c>
      <c r="C2946">
        <v>47662994</v>
      </c>
      <c r="D2946" t="s">
        <v>8</v>
      </c>
      <c r="E2946">
        <v>23</v>
      </c>
      <c r="F2946" t="s">
        <v>5753</v>
      </c>
      <c r="G2946">
        <v>-3.1762722947100003E-2</v>
      </c>
    </row>
    <row r="2947" spans="1:7" x14ac:dyDescent="0.2">
      <c r="A2947" t="str">
        <f t="shared" si="251"/>
        <v>CSE1L</v>
      </c>
      <c r="B2947" t="s">
        <v>352</v>
      </c>
      <c r="C2947">
        <v>47662927</v>
      </c>
      <c r="D2947" t="s">
        <v>8</v>
      </c>
      <c r="E2947">
        <v>24</v>
      </c>
      <c r="F2947" t="s">
        <v>5754</v>
      </c>
      <c r="G2947">
        <v>-7.11626432586E-2</v>
      </c>
    </row>
    <row r="2948" spans="1:7" x14ac:dyDescent="0.2">
      <c r="A2948" t="str">
        <f t="shared" si="251"/>
        <v>CSE1L</v>
      </c>
      <c r="B2948" t="s">
        <v>352</v>
      </c>
      <c r="C2948">
        <v>47662888</v>
      </c>
      <c r="D2948" t="s">
        <v>8</v>
      </c>
      <c r="E2948">
        <v>23</v>
      </c>
      <c r="F2948" t="s">
        <v>5755</v>
      </c>
      <c r="G2948">
        <v>1.1432363458200001</v>
      </c>
    </row>
    <row r="2949" spans="1:7" x14ac:dyDescent="0.2">
      <c r="A2949" t="str">
        <f t="shared" si="251"/>
        <v>CSE1L</v>
      </c>
      <c r="B2949" t="s">
        <v>352</v>
      </c>
      <c r="C2949">
        <v>47662867</v>
      </c>
      <c r="D2949" t="s">
        <v>8</v>
      </c>
      <c r="E2949">
        <v>23</v>
      </c>
      <c r="F2949" t="s">
        <v>5756</v>
      </c>
      <c r="G2949">
        <v>-6.4364050502500002E-4</v>
      </c>
    </row>
    <row r="2950" spans="1:7" x14ac:dyDescent="0.2">
      <c r="A2950" t="str">
        <f t="shared" si="251"/>
        <v>CSE1L</v>
      </c>
      <c r="B2950" t="s">
        <v>352</v>
      </c>
      <c r="C2950">
        <v>47662994</v>
      </c>
      <c r="D2950" t="s">
        <v>8</v>
      </c>
      <c r="E2950">
        <v>24</v>
      </c>
      <c r="F2950" t="s">
        <v>5757</v>
      </c>
      <c r="G2950">
        <v>-1.7478226554100001E-2</v>
      </c>
    </row>
    <row r="2951" spans="1:7" x14ac:dyDescent="0.2">
      <c r="A2951" t="str">
        <f t="shared" si="251"/>
        <v>CSE1L</v>
      </c>
      <c r="B2951" t="s">
        <v>352</v>
      </c>
      <c r="C2951">
        <v>47663096</v>
      </c>
      <c r="D2951" t="s">
        <v>8</v>
      </c>
      <c r="E2951">
        <v>24</v>
      </c>
      <c r="F2951" t="s">
        <v>5758</v>
      </c>
      <c r="G2951">
        <v>1.8427886603500001E-2</v>
      </c>
    </row>
    <row r="2952" spans="1:7" x14ac:dyDescent="0.2">
      <c r="A2952" t="str">
        <f t="shared" si="251"/>
        <v>CSE1L</v>
      </c>
      <c r="B2952" t="s">
        <v>352</v>
      </c>
      <c r="C2952">
        <v>47662888</v>
      </c>
      <c r="D2952" t="s">
        <v>8</v>
      </c>
      <c r="E2952">
        <v>24</v>
      </c>
      <c r="F2952" t="s">
        <v>5759</v>
      </c>
      <c r="G2952">
        <v>1.0541212656800001</v>
      </c>
    </row>
    <row r="2953" spans="1:7" x14ac:dyDescent="0.2">
      <c r="A2953" t="str">
        <f t="shared" si="251"/>
        <v>CSE1L</v>
      </c>
      <c r="B2953" t="s">
        <v>352</v>
      </c>
      <c r="C2953">
        <v>47662933</v>
      </c>
      <c r="D2953" t="s">
        <v>3</v>
      </c>
      <c r="E2953">
        <v>24</v>
      </c>
      <c r="F2953" t="s">
        <v>5760</v>
      </c>
      <c r="G2953">
        <v>0.14996186742500001</v>
      </c>
    </row>
    <row r="2954" spans="1:7" x14ac:dyDescent="0.2">
      <c r="A2954" t="str">
        <f t="shared" si="251"/>
        <v>CSE1L</v>
      </c>
      <c r="B2954" t="s">
        <v>352</v>
      </c>
      <c r="C2954">
        <v>47663102</v>
      </c>
      <c r="D2954" t="s">
        <v>8</v>
      </c>
      <c r="E2954">
        <v>24</v>
      </c>
      <c r="F2954" t="s">
        <v>5761</v>
      </c>
      <c r="G2954">
        <v>1.30604882818E-3</v>
      </c>
    </row>
    <row r="2955" spans="1:7" x14ac:dyDescent="0.2">
      <c r="A2955" t="str">
        <f t="shared" ref="A2955:A2964" si="252">"CSNK2A1"</f>
        <v>CSNK2A1</v>
      </c>
      <c r="B2955" t="s">
        <v>352</v>
      </c>
      <c r="C2955">
        <v>524211</v>
      </c>
      <c r="D2955" t="s">
        <v>3</v>
      </c>
      <c r="E2955">
        <v>23</v>
      </c>
      <c r="F2955" t="s">
        <v>5762</v>
      </c>
      <c r="G2955">
        <v>0.44486392690799997</v>
      </c>
    </row>
    <row r="2956" spans="1:7" x14ac:dyDescent="0.2">
      <c r="A2956" t="str">
        <f t="shared" si="252"/>
        <v>CSNK2A1</v>
      </c>
      <c r="B2956" t="s">
        <v>352</v>
      </c>
      <c r="C2956">
        <v>524252</v>
      </c>
      <c r="D2956" t="s">
        <v>3</v>
      </c>
      <c r="E2956">
        <v>24</v>
      </c>
      <c r="F2956" t="s">
        <v>5763</v>
      </c>
      <c r="G2956">
        <v>0.256335738127</v>
      </c>
    </row>
    <row r="2957" spans="1:7" x14ac:dyDescent="0.2">
      <c r="A2957" t="str">
        <f t="shared" si="252"/>
        <v>CSNK2A1</v>
      </c>
      <c r="B2957" t="s">
        <v>352</v>
      </c>
      <c r="C2957">
        <v>524258</v>
      </c>
      <c r="D2957" t="s">
        <v>3</v>
      </c>
      <c r="E2957">
        <v>24</v>
      </c>
      <c r="F2957" t="s">
        <v>5764</v>
      </c>
      <c r="G2957">
        <v>0.48744312643400001</v>
      </c>
    </row>
    <row r="2958" spans="1:7" x14ac:dyDescent="0.2">
      <c r="A2958" t="str">
        <f t="shared" si="252"/>
        <v>CSNK2A1</v>
      </c>
      <c r="B2958" t="s">
        <v>352</v>
      </c>
      <c r="C2958">
        <v>524270</v>
      </c>
      <c r="D2958" t="s">
        <v>3</v>
      </c>
      <c r="E2958">
        <v>24</v>
      </c>
      <c r="F2958" t="s">
        <v>5765</v>
      </c>
      <c r="G2958">
        <v>-0.13030464474</v>
      </c>
    </row>
    <row r="2959" spans="1:7" x14ac:dyDescent="0.2">
      <c r="A2959" t="str">
        <f t="shared" si="252"/>
        <v>CSNK2A1</v>
      </c>
      <c r="B2959" t="s">
        <v>352</v>
      </c>
      <c r="C2959">
        <v>524311</v>
      </c>
      <c r="D2959" t="s">
        <v>8</v>
      </c>
      <c r="E2959">
        <v>24</v>
      </c>
      <c r="F2959" t="s">
        <v>5766</v>
      </c>
      <c r="G2959">
        <v>1.06210695847</v>
      </c>
    </row>
    <row r="2960" spans="1:7" x14ac:dyDescent="0.2">
      <c r="A2960" t="str">
        <f t="shared" si="252"/>
        <v>CSNK2A1</v>
      </c>
      <c r="B2960" t="s">
        <v>352</v>
      </c>
      <c r="C2960">
        <v>524244</v>
      </c>
      <c r="D2960" t="s">
        <v>8</v>
      </c>
      <c r="E2960">
        <v>24</v>
      </c>
      <c r="F2960" t="s">
        <v>5767</v>
      </c>
      <c r="G2960">
        <v>0.27072415956200002</v>
      </c>
    </row>
    <row r="2961" spans="1:7" x14ac:dyDescent="0.2">
      <c r="A2961" t="str">
        <f t="shared" si="252"/>
        <v>CSNK2A1</v>
      </c>
      <c r="B2961" t="s">
        <v>352</v>
      </c>
      <c r="C2961">
        <v>524219</v>
      </c>
      <c r="D2961" t="s">
        <v>8</v>
      </c>
      <c r="E2961">
        <v>24</v>
      </c>
      <c r="F2961" t="s">
        <v>5768</v>
      </c>
      <c r="G2961">
        <v>0.79204918810500002</v>
      </c>
    </row>
    <row r="2962" spans="1:7" x14ac:dyDescent="0.2">
      <c r="A2962" t="str">
        <f t="shared" si="252"/>
        <v>CSNK2A1</v>
      </c>
      <c r="B2962" t="s">
        <v>352</v>
      </c>
      <c r="C2962">
        <v>524461</v>
      </c>
      <c r="D2962" t="s">
        <v>3</v>
      </c>
      <c r="E2962">
        <v>23</v>
      </c>
      <c r="F2962" t="s">
        <v>5769</v>
      </c>
      <c r="G2962">
        <v>0.159154560818</v>
      </c>
    </row>
    <row r="2963" spans="1:7" x14ac:dyDescent="0.2">
      <c r="A2963" t="str">
        <f t="shared" si="252"/>
        <v>CSNK2A1</v>
      </c>
      <c r="B2963" t="s">
        <v>352</v>
      </c>
      <c r="C2963">
        <v>524191</v>
      </c>
      <c r="D2963" t="s">
        <v>8</v>
      </c>
      <c r="E2963">
        <v>24</v>
      </c>
      <c r="F2963" t="s">
        <v>5770</v>
      </c>
      <c r="G2963">
        <v>6.6628795878899999E-2</v>
      </c>
    </row>
    <row r="2964" spans="1:7" x14ac:dyDescent="0.2">
      <c r="A2964" t="str">
        <f t="shared" si="252"/>
        <v>CSNK2A1</v>
      </c>
      <c r="B2964" t="s">
        <v>352</v>
      </c>
      <c r="C2964">
        <v>524305</v>
      </c>
      <c r="D2964" t="s">
        <v>3</v>
      </c>
      <c r="E2964">
        <v>23</v>
      </c>
      <c r="F2964" t="s">
        <v>5771</v>
      </c>
      <c r="G2964">
        <v>1.1458438534299999</v>
      </c>
    </row>
    <row r="2965" spans="1:7" x14ac:dyDescent="0.2">
      <c r="A2965" t="str">
        <f t="shared" ref="A2965:A2981" si="253">"CSTF1"</f>
        <v>CSTF1</v>
      </c>
      <c r="B2965" t="s">
        <v>352</v>
      </c>
      <c r="C2965">
        <v>54967649</v>
      </c>
      <c r="D2965" t="s">
        <v>8</v>
      </c>
      <c r="E2965">
        <v>23</v>
      </c>
      <c r="F2965" t="s">
        <v>5772</v>
      </c>
      <c r="G2965">
        <v>0.252005733748</v>
      </c>
    </row>
    <row r="2966" spans="1:7" x14ac:dyDescent="0.2">
      <c r="A2966" t="str">
        <f t="shared" si="253"/>
        <v>CSTF1</v>
      </c>
      <c r="B2966" t="s">
        <v>352</v>
      </c>
      <c r="C2966">
        <v>54967698</v>
      </c>
      <c r="D2966" t="s">
        <v>8</v>
      </c>
      <c r="E2966">
        <v>24</v>
      </c>
      <c r="F2966" t="s">
        <v>5773</v>
      </c>
      <c r="G2966">
        <v>0.88079784507400005</v>
      </c>
    </row>
    <row r="2967" spans="1:7" x14ac:dyDescent="0.2">
      <c r="A2967" t="str">
        <f t="shared" si="253"/>
        <v>CSTF1</v>
      </c>
      <c r="B2967" t="s">
        <v>352</v>
      </c>
      <c r="C2967">
        <v>54967658</v>
      </c>
      <c r="D2967" t="s">
        <v>8</v>
      </c>
      <c r="E2967">
        <v>22</v>
      </c>
      <c r="F2967" t="s">
        <v>5774</v>
      </c>
      <c r="G2967">
        <v>0.34482061586700002</v>
      </c>
    </row>
    <row r="2968" spans="1:7" x14ac:dyDescent="0.2">
      <c r="A2968" t="str">
        <f t="shared" si="253"/>
        <v>CSTF1</v>
      </c>
      <c r="B2968" t="s">
        <v>352</v>
      </c>
      <c r="C2968">
        <v>54967432</v>
      </c>
      <c r="D2968" t="s">
        <v>3</v>
      </c>
      <c r="E2968">
        <v>23</v>
      </c>
      <c r="F2968" t="s">
        <v>5775</v>
      </c>
      <c r="G2968">
        <v>5.0638751037400002E-2</v>
      </c>
    </row>
    <row r="2969" spans="1:7" x14ac:dyDescent="0.2">
      <c r="A2969" t="str">
        <f t="shared" si="253"/>
        <v>CSTF1</v>
      </c>
      <c r="B2969" t="s">
        <v>352</v>
      </c>
      <c r="C2969">
        <v>54967480</v>
      </c>
      <c r="D2969" t="s">
        <v>3</v>
      </c>
      <c r="E2969">
        <v>24</v>
      </c>
      <c r="F2969" t="s">
        <v>5776</v>
      </c>
      <c r="G2969">
        <v>0.96772355662099996</v>
      </c>
    </row>
    <row r="2970" spans="1:7" x14ac:dyDescent="0.2">
      <c r="A2970" t="str">
        <f t="shared" si="253"/>
        <v>CSTF1</v>
      </c>
      <c r="B2970" t="s">
        <v>352</v>
      </c>
      <c r="C2970">
        <v>54967503</v>
      </c>
      <c r="D2970" t="s">
        <v>3</v>
      </c>
      <c r="E2970">
        <v>23</v>
      </c>
      <c r="F2970" t="s">
        <v>5777</v>
      </c>
      <c r="G2970">
        <v>1.1514785983</v>
      </c>
    </row>
    <row r="2971" spans="1:7" x14ac:dyDescent="0.2">
      <c r="A2971" t="str">
        <f t="shared" si="253"/>
        <v>CSTF1</v>
      </c>
      <c r="B2971" t="s">
        <v>352</v>
      </c>
      <c r="C2971">
        <v>54967525</v>
      </c>
      <c r="D2971" t="s">
        <v>3</v>
      </c>
      <c r="E2971">
        <v>23</v>
      </c>
      <c r="F2971" t="s">
        <v>5778</v>
      </c>
      <c r="G2971">
        <v>0.113854848195</v>
      </c>
    </row>
    <row r="2972" spans="1:7" x14ac:dyDescent="0.2">
      <c r="A2972" t="str">
        <f t="shared" si="253"/>
        <v>CSTF1</v>
      </c>
      <c r="B2972" t="s">
        <v>352</v>
      </c>
      <c r="C2972">
        <v>54967631</v>
      </c>
      <c r="D2972" t="s">
        <v>3</v>
      </c>
      <c r="E2972">
        <v>24</v>
      </c>
      <c r="F2972" t="s">
        <v>5779</v>
      </c>
      <c r="G2972">
        <v>0.37589531570200002</v>
      </c>
    </row>
    <row r="2973" spans="1:7" x14ac:dyDescent="0.2">
      <c r="A2973" t="str">
        <f t="shared" si="253"/>
        <v>CSTF1</v>
      </c>
      <c r="B2973" t="s">
        <v>352</v>
      </c>
      <c r="C2973">
        <v>54967661</v>
      </c>
      <c r="D2973" t="s">
        <v>3</v>
      </c>
      <c r="E2973">
        <v>23</v>
      </c>
      <c r="F2973" t="s">
        <v>5780</v>
      </c>
      <c r="G2973">
        <v>0.256531714129</v>
      </c>
    </row>
    <row r="2974" spans="1:7" x14ac:dyDescent="0.2">
      <c r="A2974" t="str">
        <f t="shared" si="253"/>
        <v>CSTF1</v>
      </c>
      <c r="B2974" t="s">
        <v>352</v>
      </c>
      <c r="C2974">
        <v>54967711</v>
      </c>
      <c r="D2974" t="s">
        <v>8</v>
      </c>
      <c r="E2974">
        <v>24</v>
      </c>
      <c r="F2974" t="s">
        <v>5781</v>
      </c>
      <c r="G2974">
        <v>0.23965959204699999</v>
      </c>
    </row>
    <row r="2975" spans="1:7" x14ac:dyDescent="0.2">
      <c r="A2975" t="str">
        <f t="shared" si="253"/>
        <v>CSTF1</v>
      </c>
      <c r="B2975" t="s">
        <v>352</v>
      </c>
      <c r="C2975">
        <v>54967552</v>
      </c>
      <c r="D2975" t="s">
        <v>8</v>
      </c>
      <c r="E2975">
        <v>22</v>
      </c>
      <c r="F2975" t="s">
        <v>5782</v>
      </c>
      <c r="G2975">
        <v>0.143284407118</v>
      </c>
    </row>
    <row r="2976" spans="1:7" x14ac:dyDescent="0.2">
      <c r="A2976" t="str">
        <f t="shared" si="253"/>
        <v>CSTF1</v>
      </c>
      <c r="B2976" t="s">
        <v>352</v>
      </c>
      <c r="C2976">
        <v>54967631</v>
      </c>
      <c r="D2976" t="s">
        <v>3</v>
      </c>
      <c r="E2976">
        <v>21</v>
      </c>
      <c r="F2976" t="s">
        <v>5783</v>
      </c>
      <c r="G2976">
        <v>0.27331688212299998</v>
      </c>
    </row>
    <row r="2977" spans="1:7" x14ac:dyDescent="0.2">
      <c r="A2977" t="str">
        <f t="shared" si="253"/>
        <v>CSTF1</v>
      </c>
      <c r="B2977" t="s">
        <v>352</v>
      </c>
      <c r="C2977">
        <v>54967503</v>
      </c>
      <c r="D2977" t="s">
        <v>3</v>
      </c>
      <c r="E2977">
        <v>24</v>
      </c>
      <c r="F2977" t="s">
        <v>5784</v>
      </c>
      <c r="G2977">
        <v>0.82235837379900001</v>
      </c>
    </row>
    <row r="2978" spans="1:7" x14ac:dyDescent="0.2">
      <c r="A2978" t="str">
        <f t="shared" si="253"/>
        <v>CSTF1</v>
      </c>
      <c r="B2978" t="s">
        <v>352</v>
      </c>
      <c r="C2978">
        <v>54967481</v>
      </c>
      <c r="D2978" t="s">
        <v>3</v>
      </c>
      <c r="E2978">
        <v>24</v>
      </c>
      <c r="F2978" t="s">
        <v>5785</v>
      </c>
      <c r="G2978">
        <v>0.86618589215399999</v>
      </c>
    </row>
    <row r="2979" spans="1:7" x14ac:dyDescent="0.2">
      <c r="A2979" t="str">
        <f t="shared" si="253"/>
        <v>CSTF1</v>
      </c>
      <c r="B2979" t="s">
        <v>352</v>
      </c>
      <c r="C2979">
        <v>54967458</v>
      </c>
      <c r="D2979" t="s">
        <v>3</v>
      </c>
      <c r="E2979">
        <v>23</v>
      </c>
      <c r="F2979" t="s">
        <v>5786</v>
      </c>
      <c r="G2979">
        <v>0.613950532002</v>
      </c>
    </row>
    <row r="2980" spans="1:7" x14ac:dyDescent="0.2">
      <c r="A2980" t="str">
        <f t="shared" si="253"/>
        <v>CSTF1</v>
      </c>
      <c r="B2980" t="s">
        <v>352</v>
      </c>
      <c r="C2980">
        <v>54967432</v>
      </c>
      <c r="D2980" t="s">
        <v>3</v>
      </c>
      <c r="E2980">
        <v>24</v>
      </c>
      <c r="F2980" t="s">
        <v>5787</v>
      </c>
      <c r="G2980">
        <v>-4.5456230671599998E-2</v>
      </c>
    </row>
    <row r="2981" spans="1:7" x14ac:dyDescent="0.2">
      <c r="A2981" t="str">
        <f t="shared" si="253"/>
        <v>CSTF1</v>
      </c>
      <c r="B2981" t="s">
        <v>352</v>
      </c>
      <c r="C2981">
        <v>54967707</v>
      </c>
      <c r="D2981" t="s">
        <v>8</v>
      </c>
      <c r="E2981">
        <v>24</v>
      </c>
      <c r="F2981" t="s">
        <v>5788</v>
      </c>
      <c r="G2981">
        <v>0.69951682494099998</v>
      </c>
    </row>
    <row r="2982" spans="1:7" x14ac:dyDescent="0.2">
      <c r="A2982" t="str">
        <f t="shared" ref="A2982:A2991" si="254">"CSTF2"</f>
        <v>CSTF2</v>
      </c>
      <c r="B2982" t="s">
        <v>172</v>
      </c>
      <c r="C2982">
        <v>100075513</v>
      </c>
      <c r="D2982" t="s">
        <v>3</v>
      </c>
      <c r="E2982">
        <v>24</v>
      </c>
      <c r="F2982" t="s">
        <v>5789</v>
      </c>
      <c r="G2982">
        <v>0.13533877630899999</v>
      </c>
    </row>
    <row r="2983" spans="1:7" x14ac:dyDescent="0.2">
      <c r="A2983" t="str">
        <f t="shared" si="254"/>
        <v>CSTF2</v>
      </c>
      <c r="B2983" t="s">
        <v>172</v>
      </c>
      <c r="C2983">
        <v>100075429</v>
      </c>
      <c r="D2983" t="s">
        <v>3</v>
      </c>
      <c r="E2983">
        <v>22</v>
      </c>
      <c r="F2983" t="s">
        <v>5790</v>
      </c>
      <c r="G2983">
        <v>0.41911846057899999</v>
      </c>
    </row>
    <row r="2984" spans="1:7" x14ac:dyDescent="0.2">
      <c r="A2984" t="str">
        <f t="shared" si="254"/>
        <v>CSTF2</v>
      </c>
      <c r="B2984" t="s">
        <v>172</v>
      </c>
      <c r="C2984">
        <v>100075568</v>
      </c>
      <c r="D2984" t="s">
        <v>3</v>
      </c>
      <c r="E2984">
        <v>23</v>
      </c>
      <c r="F2984" t="s">
        <v>5791</v>
      </c>
      <c r="G2984">
        <v>0.82817800842699996</v>
      </c>
    </row>
    <row r="2985" spans="1:7" x14ac:dyDescent="0.2">
      <c r="A2985" t="str">
        <f t="shared" si="254"/>
        <v>CSTF2</v>
      </c>
      <c r="B2985" t="s">
        <v>172</v>
      </c>
      <c r="C2985">
        <v>100075438</v>
      </c>
      <c r="D2985" t="s">
        <v>8</v>
      </c>
      <c r="E2985">
        <v>23</v>
      </c>
      <c r="F2985" t="s">
        <v>5792</v>
      </c>
      <c r="G2985">
        <v>1.0373685982</v>
      </c>
    </row>
    <row r="2986" spans="1:7" x14ac:dyDescent="0.2">
      <c r="A2986" t="str">
        <f t="shared" si="254"/>
        <v>CSTF2</v>
      </c>
      <c r="B2986" t="s">
        <v>172</v>
      </c>
      <c r="C2986">
        <v>100075624</v>
      </c>
      <c r="D2986" t="s">
        <v>3</v>
      </c>
      <c r="E2986">
        <v>24</v>
      </c>
      <c r="F2986" t="s">
        <v>5793</v>
      </c>
      <c r="G2986">
        <v>0.87521493392299998</v>
      </c>
    </row>
    <row r="2987" spans="1:7" x14ac:dyDescent="0.2">
      <c r="A2987" t="str">
        <f t="shared" si="254"/>
        <v>CSTF2</v>
      </c>
      <c r="B2987" t="s">
        <v>172</v>
      </c>
      <c r="C2987">
        <v>100075632</v>
      </c>
      <c r="D2987" t="s">
        <v>3</v>
      </c>
      <c r="E2987">
        <v>23</v>
      </c>
      <c r="F2987" t="s">
        <v>5794</v>
      </c>
      <c r="G2987">
        <v>0.74018289118199998</v>
      </c>
    </row>
    <row r="2988" spans="1:7" x14ac:dyDescent="0.2">
      <c r="A2988" t="str">
        <f t="shared" si="254"/>
        <v>CSTF2</v>
      </c>
      <c r="B2988" t="s">
        <v>172</v>
      </c>
      <c r="C2988">
        <v>100075364</v>
      </c>
      <c r="D2988" t="s">
        <v>8</v>
      </c>
      <c r="E2988">
        <v>22</v>
      </c>
      <c r="F2988" t="s">
        <v>5795</v>
      </c>
      <c r="G2988">
        <v>0.86050222280800004</v>
      </c>
    </row>
    <row r="2989" spans="1:7" x14ac:dyDescent="0.2">
      <c r="A2989" t="str">
        <f t="shared" si="254"/>
        <v>CSTF2</v>
      </c>
      <c r="B2989" t="s">
        <v>172</v>
      </c>
      <c r="C2989">
        <v>100075377</v>
      </c>
      <c r="D2989" t="s">
        <v>8</v>
      </c>
      <c r="E2989">
        <v>24</v>
      </c>
      <c r="F2989" t="s">
        <v>5796</v>
      </c>
      <c r="G2989">
        <v>0.40861331192700001</v>
      </c>
    </row>
    <row r="2990" spans="1:7" x14ac:dyDescent="0.2">
      <c r="A2990" t="str">
        <f t="shared" si="254"/>
        <v>CSTF2</v>
      </c>
      <c r="B2990" t="s">
        <v>172</v>
      </c>
      <c r="C2990">
        <v>100075408</v>
      </c>
      <c r="D2990" t="s">
        <v>8</v>
      </c>
      <c r="E2990">
        <v>24</v>
      </c>
      <c r="F2990" t="s">
        <v>5797</v>
      </c>
      <c r="G2990">
        <v>1.08741646788</v>
      </c>
    </row>
    <row r="2991" spans="1:7" x14ac:dyDescent="0.2">
      <c r="A2991" t="str">
        <f t="shared" si="254"/>
        <v>CSTF2</v>
      </c>
      <c r="B2991" t="s">
        <v>172</v>
      </c>
      <c r="C2991">
        <v>100075665</v>
      </c>
      <c r="D2991" t="s">
        <v>8</v>
      </c>
      <c r="E2991">
        <v>24</v>
      </c>
      <c r="F2991" t="s">
        <v>5798</v>
      </c>
      <c r="G2991">
        <v>0.48203781699800002</v>
      </c>
    </row>
    <row r="2992" spans="1:7" x14ac:dyDescent="0.2">
      <c r="A2992" t="str">
        <f t="shared" ref="A2992:A3003" si="255">"CSTF3"</f>
        <v>CSTF3</v>
      </c>
      <c r="B2992" t="s">
        <v>291</v>
      </c>
      <c r="C2992">
        <v>33182986</v>
      </c>
      <c r="D2992" t="s">
        <v>3</v>
      </c>
      <c r="E2992">
        <v>23</v>
      </c>
      <c r="F2992" t="s">
        <v>5799</v>
      </c>
      <c r="G2992">
        <v>0.99213106254700001</v>
      </c>
    </row>
    <row r="2993" spans="1:7" x14ac:dyDescent="0.2">
      <c r="A2993" t="str">
        <f t="shared" si="255"/>
        <v>CSTF3</v>
      </c>
      <c r="B2993" t="s">
        <v>291</v>
      </c>
      <c r="C2993">
        <v>33182788</v>
      </c>
      <c r="D2993" t="s">
        <v>8</v>
      </c>
      <c r="E2993">
        <v>24</v>
      </c>
      <c r="F2993" t="s">
        <v>5800</v>
      </c>
      <c r="G2993">
        <v>0.99671136564600005</v>
      </c>
    </row>
    <row r="2994" spans="1:7" x14ac:dyDescent="0.2">
      <c r="A2994" t="str">
        <f t="shared" si="255"/>
        <v>CSTF3</v>
      </c>
      <c r="B2994" t="s">
        <v>291</v>
      </c>
      <c r="C2994">
        <v>33182873</v>
      </c>
      <c r="D2994" t="s">
        <v>3</v>
      </c>
      <c r="E2994">
        <v>23</v>
      </c>
      <c r="F2994" t="s">
        <v>5801</v>
      </c>
      <c r="G2994">
        <v>1.5690814055500001E-2</v>
      </c>
    </row>
    <row r="2995" spans="1:7" x14ac:dyDescent="0.2">
      <c r="A2995" t="str">
        <f t="shared" si="255"/>
        <v>CSTF3</v>
      </c>
      <c r="B2995" t="s">
        <v>291</v>
      </c>
      <c r="C2995">
        <v>33182863</v>
      </c>
      <c r="D2995" t="s">
        <v>3</v>
      </c>
      <c r="E2995">
        <v>24</v>
      </c>
      <c r="F2995" t="s">
        <v>5802</v>
      </c>
      <c r="G2995">
        <v>0.33333864924000001</v>
      </c>
    </row>
    <row r="2996" spans="1:7" x14ac:dyDescent="0.2">
      <c r="A2996" t="str">
        <f t="shared" si="255"/>
        <v>CSTF3</v>
      </c>
      <c r="B2996" t="s">
        <v>291</v>
      </c>
      <c r="C2996">
        <v>33182911</v>
      </c>
      <c r="D2996" t="s">
        <v>8</v>
      </c>
      <c r="E2996">
        <v>22</v>
      </c>
      <c r="F2996" t="s">
        <v>5803</v>
      </c>
      <c r="G2996">
        <v>0.21482412558799999</v>
      </c>
    </row>
    <row r="2997" spans="1:7" x14ac:dyDescent="0.2">
      <c r="A2997" t="str">
        <f t="shared" si="255"/>
        <v>CSTF3</v>
      </c>
      <c r="B2997" t="s">
        <v>291</v>
      </c>
      <c r="C2997">
        <v>33182727</v>
      </c>
      <c r="D2997" t="s">
        <v>3</v>
      </c>
      <c r="E2997">
        <v>25</v>
      </c>
      <c r="F2997" t="s">
        <v>5804</v>
      </c>
      <c r="G2997">
        <v>1.89439961127E-2</v>
      </c>
    </row>
    <row r="2998" spans="1:7" x14ac:dyDescent="0.2">
      <c r="A2998" t="str">
        <f t="shared" si="255"/>
        <v>CSTF3</v>
      </c>
      <c r="B2998" t="s">
        <v>291</v>
      </c>
      <c r="C2998">
        <v>33182981</v>
      </c>
      <c r="D2998" t="s">
        <v>3</v>
      </c>
      <c r="E2998">
        <v>23</v>
      </c>
      <c r="F2998" t="s">
        <v>5805</v>
      </c>
      <c r="G2998">
        <v>1.0111575718100001</v>
      </c>
    </row>
    <row r="2999" spans="1:7" x14ac:dyDescent="0.2">
      <c r="A2999" t="str">
        <f t="shared" si="255"/>
        <v>CSTF3</v>
      </c>
      <c r="B2999" t="s">
        <v>291</v>
      </c>
      <c r="C2999">
        <v>33182733</v>
      </c>
      <c r="D2999" t="s">
        <v>3</v>
      </c>
      <c r="E2999">
        <v>24</v>
      </c>
      <c r="F2999" t="s">
        <v>5806</v>
      </c>
      <c r="G2999">
        <v>0.51306553766200003</v>
      </c>
    </row>
    <row r="3000" spans="1:7" x14ac:dyDescent="0.2">
      <c r="A3000" t="str">
        <f t="shared" si="255"/>
        <v>CSTF3</v>
      </c>
      <c r="B3000" t="s">
        <v>291</v>
      </c>
      <c r="C3000">
        <v>33182711</v>
      </c>
      <c r="D3000" t="s">
        <v>3</v>
      </c>
      <c r="E3000">
        <v>24</v>
      </c>
      <c r="F3000" t="s">
        <v>5807</v>
      </c>
      <c r="G3000">
        <v>0.56693379468399996</v>
      </c>
    </row>
    <row r="3001" spans="1:7" x14ac:dyDescent="0.2">
      <c r="A3001" t="str">
        <f t="shared" si="255"/>
        <v>CSTF3</v>
      </c>
      <c r="B3001" t="s">
        <v>291</v>
      </c>
      <c r="C3001">
        <v>33182986</v>
      </c>
      <c r="D3001" t="s">
        <v>3</v>
      </c>
      <c r="E3001">
        <v>24</v>
      </c>
      <c r="F3001" t="s">
        <v>5808</v>
      </c>
      <c r="G3001">
        <v>0.97513700838899997</v>
      </c>
    </row>
    <row r="3002" spans="1:7" x14ac:dyDescent="0.2">
      <c r="A3002" t="str">
        <f t="shared" si="255"/>
        <v>CSTF3</v>
      </c>
      <c r="B3002" t="s">
        <v>291</v>
      </c>
      <c r="C3002">
        <v>33182734</v>
      </c>
      <c r="D3002" t="s">
        <v>3</v>
      </c>
      <c r="E3002">
        <v>23</v>
      </c>
      <c r="F3002" t="s">
        <v>5809</v>
      </c>
      <c r="G3002">
        <v>0.86249541840400001</v>
      </c>
    </row>
    <row r="3003" spans="1:7" x14ac:dyDescent="0.2">
      <c r="A3003" t="str">
        <f t="shared" si="255"/>
        <v>CSTF3</v>
      </c>
      <c r="B3003" t="s">
        <v>291</v>
      </c>
      <c r="C3003">
        <v>33182944</v>
      </c>
      <c r="D3003" t="s">
        <v>3</v>
      </c>
      <c r="E3003">
        <v>23</v>
      </c>
      <c r="F3003" t="s">
        <v>5810</v>
      </c>
      <c r="G3003">
        <v>0.16712259416399999</v>
      </c>
    </row>
    <row r="3004" spans="1:7" x14ac:dyDescent="0.2">
      <c r="A3004" t="str">
        <f t="shared" ref="A3004:A3023" si="256">"CTC1"</f>
        <v>CTC1</v>
      </c>
      <c r="B3004" t="s">
        <v>484</v>
      </c>
      <c r="C3004">
        <v>8151404</v>
      </c>
      <c r="D3004" t="s">
        <v>8</v>
      </c>
      <c r="E3004">
        <v>24</v>
      </c>
      <c r="F3004" t="s">
        <v>5811</v>
      </c>
      <c r="G3004">
        <v>0.35743543264599997</v>
      </c>
    </row>
    <row r="3005" spans="1:7" x14ac:dyDescent="0.2">
      <c r="A3005" t="str">
        <f t="shared" si="256"/>
        <v>CTC1</v>
      </c>
      <c r="B3005" t="s">
        <v>484</v>
      </c>
      <c r="C3005">
        <v>8151382</v>
      </c>
      <c r="D3005" t="s">
        <v>8</v>
      </c>
      <c r="E3005">
        <v>24</v>
      </c>
      <c r="F3005" t="s">
        <v>5812</v>
      </c>
      <c r="G3005">
        <v>0.28508506036100001</v>
      </c>
    </row>
    <row r="3006" spans="1:7" x14ac:dyDescent="0.2">
      <c r="A3006" t="str">
        <f t="shared" si="256"/>
        <v>CTC1</v>
      </c>
      <c r="B3006" t="s">
        <v>484</v>
      </c>
      <c r="C3006">
        <v>8151244</v>
      </c>
      <c r="D3006" t="s">
        <v>8</v>
      </c>
      <c r="E3006">
        <v>24</v>
      </c>
      <c r="F3006" t="s">
        <v>5813</v>
      </c>
      <c r="G3006">
        <v>1.73049514887</v>
      </c>
    </row>
    <row r="3007" spans="1:7" x14ac:dyDescent="0.2">
      <c r="A3007" t="str">
        <f t="shared" si="256"/>
        <v>CTC1</v>
      </c>
      <c r="B3007" t="s">
        <v>484</v>
      </c>
      <c r="C3007">
        <v>8151371</v>
      </c>
      <c r="D3007" t="s">
        <v>3</v>
      </c>
      <c r="E3007">
        <v>22</v>
      </c>
      <c r="F3007" t="s">
        <v>5814</v>
      </c>
      <c r="G3007">
        <v>0.69137101136900003</v>
      </c>
    </row>
    <row r="3008" spans="1:7" x14ac:dyDescent="0.2">
      <c r="A3008" t="str">
        <f t="shared" si="256"/>
        <v>CTC1</v>
      </c>
      <c r="B3008" t="s">
        <v>484</v>
      </c>
      <c r="C3008">
        <v>8133472</v>
      </c>
      <c r="D3008" t="s">
        <v>8</v>
      </c>
      <c r="E3008">
        <v>23</v>
      </c>
      <c r="F3008" t="s">
        <v>5815</v>
      </c>
      <c r="G3008">
        <v>1.17894555854E-2</v>
      </c>
    </row>
    <row r="3009" spans="1:7" x14ac:dyDescent="0.2">
      <c r="A3009" t="str">
        <f t="shared" si="256"/>
        <v>CTC1</v>
      </c>
      <c r="B3009" t="s">
        <v>484</v>
      </c>
      <c r="C3009">
        <v>8133678</v>
      </c>
      <c r="D3009" t="s">
        <v>8</v>
      </c>
      <c r="E3009">
        <v>23</v>
      </c>
      <c r="F3009" t="s">
        <v>5816</v>
      </c>
      <c r="G3009">
        <v>-3.7442223479899998E-3</v>
      </c>
    </row>
    <row r="3010" spans="1:7" x14ac:dyDescent="0.2">
      <c r="A3010" t="str">
        <f t="shared" si="256"/>
        <v>CTC1</v>
      </c>
      <c r="B3010" t="s">
        <v>484</v>
      </c>
      <c r="C3010">
        <v>8133486</v>
      </c>
      <c r="D3010" t="s">
        <v>8</v>
      </c>
      <c r="E3010">
        <v>25</v>
      </c>
      <c r="F3010" t="s">
        <v>5817</v>
      </c>
      <c r="G3010">
        <v>0.29982122384299997</v>
      </c>
    </row>
    <row r="3011" spans="1:7" x14ac:dyDescent="0.2">
      <c r="A3011" t="str">
        <f t="shared" si="256"/>
        <v>CTC1</v>
      </c>
      <c r="B3011" t="s">
        <v>484</v>
      </c>
      <c r="C3011">
        <v>8133523</v>
      </c>
      <c r="D3011" t="s">
        <v>8</v>
      </c>
      <c r="E3011">
        <v>24</v>
      </c>
      <c r="F3011" t="s">
        <v>5818</v>
      </c>
      <c r="G3011">
        <v>0.166963851222</v>
      </c>
    </row>
    <row r="3012" spans="1:7" x14ac:dyDescent="0.2">
      <c r="A3012" t="str">
        <f t="shared" si="256"/>
        <v>CTC1</v>
      </c>
      <c r="B3012" t="s">
        <v>484</v>
      </c>
      <c r="C3012">
        <v>8133547</v>
      </c>
      <c r="D3012" t="s">
        <v>8</v>
      </c>
      <c r="E3012">
        <v>24</v>
      </c>
      <c r="F3012" t="s">
        <v>5819</v>
      </c>
      <c r="G3012">
        <v>0.16044105325800001</v>
      </c>
    </row>
    <row r="3013" spans="1:7" x14ac:dyDescent="0.2">
      <c r="A3013" t="str">
        <f t="shared" si="256"/>
        <v>CTC1</v>
      </c>
      <c r="B3013" t="s">
        <v>484</v>
      </c>
      <c r="C3013">
        <v>8133587</v>
      </c>
      <c r="D3013" t="s">
        <v>8</v>
      </c>
      <c r="E3013">
        <v>25</v>
      </c>
      <c r="F3013" t="s">
        <v>5820</v>
      </c>
      <c r="G3013">
        <v>-5.10832098089E-2</v>
      </c>
    </row>
    <row r="3014" spans="1:7" x14ac:dyDescent="0.2">
      <c r="A3014" t="str">
        <f t="shared" si="256"/>
        <v>CTC1</v>
      </c>
      <c r="B3014" t="s">
        <v>484</v>
      </c>
      <c r="C3014">
        <v>8133614</v>
      </c>
      <c r="D3014" t="s">
        <v>8</v>
      </c>
      <c r="E3014">
        <v>24</v>
      </c>
      <c r="F3014" t="s">
        <v>5821</v>
      </c>
      <c r="G3014">
        <v>0.12082298007099999</v>
      </c>
    </row>
    <row r="3015" spans="1:7" x14ac:dyDescent="0.2">
      <c r="A3015" t="str">
        <f t="shared" si="256"/>
        <v>CTC1</v>
      </c>
      <c r="B3015" t="s">
        <v>484</v>
      </c>
      <c r="C3015">
        <v>8133657</v>
      </c>
      <c r="D3015" t="s">
        <v>8</v>
      </c>
      <c r="E3015">
        <v>24</v>
      </c>
      <c r="F3015" t="s">
        <v>5822</v>
      </c>
      <c r="G3015">
        <v>-4.2870603115899998E-2</v>
      </c>
    </row>
    <row r="3016" spans="1:7" x14ac:dyDescent="0.2">
      <c r="A3016" t="str">
        <f t="shared" si="256"/>
        <v>CTC1</v>
      </c>
      <c r="B3016" t="s">
        <v>484</v>
      </c>
      <c r="C3016">
        <v>8151350</v>
      </c>
      <c r="D3016" t="s">
        <v>3</v>
      </c>
      <c r="E3016">
        <v>24</v>
      </c>
      <c r="F3016" t="s">
        <v>5823</v>
      </c>
      <c r="G3016">
        <v>0.30647624274899998</v>
      </c>
    </row>
    <row r="3017" spans="1:7" x14ac:dyDescent="0.2">
      <c r="A3017" t="str">
        <f t="shared" si="256"/>
        <v>CTC1</v>
      </c>
      <c r="B3017" t="s">
        <v>484</v>
      </c>
      <c r="C3017">
        <v>8151343</v>
      </c>
      <c r="D3017" t="s">
        <v>3</v>
      </c>
      <c r="E3017">
        <v>24</v>
      </c>
      <c r="F3017" t="s">
        <v>5824</v>
      </c>
      <c r="G3017">
        <v>0.15914468935600001</v>
      </c>
    </row>
    <row r="3018" spans="1:7" x14ac:dyDescent="0.2">
      <c r="A3018" t="str">
        <f t="shared" si="256"/>
        <v>CTC1</v>
      </c>
      <c r="B3018" t="s">
        <v>484</v>
      </c>
      <c r="C3018">
        <v>8151204</v>
      </c>
      <c r="D3018" t="s">
        <v>3</v>
      </c>
      <c r="E3018">
        <v>23</v>
      </c>
      <c r="F3018" t="s">
        <v>5825</v>
      </c>
      <c r="G3018">
        <v>0.28008806322300001</v>
      </c>
    </row>
    <row r="3019" spans="1:7" x14ac:dyDescent="0.2">
      <c r="A3019" t="str">
        <f t="shared" si="256"/>
        <v>CTC1</v>
      </c>
      <c r="B3019" t="s">
        <v>484</v>
      </c>
      <c r="C3019">
        <v>8133709</v>
      </c>
      <c r="D3019" t="s">
        <v>8</v>
      </c>
      <c r="E3019">
        <v>24</v>
      </c>
      <c r="F3019" t="s">
        <v>5826</v>
      </c>
      <c r="G3019">
        <v>-0.38304557085000002</v>
      </c>
    </row>
    <row r="3020" spans="1:7" x14ac:dyDescent="0.2">
      <c r="A3020" t="str">
        <f t="shared" si="256"/>
        <v>CTC1</v>
      </c>
      <c r="B3020" t="s">
        <v>484</v>
      </c>
      <c r="C3020">
        <v>8151198</v>
      </c>
      <c r="D3020" t="s">
        <v>3</v>
      </c>
      <c r="E3020">
        <v>22</v>
      </c>
      <c r="F3020" t="s">
        <v>5827</v>
      </c>
      <c r="G3020">
        <v>0.27787911584699998</v>
      </c>
    </row>
    <row r="3021" spans="1:7" x14ac:dyDescent="0.2">
      <c r="A3021" t="str">
        <f t="shared" si="256"/>
        <v>CTC1</v>
      </c>
      <c r="B3021" t="s">
        <v>484</v>
      </c>
      <c r="C3021">
        <v>8151108</v>
      </c>
      <c r="D3021" t="s">
        <v>3</v>
      </c>
      <c r="E3021">
        <v>23</v>
      </c>
      <c r="F3021" t="s">
        <v>5828</v>
      </c>
      <c r="G3021">
        <v>0.57813383976400001</v>
      </c>
    </row>
    <row r="3022" spans="1:7" x14ac:dyDescent="0.2">
      <c r="A3022" t="str">
        <f t="shared" si="256"/>
        <v>CTC1</v>
      </c>
      <c r="B3022" t="s">
        <v>484</v>
      </c>
      <c r="C3022">
        <v>8133705</v>
      </c>
      <c r="D3022" t="s">
        <v>3</v>
      </c>
      <c r="E3022">
        <v>25</v>
      </c>
      <c r="F3022" t="s">
        <v>5829</v>
      </c>
      <c r="G3022">
        <v>-1.60418125989E-3</v>
      </c>
    </row>
    <row r="3023" spans="1:7" x14ac:dyDescent="0.2">
      <c r="A3023" t="str">
        <f t="shared" si="256"/>
        <v>CTC1</v>
      </c>
      <c r="B3023" t="s">
        <v>484</v>
      </c>
      <c r="C3023">
        <v>8151104</v>
      </c>
      <c r="D3023" t="s">
        <v>8</v>
      </c>
      <c r="E3023">
        <v>24</v>
      </c>
      <c r="F3023" t="s">
        <v>5830</v>
      </c>
      <c r="G3023">
        <v>0.57279859146199996</v>
      </c>
    </row>
    <row r="3024" spans="1:7" x14ac:dyDescent="0.2">
      <c r="A3024" t="str">
        <f t="shared" ref="A3024:A3033" si="257">"CTCF"</f>
        <v>CTCF</v>
      </c>
      <c r="B3024" t="s">
        <v>273</v>
      </c>
      <c r="C3024">
        <v>67596356</v>
      </c>
      <c r="D3024" t="s">
        <v>3</v>
      </c>
      <c r="E3024">
        <v>24</v>
      </c>
      <c r="F3024" t="s">
        <v>5831</v>
      </c>
      <c r="G3024">
        <v>1.3453165109</v>
      </c>
    </row>
    <row r="3025" spans="1:7" x14ac:dyDescent="0.2">
      <c r="A3025" t="str">
        <f t="shared" si="257"/>
        <v>CTCF</v>
      </c>
      <c r="B3025" t="s">
        <v>273</v>
      </c>
      <c r="C3025">
        <v>67596259</v>
      </c>
      <c r="D3025" t="s">
        <v>3</v>
      </c>
      <c r="E3025">
        <v>22</v>
      </c>
      <c r="F3025" t="s">
        <v>5832</v>
      </c>
      <c r="G3025">
        <v>0.230864992785</v>
      </c>
    </row>
    <row r="3026" spans="1:7" x14ac:dyDescent="0.2">
      <c r="A3026" t="str">
        <f t="shared" si="257"/>
        <v>CTCF</v>
      </c>
      <c r="B3026" t="s">
        <v>273</v>
      </c>
      <c r="C3026">
        <v>67596386</v>
      </c>
      <c r="D3026" t="s">
        <v>3</v>
      </c>
      <c r="E3026">
        <v>24</v>
      </c>
      <c r="F3026" t="s">
        <v>5833</v>
      </c>
      <c r="G3026">
        <v>0.95812660455700005</v>
      </c>
    </row>
    <row r="3027" spans="1:7" x14ac:dyDescent="0.2">
      <c r="A3027" t="str">
        <f t="shared" si="257"/>
        <v>CTCF</v>
      </c>
      <c r="B3027" t="s">
        <v>273</v>
      </c>
      <c r="C3027">
        <v>67596392</v>
      </c>
      <c r="D3027" t="s">
        <v>3</v>
      </c>
      <c r="E3027">
        <v>24</v>
      </c>
      <c r="F3027" t="s">
        <v>5834</v>
      </c>
      <c r="G3027">
        <v>0.19195489349299999</v>
      </c>
    </row>
    <row r="3028" spans="1:7" x14ac:dyDescent="0.2">
      <c r="A3028" t="str">
        <f t="shared" si="257"/>
        <v>CTCF</v>
      </c>
      <c r="B3028" t="s">
        <v>273</v>
      </c>
      <c r="C3028">
        <v>67596426</v>
      </c>
      <c r="D3028" t="s">
        <v>3</v>
      </c>
      <c r="E3028">
        <v>23</v>
      </c>
      <c r="F3028" t="s">
        <v>5835</v>
      </c>
      <c r="G3028">
        <v>0.203691726213</v>
      </c>
    </row>
    <row r="3029" spans="1:7" x14ac:dyDescent="0.2">
      <c r="A3029" t="str">
        <f t="shared" si="257"/>
        <v>CTCF</v>
      </c>
      <c r="B3029" t="s">
        <v>273</v>
      </c>
      <c r="C3029">
        <v>67596302</v>
      </c>
      <c r="D3029" t="s">
        <v>8</v>
      </c>
      <c r="E3029">
        <v>24</v>
      </c>
      <c r="F3029" t="s">
        <v>5836</v>
      </c>
      <c r="G3029">
        <v>0.106140974194</v>
      </c>
    </row>
    <row r="3030" spans="1:7" x14ac:dyDescent="0.2">
      <c r="A3030" t="str">
        <f t="shared" si="257"/>
        <v>CTCF</v>
      </c>
      <c r="B3030" t="s">
        <v>273</v>
      </c>
      <c r="C3030">
        <v>67596435</v>
      </c>
      <c r="D3030" t="s">
        <v>8</v>
      </c>
      <c r="E3030">
        <v>23</v>
      </c>
      <c r="F3030" t="s">
        <v>5837</v>
      </c>
      <c r="G3030">
        <v>0.696556884539</v>
      </c>
    </row>
    <row r="3031" spans="1:7" x14ac:dyDescent="0.2">
      <c r="A3031" t="str">
        <f t="shared" si="257"/>
        <v>CTCF</v>
      </c>
      <c r="B3031" t="s">
        <v>273</v>
      </c>
      <c r="C3031">
        <v>67596498</v>
      </c>
      <c r="D3031" t="s">
        <v>8</v>
      </c>
      <c r="E3031">
        <v>24</v>
      </c>
      <c r="F3031" t="s">
        <v>5838</v>
      </c>
      <c r="G3031">
        <v>0.46723182824600001</v>
      </c>
    </row>
    <row r="3032" spans="1:7" x14ac:dyDescent="0.2">
      <c r="A3032" t="str">
        <f t="shared" si="257"/>
        <v>CTCF</v>
      </c>
      <c r="B3032" t="s">
        <v>273</v>
      </c>
      <c r="C3032">
        <v>67596515</v>
      </c>
      <c r="D3032" t="s">
        <v>8</v>
      </c>
      <c r="E3032">
        <v>23</v>
      </c>
      <c r="F3032" t="s">
        <v>5839</v>
      </c>
      <c r="G3032">
        <v>0.21387938021299999</v>
      </c>
    </row>
    <row r="3033" spans="1:7" x14ac:dyDescent="0.2">
      <c r="A3033" t="str">
        <f t="shared" si="257"/>
        <v>CTCF</v>
      </c>
      <c r="B3033" t="s">
        <v>273</v>
      </c>
      <c r="C3033">
        <v>67596319</v>
      </c>
      <c r="D3033" t="s">
        <v>3</v>
      </c>
      <c r="E3033">
        <v>24</v>
      </c>
      <c r="F3033" t="s">
        <v>5840</v>
      </c>
      <c r="G3033">
        <v>-0.121614122302</v>
      </c>
    </row>
    <row r="3034" spans="1:7" x14ac:dyDescent="0.2">
      <c r="A3034" t="str">
        <f t="shared" ref="A3034:A3043" si="258">"CTDP1"</f>
        <v>CTDP1</v>
      </c>
      <c r="B3034" t="s">
        <v>1918</v>
      </c>
      <c r="C3034">
        <v>77439836</v>
      </c>
      <c r="D3034" t="s">
        <v>8</v>
      </c>
      <c r="E3034">
        <v>23</v>
      </c>
      <c r="F3034" t="s">
        <v>5841</v>
      </c>
      <c r="G3034">
        <v>1.1778431433700001</v>
      </c>
    </row>
    <row r="3035" spans="1:7" x14ac:dyDescent="0.2">
      <c r="A3035" t="str">
        <f t="shared" si="258"/>
        <v>CTDP1</v>
      </c>
      <c r="B3035" t="s">
        <v>1918</v>
      </c>
      <c r="C3035">
        <v>77439774</v>
      </c>
      <c r="D3035" t="s">
        <v>3</v>
      </c>
      <c r="E3035">
        <v>24</v>
      </c>
      <c r="F3035" t="s">
        <v>5842</v>
      </c>
      <c r="G3035">
        <v>-2.75083253696E-2</v>
      </c>
    </row>
    <row r="3036" spans="1:7" x14ac:dyDescent="0.2">
      <c r="A3036" t="str">
        <f t="shared" si="258"/>
        <v>CTDP1</v>
      </c>
      <c r="B3036" t="s">
        <v>1918</v>
      </c>
      <c r="C3036">
        <v>77439953</v>
      </c>
      <c r="D3036" t="s">
        <v>8</v>
      </c>
      <c r="E3036">
        <v>21</v>
      </c>
      <c r="F3036" t="s">
        <v>5843</v>
      </c>
      <c r="G3036">
        <v>9.5898905036000001E-2</v>
      </c>
    </row>
    <row r="3037" spans="1:7" x14ac:dyDescent="0.2">
      <c r="A3037" t="str">
        <f t="shared" si="258"/>
        <v>CTDP1</v>
      </c>
      <c r="B3037" t="s">
        <v>1918</v>
      </c>
      <c r="C3037">
        <v>77439911</v>
      </c>
      <c r="D3037" t="s">
        <v>8</v>
      </c>
      <c r="E3037">
        <v>24</v>
      </c>
      <c r="F3037" t="s">
        <v>5844</v>
      </c>
      <c r="G3037">
        <v>5.2414072268299999E-2</v>
      </c>
    </row>
    <row r="3038" spans="1:7" x14ac:dyDescent="0.2">
      <c r="A3038" t="str">
        <f t="shared" si="258"/>
        <v>CTDP1</v>
      </c>
      <c r="B3038" t="s">
        <v>1918</v>
      </c>
      <c r="C3038">
        <v>77439882</v>
      </c>
      <c r="D3038" t="s">
        <v>8</v>
      </c>
      <c r="E3038">
        <v>24</v>
      </c>
      <c r="F3038" t="s">
        <v>5845</v>
      </c>
      <c r="G3038">
        <v>0.88709544375500005</v>
      </c>
    </row>
    <row r="3039" spans="1:7" x14ac:dyDescent="0.2">
      <c r="A3039" t="str">
        <f t="shared" si="258"/>
        <v>CTDP1</v>
      </c>
      <c r="B3039" t="s">
        <v>1918</v>
      </c>
      <c r="C3039">
        <v>77439867</v>
      </c>
      <c r="D3039" t="s">
        <v>8</v>
      </c>
      <c r="E3039">
        <v>22</v>
      </c>
      <c r="F3039" t="s">
        <v>5846</v>
      </c>
      <c r="G3039">
        <v>-6.0733883731300002E-2</v>
      </c>
    </row>
    <row r="3040" spans="1:7" x14ac:dyDescent="0.2">
      <c r="A3040" t="str">
        <f t="shared" si="258"/>
        <v>CTDP1</v>
      </c>
      <c r="B3040" t="s">
        <v>1918</v>
      </c>
      <c r="C3040">
        <v>77439797</v>
      </c>
      <c r="D3040" t="s">
        <v>3</v>
      </c>
      <c r="E3040">
        <v>24</v>
      </c>
      <c r="F3040" t="s">
        <v>5847</v>
      </c>
      <c r="G3040">
        <v>1.45939453218E-2</v>
      </c>
    </row>
    <row r="3041" spans="1:7" x14ac:dyDescent="0.2">
      <c r="A3041" t="str">
        <f t="shared" si="258"/>
        <v>CTDP1</v>
      </c>
      <c r="B3041" t="s">
        <v>1918</v>
      </c>
      <c r="C3041">
        <v>77439912</v>
      </c>
      <c r="D3041" t="s">
        <v>3</v>
      </c>
      <c r="E3041">
        <v>24</v>
      </c>
      <c r="F3041" t="s">
        <v>5848</v>
      </c>
      <c r="G3041">
        <v>-3.9890673984000003E-3</v>
      </c>
    </row>
    <row r="3042" spans="1:7" x14ac:dyDescent="0.2">
      <c r="A3042" t="str">
        <f t="shared" si="258"/>
        <v>CTDP1</v>
      </c>
      <c r="B3042" t="s">
        <v>1918</v>
      </c>
      <c r="C3042">
        <v>77439825</v>
      </c>
      <c r="D3042" t="s">
        <v>8</v>
      </c>
      <c r="E3042">
        <v>22</v>
      </c>
      <c r="F3042" t="s">
        <v>5849</v>
      </c>
      <c r="G3042">
        <v>0.93506141287699995</v>
      </c>
    </row>
    <row r="3043" spans="1:7" x14ac:dyDescent="0.2">
      <c r="A3043" t="str">
        <f t="shared" si="258"/>
        <v>CTDP1</v>
      </c>
      <c r="B3043" t="s">
        <v>1918</v>
      </c>
      <c r="C3043">
        <v>77439956</v>
      </c>
      <c r="D3043" t="s">
        <v>3</v>
      </c>
      <c r="E3043">
        <v>23</v>
      </c>
      <c r="F3043" t="s">
        <v>5850</v>
      </c>
      <c r="G3043">
        <v>0.140468700842</v>
      </c>
    </row>
    <row r="3044" spans="1:7" x14ac:dyDescent="0.2">
      <c r="A3044" t="str">
        <f t="shared" ref="A3044:A3063" si="259">"CTDSPL2"</f>
        <v>CTDSPL2</v>
      </c>
      <c r="B3044" t="s">
        <v>514</v>
      </c>
      <c r="C3044">
        <v>44719645</v>
      </c>
      <c r="D3044" t="s">
        <v>3</v>
      </c>
      <c r="E3044">
        <v>24</v>
      </c>
      <c r="F3044" t="s">
        <v>5851</v>
      </c>
      <c r="G3044">
        <v>2.85656500094E-2</v>
      </c>
    </row>
    <row r="3045" spans="1:7" x14ac:dyDescent="0.2">
      <c r="A3045" t="str">
        <f t="shared" si="259"/>
        <v>CTDSPL2</v>
      </c>
      <c r="B3045" t="s">
        <v>514</v>
      </c>
      <c r="C3045">
        <v>44720122</v>
      </c>
      <c r="D3045" t="s">
        <v>3</v>
      </c>
      <c r="E3045">
        <v>24</v>
      </c>
      <c r="F3045" t="s">
        <v>5852</v>
      </c>
      <c r="G3045">
        <v>0.89365124138399998</v>
      </c>
    </row>
    <row r="3046" spans="1:7" x14ac:dyDescent="0.2">
      <c r="A3046" t="str">
        <f t="shared" si="259"/>
        <v>CTDSPL2</v>
      </c>
      <c r="B3046" t="s">
        <v>514</v>
      </c>
      <c r="C3046">
        <v>44720026</v>
      </c>
      <c r="D3046" t="s">
        <v>3</v>
      </c>
      <c r="E3046">
        <v>23</v>
      </c>
      <c r="F3046" t="s">
        <v>5853</v>
      </c>
      <c r="G3046">
        <v>0.74926559038999996</v>
      </c>
    </row>
    <row r="3047" spans="1:7" x14ac:dyDescent="0.2">
      <c r="A3047" t="str">
        <f t="shared" si="259"/>
        <v>CTDSPL2</v>
      </c>
      <c r="B3047" t="s">
        <v>514</v>
      </c>
      <c r="C3047">
        <v>44719994</v>
      </c>
      <c r="D3047" t="s">
        <v>3</v>
      </c>
      <c r="E3047">
        <v>24</v>
      </c>
      <c r="F3047" t="s">
        <v>5854</v>
      </c>
      <c r="G3047">
        <v>1.0847321946799999</v>
      </c>
    </row>
    <row r="3048" spans="1:7" x14ac:dyDescent="0.2">
      <c r="A3048" t="str">
        <f t="shared" si="259"/>
        <v>CTDSPL2</v>
      </c>
      <c r="B3048" t="s">
        <v>514</v>
      </c>
      <c r="C3048">
        <v>44719587</v>
      </c>
      <c r="D3048" t="s">
        <v>3</v>
      </c>
      <c r="E3048">
        <v>23</v>
      </c>
      <c r="F3048" t="s">
        <v>5855</v>
      </c>
      <c r="G3048">
        <v>0.25295942177500003</v>
      </c>
    </row>
    <row r="3049" spans="1:7" x14ac:dyDescent="0.2">
      <c r="A3049" t="str">
        <f t="shared" si="259"/>
        <v>CTDSPL2</v>
      </c>
      <c r="B3049" t="s">
        <v>514</v>
      </c>
      <c r="C3049">
        <v>44719977</v>
      </c>
      <c r="D3049" t="s">
        <v>3</v>
      </c>
      <c r="E3049">
        <v>24</v>
      </c>
      <c r="F3049" t="s">
        <v>5856</v>
      </c>
      <c r="G3049">
        <v>8.1491543491900006E-2</v>
      </c>
    </row>
    <row r="3050" spans="1:7" x14ac:dyDescent="0.2">
      <c r="A3050" t="str">
        <f t="shared" si="259"/>
        <v>CTDSPL2</v>
      </c>
      <c r="B3050" t="s">
        <v>514</v>
      </c>
      <c r="C3050">
        <v>44719466</v>
      </c>
      <c r="D3050" t="s">
        <v>3</v>
      </c>
      <c r="E3050">
        <v>23</v>
      </c>
      <c r="F3050" t="s">
        <v>5857</v>
      </c>
      <c r="G3050">
        <v>7.5064797864200006E-2</v>
      </c>
    </row>
    <row r="3051" spans="1:7" x14ac:dyDescent="0.2">
      <c r="A3051" t="str">
        <f t="shared" si="259"/>
        <v>CTDSPL2</v>
      </c>
      <c r="B3051" t="s">
        <v>514</v>
      </c>
      <c r="C3051">
        <v>44719480</v>
      </c>
      <c r="D3051" t="s">
        <v>3</v>
      </c>
      <c r="E3051">
        <v>24</v>
      </c>
      <c r="F3051" t="s">
        <v>5858</v>
      </c>
      <c r="G3051">
        <v>-4.2434346468199997E-2</v>
      </c>
    </row>
    <row r="3052" spans="1:7" x14ac:dyDescent="0.2">
      <c r="A3052" t="str">
        <f t="shared" si="259"/>
        <v>CTDSPL2</v>
      </c>
      <c r="B3052" t="s">
        <v>514</v>
      </c>
      <c r="C3052">
        <v>44719487</v>
      </c>
      <c r="D3052" t="s">
        <v>3</v>
      </c>
      <c r="E3052">
        <v>22</v>
      </c>
      <c r="F3052" t="s">
        <v>5859</v>
      </c>
      <c r="G3052">
        <v>0.17944354893299999</v>
      </c>
    </row>
    <row r="3053" spans="1:7" x14ac:dyDescent="0.2">
      <c r="A3053" t="str">
        <f t="shared" si="259"/>
        <v>CTDSPL2</v>
      </c>
      <c r="B3053" t="s">
        <v>514</v>
      </c>
      <c r="C3053">
        <v>44719521</v>
      </c>
      <c r="D3053" t="s">
        <v>3</v>
      </c>
      <c r="E3053">
        <v>23</v>
      </c>
      <c r="F3053" t="s">
        <v>5860</v>
      </c>
      <c r="G3053">
        <v>-6.6408169078199996E-3</v>
      </c>
    </row>
    <row r="3054" spans="1:7" x14ac:dyDescent="0.2">
      <c r="A3054" t="str">
        <f t="shared" si="259"/>
        <v>CTDSPL2</v>
      </c>
      <c r="B3054" t="s">
        <v>514</v>
      </c>
      <c r="C3054">
        <v>44720253</v>
      </c>
      <c r="D3054" t="s">
        <v>3</v>
      </c>
      <c r="E3054">
        <v>23</v>
      </c>
      <c r="F3054" t="s">
        <v>5861</v>
      </c>
      <c r="G3054">
        <v>0.59150313589100001</v>
      </c>
    </row>
    <row r="3055" spans="1:7" x14ac:dyDescent="0.2">
      <c r="A3055" t="str">
        <f t="shared" si="259"/>
        <v>CTDSPL2</v>
      </c>
      <c r="B3055" t="s">
        <v>514</v>
      </c>
      <c r="C3055">
        <v>44720261</v>
      </c>
      <c r="D3055" t="s">
        <v>3</v>
      </c>
      <c r="E3055">
        <v>23</v>
      </c>
      <c r="F3055" t="s">
        <v>5862</v>
      </c>
      <c r="G3055">
        <v>0.459040030175</v>
      </c>
    </row>
    <row r="3056" spans="1:7" x14ac:dyDescent="0.2">
      <c r="A3056" t="str">
        <f t="shared" si="259"/>
        <v>CTDSPL2</v>
      </c>
      <c r="B3056" t="s">
        <v>514</v>
      </c>
      <c r="C3056">
        <v>44719619</v>
      </c>
      <c r="D3056" t="s">
        <v>3</v>
      </c>
      <c r="E3056">
        <v>24</v>
      </c>
      <c r="F3056" t="s">
        <v>5863</v>
      </c>
      <c r="G3056">
        <v>0.21944691205899999</v>
      </c>
    </row>
    <row r="3057" spans="1:7" x14ac:dyDescent="0.2">
      <c r="A3057" t="str">
        <f t="shared" si="259"/>
        <v>CTDSPL2</v>
      </c>
      <c r="B3057" t="s">
        <v>514</v>
      </c>
      <c r="C3057">
        <v>44719566</v>
      </c>
      <c r="D3057" t="s">
        <v>8</v>
      </c>
      <c r="E3057">
        <v>22</v>
      </c>
      <c r="F3057" t="s">
        <v>5864</v>
      </c>
      <c r="G3057">
        <v>0.118078975632</v>
      </c>
    </row>
    <row r="3058" spans="1:7" x14ac:dyDescent="0.2">
      <c r="A3058" t="str">
        <f t="shared" si="259"/>
        <v>CTDSPL2</v>
      </c>
      <c r="B3058" t="s">
        <v>514</v>
      </c>
      <c r="C3058">
        <v>44719655</v>
      </c>
      <c r="D3058" t="s">
        <v>8</v>
      </c>
      <c r="E3058">
        <v>22</v>
      </c>
      <c r="F3058" t="s">
        <v>5865</v>
      </c>
      <c r="G3058">
        <v>8.83092842805E-2</v>
      </c>
    </row>
    <row r="3059" spans="1:7" x14ac:dyDescent="0.2">
      <c r="A3059" t="str">
        <f t="shared" si="259"/>
        <v>CTDSPL2</v>
      </c>
      <c r="B3059" t="s">
        <v>514</v>
      </c>
      <c r="C3059">
        <v>44720066</v>
      </c>
      <c r="D3059" t="s">
        <v>8</v>
      </c>
      <c r="E3059">
        <v>24</v>
      </c>
      <c r="F3059" t="s">
        <v>5866</v>
      </c>
      <c r="G3059">
        <v>0.44454983628799999</v>
      </c>
    </row>
    <row r="3060" spans="1:7" x14ac:dyDescent="0.2">
      <c r="A3060" t="str">
        <f t="shared" si="259"/>
        <v>CTDSPL2</v>
      </c>
      <c r="B3060" t="s">
        <v>514</v>
      </c>
      <c r="C3060">
        <v>44720132</v>
      </c>
      <c r="D3060" t="s">
        <v>8</v>
      </c>
      <c r="E3060">
        <v>24</v>
      </c>
      <c r="F3060" t="s">
        <v>5867</v>
      </c>
      <c r="G3060">
        <v>0.37476395898600001</v>
      </c>
    </row>
    <row r="3061" spans="1:7" x14ac:dyDescent="0.2">
      <c r="A3061" t="str">
        <f t="shared" si="259"/>
        <v>CTDSPL2</v>
      </c>
      <c r="B3061" t="s">
        <v>514</v>
      </c>
      <c r="C3061">
        <v>44720228</v>
      </c>
      <c r="D3061" t="s">
        <v>8</v>
      </c>
      <c r="E3061">
        <v>23</v>
      </c>
      <c r="F3061" t="s">
        <v>5868</v>
      </c>
      <c r="G3061">
        <v>0.28738758630599998</v>
      </c>
    </row>
    <row r="3062" spans="1:7" x14ac:dyDescent="0.2">
      <c r="A3062" t="str">
        <f t="shared" si="259"/>
        <v>CTDSPL2</v>
      </c>
      <c r="B3062" t="s">
        <v>514</v>
      </c>
      <c r="C3062">
        <v>44720032</v>
      </c>
      <c r="D3062" t="s">
        <v>3</v>
      </c>
      <c r="E3062">
        <v>23</v>
      </c>
      <c r="F3062" t="s">
        <v>5869</v>
      </c>
      <c r="G3062">
        <v>1.0216165639400001</v>
      </c>
    </row>
    <row r="3063" spans="1:7" x14ac:dyDescent="0.2">
      <c r="A3063" t="str">
        <f t="shared" si="259"/>
        <v>CTDSPL2</v>
      </c>
      <c r="B3063" t="s">
        <v>514</v>
      </c>
      <c r="C3063">
        <v>44719432</v>
      </c>
      <c r="D3063" t="s">
        <v>8</v>
      </c>
      <c r="E3063">
        <v>23</v>
      </c>
      <c r="F3063" t="s">
        <v>5870</v>
      </c>
      <c r="G3063">
        <v>0.198376029525</v>
      </c>
    </row>
    <row r="3064" spans="1:7" x14ac:dyDescent="0.2">
      <c r="A3064" t="str">
        <f t="shared" ref="A3064:A3076" si="260">"CTNNBL1"</f>
        <v>CTNNBL1</v>
      </c>
      <c r="B3064" t="s">
        <v>352</v>
      </c>
      <c r="C3064">
        <v>36322650</v>
      </c>
      <c r="D3064" t="s">
        <v>3</v>
      </c>
      <c r="E3064">
        <v>24</v>
      </c>
      <c r="F3064" t="s">
        <v>5871</v>
      </c>
      <c r="G3064">
        <v>-4.1818277645200002E-3</v>
      </c>
    </row>
    <row r="3065" spans="1:7" x14ac:dyDescent="0.2">
      <c r="A3065" t="str">
        <f t="shared" si="260"/>
        <v>CTNNBL1</v>
      </c>
      <c r="B3065" t="s">
        <v>352</v>
      </c>
      <c r="C3065">
        <v>36322688</v>
      </c>
      <c r="D3065" t="s">
        <v>3</v>
      </c>
      <c r="E3065">
        <v>23</v>
      </c>
      <c r="F3065" t="s">
        <v>5872</v>
      </c>
      <c r="G3065">
        <v>0.79177561056800005</v>
      </c>
    </row>
    <row r="3066" spans="1:7" x14ac:dyDescent="0.2">
      <c r="A3066" t="str">
        <f t="shared" si="260"/>
        <v>CTNNBL1</v>
      </c>
      <c r="B3066" t="s">
        <v>352</v>
      </c>
      <c r="C3066">
        <v>36322441</v>
      </c>
      <c r="D3066" t="s">
        <v>8</v>
      </c>
      <c r="E3066">
        <v>23</v>
      </c>
      <c r="F3066" t="s">
        <v>5873</v>
      </c>
      <c r="G3066">
        <v>2.8634139101799998E-2</v>
      </c>
    </row>
    <row r="3067" spans="1:7" x14ac:dyDescent="0.2">
      <c r="A3067" t="str">
        <f t="shared" si="260"/>
        <v>CTNNBL1</v>
      </c>
      <c r="B3067" t="s">
        <v>352</v>
      </c>
      <c r="C3067">
        <v>36322476</v>
      </c>
      <c r="D3067" t="s">
        <v>8</v>
      </c>
      <c r="E3067">
        <v>24</v>
      </c>
      <c r="F3067" t="s">
        <v>5874</v>
      </c>
      <c r="G3067">
        <v>1.01283647147</v>
      </c>
    </row>
    <row r="3068" spans="1:7" x14ac:dyDescent="0.2">
      <c r="A3068" t="str">
        <f t="shared" si="260"/>
        <v>CTNNBL1</v>
      </c>
      <c r="B3068" t="s">
        <v>352</v>
      </c>
      <c r="C3068">
        <v>36322518</v>
      </c>
      <c r="D3068" t="s">
        <v>8</v>
      </c>
      <c r="E3068">
        <v>24</v>
      </c>
      <c r="F3068" t="s">
        <v>5875</v>
      </c>
      <c r="G3068">
        <v>0.40474315644100001</v>
      </c>
    </row>
    <row r="3069" spans="1:7" x14ac:dyDescent="0.2">
      <c r="A3069" t="str">
        <f t="shared" si="260"/>
        <v>CTNNBL1</v>
      </c>
      <c r="B3069" t="s">
        <v>352</v>
      </c>
      <c r="C3069">
        <v>36322534</v>
      </c>
      <c r="D3069" t="s">
        <v>8</v>
      </c>
      <c r="E3069">
        <v>23</v>
      </c>
      <c r="F3069" t="s">
        <v>5876</v>
      </c>
      <c r="G3069">
        <v>1.19538791796</v>
      </c>
    </row>
    <row r="3070" spans="1:7" x14ac:dyDescent="0.2">
      <c r="A3070" t="str">
        <f t="shared" si="260"/>
        <v>CTNNBL1</v>
      </c>
      <c r="B3070" t="s">
        <v>352</v>
      </c>
      <c r="C3070">
        <v>36322596</v>
      </c>
      <c r="D3070" t="s">
        <v>8</v>
      </c>
      <c r="E3070">
        <v>25</v>
      </c>
      <c r="F3070" t="s">
        <v>5877</v>
      </c>
      <c r="G3070">
        <v>-1.7295051696299999E-2</v>
      </c>
    </row>
    <row r="3071" spans="1:7" x14ac:dyDescent="0.2">
      <c r="A3071" t="str">
        <f t="shared" si="260"/>
        <v>CTNNBL1</v>
      </c>
      <c r="B3071" t="s">
        <v>352</v>
      </c>
      <c r="C3071">
        <v>36322613</v>
      </c>
      <c r="D3071" t="s">
        <v>3</v>
      </c>
      <c r="E3071">
        <v>24</v>
      </c>
      <c r="F3071" t="s">
        <v>5878</v>
      </c>
      <c r="G3071">
        <v>8.9955134544900006E-2</v>
      </c>
    </row>
    <row r="3072" spans="1:7" x14ac:dyDescent="0.2">
      <c r="A3072" t="str">
        <f t="shared" si="260"/>
        <v>CTNNBL1</v>
      </c>
      <c r="B3072" t="s">
        <v>352</v>
      </c>
      <c r="C3072">
        <v>36322601</v>
      </c>
      <c r="D3072" t="s">
        <v>8</v>
      </c>
      <c r="E3072">
        <v>23</v>
      </c>
      <c r="F3072" t="s">
        <v>5879</v>
      </c>
      <c r="G3072">
        <v>-4.0769112492700004E-3</v>
      </c>
    </row>
    <row r="3073" spans="1:7" x14ac:dyDescent="0.2">
      <c r="A3073" t="str">
        <f t="shared" si="260"/>
        <v>CTNNBL1</v>
      </c>
      <c r="B3073" t="s">
        <v>352</v>
      </c>
      <c r="C3073">
        <v>36322650</v>
      </c>
      <c r="D3073" t="s">
        <v>3</v>
      </c>
      <c r="E3073">
        <v>23</v>
      </c>
      <c r="F3073" t="s">
        <v>5880</v>
      </c>
      <c r="G3073">
        <v>-2.0364796143700001E-2</v>
      </c>
    </row>
    <row r="3074" spans="1:7" x14ac:dyDescent="0.2">
      <c r="A3074" t="str">
        <f t="shared" si="260"/>
        <v>CTNNBL1</v>
      </c>
      <c r="B3074" t="s">
        <v>352</v>
      </c>
      <c r="C3074">
        <v>36322635</v>
      </c>
      <c r="D3074" t="s">
        <v>3</v>
      </c>
      <c r="E3074">
        <v>25</v>
      </c>
      <c r="F3074" t="s">
        <v>5881</v>
      </c>
      <c r="G3074">
        <v>0.358755570834</v>
      </c>
    </row>
    <row r="3075" spans="1:7" x14ac:dyDescent="0.2">
      <c r="A3075" t="str">
        <f t="shared" si="260"/>
        <v>CTNNBL1</v>
      </c>
      <c r="B3075" t="s">
        <v>352</v>
      </c>
      <c r="C3075">
        <v>36322550</v>
      </c>
      <c r="D3075" t="s">
        <v>3</v>
      </c>
      <c r="E3075">
        <v>25</v>
      </c>
      <c r="F3075" t="s">
        <v>5882</v>
      </c>
      <c r="G3075">
        <v>0.65464727503300002</v>
      </c>
    </row>
    <row r="3076" spans="1:7" x14ac:dyDescent="0.2">
      <c r="A3076" t="str">
        <f t="shared" si="260"/>
        <v>CTNNBL1</v>
      </c>
      <c r="B3076" t="s">
        <v>352</v>
      </c>
      <c r="C3076">
        <v>36322568</v>
      </c>
      <c r="D3076" t="s">
        <v>8</v>
      </c>
      <c r="E3076">
        <v>25</v>
      </c>
      <c r="F3076" t="s">
        <v>5883</v>
      </c>
      <c r="G3076">
        <v>-1.11736505138E-3</v>
      </c>
    </row>
    <row r="3077" spans="1:7" x14ac:dyDescent="0.2">
      <c r="A3077" t="str">
        <f t="shared" ref="A3077:A3091" si="261">"CUL2"</f>
        <v>CUL2</v>
      </c>
      <c r="B3077" t="s">
        <v>372</v>
      </c>
      <c r="C3077">
        <v>35379490</v>
      </c>
      <c r="D3077" t="s">
        <v>3</v>
      </c>
      <c r="E3077">
        <v>24</v>
      </c>
      <c r="F3077" t="s">
        <v>5884</v>
      </c>
      <c r="G3077">
        <v>1.40053940538E-2</v>
      </c>
    </row>
    <row r="3078" spans="1:7" x14ac:dyDescent="0.2">
      <c r="A3078" t="str">
        <f t="shared" si="261"/>
        <v>CUL2</v>
      </c>
      <c r="B3078" t="s">
        <v>372</v>
      </c>
      <c r="C3078">
        <v>35378997</v>
      </c>
      <c r="D3078" t="s">
        <v>3</v>
      </c>
      <c r="E3078">
        <v>23</v>
      </c>
      <c r="F3078" t="s">
        <v>5885</v>
      </c>
      <c r="G3078">
        <v>0.23782950816199999</v>
      </c>
    </row>
    <row r="3079" spans="1:7" x14ac:dyDescent="0.2">
      <c r="A3079" t="str">
        <f t="shared" si="261"/>
        <v>CUL2</v>
      </c>
      <c r="B3079" t="s">
        <v>372</v>
      </c>
      <c r="C3079">
        <v>35379234</v>
      </c>
      <c r="D3079" t="s">
        <v>3</v>
      </c>
      <c r="E3079">
        <v>24</v>
      </c>
      <c r="F3079" t="s">
        <v>5886</v>
      </c>
      <c r="G3079">
        <v>0.37444503178100003</v>
      </c>
    </row>
    <row r="3080" spans="1:7" x14ac:dyDescent="0.2">
      <c r="A3080" t="str">
        <f t="shared" si="261"/>
        <v>CUL2</v>
      </c>
      <c r="B3080" t="s">
        <v>372</v>
      </c>
      <c r="C3080">
        <v>35379251</v>
      </c>
      <c r="D3080" t="s">
        <v>3</v>
      </c>
      <c r="E3080">
        <v>24</v>
      </c>
      <c r="F3080" t="s">
        <v>5887</v>
      </c>
      <c r="G3080">
        <v>1.44118849713</v>
      </c>
    </row>
    <row r="3081" spans="1:7" x14ac:dyDescent="0.2">
      <c r="A3081" t="str">
        <f t="shared" si="261"/>
        <v>CUL2</v>
      </c>
      <c r="B3081" t="s">
        <v>372</v>
      </c>
      <c r="C3081">
        <v>35379339</v>
      </c>
      <c r="D3081" t="s">
        <v>3</v>
      </c>
      <c r="E3081">
        <v>23</v>
      </c>
      <c r="F3081" t="s">
        <v>5888</v>
      </c>
      <c r="G3081">
        <v>9.5937682061000007E-3</v>
      </c>
    </row>
    <row r="3082" spans="1:7" x14ac:dyDescent="0.2">
      <c r="A3082" t="str">
        <f t="shared" si="261"/>
        <v>CUL2</v>
      </c>
      <c r="B3082" t="s">
        <v>372</v>
      </c>
      <c r="C3082">
        <v>35379363</v>
      </c>
      <c r="D3082" t="s">
        <v>3</v>
      </c>
      <c r="E3082">
        <v>24</v>
      </c>
      <c r="F3082" t="s">
        <v>5889</v>
      </c>
      <c r="G3082">
        <v>0.52523468578099997</v>
      </c>
    </row>
    <row r="3083" spans="1:7" x14ac:dyDescent="0.2">
      <c r="A3083" t="str">
        <f t="shared" si="261"/>
        <v>CUL2</v>
      </c>
      <c r="B3083" t="s">
        <v>372</v>
      </c>
      <c r="C3083">
        <v>35379558</v>
      </c>
      <c r="D3083" t="s">
        <v>3</v>
      </c>
      <c r="E3083">
        <v>24</v>
      </c>
      <c r="F3083" t="s">
        <v>5890</v>
      </c>
      <c r="G3083">
        <v>-3.0337213662000002E-2</v>
      </c>
    </row>
    <row r="3084" spans="1:7" x14ac:dyDescent="0.2">
      <c r="A3084" t="str">
        <f t="shared" si="261"/>
        <v>CUL2</v>
      </c>
      <c r="B3084" t="s">
        <v>372</v>
      </c>
      <c r="C3084">
        <v>35379320</v>
      </c>
      <c r="D3084" t="s">
        <v>8</v>
      </c>
      <c r="E3084">
        <v>24</v>
      </c>
      <c r="F3084" t="s">
        <v>5891</v>
      </c>
      <c r="G3084">
        <v>3.2165471913800002E-2</v>
      </c>
    </row>
    <row r="3085" spans="1:7" x14ac:dyDescent="0.2">
      <c r="A3085" t="str">
        <f t="shared" si="261"/>
        <v>CUL2</v>
      </c>
      <c r="B3085" t="s">
        <v>372</v>
      </c>
      <c r="C3085">
        <v>35379281</v>
      </c>
      <c r="D3085" t="s">
        <v>8</v>
      </c>
      <c r="E3085">
        <v>23</v>
      </c>
      <c r="F3085" t="s">
        <v>5892</v>
      </c>
      <c r="G3085">
        <v>0.57668730076999997</v>
      </c>
    </row>
    <row r="3086" spans="1:7" x14ac:dyDescent="0.2">
      <c r="A3086" t="str">
        <f t="shared" si="261"/>
        <v>CUL2</v>
      </c>
      <c r="B3086" t="s">
        <v>372</v>
      </c>
      <c r="C3086">
        <v>35379298</v>
      </c>
      <c r="D3086" t="s">
        <v>8</v>
      </c>
      <c r="E3086">
        <v>27</v>
      </c>
      <c r="F3086" t="s">
        <v>5893</v>
      </c>
      <c r="G3086">
        <v>0.86321614405199998</v>
      </c>
    </row>
    <row r="3087" spans="1:7" x14ac:dyDescent="0.2">
      <c r="A3087" t="str">
        <f t="shared" si="261"/>
        <v>CUL2</v>
      </c>
      <c r="B3087" t="s">
        <v>372</v>
      </c>
      <c r="C3087">
        <v>35379312</v>
      </c>
      <c r="D3087" t="s">
        <v>8</v>
      </c>
      <c r="E3087">
        <v>25</v>
      </c>
      <c r="F3087" t="s">
        <v>5894</v>
      </c>
      <c r="G3087">
        <v>0.15870723738</v>
      </c>
    </row>
    <row r="3088" spans="1:7" x14ac:dyDescent="0.2">
      <c r="A3088" t="str">
        <f t="shared" si="261"/>
        <v>CUL2</v>
      </c>
      <c r="B3088" t="s">
        <v>372</v>
      </c>
      <c r="C3088">
        <v>35379333</v>
      </c>
      <c r="D3088" t="s">
        <v>8</v>
      </c>
      <c r="E3088">
        <v>28</v>
      </c>
      <c r="F3088" t="s">
        <v>5895</v>
      </c>
      <c r="G3088">
        <v>0.18411948139199999</v>
      </c>
    </row>
    <row r="3089" spans="1:7" x14ac:dyDescent="0.2">
      <c r="A3089" t="str">
        <f t="shared" si="261"/>
        <v>CUL2</v>
      </c>
      <c r="B3089" t="s">
        <v>372</v>
      </c>
      <c r="C3089">
        <v>35379335</v>
      </c>
      <c r="D3089" t="s">
        <v>8</v>
      </c>
      <c r="E3089">
        <v>25</v>
      </c>
      <c r="F3089" t="s">
        <v>5896</v>
      </c>
      <c r="G3089">
        <v>-7.3637413552799999E-2</v>
      </c>
    </row>
    <row r="3090" spans="1:7" x14ac:dyDescent="0.2">
      <c r="A3090" t="str">
        <f t="shared" si="261"/>
        <v>CUL2</v>
      </c>
      <c r="B3090" t="s">
        <v>372</v>
      </c>
      <c r="C3090">
        <v>35379416</v>
      </c>
      <c r="D3090" t="s">
        <v>8</v>
      </c>
      <c r="E3090">
        <v>24</v>
      </c>
      <c r="F3090" t="s">
        <v>5897</v>
      </c>
      <c r="G3090">
        <v>0.14321342598100001</v>
      </c>
    </row>
    <row r="3091" spans="1:7" x14ac:dyDescent="0.2">
      <c r="A3091" t="str">
        <f t="shared" si="261"/>
        <v>CUL2</v>
      </c>
      <c r="B3091" t="s">
        <v>372</v>
      </c>
      <c r="C3091">
        <v>35379269</v>
      </c>
      <c r="D3091" t="s">
        <v>8</v>
      </c>
      <c r="E3091">
        <v>23</v>
      </c>
      <c r="F3091" t="s">
        <v>5898</v>
      </c>
      <c r="G3091">
        <v>0.69559535882199997</v>
      </c>
    </row>
    <row r="3092" spans="1:7" x14ac:dyDescent="0.2">
      <c r="A3092" t="str">
        <f t="shared" ref="A3092:A3101" si="262">"CUL3"</f>
        <v>CUL3</v>
      </c>
      <c r="B3092" t="s">
        <v>161</v>
      </c>
      <c r="C3092">
        <v>225449978</v>
      </c>
      <c r="D3092" t="s">
        <v>3</v>
      </c>
      <c r="E3092">
        <v>23</v>
      </c>
      <c r="F3092" t="s">
        <v>5899</v>
      </c>
      <c r="G3092">
        <v>1.02062761778</v>
      </c>
    </row>
    <row r="3093" spans="1:7" x14ac:dyDescent="0.2">
      <c r="A3093" t="str">
        <f t="shared" si="262"/>
        <v>CUL3</v>
      </c>
      <c r="B3093" t="s">
        <v>161</v>
      </c>
      <c r="C3093">
        <v>225450000</v>
      </c>
      <c r="D3093" t="s">
        <v>3</v>
      </c>
      <c r="E3093">
        <v>21</v>
      </c>
      <c r="F3093" t="s">
        <v>5900</v>
      </c>
      <c r="G3093">
        <v>0.89139374123699999</v>
      </c>
    </row>
    <row r="3094" spans="1:7" x14ac:dyDescent="0.2">
      <c r="A3094" t="str">
        <f t="shared" si="262"/>
        <v>CUL3</v>
      </c>
      <c r="B3094" t="s">
        <v>161</v>
      </c>
      <c r="C3094">
        <v>225449791</v>
      </c>
      <c r="D3094" t="s">
        <v>8</v>
      </c>
      <c r="E3094">
        <v>24</v>
      </c>
      <c r="F3094" t="s">
        <v>5901</v>
      </c>
      <c r="G3094">
        <v>0.30082494161700002</v>
      </c>
    </row>
    <row r="3095" spans="1:7" x14ac:dyDescent="0.2">
      <c r="A3095" t="str">
        <f t="shared" si="262"/>
        <v>CUL3</v>
      </c>
      <c r="B3095" t="s">
        <v>161</v>
      </c>
      <c r="C3095">
        <v>225449799</v>
      </c>
      <c r="D3095" t="s">
        <v>8</v>
      </c>
      <c r="E3095">
        <v>24</v>
      </c>
      <c r="F3095" t="s">
        <v>5902</v>
      </c>
      <c r="G3095">
        <v>-7.1758139142399993E-2</v>
      </c>
    </row>
    <row r="3096" spans="1:7" x14ac:dyDescent="0.2">
      <c r="A3096" t="str">
        <f t="shared" si="262"/>
        <v>CUL3</v>
      </c>
      <c r="B3096" t="s">
        <v>161</v>
      </c>
      <c r="C3096">
        <v>225449819</v>
      </c>
      <c r="D3096" t="s">
        <v>8</v>
      </c>
      <c r="E3096">
        <v>22</v>
      </c>
      <c r="F3096" t="s">
        <v>5903</v>
      </c>
      <c r="G3096">
        <v>-7.2231683974799996E-2</v>
      </c>
    </row>
    <row r="3097" spans="1:7" x14ac:dyDescent="0.2">
      <c r="A3097" t="str">
        <f t="shared" si="262"/>
        <v>CUL3</v>
      </c>
      <c r="B3097" t="s">
        <v>161</v>
      </c>
      <c r="C3097">
        <v>225449941</v>
      </c>
      <c r="D3097" t="s">
        <v>8</v>
      </c>
      <c r="E3097">
        <v>23</v>
      </c>
      <c r="F3097" t="s">
        <v>5904</v>
      </c>
      <c r="G3097">
        <v>1.0879786409800001</v>
      </c>
    </row>
    <row r="3098" spans="1:7" x14ac:dyDescent="0.2">
      <c r="A3098" t="str">
        <f t="shared" si="262"/>
        <v>CUL3</v>
      </c>
      <c r="B3098" t="s">
        <v>161</v>
      </c>
      <c r="C3098">
        <v>225449949</v>
      </c>
      <c r="D3098" t="s">
        <v>8</v>
      </c>
      <c r="E3098">
        <v>24</v>
      </c>
      <c r="F3098" t="s">
        <v>5905</v>
      </c>
      <c r="G3098">
        <v>0.64415291679300002</v>
      </c>
    </row>
    <row r="3099" spans="1:7" x14ac:dyDescent="0.2">
      <c r="A3099" t="str">
        <f t="shared" si="262"/>
        <v>CUL3</v>
      </c>
      <c r="B3099" t="s">
        <v>161</v>
      </c>
      <c r="C3099">
        <v>225450064</v>
      </c>
      <c r="D3099" t="s">
        <v>8</v>
      </c>
      <c r="E3099">
        <v>23</v>
      </c>
      <c r="F3099" t="s">
        <v>5906</v>
      </c>
      <c r="G3099">
        <v>0.106142906636</v>
      </c>
    </row>
    <row r="3100" spans="1:7" x14ac:dyDescent="0.2">
      <c r="A3100" t="str">
        <f t="shared" si="262"/>
        <v>CUL3</v>
      </c>
      <c r="B3100" t="s">
        <v>161</v>
      </c>
      <c r="C3100">
        <v>225450031</v>
      </c>
      <c r="D3100" t="s">
        <v>8</v>
      </c>
      <c r="E3100">
        <v>23</v>
      </c>
      <c r="F3100" t="s">
        <v>5907</v>
      </c>
      <c r="G3100">
        <v>0.40589796790799998</v>
      </c>
    </row>
    <row r="3101" spans="1:7" x14ac:dyDescent="0.2">
      <c r="A3101" t="str">
        <f t="shared" si="262"/>
        <v>CUL3</v>
      </c>
      <c r="B3101" t="s">
        <v>161</v>
      </c>
      <c r="C3101">
        <v>225449997</v>
      </c>
      <c r="D3101" t="s">
        <v>8</v>
      </c>
      <c r="E3101">
        <v>24</v>
      </c>
      <c r="F3101" t="s">
        <v>5908</v>
      </c>
      <c r="G3101">
        <v>0.75028510563200002</v>
      </c>
    </row>
    <row r="3102" spans="1:7" x14ac:dyDescent="0.2">
      <c r="A3102" t="str">
        <f t="shared" ref="A3102:A3111" si="263">"CWC15"</f>
        <v>CWC15</v>
      </c>
      <c r="B3102" t="s">
        <v>291</v>
      </c>
      <c r="C3102">
        <v>94706666</v>
      </c>
      <c r="D3102" t="s">
        <v>3</v>
      </c>
      <c r="E3102">
        <v>24</v>
      </c>
      <c r="F3102" t="s">
        <v>5909</v>
      </c>
      <c r="G3102">
        <v>8.3000867393900002E-2</v>
      </c>
    </row>
    <row r="3103" spans="1:7" x14ac:dyDescent="0.2">
      <c r="A3103" t="str">
        <f t="shared" si="263"/>
        <v>CWC15</v>
      </c>
      <c r="B3103" t="s">
        <v>291</v>
      </c>
      <c r="C3103">
        <v>94706504</v>
      </c>
      <c r="D3103" t="s">
        <v>3</v>
      </c>
      <c r="E3103">
        <v>23</v>
      </c>
      <c r="F3103" t="s">
        <v>5910</v>
      </c>
      <c r="G3103">
        <v>0.513195156963</v>
      </c>
    </row>
    <row r="3104" spans="1:7" x14ac:dyDescent="0.2">
      <c r="A3104" t="str">
        <f t="shared" si="263"/>
        <v>CWC15</v>
      </c>
      <c r="B3104" t="s">
        <v>291</v>
      </c>
      <c r="C3104">
        <v>94706761</v>
      </c>
      <c r="D3104" t="s">
        <v>3</v>
      </c>
      <c r="E3104">
        <v>24</v>
      </c>
      <c r="F3104" t="s">
        <v>5911</v>
      </c>
      <c r="G3104">
        <v>5.3339131725699998E-2</v>
      </c>
    </row>
    <row r="3105" spans="1:7" x14ac:dyDescent="0.2">
      <c r="A3105" t="str">
        <f t="shared" si="263"/>
        <v>CWC15</v>
      </c>
      <c r="B3105" t="s">
        <v>291</v>
      </c>
      <c r="C3105">
        <v>94706555</v>
      </c>
      <c r="D3105" t="s">
        <v>8</v>
      </c>
      <c r="E3105">
        <v>23</v>
      </c>
      <c r="F3105" t="s">
        <v>5912</v>
      </c>
      <c r="G3105">
        <v>1.0876350154000001</v>
      </c>
    </row>
    <row r="3106" spans="1:7" x14ac:dyDescent="0.2">
      <c r="A3106" t="str">
        <f t="shared" si="263"/>
        <v>CWC15</v>
      </c>
      <c r="B3106" t="s">
        <v>291</v>
      </c>
      <c r="C3106">
        <v>94706764</v>
      </c>
      <c r="D3106" t="s">
        <v>8</v>
      </c>
      <c r="E3106">
        <v>21</v>
      </c>
      <c r="F3106" t="s">
        <v>5913</v>
      </c>
      <c r="G3106">
        <v>0.747797087162</v>
      </c>
    </row>
    <row r="3107" spans="1:7" x14ac:dyDescent="0.2">
      <c r="A3107" t="str">
        <f t="shared" si="263"/>
        <v>CWC15</v>
      </c>
      <c r="B3107" t="s">
        <v>291</v>
      </c>
      <c r="C3107">
        <v>94706513</v>
      </c>
      <c r="D3107" t="s">
        <v>3</v>
      </c>
      <c r="E3107">
        <v>24</v>
      </c>
      <c r="F3107" t="s">
        <v>5914</v>
      </c>
      <c r="G3107">
        <v>1.16456789744</v>
      </c>
    </row>
    <row r="3108" spans="1:7" x14ac:dyDescent="0.2">
      <c r="A3108" t="str">
        <f t="shared" si="263"/>
        <v>CWC15</v>
      </c>
      <c r="B3108" t="s">
        <v>291</v>
      </c>
      <c r="C3108">
        <v>94706583</v>
      </c>
      <c r="D3108" t="s">
        <v>3</v>
      </c>
      <c r="E3108">
        <v>24</v>
      </c>
      <c r="F3108" t="s">
        <v>5915</v>
      </c>
      <c r="G3108">
        <v>0.69110499607099996</v>
      </c>
    </row>
    <row r="3109" spans="1:7" x14ac:dyDescent="0.2">
      <c r="A3109" t="str">
        <f t="shared" si="263"/>
        <v>CWC15</v>
      </c>
      <c r="B3109" t="s">
        <v>291</v>
      </c>
      <c r="C3109">
        <v>94706815</v>
      </c>
      <c r="D3109" t="s">
        <v>8</v>
      </c>
      <c r="E3109">
        <v>24</v>
      </c>
      <c r="F3109" t="s">
        <v>5916</v>
      </c>
      <c r="G3109">
        <v>2.1025297795900001E-2</v>
      </c>
    </row>
    <row r="3110" spans="1:7" x14ac:dyDescent="0.2">
      <c r="A3110" t="str">
        <f t="shared" si="263"/>
        <v>CWC15</v>
      </c>
      <c r="B3110" t="s">
        <v>291</v>
      </c>
      <c r="C3110">
        <v>94706616</v>
      </c>
      <c r="D3110" t="s">
        <v>3</v>
      </c>
      <c r="E3110">
        <v>24</v>
      </c>
      <c r="F3110" t="s">
        <v>5917</v>
      </c>
      <c r="G3110">
        <v>-6.3495338177899999E-3</v>
      </c>
    </row>
    <row r="3111" spans="1:7" x14ac:dyDescent="0.2">
      <c r="A3111" t="str">
        <f t="shared" si="263"/>
        <v>CWC15</v>
      </c>
      <c r="B3111" t="s">
        <v>291</v>
      </c>
      <c r="C3111">
        <v>94706753</v>
      </c>
      <c r="D3111" t="s">
        <v>3</v>
      </c>
      <c r="E3111">
        <v>23</v>
      </c>
      <c r="F3111" t="s">
        <v>5918</v>
      </c>
      <c r="G3111">
        <v>-7.6148974781300005E-2</v>
      </c>
    </row>
    <row r="3112" spans="1:7" x14ac:dyDescent="0.2">
      <c r="A3112" t="str">
        <f t="shared" ref="A3112:A3126" si="264">"CWC22"</f>
        <v>CWC22</v>
      </c>
      <c r="B3112" t="s">
        <v>161</v>
      </c>
      <c r="C3112">
        <v>180871546</v>
      </c>
      <c r="D3112" t="s">
        <v>3</v>
      </c>
      <c r="E3112">
        <v>24</v>
      </c>
      <c r="F3112" t="s">
        <v>5919</v>
      </c>
      <c r="G3112">
        <v>0.86390461801200003</v>
      </c>
    </row>
    <row r="3113" spans="1:7" x14ac:dyDescent="0.2">
      <c r="A3113" t="str">
        <f t="shared" si="264"/>
        <v>CWC22</v>
      </c>
      <c r="B3113" t="s">
        <v>161</v>
      </c>
      <c r="C3113">
        <v>180871551</v>
      </c>
      <c r="D3113" t="s">
        <v>3</v>
      </c>
      <c r="E3113">
        <v>24</v>
      </c>
      <c r="F3113" t="s">
        <v>5920</v>
      </c>
      <c r="G3113">
        <v>0.77277843564399995</v>
      </c>
    </row>
    <row r="3114" spans="1:7" x14ac:dyDescent="0.2">
      <c r="A3114" t="str">
        <f t="shared" si="264"/>
        <v>CWC22</v>
      </c>
      <c r="B3114" t="s">
        <v>161</v>
      </c>
      <c r="C3114">
        <v>180871589</v>
      </c>
      <c r="D3114" t="s">
        <v>3</v>
      </c>
      <c r="E3114">
        <v>24</v>
      </c>
      <c r="F3114" t="s">
        <v>5921</v>
      </c>
      <c r="G3114">
        <v>0.82309985587300005</v>
      </c>
    </row>
    <row r="3115" spans="1:7" x14ac:dyDescent="0.2">
      <c r="A3115" t="str">
        <f t="shared" si="264"/>
        <v>CWC22</v>
      </c>
      <c r="B3115" t="s">
        <v>161</v>
      </c>
      <c r="C3115">
        <v>180871776</v>
      </c>
      <c r="D3115" t="s">
        <v>3</v>
      </c>
      <c r="E3115">
        <v>21</v>
      </c>
      <c r="F3115" t="s">
        <v>5922</v>
      </c>
      <c r="G3115">
        <v>1.04828473223</v>
      </c>
    </row>
    <row r="3116" spans="1:7" x14ac:dyDescent="0.2">
      <c r="A3116" t="str">
        <f t="shared" si="264"/>
        <v>CWC22</v>
      </c>
      <c r="B3116" t="s">
        <v>161</v>
      </c>
      <c r="C3116">
        <v>180871619</v>
      </c>
      <c r="D3116" t="s">
        <v>3</v>
      </c>
      <c r="E3116">
        <v>24</v>
      </c>
      <c r="F3116" t="s">
        <v>5923</v>
      </c>
      <c r="G3116">
        <v>1.03338579124</v>
      </c>
    </row>
    <row r="3117" spans="1:7" x14ac:dyDescent="0.2">
      <c r="A3117" t="str">
        <f t="shared" si="264"/>
        <v>CWC22</v>
      </c>
      <c r="B3117" t="s">
        <v>161</v>
      </c>
      <c r="C3117">
        <v>180871620</v>
      </c>
      <c r="D3117" t="s">
        <v>3</v>
      </c>
      <c r="E3117">
        <v>23</v>
      </c>
      <c r="F3117" t="s">
        <v>5924</v>
      </c>
      <c r="G3117">
        <v>0.50926988364799997</v>
      </c>
    </row>
    <row r="3118" spans="1:7" x14ac:dyDescent="0.2">
      <c r="A3118" t="str">
        <f t="shared" si="264"/>
        <v>CWC22</v>
      </c>
      <c r="B3118" t="s">
        <v>161</v>
      </c>
      <c r="C3118">
        <v>180871631</v>
      </c>
      <c r="D3118" t="s">
        <v>3</v>
      </c>
      <c r="E3118">
        <v>22</v>
      </c>
      <c r="F3118" t="s">
        <v>5925</v>
      </c>
      <c r="G3118">
        <v>0.44124527025799998</v>
      </c>
    </row>
    <row r="3119" spans="1:7" x14ac:dyDescent="0.2">
      <c r="A3119" t="str">
        <f t="shared" si="264"/>
        <v>CWC22</v>
      </c>
      <c r="B3119" t="s">
        <v>161</v>
      </c>
      <c r="C3119">
        <v>180871678</v>
      </c>
      <c r="D3119" t="s">
        <v>3</v>
      </c>
      <c r="E3119">
        <v>24</v>
      </c>
      <c r="F3119" t="s">
        <v>5926</v>
      </c>
      <c r="G3119">
        <v>0.27679757445199998</v>
      </c>
    </row>
    <row r="3120" spans="1:7" x14ac:dyDescent="0.2">
      <c r="A3120" t="str">
        <f t="shared" si="264"/>
        <v>CWC22</v>
      </c>
      <c r="B3120" t="s">
        <v>161</v>
      </c>
      <c r="C3120">
        <v>180871721</v>
      </c>
      <c r="D3120" t="s">
        <v>3</v>
      </c>
      <c r="E3120">
        <v>23</v>
      </c>
      <c r="F3120" t="s">
        <v>5927</v>
      </c>
      <c r="G3120">
        <v>0.883220938457</v>
      </c>
    </row>
    <row r="3121" spans="1:7" x14ac:dyDescent="0.2">
      <c r="A3121" t="str">
        <f t="shared" si="264"/>
        <v>CWC22</v>
      </c>
      <c r="B3121" t="s">
        <v>161</v>
      </c>
      <c r="C3121">
        <v>180871726</v>
      </c>
      <c r="D3121" t="s">
        <v>3</v>
      </c>
      <c r="E3121">
        <v>23</v>
      </c>
      <c r="F3121" t="s">
        <v>5928</v>
      </c>
      <c r="G3121">
        <v>-2.55109638433E-2</v>
      </c>
    </row>
    <row r="3122" spans="1:7" x14ac:dyDescent="0.2">
      <c r="A3122" t="str">
        <f t="shared" si="264"/>
        <v>CWC22</v>
      </c>
      <c r="B3122" t="s">
        <v>161</v>
      </c>
      <c r="C3122">
        <v>180871721</v>
      </c>
      <c r="D3122" t="s">
        <v>3</v>
      </c>
      <c r="E3122">
        <v>22</v>
      </c>
      <c r="F3122" t="s">
        <v>5929</v>
      </c>
      <c r="G3122">
        <v>0.91832947652300001</v>
      </c>
    </row>
    <row r="3123" spans="1:7" x14ac:dyDescent="0.2">
      <c r="A3123" t="str">
        <f t="shared" si="264"/>
        <v>CWC22</v>
      </c>
      <c r="B3123" t="s">
        <v>161</v>
      </c>
      <c r="C3123">
        <v>180871726</v>
      </c>
      <c r="D3123" t="s">
        <v>3</v>
      </c>
      <c r="E3123">
        <v>21</v>
      </c>
      <c r="F3123" t="s">
        <v>5930</v>
      </c>
      <c r="G3123">
        <v>0.46351445582099998</v>
      </c>
    </row>
    <row r="3124" spans="1:7" x14ac:dyDescent="0.2">
      <c r="A3124" t="str">
        <f t="shared" si="264"/>
        <v>CWC22</v>
      </c>
      <c r="B3124" t="s">
        <v>161</v>
      </c>
      <c r="C3124">
        <v>180871807</v>
      </c>
      <c r="D3124" t="s">
        <v>3</v>
      </c>
      <c r="E3124">
        <v>22</v>
      </c>
      <c r="F3124" t="s">
        <v>5931</v>
      </c>
      <c r="G3124">
        <v>0.47521288849600002</v>
      </c>
    </row>
    <row r="3125" spans="1:7" x14ac:dyDescent="0.2">
      <c r="A3125" t="str">
        <f t="shared" si="264"/>
        <v>CWC22</v>
      </c>
      <c r="B3125" t="s">
        <v>161</v>
      </c>
      <c r="C3125">
        <v>180871632</v>
      </c>
      <c r="D3125" t="s">
        <v>3</v>
      </c>
      <c r="E3125">
        <v>23</v>
      </c>
      <c r="F3125" t="s">
        <v>5932</v>
      </c>
      <c r="G3125">
        <v>8.3825308727499999E-3</v>
      </c>
    </row>
    <row r="3126" spans="1:7" x14ac:dyDescent="0.2">
      <c r="A3126" t="str">
        <f t="shared" si="264"/>
        <v>CWC22</v>
      </c>
      <c r="B3126" t="s">
        <v>161</v>
      </c>
      <c r="C3126">
        <v>180871668</v>
      </c>
      <c r="D3126" t="s">
        <v>3</v>
      </c>
      <c r="E3126">
        <v>24</v>
      </c>
      <c r="F3126" t="s">
        <v>5933</v>
      </c>
      <c r="G3126">
        <v>0.292192264842</v>
      </c>
    </row>
    <row r="3127" spans="1:7" x14ac:dyDescent="0.2">
      <c r="A3127" t="str">
        <f t="shared" ref="A3127:A3136" si="265">"CWF19L2"</f>
        <v>CWF19L2</v>
      </c>
      <c r="B3127" t="s">
        <v>291</v>
      </c>
      <c r="C3127">
        <v>107328382</v>
      </c>
      <c r="D3127" t="s">
        <v>8</v>
      </c>
      <c r="E3127">
        <v>24</v>
      </c>
      <c r="F3127" t="s">
        <v>5934</v>
      </c>
      <c r="G3127">
        <v>7.6673873941400003E-2</v>
      </c>
    </row>
    <row r="3128" spans="1:7" x14ac:dyDescent="0.2">
      <c r="A3128" t="str">
        <f t="shared" si="265"/>
        <v>CWF19L2</v>
      </c>
      <c r="B3128" t="s">
        <v>291</v>
      </c>
      <c r="C3128">
        <v>107328309</v>
      </c>
      <c r="D3128" t="s">
        <v>8</v>
      </c>
      <c r="E3128">
        <v>23</v>
      </c>
      <c r="F3128" t="s">
        <v>5935</v>
      </c>
      <c r="G3128">
        <v>0.111313499739</v>
      </c>
    </row>
    <row r="3129" spans="1:7" x14ac:dyDescent="0.2">
      <c r="A3129" t="str">
        <f t="shared" si="265"/>
        <v>CWF19L2</v>
      </c>
      <c r="B3129" t="s">
        <v>291</v>
      </c>
      <c r="C3129">
        <v>107328355</v>
      </c>
      <c r="D3129" t="s">
        <v>8</v>
      </c>
      <c r="E3129">
        <v>23</v>
      </c>
      <c r="F3129" t="s">
        <v>5936</v>
      </c>
      <c r="G3129">
        <v>0.74615148530099995</v>
      </c>
    </row>
    <row r="3130" spans="1:7" x14ac:dyDescent="0.2">
      <c r="A3130" t="str">
        <f t="shared" si="265"/>
        <v>CWF19L2</v>
      </c>
      <c r="B3130" t="s">
        <v>291</v>
      </c>
      <c r="C3130">
        <v>107328606</v>
      </c>
      <c r="D3130" t="s">
        <v>8</v>
      </c>
      <c r="E3130">
        <v>24</v>
      </c>
      <c r="F3130" t="s">
        <v>5937</v>
      </c>
      <c r="G3130">
        <v>-6.8083108992299995E-2</v>
      </c>
    </row>
    <row r="3131" spans="1:7" x14ac:dyDescent="0.2">
      <c r="A3131" t="str">
        <f t="shared" si="265"/>
        <v>CWF19L2</v>
      </c>
      <c r="B3131" t="s">
        <v>291</v>
      </c>
      <c r="C3131">
        <v>107328538</v>
      </c>
      <c r="D3131" t="s">
        <v>3</v>
      </c>
      <c r="E3131">
        <v>23</v>
      </c>
      <c r="F3131" t="s">
        <v>5938</v>
      </c>
      <c r="G3131">
        <v>0.312767494403</v>
      </c>
    </row>
    <row r="3132" spans="1:7" x14ac:dyDescent="0.2">
      <c r="A3132" t="str">
        <f t="shared" si="265"/>
        <v>CWF19L2</v>
      </c>
      <c r="B3132" t="s">
        <v>291</v>
      </c>
      <c r="C3132">
        <v>107328526</v>
      </c>
      <c r="D3132" t="s">
        <v>3</v>
      </c>
      <c r="E3132">
        <v>24</v>
      </c>
      <c r="F3132" t="s">
        <v>5939</v>
      </c>
      <c r="G3132">
        <v>0.18812925208199999</v>
      </c>
    </row>
    <row r="3133" spans="1:7" x14ac:dyDescent="0.2">
      <c r="A3133" t="str">
        <f t="shared" si="265"/>
        <v>CWF19L2</v>
      </c>
      <c r="B3133" t="s">
        <v>291</v>
      </c>
      <c r="C3133">
        <v>107328362</v>
      </c>
      <c r="D3133" t="s">
        <v>8</v>
      </c>
      <c r="E3133">
        <v>24</v>
      </c>
      <c r="F3133" t="s">
        <v>5940</v>
      </c>
      <c r="G3133">
        <v>0.56759198282199996</v>
      </c>
    </row>
    <row r="3134" spans="1:7" x14ac:dyDescent="0.2">
      <c r="A3134" t="str">
        <f t="shared" si="265"/>
        <v>CWF19L2</v>
      </c>
      <c r="B3134" t="s">
        <v>291</v>
      </c>
      <c r="C3134">
        <v>107328319</v>
      </c>
      <c r="D3134" t="s">
        <v>3</v>
      </c>
      <c r="E3134">
        <v>24</v>
      </c>
      <c r="F3134" t="s">
        <v>5941</v>
      </c>
      <c r="G3134">
        <v>4.0685177786600003E-2</v>
      </c>
    </row>
    <row r="3135" spans="1:7" x14ac:dyDescent="0.2">
      <c r="A3135" t="str">
        <f t="shared" si="265"/>
        <v>CWF19L2</v>
      </c>
      <c r="B3135" t="s">
        <v>291</v>
      </c>
      <c r="C3135">
        <v>107328420</v>
      </c>
      <c r="D3135" t="s">
        <v>3</v>
      </c>
      <c r="E3135">
        <v>24</v>
      </c>
      <c r="F3135" t="s">
        <v>5942</v>
      </c>
      <c r="G3135">
        <v>0.10360582938399999</v>
      </c>
    </row>
    <row r="3136" spans="1:7" x14ac:dyDescent="0.2">
      <c r="A3136" t="str">
        <f t="shared" si="265"/>
        <v>CWF19L2</v>
      </c>
      <c r="B3136" t="s">
        <v>291</v>
      </c>
      <c r="C3136">
        <v>107328464</v>
      </c>
      <c r="D3136" t="s">
        <v>3</v>
      </c>
      <c r="E3136">
        <v>24</v>
      </c>
      <c r="F3136" t="s">
        <v>5943</v>
      </c>
      <c r="G3136">
        <v>1.68625653188</v>
      </c>
    </row>
    <row r="3137" spans="1:7" x14ac:dyDescent="0.2">
      <c r="A3137" t="str">
        <f t="shared" ref="A3137:A3156" si="266">"CXXC1"</f>
        <v>CXXC1</v>
      </c>
      <c r="B3137" t="s">
        <v>1918</v>
      </c>
      <c r="C3137">
        <v>47813845</v>
      </c>
      <c r="D3137" t="s">
        <v>3</v>
      </c>
      <c r="E3137">
        <v>24</v>
      </c>
      <c r="F3137" t="s">
        <v>5944</v>
      </c>
      <c r="G3137">
        <v>1.1997436215299999</v>
      </c>
    </row>
    <row r="3138" spans="1:7" x14ac:dyDescent="0.2">
      <c r="A3138" t="str">
        <f t="shared" si="266"/>
        <v>CXXC1</v>
      </c>
      <c r="B3138" t="s">
        <v>1918</v>
      </c>
      <c r="C3138">
        <v>47814643</v>
      </c>
      <c r="D3138" t="s">
        <v>8</v>
      </c>
      <c r="E3138">
        <v>24</v>
      </c>
      <c r="F3138" t="s">
        <v>5945</v>
      </c>
      <c r="G3138">
        <v>-9.9634694377399996E-3</v>
      </c>
    </row>
    <row r="3139" spans="1:7" x14ac:dyDescent="0.2">
      <c r="A3139" t="str">
        <f t="shared" si="266"/>
        <v>CXXC1</v>
      </c>
      <c r="B3139" t="s">
        <v>1918</v>
      </c>
      <c r="C3139">
        <v>47814637</v>
      </c>
      <c r="D3139" t="s">
        <v>8</v>
      </c>
      <c r="E3139">
        <v>23</v>
      </c>
      <c r="F3139" t="s">
        <v>5946</v>
      </c>
      <c r="G3139">
        <v>-6.5791951648000002E-2</v>
      </c>
    </row>
    <row r="3140" spans="1:7" x14ac:dyDescent="0.2">
      <c r="A3140" t="str">
        <f t="shared" si="266"/>
        <v>CXXC1</v>
      </c>
      <c r="B3140" t="s">
        <v>1918</v>
      </c>
      <c r="C3140">
        <v>47814620</v>
      </c>
      <c r="D3140" t="s">
        <v>8</v>
      </c>
      <c r="E3140">
        <v>22</v>
      </c>
      <c r="F3140" t="s">
        <v>5947</v>
      </c>
      <c r="G3140">
        <v>-0.13221201228000001</v>
      </c>
    </row>
    <row r="3141" spans="1:7" x14ac:dyDescent="0.2">
      <c r="A3141" t="str">
        <f t="shared" si="266"/>
        <v>CXXC1</v>
      </c>
      <c r="B3141" t="s">
        <v>1918</v>
      </c>
      <c r="C3141">
        <v>47814458</v>
      </c>
      <c r="D3141" t="s">
        <v>8</v>
      </c>
      <c r="E3141">
        <v>24</v>
      </c>
      <c r="F3141" t="s">
        <v>5948</v>
      </c>
      <c r="G3141">
        <v>-9.3512035954299993E-2</v>
      </c>
    </row>
    <row r="3142" spans="1:7" x14ac:dyDescent="0.2">
      <c r="A3142" t="str">
        <f t="shared" si="266"/>
        <v>CXXC1</v>
      </c>
      <c r="B3142" t="s">
        <v>1918</v>
      </c>
      <c r="C3142">
        <v>47814420</v>
      </c>
      <c r="D3142" t="s">
        <v>8</v>
      </c>
      <c r="E3142">
        <v>23</v>
      </c>
      <c r="F3142" t="s">
        <v>5949</v>
      </c>
      <c r="G3142">
        <v>1.34609831999E-2</v>
      </c>
    </row>
    <row r="3143" spans="1:7" x14ac:dyDescent="0.2">
      <c r="A3143" t="str">
        <f t="shared" si="266"/>
        <v>CXXC1</v>
      </c>
      <c r="B3143" t="s">
        <v>1918</v>
      </c>
      <c r="C3143">
        <v>47814398</v>
      </c>
      <c r="D3143" t="s">
        <v>8</v>
      </c>
      <c r="E3143">
        <v>21</v>
      </c>
      <c r="F3143" t="s">
        <v>5950</v>
      </c>
      <c r="G3143">
        <v>9.5666647702700003E-2</v>
      </c>
    </row>
    <row r="3144" spans="1:7" x14ac:dyDescent="0.2">
      <c r="A3144" t="str">
        <f t="shared" si="266"/>
        <v>CXXC1</v>
      </c>
      <c r="B3144" t="s">
        <v>1918</v>
      </c>
      <c r="C3144">
        <v>47814647</v>
      </c>
      <c r="D3144" t="s">
        <v>3</v>
      </c>
      <c r="E3144">
        <v>23</v>
      </c>
      <c r="F3144" t="s">
        <v>5951</v>
      </c>
      <c r="G3144">
        <v>2.1550767438800002E-2</v>
      </c>
    </row>
    <row r="3145" spans="1:7" x14ac:dyDescent="0.2">
      <c r="A3145" t="str">
        <f t="shared" si="266"/>
        <v>CXXC1</v>
      </c>
      <c r="B3145" t="s">
        <v>1918</v>
      </c>
      <c r="C3145">
        <v>47814483</v>
      </c>
      <c r="D3145" t="s">
        <v>3</v>
      </c>
      <c r="E3145">
        <v>24</v>
      </c>
      <c r="F3145" t="s">
        <v>5952</v>
      </c>
      <c r="G3145">
        <v>7.7609683239799998E-2</v>
      </c>
    </row>
    <row r="3146" spans="1:7" x14ac:dyDescent="0.2">
      <c r="A3146" t="str">
        <f t="shared" si="266"/>
        <v>CXXC1</v>
      </c>
      <c r="B3146" t="s">
        <v>1918</v>
      </c>
      <c r="C3146">
        <v>47813875</v>
      </c>
      <c r="D3146" t="s">
        <v>3</v>
      </c>
      <c r="E3146">
        <v>24</v>
      </c>
      <c r="F3146" t="s">
        <v>5953</v>
      </c>
      <c r="G3146">
        <v>1.03667906598</v>
      </c>
    </row>
    <row r="3147" spans="1:7" x14ac:dyDescent="0.2">
      <c r="A3147" t="str">
        <f t="shared" si="266"/>
        <v>CXXC1</v>
      </c>
      <c r="B3147" t="s">
        <v>1918</v>
      </c>
      <c r="C3147">
        <v>47813728</v>
      </c>
      <c r="D3147" t="s">
        <v>3</v>
      </c>
      <c r="E3147">
        <v>24</v>
      </c>
      <c r="F3147" t="s">
        <v>5954</v>
      </c>
      <c r="G3147">
        <v>-2.3062389692300001E-2</v>
      </c>
    </row>
    <row r="3148" spans="1:7" x14ac:dyDescent="0.2">
      <c r="A3148" t="str">
        <f t="shared" si="266"/>
        <v>CXXC1</v>
      </c>
      <c r="B3148" t="s">
        <v>1918</v>
      </c>
      <c r="C3148">
        <v>47813944</v>
      </c>
      <c r="D3148" t="s">
        <v>3</v>
      </c>
      <c r="E3148">
        <v>23</v>
      </c>
      <c r="F3148" t="s">
        <v>5955</v>
      </c>
      <c r="G3148">
        <v>0.18870286236200001</v>
      </c>
    </row>
    <row r="3149" spans="1:7" x14ac:dyDescent="0.2">
      <c r="A3149" t="str">
        <f t="shared" si="266"/>
        <v>CXXC1</v>
      </c>
      <c r="B3149" t="s">
        <v>1918</v>
      </c>
      <c r="C3149">
        <v>47813776</v>
      </c>
      <c r="D3149" t="s">
        <v>3</v>
      </c>
      <c r="E3149">
        <v>24</v>
      </c>
      <c r="F3149" t="s">
        <v>5956</v>
      </c>
      <c r="G3149">
        <v>0.36361234784699997</v>
      </c>
    </row>
    <row r="3150" spans="1:7" x14ac:dyDescent="0.2">
      <c r="A3150" t="str">
        <f t="shared" si="266"/>
        <v>CXXC1</v>
      </c>
      <c r="B3150" t="s">
        <v>1918</v>
      </c>
      <c r="C3150">
        <v>47814465</v>
      </c>
      <c r="D3150" t="s">
        <v>3</v>
      </c>
      <c r="E3150">
        <v>24</v>
      </c>
      <c r="F3150" t="s">
        <v>5957</v>
      </c>
      <c r="G3150">
        <v>3.1344294673199997E-2</v>
      </c>
    </row>
    <row r="3151" spans="1:7" x14ac:dyDescent="0.2">
      <c r="A3151" t="str">
        <f t="shared" si="266"/>
        <v>CXXC1</v>
      </c>
      <c r="B3151" t="s">
        <v>1918</v>
      </c>
      <c r="C3151">
        <v>47814415</v>
      </c>
      <c r="D3151" t="s">
        <v>3</v>
      </c>
      <c r="E3151">
        <v>23</v>
      </c>
      <c r="F3151" t="s">
        <v>5958</v>
      </c>
      <c r="G3151">
        <v>-0.10368158129799999</v>
      </c>
    </row>
    <row r="3152" spans="1:7" x14ac:dyDescent="0.2">
      <c r="A3152" t="str">
        <f t="shared" si="266"/>
        <v>CXXC1</v>
      </c>
      <c r="B3152" t="s">
        <v>1918</v>
      </c>
      <c r="C3152">
        <v>47813994</v>
      </c>
      <c r="D3152" t="s">
        <v>3</v>
      </c>
      <c r="E3152">
        <v>22</v>
      </c>
      <c r="F3152" t="s">
        <v>5959</v>
      </c>
      <c r="G3152">
        <v>0.763577312492</v>
      </c>
    </row>
    <row r="3153" spans="1:7" x14ac:dyDescent="0.2">
      <c r="A3153" t="str">
        <f t="shared" si="266"/>
        <v>CXXC1</v>
      </c>
      <c r="B3153" t="s">
        <v>1918</v>
      </c>
      <c r="C3153">
        <v>47813968</v>
      </c>
      <c r="D3153" t="s">
        <v>3</v>
      </c>
      <c r="E3153">
        <v>24</v>
      </c>
      <c r="F3153" t="s">
        <v>5960</v>
      </c>
      <c r="G3153">
        <v>0.32137663929499999</v>
      </c>
    </row>
    <row r="3154" spans="1:7" x14ac:dyDescent="0.2">
      <c r="A3154" t="str">
        <f t="shared" si="266"/>
        <v>CXXC1</v>
      </c>
      <c r="B3154" t="s">
        <v>1918</v>
      </c>
      <c r="C3154">
        <v>47813751</v>
      </c>
      <c r="D3154" t="s">
        <v>3</v>
      </c>
      <c r="E3154">
        <v>24</v>
      </c>
      <c r="F3154" t="s">
        <v>5961</v>
      </c>
      <c r="G3154">
        <v>-0.15994355917799999</v>
      </c>
    </row>
    <row r="3155" spans="1:7" x14ac:dyDescent="0.2">
      <c r="A3155" t="str">
        <f t="shared" si="266"/>
        <v>CXXC1</v>
      </c>
      <c r="B3155" t="s">
        <v>1918</v>
      </c>
      <c r="C3155">
        <v>47813921</v>
      </c>
      <c r="D3155" t="s">
        <v>3</v>
      </c>
      <c r="E3155">
        <v>24</v>
      </c>
      <c r="F3155" t="s">
        <v>5962</v>
      </c>
      <c r="G3155">
        <v>0.135015456526</v>
      </c>
    </row>
    <row r="3156" spans="1:7" x14ac:dyDescent="0.2">
      <c r="A3156" t="str">
        <f t="shared" si="266"/>
        <v>CXXC1</v>
      </c>
      <c r="B3156" t="s">
        <v>1918</v>
      </c>
      <c r="C3156">
        <v>47813914</v>
      </c>
      <c r="D3156" t="s">
        <v>3</v>
      </c>
      <c r="E3156">
        <v>24</v>
      </c>
      <c r="F3156" t="s">
        <v>5963</v>
      </c>
      <c r="G3156">
        <v>0.415072541691</v>
      </c>
    </row>
    <row r="3157" spans="1:7" x14ac:dyDescent="0.2">
      <c r="A3157" t="str">
        <f t="shared" ref="A3157:A3166" si="267">"CYB5B"</f>
        <v>CYB5B</v>
      </c>
      <c r="B3157" t="s">
        <v>273</v>
      </c>
      <c r="C3157">
        <v>69458581</v>
      </c>
      <c r="D3157" t="s">
        <v>8</v>
      </c>
      <c r="E3157">
        <v>24</v>
      </c>
      <c r="F3157" t="s">
        <v>5964</v>
      </c>
      <c r="G3157">
        <v>0.96545072422699996</v>
      </c>
    </row>
    <row r="3158" spans="1:7" x14ac:dyDescent="0.2">
      <c r="A3158" t="str">
        <f t="shared" si="267"/>
        <v>CYB5B</v>
      </c>
      <c r="B3158" t="s">
        <v>273</v>
      </c>
      <c r="C3158">
        <v>69458558</v>
      </c>
      <c r="D3158" t="s">
        <v>8</v>
      </c>
      <c r="E3158">
        <v>23</v>
      </c>
      <c r="F3158" t="s">
        <v>5965</v>
      </c>
      <c r="G3158">
        <v>1.06029598025</v>
      </c>
    </row>
    <row r="3159" spans="1:7" x14ac:dyDescent="0.2">
      <c r="A3159" t="str">
        <f t="shared" si="267"/>
        <v>CYB5B</v>
      </c>
      <c r="B3159" t="s">
        <v>273</v>
      </c>
      <c r="C3159">
        <v>69458629</v>
      </c>
      <c r="D3159" t="s">
        <v>8</v>
      </c>
      <c r="E3159">
        <v>23</v>
      </c>
      <c r="F3159" t="s">
        <v>5966</v>
      </c>
      <c r="G3159">
        <v>0.82006253165700005</v>
      </c>
    </row>
    <row r="3160" spans="1:7" x14ac:dyDescent="0.2">
      <c r="A3160" t="str">
        <f t="shared" si="267"/>
        <v>CYB5B</v>
      </c>
      <c r="B3160" t="s">
        <v>273</v>
      </c>
      <c r="C3160">
        <v>69458512</v>
      </c>
      <c r="D3160" t="s">
        <v>8</v>
      </c>
      <c r="E3160">
        <v>23</v>
      </c>
      <c r="F3160" t="s">
        <v>5967</v>
      </c>
      <c r="G3160">
        <v>0.48870810832599998</v>
      </c>
    </row>
    <row r="3161" spans="1:7" x14ac:dyDescent="0.2">
      <c r="A3161" t="str">
        <f t="shared" si="267"/>
        <v>CYB5B</v>
      </c>
      <c r="B3161" t="s">
        <v>273</v>
      </c>
      <c r="C3161">
        <v>69458500</v>
      </c>
      <c r="D3161" t="s">
        <v>8</v>
      </c>
      <c r="E3161">
        <v>23</v>
      </c>
      <c r="F3161" t="s">
        <v>5968</v>
      </c>
      <c r="G3161">
        <v>0.26077204462499998</v>
      </c>
    </row>
    <row r="3162" spans="1:7" x14ac:dyDescent="0.2">
      <c r="A3162" t="str">
        <f t="shared" si="267"/>
        <v>CYB5B</v>
      </c>
      <c r="B3162" t="s">
        <v>273</v>
      </c>
      <c r="C3162">
        <v>69458425</v>
      </c>
      <c r="D3162" t="s">
        <v>8</v>
      </c>
      <c r="E3162">
        <v>24</v>
      </c>
      <c r="F3162" t="s">
        <v>5969</v>
      </c>
      <c r="G3162">
        <v>0.18086184254900001</v>
      </c>
    </row>
    <row r="3163" spans="1:7" x14ac:dyDescent="0.2">
      <c r="A3163" t="str">
        <f t="shared" si="267"/>
        <v>CYB5B</v>
      </c>
      <c r="B3163" t="s">
        <v>273</v>
      </c>
      <c r="C3163">
        <v>69458725</v>
      </c>
      <c r="D3163" t="s">
        <v>8</v>
      </c>
      <c r="E3163">
        <v>24</v>
      </c>
      <c r="F3163" t="s">
        <v>5970</v>
      </c>
      <c r="G3163">
        <v>0.86784643808299999</v>
      </c>
    </row>
    <row r="3164" spans="1:7" x14ac:dyDescent="0.2">
      <c r="A3164" t="str">
        <f t="shared" si="267"/>
        <v>CYB5B</v>
      </c>
      <c r="B3164" t="s">
        <v>273</v>
      </c>
      <c r="C3164">
        <v>69458601</v>
      </c>
      <c r="D3164" t="s">
        <v>8</v>
      </c>
      <c r="E3164">
        <v>24</v>
      </c>
      <c r="F3164" t="s">
        <v>5971</v>
      </c>
      <c r="G3164">
        <v>0.96065256994399995</v>
      </c>
    </row>
    <row r="3165" spans="1:7" x14ac:dyDescent="0.2">
      <c r="A3165" t="str">
        <f t="shared" si="267"/>
        <v>CYB5B</v>
      </c>
      <c r="B3165" t="s">
        <v>273</v>
      </c>
      <c r="C3165">
        <v>69458636</v>
      </c>
      <c r="D3165" t="s">
        <v>8</v>
      </c>
      <c r="E3165">
        <v>24</v>
      </c>
      <c r="F3165" t="s">
        <v>5972</v>
      </c>
      <c r="G3165">
        <v>0.974253295528</v>
      </c>
    </row>
    <row r="3166" spans="1:7" x14ac:dyDescent="0.2">
      <c r="A3166" t="str">
        <f t="shared" si="267"/>
        <v>CYB5B</v>
      </c>
      <c r="B3166" t="s">
        <v>273</v>
      </c>
      <c r="C3166">
        <v>69458593</v>
      </c>
      <c r="D3166" t="s">
        <v>8</v>
      </c>
      <c r="E3166">
        <v>24</v>
      </c>
      <c r="F3166" t="s">
        <v>5973</v>
      </c>
      <c r="G3166">
        <v>0.887933083259</v>
      </c>
    </row>
    <row r="3167" spans="1:7" x14ac:dyDescent="0.2">
      <c r="A3167" t="str">
        <f t="shared" ref="A3167:A3175" si="268">"CYC1"</f>
        <v>CYC1</v>
      </c>
      <c r="B3167" t="s">
        <v>1491</v>
      </c>
      <c r="C3167">
        <v>145150131</v>
      </c>
      <c r="D3167" t="s">
        <v>8</v>
      </c>
      <c r="E3167">
        <v>23</v>
      </c>
      <c r="F3167" t="s">
        <v>5974</v>
      </c>
      <c r="G3167">
        <v>1.28389554758</v>
      </c>
    </row>
    <row r="3168" spans="1:7" x14ac:dyDescent="0.2">
      <c r="A3168" t="str">
        <f t="shared" si="268"/>
        <v>CYC1</v>
      </c>
      <c r="B3168" t="s">
        <v>1491</v>
      </c>
      <c r="C3168">
        <v>145150142</v>
      </c>
      <c r="D3168" t="s">
        <v>8</v>
      </c>
      <c r="E3168">
        <v>23</v>
      </c>
      <c r="F3168" t="s">
        <v>5975</v>
      </c>
      <c r="G3168">
        <v>0.90031650865699997</v>
      </c>
    </row>
    <row r="3169" spans="1:7" x14ac:dyDescent="0.2">
      <c r="A3169" t="str">
        <f t="shared" si="268"/>
        <v>CYC1</v>
      </c>
      <c r="B3169" t="s">
        <v>1491</v>
      </c>
      <c r="C3169">
        <v>145149983</v>
      </c>
      <c r="D3169" t="s">
        <v>3</v>
      </c>
      <c r="E3169">
        <v>24</v>
      </c>
      <c r="F3169" t="s">
        <v>5976</v>
      </c>
      <c r="G3169">
        <v>0.72410556428200001</v>
      </c>
    </row>
    <row r="3170" spans="1:7" x14ac:dyDescent="0.2">
      <c r="A3170" t="str">
        <f t="shared" si="268"/>
        <v>CYC1</v>
      </c>
      <c r="B3170" t="s">
        <v>1491</v>
      </c>
      <c r="C3170">
        <v>145150102</v>
      </c>
      <c r="D3170" t="s">
        <v>3</v>
      </c>
      <c r="E3170">
        <v>22</v>
      </c>
      <c r="F3170" t="s">
        <v>5977</v>
      </c>
      <c r="G3170">
        <v>0.61630746221099997</v>
      </c>
    </row>
    <row r="3171" spans="1:7" x14ac:dyDescent="0.2">
      <c r="A3171" t="str">
        <f t="shared" si="268"/>
        <v>CYC1</v>
      </c>
      <c r="B3171" t="s">
        <v>1491</v>
      </c>
      <c r="C3171">
        <v>145150175</v>
      </c>
      <c r="D3171" t="s">
        <v>3</v>
      </c>
      <c r="E3171">
        <v>24</v>
      </c>
      <c r="F3171" t="s">
        <v>5978</v>
      </c>
      <c r="G3171">
        <v>0.71985199325899996</v>
      </c>
    </row>
    <row r="3172" spans="1:7" x14ac:dyDescent="0.2">
      <c r="A3172" t="str">
        <f t="shared" si="268"/>
        <v>CYC1</v>
      </c>
      <c r="B3172" t="s">
        <v>1491</v>
      </c>
      <c r="C3172">
        <v>145149955</v>
      </c>
      <c r="D3172" t="s">
        <v>8</v>
      </c>
      <c r="E3172">
        <v>21</v>
      </c>
      <c r="F3172" t="s">
        <v>5979</v>
      </c>
      <c r="G3172">
        <v>3.52863143472E-3</v>
      </c>
    </row>
    <row r="3173" spans="1:7" x14ac:dyDescent="0.2">
      <c r="A3173" t="str">
        <f t="shared" si="268"/>
        <v>CYC1</v>
      </c>
      <c r="B3173" t="s">
        <v>1491</v>
      </c>
      <c r="C3173">
        <v>145150030</v>
      </c>
      <c r="D3173" t="s">
        <v>8</v>
      </c>
      <c r="E3173">
        <v>24</v>
      </c>
      <c r="F3173" t="s">
        <v>5980</v>
      </c>
      <c r="G3173">
        <v>0.28976871855199998</v>
      </c>
    </row>
    <row r="3174" spans="1:7" x14ac:dyDescent="0.2">
      <c r="A3174" t="str">
        <f t="shared" si="268"/>
        <v>CYC1</v>
      </c>
      <c r="B3174" t="s">
        <v>1491</v>
      </c>
      <c r="C3174">
        <v>145150192</v>
      </c>
      <c r="D3174" t="s">
        <v>8</v>
      </c>
      <c r="E3174">
        <v>24</v>
      </c>
      <c r="F3174" t="s">
        <v>5981</v>
      </c>
      <c r="G3174">
        <v>0.55787525079400002</v>
      </c>
    </row>
    <row r="3175" spans="1:7" x14ac:dyDescent="0.2">
      <c r="A3175" t="str">
        <f t="shared" si="268"/>
        <v>CYC1</v>
      </c>
      <c r="B3175" t="s">
        <v>1491</v>
      </c>
      <c r="C3175">
        <v>145150183</v>
      </c>
      <c r="D3175" t="s">
        <v>8</v>
      </c>
      <c r="E3175">
        <v>23</v>
      </c>
      <c r="F3175" t="s">
        <v>5982</v>
      </c>
      <c r="G3175">
        <v>0.81578794376099995</v>
      </c>
    </row>
    <row r="3176" spans="1:7" x14ac:dyDescent="0.2">
      <c r="A3176" t="str">
        <f t="shared" ref="A3176:A3184" si="269">"CYCS"</f>
        <v>CYCS</v>
      </c>
      <c r="B3176" t="s">
        <v>2</v>
      </c>
      <c r="C3176">
        <v>25164915</v>
      </c>
      <c r="D3176" t="s">
        <v>8</v>
      </c>
      <c r="E3176">
        <v>23</v>
      </c>
      <c r="F3176" t="s">
        <v>5983</v>
      </c>
      <c r="G3176">
        <v>0.13740240441400001</v>
      </c>
    </row>
    <row r="3177" spans="1:7" x14ac:dyDescent="0.2">
      <c r="A3177" t="str">
        <f t="shared" si="269"/>
        <v>CYCS</v>
      </c>
      <c r="B3177" t="s">
        <v>2</v>
      </c>
      <c r="C3177">
        <v>25164817</v>
      </c>
      <c r="D3177" t="s">
        <v>3</v>
      </c>
      <c r="E3177">
        <v>24</v>
      </c>
      <c r="F3177" t="s">
        <v>5984</v>
      </c>
      <c r="G3177">
        <v>0.90784542383699995</v>
      </c>
    </row>
    <row r="3178" spans="1:7" x14ac:dyDescent="0.2">
      <c r="A3178" t="str">
        <f t="shared" si="269"/>
        <v>CYCS</v>
      </c>
      <c r="B3178" t="s">
        <v>2</v>
      </c>
      <c r="C3178">
        <v>25164807</v>
      </c>
      <c r="D3178" t="s">
        <v>3</v>
      </c>
      <c r="E3178">
        <v>23</v>
      </c>
      <c r="F3178" t="s">
        <v>5985</v>
      </c>
      <c r="G3178">
        <v>1.12645096933</v>
      </c>
    </row>
    <row r="3179" spans="1:7" x14ac:dyDescent="0.2">
      <c r="A3179" t="str">
        <f t="shared" si="269"/>
        <v>CYCS</v>
      </c>
      <c r="B3179" t="s">
        <v>2</v>
      </c>
      <c r="C3179">
        <v>25164781</v>
      </c>
      <c r="D3179" t="s">
        <v>3</v>
      </c>
      <c r="E3179">
        <v>24</v>
      </c>
      <c r="F3179" t="s">
        <v>5986</v>
      </c>
      <c r="G3179">
        <v>0.96570360683699996</v>
      </c>
    </row>
    <row r="3180" spans="1:7" x14ac:dyDescent="0.2">
      <c r="A3180" t="str">
        <f t="shared" si="269"/>
        <v>CYCS</v>
      </c>
      <c r="B3180" t="s">
        <v>2</v>
      </c>
      <c r="C3180">
        <v>25164734</v>
      </c>
      <c r="D3180" t="s">
        <v>3</v>
      </c>
      <c r="E3180">
        <v>23</v>
      </c>
      <c r="F3180" t="s">
        <v>5987</v>
      </c>
      <c r="G3180">
        <v>0.80219853268499997</v>
      </c>
    </row>
    <row r="3181" spans="1:7" x14ac:dyDescent="0.2">
      <c r="A3181" t="str">
        <f t="shared" si="269"/>
        <v>CYCS</v>
      </c>
      <c r="B3181" t="s">
        <v>2</v>
      </c>
      <c r="C3181">
        <v>25164748</v>
      </c>
      <c r="D3181" t="s">
        <v>8</v>
      </c>
      <c r="E3181">
        <v>24</v>
      </c>
      <c r="F3181" t="s">
        <v>5988</v>
      </c>
      <c r="G3181">
        <v>0.871355893474</v>
      </c>
    </row>
    <row r="3182" spans="1:7" x14ac:dyDescent="0.2">
      <c r="A3182" t="str">
        <f t="shared" si="269"/>
        <v>CYCS</v>
      </c>
      <c r="B3182" t="s">
        <v>2</v>
      </c>
      <c r="C3182">
        <v>25164695</v>
      </c>
      <c r="D3182" t="s">
        <v>3</v>
      </c>
      <c r="E3182">
        <v>26</v>
      </c>
      <c r="F3182" t="s">
        <v>5989</v>
      </c>
      <c r="G3182">
        <v>0.74638786954799996</v>
      </c>
    </row>
    <row r="3183" spans="1:7" x14ac:dyDescent="0.2">
      <c r="A3183" t="str">
        <f t="shared" si="269"/>
        <v>CYCS</v>
      </c>
      <c r="B3183" t="s">
        <v>2</v>
      </c>
      <c r="C3183">
        <v>25164679</v>
      </c>
      <c r="D3183" t="s">
        <v>3</v>
      </c>
      <c r="E3183">
        <v>26</v>
      </c>
      <c r="F3183" t="s">
        <v>5990</v>
      </c>
      <c r="G3183">
        <v>0.78797834583299997</v>
      </c>
    </row>
    <row r="3184" spans="1:7" x14ac:dyDescent="0.2">
      <c r="A3184" t="str">
        <f t="shared" si="269"/>
        <v>CYCS</v>
      </c>
      <c r="B3184" t="s">
        <v>2</v>
      </c>
      <c r="C3184">
        <v>25164707</v>
      </c>
      <c r="D3184" t="s">
        <v>3</v>
      </c>
      <c r="E3184">
        <v>24</v>
      </c>
      <c r="F3184" t="s">
        <v>5991</v>
      </c>
      <c r="G3184">
        <v>0.156758745014</v>
      </c>
    </row>
    <row r="3185" spans="1:7" x14ac:dyDescent="0.2">
      <c r="A3185" t="str">
        <f t="shared" ref="A3185:A3194" si="270">"CYP51A1"</f>
        <v>CYP51A1</v>
      </c>
      <c r="B3185" t="s">
        <v>2</v>
      </c>
      <c r="C3185">
        <v>91763864</v>
      </c>
      <c r="D3185" t="s">
        <v>8</v>
      </c>
      <c r="E3185">
        <v>24</v>
      </c>
      <c r="F3185" t="s">
        <v>5992</v>
      </c>
      <c r="G3185">
        <v>0.11161434528899999</v>
      </c>
    </row>
    <row r="3186" spans="1:7" x14ac:dyDescent="0.2">
      <c r="A3186" t="str">
        <f t="shared" si="270"/>
        <v>CYP51A1</v>
      </c>
      <c r="B3186" t="s">
        <v>2</v>
      </c>
      <c r="C3186">
        <v>91763767</v>
      </c>
      <c r="D3186" t="s">
        <v>8</v>
      </c>
      <c r="E3186">
        <v>24</v>
      </c>
      <c r="F3186" t="s">
        <v>5993</v>
      </c>
      <c r="G3186">
        <v>1.0093471542400001</v>
      </c>
    </row>
    <row r="3187" spans="1:7" x14ac:dyDescent="0.2">
      <c r="A3187" t="str">
        <f t="shared" si="270"/>
        <v>CYP51A1</v>
      </c>
      <c r="B3187" t="s">
        <v>2</v>
      </c>
      <c r="C3187">
        <v>91763689</v>
      </c>
      <c r="D3187" t="s">
        <v>8</v>
      </c>
      <c r="E3187">
        <v>23</v>
      </c>
      <c r="F3187" t="s">
        <v>5994</v>
      </c>
      <c r="G3187">
        <v>0.27171163084400002</v>
      </c>
    </row>
    <row r="3188" spans="1:7" x14ac:dyDescent="0.2">
      <c r="A3188" t="str">
        <f t="shared" si="270"/>
        <v>CYP51A1</v>
      </c>
      <c r="B3188" t="s">
        <v>2</v>
      </c>
      <c r="C3188">
        <v>91763858</v>
      </c>
      <c r="D3188" t="s">
        <v>3</v>
      </c>
      <c r="E3188">
        <v>25</v>
      </c>
      <c r="F3188" t="s">
        <v>5995</v>
      </c>
      <c r="G3188">
        <v>0.114240790498</v>
      </c>
    </row>
    <row r="3189" spans="1:7" x14ac:dyDescent="0.2">
      <c r="A3189" t="str">
        <f t="shared" si="270"/>
        <v>CYP51A1</v>
      </c>
      <c r="B3189" t="s">
        <v>2</v>
      </c>
      <c r="C3189">
        <v>91763814</v>
      </c>
      <c r="D3189" t="s">
        <v>3</v>
      </c>
      <c r="E3189">
        <v>24</v>
      </c>
      <c r="F3189" t="s">
        <v>5996</v>
      </c>
      <c r="G3189">
        <v>-3.2067267955799998E-2</v>
      </c>
    </row>
    <row r="3190" spans="1:7" x14ac:dyDescent="0.2">
      <c r="A3190" t="str">
        <f t="shared" si="270"/>
        <v>CYP51A1</v>
      </c>
      <c r="B3190" t="s">
        <v>2</v>
      </c>
      <c r="C3190">
        <v>91763805</v>
      </c>
      <c r="D3190" t="s">
        <v>3</v>
      </c>
      <c r="E3190">
        <v>24</v>
      </c>
      <c r="F3190" t="s">
        <v>5997</v>
      </c>
      <c r="G3190">
        <v>0.96407872564099995</v>
      </c>
    </row>
    <row r="3191" spans="1:7" x14ac:dyDescent="0.2">
      <c r="A3191" t="str">
        <f t="shared" si="270"/>
        <v>CYP51A1</v>
      </c>
      <c r="B3191" t="s">
        <v>2</v>
      </c>
      <c r="C3191">
        <v>91763800</v>
      </c>
      <c r="D3191" t="s">
        <v>3</v>
      </c>
      <c r="E3191">
        <v>23</v>
      </c>
      <c r="F3191" t="s">
        <v>5998</v>
      </c>
      <c r="G3191">
        <v>9.8329068817699997E-2</v>
      </c>
    </row>
    <row r="3192" spans="1:7" x14ac:dyDescent="0.2">
      <c r="A3192" t="str">
        <f t="shared" si="270"/>
        <v>CYP51A1</v>
      </c>
      <c r="B3192" t="s">
        <v>2</v>
      </c>
      <c r="C3192">
        <v>91763777</v>
      </c>
      <c r="D3192" t="s">
        <v>3</v>
      </c>
      <c r="E3192">
        <v>24</v>
      </c>
      <c r="F3192" t="s">
        <v>5999</v>
      </c>
      <c r="G3192">
        <v>1.02657412012</v>
      </c>
    </row>
    <row r="3193" spans="1:7" x14ac:dyDescent="0.2">
      <c r="A3193" t="str">
        <f t="shared" si="270"/>
        <v>CYP51A1</v>
      </c>
      <c r="B3193" t="s">
        <v>2</v>
      </c>
      <c r="C3193">
        <v>91763671</v>
      </c>
      <c r="D3193" t="s">
        <v>3</v>
      </c>
      <c r="E3193">
        <v>23</v>
      </c>
      <c r="F3193" t="s">
        <v>6000</v>
      </c>
      <c r="G3193">
        <v>0.96327227394000003</v>
      </c>
    </row>
    <row r="3194" spans="1:7" x14ac:dyDescent="0.2">
      <c r="A3194" t="str">
        <f t="shared" si="270"/>
        <v>CYP51A1</v>
      </c>
      <c r="B3194" t="s">
        <v>2</v>
      </c>
      <c r="C3194">
        <v>91763847</v>
      </c>
      <c r="D3194" t="s">
        <v>8</v>
      </c>
      <c r="E3194">
        <v>25</v>
      </c>
      <c r="F3194" t="s">
        <v>6001</v>
      </c>
      <c r="G3194">
        <v>4.9249563735200001E-2</v>
      </c>
    </row>
    <row r="3195" spans="1:7" x14ac:dyDescent="0.2">
      <c r="A3195" t="str">
        <f t="shared" ref="A3195:A3206" si="271">"DAP3"</f>
        <v>DAP3</v>
      </c>
      <c r="B3195" t="s">
        <v>35</v>
      </c>
      <c r="C3195">
        <v>155659085</v>
      </c>
      <c r="D3195" t="s">
        <v>8</v>
      </c>
      <c r="E3195">
        <v>24</v>
      </c>
      <c r="F3195" t="s">
        <v>6002</v>
      </c>
      <c r="G3195">
        <v>0.75068967048699997</v>
      </c>
    </row>
    <row r="3196" spans="1:7" x14ac:dyDescent="0.2">
      <c r="A3196" t="str">
        <f t="shared" si="271"/>
        <v>DAP3</v>
      </c>
      <c r="B3196" t="s">
        <v>35</v>
      </c>
      <c r="C3196">
        <v>155659070</v>
      </c>
      <c r="D3196" t="s">
        <v>8</v>
      </c>
      <c r="E3196">
        <v>25</v>
      </c>
      <c r="F3196" t="s">
        <v>6003</v>
      </c>
      <c r="G3196">
        <v>0.29811157953799999</v>
      </c>
    </row>
    <row r="3197" spans="1:7" x14ac:dyDescent="0.2">
      <c r="A3197" t="str">
        <f t="shared" si="271"/>
        <v>DAP3</v>
      </c>
      <c r="B3197" t="s">
        <v>35</v>
      </c>
      <c r="C3197">
        <v>155659074</v>
      </c>
      <c r="D3197" t="s">
        <v>8</v>
      </c>
      <c r="E3197">
        <v>25</v>
      </c>
      <c r="F3197" t="s">
        <v>6004</v>
      </c>
      <c r="G3197">
        <v>0.74488009582799997</v>
      </c>
    </row>
    <row r="3198" spans="1:7" x14ac:dyDescent="0.2">
      <c r="A3198" t="str">
        <f t="shared" si="271"/>
        <v>DAP3</v>
      </c>
      <c r="B3198" t="s">
        <v>35</v>
      </c>
      <c r="C3198">
        <v>155658859</v>
      </c>
      <c r="D3198" t="s">
        <v>3</v>
      </c>
      <c r="E3198">
        <v>24</v>
      </c>
      <c r="F3198" t="s">
        <v>6005</v>
      </c>
      <c r="G3198">
        <v>0.49004878862700002</v>
      </c>
    </row>
    <row r="3199" spans="1:7" x14ac:dyDescent="0.2">
      <c r="A3199" t="str">
        <f t="shared" si="271"/>
        <v>DAP3</v>
      </c>
      <c r="B3199" t="s">
        <v>35</v>
      </c>
      <c r="C3199">
        <v>155659058</v>
      </c>
      <c r="D3199" t="s">
        <v>8</v>
      </c>
      <c r="E3199">
        <v>25</v>
      </c>
      <c r="F3199" t="s">
        <v>6006</v>
      </c>
      <c r="G3199">
        <v>0.24982885987199999</v>
      </c>
    </row>
    <row r="3200" spans="1:7" x14ac:dyDescent="0.2">
      <c r="A3200" t="str">
        <f t="shared" si="271"/>
        <v>DAP3</v>
      </c>
      <c r="B3200" t="s">
        <v>35</v>
      </c>
      <c r="C3200">
        <v>155658917</v>
      </c>
      <c r="D3200" t="s">
        <v>8</v>
      </c>
      <c r="E3200">
        <v>24</v>
      </c>
      <c r="F3200" t="s">
        <v>6007</v>
      </c>
      <c r="G3200">
        <v>0.101407039117</v>
      </c>
    </row>
    <row r="3201" spans="1:7" x14ac:dyDescent="0.2">
      <c r="A3201" t="str">
        <f t="shared" si="271"/>
        <v>DAP3</v>
      </c>
      <c r="B3201" t="s">
        <v>35</v>
      </c>
      <c r="C3201">
        <v>155658904</v>
      </c>
      <c r="D3201" t="s">
        <v>8</v>
      </c>
      <c r="E3201">
        <v>24</v>
      </c>
      <c r="F3201" t="s">
        <v>6008</v>
      </c>
      <c r="G3201">
        <v>1.4512619815200001</v>
      </c>
    </row>
    <row r="3202" spans="1:7" x14ac:dyDescent="0.2">
      <c r="A3202" t="str">
        <f t="shared" si="271"/>
        <v>DAP3</v>
      </c>
      <c r="B3202" t="s">
        <v>35</v>
      </c>
      <c r="C3202">
        <v>155658913</v>
      </c>
      <c r="D3202" t="s">
        <v>3</v>
      </c>
      <c r="E3202">
        <v>22</v>
      </c>
      <c r="F3202" t="s">
        <v>6009</v>
      </c>
      <c r="G3202">
        <v>0.78910688632000003</v>
      </c>
    </row>
    <row r="3203" spans="1:7" x14ac:dyDescent="0.2">
      <c r="A3203" t="str">
        <f t="shared" si="271"/>
        <v>DAP3</v>
      </c>
      <c r="B3203" t="s">
        <v>35</v>
      </c>
      <c r="C3203">
        <v>155659055</v>
      </c>
      <c r="D3203" t="s">
        <v>3</v>
      </c>
      <c r="E3203">
        <v>25</v>
      </c>
      <c r="F3203" t="s">
        <v>6010</v>
      </c>
      <c r="G3203">
        <v>0.105448173351</v>
      </c>
    </row>
    <row r="3204" spans="1:7" x14ac:dyDescent="0.2">
      <c r="A3204" t="str">
        <f t="shared" si="271"/>
        <v>DAP3</v>
      </c>
      <c r="B3204" t="s">
        <v>35</v>
      </c>
      <c r="C3204">
        <v>155658912</v>
      </c>
      <c r="D3204" t="s">
        <v>3</v>
      </c>
      <c r="E3204">
        <v>24</v>
      </c>
      <c r="F3204" t="s">
        <v>6011</v>
      </c>
      <c r="G3204">
        <v>1.0116396156000001E-2</v>
      </c>
    </row>
    <row r="3205" spans="1:7" x14ac:dyDescent="0.2">
      <c r="A3205" t="str">
        <f t="shared" si="271"/>
        <v>DAP3</v>
      </c>
      <c r="B3205" t="s">
        <v>35</v>
      </c>
      <c r="C3205">
        <v>155658907</v>
      </c>
      <c r="D3205" t="s">
        <v>3</v>
      </c>
      <c r="E3205">
        <v>26</v>
      </c>
      <c r="F3205" t="s">
        <v>6012</v>
      </c>
      <c r="G3205">
        <v>0.759631132165</v>
      </c>
    </row>
    <row r="3206" spans="1:7" x14ac:dyDescent="0.2">
      <c r="A3206" t="str">
        <f t="shared" si="271"/>
        <v>DAP3</v>
      </c>
      <c r="B3206" t="s">
        <v>35</v>
      </c>
      <c r="C3206">
        <v>155658895</v>
      </c>
      <c r="D3206" t="s">
        <v>8</v>
      </c>
      <c r="E3206">
        <v>26</v>
      </c>
      <c r="F3206" t="s">
        <v>6013</v>
      </c>
      <c r="G3206">
        <v>2.3481269805399999E-2</v>
      </c>
    </row>
    <row r="3207" spans="1:7" x14ac:dyDescent="0.2">
      <c r="A3207" t="str">
        <f t="shared" ref="A3207:A3216" si="272">"DARS"</f>
        <v>DARS</v>
      </c>
      <c r="B3207" t="s">
        <v>161</v>
      </c>
      <c r="C3207">
        <v>136742977</v>
      </c>
      <c r="D3207" t="s">
        <v>3</v>
      </c>
      <c r="E3207">
        <v>23</v>
      </c>
      <c r="F3207" t="s">
        <v>6014</v>
      </c>
      <c r="G3207">
        <v>0.12512276171</v>
      </c>
    </row>
    <row r="3208" spans="1:7" x14ac:dyDescent="0.2">
      <c r="A3208" t="str">
        <f t="shared" si="272"/>
        <v>DARS</v>
      </c>
      <c r="B3208" t="s">
        <v>161</v>
      </c>
      <c r="C3208">
        <v>136743238</v>
      </c>
      <c r="D3208" t="s">
        <v>3</v>
      </c>
      <c r="E3208">
        <v>23</v>
      </c>
      <c r="F3208" t="s">
        <v>6015</v>
      </c>
      <c r="G3208">
        <v>7.3828004154700005E-2</v>
      </c>
    </row>
    <row r="3209" spans="1:7" x14ac:dyDescent="0.2">
      <c r="A3209" t="str">
        <f t="shared" si="272"/>
        <v>DARS</v>
      </c>
      <c r="B3209" t="s">
        <v>161</v>
      </c>
      <c r="C3209">
        <v>136743040</v>
      </c>
      <c r="D3209" t="s">
        <v>8</v>
      </c>
      <c r="E3209">
        <v>24</v>
      </c>
      <c r="F3209" t="s">
        <v>6016</v>
      </c>
      <c r="G3209">
        <v>0.29492684246599998</v>
      </c>
    </row>
    <row r="3210" spans="1:7" x14ac:dyDescent="0.2">
      <c r="A3210" t="str">
        <f t="shared" si="272"/>
        <v>DARS</v>
      </c>
      <c r="B3210" t="s">
        <v>161</v>
      </c>
      <c r="C3210">
        <v>136742967</v>
      </c>
      <c r="D3210" t="s">
        <v>3</v>
      </c>
      <c r="E3210">
        <v>24</v>
      </c>
      <c r="F3210" t="s">
        <v>6017</v>
      </c>
      <c r="G3210">
        <v>0.47907019513499999</v>
      </c>
    </row>
    <row r="3211" spans="1:7" x14ac:dyDescent="0.2">
      <c r="A3211" t="str">
        <f t="shared" si="272"/>
        <v>DARS</v>
      </c>
      <c r="B3211" t="s">
        <v>161</v>
      </c>
      <c r="C3211">
        <v>136743102</v>
      </c>
      <c r="D3211" t="s">
        <v>8</v>
      </c>
      <c r="E3211">
        <v>24</v>
      </c>
      <c r="F3211" t="s">
        <v>6018</v>
      </c>
      <c r="G3211">
        <v>0.54811573692000004</v>
      </c>
    </row>
    <row r="3212" spans="1:7" x14ac:dyDescent="0.2">
      <c r="A3212" t="str">
        <f t="shared" si="272"/>
        <v>DARS</v>
      </c>
      <c r="B3212" t="s">
        <v>161</v>
      </c>
      <c r="C3212">
        <v>136743145</v>
      </c>
      <c r="D3212" t="s">
        <v>8</v>
      </c>
      <c r="E3212">
        <v>24</v>
      </c>
      <c r="F3212" t="s">
        <v>6019</v>
      </c>
      <c r="G3212">
        <v>0.85537879114199999</v>
      </c>
    </row>
    <row r="3213" spans="1:7" x14ac:dyDescent="0.2">
      <c r="A3213" t="str">
        <f t="shared" si="272"/>
        <v>DARS</v>
      </c>
      <c r="B3213" t="s">
        <v>161</v>
      </c>
      <c r="C3213">
        <v>136743164</v>
      </c>
      <c r="D3213" t="s">
        <v>8</v>
      </c>
      <c r="E3213">
        <v>23</v>
      </c>
      <c r="F3213" t="s">
        <v>6020</v>
      </c>
      <c r="G3213">
        <v>0.75635250453000002</v>
      </c>
    </row>
    <row r="3214" spans="1:7" x14ac:dyDescent="0.2">
      <c r="A3214" t="str">
        <f t="shared" si="272"/>
        <v>DARS</v>
      </c>
      <c r="B3214" t="s">
        <v>161</v>
      </c>
      <c r="C3214">
        <v>136743226</v>
      </c>
      <c r="D3214" t="s">
        <v>8</v>
      </c>
      <c r="E3214">
        <v>24</v>
      </c>
      <c r="F3214" t="s">
        <v>6021</v>
      </c>
      <c r="G3214">
        <v>0.67898093048499997</v>
      </c>
    </row>
    <row r="3215" spans="1:7" x14ac:dyDescent="0.2">
      <c r="A3215" t="str">
        <f t="shared" si="272"/>
        <v>DARS</v>
      </c>
      <c r="B3215" t="s">
        <v>161</v>
      </c>
      <c r="C3215">
        <v>136743249</v>
      </c>
      <c r="D3215" t="s">
        <v>8</v>
      </c>
      <c r="E3215">
        <v>24</v>
      </c>
      <c r="F3215" t="s">
        <v>6022</v>
      </c>
      <c r="G3215">
        <v>0.20375207676599999</v>
      </c>
    </row>
    <row r="3216" spans="1:7" x14ac:dyDescent="0.2">
      <c r="A3216" t="str">
        <f t="shared" si="272"/>
        <v>DARS</v>
      </c>
      <c r="B3216" t="s">
        <v>161</v>
      </c>
      <c r="C3216">
        <v>136743054</v>
      </c>
      <c r="D3216" t="s">
        <v>8</v>
      </c>
      <c r="E3216">
        <v>23</v>
      </c>
      <c r="F3216" t="s">
        <v>6023</v>
      </c>
      <c r="G3216">
        <v>1.3882687043299999</v>
      </c>
    </row>
    <row r="3217" spans="1:7" x14ac:dyDescent="0.2">
      <c r="A3217" t="str">
        <f t="shared" ref="A3217:A3225" si="273">"DAZAP1"</f>
        <v>DAZAP1</v>
      </c>
      <c r="B3217" t="s">
        <v>245</v>
      </c>
      <c r="C3217">
        <v>1407599</v>
      </c>
      <c r="D3217" t="s">
        <v>8</v>
      </c>
      <c r="E3217">
        <v>21</v>
      </c>
      <c r="F3217" t="s">
        <v>6024</v>
      </c>
      <c r="G3217">
        <v>0.81820648838200005</v>
      </c>
    </row>
    <row r="3218" spans="1:7" x14ac:dyDescent="0.2">
      <c r="A3218" t="str">
        <f t="shared" si="273"/>
        <v>DAZAP1</v>
      </c>
      <c r="B3218" t="s">
        <v>245</v>
      </c>
      <c r="C3218">
        <v>1407655</v>
      </c>
      <c r="D3218" t="s">
        <v>3</v>
      </c>
      <c r="E3218">
        <v>23</v>
      </c>
      <c r="F3218" t="s">
        <v>6025</v>
      </c>
      <c r="G3218">
        <v>1.0454926067000001</v>
      </c>
    </row>
    <row r="3219" spans="1:7" x14ac:dyDescent="0.2">
      <c r="A3219" t="str">
        <f t="shared" si="273"/>
        <v>DAZAP1</v>
      </c>
      <c r="B3219" t="s">
        <v>245</v>
      </c>
      <c r="C3219">
        <v>1407593</v>
      </c>
      <c r="D3219" t="s">
        <v>3</v>
      </c>
      <c r="E3219">
        <v>24</v>
      </c>
      <c r="F3219" t="s">
        <v>6026</v>
      </c>
      <c r="G3219">
        <v>0.43796384683799999</v>
      </c>
    </row>
    <row r="3220" spans="1:7" x14ac:dyDescent="0.2">
      <c r="A3220" t="str">
        <f t="shared" si="273"/>
        <v>DAZAP1</v>
      </c>
      <c r="B3220" t="s">
        <v>245</v>
      </c>
      <c r="C3220">
        <v>1407649</v>
      </c>
      <c r="D3220" t="s">
        <v>3</v>
      </c>
      <c r="E3220">
        <v>24</v>
      </c>
      <c r="F3220" t="s">
        <v>6027</v>
      </c>
      <c r="G3220">
        <v>0.66636008556500004</v>
      </c>
    </row>
    <row r="3221" spans="1:7" x14ac:dyDescent="0.2">
      <c r="A3221" t="str">
        <f t="shared" si="273"/>
        <v>DAZAP1</v>
      </c>
      <c r="B3221" t="s">
        <v>245</v>
      </c>
      <c r="C3221">
        <v>1407608</v>
      </c>
      <c r="D3221" t="s">
        <v>8</v>
      </c>
      <c r="E3221">
        <v>23</v>
      </c>
      <c r="F3221" t="s">
        <v>6028</v>
      </c>
      <c r="G3221">
        <v>0.221599038433</v>
      </c>
    </row>
    <row r="3222" spans="1:7" x14ac:dyDescent="0.2">
      <c r="A3222" t="str">
        <f t="shared" si="273"/>
        <v>DAZAP1</v>
      </c>
      <c r="B3222" t="s">
        <v>245</v>
      </c>
      <c r="C3222">
        <v>1407806</v>
      </c>
      <c r="D3222" t="s">
        <v>8</v>
      </c>
      <c r="E3222">
        <v>23</v>
      </c>
      <c r="F3222" t="s">
        <v>6029</v>
      </c>
      <c r="G3222">
        <v>1.1363009049199999</v>
      </c>
    </row>
    <row r="3223" spans="1:7" x14ac:dyDescent="0.2">
      <c r="A3223" t="str">
        <f t="shared" si="273"/>
        <v>DAZAP1</v>
      </c>
      <c r="B3223" t="s">
        <v>245</v>
      </c>
      <c r="C3223">
        <v>1407723</v>
      </c>
      <c r="D3223" t="s">
        <v>8</v>
      </c>
      <c r="E3223">
        <v>23</v>
      </c>
      <c r="F3223" t="s">
        <v>6030</v>
      </c>
      <c r="G3223">
        <v>0.40714215846599999</v>
      </c>
    </row>
    <row r="3224" spans="1:7" x14ac:dyDescent="0.2">
      <c r="A3224" t="str">
        <f t="shared" si="273"/>
        <v>DAZAP1</v>
      </c>
      <c r="B3224" t="s">
        <v>245</v>
      </c>
      <c r="C3224">
        <v>1407716</v>
      </c>
      <c r="D3224" t="s">
        <v>8</v>
      </c>
      <c r="E3224">
        <v>24</v>
      </c>
      <c r="F3224" t="s">
        <v>6031</v>
      </c>
      <c r="G3224">
        <v>0.54050499646299999</v>
      </c>
    </row>
    <row r="3225" spans="1:7" x14ac:dyDescent="0.2">
      <c r="A3225" t="str">
        <f t="shared" si="273"/>
        <v>DAZAP1</v>
      </c>
      <c r="B3225" t="s">
        <v>245</v>
      </c>
      <c r="C3225">
        <v>1407688</v>
      </c>
      <c r="D3225" t="s">
        <v>8</v>
      </c>
      <c r="E3225">
        <v>24</v>
      </c>
      <c r="F3225" t="s">
        <v>6032</v>
      </c>
      <c r="G3225">
        <v>0.259411210344</v>
      </c>
    </row>
    <row r="3226" spans="1:7" x14ac:dyDescent="0.2">
      <c r="A3226" t="str">
        <f t="shared" ref="A3226:A3235" si="274">"DBR1"</f>
        <v>DBR1</v>
      </c>
      <c r="B3226" t="s">
        <v>114</v>
      </c>
      <c r="C3226">
        <v>137893784</v>
      </c>
      <c r="D3226" t="s">
        <v>3</v>
      </c>
      <c r="E3226">
        <v>23</v>
      </c>
      <c r="F3226" t="s">
        <v>6033</v>
      </c>
      <c r="G3226">
        <v>3.3399031027400002E-2</v>
      </c>
    </row>
    <row r="3227" spans="1:7" x14ac:dyDescent="0.2">
      <c r="A3227" t="str">
        <f t="shared" si="274"/>
        <v>DBR1</v>
      </c>
      <c r="B3227" t="s">
        <v>114</v>
      </c>
      <c r="C3227">
        <v>137893830</v>
      </c>
      <c r="D3227" t="s">
        <v>8</v>
      </c>
      <c r="E3227">
        <v>24</v>
      </c>
      <c r="F3227" t="s">
        <v>6034</v>
      </c>
      <c r="G3227">
        <v>9.7448283496500004E-3</v>
      </c>
    </row>
    <row r="3228" spans="1:7" x14ac:dyDescent="0.2">
      <c r="A3228" t="str">
        <f t="shared" si="274"/>
        <v>DBR1</v>
      </c>
      <c r="B3228" t="s">
        <v>114</v>
      </c>
      <c r="C3228">
        <v>137893510</v>
      </c>
      <c r="D3228" t="s">
        <v>3</v>
      </c>
      <c r="E3228">
        <v>23</v>
      </c>
      <c r="F3228" t="s">
        <v>6035</v>
      </c>
      <c r="G3228">
        <v>1.04014887902</v>
      </c>
    </row>
    <row r="3229" spans="1:7" x14ac:dyDescent="0.2">
      <c r="A3229" t="str">
        <f t="shared" si="274"/>
        <v>DBR1</v>
      </c>
      <c r="B3229" t="s">
        <v>114</v>
      </c>
      <c r="C3229">
        <v>137893562</v>
      </c>
      <c r="D3229" t="s">
        <v>3</v>
      </c>
      <c r="E3229">
        <v>24</v>
      </c>
      <c r="F3229" t="s">
        <v>6036</v>
      </c>
      <c r="G3229">
        <v>0.901748643081</v>
      </c>
    </row>
    <row r="3230" spans="1:7" x14ac:dyDescent="0.2">
      <c r="A3230" t="str">
        <f t="shared" si="274"/>
        <v>DBR1</v>
      </c>
      <c r="B3230" t="s">
        <v>114</v>
      </c>
      <c r="C3230">
        <v>137893716</v>
      </c>
      <c r="D3230" t="s">
        <v>3</v>
      </c>
      <c r="E3230">
        <v>24</v>
      </c>
      <c r="F3230" t="s">
        <v>6037</v>
      </c>
      <c r="G3230">
        <v>0.109321677144</v>
      </c>
    </row>
    <row r="3231" spans="1:7" x14ac:dyDescent="0.2">
      <c r="A3231" t="str">
        <f t="shared" si="274"/>
        <v>DBR1</v>
      </c>
      <c r="B3231" t="s">
        <v>114</v>
      </c>
      <c r="C3231">
        <v>137893686</v>
      </c>
      <c r="D3231" t="s">
        <v>3</v>
      </c>
      <c r="E3231">
        <v>23</v>
      </c>
      <c r="F3231" t="s">
        <v>6038</v>
      </c>
      <c r="G3231">
        <v>1.0581024778999999</v>
      </c>
    </row>
    <row r="3232" spans="1:7" x14ac:dyDescent="0.2">
      <c r="A3232" t="str">
        <f t="shared" si="274"/>
        <v>DBR1</v>
      </c>
      <c r="B3232" t="s">
        <v>114</v>
      </c>
      <c r="C3232">
        <v>137893664</v>
      </c>
      <c r="D3232" t="s">
        <v>3</v>
      </c>
      <c r="E3232">
        <v>24</v>
      </c>
      <c r="F3232" t="s">
        <v>6039</v>
      </c>
      <c r="G3232">
        <v>0.77525705110800003</v>
      </c>
    </row>
    <row r="3233" spans="1:7" x14ac:dyDescent="0.2">
      <c r="A3233" t="str">
        <f t="shared" si="274"/>
        <v>DBR1</v>
      </c>
      <c r="B3233" t="s">
        <v>114</v>
      </c>
      <c r="C3233">
        <v>137893576</v>
      </c>
      <c r="D3233" t="s">
        <v>3</v>
      </c>
      <c r="E3233">
        <v>23</v>
      </c>
      <c r="F3233" t="s">
        <v>6040</v>
      </c>
      <c r="G3233">
        <v>0.38378005352900002</v>
      </c>
    </row>
    <row r="3234" spans="1:7" x14ac:dyDescent="0.2">
      <c r="A3234" t="str">
        <f t="shared" si="274"/>
        <v>DBR1</v>
      </c>
      <c r="B3234" t="s">
        <v>114</v>
      </c>
      <c r="C3234">
        <v>137893570</v>
      </c>
      <c r="D3234" t="s">
        <v>3</v>
      </c>
      <c r="E3234">
        <v>23</v>
      </c>
      <c r="F3234" t="s">
        <v>6041</v>
      </c>
      <c r="G3234">
        <v>0.61312461174300004</v>
      </c>
    </row>
    <row r="3235" spans="1:7" x14ac:dyDescent="0.2">
      <c r="A3235" t="str">
        <f t="shared" si="274"/>
        <v>DBR1</v>
      </c>
      <c r="B3235" t="s">
        <v>114</v>
      </c>
      <c r="C3235">
        <v>137893802</v>
      </c>
      <c r="D3235" t="s">
        <v>8</v>
      </c>
      <c r="E3235">
        <v>24</v>
      </c>
      <c r="F3235" t="s">
        <v>6042</v>
      </c>
      <c r="G3235">
        <v>3.7667920290999999E-3</v>
      </c>
    </row>
    <row r="3236" spans="1:7" x14ac:dyDescent="0.2">
      <c r="A3236" t="str">
        <f t="shared" ref="A3236:A3245" si="275">"DCAF7"</f>
        <v>DCAF7</v>
      </c>
      <c r="B3236" t="s">
        <v>484</v>
      </c>
      <c r="C3236">
        <v>61627906</v>
      </c>
      <c r="D3236" t="s">
        <v>3</v>
      </c>
      <c r="E3236">
        <v>24</v>
      </c>
      <c r="F3236" t="s">
        <v>6043</v>
      </c>
      <c r="G3236">
        <v>0.138028882376</v>
      </c>
    </row>
    <row r="3237" spans="1:7" x14ac:dyDescent="0.2">
      <c r="A3237" t="str">
        <f t="shared" si="275"/>
        <v>DCAF7</v>
      </c>
      <c r="B3237" t="s">
        <v>484</v>
      </c>
      <c r="C3237">
        <v>61627819</v>
      </c>
      <c r="D3237" t="s">
        <v>3</v>
      </c>
      <c r="E3237">
        <v>24</v>
      </c>
      <c r="F3237" t="s">
        <v>6044</v>
      </c>
      <c r="G3237">
        <v>1.5234064608299999E-2</v>
      </c>
    </row>
    <row r="3238" spans="1:7" x14ac:dyDescent="0.2">
      <c r="A3238" t="str">
        <f t="shared" si="275"/>
        <v>DCAF7</v>
      </c>
      <c r="B3238" t="s">
        <v>484</v>
      </c>
      <c r="C3238">
        <v>61627948</v>
      </c>
      <c r="D3238" t="s">
        <v>3</v>
      </c>
      <c r="E3238">
        <v>22</v>
      </c>
      <c r="F3238" t="s">
        <v>6045</v>
      </c>
      <c r="G3238">
        <v>1.2651908520699999</v>
      </c>
    </row>
    <row r="3239" spans="1:7" x14ac:dyDescent="0.2">
      <c r="A3239" t="str">
        <f t="shared" si="275"/>
        <v>DCAF7</v>
      </c>
      <c r="B3239" t="s">
        <v>484</v>
      </c>
      <c r="C3239">
        <v>61627960</v>
      </c>
      <c r="D3239" t="s">
        <v>3</v>
      </c>
      <c r="E3239">
        <v>23</v>
      </c>
      <c r="F3239" t="s">
        <v>6046</v>
      </c>
      <c r="G3239">
        <v>0.81908220354200001</v>
      </c>
    </row>
    <row r="3240" spans="1:7" x14ac:dyDescent="0.2">
      <c r="A3240" t="str">
        <f t="shared" si="275"/>
        <v>DCAF7</v>
      </c>
      <c r="B3240" t="s">
        <v>484</v>
      </c>
      <c r="C3240">
        <v>61627997</v>
      </c>
      <c r="D3240" t="s">
        <v>3</v>
      </c>
      <c r="E3240">
        <v>23</v>
      </c>
      <c r="F3240" t="s">
        <v>6047</v>
      </c>
      <c r="G3240">
        <v>0.69362240676499998</v>
      </c>
    </row>
    <row r="3241" spans="1:7" x14ac:dyDescent="0.2">
      <c r="A3241" t="str">
        <f t="shared" si="275"/>
        <v>DCAF7</v>
      </c>
      <c r="B3241" t="s">
        <v>484</v>
      </c>
      <c r="C3241">
        <v>61628083</v>
      </c>
      <c r="D3241" t="s">
        <v>3</v>
      </c>
      <c r="E3241">
        <v>24</v>
      </c>
      <c r="F3241" t="s">
        <v>6048</v>
      </c>
      <c r="G3241">
        <v>0.91572694439000002</v>
      </c>
    </row>
    <row r="3242" spans="1:7" x14ac:dyDescent="0.2">
      <c r="A3242" t="str">
        <f t="shared" si="275"/>
        <v>DCAF7</v>
      </c>
      <c r="B3242" t="s">
        <v>484</v>
      </c>
      <c r="C3242">
        <v>61627809</v>
      </c>
      <c r="D3242" t="s">
        <v>8</v>
      </c>
      <c r="E3242">
        <v>22</v>
      </c>
      <c r="F3242" t="s">
        <v>6049</v>
      </c>
      <c r="G3242">
        <v>-5.9519599227899997E-2</v>
      </c>
    </row>
    <row r="3243" spans="1:7" x14ac:dyDescent="0.2">
      <c r="A3243" t="str">
        <f t="shared" si="275"/>
        <v>DCAF7</v>
      </c>
      <c r="B3243" t="s">
        <v>484</v>
      </c>
      <c r="C3243">
        <v>61627914</v>
      </c>
      <c r="D3243" t="s">
        <v>3</v>
      </c>
      <c r="E3243">
        <v>24</v>
      </c>
      <c r="F3243" t="s">
        <v>6050</v>
      </c>
      <c r="G3243">
        <v>-3.4225447223799998E-2</v>
      </c>
    </row>
    <row r="3244" spans="1:7" x14ac:dyDescent="0.2">
      <c r="A3244" t="str">
        <f t="shared" si="275"/>
        <v>DCAF7</v>
      </c>
      <c r="B3244" t="s">
        <v>484</v>
      </c>
      <c r="C3244">
        <v>61627918</v>
      </c>
      <c r="D3244" t="s">
        <v>8</v>
      </c>
      <c r="E3244">
        <v>23</v>
      </c>
      <c r="F3244" t="s">
        <v>6051</v>
      </c>
      <c r="G3244">
        <v>0.168027369718</v>
      </c>
    </row>
    <row r="3245" spans="1:7" x14ac:dyDescent="0.2">
      <c r="A3245" t="str">
        <f t="shared" si="275"/>
        <v>DCAF7</v>
      </c>
      <c r="B3245" t="s">
        <v>484</v>
      </c>
      <c r="C3245">
        <v>61627874</v>
      </c>
      <c r="D3245" t="s">
        <v>8</v>
      </c>
      <c r="E3245">
        <v>23</v>
      </c>
      <c r="F3245" t="s">
        <v>6052</v>
      </c>
      <c r="G3245">
        <v>0.10684227515399999</v>
      </c>
    </row>
    <row r="3246" spans="1:7" x14ac:dyDescent="0.2">
      <c r="A3246" t="str">
        <f t="shared" ref="A3246:A3255" si="276">"DCP2"</f>
        <v>DCP2</v>
      </c>
      <c r="B3246" t="s">
        <v>64</v>
      </c>
      <c r="C3246">
        <v>112312560</v>
      </c>
      <c r="D3246" t="s">
        <v>3</v>
      </c>
      <c r="E3246">
        <v>23</v>
      </c>
      <c r="F3246" t="s">
        <v>6053</v>
      </c>
      <c r="G3246">
        <v>0.96080579794999998</v>
      </c>
    </row>
    <row r="3247" spans="1:7" x14ac:dyDescent="0.2">
      <c r="A3247" t="str">
        <f t="shared" si="276"/>
        <v>DCP2</v>
      </c>
      <c r="B3247" t="s">
        <v>64</v>
      </c>
      <c r="C3247">
        <v>112312567</v>
      </c>
      <c r="D3247" t="s">
        <v>3</v>
      </c>
      <c r="E3247">
        <v>23</v>
      </c>
      <c r="F3247" t="s">
        <v>6054</v>
      </c>
      <c r="G3247">
        <v>1.1145021663500001</v>
      </c>
    </row>
    <row r="3248" spans="1:7" x14ac:dyDescent="0.2">
      <c r="A3248" t="str">
        <f t="shared" si="276"/>
        <v>DCP2</v>
      </c>
      <c r="B3248" t="s">
        <v>64</v>
      </c>
      <c r="C3248">
        <v>112312621</v>
      </c>
      <c r="D3248" t="s">
        <v>8</v>
      </c>
      <c r="E3248">
        <v>24</v>
      </c>
      <c r="F3248" t="s">
        <v>6055</v>
      </c>
      <c r="G3248">
        <v>0.41864129966399999</v>
      </c>
    </row>
    <row r="3249" spans="1:7" x14ac:dyDescent="0.2">
      <c r="A3249" t="str">
        <f t="shared" si="276"/>
        <v>DCP2</v>
      </c>
      <c r="B3249" t="s">
        <v>64</v>
      </c>
      <c r="C3249">
        <v>112312553</v>
      </c>
      <c r="D3249" t="s">
        <v>3</v>
      </c>
      <c r="E3249">
        <v>24</v>
      </c>
      <c r="F3249" t="s">
        <v>6056</v>
      </c>
      <c r="G3249">
        <v>0.39867343479200001</v>
      </c>
    </row>
    <row r="3250" spans="1:7" x14ac:dyDescent="0.2">
      <c r="A3250" t="str">
        <f t="shared" si="276"/>
        <v>DCP2</v>
      </c>
      <c r="B3250" t="s">
        <v>64</v>
      </c>
      <c r="C3250">
        <v>112312545</v>
      </c>
      <c r="D3250" t="s">
        <v>3</v>
      </c>
      <c r="E3250">
        <v>23</v>
      </c>
      <c r="F3250" t="s">
        <v>6057</v>
      </c>
      <c r="G3250">
        <v>0.44639580945599999</v>
      </c>
    </row>
    <row r="3251" spans="1:7" x14ac:dyDescent="0.2">
      <c r="A3251" t="str">
        <f t="shared" si="276"/>
        <v>DCP2</v>
      </c>
      <c r="B3251" t="s">
        <v>64</v>
      </c>
      <c r="C3251">
        <v>112312488</v>
      </c>
      <c r="D3251" t="s">
        <v>3</v>
      </c>
      <c r="E3251">
        <v>24</v>
      </c>
      <c r="F3251" t="s">
        <v>6058</v>
      </c>
      <c r="G3251">
        <v>0.31702020377500001</v>
      </c>
    </row>
    <row r="3252" spans="1:7" x14ac:dyDescent="0.2">
      <c r="A3252" t="str">
        <f t="shared" si="276"/>
        <v>DCP2</v>
      </c>
      <c r="B3252" t="s">
        <v>64</v>
      </c>
      <c r="C3252">
        <v>112312413</v>
      </c>
      <c r="D3252" t="s">
        <v>3</v>
      </c>
      <c r="E3252">
        <v>23</v>
      </c>
      <c r="F3252" t="s">
        <v>6059</v>
      </c>
      <c r="G3252">
        <v>0.163198697896</v>
      </c>
    </row>
    <row r="3253" spans="1:7" x14ac:dyDescent="0.2">
      <c r="A3253" t="str">
        <f t="shared" si="276"/>
        <v>DCP2</v>
      </c>
      <c r="B3253" t="s">
        <v>64</v>
      </c>
      <c r="C3253">
        <v>112312718</v>
      </c>
      <c r="D3253" t="s">
        <v>8</v>
      </c>
      <c r="E3253">
        <v>22</v>
      </c>
      <c r="F3253" t="s">
        <v>6060</v>
      </c>
      <c r="G3253">
        <v>0.24172480860500001</v>
      </c>
    </row>
    <row r="3254" spans="1:7" x14ac:dyDescent="0.2">
      <c r="A3254" t="str">
        <f t="shared" si="276"/>
        <v>DCP2</v>
      </c>
      <c r="B3254" t="s">
        <v>64</v>
      </c>
      <c r="C3254">
        <v>112312637</v>
      </c>
      <c r="D3254" t="s">
        <v>3</v>
      </c>
      <c r="E3254">
        <v>23</v>
      </c>
      <c r="F3254" t="s">
        <v>6061</v>
      </c>
      <c r="G3254">
        <v>0.92469203569699998</v>
      </c>
    </row>
    <row r="3255" spans="1:7" x14ac:dyDescent="0.2">
      <c r="A3255" t="str">
        <f t="shared" si="276"/>
        <v>DCP2</v>
      </c>
      <c r="B3255" t="s">
        <v>64</v>
      </c>
      <c r="C3255">
        <v>112312410</v>
      </c>
      <c r="D3255" t="s">
        <v>8</v>
      </c>
      <c r="E3255">
        <v>23</v>
      </c>
      <c r="F3255" t="s">
        <v>6062</v>
      </c>
      <c r="G3255">
        <v>-3.6031850502099998E-2</v>
      </c>
    </row>
    <row r="3256" spans="1:7" x14ac:dyDescent="0.2">
      <c r="A3256" t="str">
        <f t="shared" ref="A3256:A3264" si="277">"DCTD"</f>
        <v>DCTD</v>
      </c>
      <c r="B3256" t="s">
        <v>24</v>
      </c>
      <c r="C3256">
        <v>183838522</v>
      </c>
      <c r="D3256" t="s">
        <v>8</v>
      </c>
      <c r="E3256">
        <v>25</v>
      </c>
      <c r="F3256" t="s">
        <v>6063</v>
      </c>
      <c r="G3256">
        <v>0.48708033825300001</v>
      </c>
    </row>
    <row r="3257" spans="1:7" x14ac:dyDescent="0.2">
      <c r="A3257" t="str">
        <f t="shared" si="277"/>
        <v>DCTD</v>
      </c>
      <c r="B3257" t="s">
        <v>24</v>
      </c>
      <c r="C3257">
        <v>183838492</v>
      </c>
      <c r="D3257" t="s">
        <v>8</v>
      </c>
      <c r="E3257">
        <v>25</v>
      </c>
      <c r="F3257" t="s">
        <v>6064</v>
      </c>
      <c r="G3257">
        <v>0.63718125485300003</v>
      </c>
    </row>
    <row r="3258" spans="1:7" x14ac:dyDescent="0.2">
      <c r="A3258" t="str">
        <f t="shared" si="277"/>
        <v>DCTD</v>
      </c>
      <c r="B3258" t="s">
        <v>24</v>
      </c>
      <c r="C3258">
        <v>183838508</v>
      </c>
      <c r="D3258" t="s">
        <v>3</v>
      </c>
      <c r="E3258">
        <v>24</v>
      </c>
      <c r="F3258" t="s">
        <v>6065</v>
      </c>
      <c r="G3258">
        <v>1.23025468181</v>
      </c>
    </row>
    <row r="3259" spans="1:7" x14ac:dyDescent="0.2">
      <c r="A3259" t="str">
        <f t="shared" si="277"/>
        <v>DCTD</v>
      </c>
      <c r="B3259" t="s">
        <v>24</v>
      </c>
      <c r="C3259">
        <v>183838489</v>
      </c>
      <c r="D3259" t="s">
        <v>3</v>
      </c>
      <c r="E3259">
        <v>24</v>
      </c>
      <c r="F3259" t="s">
        <v>6066</v>
      </c>
      <c r="G3259">
        <v>0.68737457324999995</v>
      </c>
    </row>
    <row r="3260" spans="1:7" x14ac:dyDescent="0.2">
      <c r="A3260" t="str">
        <f t="shared" si="277"/>
        <v>DCTD</v>
      </c>
      <c r="B3260" t="s">
        <v>24</v>
      </c>
      <c r="C3260">
        <v>183838478</v>
      </c>
      <c r="D3260" t="s">
        <v>3</v>
      </c>
      <c r="E3260">
        <v>24</v>
      </c>
      <c r="F3260" t="s">
        <v>6067</v>
      </c>
      <c r="G3260">
        <v>0.88699061798500001</v>
      </c>
    </row>
    <row r="3261" spans="1:7" x14ac:dyDescent="0.2">
      <c r="A3261" t="str">
        <f t="shared" si="277"/>
        <v>DCTD</v>
      </c>
      <c r="B3261" t="s">
        <v>24</v>
      </c>
      <c r="C3261">
        <v>183838462</v>
      </c>
      <c r="D3261" t="s">
        <v>3</v>
      </c>
      <c r="E3261">
        <v>24</v>
      </c>
      <c r="F3261" t="s">
        <v>6068</v>
      </c>
      <c r="G3261">
        <v>0.88275470020400004</v>
      </c>
    </row>
    <row r="3262" spans="1:7" x14ac:dyDescent="0.2">
      <c r="A3262" t="str">
        <f t="shared" si="277"/>
        <v>DCTD</v>
      </c>
      <c r="B3262" t="s">
        <v>24</v>
      </c>
      <c r="C3262">
        <v>183838453</v>
      </c>
      <c r="D3262" t="s">
        <v>3</v>
      </c>
      <c r="E3262">
        <v>24</v>
      </c>
      <c r="F3262" t="s">
        <v>6069</v>
      </c>
      <c r="G3262">
        <v>0.42469361931499999</v>
      </c>
    </row>
    <row r="3263" spans="1:7" x14ac:dyDescent="0.2">
      <c r="A3263" t="str">
        <f t="shared" si="277"/>
        <v>DCTD</v>
      </c>
      <c r="B3263" t="s">
        <v>24</v>
      </c>
      <c r="C3263">
        <v>183838580</v>
      </c>
      <c r="D3263" t="s">
        <v>8</v>
      </c>
      <c r="E3263">
        <v>24</v>
      </c>
      <c r="F3263" t="s">
        <v>6070</v>
      </c>
      <c r="G3263">
        <v>0.244820801733</v>
      </c>
    </row>
    <row r="3264" spans="1:7" x14ac:dyDescent="0.2">
      <c r="A3264" t="str">
        <f t="shared" si="277"/>
        <v>DCTD</v>
      </c>
      <c r="B3264" t="s">
        <v>24</v>
      </c>
      <c r="C3264">
        <v>183838539</v>
      </c>
      <c r="D3264" t="s">
        <v>8</v>
      </c>
      <c r="E3264">
        <v>25</v>
      </c>
      <c r="F3264" t="s">
        <v>6071</v>
      </c>
      <c r="G3264">
        <v>0.78478738991600006</v>
      </c>
    </row>
    <row r="3265" spans="1:7" x14ac:dyDescent="0.2">
      <c r="A3265" t="str">
        <f t="shared" ref="A3265:A3284" si="278">"DCTN1"</f>
        <v>DCTN1</v>
      </c>
      <c r="B3265" t="s">
        <v>161</v>
      </c>
      <c r="C3265">
        <v>74607337</v>
      </c>
      <c r="D3265" t="s">
        <v>8</v>
      </c>
      <c r="E3265">
        <v>24</v>
      </c>
      <c r="F3265" t="s">
        <v>6072</v>
      </c>
      <c r="G3265">
        <v>7.8710316104499994E-2</v>
      </c>
    </row>
    <row r="3266" spans="1:7" x14ac:dyDescent="0.2">
      <c r="A3266" t="str">
        <f t="shared" si="278"/>
        <v>DCTN1</v>
      </c>
      <c r="B3266" t="s">
        <v>161</v>
      </c>
      <c r="C3266">
        <v>74607328</v>
      </c>
      <c r="D3266" t="s">
        <v>8</v>
      </c>
      <c r="E3266">
        <v>24</v>
      </c>
      <c r="F3266" t="s">
        <v>6073</v>
      </c>
      <c r="G3266">
        <v>3.5203130380800002E-2</v>
      </c>
    </row>
    <row r="3267" spans="1:7" x14ac:dyDescent="0.2">
      <c r="A3267" t="str">
        <f t="shared" si="278"/>
        <v>DCTN1</v>
      </c>
      <c r="B3267" t="s">
        <v>161</v>
      </c>
      <c r="C3267">
        <v>74619050</v>
      </c>
      <c r="D3267" t="s">
        <v>3</v>
      </c>
      <c r="E3267">
        <v>24</v>
      </c>
      <c r="F3267" t="s">
        <v>6074</v>
      </c>
      <c r="G3267">
        <v>4.7556034017500002E-4</v>
      </c>
    </row>
    <row r="3268" spans="1:7" x14ac:dyDescent="0.2">
      <c r="A3268" t="str">
        <f t="shared" si="278"/>
        <v>DCTN1</v>
      </c>
      <c r="B3268" t="s">
        <v>161</v>
      </c>
      <c r="C3268">
        <v>74619144</v>
      </c>
      <c r="D3268" t="s">
        <v>3</v>
      </c>
      <c r="E3268">
        <v>23</v>
      </c>
      <c r="F3268" t="s">
        <v>6075</v>
      </c>
      <c r="G3268">
        <v>0.127265343956</v>
      </c>
    </row>
    <row r="3269" spans="1:7" x14ac:dyDescent="0.2">
      <c r="A3269" t="str">
        <f t="shared" si="278"/>
        <v>DCTN1</v>
      </c>
      <c r="B3269" t="s">
        <v>161</v>
      </c>
      <c r="C3269">
        <v>74619121</v>
      </c>
      <c r="D3269" t="s">
        <v>3</v>
      </c>
      <c r="E3269">
        <v>24</v>
      </c>
      <c r="F3269" t="s">
        <v>6076</v>
      </c>
      <c r="G3269">
        <v>9.4947200607699997E-2</v>
      </c>
    </row>
    <row r="3270" spans="1:7" x14ac:dyDescent="0.2">
      <c r="A3270" t="str">
        <f t="shared" si="278"/>
        <v>DCTN1</v>
      </c>
      <c r="B3270" t="s">
        <v>161</v>
      </c>
      <c r="C3270">
        <v>74607383</v>
      </c>
      <c r="D3270" t="s">
        <v>8</v>
      </c>
      <c r="E3270">
        <v>24</v>
      </c>
      <c r="F3270" t="s">
        <v>6077</v>
      </c>
      <c r="G3270">
        <v>4.4702644325599998E-2</v>
      </c>
    </row>
    <row r="3271" spans="1:7" x14ac:dyDescent="0.2">
      <c r="A3271" t="str">
        <f t="shared" si="278"/>
        <v>DCTN1</v>
      </c>
      <c r="B3271" t="s">
        <v>161</v>
      </c>
      <c r="C3271">
        <v>74607304</v>
      </c>
      <c r="D3271" t="s">
        <v>8</v>
      </c>
      <c r="E3271">
        <v>24</v>
      </c>
      <c r="F3271" t="s">
        <v>6078</v>
      </c>
      <c r="G3271">
        <v>0.16953805246600001</v>
      </c>
    </row>
    <row r="3272" spans="1:7" x14ac:dyDescent="0.2">
      <c r="A3272" t="str">
        <f t="shared" si="278"/>
        <v>DCTN1</v>
      </c>
      <c r="B3272" t="s">
        <v>161</v>
      </c>
      <c r="C3272">
        <v>74607465</v>
      </c>
      <c r="D3272" t="s">
        <v>8</v>
      </c>
      <c r="E3272">
        <v>22</v>
      </c>
      <c r="F3272" t="s">
        <v>6079</v>
      </c>
      <c r="G3272">
        <v>-4.5091180138899997E-2</v>
      </c>
    </row>
    <row r="3273" spans="1:7" x14ac:dyDescent="0.2">
      <c r="A3273" t="str">
        <f t="shared" si="278"/>
        <v>DCTN1</v>
      </c>
      <c r="B3273" t="s">
        <v>161</v>
      </c>
      <c r="C3273">
        <v>74607409</v>
      </c>
      <c r="D3273" t="s">
        <v>3</v>
      </c>
      <c r="E3273">
        <v>24</v>
      </c>
      <c r="F3273" t="s">
        <v>6080</v>
      </c>
      <c r="G3273">
        <v>5.0609518662200002E-2</v>
      </c>
    </row>
    <row r="3274" spans="1:7" x14ac:dyDescent="0.2">
      <c r="A3274" t="str">
        <f t="shared" si="278"/>
        <v>DCTN1</v>
      </c>
      <c r="B3274" t="s">
        <v>161</v>
      </c>
      <c r="C3274">
        <v>74607387</v>
      </c>
      <c r="D3274" t="s">
        <v>3</v>
      </c>
      <c r="E3274">
        <v>24</v>
      </c>
      <c r="F3274" t="s">
        <v>6081</v>
      </c>
      <c r="G3274">
        <v>2.5026983663200001E-2</v>
      </c>
    </row>
    <row r="3275" spans="1:7" x14ac:dyDescent="0.2">
      <c r="A3275" t="str">
        <f t="shared" si="278"/>
        <v>DCTN1</v>
      </c>
      <c r="B3275" t="s">
        <v>161</v>
      </c>
      <c r="C3275">
        <v>74607394</v>
      </c>
      <c r="D3275" t="s">
        <v>3</v>
      </c>
      <c r="E3275">
        <v>24</v>
      </c>
      <c r="F3275" t="s">
        <v>6082</v>
      </c>
      <c r="G3275">
        <v>3.6801230180500001E-2</v>
      </c>
    </row>
    <row r="3276" spans="1:7" x14ac:dyDescent="0.2">
      <c r="A3276" t="str">
        <f t="shared" si="278"/>
        <v>DCTN1</v>
      </c>
      <c r="B3276" t="s">
        <v>161</v>
      </c>
      <c r="C3276">
        <v>74607496</v>
      </c>
      <c r="D3276" t="s">
        <v>3</v>
      </c>
      <c r="E3276">
        <v>24</v>
      </c>
      <c r="F3276" t="s">
        <v>6083</v>
      </c>
      <c r="G3276">
        <v>-6.4537239079100001E-2</v>
      </c>
    </row>
    <row r="3277" spans="1:7" x14ac:dyDescent="0.2">
      <c r="A3277" t="str">
        <f t="shared" si="278"/>
        <v>DCTN1</v>
      </c>
      <c r="B3277" t="s">
        <v>161</v>
      </c>
      <c r="C3277">
        <v>74618942</v>
      </c>
      <c r="D3277" t="s">
        <v>3</v>
      </c>
      <c r="E3277">
        <v>24</v>
      </c>
      <c r="F3277" t="s">
        <v>6084</v>
      </c>
      <c r="G3277">
        <v>6.2729254554399996E-2</v>
      </c>
    </row>
    <row r="3278" spans="1:7" x14ac:dyDescent="0.2">
      <c r="A3278" t="str">
        <f t="shared" si="278"/>
        <v>DCTN1</v>
      </c>
      <c r="B3278" t="s">
        <v>161</v>
      </c>
      <c r="C3278">
        <v>74618949</v>
      </c>
      <c r="D3278" t="s">
        <v>3</v>
      </c>
      <c r="E3278">
        <v>24</v>
      </c>
      <c r="F3278" t="s">
        <v>6085</v>
      </c>
      <c r="G3278">
        <v>0.83693140958800005</v>
      </c>
    </row>
    <row r="3279" spans="1:7" x14ac:dyDescent="0.2">
      <c r="A3279" t="str">
        <f t="shared" si="278"/>
        <v>DCTN1</v>
      </c>
      <c r="B3279" t="s">
        <v>161</v>
      </c>
      <c r="C3279">
        <v>74618958</v>
      </c>
      <c r="D3279" t="s">
        <v>3</v>
      </c>
      <c r="E3279">
        <v>22</v>
      </c>
      <c r="F3279" t="s">
        <v>6086</v>
      </c>
      <c r="G3279">
        <v>0.96339220387699998</v>
      </c>
    </row>
    <row r="3280" spans="1:7" x14ac:dyDescent="0.2">
      <c r="A3280" t="str">
        <f t="shared" si="278"/>
        <v>DCTN1</v>
      </c>
      <c r="B3280" t="s">
        <v>161</v>
      </c>
      <c r="C3280">
        <v>74618971</v>
      </c>
      <c r="D3280" t="s">
        <v>3</v>
      </c>
      <c r="E3280">
        <v>24</v>
      </c>
      <c r="F3280" t="s">
        <v>6087</v>
      </c>
      <c r="G3280">
        <v>1.19967638653</v>
      </c>
    </row>
    <row r="3281" spans="1:7" x14ac:dyDescent="0.2">
      <c r="A3281" t="str">
        <f t="shared" si="278"/>
        <v>DCTN1</v>
      </c>
      <c r="B3281" t="s">
        <v>161</v>
      </c>
      <c r="C3281">
        <v>74607253</v>
      </c>
      <c r="D3281" t="s">
        <v>3</v>
      </c>
      <c r="E3281">
        <v>24</v>
      </c>
      <c r="F3281" t="s">
        <v>6088</v>
      </c>
      <c r="G3281">
        <v>-1.6185990658399999E-2</v>
      </c>
    </row>
    <row r="3282" spans="1:7" x14ac:dyDescent="0.2">
      <c r="A3282" t="str">
        <f t="shared" si="278"/>
        <v>DCTN1</v>
      </c>
      <c r="B3282" t="s">
        <v>161</v>
      </c>
      <c r="C3282">
        <v>74618978</v>
      </c>
      <c r="D3282" t="s">
        <v>3</v>
      </c>
      <c r="E3282">
        <v>24</v>
      </c>
      <c r="F3282" t="s">
        <v>6089</v>
      </c>
      <c r="G3282">
        <v>-5.1355481124900001E-2</v>
      </c>
    </row>
    <row r="3283" spans="1:7" x14ac:dyDescent="0.2">
      <c r="A3283" t="str">
        <f t="shared" si="278"/>
        <v>DCTN1</v>
      </c>
      <c r="B3283" t="s">
        <v>161</v>
      </c>
      <c r="C3283">
        <v>74619028</v>
      </c>
      <c r="D3283" t="s">
        <v>3</v>
      </c>
      <c r="E3283">
        <v>24</v>
      </c>
      <c r="F3283" t="s">
        <v>6090</v>
      </c>
      <c r="G3283">
        <v>-2.47146246205E-3</v>
      </c>
    </row>
    <row r="3284" spans="1:7" x14ac:dyDescent="0.2">
      <c r="A3284" t="str">
        <f t="shared" si="278"/>
        <v>DCTN1</v>
      </c>
      <c r="B3284" t="s">
        <v>161</v>
      </c>
      <c r="C3284">
        <v>74619006</v>
      </c>
      <c r="D3284" t="s">
        <v>3</v>
      </c>
      <c r="E3284">
        <v>24</v>
      </c>
      <c r="F3284" t="s">
        <v>6091</v>
      </c>
      <c r="G3284">
        <v>-4.1990829426500002E-2</v>
      </c>
    </row>
    <row r="3285" spans="1:7" x14ac:dyDescent="0.2">
      <c r="A3285" t="str">
        <f t="shared" ref="A3285:A3294" si="279">"DCTN2"</f>
        <v>DCTN2</v>
      </c>
      <c r="B3285" t="s">
        <v>140</v>
      </c>
      <c r="C3285">
        <v>57941132</v>
      </c>
      <c r="D3285" t="s">
        <v>8</v>
      </c>
      <c r="E3285">
        <v>24</v>
      </c>
      <c r="F3285" t="s">
        <v>6092</v>
      </c>
      <c r="G3285">
        <v>-2.3801900139499999E-2</v>
      </c>
    </row>
    <row r="3286" spans="1:7" x14ac:dyDescent="0.2">
      <c r="A3286" t="str">
        <f t="shared" si="279"/>
        <v>DCTN2</v>
      </c>
      <c r="B3286" t="s">
        <v>140</v>
      </c>
      <c r="C3286">
        <v>57941117</v>
      </c>
      <c r="D3286" t="s">
        <v>8</v>
      </c>
      <c r="E3286">
        <v>22</v>
      </c>
      <c r="F3286" t="s">
        <v>6093</v>
      </c>
      <c r="G3286">
        <v>1.73737165457E-2</v>
      </c>
    </row>
    <row r="3287" spans="1:7" x14ac:dyDescent="0.2">
      <c r="A3287" t="str">
        <f t="shared" si="279"/>
        <v>DCTN2</v>
      </c>
      <c r="B3287" t="s">
        <v>140</v>
      </c>
      <c r="C3287">
        <v>57941078</v>
      </c>
      <c r="D3287" t="s">
        <v>8</v>
      </c>
      <c r="E3287">
        <v>24</v>
      </c>
      <c r="F3287" t="s">
        <v>6094</v>
      </c>
      <c r="G3287">
        <v>-7.3222889562799996E-4</v>
      </c>
    </row>
    <row r="3288" spans="1:7" x14ac:dyDescent="0.2">
      <c r="A3288" t="str">
        <f t="shared" si="279"/>
        <v>DCTN2</v>
      </c>
      <c r="B3288" t="s">
        <v>140</v>
      </c>
      <c r="C3288">
        <v>57940943</v>
      </c>
      <c r="D3288" t="s">
        <v>8</v>
      </c>
      <c r="E3288">
        <v>24</v>
      </c>
      <c r="F3288" t="s">
        <v>6095</v>
      </c>
      <c r="G3288">
        <v>1.64008239884</v>
      </c>
    </row>
    <row r="3289" spans="1:7" x14ac:dyDescent="0.2">
      <c r="A3289" t="str">
        <f t="shared" si="279"/>
        <v>DCTN2</v>
      </c>
      <c r="B3289" t="s">
        <v>140</v>
      </c>
      <c r="C3289">
        <v>57940934</v>
      </c>
      <c r="D3289" t="s">
        <v>8</v>
      </c>
      <c r="E3289">
        <v>24</v>
      </c>
      <c r="F3289" t="s">
        <v>6096</v>
      </c>
      <c r="G3289">
        <v>0.17975283574799999</v>
      </c>
    </row>
    <row r="3290" spans="1:7" x14ac:dyDescent="0.2">
      <c r="A3290" t="str">
        <f t="shared" si="279"/>
        <v>DCTN2</v>
      </c>
      <c r="B3290" t="s">
        <v>140</v>
      </c>
      <c r="C3290">
        <v>57940920</v>
      </c>
      <c r="D3290" t="s">
        <v>8</v>
      </c>
      <c r="E3290">
        <v>24</v>
      </c>
      <c r="F3290" t="s">
        <v>6097</v>
      </c>
      <c r="G3290">
        <v>7.6773014951199994E-2</v>
      </c>
    </row>
    <row r="3291" spans="1:7" x14ac:dyDescent="0.2">
      <c r="A3291" t="str">
        <f t="shared" si="279"/>
        <v>DCTN2</v>
      </c>
      <c r="B3291" t="s">
        <v>140</v>
      </c>
      <c r="C3291">
        <v>57940891</v>
      </c>
      <c r="D3291" t="s">
        <v>8</v>
      </c>
      <c r="E3291">
        <v>23</v>
      </c>
      <c r="F3291" t="s">
        <v>6098</v>
      </c>
      <c r="G3291">
        <v>0.60577660014300005</v>
      </c>
    </row>
    <row r="3292" spans="1:7" x14ac:dyDescent="0.2">
      <c r="A3292" t="str">
        <f t="shared" si="279"/>
        <v>DCTN2</v>
      </c>
      <c r="B3292" t="s">
        <v>140</v>
      </c>
      <c r="C3292">
        <v>57940847</v>
      </c>
      <c r="D3292" t="s">
        <v>8</v>
      </c>
      <c r="E3292">
        <v>22</v>
      </c>
      <c r="F3292" t="s">
        <v>6099</v>
      </c>
      <c r="G3292">
        <v>7.0910468322E-2</v>
      </c>
    </row>
    <row r="3293" spans="1:7" x14ac:dyDescent="0.2">
      <c r="A3293" t="str">
        <f t="shared" si="279"/>
        <v>DCTN2</v>
      </c>
      <c r="B3293" t="s">
        <v>140</v>
      </c>
      <c r="C3293">
        <v>57940836</v>
      </c>
      <c r="D3293" t="s">
        <v>8</v>
      </c>
      <c r="E3293">
        <v>24</v>
      </c>
      <c r="F3293" t="s">
        <v>6100</v>
      </c>
      <c r="G3293">
        <v>6.3921675083999999E-2</v>
      </c>
    </row>
    <row r="3294" spans="1:7" x14ac:dyDescent="0.2">
      <c r="A3294" t="str">
        <f t="shared" si="279"/>
        <v>DCTN2</v>
      </c>
      <c r="B3294" t="s">
        <v>140</v>
      </c>
      <c r="C3294">
        <v>57940910</v>
      </c>
      <c r="D3294" t="s">
        <v>8</v>
      </c>
      <c r="E3294">
        <v>24</v>
      </c>
      <c r="F3294" t="s">
        <v>6101</v>
      </c>
      <c r="G3294">
        <v>0.75414100102199999</v>
      </c>
    </row>
    <row r="3295" spans="1:7" x14ac:dyDescent="0.2">
      <c r="A3295" t="str">
        <f t="shared" ref="A3295:A3304" si="280">"DCTN3"</f>
        <v>DCTN3</v>
      </c>
      <c r="B3295" t="s">
        <v>15</v>
      </c>
      <c r="C3295">
        <v>34620526</v>
      </c>
      <c r="D3295" t="s">
        <v>8</v>
      </c>
      <c r="E3295">
        <v>23</v>
      </c>
      <c r="F3295" t="s">
        <v>6102</v>
      </c>
      <c r="G3295">
        <v>0.21464911887300001</v>
      </c>
    </row>
    <row r="3296" spans="1:7" x14ac:dyDescent="0.2">
      <c r="A3296" t="str">
        <f t="shared" si="280"/>
        <v>DCTN3</v>
      </c>
      <c r="B3296" t="s">
        <v>15</v>
      </c>
      <c r="C3296">
        <v>34620271</v>
      </c>
      <c r="D3296" t="s">
        <v>8</v>
      </c>
      <c r="E3296">
        <v>24</v>
      </c>
      <c r="F3296" t="s">
        <v>6103</v>
      </c>
      <c r="G3296">
        <v>4.1876401688500001E-2</v>
      </c>
    </row>
    <row r="3297" spans="1:7" x14ac:dyDescent="0.2">
      <c r="A3297" t="str">
        <f t="shared" si="280"/>
        <v>DCTN3</v>
      </c>
      <c r="B3297" t="s">
        <v>15</v>
      </c>
      <c r="C3297">
        <v>34620264</v>
      </c>
      <c r="D3297" t="s">
        <v>8</v>
      </c>
      <c r="E3297">
        <v>24</v>
      </c>
      <c r="F3297" t="s">
        <v>6104</v>
      </c>
      <c r="G3297">
        <v>-2.02858837671E-3</v>
      </c>
    </row>
    <row r="3298" spans="1:7" x14ac:dyDescent="0.2">
      <c r="A3298" t="str">
        <f t="shared" si="280"/>
        <v>DCTN3</v>
      </c>
      <c r="B3298" t="s">
        <v>15</v>
      </c>
      <c r="C3298">
        <v>34620206</v>
      </c>
      <c r="D3298" t="s">
        <v>8</v>
      </c>
      <c r="E3298">
        <v>22</v>
      </c>
      <c r="F3298" t="s">
        <v>6105</v>
      </c>
      <c r="G3298">
        <v>-6.0589249983100002E-2</v>
      </c>
    </row>
    <row r="3299" spans="1:7" x14ac:dyDescent="0.2">
      <c r="A3299" t="str">
        <f t="shared" si="280"/>
        <v>DCTN3</v>
      </c>
      <c r="B3299" t="s">
        <v>15</v>
      </c>
      <c r="C3299">
        <v>34620453</v>
      </c>
      <c r="D3299" t="s">
        <v>3</v>
      </c>
      <c r="E3299">
        <v>23</v>
      </c>
      <c r="F3299" t="s">
        <v>6106</v>
      </c>
      <c r="G3299">
        <v>1.44001730685</v>
      </c>
    </row>
    <row r="3300" spans="1:7" x14ac:dyDescent="0.2">
      <c r="A3300" t="str">
        <f t="shared" si="280"/>
        <v>DCTN3</v>
      </c>
      <c r="B3300" t="s">
        <v>15</v>
      </c>
      <c r="C3300">
        <v>34620387</v>
      </c>
      <c r="D3300" t="s">
        <v>3</v>
      </c>
      <c r="E3300">
        <v>23</v>
      </c>
      <c r="F3300" t="s">
        <v>6107</v>
      </c>
      <c r="G3300">
        <v>-1.9460585003700001E-2</v>
      </c>
    </row>
    <row r="3301" spans="1:7" x14ac:dyDescent="0.2">
      <c r="A3301" t="str">
        <f t="shared" si="280"/>
        <v>DCTN3</v>
      </c>
      <c r="B3301" t="s">
        <v>15</v>
      </c>
      <c r="C3301">
        <v>34620382</v>
      </c>
      <c r="D3301" t="s">
        <v>3</v>
      </c>
      <c r="E3301">
        <v>24</v>
      </c>
      <c r="F3301" t="s">
        <v>6108</v>
      </c>
      <c r="G3301">
        <v>3.5987412251000002E-2</v>
      </c>
    </row>
    <row r="3302" spans="1:7" x14ac:dyDescent="0.2">
      <c r="A3302" t="str">
        <f t="shared" si="280"/>
        <v>DCTN3</v>
      </c>
      <c r="B3302" t="s">
        <v>15</v>
      </c>
      <c r="C3302">
        <v>34620304</v>
      </c>
      <c r="D3302" t="s">
        <v>3</v>
      </c>
      <c r="E3302">
        <v>23</v>
      </c>
      <c r="F3302" t="s">
        <v>6109</v>
      </c>
      <c r="G3302">
        <v>0.39316384643199997</v>
      </c>
    </row>
    <row r="3303" spans="1:7" x14ac:dyDescent="0.2">
      <c r="A3303" t="str">
        <f t="shared" si="280"/>
        <v>DCTN3</v>
      </c>
      <c r="B3303" t="s">
        <v>15</v>
      </c>
      <c r="C3303">
        <v>34620302</v>
      </c>
      <c r="D3303" t="s">
        <v>8</v>
      </c>
      <c r="E3303">
        <v>24</v>
      </c>
      <c r="F3303" t="s">
        <v>6110</v>
      </c>
      <c r="G3303">
        <v>0.40116078693000001</v>
      </c>
    </row>
    <row r="3304" spans="1:7" x14ac:dyDescent="0.2">
      <c r="A3304" t="str">
        <f t="shared" si="280"/>
        <v>DCTN3</v>
      </c>
      <c r="B3304" t="s">
        <v>15</v>
      </c>
      <c r="C3304">
        <v>34620426</v>
      </c>
      <c r="D3304" t="s">
        <v>8</v>
      </c>
      <c r="E3304">
        <v>23</v>
      </c>
      <c r="F3304" t="s">
        <v>6111</v>
      </c>
      <c r="G3304">
        <v>1.15882190622</v>
      </c>
    </row>
    <row r="3305" spans="1:7" x14ac:dyDescent="0.2">
      <c r="A3305" t="str">
        <f t="shared" ref="A3305:A3314" si="281">"DCTN4"</f>
        <v>DCTN4</v>
      </c>
      <c r="B3305" t="s">
        <v>64</v>
      </c>
      <c r="C3305">
        <v>150138528</v>
      </c>
      <c r="D3305" t="s">
        <v>3</v>
      </c>
      <c r="E3305">
        <v>24</v>
      </c>
      <c r="F3305" t="s">
        <v>6112</v>
      </c>
      <c r="G3305">
        <v>1.3636662202400001</v>
      </c>
    </row>
    <row r="3306" spans="1:7" x14ac:dyDescent="0.2">
      <c r="A3306" t="str">
        <f t="shared" si="281"/>
        <v>DCTN4</v>
      </c>
      <c r="B3306" t="s">
        <v>64</v>
      </c>
      <c r="C3306">
        <v>150138547</v>
      </c>
      <c r="D3306" t="s">
        <v>8</v>
      </c>
      <c r="E3306">
        <v>24</v>
      </c>
      <c r="F3306" t="s">
        <v>6113</v>
      </c>
      <c r="G3306">
        <v>0.72147520226799999</v>
      </c>
    </row>
    <row r="3307" spans="1:7" x14ac:dyDescent="0.2">
      <c r="A3307" t="str">
        <f t="shared" si="281"/>
        <v>DCTN4</v>
      </c>
      <c r="B3307" t="s">
        <v>64</v>
      </c>
      <c r="C3307">
        <v>150138513</v>
      </c>
      <c r="D3307" t="s">
        <v>8</v>
      </c>
      <c r="E3307">
        <v>24</v>
      </c>
      <c r="F3307" t="s">
        <v>6114</v>
      </c>
      <c r="G3307">
        <v>-2.50570277199E-2</v>
      </c>
    </row>
    <row r="3308" spans="1:7" x14ac:dyDescent="0.2">
      <c r="A3308" t="str">
        <f t="shared" si="281"/>
        <v>DCTN4</v>
      </c>
      <c r="B3308" t="s">
        <v>64</v>
      </c>
      <c r="C3308">
        <v>150138490</v>
      </c>
      <c r="D3308" t="s">
        <v>8</v>
      </c>
      <c r="E3308">
        <v>23</v>
      </c>
      <c r="F3308" t="s">
        <v>6115</v>
      </c>
      <c r="G3308">
        <v>0.54827145075600003</v>
      </c>
    </row>
    <row r="3309" spans="1:7" x14ac:dyDescent="0.2">
      <c r="A3309" t="str">
        <f t="shared" si="281"/>
        <v>DCTN4</v>
      </c>
      <c r="B3309" t="s">
        <v>64</v>
      </c>
      <c r="C3309">
        <v>150138465</v>
      </c>
      <c r="D3309" t="s">
        <v>8</v>
      </c>
      <c r="E3309">
        <v>24</v>
      </c>
      <c r="F3309" t="s">
        <v>6116</v>
      </c>
      <c r="G3309">
        <v>0.91485857749099997</v>
      </c>
    </row>
    <row r="3310" spans="1:7" x14ac:dyDescent="0.2">
      <c r="A3310" t="str">
        <f t="shared" si="281"/>
        <v>DCTN4</v>
      </c>
      <c r="B3310" t="s">
        <v>64</v>
      </c>
      <c r="C3310">
        <v>150138617</v>
      </c>
      <c r="D3310" t="s">
        <v>3</v>
      </c>
      <c r="E3310">
        <v>24</v>
      </c>
      <c r="F3310" t="s">
        <v>6117</v>
      </c>
      <c r="G3310">
        <v>0.12778527571600001</v>
      </c>
    </row>
    <row r="3311" spans="1:7" x14ac:dyDescent="0.2">
      <c r="A3311" t="str">
        <f t="shared" si="281"/>
        <v>DCTN4</v>
      </c>
      <c r="B3311" t="s">
        <v>64</v>
      </c>
      <c r="C3311">
        <v>150138607</v>
      </c>
      <c r="D3311" t="s">
        <v>3</v>
      </c>
      <c r="E3311">
        <v>23</v>
      </c>
      <c r="F3311" t="s">
        <v>6118</v>
      </c>
      <c r="G3311">
        <v>0.18705336094700001</v>
      </c>
    </row>
    <row r="3312" spans="1:7" x14ac:dyDescent="0.2">
      <c r="A3312" t="str">
        <f t="shared" si="281"/>
        <v>DCTN4</v>
      </c>
      <c r="B3312" t="s">
        <v>64</v>
      </c>
      <c r="C3312">
        <v>150138565</v>
      </c>
      <c r="D3312" t="s">
        <v>8</v>
      </c>
      <c r="E3312">
        <v>24</v>
      </c>
      <c r="F3312" t="s">
        <v>6119</v>
      </c>
      <c r="G3312">
        <v>0.242456866879</v>
      </c>
    </row>
    <row r="3313" spans="1:7" x14ac:dyDescent="0.2">
      <c r="A3313" t="str">
        <f t="shared" si="281"/>
        <v>DCTN4</v>
      </c>
      <c r="B3313" t="s">
        <v>64</v>
      </c>
      <c r="C3313">
        <v>150138599</v>
      </c>
      <c r="D3313" t="s">
        <v>3</v>
      </c>
      <c r="E3313">
        <v>24</v>
      </c>
      <c r="F3313" t="s">
        <v>6120</v>
      </c>
      <c r="G3313">
        <v>9.4072727231099995E-2</v>
      </c>
    </row>
    <row r="3314" spans="1:7" x14ac:dyDescent="0.2">
      <c r="A3314" t="str">
        <f t="shared" si="281"/>
        <v>DCTN4</v>
      </c>
      <c r="B3314" t="s">
        <v>64</v>
      </c>
      <c r="C3314">
        <v>150138389</v>
      </c>
      <c r="D3314" t="s">
        <v>3</v>
      </c>
      <c r="E3314">
        <v>23</v>
      </c>
      <c r="F3314" t="s">
        <v>6121</v>
      </c>
      <c r="G3314">
        <v>1.71653628827E-2</v>
      </c>
    </row>
    <row r="3315" spans="1:7" x14ac:dyDescent="0.2">
      <c r="A3315" t="str">
        <f t="shared" ref="A3315:A3324" si="282">"DCTN5"</f>
        <v>DCTN5</v>
      </c>
      <c r="B3315" t="s">
        <v>273</v>
      </c>
      <c r="C3315">
        <v>23652662</v>
      </c>
      <c r="D3315" t="s">
        <v>3</v>
      </c>
      <c r="E3315">
        <v>24</v>
      </c>
      <c r="F3315" t="s">
        <v>6122</v>
      </c>
      <c r="G3315">
        <v>2.16248315478E-2</v>
      </c>
    </row>
    <row r="3316" spans="1:7" x14ac:dyDescent="0.2">
      <c r="A3316" t="str">
        <f t="shared" si="282"/>
        <v>DCTN5</v>
      </c>
      <c r="B3316" t="s">
        <v>273</v>
      </c>
      <c r="C3316">
        <v>23652973</v>
      </c>
      <c r="D3316" t="s">
        <v>8</v>
      </c>
      <c r="E3316">
        <v>23</v>
      </c>
      <c r="F3316" t="s">
        <v>6123</v>
      </c>
      <c r="G3316">
        <v>0.63741210979899998</v>
      </c>
    </row>
    <row r="3317" spans="1:7" x14ac:dyDescent="0.2">
      <c r="A3317" t="str">
        <f t="shared" si="282"/>
        <v>DCTN5</v>
      </c>
      <c r="B3317" t="s">
        <v>273</v>
      </c>
      <c r="C3317">
        <v>23652769</v>
      </c>
      <c r="D3317" t="s">
        <v>8</v>
      </c>
      <c r="E3317">
        <v>24</v>
      </c>
      <c r="F3317" t="s">
        <v>6124</v>
      </c>
      <c r="G3317">
        <v>0.20671599410899999</v>
      </c>
    </row>
    <row r="3318" spans="1:7" x14ac:dyDescent="0.2">
      <c r="A3318" t="str">
        <f t="shared" si="282"/>
        <v>DCTN5</v>
      </c>
      <c r="B3318" t="s">
        <v>273</v>
      </c>
      <c r="C3318">
        <v>23652764</v>
      </c>
      <c r="D3318" t="s">
        <v>8</v>
      </c>
      <c r="E3318">
        <v>24</v>
      </c>
      <c r="F3318" t="s">
        <v>6125</v>
      </c>
      <c r="G3318">
        <v>1.73808526655</v>
      </c>
    </row>
    <row r="3319" spans="1:7" x14ac:dyDescent="0.2">
      <c r="A3319" t="str">
        <f t="shared" si="282"/>
        <v>DCTN5</v>
      </c>
      <c r="B3319" t="s">
        <v>273</v>
      </c>
      <c r="C3319">
        <v>23652697</v>
      </c>
      <c r="D3319" t="s">
        <v>8</v>
      </c>
      <c r="E3319">
        <v>22</v>
      </c>
      <c r="F3319" t="s">
        <v>6126</v>
      </c>
      <c r="G3319">
        <v>0.18137218331900001</v>
      </c>
    </row>
    <row r="3320" spans="1:7" x14ac:dyDescent="0.2">
      <c r="A3320" t="str">
        <f t="shared" si="282"/>
        <v>DCTN5</v>
      </c>
      <c r="B3320" t="s">
        <v>273</v>
      </c>
      <c r="C3320">
        <v>23652965</v>
      </c>
      <c r="D3320" t="s">
        <v>3</v>
      </c>
      <c r="E3320">
        <v>23</v>
      </c>
      <c r="F3320" t="s">
        <v>6127</v>
      </c>
      <c r="G3320">
        <v>0.28889664264999998</v>
      </c>
    </row>
    <row r="3321" spans="1:7" x14ac:dyDescent="0.2">
      <c r="A3321" t="str">
        <f t="shared" si="282"/>
        <v>DCTN5</v>
      </c>
      <c r="B3321" t="s">
        <v>273</v>
      </c>
      <c r="C3321">
        <v>23652698</v>
      </c>
      <c r="D3321" t="s">
        <v>3</v>
      </c>
      <c r="E3321">
        <v>23</v>
      </c>
      <c r="F3321" t="s">
        <v>6128</v>
      </c>
      <c r="G3321">
        <v>0.624502623649</v>
      </c>
    </row>
    <row r="3322" spans="1:7" x14ac:dyDescent="0.2">
      <c r="A3322" t="str">
        <f t="shared" si="282"/>
        <v>DCTN5</v>
      </c>
      <c r="B3322" t="s">
        <v>273</v>
      </c>
      <c r="C3322">
        <v>23652955</v>
      </c>
      <c r="D3322" t="s">
        <v>3</v>
      </c>
      <c r="E3322">
        <v>24</v>
      </c>
      <c r="F3322" t="s">
        <v>6129</v>
      </c>
      <c r="G3322">
        <v>0.50823578869300001</v>
      </c>
    </row>
    <row r="3323" spans="1:7" x14ac:dyDescent="0.2">
      <c r="A3323" t="str">
        <f t="shared" si="282"/>
        <v>DCTN5</v>
      </c>
      <c r="B3323" t="s">
        <v>273</v>
      </c>
      <c r="C3323">
        <v>23652943</v>
      </c>
      <c r="D3323" t="s">
        <v>3</v>
      </c>
      <c r="E3323">
        <v>23</v>
      </c>
      <c r="F3323" t="s">
        <v>6130</v>
      </c>
      <c r="G3323">
        <v>-4.4838303790999998E-2</v>
      </c>
    </row>
    <row r="3324" spans="1:7" x14ac:dyDescent="0.2">
      <c r="A3324" t="str">
        <f t="shared" si="282"/>
        <v>DCTN5</v>
      </c>
      <c r="B3324" t="s">
        <v>273</v>
      </c>
      <c r="C3324">
        <v>23652921</v>
      </c>
      <c r="D3324" t="s">
        <v>3</v>
      </c>
      <c r="E3324">
        <v>23</v>
      </c>
      <c r="F3324" t="s">
        <v>6131</v>
      </c>
      <c r="G3324">
        <v>7.4982327579000002E-2</v>
      </c>
    </row>
    <row r="3325" spans="1:7" x14ac:dyDescent="0.2">
      <c r="A3325" t="str">
        <f t="shared" ref="A3325:A3334" si="283">"DDI2"</f>
        <v>DDI2</v>
      </c>
      <c r="B3325" t="s">
        <v>35</v>
      </c>
      <c r="C3325">
        <v>15943973</v>
      </c>
      <c r="D3325" t="s">
        <v>8</v>
      </c>
      <c r="E3325">
        <v>24</v>
      </c>
      <c r="F3325" t="s">
        <v>6132</v>
      </c>
      <c r="G3325">
        <v>0.66566264212699999</v>
      </c>
    </row>
    <row r="3326" spans="1:7" x14ac:dyDescent="0.2">
      <c r="A3326" t="str">
        <f t="shared" si="283"/>
        <v>DDI2</v>
      </c>
      <c r="B3326" t="s">
        <v>35</v>
      </c>
      <c r="C3326">
        <v>15944254</v>
      </c>
      <c r="D3326" t="s">
        <v>3</v>
      </c>
      <c r="E3326">
        <v>24</v>
      </c>
      <c r="F3326" t="s">
        <v>6133</v>
      </c>
      <c r="G3326">
        <v>-1.9071524267200001E-2</v>
      </c>
    </row>
    <row r="3327" spans="1:7" x14ac:dyDescent="0.2">
      <c r="A3327" t="str">
        <f t="shared" si="283"/>
        <v>DDI2</v>
      </c>
      <c r="B3327" t="s">
        <v>35</v>
      </c>
      <c r="C3327">
        <v>15944058</v>
      </c>
      <c r="D3327" t="s">
        <v>3</v>
      </c>
      <c r="E3327">
        <v>24</v>
      </c>
      <c r="F3327" t="s">
        <v>6134</v>
      </c>
      <c r="G3327">
        <v>0.90437600220900005</v>
      </c>
    </row>
    <row r="3328" spans="1:7" x14ac:dyDescent="0.2">
      <c r="A3328" t="str">
        <f t="shared" si="283"/>
        <v>DDI2</v>
      </c>
      <c r="B3328" t="s">
        <v>35</v>
      </c>
      <c r="C3328">
        <v>15944217</v>
      </c>
      <c r="D3328" t="s">
        <v>3</v>
      </c>
      <c r="E3328">
        <v>23</v>
      </c>
      <c r="F3328" t="s">
        <v>6135</v>
      </c>
      <c r="G3328">
        <v>0.67768881960000005</v>
      </c>
    </row>
    <row r="3329" spans="1:7" x14ac:dyDescent="0.2">
      <c r="A3329" t="str">
        <f t="shared" si="283"/>
        <v>DDI2</v>
      </c>
      <c r="B3329" t="s">
        <v>35</v>
      </c>
      <c r="C3329">
        <v>15944147</v>
      </c>
      <c r="D3329" t="s">
        <v>3</v>
      </c>
      <c r="E3329">
        <v>25</v>
      </c>
      <c r="F3329" t="s">
        <v>6136</v>
      </c>
      <c r="G3329">
        <v>0.90140860094800002</v>
      </c>
    </row>
    <row r="3330" spans="1:7" x14ac:dyDescent="0.2">
      <c r="A3330" t="str">
        <f t="shared" si="283"/>
        <v>DDI2</v>
      </c>
      <c r="B3330" t="s">
        <v>35</v>
      </c>
      <c r="C3330">
        <v>15944006</v>
      </c>
      <c r="D3330" t="s">
        <v>8</v>
      </c>
      <c r="E3330">
        <v>25</v>
      </c>
      <c r="F3330" t="s">
        <v>6137</v>
      </c>
      <c r="G3330">
        <v>0.32826281892100001</v>
      </c>
    </row>
    <row r="3331" spans="1:7" x14ac:dyDescent="0.2">
      <c r="A3331" t="str">
        <f t="shared" si="283"/>
        <v>DDI2</v>
      </c>
      <c r="B3331" t="s">
        <v>35</v>
      </c>
      <c r="C3331">
        <v>15944032</v>
      </c>
      <c r="D3331" t="s">
        <v>8</v>
      </c>
      <c r="E3331">
        <v>25</v>
      </c>
      <c r="F3331" t="s">
        <v>6138</v>
      </c>
      <c r="G3331">
        <v>1.19421539684</v>
      </c>
    </row>
    <row r="3332" spans="1:7" x14ac:dyDescent="0.2">
      <c r="A3332" t="str">
        <f t="shared" si="283"/>
        <v>DDI2</v>
      </c>
      <c r="B3332" t="s">
        <v>35</v>
      </c>
      <c r="C3332">
        <v>15943997</v>
      </c>
      <c r="D3332" t="s">
        <v>8</v>
      </c>
      <c r="E3332">
        <v>23</v>
      </c>
      <c r="F3332" t="s">
        <v>6139</v>
      </c>
      <c r="G3332">
        <v>0.14325707710300001</v>
      </c>
    </row>
    <row r="3333" spans="1:7" x14ac:dyDescent="0.2">
      <c r="A3333" t="str">
        <f t="shared" si="283"/>
        <v>DDI2</v>
      </c>
      <c r="B3333" t="s">
        <v>35</v>
      </c>
      <c r="C3333">
        <v>15944232</v>
      </c>
      <c r="D3333" t="s">
        <v>3</v>
      </c>
      <c r="E3333">
        <v>24</v>
      </c>
      <c r="F3333" t="s">
        <v>6140</v>
      </c>
      <c r="G3333">
        <v>0.347761195829</v>
      </c>
    </row>
    <row r="3334" spans="1:7" x14ac:dyDescent="0.2">
      <c r="A3334" t="str">
        <f t="shared" si="283"/>
        <v>DDI2</v>
      </c>
      <c r="B3334" t="s">
        <v>35</v>
      </c>
      <c r="C3334">
        <v>15944064</v>
      </c>
      <c r="D3334" t="s">
        <v>3</v>
      </c>
      <c r="E3334">
        <v>26</v>
      </c>
      <c r="F3334" t="s">
        <v>6141</v>
      </c>
      <c r="G3334">
        <v>-0.11275834413999999</v>
      </c>
    </row>
    <row r="3335" spans="1:7" x14ac:dyDescent="0.2">
      <c r="A3335" t="str">
        <f t="shared" ref="A3335:A3344" si="284">"DDOST"</f>
        <v>DDOST</v>
      </c>
      <c r="B3335" t="s">
        <v>35</v>
      </c>
      <c r="C3335">
        <v>20987761</v>
      </c>
      <c r="D3335" t="s">
        <v>8</v>
      </c>
      <c r="E3335">
        <v>24</v>
      </c>
      <c r="F3335" t="s">
        <v>6142</v>
      </c>
      <c r="G3335">
        <v>-1.98782340968E-2</v>
      </c>
    </row>
    <row r="3336" spans="1:7" x14ac:dyDescent="0.2">
      <c r="A3336" t="str">
        <f t="shared" si="284"/>
        <v>DDOST</v>
      </c>
      <c r="B3336" t="s">
        <v>35</v>
      </c>
      <c r="C3336">
        <v>20987722</v>
      </c>
      <c r="D3336" t="s">
        <v>3</v>
      </c>
      <c r="E3336">
        <v>23</v>
      </c>
      <c r="F3336" t="s">
        <v>6143</v>
      </c>
      <c r="G3336">
        <v>0.19791239805499999</v>
      </c>
    </row>
    <row r="3337" spans="1:7" x14ac:dyDescent="0.2">
      <c r="A3337" t="str">
        <f t="shared" si="284"/>
        <v>DDOST</v>
      </c>
      <c r="B3337" t="s">
        <v>35</v>
      </c>
      <c r="C3337">
        <v>20987801</v>
      </c>
      <c r="D3337" t="s">
        <v>3</v>
      </c>
      <c r="E3337">
        <v>24</v>
      </c>
      <c r="F3337" t="s">
        <v>6144</v>
      </c>
      <c r="G3337">
        <v>-9.8228711717799996E-2</v>
      </c>
    </row>
    <row r="3338" spans="1:7" x14ac:dyDescent="0.2">
      <c r="A3338" t="str">
        <f t="shared" si="284"/>
        <v>DDOST</v>
      </c>
      <c r="B3338" t="s">
        <v>35</v>
      </c>
      <c r="C3338">
        <v>20987846</v>
      </c>
      <c r="D3338" t="s">
        <v>3</v>
      </c>
      <c r="E3338">
        <v>24</v>
      </c>
      <c r="F3338" t="s">
        <v>6145</v>
      </c>
      <c r="G3338">
        <v>2.49047450569</v>
      </c>
    </row>
    <row r="3339" spans="1:7" x14ac:dyDescent="0.2">
      <c r="A3339" t="str">
        <f t="shared" si="284"/>
        <v>DDOST</v>
      </c>
      <c r="B3339" t="s">
        <v>35</v>
      </c>
      <c r="C3339">
        <v>20987889</v>
      </c>
      <c r="D3339" t="s">
        <v>3</v>
      </c>
      <c r="E3339">
        <v>23</v>
      </c>
      <c r="F3339" t="s">
        <v>6146</v>
      </c>
      <c r="G3339">
        <v>0.16639291372100001</v>
      </c>
    </row>
    <row r="3340" spans="1:7" x14ac:dyDescent="0.2">
      <c r="A3340" t="str">
        <f t="shared" si="284"/>
        <v>DDOST</v>
      </c>
      <c r="B3340" t="s">
        <v>35</v>
      </c>
      <c r="C3340">
        <v>20987735</v>
      </c>
      <c r="D3340" t="s">
        <v>8</v>
      </c>
      <c r="E3340">
        <v>24</v>
      </c>
      <c r="F3340" t="s">
        <v>6147</v>
      </c>
      <c r="G3340">
        <v>5.72275620708E-2</v>
      </c>
    </row>
    <row r="3341" spans="1:7" x14ac:dyDescent="0.2">
      <c r="A3341" t="str">
        <f t="shared" si="284"/>
        <v>DDOST</v>
      </c>
      <c r="B3341" t="s">
        <v>35</v>
      </c>
      <c r="C3341">
        <v>20987769</v>
      </c>
      <c r="D3341" t="s">
        <v>8</v>
      </c>
      <c r="E3341">
        <v>24</v>
      </c>
      <c r="F3341" t="s">
        <v>6148</v>
      </c>
      <c r="G3341">
        <v>0.19897642438300001</v>
      </c>
    </row>
    <row r="3342" spans="1:7" x14ac:dyDescent="0.2">
      <c r="A3342" t="str">
        <f t="shared" si="284"/>
        <v>DDOST</v>
      </c>
      <c r="B3342" t="s">
        <v>35</v>
      </c>
      <c r="C3342">
        <v>20987790</v>
      </c>
      <c r="D3342" t="s">
        <v>8</v>
      </c>
      <c r="E3342">
        <v>23</v>
      </c>
      <c r="F3342" t="s">
        <v>6149</v>
      </c>
      <c r="G3342">
        <v>0.15881915682</v>
      </c>
    </row>
    <row r="3343" spans="1:7" x14ac:dyDescent="0.2">
      <c r="A3343" t="str">
        <f t="shared" si="284"/>
        <v>DDOST</v>
      </c>
      <c r="B3343" t="s">
        <v>35</v>
      </c>
      <c r="C3343">
        <v>20987699</v>
      </c>
      <c r="D3343" t="s">
        <v>3</v>
      </c>
      <c r="E3343">
        <v>24</v>
      </c>
      <c r="F3343" t="s">
        <v>6150</v>
      </c>
      <c r="G3343">
        <v>0.16758879756299999</v>
      </c>
    </row>
    <row r="3344" spans="1:7" x14ac:dyDescent="0.2">
      <c r="A3344" t="str">
        <f t="shared" si="284"/>
        <v>DDOST</v>
      </c>
      <c r="B3344" t="s">
        <v>35</v>
      </c>
      <c r="C3344">
        <v>20987629</v>
      </c>
      <c r="D3344" t="s">
        <v>3</v>
      </c>
      <c r="E3344">
        <v>22</v>
      </c>
      <c r="F3344" t="s">
        <v>6151</v>
      </c>
      <c r="G3344">
        <v>0.31054906992600001</v>
      </c>
    </row>
    <row r="3345" spans="1:7" x14ac:dyDescent="0.2">
      <c r="A3345" t="str">
        <f t="shared" ref="A3345:A3353" si="285">"DDRGK1"</f>
        <v>DDRGK1</v>
      </c>
      <c r="B3345" t="s">
        <v>352</v>
      </c>
      <c r="C3345">
        <v>3185039</v>
      </c>
      <c r="D3345" t="s">
        <v>3</v>
      </c>
      <c r="E3345">
        <v>24</v>
      </c>
      <c r="F3345" t="s">
        <v>6152</v>
      </c>
      <c r="G3345">
        <v>0.24044379887</v>
      </c>
    </row>
    <row r="3346" spans="1:7" x14ac:dyDescent="0.2">
      <c r="A3346" t="str">
        <f t="shared" si="285"/>
        <v>DDRGK1</v>
      </c>
      <c r="B3346" t="s">
        <v>352</v>
      </c>
      <c r="C3346">
        <v>3185306</v>
      </c>
      <c r="D3346" t="s">
        <v>3</v>
      </c>
      <c r="E3346">
        <v>24</v>
      </c>
      <c r="F3346" t="s">
        <v>6153</v>
      </c>
      <c r="G3346">
        <v>0.183713313676</v>
      </c>
    </row>
    <row r="3347" spans="1:7" x14ac:dyDescent="0.2">
      <c r="A3347" t="str">
        <f t="shared" si="285"/>
        <v>DDRGK1</v>
      </c>
      <c r="B3347" t="s">
        <v>352</v>
      </c>
      <c r="C3347">
        <v>3185336</v>
      </c>
      <c r="D3347" t="s">
        <v>3</v>
      </c>
      <c r="E3347">
        <v>24</v>
      </c>
      <c r="F3347" t="s">
        <v>6154</v>
      </c>
      <c r="G3347">
        <v>0.111173217381</v>
      </c>
    </row>
    <row r="3348" spans="1:7" x14ac:dyDescent="0.2">
      <c r="A3348" t="str">
        <f t="shared" si="285"/>
        <v>DDRGK1</v>
      </c>
      <c r="B3348" t="s">
        <v>352</v>
      </c>
      <c r="C3348">
        <v>3185343</v>
      </c>
      <c r="D3348" t="s">
        <v>3</v>
      </c>
      <c r="E3348">
        <v>24</v>
      </c>
      <c r="F3348" t="s">
        <v>6155</v>
      </c>
      <c r="G3348">
        <v>9.1700281212799994E-2</v>
      </c>
    </row>
    <row r="3349" spans="1:7" x14ac:dyDescent="0.2">
      <c r="A3349" t="str">
        <f t="shared" si="285"/>
        <v>DDRGK1</v>
      </c>
      <c r="B3349" t="s">
        <v>352</v>
      </c>
      <c r="C3349">
        <v>3185135</v>
      </c>
      <c r="D3349" t="s">
        <v>8</v>
      </c>
      <c r="E3349">
        <v>24</v>
      </c>
      <c r="F3349" t="s">
        <v>6156</v>
      </c>
      <c r="G3349">
        <v>1.09300312114</v>
      </c>
    </row>
    <row r="3350" spans="1:7" x14ac:dyDescent="0.2">
      <c r="A3350" t="str">
        <f t="shared" si="285"/>
        <v>DDRGK1</v>
      </c>
      <c r="B3350" t="s">
        <v>352</v>
      </c>
      <c r="C3350">
        <v>3185213</v>
      </c>
      <c r="D3350" t="s">
        <v>8</v>
      </c>
      <c r="E3350">
        <v>24</v>
      </c>
      <c r="F3350" t="s">
        <v>6157</v>
      </c>
      <c r="G3350">
        <v>-6.3958759128500006E-2</v>
      </c>
    </row>
    <row r="3351" spans="1:7" x14ac:dyDescent="0.2">
      <c r="A3351" t="str">
        <f t="shared" si="285"/>
        <v>DDRGK1</v>
      </c>
      <c r="B3351" t="s">
        <v>352</v>
      </c>
      <c r="C3351">
        <v>3185263</v>
      </c>
      <c r="D3351" t="s">
        <v>8</v>
      </c>
      <c r="E3351">
        <v>23</v>
      </c>
      <c r="F3351" t="s">
        <v>6158</v>
      </c>
      <c r="G3351">
        <v>1.2860613404500001</v>
      </c>
    </row>
    <row r="3352" spans="1:7" x14ac:dyDescent="0.2">
      <c r="A3352" t="str">
        <f t="shared" si="285"/>
        <v>DDRGK1</v>
      </c>
      <c r="B3352" t="s">
        <v>352</v>
      </c>
      <c r="C3352">
        <v>3185158</v>
      </c>
      <c r="D3352" t="s">
        <v>3</v>
      </c>
      <c r="E3352">
        <v>24</v>
      </c>
      <c r="F3352" t="s">
        <v>6159</v>
      </c>
      <c r="G3352">
        <v>0.62093553841299998</v>
      </c>
    </row>
    <row r="3353" spans="1:7" x14ac:dyDescent="0.2">
      <c r="A3353" t="str">
        <f t="shared" si="285"/>
        <v>DDRGK1</v>
      </c>
      <c r="B3353" t="s">
        <v>352</v>
      </c>
      <c r="C3353">
        <v>3185033</v>
      </c>
      <c r="D3353" t="s">
        <v>3</v>
      </c>
      <c r="E3353">
        <v>22</v>
      </c>
      <c r="F3353" t="s">
        <v>6160</v>
      </c>
      <c r="G3353">
        <v>0.27029000681699999</v>
      </c>
    </row>
    <row r="3354" spans="1:7" x14ac:dyDescent="0.2">
      <c r="A3354" t="str">
        <f t="shared" ref="A3354:A3363" si="286">"DDX11"</f>
        <v>DDX11</v>
      </c>
      <c r="B3354" t="s">
        <v>140</v>
      </c>
      <c r="C3354">
        <v>31226939</v>
      </c>
      <c r="D3354" t="s">
        <v>8</v>
      </c>
      <c r="E3354">
        <v>23</v>
      </c>
      <c r="F3354" t="s">
        <v>6161</v>
      </c>
      <c r="G3354">
        <v>0.74025289158899998</v>
      </c>
    </row>
    <row r="3355" spans="1:7" x14ac:dyDescent="0.2">
      <c r="A3355" t="str">
        <f t="shared" si="286"/>
        <v>DDX11</v>
      </c>
      <c r="B3355" t="s">
        <v>140</v>
      </c>
      <c r="C3355">
        <v>31226844</v>
      </c>
      <c r="D3355" t="s">
        <v>8</v>
      </c>
      <c r="E3355">
        <v>26</v>
      </c>
      <c r="F3355" t="s">
        <v>6162</v>
      </c>
      <c r="G3355">
        <v>-3.5951170948000002E-2</v>
      </c>
    </row>
    <row r="3356" spans="1:7" x14ac:dyDescent="0.2">
      <c r="A3356" t="str">
        <f t="shared" si="286"/>
        <v>DDX11</v>
      </c>
      <c r="B3356" t="s">
        <v>140</v>
      </c>
      <c r="C3356">
        <v>31226818</v>
      </c>
      <c r="D3356" t="s">
        <v>8</v>
      </c>
      <c r="E3356">
        <v>26</v>
      </c>
      <c r="F3356" t="s">
        <v>6163</v>
      </c>
      <c r="G3356">
        <v>0.98074800153200004</v>
      </c>
    </row>
    <row r="3357" spans="1:7" x14ac:dyDescent="0.2">
      <c r="A3357" t="str">
        <f t="shared" si="286"/>
        <v>DDX11</v>
      </c>
      <c r="B3357" t="s">
        <v>140</v>
      </c>
      <c r="C3357">
        <v>31227025</v>
      </c>
      <c r="D3357" t="s">
        <v>8</v>
      </c>
      <c r="E3357">
        <v>24</v>
      </c>
      <c r="F3357" t="s">
        <v>6164</v>
      </c>
      <c r="G3357">
        <v>0.27606582825600001</v>
      </c>
    </row>
    <row r="3358" spans="1:7" x14ac:dyDescent="0.2">
      <c r="A3358" t="str">
        <f t="shared" si="286"/>
        <v>DDX11</v>
      </c>
      <c r="B3358" t="s">
        <v>140</v>
      </c>
      <c r="C3358">
        <v>31227029</v>
      </c>
      <c r="D3358" t="s">
        <v>8</v>
      </c>
      <c r="E3358">
        <v>23</v>
      </c>
      <c r="F3358" t="s">
        <v>6165</v>
      </c>
      <c r="G3358">
        <v>0.587731548981</v>
      </c>
    </row>
    <row r="3359" spans="1:7" x14ac:dyDescent="0.2">
      <c r="A3359" t="str">
        <f t="shared" si="286"/>
        <v>DDX11</v>
      </c>
      <c r="B3359" t="s">
        <v>140</v>
      </c>
      <c r="C3359">
        <v>31226945</v>
      </c>
      <c r="D3359" t="s">
        <v>8</v>
      </c>
      <c r="E3359">
        <v>21</v>
      </c>
      <c r="F3359" t="s">
        <v>6166</v>
      </c>
      <c r="G3359">
        <v>0.53641973750500005</v>
      </c>
    </row>
    <row r="3360" spans="1:7" x14ac:dyDescent="0.2">
      <c r="A3360" t="str">
        <f t="shared" si="286"/>
        <v>DDX11</v>
      </c>
      <c r="B3360" t="s">
        <v>140</v>
      </c>
      <c r="C3360">
        <v>31226823</v>
      </c>
      <c r="D3360" t="s">
        <v>3</v>
      </c>
      <c r="E3360">
        <v>23</v>
      </c>
      <c r="F3360" t="s">
        <v>6167</v>
      </c>
      <c r="G3360">
        <v>0.20633213382000001</v>
      </c>
    </row>
    <row r="3361" spans="1:7" x14ac:dyDescent="0.2">
      <c r="A3361" t="str">
        <f t="shared" si="286"/>
        <v>DDX11</v>
      </c>
      <c r="B3361" t="s">
        <v>140</v>
      </c>
      <c r="C3361">
        <v>31226799</v>
      </c>
      <c r="D3361" t="s">
        <v>3</v>
      </c>
      <c r="E3361">
        <v>24</v>
      </c>
      <c r="F3361" t="s">
        <v>6168</v>
      </c>
      <c r="G3361">
        <v>0.87148440235900004</v>
      </c>
    </row>
    <row r="3362" spans="1:7" x14ac:dyDescent="0.2">
      <c r="A3362" t="str">
        <f t="shared" si="286"/>
        <v>DDX11</v>
      </c>
      <c r="B3362" t="s">
        <v>140</v>
      </c>
      <c r="C3362">
        <v>31226729</v>
      </c>
      <c r="D3362" t="s">
        <v>3</v>
      </c>
      <c r="E3362">
        <v>22</v>
      </c>
      <c r="F3362" t="s">
        <v>6169</v>
      </c>
      <c r="G3362">
        <v>1.14776759611</v>
      </c>
    </row>
    <row r="3363" spans="1:7" x14ac:dyDescent="0.2">
      <c r="A3363" t="str">
        <f t="shared" si="286"/>
        <v>DDX11</v>
      </c>
      <c r="B3363" t="s">
        <v>140</v>
      </c>
      <c r="C3363">
        <v>31227012</v>
      </c>
      <c r="D3363" t="s">
        <v>3</v>
      </c>
      <c r="E3363">
        <v>24</v>
      </c>
      <c r="F3363" t="s">
        <v>6170</v>
      </c>
      <c r="G3363">
        <v>0.24590836809399999</v>
      </c>
    </row>
    <row r="3364" spans="1:7" x14ac:dyDescent="0.2">
      <c r="A3364" t="str">
        <f t="shared" ref="A3364:A3373" si="287">"DDX18"</f>
        <v>DDX18</v>
      </c>
      <c r="B3364" t="s">
        <v>161</v>
      </c>
      <c r="C3364">
        <v>118572273</v>
      </c>
      <c r="D3364" t="s">
        <v>8</v>
      </c>
      <c r="E3364">
        <v>24</v>
      </c>
      <c r="F3364" t="s">
        <v>6171</v>
      </c>
      <c r="G3364">
        <v>0.16757609707099999</v>
      </c>
    </row>
    <row r="3365" spans="1:7" x14ac:dyDescent="0.2">
      <c r="A3365" t="str">
        <f t="shared" si="287"/>
        <v>DDX18</v>
      </c>
      <c r="B3365" t="s">
        <v>161</v>
      </c>
      <c r="C3365">
        <v>118572348</v>
      </c>
      <c r="D3365" t="s">
        <v>8</v>
      </c>
      <c r="E3365">
        <v>24</v>
      </c>
      <c r="F3365" t="s">
        <v>6172</v>
      </c>
      <c r="G3365">
        <v>1.87522545463</v>
      </c>
    </row>
    <row r="3366" spans="1:7" x14ac:dyDescent="0.2">
      <c r="A3366" t="str">
        <f t="shared" si="287"/>
        <v>DDX18</v>
      </c>
      <c r="B3366" t="s">
        <v>161</v>
      </c>
      <c r="C3366">
        <v>118572488</v>
      </c>
      <c r="D3366" t="s">
        <v>8</v>
      </c>
      <c r="E3366">
        <v>23</v>
      </c>
      <c r="F3366" t="s">
        <v>6173</v>
      </c>
      <c r="G3366">
        <v>0.144507847735</v>
      </c>
    </row>
    <row r="3367" spans="1:7" x14ac:dyDescent="0.2">
      <c r="A3367" t="str">
        <f t="shared" si="287"/>
        <v>DDX18</v>
      </c>
      <c r="B3367" t="s">
        <v>161</v>
      </c>
      <c r="C3367">
        <v>118572282</v>
      </c>
      <c r="D3367" t="s">
        <v>8</v>
      </c>
      <c r="E3367">
        <v>24</v>
      </c>
      <c r="F3367" t="s">
        <v>6174</v>
      </c>
      <c r="G3367">
        <v>5.8150964220400003E-2</v>
      </c>
    </row>
    <row r="3368" spans="1:7" x14ac:dyDescent="0.2">
      <c r="A3368" t="str">
        <f t="shared" si="287"/>
        <v>DDX18</v>
      </c>
      <c r="B3368" t="s">
        <v>161</v>
      </c>
      <c r="C3368">
        <v>118572202</v>
      </c>
      <c r="D3368" t="s">
        <v>8</v>
      </c>
      <c r="E3368">
        <v>23</v>
      </c>
      <c r="F3368" t="s">
        <v>6175</v>
      </c>
      <c r="G3368">
        <v>0.139169472691</v>
      </c>
    </row>
    <row r="3369" spans="1:7" x14ac:dyDescent="0.2">
      <c r="A3369" t="str">
        <f t="shared" si="287"/>
        <v>DDX18</v>
      </c>
      <c r="B3369" t="s">
        <v>161</v>
      </c>
      <c r="C3369">
        <v>118572505</v>
      </c>
      <c r="D3369" t="s">
        <v>8</v>
      </c>
      <c r="E3369">
        <v>24</v>
      </c>
      <c r="F3369" t="s">
        <v>6176</v>
      </c>
      <c r="G3369">
        <v>1.3603317998799999E-2</v>
      </c>
    </row>
    <row r="3370" spans="1:7" x14ac:dyDescent="0.2">
      <c r="A3370" t="str">
        <f t="shared" si="287"/>
        <v>DDX18</v>
      </c>
      <c r="B3370" t="s">
        <v>161</v>
      </c>
      <c r="C3370">
        <v>118572225</v>
      </c>
      <c r="D3370" t="s">
        <v>3</v>
      </c>
      <c r="E3370">
        <v>24</v>
      </c>
      <c r="F3370" t="s">
        <v>6177</v>
      </c>
      <c r="G3370">
        <v>7.6356944323600004E-2</v>
      </c>
    </row>
    <row r="3371" spans="1:7" x14ac:dyDescent="0.2">
      <c r="A3371" t="str">
        <f t="shared" si="287"/>
        <v>DDX18</v>
      </c>
      <c r="B3371" t="s">
        <v>161</v>
      </c>
      <c r="C3371">
        <v>118572233</v>
      </c>
      <c r="D3371" t="s">
        <v>3</v>
      </c>
      <c r="E3371">
        <v>24</v>
      </c>
      <c r="F3371" t="s">
        <v>6178</v>
      </c>
      <c r="G3371">
        <v>2.1517978123399999E-2</v>
      </c>
    </row>
    <row r="3372" spans="1:7" x14ac:dyDescent="0.2">
      <c r="A3372" t="str">
        <f t="shared" si="287"/>
        <v>DDX18</v>
      </c>
      <c r="B3372" t="s">
        <v>161</v>
      </c>
      <c r="C3372">
        <v>118572461</v>
      </c>
      <c r="D3372" t="s">
        <v>8</v>
      </c>
      <c r="E3372">
        <v>22</v>
      </c>
      <c r="F3372" t="s">
        <v>6179</v>
      </c>
      <c r="G3372">
        <v>0.42835385006100002</v>
      </c>
    </row>
    <row r="3373" spans="1:7" x14ac:dyDescent="0.2">
      <c r="A3373" t="str">
        <f t="shared" si="287"/>
        <v>DDX18</v>
      </c>
      <c r="B3373" t="s">
        <v>161</v>
      </c>
      <c r="C3373">
        <v>118572218</v>
      </c>
      <c r="D3373" t="s">
        <v>3</v>
      </c>
      <c r="E3373">
        <v>23</v>
      </c>
      <c r="F3373" t="s">
        <v>6180</v>
      </c>
      <c r="G3373">
        <v>0.69642069530899997</v>
      </c>
    </row>
    <row r="3374" spans="1:7" x14ac:dyDescent="0.2">
      <c r="A3374" t="str">
        <f t="shared" ref="A3374:A3383" si="288">"DDX23"</f>
        <v>DDX23</v>
      </c>
      <c r="B3374" t="s">
        <v>140</v>
      </c>
      <c r="C3374">
        <v>49245935</v>
      </c>
      <c r="D3374" t="s">
        <v>8</v>
      </c>
      <c r="E3374">
        <v>24</v>
      </c>
      <c r="F3374" t="s">
        <v>6181</v>
      </c>
      <c r="G3374">
        <v>2.4718004139000001E-2</v>
      </c>
    </row>
    <row r="3375" spans="1:7" x14ac:dyDescent="0.2">
      <c r="A3375" t="str">
        <f t="shared" si="288"/>
        <v>DDX23</v>
      </c>
      <c r="B3375" t="s">
        <v>140</v>
      </c>
      <c r="C3375">
        <v>49245687</v>
      </c>
      <c r="D3375" t="s">
        <v>3</v>
      </c>
      <c r="E3375">
        <v>23</v>
      </c>
      <c r="F3375" t="s">
        <v>6182</v>
      </c>
      <c r="G3375">
        <v>0.53583206356199997</v>
      </c>
    </row>
    <row r="3376" spans="1:7" x14ac:dyDescent="0.2">
      <c r="A3376" t="str">
        <f t="shared" si="288"/>
        <v>DDX23</v>
      </c>
      <c r="B3376" t="s">
        <v>140</v>
      </c>
      <c r="C3376">
        <v>49245796</v>
      </c>
      <c r="D3376" t="s">
        <v>3</v>
      </c>
      <c r="E3376">
        <v>24</v>
      </c>
      <c r="F3376" t="s">
        <v>6183</v>
      </c>
      <c r="G3376">
        <v>0.205206142796</v>
      </c>
    </row>
    <row r="3377" spans="1:7" x14ac:dyDescent="0.2">
      <c r="A3377" t="str">
        <f t="shared" si="288"/>
        <v>DDX23</v>
      </c>
      <c r="B3377" t="s">
        <v>140</v>
      </c>
      <c r="C3377">
        <v>49245820</v>
      </c>
      <c r="D3377" t="s">
        <v>3</v>
      </c>
      <c r="E3377">
        <v>23</v>
      </c>
      <c r="F3377" t="s">
        <v>6184</v>
      </c>
      <c r="G3377">
        <v>0.310446192058</v>
      </c>
    </row>
    <row r="3378" spans="1:7" x14ac:dyDescent="0.2">
      <c r="A3378" t="str">
        <f t="shared" si="288"/>
        <v>DDX23</v>
      </c>
      <c r="B3378" t="s">
        <v>140</v>
      </c>
      <c r="C3378">
        <v>49245729</v>
      </c>
      <c r="D3378" t="s">
        <v>3</v>
      </c>
      <c r="E3378">
        <v>23</v>
      </c>
      <c r="F3378" t="s">
        <v>6185</v>
      </c>
      <c r="G3378">
        <v>1.0737714142799999</v>
      </c>
    </row>
    <row r="3379" spans="1:7" x14ac:dyDescent="0.2">
      <c r="A3379" t="str">
        <f t="shared" si="288"/>
        <v>DDX23</v>
      </c>
      <c r="B3379" t="s">
        <v>140</v>
      </c>
      <c r="C3379">
        <v>49245881</v>
      </c>
      <c r="D3379" t="s">
        <v>3</v>
      </c>
      <c r="E3379">
        <v>23</v>
      </c>
      <c r="F3379" t="s">
        <v>6186</v>
      </c>
      <c r="G3379">
        <v>1.13570005489</v>
      </c>
    </row>
    <row r="3380" spans="1:7" x14ac:dyDescent="0.2">
      <c r="A3380" t="str">
        <f t="shared" si="288"/>
        <v>DDX23</v>
      </c>
      <c r="B3380" t="s">
        <v>140</v>
      </c>
      <c r="C3380">
        <v>49245931</v>
      </c>
      <c r="D3380" t="s">
        <v>3</v>
      </c>
      <c r="E3380">
        <v>22</v>
      </c>
      <c r="F3380" t="s">
        <v>6187</v>
      </c>
      <c r="G3380">
        <v>0.37158379633100003</v>
      </c>
    </row>
    <row r="3381" spans="1:7" x14ac:dyDescent="0.2">
      <c r="A3381" t="str">
        <f t="shared" si="288"/>
        <v>DDX23</v>
      </c>
      <c r="B3381" t="s">
        <v>140</v>
      </c>
      <c r="C3381">
        <v>49245786</v>
      </c>
      <c r="D3381" t="s">
        <v>8</v>
      </c>
      <c r="E3381">
        <v>24</v>
      </c>
      <c r="F3381" t="s">
        <v>6188</v>
      </c>
      <c r="G3381">
        <v>2.66410722084E-2</v>
      </c>
    </row>
    <row r="3382" spans="1:7" x14ac:dyDescent="0.2">
      <c r="A3382" t="str">
        <f t="shared" si="288"/>
        <v>DDX23</v>
      </c>
      <c r="B3382" t="s">
        <v>140</v>
      </c>
      <c r="C3382">
        <v>49245858</v>
      </c>
      <c r="D3382" t="s">
        <v>8</v>
      </c>
      <c r="E3382">
        <v>24</v>
      </c>
      <c r="F3382" t="s">
        <v>6189</v>
      </c>
      <c r="G3382">
        <v>4.2280518770800003E-2</v>
      </c>
    </row>
    <row r="3383" spans="1:7" x14ac:dyDescent="0.2">
      <c r="A3383" t="str">
        <f t="shared" si="288"/>
        <v>DDX23</v>
      </c>
      <c r="B3383" t="s">
        <v>140</v>
      </c>
      <c r="C3383">
        <v>49245868</v>
      </c>
      <c r="D3383" t="s">
        <v>3</v>
      </c>
      <c r="E3383">
        <v>24</v>
      </c>
      <c r="F3383" t="s">
        <v>6190</v>
      </c>
      <c r="G3383">
        <v>0.79052853083200003</v>
      </c>
    </row>
    <row r="3384" spans="1:7" x14ac:dyDescent="0.2">
      <c r="A3384" t="str">
        <f t="shared" ref="A3384:A3393" si="289">"DDX24"</f>
        <v>DDX24</v>
      </c>
      <c r="B3384" t="s">
        <v>86</v>
      </c>
      <c r="C3384">
        <v>94547559</v>
      </c>
      <c r="D3384" t="s">
        <v>8</v>
      </c>
      <c r="E3384">
        <v>24</v>
      </c>
      <c r="F3384" t="s">
        <v>6191</v>
      </c>
      <c r="G3384">
        <v>1.55051075591</v>
      </c>
    </row>
    <row r="3385" spans="1:7" x14ac:dyDescent="0.2">
      <c r="A3385" t="str">
        <f t="shared" si="289"/>
        <v>DDX24</v>
      </c>
      <c r="B3385" t="s">
        <v>86</v>
      </c>
      <c r="C3385">
        <v>94547378</v>
      </c>
      <c r="D3385" t="s">
        <v>3</v>
      </c>
      <c r="E3385">
        <v>24</v>
      </c>
      <c r="F3385" t="s">
        <v>6192</v>
      </c>
      <c r="G3385">
        <v>-4.04721207793E-2</v>
      </c>
    </row>
    <row r="3386" spans="1:7" x14ac:dyDescent="0.2">
      <c r="A3386" t="str">
        <f t="shared" si="289"/>
        <v>DDX24</v>
      </c>
      <c r="B3386" t="s">
        <v>86</v>
      </c>
      <c r="C3386">
        <v>94547421</v>
      </c>
      <c r="D3386" t="s">
        <v>3</v>
      </c>
      <c r="E3386">
        <v>24</v>
      </c>
      <c r="F3386" t="s">
        <v>6193</v>
      </c>
      <c r="G3386">
        <v>0.37925656739800001</v>
      </c>
    </row>
    <row r="3387" spans="1:7" x14ac:dyDescent="0.2">
      <c r="A3387" t="str">
        <f t="shared" si="289"/>
        <v>DDX24</v>
      </c>
      <c r="B3387" t="s">
        <v>86</v>
      </c>
      <c r="C3387">
        <v>94547568</v>
      </c>
      <c r="D3387" t="s">
        <v>3</v>
      </c>
      <c r="E3387">
        <v>22</v>
      </c>
      <c r="F3387" t="s">
        <v>6194</v>
      </c>
      <c r="G3387">
        <v>3.5901602299899998E-2</v>
      </c>
    </row>
    <row r="3388" spans="1:7" x14ac:dyDescent="0.2">
      <c r="A3388" t="str">
        <f t="shared" si="289"/>
        <v>DDX24</v>
      </c>
      <c r="B3388" t="s">
        <v>86</v>
      </c>
      <c r="C3388">
        <v>94547313</v>
      </c>
      <c r="D3388" t="s">
        <v>8</v>
      </c>
      <c r="E3388">
        <v>24</v>
      </c>
      <c r="F3388" t="s">
        <v>6195</v>
      </c>
      <c r="G3388">
        <v>0.53172177479799998</v>
      </c>
    </row>
    <row r="3389" spans="1:7" x14ac:dyDescent="0.2">
      <c r="A3389" t="str">
        <f t="shared" si="289"/>
        <v>DDX24</v>
      </c>
      <c r="B3389" t="s">
        <v>86</v>
      </c>
      <c r="C3389">
        <v>94547339</v>
      </c>
      <c r="D3389" t="s">
        <v>8</v>
      </c>
      <c r="E3389">
        <v>23</v>
      </c>
      <c r="F3389" t="s">
        <v>6196</v>
      </c>
      <c r="G3389">
        <v>-2.8363949751300001E-2</v>
      </c>
    </row>
    <row r="3390" spans="1:7" x14ac:dyDescent="0.2">
      <c r="A3390" t="str">
        <f t="shared" si="289"/>
        <v>DDX24</v>
      </c>
      <c r="B3390" t="s">
        <v>86</v>
      </c>
      <c r="C3390">
        <v>94547366</v>
      </c>
      <c r="D3390" t="s">
        <v>8</v>
      </c>
      <c r="E3390">
        <v>24</v>
      </c>
      <c r="F3390" t="s">
        <v>6197</v>
      </c>
      <c r="G3390">
        <v>0.72718291573000005</v>
      </c>
    </row>
    <row r="3391" spans="1:7" x14ac:dyDescent="0.2">
      <c r="A3391" t="str">
        <f t="shared" si="289"/>
        <v>DDX24</v>
      </c>
      <c r="B3391" t="s">
        <v>86</v>
      </c>
      <c r="C3391">
        <v>94547412</v>
      </c>
      <c r="D3391" t="s">
        <v>8</v>
      </c>
      <c r="E3391">
        <v>23</v>
      </c>
      <c r="F3391" t="s">
        <v>6198</v>
      </c>
      <c r="G3391">
        <v>2.8312143776100002E-2</v>
      </c>
    </row>
    <row r="3392" spans="1:7" x14ac:dyDescent="0.2">
      <c r="A3392" t="str">
        <f t="shared" si="289"/>
        <v>DDX24</v>
      </c>
      <c r="B3392" t="s">
        <v>86</v>
      </c>
      <c r="C3392">
        <v>94547347</v>
      </c>
      <c r="D3392" t="s">
        <v>3</v>
      </c>
      <c r="E3392">
        <v>24</v>
      </c>
      <c r="F3392" t="s">
        <v>6199</v>
      </c>
      <c r="G3392">
        <v>0.72230632836399999</v>
      </c>
    </row>
    <row r="3393" spans="1:7" x14ac:dyDescent="0.2">
      <c r="A3393" t="str">
        <f t="shared" si="289"/>
        <v>DDX24</v>
      </c>
      <c r="B3393" t="s">
        <v>86</v>
      </c>
      <c r="C3393">
        <v>94547361</v>
      </c>
      <c r="D3393" t="s">
        <v>3</v>
      </c>
      <c r="E3393">
        <v>24</v>
      </c>
      <c r="F3393" t="s">
        <v>6200</v>
      </c>
      <c r="G3393">
        <v>0.69663997164299996</v>
      </c>
    </row>
    <row r="3394" spans="1:7" x14ac:dyDescent="0.2">
      <c r="A3394" t="str">
        <f t="shared" ref="A3394:A3403" si="290">"DDX27"</f>
        <v>DDX27</v>
      </c>
      <c r="B3394" t="s">
        <v>352</v>
      </c>
      <c r="C3394">
        <v>47836124</v>
      </c>
      <c r="D3394" t="s">
        <v>3</v>
      </c>
      <c r="E3394">
        <v>21</v>
      </c>
      <c r="F3394" t="s">
        <v>6201</v>
      </c>
      <c r="G3394">
        <v>1.06645245987</v>
      </c>
    </row>
    <row r="3395" spans="1:7" x14ac:dyDescent="0.2">
      <c r="A3395" t="str">
        <f t="shared" si="290"/>
        <v>DDX27</v>
      </c>
      <c r="B3395" t="s">
        <v>352</v>
      </c>
      <c r="C3395">
        <v>47836013</v>
      </c>
      <c r="D3395" t="s">
        <v>3</v>
      </c>
      <c r="E3395">
        <v>24</v>
      </c>
      <c r="F3395" t="s">
        <v>6202</v>
      </c>
      <c r="G3395">
        <v>1.0639770632200001</v>
      </c>
    </row>
    <row r="3396" spans="1:7" x14ac:dyDescent="0.2">
      <c r="A3396" t="str">
        <f t="shared" si="290"/>
        <v>DDX27</v>
      </c>
      <c r="B3396" t="s">
        <v>352</v>
      </c>
      <c r="C3396">
        <v>47836142</v>
      </c>
      <c r="D3396" t="s">
        <v>3</v>
      </c>
      <c r="E3396">
        <v>24</v>
      </c>
      <c r="F3396" t="s">
        <v>6203</v>
      </c>
      <c r="G3396">
        <v>0.16887500910100001</v>
      </c>
    </row>
    <row r="3397" spans="1:7" x14ac:dyDescent="0.2">
      <c r="A3397" t="str">
        <f t="shared" si="290"/>
        <v>DDX27</v>
      </c>
      <c r="B3397" t="s">
        <v>352</v>
      </c>
      <c r="C3397">
        <v>47836148</v>
      </c>
      <c r="D3397" t="s">
        <v>3</v>
      </c>
      <c r="E3397">
        <v>24</v>
      </c>
      <c r="F3397" t="s">
        <v>6204</v>
      </c>
      <c r="G3397">
        <v>0.61011437508400002</v>
      </c>
    </row>
    <row r="3398" spans="1:7" x14ac:dyDescent="0.2">
      <c r="A3398" t="str">
        <f t="shared" si="290"/>
        <v>DDX27</v>
      </c>
      <c r="B3398" t="s">
        <v>352</v>
      </c>
      <c r="C3398">
        <v>47835858</v>
      </c>
      <c r="D3398" t="s">
        <v>8</v>
      </c>
      <c r="E3398">
        <v>24</v>
      </c>
      <c r="F3398" t="s">
        <v>6205</v>
      </c>
      <c r="G3398">
        <v>1.47348861736E-2</v>
      </c>
    </row>
    <row r="3399" spans="1:7" x14ac:dyDescent="0.2">
      <c r="A3399" t="str">
        <f t="shared" si="290"/>
        <v>DDX27</v>
      </c>
      <c r="B3399" t="s">
        <v>352</v>
      </c>
      <c r="C3399">
        <v>47835871</v>
      </c>
      <c r="D3399" t="s">
        <v>8</v>
      </c>
      <c r="E3399">
        <v>24</v>
      </c>
      <c r="F3399" t="s">
        <v>6206</v>
      </c>
      <c r="G3399">
        <v>0.78242224069800004</v>
      </c>
    </row>
    <row r="3400" spans="1:7" x14ac:dyDescent="0.2">
      <c r="A3400" t="str">
        <f t="shared" si="290"/>
        <v>DDX27</v>
      </c>
      <c r="B3400" t="s">
        <v>352</v>
      </c>
      <c r="C3400">
        <v>47835971</v>
      </c>
      <c r="D3400" t="s">
        <v>8</v>
      </c>
      <c r="E3400">
        <v>24</v>
      </c>
      <c r="F3400" t="s">
        <v>6207</v>
      </c>
      <c r="G3400">
        <v>0.86668801601800005</v>
      </c>
    </row>
    <row r="3401" spans="1:7" x14ac:dyDescent="0.2">
      <c r="A3401" t="str">
        <f t="shared" si="290"/>
        <v>DDX27</v>
      </c>
      <c r="B3401" t="s">
        <v>352</v>
      </c>
      <c r="C3401">
        <v>47835917</v>
      </c>
      <c r="D3401" t="s">
        <v>8</v>
      </c>
      <c r="E3401">
        <v>23</v>
      </c>
      <c r="F3401" t="s">
        <v>6208</v>
      </c>
      <c r="G3401">
        <v>0.86957047691</v>
      </c>
    </row>
    <row r="3402" spans="1:7" x14ac:dyDescent="0.2">
      <c r="A3402" t="str">
        <f t="shared" si="290"/>
        <v>DDX27</v>
      </c>
      <c r="B3402" t="s">
        <v>352</v>
      </c>
      <c r="C3402">
        <v>47836095</v>
      </c>
      <c r="D3402" t="s">
        <v>8</v>
      </c>
      <c r="E3402">
        <v>22</v>
      </c>
      <c r="F3402" t="s">
        <v>6209</v>
      </c>
      <c r="G3402">
        <v>0.124723858065</v>
      </c>
    </row>
    <row r="3403" spans="1:7" x14ac:dyDescent="0.2">
      <c r="A3403" t="str">
        <f t="shared" si="290"/>
        <v>DDX27</v>
      </c>
      <c r="B3403" t="s">
        <v>352</v>
      </c>
      <c r="C3403">
        <v>47836001</v>
      </c>
      <c r="D3403" t="s">
        <v>8</v>
      </c>
      <c r="E3403">
        <v>23</v>
      </c>
      <c r="F3403" t="s">
        <v>6210</v>
      </c>
      <c r="G3403">
        <v>0.44205237527800001</v>
      </c>
    </row>
    <row r="3404" spans="1:7" x14ac:dyDescent="0.2">
      <c r="A3404" t="str">
        <f t="shared" ref="A3404:A3420" si="291">"DDX46"</f>
        <v>DDX46</v>
      </c>
      <c r="B3404" t="s">
        <v>64</v>
      </c>
      <c r="C3404">
        <v>134094574</v>
      </c>
      <c r="D3404" t="s">
        <v>3</v>
      </c>
      <c r="E3404">
        <v>22</v>
      </c>
      <c r="F3404" t="s">
        <v>6211</v>
      </c>
      <c r="G3404">
        <v>3.4026443386700002E-2</v>
      </c>
    </row>
    <row r="3405" spans="1:7" x14ac:dyDescent="0.2">
      <c r="A3405" t="str">
        <f t="shared" si="291"/>
        <v>DDX46</v>
      </c>
      <c r="B3405" t="s">
        <v>64</v>
      </c>
      <c r="C3405">
        <v>134094623</v>
      </c>
      <c r="D3405" t="s">
        <v>8</v>
      </c>
      <c r="E3405">
        <v>22</v>
      </c>
      <c r="F3405" t="s">
        <v>6212</v>
      </c>
      <c r="G3405">
        <v>0.41685401571000003</v>
      </c>
    </row>
    <row r="3406" spans="1:7" x14ac:dyDescent="0.2">
      <c r="A3406" t="str">
        <f t="shared" si="291"/>
        <v>DDX46</v>
      </c>
      <c r="B3406" t="s">
        <v>64</v>
      </c>
      <c r="C3406">
        <v>134094645</v>
      </c>
      <c r="D3406" t="s">
        <v>8</v>
      </c>
      <c r="E3406">
        <v>24</v>
      </c>
      <c r="F3406" t="s">
        <v>6213</v>
      </c>
      <c r="G3406">
        <v>1.18637726231</v>
      </c>
    </row>
    <row r="3407" spans="1:7" x14ac:dyDescent="0.2">
      <c r="A3407" t="str">
        <f t="shared" si="291"/>
        <v>DDX46</v>
      </c>
      <c r="B3407" t="s">
        <v>64</v>
      </c>
      <c r="C3407">
        <v>134094782</v>
      </c>
      <c r="D3407" t="s">
        <v>8</v>
      </c>
      <c r="E3407">
        <v>23</v>
      </c>
      <c r="F3407" t="s">
        <v>6214</v>
      </c>
      <c r="G3407">
        <v>0.18537132809599999</v>
      </c>
    </row>
    <row r="3408" spans="1:7" x14ac:dyDescent="0.2">
      <c r="A3408" t="str">
        <f t="shared" si="291"/>
        <v>DDX46</v>
      </c>
      <c r="B3408" t="s">
        <v>64</v>
      </c>
      <c r="C3408">
        <v>134094764</v>
      </c>
      <c r="D3408" t="s">
        <v>3</v>
      </c>
      <c r="E3408">
        <v>21</v>
      </c>
      <c r="F3408" t="s">
        <v>6215</v>
      </c>
      <c r="G3408">
        <v>0.33389109152599999</v>
      </c>
    </row>
    <row r="3409" spans="1:7" x14ac:dyDescent="0.2">
      <c r="A3409" t="str">
        <f t="shared" si="291"/>
        <v>DDX46</v>
      </c>
      <c r="B3409" t="s">
        <v>64</v>
      </c>
      <c r="C3409">
        <v>134094480</v>
      </c>
      <c r="D3409" t="s">
        <v>8</v>
      </c>
      <c r="E3409">
        <v>24</v>
      </c>
      <c r="F3409" t="s">
        <v>6216</v>
      </c>
      <c r="G3409">
        <v>3.5390748081100001E-2</v>
      </c>
    </row>
    <row r="3410" spans="1:7" x14ac:dyDescent="0.2">
      <c r="A3410" t="str">
        <f t="shared" si="291"/>
        <v>DDX46</v>
      </c>
      <c r="B3410" t="s">
        <v>64</v>
      </c>
      <c r="C3410">
        <v>134094743</v>
      </c>
      <c r="D3410" t="s">
        <v>3</v>
      </c>
      <c r="E3410">
        <v>23</v>
      </c>
      <c r="F3410" t="s">
        <v>6217</v>
      </c>
      <c r="G3410">
        <v>0.80747108914400001</v>
      </c>
    </row>
    <row r="3411" spans="1:7" x14ac:dyDescent="0.2">
      <c r="A3411" t="str">
        <f t="shared" si="291"/>
        <v>DDX46</v>
      </c>
      <c r="B3411" t="s">
        <v>64</v>
      </c>
      <c r="C3411">
        <v>134094481</v>
      </c>
      <c r="D3411" t="s">
        <v>3</v>
      </c>
      <c r="E3411">
        <v>24</v>
      </c>
      <c r="F3411" t="s">
        <v>6218</v>
      </c>
      <c r="G3411">
        <v>0.36122597809200002</v>
      </c>
    </row>
    <row r="3412" spans="1:7" x14ac:dyDescent="0.2">
      <c r="A3412" t="str">
        <f t="shared" si="291"/>
        <v>DDX46</v>
      </c>
      <c r="B3412" t="s">
        <v>64</v>
      </c>
      <c r="C3412">
        <v>134094745</v>
      </c>
      <c r="D3412" t="s">
        <v>3</v>
      </c>
      <c r="E3412">
        <v>23</v>
      </c>
      <c r="F3412" t="s">
        <v>6219</v>
      </c>
      <c r="G3412">
        <v>0.39574626506299998</v>
      </c>
    </row>
    <row r="3413" spans="1:7" x14ac:dyDescent="0.2">
      <c r="A3413" t="str">
        <f t="shared" si="291"/>
        <v>DDX46</v>
      </c>
      <c r="B3413" t="s">
        <v>64</v>
      </c>
      <c r="C3413">
        <v>134094561</v>
      </c>
      <c r="D3413" t="s">
        <v>3</v>
      </c>
      <c r="E3413">
        <v>23</v>
      </c>
      <c r="F3413" t="s">
        <v>6220</v>
      </c>
      <c r="G3413">
        <v>1.0061516485399999</v>
      </c>
    </row>
    <row r="3414" spans="1:7" x14ac:dyDescent="0.2">
      <c r="A3414" t="str">
        <f t="shared" si="291"/>
        <v>DDX46</v>
      </c>
      <c r="B3414" t="s">
        <v>64</v>
      </c>
      <c r="C3414">
        <v>134094582</v>
      </c>
      <c r="D3414" t="s">
        <v>3</v>
      </c>
      <c r="E3414">
        <v>24</v>
      </c>
      <c r="F3414" t="s">
        <v>6221</v>
      </c>
      <c r="G3414">
        <v>8.9843613748799997E-2</v>
      </c>
    </row>
    <row r="3415" spans="1:7" x14ac:dyDescent="0.2">
      <c r="A3415" t="str">
        <f t="shared" si="291"/>
        <v>DDX46</v>
      </c>
      <c r="B3415" t="s">
        <v>64</v>
      </c>
      <c r="C3415">
        <v>134094574</v>
      </c>
      <c r="D3415" t="s">
        <v>3</v>
      </c>
      <c r="E3415">
        <v>24</v>
      </c>
      <c r="F3415" t="s">
        <v>6222</v>
      </c>
      <c r="G3415">
        <v>0.116267968512</v>
      </c>
    </row>
    <row r="3416" spans="1:7" x14ac:dyDescent="0.2">
      <c r="A3416" t="str">
        <f t="shared" si="291"/>
        <v>DDX46</v>
      </c>
      <c r="B3416" t="s">
        <v>64</v>
      </c>
      <c r="C3416">
        <v>134094783</v>
      </c>
      <c r="D3416" t="s">
        <v>8</v>
      </c>
      <c r="E3416">
        <v>21</v>
      </c>
      <c r="F3416" t="s">
        <v>6223</v>
      </c>
      <c r="G3416">
        <v>0.356155361246</v>
      </c>
    </row>
    <row r="3417" spans="1:7" x14ac:dyDescent="0.2">
      <c r="A3417" t="str">
        <f t="shared" si="291"/>
        <v>DDX46</v>
      </c>
      <c r="B3417" t="s">
        <v>64</v>
      </c>
      <c r="C3417">
        <v>134094726</v>
      </c>
      <c r="D3417" t="s">
        <v>8</v>
      </c>
      <c r="E3417">
        <v>24</v>
      </c>
      <c r="F3417" t="s">
        <v>6224</v>
      </c>
      <c r="G3417">
        <v>1.03251993454E-3</v>
      </c>
    </row>
    <row r="3418" spans="1:7" x14ac:dyDescent="0.2">
      <c r="A3418" t="str">
        <f t="shared" si="291"/>
        <v>DDX46</v>
      </c>
      <c r="B3418" t="s">
        <v>64</v>
      </c>
      <c r="C3418">
        <v>134094631</v>
      </c>
      <c r="D3418" t="s">
        <v>8</v>
      </c>
      <c r="E3418">
        <v>24</v>
      </c>
      <c r="F3418" t="s">
        <v>6225</v>
      </c>
      <c r="G3418">
        <v>-8.6096458092300002E-2</v>
      </c>
    </row>
    <row r="3419" spans="1:7" x14ac:dyDescent="0.2">
      <c r="A3419" t="str">
        <f t="shared" si="291"/>
        <v>DDX46</v>
      </c>
      <c r="B3419" t="s">
        <v>64</v>
      </c>
      <c r="C3419">
        <v>134094542</v>
      </c>
      <c r="D3419" t="s">
        <v>8</v>
      </c>
      <c r="E3419">
        <v>24</v>
      </c>
      <c r="F3419" t="s">
        <v>6226</v>
      </c>
      <c r="G3419">
        <v>1.53398085265E-2</v>
      </c>
    </row>
    <row r="3420" spans="1:7" x14ac:dyDescent="0.2">
      <c r="A3420" t="str">
        <f t="shared" si="291"/>
        <v>DDX46</v>
      </c>
      <c r="B3420" t="s">
        <v>64</v>
      </c>
      <c r="C3420">
        <v>134094613</v>
      </c>
      <c r="D3420" t="s">
        <v>3</v>
      </c>
      <c r="E3420">
        <v>22</v>
      </c>
      <c r="F3420" t="s">
        <v>6227</v>
      </c>
      <c r="G3420">
        <v>0.19213594814400001</v>
      </c>
    </row>
    <row r="3421" spans="1:7" x14ac:dyDescent="0.2">
      <c r="A3421" t="str">
        <f t="shared" ref="A3421:A3430" si="292">"DDX51"</f>
        <v>DDX51</v>
      </c>
      <c r="B3421" t="s">
        <v>140</v>
      </c>
      <c r="C3421">
        <v>132628893</v>
      </c>
      <c r="D3421" t="s">
        <v>8</v>
      </c>
      <c r="E3421">
        <v>24</v>
      </c>
      <c r="F3421" t="s">
        <v>6228</v>
      </c>
      <c r="G3421">
        <v>-7.6308491122799998E-2</v>
      </c>
    </row>
    <row r="3422" spans="1:7" x14ac:dyDescent="0.2">
      <c r="A3422" t="str">
        <f t="shared" si="292"/>
        <v>DDX51</v>
      </c>
      <c r="B3422" t="s">
        <v>140</v>
      </c>
      <c r="C3422">
        <v>132628858</v>
      </c>
      <c r="D3422" t="s">
        <v>8</v>
      </c>
      <c r="E3422">
        <v>23</v>
      </c>
      <c r="F3422" t="s">
        <v>6229</v>
      </c>
      <c r="G3422">
        <v>3.13836483427E-2</v>
      </c>
    </row>
    <row r="3423" spans="1:7" x14ac:dyDescent="0.2">
      <c r="A3423" t="str">
        <f t="shared" si="292"/>
        <v>DDX51</v>
      </c>
      <c r="B3423" t="s">
        <v>140</v>
      </c>
      <c r="C3423">
        <v>132628814</v>
      </c>
      <c r="D3423" t="s">
        <v>8</v>
      </c>
      <c r="E3423">
        <v>24</v>
      </c>
      <c r="F3423" t="s">
        <v>6230</v>
      </c>
      <c r="G3423">
        <v>0.602294985969</v>
      </c>
    </row>
    <row r="3424" spans="1:7" x14ac:dyDescent="0.2">
      <c r="A3424" t="str">
        <f t="shared" si="292"/>
        <v>DDX51</v>
      </c>
      <c r="B3424" t="s">
        <v>140</v>
      </c>
      <c r="C3424">
        <v>132628646</v>
      </c>
      <c r="D3424" t="s">
        <v>3</v>
      </c>
      <c r="E3424">
        <v>24</v>
      </c>
      <c r="F3424" t="s">
        <v>6231</v>
      </c>
      <c r="G3424">
        <v>0.12477216509400001</v>
      </c>
    </row>
    <row r="3425" spans="1:7" x14ac:dyDescent="0.2">
      <c r="A3425" t="str">
        <f t="shared" si="292"/>
        <v>DDX51</v>
      </c>
      <c r="B3425" t="s">
        <v>140</v>
      </c>
      <c r="C3425">
        <v>132628798</v>
      </c>
      <c r="D3425" t="s">
        <v>3</v>
      </c>
      <c r="E3425">
        <v>23</v>
      </c>
      <c r="F3425" t="s">
        <v>6232</v>
      </c>
      <c r="G3425">
        <v>2.13472819424</v>
      </c>
    </row>
    <row r="3426" spans="1:7" x14ac:dyDescent="0.2">
      <c r="A3426" t="str">
        <f t="shared" si="292"/>
        <v>DDX51</v>
      </c>
      <c r="B3426" t="s">
        <v>140</v>
      </c>
      <c r="C3426">
        <v>132628751</v>
      </c>
      <c r="D3426" t="s">
        <v>3</v>
      </c>
      <c r="E3426">
        <v>24</v>
      </c>
      <c r="F3426" t="s">
        <v>6233</v>
      </c>
      <c r="G3426">
        <v>0.115514249258</v>
      </c>
    </row>
    <row r="3427" spans="1:7" x14ac:dyDescent="0.2">
      <c r="A3427" t="str">
        <f t="shared" si="292"/>
        <v>DDX51</v>
      </c>
      <c r="B3427" t="s">
        <v>140</v>
      </c>
      <c r="C3427">
        <v>132628672</v>
      </c>
      <c r="D3427" t="s">
        <v>3</v>
      </c>
      <c r="E3427">
        <v>24</v>
      </c>
      <c r="F3427" t="s">
        <v>6234</v>
      </c>
      <c r="G3427">
        <v>0.23812208847999999</v>
      </c>
    </row>
    <row r="3428" spans="1:7" x14ac:dyDescent="0.2">
      <c r="A3428" t="str">
        <f t="shared" si="292"/>
        <v>DDX51</v>
      </c>
      <c r="B3428" t="s">
        <v>140</v>
      </c>
      <c r="C3428">
        <v>132628654</v>
      </c>
      <c r="D3428" t="s">
        <v>3</v>
      </c>
      <c r="E3428">
        <v>23</v>
      </c>
      <c r="F3428" t="s">
        <v>6235</v>
      </c>
      <c r="G3428">
        <v>0.26297681979400001</v>
      </c>
    </row>
    <row r="3429" spans="1:7" x14ac:dyDescent="0.2">
      <c r="A3429" t="str">
        <f t="shared" si="292"/>
        <v>DDX51</v>
      </c>
      <c r="B3429" t="s">
        <v>140</v>
      </c>
      <c r="C3429">
        <v>132628817</v>
      </c>
      <c r="D3429" t="s">
        <v>3</v>
      </c>
      <c r="E3429">
        <v>22</v>
      </c>
      <c r="F3429" t="s">
        <v>6236</v>
      </c>
      <c r="G3429">
        <v>0.21802811230300001</v>
      </c>
    </row>
    <row r="3430" spans="1:7" x14ac:dyDescent="0.2">
      <c r="A3430" t="str">
        <f t="shared" si="292"/>
        <v>DDX51</v>
      </c>
      <c r="B3430" t="s">
        <v>140</v>
      </c>
      <c r="C3430">
        <v>132628603</v>
      </c>
      <c r="D3430" t="s">
        <v>3</v>
      </c>
      <c r="E3430">
        <v>24</v>
      </c>
      <c r="F3430" t="s">
        <v>6237</v>
      </c>
      <c r="G3430">
        <v>0.157467173982</v>
      </c>
    </row>
    <row r="3431" spans="1:7" x14ac:dyDescent="0.2">
      <c r="A3431" t="str">
        <f t="shared" ref="A3431:A3445" si="293">"DDX52"</f>
        <v>DDX52</v>
      </c>
      <c r="B3431" t="s">
        <v>484</v>
      </c>
      <c r="C3431">
        <v>36003361</v>
      </c>
      <c r="D3431" t="s">
        <v>3</v>
      </c>
      <c r="E3431">
        <v>22</v>
      </c>
      <c r="F3431" t="s">
        <v>6238</v>
      </c>
      <c r="G3431">
        <v>0.395332136339</v>
      </c>
    </row>
    <row r="3432" spans="1:7" x14ac:dyDescent="0.2">
      <c r="A3432" t="str">
        <f t="shared" si="293"/>
        <v>DDX52</v>
      </c>
      <c r="B3432" t="s">
        <v>484</v>
      </c>
      <c r="C3432">
        <v>36003455</v>
      </c>
      <c r="D3432" t="s">
        <v>3</v>
      </c>
      <c r="E3432">
        <v>22</v>
      </c>
      <c r="F3432" t="s">
        <v>6239</v>
      </c>
      <c r="G3432">
        <v>-4.9111390459800001E-2</v>
      </c>
    </row>
    <row r="3433" spans="1:7" x14ac:dyDescent="0.2">
      <c r="A3433" t="str">
        <f t="shared" si="293"/>
        <v>DDX52</v>
      </c>
      <c r="B3433" t="s">
        <v>484</v>
      </c>
      <c r="C3433">
        <v>36003408</v>
      </c>
      <c r="D3433" t="s">
        <v>8</v>
      </c>
      <c r="E3433">
        <v>23</v>
      </c>
      <c r="F3433" t="s">
        <v>6240</v>
      </c>
      <c r="G3433">
        <v>2.15176966559E-2</v>
      </c>
    </row>
    <row r="3434" spans="1:7" x14ac:dyDescent="0.2">
      <c r="A3434" t="str">
        <f t="shared" si="293"/>
        <v>DDX52</v>
      </c>
      <c r="B3434" t="s">
        <v>484</v>
      </c>
      <c r="C3434">
        <v>36003525</v>
      </c>
      <c r="D3434" t="s">
        <v>8</v>
      </c>
      <c r="E3434">
        <v>24</v>
      </c>
      <c r="F3434" t="s">
        <v>6241</v>
      </c>
      <c r="G3434">
        <v>0.103783837285</v>
      </c>
    </row>
    <row r="3435" spans="1:7" x14ac:dyDescent="0.2">
      <c r="A3435" t="str">
        <f t="shared" si="293"/>
        <v>DDX52</v>
      </c>
      <c r="B3435" t="s">
        <v>484</v>
      </c>
      <c r="C3435">
        <v>36003505</v>
      </c>
      <c r="D3435" t="s">
        <v>3</v>
      </c>
      <c r="E3435">
        <v>22</v>
      </c>
      <c r="F3435" t="s">
        <v>6242</v>
      </c>
      <c r="G3435">
        <v>3.5943552481099997E-2</v>
      </c>
    </row>
    <row r="3436" spans="1:7" x14ac:dyDescent="0.2">
      <c r="A3436" t="str">
        <f t="shared" si="293"/>
        <v>DDX52</v>
      </c>
      <c r="B3436" t="s">
        <v>484</v>
      </c>
      <c r="C3436">
        <v>36003271</v>
      </c>
      <c r="D3436" t="s">
        <v>3</v>
      </c>
      <c r="E3436">
        <v>24</v>
      </c>
      <c r="F3436" t="s">
        <v>6243</v>
      </c>
      <c r="G3436">
        <v>-0.10596249006199999</v>
      </c>
    </row>
    <row r="3437" spans="1:7" x14ac:dyDescent="0.2">
      <c r="A3437" t="str">
        <f t="shared" si="293"/>
        <v>DDX52</v>
      </c>
      <c r="B3437" t="s">
        <v>484</v>
      </c>
      <c r="C3437">
        <v>36003256</v>
      </c>
      <c r="D3437" t="s">
        <v>3</v>
      </c>
      <c r="E3437">
        <v>23</v>
      </c>
      <c r="F3437" t="s">
        <v>6244</v>
      </c>
      <c r="G3437">
        <v>-2.31462156683E-2</v>
      </c>
    </row>
    <row r="3438" spans="1:7" x14ac:dyDescent="0.2">
      <c r="A3438" t="str">
        <f t="shared" si="293"/>
        <v>DDX52</v>
      </c>
      <c r="B3438" t="s">
        <v>484</v>
      </c>
      <c r="C3438">
        <v>36003261</v>
      </c>
      <c r="D3438" t="s">
        <v>3</v>
      </c>
      <c r="E3438">
        <v>24</v>
      </c>
      <c r="F3438" t="s">
        <v>6245</v>
      </c>
      <c r="G3438">
        <v>1.29899579521</v>
      </c>
    </row>
    <row r="3439" spans="1:7" x14ac:dyDescent="0.2">
      <c r="A3439" t="str">
        <f t="shared" si="293"/>
        <v>DDX52</v>
      </c>
      <c r="B3439" t="s">
        <v>484</v>
      </c>
      <c r="C3439">
        <v>36003283</v>
      </c>
      <c r="D3439" t="s">
        <v>8</v>
      </c>
      <c r="E3439">
        <v>24</v>
      </c>
      <c r="F3439" t="s">
        <v>6246</v>
      </c>
      <c r="G3439">
        <v>2.0421976381999999E-2</v>
      </c>
    </row>
    <row r="3440" spans="1:7" x14ac:dyDescent="0.2">
      <c r="A3440" t="str">
        <f t="shared" si="293"/>
        <v>DDX52</v>
      </c>
      <c r="B3440" t="s">
        <v>484</v>
      </c>
      <c r="C3440">
        <v>36003338</v>
      </c>
      <c r="D3440" t="s">
        <v>3</v>
      </c>
      <c r="E3440">
        <v>24</v>
      </c>
      <c r="F3440" t="s">
        <v>6247</v>
      </c>
      <c r="G3440">
        <v>4.9316112709799999E-2</v>
      </c>
    </row>
    <row r="3441" spans="1:7" x14ac:dyDescent="0.2">
      <c r="A3441" t="str">
        <f t="shared" si="293"/>
        <v>DDX52</v>
      </c>
      <c r="B3441" t="s">
        <v>484</v>
      </c>
      <c r="C3441">
        <v>36003465</v>
      </c>
      <c r="D3441" t="s">
        <v>3</v>
      </c>
      <c r="E3441">
        <v>23</v>
      </c>
      <c r="F3441" t="s">
        <v>6248</v>
      </c>
      <c r="G3441">
        <v>0.81835654036700001</v>
      </c>
    </row>
    <row r="3442" spans="1:7" x14ac:dyDescent="0.2">
      <c r="A3442" t="str">
        <f t="shared" si="293"/>
        <v>DDX52</v>
      </c>
      <c r="B3442" t="s">
        <v>484</v>
      </c>
      <c r="C3442">
        <v>36003445</v>
      </c>
      <c r="D3442" t="s">
        <v>3</v>
      </c>
      <c r="E3442">
        <v>24</v>
      </c>
      <c r="F3442" t="s">
        <v>6249</v>
      </c>
      <c r="G3442">
        <v>0.88264766442300002</v>
      </c>
    </row>
    <row r="3443" spans="1:7" x14ac:dyDescent="0.2">
      <c r="A3443" t="str">
        <f t="shared" si="293"/>
        <v>DDX52</v>
      </c>
      <c r="B3443" t="s">
        <v>484</v>
      </c>
      <c r="C3443">
        <v>36003346</v>
      </c>
      <c r="D3443" t="s">
        <v>3</v>
      </c>
      <c r="E3443">
        <v>24</v>
      </c>
      <c r="F3443" t="s">
        <v>6250</v>
      </c>
      <c r="G3443">
        <v>0.13393948787099999</v>
      </c>
    </row>
    <row r="3444" spans="1:7" x14ac:dyDescent="0.2">
      <c r="A3444" t="str">
        <f t="shared" si="293"/>
        <v>DDX52</v>
      </c>
      <c r="B3444" t="s">
        <v>484</v>
      </c>
      <c r="C3444">
        <v>36003284</v>
      </c>
      <c r="D3444" t="s">
        <v>3</v>
      </c>
      <c r="E3444">
        <v>24</v>
      </c>
      <c r="F3444" t="s">
        <v>6251</v>
      </c>
      <c r="G3444">
        <v>0.483974879942</v>
      </c>
    </row>
    <row r="3445" spans="1:7" x14ac:dyDescent="0.2">
      <c r="A3445" t="str">
        <f t="shared" si="293"/>
        <v>DDX52</v>
      </c>
      <c r="B3445" t="s">
        <v>484</v>
      </c>
      <c r="C3445">
        <v>36003290</v>
      </c>
      <c r="D3445" t="s">
        <v>3</v>
      </c>
      <c r="E3445">
        <v>24</v>
      </c>
      <c r="F3445" t="s">
        <v>6252</v>
      </c>
      <c r="G3445">
        <v>-6.6716665753900006E-2</v>
      </c>
    </row>
    <row r="3446" spans="1:7" x14ac:dyDescent="0.2">
      <c r="A3446" t="str">
        <f t="shared" ref="A3446:A3460" si="294">"DDX54"</f>
        <v>DDX54</v>
      </c>
      <c r="B3446" t="s">
        <v>140</v>
      </c>
      <c r="C3446">
        <v>113623259</v>
      </c>
      <c r="D3446" t="s">
        <v>8</v>
      </c>
      <c r="E3446">
        <v>23</v>
      </c>
      <c r="F3446" t="s">
        <v>6253</v>
      </c>
      <c r="G3446">
        <v>0.46909914112099999</v>
      </c>
    </row>
    <row r="3447" spans="1:7" x14ac:dyDescent="0.2">
      <c r="A3447" t="str">
        <f t="shared" si="294"/>
        <v>DDX54</v>
      </c>
      <c r="B3447" t="s">
        <v>140</v>
      </c>
      <c r="C3447">
        <v>113623149</v>
      </c>
      <c r="D3447" t="s">
        <v>8</v>
      </c>
      <c r="E3447">
        <v>23</v>
      </c>
      <c r="F3447" t="s">
        <v>6254</v>
      </c>
      <c r="G3447">
        <v>1.6138018068500001E-2</v>
      </c>
    </row>
    <row r="3448" spans="1:7" x14ac:dyDescent="0.2">
      <c r="A3448" t="str">
        <f t="shared" si="294"/>
        <v>DDX54</v>
      </c>
      <c r="B3448" t="s">
        <v>140</v>
      </c>
      <c r="C3448">
        <v>113623178</v>
      </c>
      <c r="D3448" t="s">
        <v>8</v>
      </c>
      <c r="E3448">
        <v>24</v>
      </c>
      <c r="F3448" t="s">
        <v>6255</v>
      </c>
      <c r="G3448">
        <v>7.0429992650200002E-3</v>
      </c>
    </row>
    <row r="3449" spans="1:7" x14ac:dyDescent="0.2">
      <c r="A3449" t="str">
        <f t="shared" si="294"/>
        <v>DDX54</v>
      </c>
      <c r="B3449" t="s">
        <v>140</v>
      </c>
      <c r="C3449">
        <v>113623271</v>
      </c>
      <c r="D3449" t="s">
        <v>8</v>
      </c>
      <c r="E3449">
        <v>24</v>
      </c>
      <c r="F3449" t="s">
        <v>6256</v>
      </c>
      <c r="G3449">
        <v>-2.1315854230899999E-2</v>
      </c>
    </row>
    <row r="3450" spans="1:7" x14ac:dyDescent="0.2">
      <c r="A3450" t="str">
        <f t="shared" si="294"/>
        <v>DDX54</v>
      </c>
      <c r="B3450" t="s">
        <v>140</v>
      </c>
      <c r="C3450">
        <v>113623048</v>
      </c>
      <c r="D3450" t="s">
        <v>8</v>
      </c>
      <c r="E3450">
        <v>24</v>
      </c>
      <c r="F3450" t="s">
        <v>6257</v>
      </c>
      <c r="G3450">
        <v>-9.6773023768499996E-3</v>
      </c>
    </row>
    <row r="3451" spans="1:7" x14ac:dyDescent="0.2">
      <c r="A3451" t="str">
        <f t="shared" si="294"/>
        <v>DDX54</v>
      </c>
      <c r="B3451" t="s">
        <v>140</v>
      </c>
      <c r="C3451">
        <v>113623252</v>
      </c>
      <c r="D3451" t="s">
        <v>3</v>
      </c>
      <c r="E3451">
        <v>24</v>
      </c>
      <c r="F3451" t="s">
        <v>6258</v>
      </c>
      <c r="G3451">
        <v>1.10843826271</v>
      </c>
    </row>
    <row r="3452" spans="1:7" x14ac:dyDescent="0.2">
      <c r="A3452" t="str">
        <f t="shared" si="294"/>
        <v>DDX54</v>
      </c>
      <c r="B3452" t="s">
        <v>140</v>
      </c>
      <c r="C3452">
        <v>113623070</v>
      </c>
      <c r="D3452" t="s">
        <v>3</v>
      </c>
      <c r="E3452">
        <v>23</v>
      </c>
      <c r="F3452" t="s">
        <v>6259</v>
      </c>
      <c r="G3452">
        <v>5.15599986749E-2</v>
      </c>
    </row>
    <row r="3453" spans="1:7" x14ac:dyDescent="0.2">
      <c r="A3453" t="str">
        <f t="shared" si="294"/>
        <v>DDX54</v>
      </c>
      <c r="B3453" t="s">
        <v>140</v>
      </c>
      <c r="C3453">
        <v>113623077</v>
      </c>
      <c r="D3453" t="s">
        <v>3</v>
      </c>
      <c r="E3453">
        <v>23</v>
      </c>
      <c r="F3453" t="s">
        <v>6260</v>
      </c>
      <c r="G3453">
        <v>0.166091805669</v>
      </c>
    </row>
    <row r="3454" spans="1:7" x14ac:dyDescent="0.2">
      <c r="A3454" t="str">
        <f t="shared" si="294"/>
        <v>DDX54</v>
      </c>
      <c r="B3454" t="s">
        <v>140</v>
      </c>
      <c r="C3454">
        <v>113623051</v>
      </c>
      <c r="D3454" t="s">
        <v>3</v>
      </c>
      <c r="E3454">
        <v>23</v>
      </c>
      <c r="F3454" t="s">
        <v>6261</v>
      </c>
      <c r="G3454">
        <v>0.24683142425499999</v>
      </c>
    </row>
    <row r="3455" spans="1:7" x14ac:dyDescent="0.2">
      <c r="A3455" t="str">
        <f t="shared" si="294"/>
        <v>DDX54</v>
      </c>
      <c r="B3455" t="s">
        <v>140</v>
      </c>
      <c r="C3455">
        <v>113623284</v>
      </c>
      <c r="D3455" t="s">
        <v>8</v>
      </c>
      <c r="E3455">
        <v>22</v>
      </c>
      <c r="F3455" t="s">
        <v>6262</v>
      </c>
      <c r="G3455">
        <v>6.6054459935900006E-2</v>
      </c>
    </row>
    <row r="3456" spans="1:7" x14ac:dyDescent="0.2">
      <c r="A3456" t="str">
        <f t="shared" si="294"/>
        <v>DDX54</v>
      </c>
      <c r="B3456" t="s">
        <v>140</v>
      </c>
      <c r="C3456">
        <v>113623260</v>
      </c>
      <c r="D3456" t="s">
        <v>8</v>
      </c>
      <c r="E3456">
        <v>24</v>
      </c>
      <c r="F3456" t="s">
        <v>6263</v>
      </c>
      <c r="G3456">
        <v>0.97316016786000004</v>
      </c>
    </row>
    <row r="3457" spans="1:7" x14ac:dyDescent="0.2">
      <c r="A3457" t="str">
        <f t="shared" si="294"/>
        <v>DDX54</v>
      </c>
      <c r="B3457" t="s">
        <v>140</v>
      </c>
      <c r="C3457">
        <v>113623225</v>
      </c>
      <c r="D3457" t="s">
        <v>8</v>
      </c>
      <c r="E3457">
        <v>24</v>
      </c>
      <c r="F3457" t="s">
        <v>6264</v>
      </c>
      <c r="G3457">
        <v>0.91840156943200002</v>
      </c>
    </row>
    <row r="3458" spans="1:7" x14ac:dyDescent="0.2">
      <c r="A3458" t="str">
        <f t="shared" si="294"/>
        <v>DDX54</v>
      </c>
      <c r="B3458" t="s">
        <v>140</v>
      </c>
      <c r="C3458">
        <v>113623227</v>
      </c>
      <c r="D3458" t="s">
        <v>3</v>
      </c>
      <c r="E3458">
        <v>24</v>
      </c>
      <c r="F3458" t="s">
        <v>6265</v>
      </c>
      <c r="G3458">
        <v>4.2183143565399997E-3</v>
      </c>
    </row>
    <row r="3459" spans="1:7" x14ac:dyDescent="0.2">
      <c r="A3459" t="str">
        <f t="shared" si="294"/>
        <v>DDX54</v>
      </c>
      <c r="B3459" t="s">
        <v>140</v>
      </c>
      <c r="C3459">
        <v>113623063</v>
      </c>
      <c r="D3459" t="s">
        <v>3</v>
      </c>
      <c r="E3459">
        <v>23</v>
      </c>
      <c r="F3459" t="s">
        <v>6266</v>
      </c>
      <c r="G3459">
        <v>9.3283705471300001E-3</v>
      </c>
    </row>
    <row r="3460" spans="1:7" x14ac:dyDescent="0.2">
      <c r="A3460" t="str">
        <f t="shared" si="294"/>
        <v>DDX54</v>
      </c>
      <c r="B3460" t="s">
        <v>140</v>
      </c>
      <c r="C3460">
        <v>113623204</v>
      </c>
      <c r="D3460" t="s">
        <v>3</v>
      </c>
      <c r="E3460">
        <v>24</v>
      </c>
      <c r="F3460" t="s">
        <v>6267</v>
      </c>
      <c r="G3460">
        <v>0.22754721932300001</v>
      </c>
    </row>
    <row r="3461" spans="1:7" x14ac:dyDescent="0.2">
      <c r="A3461" t="str">
        <f t="shared" ref="A3461:A3470" si="295">"DDX56"</f>
        <v>DDX56</v>
      </c>
      <c r="B3461" t="s">
        <v>2</v>
      </c>
      <c r="C3461">
        <v>44613632</v>
      </c>
      <c r="D3461" t="s">
        <v>8</v>
      </c>
      <c r="E3461">
        <v>24</v>
      </c>
      <c r="F3461" t="s">
        <v>6268</v>
      </c>
      <c r="G3461">
        <v>0.284846340521</v>
      </c>
    </row>
    <row r="3462" spans="1:7" x14ac:dyDescent="0.2">
      <c r="A3462" t="str">
        <f t="shared" si="295"/>
        <v>DDX56</v>
      </c>
      <c r="B3462" t="s">
        <v>2</v>
      </c>
      <c r="C3462">
        <v>44613347</v>
      </c>
      <c r="D3462" t="s">
        <v>8</v>
      </c>
      <c r="E3462">
        <v>23</v>
      </c>
      <c r="F3462" t="s">
        <v>6269</v>
      </c>
      <c r="G3462">
        <v>1.6833395727399999E-2</v>
      </c>
    </row>
    <row r="3463" spans="1:7" x14ac:dyDescent="0.2">
      <c r="A3463" t="str">
        <f t="shared" si="295"/>
        <v>DDX56</v>
      </c>
      <c r="B3463" t="s">
        <v>2</v>
      </c>
      <c r="C3463">
        <v>44613351</v>
      </c>
      <c r="D3463" t="s">
        <v>3</v>
      </c>
      <c r="E3463">
        <v>22</v>
      </c>
      <c r="F3463" t="s">
        <v>6270</v>
      </c>
      <c r="G3463">
        <v>-2.9587613277600001E-2</v>
      </c>
    </row>
    <row r="3464" spans="1:7" x14ac:dyDescent="0.2">
      <c r="A3464" t="str">
        <f t="shared" si="295"/>
        <v>DDX56</v>
      </c>
      <c r="B3464" t="s">
        <v>2</v>
      </c>
      <c r="C3464">
        <v>44613568</v>
      </c>
      <c r="D3464" t="s">
        <v>3</v>
      </c>
      <c r="E3464">
        <v>24</v>
      </c>
      <c r="F3464" t="s">
        <v>6271</v>
      </c>
      <c r="G3464">
        <v>2.1163804320699999E-2</v>
      </c>
    </row>
    <row r="3465" spans="1:7" x14ac:dyDescent="0.2">
      <c r="A3465" t="str">
        <f t="shared" si="295"/>
        <v>DDX56</v>
      </c>
      <c r="B3465" t="s">
        <v>2</v>
      </c>
      <c r="C3465">
        <v>44613300</v>
      </c>
      <c r="D3465" t="s">
        <v>3</v>
      </c>
      <c r="E3465">
        <v>24</v>
      </c>
      <c r="F3465" t="s">
        <v>6272</v>
      </c>
      <c r="G3465">
        <v>0.14092281278300001</v>
      </c>
    </row>
    <row r="3466" spans="1:7" x14ac:dyDescent="0.2">
      <c r="A3466" t="str">
        <f t="shared" si="295"/>
        <v>DDX56</v>
      </c>
      <c r="B3466" t="s">
        <v>2</v>
      </c>
      <c r="C3466">
        <v>44613335</v>
      </c>
      <c r="D3466" t="s">
        <v>8</v>
      </c>
      <c r="E3466">
        <v>22</v>
      </c>
      <c r="F3466" t="s">
        <v>6273</v>
      </c>
      <c r="G3466">
        <v>1.7689126925600001</v>
      </c>
    </row>
    <row r="3467" spans="1:7" x14ac:dyDescent="0.2">
      <c r="A3467" t="str">
        <f t="shared" si="295"/>
        <v>DDX56</v>
      </c>
      <c r="B3467" t="s">
        <v>2</v>
      </c>
      <c r="C3467">
        <v>44613402</v>
      </c>
      <c r="D3467" t="s">
        <v>3</v>
      </c>
      <c r="E3467">
        <v>24</v>
      </c>
      <c r="F3467" t="s">
        <v>6274</v>
      </c>
      <c r="G3467">
        <v>-2.6160887991400002E-3</v>
      </c>
    </row>
    <row r="3468" spans="1:7" x14ac:dyDescent="0.2">
      <c r="A3468" t="str">
        <f t="shared" si="295"/>
        <v>DDX56</v>
      </c>
      <c r="B3468" t="s">
        <v>2</v>
      </c>
      <c r="C3468">
        <v>44613421</v>
      </c>
      <c r="D3468" t="s">
        <v>3</v>
      </c>
      <c r="E3468">
        <v>23</v>
      </c>
      <c r="F3468" t="s">
        <v>6275</v>
      </c>
      <c r="G3468">
        <v>0.63397872097300001</v>
      </c>
    </row>
    <row r="3469" spans="1:7" x14ac:dyDescent="0.2">
      <c r="A3469" t="str">
        <f t="shared" si="295"/>
        <v>DDX56</v>
      </c>
      <c r="B3469" t="s">
        <v>2</v>
      </c>
      <c r="C3469">
        <v>44613443</v>
      </c>
      <c r="D3469" t="s">
        <v>3</v>
      </c>
      <c r="E3469">
        <v>24</v>
      </c>
      <c r="F3469" t="s">
        <v>6276</v>
      </c>
      <c r="G3469">
        <v>0.56069942823700003</v>
      </c>
    </row>
    <row r="3470" spans="1:7" x14ac:dyDescent="0.2">
      <c r="A3470" t="str">
        <f t="shared" si="295"/>
        <v>DDX56</v>
      </c>
      <c r="B3470" t="s">
        <v>2</v>
      </c>
      <c r="C3470">
        <v>44613391</v>
      </c>
      <c r="D3470" t="s">
        <v>3</v>
      </c>
      <c r="E3470">
        <v>23</v>
      </c>
      <c r="F3470" t="s">
        <v>6277</v>
      </c>
      <c r="G3470">
        <v>0.59710858646800002</v>
      </c>
    </row>
    <row r="3471" spans="1:7" x14ac:dyDescent="0.2">
      <c r="A3471" t="str">
        <f t="shared" ref="A3471:A3490" si="296">"DDX6"</f>
        <v>DDX6</v>
      </c>
      <c r="B3471" t="s">
        <v>291</v>
      </c>
      <c r="C3471">
        <v>118661594</v>
      </c>
      <c r="D3471" t="s">
        <v>3</v>
      </c>
      <c r="E3471">
        <v>24</v>
      </c>
      <c r="F3471" t="s">
        <v>6278</v>
      </c>
      <c r="G3471">
        <v>0.71253205504700001</v>
      </c>
    </row>
    <row r="3472" spans="1:7" x14ac:dyDescent="0.2">
      <c r="A3472" t="str">
        <f t="shared" si="296"/>
        <v>DDX6</v>
      </c>
      <c r="B3472" t="s">
        <v>291</v>
      </c>
      <c r="C3472">
        <v>118661674</v>
      </c>
      <c r="D3472" t="s">
        <v>3</v>
      </c>
      <c r="E3472">
        <v>24</v>
      </c>
      <c r="F3472" t="s">
        <v>6279</v>
      </c>
      <c r="G3472">
        <v>0.48696706218899999</v>
      </c>
    </row>
    <row r="3473" spans="1:7" x14ac:dyDescent="0.2">
      <c r="A3473" t="str">
        <f t="shared" si="296"/>
        <v>DDX6</v>
      </c>
      <c r="B3473" t="s">
        <v>291</v>
      </c>
      <c r="C3473">
        <v>118661590</v>
      </c>
      <c r="D3473" t="s">
        <v>3</v>
      </c>
      <c r="E3473">
        <v>23</v>
      </c>
      <c r="F3473" t="s">
        <v>6280</v>
      </c>
      <c r="G3473">
        <v>0.193755252745</v>
      </c>
    </row>
    <row r="3474" spans="1:7" x14ac:dyDescent="0.2">
      <c r="A3474" t="str">
        <f t="shared" si="296"/>
        <v>DDX6</v>
      </c>
      <c r="B3474" t="s">
        <v>291</v>
      </c>
      <c r="C3474">
        <v>118661562</v>
      </c>
      <c r="D3474" t="s">
        <v>3</v>
      </c>
      <c r="E3474">
        <v>24</v>
      </c>
      <c r="F3474" t="s">
        <v>6281</v>
      </c>
      <c r="G3474">
        <v>0.15446229213000001</v>
      </c>
    </row>
    <row r="3475" spans="1:7" x14ac:dyDescent="0.2">
      <c r="A3475" t="str">
        <f t="shared" si="296"/>
        <v>DDX6</v>
      </c>
      <c r="B3475" t="s">
        <v>291</v>
      </c>
      <c r="C3475">
        <v>118661603</v>
      </c>
      <c r="D3475" t="s">
        <v>3</v>
      </c>
      <c r="E3475">
        <v>25</v>
      </c>
      <c r="F3475" t="s">
        <v>6282</v>
      </c>
      <c r="G3475">
        <v>0.444204571735</v>
      </c>
    </row>
    <row r="3476" spans="1:7" x14ac:dyDescent="0.2">
      <c r="A3476" t="str">
        <f t="shared" si="296"/>
        <v>DDX6</v>
      </c>
      <c r="B3476" t="s">
        <v>291</v>
      </c>
      <c r="C3476">
        <v>118661461</v>
      </c>
      <c r="D3476" t="s">
        <v>3</v>
      </c>
      <c r="E3476">
        <v>24</v>
      </c>
      <c r="F3476" t="s">
        <v>6283</v>
      </c>
      <c r="G3476">
        <v>2.16861941057E-2</v>
      </c>
    </row>
    <row r="3477" spans="1:7" x14ac:dyDescent="0.2">
      <c r="A3477" t="str">
        <f t="shared" si="296"/>
        <v>DDX6</v>
      </c>
      <c r="B3477" t="s">
        <v>291</v>
      </c>
      <c r="C3477">
        <v>118661397</v>
      </c>
      <c r="D3477" t="s">
        <v>3</v>
      </c>
      <c r="E3477">
        <v>23</v>
      </c>
      <c r="F3477" t="s">
        <v>6284</v>
      </c>
      <c r="G3477">
        <v>6.0767692526300002E-2</v>
      </c>
    </row>
    <row r="3478" spans="1:7" x14ac:dyDescent="0.2">
      <c r="A3478" t="str">
        <f t="shared" si="296"/>
        <v>DDX6</v>
      </c>
      <c r="B3478" t="s">
        <v>291</v>
      </c>
      <c r="C3478">
        <v>118661602</v>
      </c>
      <c r="D3478" t="s">
        <v>8</v>
      </c>
      <c r="E3478">
        <v>28</v>
      </c>
      <c r="F3478" t="s">
        <v>6285</v>
      </c>
      <c r="G3478">
        <v>-2.9490639241699999E-2</v>
      </c>
    </row>
    <row r="3479" spans="1:7" x14ac:dyDescent="0.2">
      <c r="A3479" t="str">
        <f t="shared" si="296"/>
        <v>DDX6</v>
      </c>
      <c r="B3479" t="s">
        <v>291</v>
      </c>
      <c r="C3479">
        <v>118661510</v>
      </c>
      <c r="D3479" t="s">
        <v>8</v>
      </c>
      <c r="E3479">
        <v>24</v>
      </c>
      <c r="F3479" t="s">
        <v>6286</v>
      </c>
      <c r="G3479">
        <v>6.8256904628999998E-2</v>
      </c>
    </row>
    <row r="3480" spans="1:7" x14ac:dyDescent="0.2">
      <c r="A3480" t="str">
        <f t="shared" si="296"/>
        <v>DDX6</v>
      </c>
      <c r="B3480" t="s">
        <v>291</v>
      </c>
      <c r="C3480">
        <v>118661779</v>
      </c>
      <c r="D3480" t="s">
        <v>3</v>
      </c>
      <c r="E3480">
        <v>24</v>
      </c>
      <c r="F3480" t="s">
        <v>6287</v>
      </c>
      <c r="G3480">
        <v>9.7703164723000002E-2</v>
      </c>
    </row>
    <row r="3481" spans="1:7" x14ac:dyDescent="0.2">
      <c r="A3481" t="str">
        <f t="shared" si="296"/>
        <v>DDX6</v>
      </c>
      <c r="B3481" t="s">
        <v>291</v>
      </c>
      <c r="C3481">
        <v>118661700</v>
      </c>
      <c r="D3481" t="s">
        <v>3</v>
      </c>
      <c r="E3481">
        <v>23</v>
      </c>
      <c r="F3481" t="s">
        <v>6288</v>
      </c>
      <c r="G3481">
        <v>0.81479804403</v>
      </c>
    </row>
    <row r="3482" spans="1:7" x14ac:dyDescent="0.2">
      <c r="A3482" t="str">
        <f t="shared" si="296"/>
        <v>DDX6</v>
      </c>
      <c r="B3482" t="s">
        <v>291</v>
      </c>
      <c r="C3482">
        <v>118661671</v>
      </c>
      <c r="D3482" t="s">
        <v>3</v>
      </c>
      <c r="E3482">
        <v>24</v>
      </c>
      <c r="F3482" t="s">
        <v>6289</v>
      </c>
      <c r="G3482">
        <v>1.3495586067700001</v>
      </c>
    </row>
    <row r="3483" spans="1:7" x14ac:dyDescent="0.2">
      <c r="A3483" t="str">
        <f t="shared" si="296"/>
        <v>DDX6</v>
      </c>
      <c r="B3483" t="s">
        <v>291</v>
      </c>
      <c r="C3483">
        <v>118661327</v>
      </c>
      <c r="D3483" t="s">
        <v>3</v>
      </c>
      <c r="E3483">
        <v>23</v>
      </c>
      <c r="F3483" t="s">
        <v>6290</v>
      </c>
      <c r="G3483">
        <v>0.109967490456</v>
      </c>
    </row>
    <row r="3484" spans="1:7" x14ac:dyDescent="0.2">
      <c r="A3484" t="str">
        <f t="shared" si="296"/>
        <v>DDX6</v>
      </c>
      <c r="B3484" t="s">
        <v>291</v>
      </c>
      <c r="C3484">
        <v>118661370</v>
      </c>
      <c r="D3484" t="s">
        <v>3</v>
      </c>
      <c r="E3484">
        <v>24</v>
      </c>
      <c r="F3484" t="s">
        <v>6291</v>
      </c>
      <c r="G3484">
        <v>-4.7724304987399997E-2</v>
      </c>
    </row>
    <row r="3485" spans="1:7" x14ac:dyDescent="0.2">
      <c r="A3485" t="str">
        <f t="shared" si="296"/>
        <v>DDX6</v>
      </c>
      <c r="B3485" t="s">
        <v>291</v>
      </c>
      <c r="C3485">
        <v>118661554</v>
      </c>
      <c r="D3485" t="s">
        <v>3</v>
      </c>
      <c r="E3485">
        <v>26</v>
      </c>
      <c r="F3485" t="s">
        <v>6292</v>
      </c>
      <c r="G3485">
        <v>9.2811065888999997E-2</v>
      </c>
    </row>
    <row r="3486" spans="1:7" x14ac:dyDescent="0.2">
      <c r="A3486" t="str">
        <f t="shared" si="296"/>
        <v>DDX6</v>
      </c>
      <c r="B3486" t="s">
        <v>291</v>
      </c>
      <c r="C3486">
        <v>118661562</v>
      </c>
      <c r="D3486" t="s">
        <v>3</v>
      </c>
      <c r="E3486">
        <v>23</v>
      </c>
      <c r="F3486" t="s">
        <v>6293</v>
      </c>
      <c r="G3486">
        <v>0.13328725612799999</v>
      </c>
    </row>
    <row r="3487" spans="1:7" x14ac:dyDescent="0.2">
      <c r="A3487" t="str">
        <f t="shared" si="296"/>
        <v>DDX6</v>
      </c>
      <c r="B3487" t="s">
        <v>291</v>
      </c>
      <c r="C3487">
        <v>118661569</v>
      </c>
      <c r="D3487" t="s">
        <v>3</v>
      </c>
      <c r="E3487">
        <v>23</v>
      </c>
      <c r="F3487" t="s">
        <v>6294</v>
      </c>
      <c r="G3487">
        <v>0.43070475081499998</v>
      </c>
    </row>
    <row r="3488" spans="1:7" x14ac:dyDescent="0.2">
      <c r="A3488" t="str">
        <f t="shared" si="296"/>
        <v>DDX6</v>
      </c>
      <c r="B3488" t="s">
        <v>291</v>
      </c>
      <c r="C3488">
        <v>118661584</v>
      </c>
      <c r="D3488" t="s">
        <v>3</v>
      </c>
      <c r="E3488">
        <v>23</v>
      </c>
      <c r="F3488" t="s">
        <v>6295</v>
      </c>
      <c r="G3488">
        <v>8.91329158215E-2</v>
      </c>
    </row>
    <row r="3489" spans="1:7" x14ac:dyDescent="0.2">
      <c r="A3489" t="str">
        <f t="shared" si="296"/>
        <v>DDX6</v>
      </c>
      <c r="B3489" t="s">
        <v>291</v>
      </c>
      <c r="C3489">
        <v>118661705</v>
      </c>
      <c r="D3489" t="s">
        <v>3</v>
      </c>
      <c r="E3489">
        <v>24</v>
      </c>
      <c r="F3489" t="s">
        <v>6296</v>
      </c>
      <c r="G3489">
        <v>0.83564334919899996</v>
      </c>
    </row>
    <row r="3490" spans="1:7" x14ac:dyDescent="0.2">
      <c r="A3490" t="str">
        <f t="shared" si="296"/>
        <v>DDX6</v>
      </c>
      <c r="B3490" t="s">
        <v>291</v>
      </c>
      <c r="C3490">
        <v>118661625</v>
      </c>
      <c r="D3490" t="s">
        <v>8</v>
      </c>
      <c r="E3490">
        <v>27</v>
      </c>
      <c r="F3490" t="s">
        <v>6297</v>
      </c>
      <c r="G3490">
        <v>0.14970089</v>
      </c>
    </row>
    <row r="3491" spans="1:7" x14ac:dyDescent="0.2">
      <c r="A3491" t="str">
        <f t="shared" ref="A3491:A3500" si="297">"DENND1A"</f>
        <v>DENND1A</v>
      </c>
      <c r="B3491" t="s">
        <v>15</v>
      </c>
      <c r="C3491">
        <v>126692307</v>
      </c>
      <c r="D3491" t="s">
        <v>3</v>
      </c>
      <c r="E3491">
        <v>24</v>
      </c>
      <c r="F3491" t="s">
        <v>6298</v>
      </c>
      <c r="G3491">
        <v>0.28553998416600002</v>
      </c>
    </row>
    <row r="3492" spans="1:7" x14ac:dyDescent="0.2">
      <c r="A3492" t="str">
        <f t="shared" si="297"/>
        <v>DENND1A</v>
      </c>
      <c r="B3492" t="s">
        <v>15</v>
      </c>
      <c r="C3492">
        <v>126692385</v>
      </c>
      <c r="D3492" t="s">
        <v>3</v>
      </c>
      <c r="E3492">
        <v>24</v>
      </c>
      <c r="F3492" t="s">
        <v>6299</v>
      </c>
      <c r="G3492">
        <v>0.76292365664399997</v>
      </c>
    </row>
    <row r="3493" spans="1:7" x14ac:dyDescent="0.2">
      <c r="A3493" t="str">
        <f t="shared" si="297"/>
        <v>DENND1A</v>
      </c>
      <c r="B3493" t="s">
        <v>15</v>
      </c>
      <c r="C3493">
        <v>126692349</v>
      </c>
      <c r="D3493" t="s">
        <v>3</v>
      </c>
      <c r="E3493">
        <v>23</v>
      </c>
      <c r="F3493" t="s">
        <v>6300</v>
      </c>
      <c r="G3493">
        <v>0.28648432389599998</v>
      </c>
    </row>
    <row r="3494" spans="1:7" x14ac:dyDescent="0.2">
      <c r="A3494" t="str">
        <f t="shared" si="297"/>
        <v>DENND1A</v>
      </c>
      <c r="B3494" t="s">
        <v>15</v>
      </c>
      <c r="C3494">
        <v>126692343</v>
      </c>
      <c r="D3494" t="s">
        <v>3</v>
      </c>
      <c r="E3494">
        <v>24</v>
      </c>
      <c r="F3494" t="s">
        <v>6301</v>
      </c>
      <c r="G3494">
        <v>0.52698064539199996</v>
      </c>
    </row>
    <row r="3495" spans="1:7" x14ac:dyDescent="0.2">
      <c r="A3495" t="str">
        <f t="shared" si="297"/>
        <v>DENND1A</v>
      </c>
      <c r="B3495" t="s">
        <v>15</v>
      </c>
      <c r="C3495">
        <v>126692312</v>
      </c>
      <c r="D3495" t="s">
        <v>3</v>
      </c>
      <c r="E3495">
        <v>24</v>
      </c>
      <c r="F3495" t="s">
        <v>6302</v>
      </c>
      <c r="G3495">
        <v>0.33992902836200001</v>
      </c>
    </row>
    <row r="3496" spans="1:7" x14ac:dyDescent="0.2">
      <c r="A3496" t="str">
        <f t="shared" si="297"/>
        <v>DENND1A</v>
      </c>
      <c r="B3496" t="s">
        <v>15</v>
      </c>
      <c r="C3496">
        <v>126692215</v>
      </c>
      <c r="D3496" t="s">
        <v>3</v>
      </c>
      <c r="E3496">
        <v>25</v>
      </c>
      <c r="F3496" t="s">
        <v>6303</v>
      </c>
      <c r="G3496">
        <v>0.61580920407999995</v>
      </c>
    </row>
    <row r="3497" spans="1:7" x14ac:dyDescent="0.2">
      <c r="A3497" t="str">
        <f t="shared" si="297"/>
        <v>DENND1A</v>
      </c>
      <c r="B3497" t="s">
        <v>15</v>
      </c>
      <c r="C3497">
        <v>126692206</v>
      </c>
      <c r="D3497" t="s">
        <v>3</v>
      </c>
      <c r="E3497">
        <v>24</v>
      </c>
      <c r="F3497" t="s">
        <v>6304</v>
      </c>
      <c r="G3497">
        <v>1.12961549046</v>
      </c>
    </row>
    <row r="3498" spans="1:7" x14ac:dyDescent="0.2">
      <c r="A3498" t="str">
        <f t="shared" si="297"/>
        <v>DENND1A</v>
      </c>
      <c r="B3498" t="s">
        <v>15</v>
      </c>
      <c r="C3498">
        <v>126692378</v>
      </c>
      <c r="D3498" t="s">
        <v>8</v>
      </c>
      <c r="E3498">
        <v>24</v>
      </c>
      <c r="F3498" t="s">
        <v>6305</v>
      </c>
      <c r="G3498">
        <v>0.19715264885299999</v>
      </c>
    </row>
    <row r="3499" spans="1:7" x14ac:dyDescent="0.2">
      <c r="A3499" t="str">
        <f t="shared" si="297"/>
        <v>DENND1A</v>
      </c>
      <c r="B3499" t="s">
        <v>15</v>
      </c>
      <c r="C3499">
        <v>126692370</v>
      </c>
      <c r="D3499" t="s">
        <v>3</v>
      </c>
      <c r="E3499">
        <v>23</v>
      </c>
      <c r="F3499" t="s">
        <v>6306</v>
      </c>
      <c r="G3499">
        <v>0.80297554249199998</v>
      </c>
    </row>
    <row r="3500" spans="1:7" x14ac:dyDescent="0.2">
      <c r="A3500" t="str">
        <f t="shared" si="297"/>
        <v>DENND1A</v>
      </c>
      <c r="B3500" t="s">
        <v>15</v>
      </c>
      <c r="C3500">
        <v>126692193</v>
      </c>
      <c r="D3500" t="s">
        <v>8</v>
      </c>
      <c r="E3500">
        <v>25</v>
      </c>
      <c r="F3500" t="s">
        <v>6307</v>
      </c>
      <c r="G3500">
        <v>1.06740896705</v>
      </c>
    </row>
    <row r="3501" spans="1:7" x14ac:dyDescent="0.2">
      <c r="A3501" t="str">
        <f t="shared" ref="A3501:A3510" si="298">"DENR"</f>
        <v>DENR</v>
      </c>
      <c r="B3501" t="s">
        <v>140</v>
      </c>
      <c r="C3501">
        <v>123237330</v>
      </c>
      <c r="D3501" t="s">
        <v>3</v>
      </c>
      <c r="E3501">
        <v>24</v>
      </c>
      <c r="F3501" t="s">
        <v>6308</v>
      </c>
      <c r="G3501">
        <v>0.537941267035</v>
      </c>
    </row>
    <row r="3502" spans="1:7" x14ac:dyDescent="0.2">
      <c r="A3502" t="str">
        <f t="shared" si="298"/>
        <v>DENR</v>
      </c>
      <c r="B3502" t="s">
        <v>140</v>
      </c>
      <c r="C3502">
        <v>123237304</v>
      </c>
      <c r="D3502" t="s">
        <v>3</v>
      </c>
      <c r="E3502">
        <v>24</v>
      </c>
      <c r="F3502" t="s">
        <v>6309</v>
      </c>
      <c r="G3502">
        <v>0.124661746505</v>
      </c>
    </row>
    <row r="3503" spans="1:7" x14ac:dyDescent="0.2">
      <c r="A3503" t="str">
        <f t="shared" si="298"/>
        <v>DENR</v>
      </c>
      <c r="B3503" t="s">
        <v>140</v>
      </c>
      <c r="C3503">
        <v>123237313</v>
      </c>
      <c r="D3503" t="s">
        <v>3</v>
      </c>
      <c r="E3503">
        <v>23</v>
      </c>
      <c r="F3503" t="s">
        <v>6310</v>
      </c>
      <c r="G3503">
        <v>0.35081385103500001</v>
      </c>
    </row>
    <row r="3504" spans="1:7" x14ac:dyDescent="0.2">
      <c r="A3504" t="str">
        <f t="shared" si="298"/>
        <v>DENR</v>
      </c>
      <c r="B3504" t="s">
        <v>140</v>
      </c>
      <c r="C3504">
        <v>123237577</v>
      </c>
      <c r="D3504" t="s">
        <v>8</v>
      </c>
      <c r="E3504">
        <v>24</v>
      </c>
      <c r="F3504" t="s">
        <v>6311</v>
      </c>
      <c r="G3504">
        <v>0.15104193569800001</v>
      </c>
    </row>
    <row r="3505" spans="1:7" x14ac:dyDescent="0.2">
      <c r="A3505" t="str">
        <f t="shared" si="298"/>
        <v>DENR</v>
      </c>
      <c r="B3505" t="s">
        <v>140</v>
      </c>
      <c r="C3505">
        <v>123237550</v>
      </c>
      <c r="D3505" t="s">
        <v>8</v>
      </c>
      <c r="E3505">
        <v>24</v>
      </c>
      <c r="F3505" t="s">
        <v>6312</v>
      </c>
      <c r="G3505">
        <v>0.65612851160499996</v>
      </c>
    </row>
    <row r="3506" spans="1:7" x14ac:dyDescent="0.2">
      <c r="A3506" t="str">
        <f t="shared" si="298"/>
        <v>DENR</v>
      </c>
      <c r="B3506" t="s">
        <v>140</v>
      </c>
      <c r="C3506">
        <v>123237344</v>
      </c>
      <c r="D3506" t="s">
        <v>3</v>
      </c>
      <c r="E3506">
        <v>21</v>
      </c>
      <c r="F3506" t="s">
        <v>6313</v>
      </c>
      <c r="G3506">
        <v>3.8019271317299998E-3</v>
      </c>
    </row>
    <row r="3507" spans="1:7" x14ac:dyDescent="0.2">
      <c r="A3507" t="str">
        <f t="shared" si="298"/>
        <v>DENR</v>
      </c>
      <c r="B3507" t="s">
        <v>140</v>
      </c>
      <c r="C3507">
        <v>123237378</v>
      </c>
      <c r="D3507" t="s">
        <v>8</v>
      </c>
      <c r="E3507">
        <v>23</v>
      </c>
      <c r="F3507" t="s">
        <v>6314</v>
      </c>
      <c r="G3507">
        <v>-5.1806665970100002E-2</v>
      </c>
    </row>
    <row r="3508" spans="1:7" x14ac:dyDescent="0.2">
      <c r="A3508" t="str">
        <f t="shared" si="298"/>
        <v>DENR</v>
      </c>
      <c r="B3508" t="s">
        <v>140</v>
      </c>
      <c r="C3508">
        <v>123237393</v>
      </c>
      <c r="D3508" t="s">
        <v>8</v>
      </c>
      <c r="E3508">
        <v>24</v>
      </c>
      <c r="F3508" t="s">
        <v>6315</v>
      </c>
      <c r="G3508">
        <v>0.27541212986000002</v>
      </c>
    </row>
    <row r="3509" spans="1:7" x14ac:dyDescent="0.2">
      <c r="A3509" t="str">
        <f t="shared" si="298"/>
        <v>DENR</v>
      </c>
      <c r="B3509" t="s">
        <v>140</v>
      </c>
      <c r="C3509">
        <v>123237405</v>
      </c>
      <c r="D3509" t="s">
        <v>8</v>
      </c>
      <c r="E3509">
        <v>23</v>
      </c>
      <c r="F3509" t="s">
        <v>6316</v>
      </c>
      <c r="G3509">
        <v>1.1074726812</v>
      </c>
    </row>
    <row r="3510" spans="1:7" x14ac:dyDescent="0.2">
      <c r="A3510" t="str">
        <f t="shared" si="298"/>
        <v>DENR</v>
      </c>
      <c r="B3510" t="s">
        <v>140</v>
      </c>
      <c r="C3510">
        <v>123237441</v>
      </c>
      <c r="D3510" t="s">
        <v>8</v>
      </c>
      <c r="E3510">
        <v>23</v>
      </c>
      <c r="F3510" t="s">
        <v>6317</v>
      </c>
      <c r="G3510">
        <v>1.2363988071900001</v>
      </c>
    </row>
    <row r="3511" spans="1:7" x14ac:dyDescent="0.2">
      <c r="A3511" t="str">
        <f t="shared" ref="A3511:A3519" si="299">"DERL2"</f>
        <v>DERL2</v>
      </c>
      <c r="B3511" t="s">
        <v>484</v>
      </c>
      <c r="C3511">
        <v>5389239</v>
      </c>
      <c r="D3511" t="s">
        <v>3</v>
      </c>
      <c r="E3511">
        <v>23</v>
      </c>
      <c r="F3511" t="s">
        <v>6318</v>
      </c>
      <c r="G3511">
        <v>0.608733777345</v>
      </c>
    </row>
    <row r="3512" spans="1:7" x14ac:dyDescent="0.2">
      <c r="A3512" t="str">
        <f t="shared" si="299"/>
        <v>DERL2</v>
      </c>
      <c r="B3512" t="s">
        <v>484</v>
      </c>
      <c r="C3512">
        <v>5389249</v>
      </c>
      <c r="D3512" t="s">
        <v>3</v>
      </c>
      <c r="E3512">
        <v>22</v>
      </c>
      <c r="F3512" t="s">
        <v>6319</v>
      </c>
      <c r="G3512">
        <v>0.81134411764500003</v>
      </c>
    </row>
    <row r="3513" spans="1:7" x14ac:dyDescent="0.2">
      <c r="A3513" t="str">
        <f t="shared" si="299"/>
        <v>DERL2</v>
      </c>
      <c r="B3513" t="s">
        <v>484</v>
      </c>
      <c r="C3513">
        <v>5389262</v>
      </c>
      <c r="D3513" t="s">
        <v>3</v>
      </c>
      <c r="E3513">
        <v>23</v>
      </c>
      <c r="F3513" t="s">
        <v>6320</v>
      </c>
      <c r="G3513">
        <v>0.36198486068300001</v>
      </c>
    </row>
    <row r="3514" spans="1:7" x14ac:dyDescent="0.2">
      <c r="A3514" t="str">
        <f t="shared" si="299"/>
        <v>DERL2</v>
      </c>
      <c r="B3514" t="s">
        <v>484</v>
      </c>
      <c r="C3514">
        <v>5389293</v>
      </c>
      <c r="D3514" t="s">
        <v>3</v>
      </c>
      <c r="E3514">
        <v>24</v>
      </c>
      <c r="F3514" t="s">
        <v>6321</v>
      </c>
      <c r="G3514">
        <v>-9.21204441726E-2</v>
      </c>
    </row>
    <row r="3515" spans="1:7" x14ac:dyDescent="0.2">
      <c r="A3515" t="str">
        <f t="shared" si="299"/>
        <v>DERL2</v>
      </c>
      <c r="B3515" t="s">
        <v>484</v>
      </c>
      <c r="C3515">
        <v>5389307</v>
      </c>
      <c r="D3515" t="s">
        <v>3</v>
      </c>
      <c r="E3515">
        <v>24</v>
      </c>
      <c r="F3515" t="s">
        <v>6322</v>
      </c>
      <c r="G3515">
        <v>3.15165111495E-2</v>
      </c>
    </row>
    <row r="3516" spans="1:7" x14ac:dyDescent="0.2">
      <c r="A3516" t="str">
        <f t="shared" si="299"/>
        <v>DERL2</v>
      </c>
      <c r="B3516" t="s">
        <v>484</v>
      </c>
      <c r="C3516">
        <v>5389442</v>
      </c>
      <c r="D3516" t="s">
        <v>8</v>
      </c>
      <c r="E3516">
        <v>24</v>
      </c>
      <c r="F3516" t="s">
        <v>6323</v>
      </c>
      <c r="G3516">
        <v>1.5799221050100001</v>
      </c>
    </row>
    <row r="3517" spans="1:7" x14ac:dyDescent="0.2">
      <c r="A3517" t="str">
        <f t="shared" si="299"/>
        <v>DERL2</v>
      </c>
      <c r="B3517" t="s">
        <v>484</v>
      </c>
      <c r="C3517">
        <v>5389485</v>
      </c>
      <c r="D3517" t="s">
        <v>3</v>
      </c>
      <c r="E3517">
        <v>23</v>
      </c>
      <c r="F3517" t="s">
        <v>6324</v>
      </c>
      <c r="G3517">
        <v>0.104784226649</v>
      </c>
    </row>
    <row r="3518" spans="1:7" x14ac:dyDescent="0.2">
      <c r="A3518" t="str">
        <f t="shared" si="299"/>
        <v>DERL2</v>
      </c>
      <c r="B3518" t="s">
        <v>484</v>
      </c>
      <c r="C3518">
        <v>5389456</v>
      </c>
      <c r="D3518" t="s">
        <v>3</v>
      </c>
      <c r="E3518">
        <v>22</v>
      </c>
      <c r="F3518" t="s">
        <v>6325</v>
      </c>
      <c r="G3518">
        <v>0.54960426454599998</v>
      </c>
    </row>
    <row r="3519" spans="1:7" x14ac:dyDescent="0.2">
      <c r="A3519" t="str">
        <f t="shared" si="299"/>
        <v>DERL2</v>
      </c>
      <c r="B3519" t="s">
        <v>484</v>
      </c>
      <c r="C3519">
        <v>5389276</v>
      </c>
      <c r="D3519" t="s">
        <v>3</v>
      </c>
      <c r="E3519">
        <v>23</v>
      </c>
      <c r="F3519" t="s">
        <v>6326</v>
      </c>
      <c r="G3519">
        <v>0.250239045888</v>
      </c>
    </row>
    <row r="3520" spans="1:7" x14ac:dyDescent="0.2">
      <c r="A3520" t="str">
        <f t="shared" ref="A3520:A3529" si="300">"DET1"</f>
        <v>DET1</v>
      </c>
      <c r="B3520" t="s">
        <v>514</v>
      </c>
      <c r="C3520">
        <v>89089798</v>
      </c>
      <c r="D3520" t="s">
        <v>8</v>
      </c>
      <c r="E3520">
        <v>23</v>
      </c>
      <c r="F3520" t="s">
        <v>6327</v>
      </c>
      <c r="G3520">
        <v>1.03884229216</v>
      </c>
    </row>
    <row r="3521" spans="1:7" x14ac:dyDescent="0.2">
      <c r="A3521" t="str">
        <f t="shared" si="300"/>
        <v>DET1</v>
      </c>
      <c r="B3521" t="s">
        <v>514</v>
      </c>
      <c r="C3521">
        <v>89089610</v>
      </c>
      <c r="D3521" t="s">
        <v>3</v>
      </c>
      <c r="E3521">
        <v>24</v>
      </c>
      <c r="F3521" t="s">
        <v>6328</v>
      </c>
      <c r="G3521">
        <v>8.5786310892599998E-2</v>
      </c>
    </row>
    <row r="3522" spans="1:7" x14ac:dyDescent="0.2">
      <c r="A3522" t="str">
        <f t="shared" si="300"/>
        <v>DET1</v>
      </c>
      <c r="B3522" t="s">
        <v>514</v>
      </c>
      <c r="C3522">
        <v>89089809</v>
      </c>
      <c r="D3522" t="s">
        <v>3</v>
      </c>
      <c r="E3522">
        <v>24</v>
      </c>
      <c r="F3522" t="s">
        <v>6329</v>
      </c>
      <c r="G3522">
        <v>0.60750489228500004</v>
      </c>
    </row>
    <row r="3523" spans="1:7" x14ac:dyDescent="0.2">
      <c r="A3523" t="str">
        <f t="shared" si="300"/>
        <v>DET1</v>
      </c>
      <c r="B3523" t="s">
        <v>514</v>
      </c>
      <c r="C3523">
        <v>89089865</v>
      </c>
      <c r="D3523" t="s">
        <v>3</v>
      </c>
      <c r="E3523">
        <v>24</v>
      </c>
      <c r="F3523" t="s">
        <v>6330</v>
      </c>
      <c r="G3523">
        <v>0.94847888184200002</v>
      </c>
    </row>
    <row r="3524" spans="1:7" x14ac:dyDescent="0.2">
      <c r="A3524" t="str">
        <f t="shared" si="300"/>
        <v>DET1</v>
      </c>
      <c r="B3524" t="s">
        <v>514</v>
      </c>
      <c r="C3524">
        <v>89089872</v>
      </c>
      <c r="D3524" t="s">
        <v>3</v>
      </c>
      <c r="E3524">
        <v>24</v>
      </c>
      <c r="F3524" t="s">
        <v>6331</v>
      </c>
      <c r="G3524">
        <v>0.42338275993800001</v>
      </c>
    </row>
    <row r="3525" spans="1:7" x14ac:dyDescent="0.2">
      <c r="A3525" t="str">
        <f t="shared" si="300"/>
        <v>DET1</v>
      </c>
      <c r="B3525" t="s">
        <v>514</v>
      </c>
      <c r="C3525">
        <v>89089888</v>
      </c>
      <c r="D3525" t="s">
        <v>3</v>
      </c>
      <c r="E3525">
        <v>23</v>
      </c>
      <c r="F3525" t="s">
        <v>6332</v>
      </c>
      <c r="G3525">
        <v>0.21784399667099999</v>
      </c>
    </row>
    <row r="3526" spans="1:7" x14ac:dyDescent="0.2">
      <c r="A3526" t="str">
        <f t="shared" si="300"/>
        <v>DET1</v>
      </c>
      <c r="B3526" t="s">
        <v>514</v>
      </c>
      <c r="C3526">
        <v>89089894</v>
      </c>
      <c r="D3526" t="s">
        <v>3</v>
      </c>
      <c r="E3526">
        <v>23</v>
      </c>
      <c r="F3526" t="s">
        <v>6333</v>
      </c>
      <c r="G3526">
        <v>0.29977415151600001</v>
      </c>
    </row>
    <row r="3527" spans="1:7" x14ac:dyDescent="0.2">
      <c r="A3527" t="str">
        <f t="shared" si="300"/>
        <v>DET1</v>
      </c>
      <c r="B3527" t="s">
        <v>514</v>
      </c>
      <c r="C3527">
        <v>89089735</v>
      </c>
      <c r="D3527" t="s">
        <v>8</v>
      </c>
      <c r="E3527">
        <v>24</v>
      </c>
      <c r="F3527" t="s">
        <v>6334</v>
      </c>
      <c r="G3527">
        <v>1.0126788259999999</v>
      </c>
    </row>
    <row r="3528" spans="1:7" x14ac:dyDescent="0.2">
      <c r="A3528" t="str">
        <f t="shared" si="300"/>
        <v>DET1</v>
      </c>
      <c r="B3528" t="s">
        <v>514</v>
      </c>
      <c r="C3528">
        <v>89089907</v>
      </c>
      <c r="D3528" t="s">
        <v>8</v>
      </c>
      <c r="E3528">
        <v>24</v>
      </c>
      <c r="F3528" t="s">
        <v>6335</v>
      </c>
      <c r="G3528">
        <v>8.1449687234300003E-2</v>
      </c>
    </row>
    <row r="3529" spans="1:7" x14ac:dyDescent="0.2">
      <c r="A3529" t="str">
        <f t="shared" si="300"/>
        <v>DET1</v>
      </c>
      <c r="B3529" t="s">
        <v>514</v>
      </c>
      <c r="C3529">
        <v>89089748</v>
      </c>
      <c r="D3529" t="s">
        <v>8</v>
      </c>
      <c r="E3529">
        <v>24</v>
      </c>
      <c r="F3529" t="s">
        <v>6336</v>
      </c>
      <c r="G3529">
        <v>0.120489844943</v>
      </c>
    </row>
    <row r="3530" spans="1:7" x14ac:dyDescent="0.2">
      <c r="A3530" t="str">
        <f t="shared" ref="A3530:A3539" si="301">"DHCR24"</f>
        <v>DHCR24</v>
      </c>
      <c r="B3530" t="s">
        <v>35</v>
      </c>
      <c r="C3530">
        <v>55352886</v>
      </c>
      <c r="D3530" t="s">
        <v>3</v>
      </c>
      <c r="E3530">
        <v>24</v>
      </c>
      <c r="F3530" t="s">
        <v>6337</v>
      </c>
      <c r="G3530">
        <v>0.717799283229</v>
      </c>
    </row>
    <row r="3531" spans="1:7" x14ac:dyDescent="0.2">
      <c r="A3531" t="str">
        <f t="shared" si="301"/>
        <v>DHCR24</v>
      </c>
      <c r="B3531" t="s">
        <v>35</v>
      </c>
      <c r="C3531">
        <v>55352879</v>
      </c>
      <c r="D3531" t="s">
        <v>3</v>
      </c>
      <c r="E3531">
        <v>24</v>
      </c>
      <c r="F3531" t="s">
        <v>6338</v>
      </c>
      <c r="G3531">
        <v>0.24136895468299999</v>
      </c>
    </row>
    <row r="3532" spans="1:7" x14ac:dyDescent="0.2">
      <c r="A3532" t="str">
        <f t="shared" si="301"/>
        <v>DHCR24</v>
      </c>
      <c r="B3532" t="s">
        <v>35</v>
      </c>
      <c r="C3532">
        <v>55352871</v>
      </c>
      <c r="D3532" t="s">
        <v>3</v>
      </c>
      <c r="E3532">
        <v>24</v>
      </c>
      <c r="F3532" t="s">
        <v>6339</v>
      </c>
      <c r="G3532">
        <v>1.1802059360099999</v>
      </c>
    </row>
    <row r="3533" spans="1:7" x14ac:dyDescent="0.2">
      <c r="A3533" t="str">
        <f t="shared" si="301"/>
        <v>DHCR24</v>
      </c>
      <c r="B3533" t="s">
        <v>35</v>
      </c>
      <c r="C3533">
        <v>55352860</v>
      </c>
      <c r="D3533" t="s">
        <v>3</v>
      </c>
      <c r="E3533">
        <v>23</v>
      </c>
      <c r="F3533" t="s">
        <v>6340</v>
      </c>
      <c r="G3533">
        <v>1.1019947807599999</v>
      </c>
    </row>
    <row r="3534" spans="1:7" x14ac:dyDescent="0.2">
      <c r="A3534" t="str">
        <f t="shared" si="301"/>
        <v>DHCR24</v>
      </c>
      <c r="B3534" t="s">
        <v>35</v>
      </c>
      <c r="C3534">
        <v>55352855</v>
      </c>
      <c r="D3534" t="s">
        <v>3</v>
      </c>
      <c r="E3534">
        <v>24</v>
      </c>
      <c r="F3534" t="s">
        <v>6341</v>
      </c>
      <c r="G3534">
        <v>0.47203967953600001</v>
      </c>
    </row>
    <row r="3535" spans="1:7" x14ac:dyDescent="0.2">
      <c r="A3535" t="str">
        <f t="shared" si="301"/>
        <v>DHCR24</v>
      </c>
      <c r="B3535" t="s">
        <v>35</v>
      </c>
      <c r="C3535">
        <v>55352671</v>
      </c>
      <c r="D3535" t="s">
        <v>8</v>
      </c>
      <c r="E3535">
        <v>24</v>
      </c>
      <c r="F3535" t="s">
        <v>6342</v>
      </c>
      <c r="G3535">
        <v>0.331209138427</v>
      </c>
    </row>
    <row r="3536" spans="1:7" x14ac:dyDescent="0.2">
      <c r="A3536" t="str">
        <f t="shared" si="301"/>
        <v>DHCR24</v>
      </c>
      <c r="B3536" t="s">
        <v>35</v>
      </c>
      <c r="C3536">
        <v>55352705</v>
      </c>
      <c r="D3536" t="s">
        <v>8</v>
      </c>
      <c r="E3536">
        <v>23</v>
      </c>
      <c r="F3536" t="s">
        <v>6343</v>
      </c>
      <c r="G3536">
        <v>0.39536420865900002</v>
      </c>
    </row>
    <row r="3537" spans="1:7" x14ac:dyDescent="0.2">
      <c r="A3537" t="str">
        <f t="shared" si="301"/>
        <v>DHCR24</v>
      </c>
      <c r="B3537" t="s">
        <v>35</v>
      </c>
      <c r="C3537">
        <v>55352820</v>
      </c>
      <c r="D3537" t="s">
        <v>8</v>
      </c>
      <c r="E3537">
        <v>23</v>
      </c>
      <c r="F3537" t="s">
        <v>6344</v>
      </c>
      <c r="G3537">
        <v>0.70001648747300005</v>
      </c>
    </row>
    <row r="3538" spans="1:7" x14ac:dyDescent="0.2">
      <c r="A3538" t="str">
        <f t="shared" si="301"/>
        <v>DHCR24</v>
      </c>
      <c r="B3538" t="s">
        <v>35</v>
      </c>
      <c r="C3538">
        <v>55352922</v>
      </c>
      <c r="D3538" t="s">
        <v>8</v>
      </c>
      <c r="E3538">
        <v>24</v>
      </c>
      <c r="F3538" t="s">
        <v>6345</v>
      </c>
      <c r="G3538">
        <v>-0.102404763415</v>
      </c>
    </row>
    <row r="3539" spans="1:7" x14ac:dyDescent="0.2">
      <c r="A3539" t="str">
        <f t="shared" si="301"/>
        <v>DHCR24</v>
      </c>
      <c r="B3539" t="s">
        <v>35</v>
      </c>
      <c r="C3539">
        <v>55352908</v>
      </c>
      <c r="D3539" t="s">
        <v>3</v>
      </c>
      <c r="E3539">
        <v>23</v>
      </c>
      <c r="F3539" t="s">
        <v>6346</v>
      </c>
      <c r="G3539">
        <v>0.47027677656900002</v>
      </c>
    </row>
    <row r="3540" spans="1:7" x14ac:dyDescent="0.2">
      <c r="A3540" t="str">
        <f t="shared" ref="A3540:A3549" si="302">"DHDDS"</f>
        <v>DHDDS</v>
      </c>
      <c r="B3540" t="s">
        <v>35</v>
      </c>
      <c r="C3540">
        <v>26758953</v>
      </c>
      <c r="D3540" t="s">
        <v>8</v>
      </c>
      <c r="E3540">
        <v>24</v>
      </c>
      <c r="F3540" t="s">
        <v>6347</v>
      </c>
      <c r="G3540">
        <v>0.34452892319099998</v>
      </c>
    </row>
    <row r="3541" spans="1:7" x14ac:dyDescent="0.2">
      <c r="A3541" t="str">
        <f t="shared" si="302"/>
        <v>DHDDS</v>
      </c>
      <c r="B3541" t="s">
        <v>35</v>
      </c>
      <c r="C3541">
        <v>26758964</v>
      </c>
      <c r="D3541" t="s">
        <v>8</v>
      </c>
      <c r="E3541">
        <v>24</v>
      </c>
      <c r="F3541" t="s">
        <v>6348</v>
      </c>
      <c r="G3541">
        <v>2.5968656704799999E-2</v>
      </c>
    </row>
    <row r="3542" spans="1:7" x14ac:dyDescent="0.2">
      <c r="A3542" t="str">
        <f t="shared" si="302"/>
        <v>DHDDS</v>
      </c>
      <c r="B3542" t="s">
        <v>35</v>
      </c>
      <c r="C3542">
        <v>26759055</v>
      </c>
      <c r="D3542" t="s">
        <v>8</v>
      </c>
      <c r="E3542">
        <v>23</v>
      </c>
      <c r="F3542" t="s">
        <v>6349</v>
      </c>
      <c r="G3542">
        <v>0.180913391896</v>
      </c>
    </row>
    <row r="3543" spans="1:7" x14ac:dyDescent="0.2">
      <c r="A3543" t="str">
        <f t="shared" si="302"/>
        <v>DHDDS</v>
      </c>
      <c r="B3543" t="s">
        <v>35</v>
      </c>
      <c r="C3543">
        <v>26758968</v>
      </c>
      <c r="D3543" t="s">
        <v>3</v>
      </c>
      <c r="E3543">
        <v>24</v>
      </c>
      <c r="F3543" t="s">
        <v>6350</v>
      </c>
      <c r="G3543">
        <v>0.17283496386300001</v>
      </c>
    </row>
    <row r="3544" spans="1:7" x14ac:dyDescent="0.2">
      <c r="A3544" t="str">
        <f t="shared" si="302"/>
        <v>DHDDS</v>
      </c>
      <c r="B3544" t="s">
        <v>35</v>
      </c>
      <c r="C3544">
        <v>26758942</v>
      </c>
      <c r="D3544" t="s">
        <v>8</v>
      </c>
      <c r="E3544">
        <v>24</v>
      </c>
      <c r="F3544" t="s">
        <v>6351</v>
      </c>
      <c r="G3544">
        <v>0.74833938314799997</v>
      </c>
    </row>
    <row r="3545" spans="1:7" x14ac:dyDescent="0.2">
      <c r="A3545" t="str">
        <f t="shared" si="302"/>
        <v>DHDDS</v>
      </c>
      <c r="B3545" t="s">
        <v>35</v>
      </c>
      <c r="C3545">
        <v>26758827</v>
      </c>
      <c r="D3545" t="s">
        <v>3</v>
      </c>
      <c r="E3545">
        <v>23</v>
      </c>
      <c r="F3545" t="s">
        <v>6352</v>
      </c>
      <c r="G3545">
        <v>0.49171354690699998</v>
      </c>
    </row>
    <row r="3546" spans="1:7" x14ac:dyDescent="0.2">
      <c r="A3546" t="str">
        <f t="shared" si="302"/>
        <v>DHDDS</v>
      </c>
      <c r="B3546" t="s">
        <v>35</v>
      </c>
      <c r="C3546">
        <v>26758825</v>
      </c>
      <c r="D3546" t="s">
        <v>8</v>
      </c>
      <c r="E3546">
        <v>23</v>
      </c>
      <c r="F3546" t="s">
        <v>6353</v>
      </c>
      <c r="G3546">
        <v>7.94205885266E-2</v>
      </c>
    </row>
    <row r="3547" spans="1:7" x14ac:dyDescent="0.2">
      <c r="A3547" t="str">
        <f t="shared" si="302"/>
        <v>DHDDS</v>
      </c>
      <c r="B3547" t="s">
        <v>35</v>
      </c>
      <c r="C3547">
        <v>26758822</v>
      </c>
      <c r="D3547" t="s">
        <v>3</v>
      </c>
      <c r="E3547">
        <v>24</v>
      </c>
      <c r="F3547" t="s">
        <v>6354</v>
      </c>
      <c r="G3547">
        <v>2.1118283609400001E-2</v>
      </c>
    </row>
    <row r="3548" spans="1:7" x14ac:dyDescent="0.2">
      <c r="A3548" t="str">
        <f t="shared" si="302"/>
        <v>DHDDS</v>
      </c>
      <c r="B3548" t="s">
        <v>35</v>
      </c>
      <c r="C3548">
        <v>26758850</v>
      </c>
      <c r="D3548" t="s">
        <v>3</v>
      </c>
      <c r="E3548">
        <v>24</v>
      </c>
      <c r="F3548" t="s">
        <v>6355</v>
      </c>
      <c r="G3548">
        <v>0.54580968167199995</v>
      </c>
    </row>
    <row r="3549" spans="1:7" x14ac:dyDescent="0.2">
      <c r="A3549" t="str">
        <f t="shared" si="302"/>
        <v>DHDDS</v>
      </c>
      <c r="B3549" t="s">
        <v>35</v>
      </c>
      <c r="C3549">
        <v>26758836</v>
      </c>
      <c r="D3549" t="s">
        <v>3</v>
      </c>
      <c r="E3549">
        <v>24</v>
      </c>
      <c r="F3549" t="s">
        <v>6356</v>
      </c>
      <c r="G3549">
        <v>1.70585093518</v>
      </c>
    </row>
    <row r="3550" spans="1:7" x14ac:dyDescent="0.2">
      <c r="A3550" t="str">
        <f t="shared" ref="A3550:A3559" si="303">"DHODH"</f>
        <v>DHODH</v>
      </c>
      <c r="B3550" t="s">
        <v>273</v>
      </c>
      <c r="C3550">
        <v>72042617</v>
      </c>
      <c r="D3550" t="s">
        <v>3</v>
      </c>
      <c r="E3550">
        <v>25</v>
      </c>
      <c r="F3550" t="s">
        <v>6357</v>
      </c>
      <c r="G3550">
        <v>2.04444417425E-2</v>
      </c>
    </row>
    <row r="3551" spans="1:7" x14ac:dyDescent="0.2">
      <c r="A3551" t="str">
        <f t="shared" si="303"/>
        <v>DHODH</v>
      </c>
      <c r="B3551" t="s">
        <v>273</v>
      </c>
      <c r="C3551">
        <v>72042626</v>
      </c>
      <c r="D3551" t="s">
        <v>8</v>
      </c>
      <c r="E3551">
        <v>24</v>
      </c>
      <c r="F3551" t="s">
        <v>6358</v>
      </c>
      <c r="G3551">
        <v>0.11279198621</v>
      </c>
    </row>
    <row r="3552" spans="1:7" x14ac:dyDescent="0.2">
      <c r="A3552" t="str">
        <f t="shared" si="303"/>
        <v>DHODH</v>
      </c>
      <c r="B3552" t="s">
        <v>273</v>
      </c>
      <c r="C3552">
        <v>72042659</v>
      </c>
      <c r="D3552" t="s">
        <v>8</v>
      </c>
      <c r="E3552">
        <v>23</v>
      </c>
      <c r="F3552" t="s">
        <v>6359</v>
      </c>
      <c r="G3552">
        <v>4.0250619337199998E-2</v>
      </c>
    </row>
    <row r="3553" spans="1:7" x14ac:dyDescent="0.2">
      <c r="A3553" t="str">
        <f t="shared" si="303"/>
        <v>DHODH</v>
      </c>
      <c r="B3553" t="s">
        <v>273</v>
      </c>
      <c r="C3553">
        <v>72042666</v>
      </c>
      <c r="D3553" t="s">
        <v>8</v>
      </c>
      <c r="E3553">
        <v>24</v>
      </c>
      <c r="F3553" t="s">
        <v>6360</v>
      </c>
      <c r="G3553">
        <v>0.47410913924499998</v>
      </c>
    </row>
    <row r="3554" spans="1:7" x14ac:dyDescent="0.2">
      <c r="A3554" t="str">
        <f t="shared" si="303"/>
        <v>DHODH</v>
      </c>
      <c r="B3554" t="s">
        <v>273</v>
      </c>
      <c r="C3554">
        <v>72042709</v>
      </c>
      <c r="D3554" t="s">
        <v>8</v>
      </c>
      <c r="E3554">
        <v>24</v>
      </c>
      <c r="F3554" t="s">
        <v>6361</v>
      </c>
      <c r="G3554">
        <v>1.81502544738</v>
      </c>
    </row>
    <row r="3555" spans="1:7" x14ac:dyDescent="0.2">
      <c r="A3555" t="str">
        <f t="shared" si="303"/>
        <v>DHODH</v>
      </c>
      <c r="B3555" t="s">
        <v>273</v>
      </c>
      <c r="C3555">
        <v>72042784</v>
      </c>
      <c r="D3555" t="s">
        <v>8</v>
      </c>
      <c r="E3555">
        <v>24</v>
      </c>
      <c r="F3555" t="s">
        <v>6362</v>
      </c>
      <c r="G3555">
        <v>0.13938983561400001</v>
      </c>
    </row>
    <row r="3556" spans="1:7" x14ac:dyDescent="0.2">
      <c r="A3556" t="str">
        <f t="shared" si="303"/>
        <v>DHODH</v>
      </c>
      <c r="B3556" t="s">
        <v>273</v>
      </c>
      <c r="C3556">
        <v>72042757</v>
      </c>
      <c r="D3556" t="s">
        <v>8</v>
      </c>
      <c r="E3556">
        <v>24</v>
      </c>
      <c r="F3556" t="s">
        <v>6363</v>
      </c>
      <c r="G3556">
        <v>0.54892230965400002</v>
      </c>
    </row>
    <row r="3557" spans="1:7" x14ac:dyDescent="0.2">
      <c r="A3557" t="str">
        <f t="shared" si="303"/>
        <v>DHODH</v>
      </c>
      <c r="B3557" t="s">
        <v>273</v>
      </c>
      <c r="C3557">
        <v>72042767</v>
      </c>
      <c r="D3557" t="s">
        <v>8</v>
      </c>
      <c r="E3557">
        <v>25</v>
      </c>
      <c r="F3557" t="s">
        <v>6364</v>
      </c>
      <c r="G3557">
        <v>0.11227473127</v>
      </c>
    </row>
    <row r="3558" spans="1:7" x14ac:dyDescent="0.2">
      <c r="A3558" t="str">
        <f t="shared" si="303"/>
        <v>DHODH</v>
      </c>
      <c r="B3558" t="s">
        <v>273</v>
      </c>
      <c r="C3558">
        <v>72042775</v>
      </c>
      <c r="D3558" t="s">
        <v>8</v>
      </c>
      <c r="E3558">
        <v>24</v>
      </c>
      <c r="F3558" t="s">
        <v>6365</v>
      </c>
      <c r="G3558">
        <v>0.63605224296399998</v>
      </c>
    </row>
    <row r="3559" spans="1:7" x14ac:dyDescent="0.2">
      <c r="A3559" t="str">
        <f t="shared" si="303"/>
        <v>DHODH</v>
      </c>
      <c r="B3559" t="s">
        <v>273</v>
      </c>
      <c r="C3559">
        <v>72042752</v>
      </c>
      <c r="D3559" t="s">
        <v>8</v>
      </c>
      <c r="E3559">
        <v>24</v>
      </c>
      <c r="F3559" t="s">
        <v>6366</v>
      </c>
      <c r="G3559">
        <v>-2.0675197551099998E-2</v>
      </c>
    </row>
    <row r="3560" spans="1:7" x14ac:dyDescent="0.2">
      <c r="A3560" t="str">
        <f t="shared" ref="A3560:A3574" si="304">"DHX15"</f>
        <v>DHX15</v>
      </c>
      <c r="B3560" t="s">
        <v>24</v>
      </c>
      <c r="C3560">
        <v>24586070</v>
      </c>
      <c r="D3560" t="s">
        <v>8</v>
      </c>
      <c r="E3560">
        <v>24</v>
      </c>
      <c r="F3560" t="s">
        <v>6367</v>
      </c>
      <c r="G3560">
        <v>0.127565883096</v>
      </c>
    </row>
    <row r="3561" spans="1:7" x14ac:dyDescent="0.2">
      <c r="A3561" t="str">
        <f t="shared" si="304"/>
        <v>DHX15</v>
      </c>
      <c r="B3561" t="s">
        <v>24</v>
      </c>
      <c r="C3561">
        <v>24585934</v>
      </c>
      <c r="D3561" t="s">
        <v>8</v>
      </c>
      <c r="E3561">
        <v>23</v>
      </c>
      <c r="F3561" t="s">
        <v>6368</v>
      </c>
      <c r="G3561">
        <v>0.49963340804299999</v>
      </c>
    </row>
    <row r="3562" spans="1:7" x14ac:dyDescent="0.2">
      <c r="A3562" t="str">
        <f t="shared" si="304"/>
        <v>DHX15</v>
      </c>
      <c r="B3562" t="s">
        <v>24</v>
      </c>
      <c r="C3562">
        <v>24586148</v>
      </c>
      <c r="D3562" t="s">
        <v>3</v>
      </c>
      <c r="E3562">
        <v>23</v>
      </c>
      <c r="F3562" t="s">
        <v>6369</v>
      </c>
      <c r="G3562">
        <v>5.3338102199200002E-2</v>
      </c>
    </row>
    <row r="3563" spans="1:7" x14ac:dyDescent="0.2">
      <c r="A3563" t="str">
        <f t="shared" si="304"/>
        <v>DHX15</v>
      </c>
      <c r="B3563" t="s">
        <v>24</v>
      </c>
      <c r="C3563">
        <v>24585998</v>
      </c>
      <c r="D3563" t="s">
        <v>3</v>
      </c>
      <c r="E3563">
        <v>24</v>
      </c>
      <c r="F3563" t="s">
        <v>6370</v>
      </c>
      <c r="G3563">
        <v>8.4585344574999999E-3</v>
      </c>
    </row>
    <row r="3564" spans="1:7" x14ac:dyDescent="0.2">
      <c r="A3564" t="str">
        <f t="shared" si="304"/>
        <v>DHX15</v>
      </c>
      <c r="B3564" t="s">
        <v>24</v>
      </c>
      <c r="C3564">
        <v>24585876</v>
      </c>
      <c r="D3564" t="s">
        <v>3</v>
      </c>
      <c r="E3564">
        <v>24</v>
      </c>
      <c r="F3564" t="s">
        <v>6371</v>
      </c>
      <c r="G3564">
        <v>6.5162065566299998E-2</v>
      </c>
    </row>
    <row r="3565" spans="1:7" x14ac:dyDescent="0.2">
      <c r="A3565" t="str">
        <f t="shared" si="304"/>
        <v>DHX15</v>
      </c>
      <c r="B3565" t="s">
        <v>24</v>
      </c>
      <c r="C3565">
        <v>24585892</v>
      </c>
      <c r="D3565" t="s">
        <v>3</v>
      </c>
      <c r="E3565">
        <v>24</v>
      </c>
      <c r="F3565" t="s">
        <v>6372</v>
      </c>
      <c r="G3565">
        <v>5.3971301806000004E-4</v>
      </c>
    </row>
    <row r="3566" spans="1:7" x14ac:dyDescent="0.2">
      <c r="A3566" t="str">
        <f t="shared" si="304"/>
        <v>DHX15</v>
      </c>
      <c r="B3566" t="s">
        <v>24</v>
      </c>
      <c r="C3566">
        <v>24585982</v>
      </c>
      <c r="D3566" t="s">
        <v>3</v>
      </c>
      <c r="E3566">
        <v>24</v>
      </c>
      <c r="F3566" t="s">
        <v>6373</v>
      </c>
      <c r="G3566">
        <v>0.207493795546</v>
      </c>
    </row>
    <row r="3567" spans="1:7" x14ac:dyDescent="0.2">
      <c r="A3567" t="str">
        <f t="shared" si="304"/>
        <v>DHX15</v>
      </c>
      <c r="B3567" t="s">
        <v>24</v>
      </c>
      <c r="C3567">
        <v>24586106</v>
      </c>
      <c r="D3567" t="s">
        <v>3</v>
      </c>
      <c r="E3567">
        <v>24</v>
      </c>
      <c r="F3567" t="s">
        <v>6374</v>
      </c>
      <c r="G3567">
        <v>0.441715651544</v>
      </c>
    </row>
    <row r="3568" spans="1:7" x14ac:dyDescent="0.2">
      <c r="A3568" t="str">
        <f t="shared" si="304"/>
        <v>DHX15</v>
      </c>
      <c r="B3568" t="s">
        <v>24</v>
      </c>
      <c r="C3568">
        <v>24586112</v>
      </c>
      <c r="D3568" t="s">
        <v>3</v>
      </c>
      <c r="E3568">
        <v>23</v>
      </c>
      <c r="F3568" t="s">
        <v>6375</v>
      </c>
      <c r="G3568">
        <v>0.91863777524599999</v>
      </c>
    </row>
    <row r="3569" spans="1:7" x14ac:dyDescent="0.2">
      <c r="A3569" t="str">
        <f t="shared" si="304"/>
        <v>DHX15</v>
      </c>
      <c r="B3569" t="s">
        <v>24</v>
      </c>
      <c r="C3569">
        <v>24586128</v>
      </c>
      <c r="D3569" t="s">
        <v>3</v>
      </c>
      <c r="E3569">
        <v>22</v>
      </c>
      <c r="F3569" t="s">
        <v>6376</v>
      </c>
      <c r="G3569">
        <v>1.5817288167100001</v>
      </c>
    </row>
    <row r="3570" spans="1:7" x14ac:dyDescent="0.2">
      <c r="A3570" t="str">
        <f t="shared" si="304"/>
        <v>DHX15</v>
      </c>
      <c r="B3570" t="s">
        <v>24</v>
      </c>
      <c r="C3570">
        <v>24586034</v>
      </c>
      <c r="D3570" t="s">
        <v>8</v>
      </c>
      <c r="E3570">
        <v>24</v>
      </c>
      <c r="F3570" t="s">
        <v>6377</v>
      </c>
      <c r="G3570">
        <v>-4.4835525297499998E-2</v>
      </c>
    </row>
    <row r="3571" spans="1:7" x14ac:dyDescent="0.2">
      <c r="A3571" t="str">
        <f t="shared" si="304"/>
        <v>DHX15</v>
      </c>
      <c r="B3571" t="s">
        <v>24</v>
      </c>
      <c r="C3571">
        <v>24585930</v>
      </c>
      <c r="D3571" t="s">
        <v>3</v>
      </c>
      <c r="E3571">
        <v>24</v>
      </c>
      <c r="F3571" t="s">
        <v>6378</v>
      </c>
      <c r="G3571">
        <v>0.116018894513</v>
      </c>
    </row>
    <row r="3572" spans="1:7" x14ac:dyDescent="0.2">
      <c r="A3572" t="str">
        <f t="shared" si="304"/>
        <v>DHX15</v>
      </c>
      <c r="B3572" t="s">
        <v>24</v>
      </c>
      <c r="C3572">
        <v>24585935</v>
      </c>
      <c r="D3572" t="s">
        <v>3</v>
      </c>
      <c r="E3572">
        <v>24</v>
      </c>
      <c r="F3572" t="s">
        <v>6379</v>
      </c>
      <c r="G3572">
        <v>4.8800316178700003E-2</v>
      </c>
    </row>
    <row r="3573" spans="1:7" x14ac:dyDescent="0.2">
      <c r="A3573" t="str">
        <f t="shared" si="304"/>
        <v>DHX15</v>
      </c>
      <c r="B3573" t="s">
        <v>24</v>
      </c>
      <c r="C3573">
        <v>24586058</v>
      </c>
      <c r="D3573" t="s">
        <v>8</v>
      </c>
      <c r="E3573">
        <v>24</v>
      </c>
      <c r="F3573" t="s">
        <v>6380</v>
      </c>
      <c r="G3573">
        <v>-3.4292066769100002E-2</v>
      </c>
    </row>
    <row r="3574" spans="1:7" x14ac:dyDescent="0.2">
      <c r="A3574" t="str">
        <f t="shared" si="304"/>
        <v>DHX15</v>
      </c>
      <c r="B3574" t="s">
        <v>24</v>
      </c>
      <c r="C3574">
        <v>24585994</v>
      </c>
      <c r="D3574" t="s">
        <v>3</v>
      </c>
      <c r="E3574">
        <v>23</v>
      </c>
      <c r="F3574" t="s">
        <v>6381</v>
      </c>
      <c r="G3574">
        <v>8.2723560349999992E-3</v>
      </c>
    </row>
    <row r="3575" spans="1:7" x14ac:dyDescent="0.2">
      <c r="A3575" t="str">
        <f t="shared" ref="A3575:A3584" si="305">"DHX16"</f>
        <v>DHX16</v>
      </c>
      <c r="B3575" t="s">
        <v>75</v>
      </c>
      <c r="C3575">
        <v>30640739</v>
      </c>
      <c r="D3575" t="s">
        <v>3</v>
      </c>
      <c r="E3575">
        <v>23</v>
      </c>
      <c r="F3575" t="s">
        <v>6382</v>
      </c>
      <c r="G3575">
        <v>0.63246851861099995</v>
      </c>
    </row>
    <row r="3576" spans="1:7" x14ac:dyDescent="0.2">
      <c r="A3576" t="str">
        <f t="shared" si="305"/>
        <v>DHX16</v>
      </c>
      <c r="B3576" t="s">
        <v>75</v>
      </c>
      <c r="C3576">
        <v>30640559</v>
      </c>
      <c r="D3576" t="s">
        <v>3</v>
      </c>
      <c r="E3576">
        <v>23</v>
      </c>
      <c r="F3576" t="s">
        <v>6383</v>
      </c>
      <c r="G3576">
        <v>0.297253225191</v>
      </c>
    </row>
    <row r="3577" spans="1:7" x14ac:dyDescent="0.2">
      <c r="A3577" t="str">
        <f t="shared" si="305"/>
        <v>DHX16</v>
      </c>
      <c r="B3577" t="s">
        <v>75</v>
      </c>
      <c r="C3577">
        <v>30640566</v>
      </c>
      <c r="D3577" t="s">
        <v>3</v>
      </c>
      <c r="E3577">
        <v>24</v>
      </c>
      <c r="F3577" t="s">
        <v>6384</v>
      </c>
      <c r="G3577">
        <v>0.110288067258</v>
      </c>
    </row>
    <row r="3578" spans="1:7" x14ac:dyDescent="0.2">
      <c r="A3578" t="str">
        <f t="shared" si="305"/>
        <v>DHX16</v>
      </c>
      <c r="B3578" t="s">
        <v>75</v>
      </c>
      <c r="C3578">
        <v>30640588</v>
      </c>
      <c r="D3578" t="s">
        <v>3</v>
      </c>
      <c r="E3578">
        <v>22</v>
      </c>
      <c r="F3578" t="s">
        <v>6385</v>
      </c>
      <c r="G3578">
        <v>0.54734881247099998</v>
      </c>
    </row>
    <row r="3579" spans="1:7" x14ac:dyDescent="0.2">
      <c r="A3579" t="str">
        <f t="shared" si="305"/>
        <v>DHX16</v>
      </c>
      <c r="B3579" t="s">
        <v>75</v>
      </c>
      <c r="C3579">
        <v>30640631</v>
      </c>
      <c r="D3579" t="s">
        <v>3</v>
      </c>
      <c r="E3579">
        <v>24</v>
      </c>
      <c r="F3579" t="s">
        <v>6386</v>
      </c>
      <c r="G3579">
        <v>0.10211347422</v>
      </c>
    </row>
    <row r="3580" spans="1:7" x14ac:dyDescent="0.2">
      <c r="A3580" t="str">
        <f t="shared" si="305"/>
        <v>DHX16</v>
      </c>
      <c r="B3580" t="s">
        <v>75</v>
      </c>
      <c r="C3580">
        <v>30640638</v>
      </c>
      <c r="D3580" t="s">
        <v>3</v>
      </c>
      <c r="E3580">
        <v>24</v>
      </c>
      <c r="F3580" t="s">
        <v>6387</v>
      </c>
      <c r="G3580">
        <v>5.4230531168200001E-2</v>
      </c>
    </row>
    <row r="3581" spans="1:7" x14ac:dyDescent="0.2">
      <c r="A3581" t="str">
        <f t="shared" si="305"/>
        <v>DHX16</v>
      </c>
      <c r="B3581" t="s">
        <v>75</v>
      </c>
      <c r="C3581">
        <v>30640643</v>
      </c>
      <c r="D3581" t="s">
        <v>3</v>
      </c>
      <c r="E3581">
        <v>24</v>
      </c>
      <c r="F3581" t="s">
        <v>6388</v>
      </c>
      <c r="G3581">
        <v>0.24500315731899999</v>
      </c>
    </row>
    <row r="3582" spans="1:7" x14ac:dyDescent="0.2">
      <c r="A3582" t="str">
        <f t="shared" si="305"/>
        <v>DHX16</v>
      </c>
      <c r="B3582" t="s">
        <v>75</v>
      </c>
      <c r="C3582">
        <v>30640731</v>
      </c>
      <c r="D3582" t="s">
        <v>3</v>
      </c>
      <c r="E3582">
        <v>23</v>
      </c>
      <c r="F3582" t="s">
        <v>6389</v>
      </c>
      <c r="G3582">
        <v>1.82018266892</v>
      </c>
    </row>
    <row r="3583" spans="1:7" x14ac:dyDescent="0.2">
      <c r="A3583" t="str">
        <f t="shared" si="305"/>
        <v>DHX16</v>
      </c>
      <c r="B3583" t="s">
        <v>75</v>
      </c>
      <c r="C3583">
        <v>30640538</v>
      </c>
      <c r="D3583" t="s">
        <v>8</v>
      </c>
      <c r="E3583">
        <v>24</v>
      </c>
      <c r="F3583" t="s">
        <v>6390</v>
      </c>
      <c r="G3583">
        <v>0.42421889152100001</v>
      </c>
    </row>
    <row r="3584" spans="1:7" x14ac:dyDescent="0.2">
      <c r="A3584" t="str">
        <f t="shared" si="305"/>
        <v>DHX16</v>
      </c>
      <c r="B3584" t="s">
        <v>75</v>
      </c>
      <c r="C3584">
        <v>30640759</v>
      </c>
      <c r="D3584" t="s">
        <v>3</v>
      </c>
      <c r="E3584">
        <v>24</v>
      </c>
      <c r="F3584" t="s">
        <v>6391</v>
      </c>
      <c r="G3584">
        <v>0.132926838316</v>
      </c>
    </row>
    <row r="3585" spans="1:7" x14ac:dyDescent="0.2">
      <c r="A3585" t="str">
        <f t="shared" ref="A3585:A3593" si="306">"DHX29"</f>
        <v>DHX29</v>
      </c>
      <c r="B3585" t="s">
        <v>64</v>
      </c>
      <c r="C3585">
        <v>54603530</v>
      </c>
      <c r="D3585" t="s">
        <v>8</v>
      </c>
      <c r="E3585">
        <v>23</v>
      </c>
      <c r="F3585" t="s">
        <v>6392</v>
      </c>
      <c r="G3585">
        <v>0.38342772751499998</v>
      </c>
    </row>
    <row r="3586" spans="1:7" x14ac:dyDescent="0.2">
      <c r="A3586" t="str">
        <f t="shared" si="306"/>
        <v>DHX29</v>
      </c>
      <c r="B3586" t="s">
        <v>64</v>
      </c>
      <c r="C3586">
        <v>54603515</v>
      </c>
      <c r="D3586" t="s">
        <v>8</v>
      </c>
      <c r="E3586">
        <v>23</v>
      </c>
      <c r="F3586" t="s">
        <v>6393</v>
      </c>
      <c r="G3586">
        <v>1.5447664801400001</v>
      </c>
    </row>
    <row r="3587" spans="1:7" x14ac:dyDescent="0.2">
      <c r="A3587" t="str">
        <f t="shared" si="306"/>
        <v>DHX29</v>
      </c>
      <c r="B3587" t="s">
        <v>64</v>
      </c>
      <c r="C3587">
        <v>54603436</v>
      </c>
      <c r="D3587" t="s">
        <v>8</v>
      </c>
      <c r="E3587">
        <v>24</v>
      </c>
      <c r="F3587" t="s">
        <v>6394</v>
      </c>
      <c r="G3587">
        <v>8.0128190749699998E-2</v>
      </c>
    </row>
    <row r="3588" spans="1:7" x14ac:dyDescent="0.2">
      <c r="A3588" t="str">
        <f t="shared" si="306"/>
        <v>DHX29</v>
      </c>
      <c r="B3588" t="s">
        <v>64</v>
      </c>
      <c r="C3588">
        <v>54603431</v>
      </c>
      <c r="D3588" t="s">
        <v>3</v>
      </c>
      <c r="E3588">
        <v>24</v>
      </c>
      <c r="F3588" t="s">
        <v>6395</v>
      </c>
      <c r="G3588">
        <v>0.17811015071700001</v>
      </c>
    </row>
    <row r="3589" spans="1:7" x14ac:dyDescent="0.2">
      <c r="A3589" t="str">
        <f t="shared" si="306"/>
        <v>DHX29</v>
      </c>
      <c r="B3589" t="s">
        <v>64</v>
      </c>
      <c r="C3589">
        <v>54603438</v>
      </c>
      <c r="D3589" t="s">
        <v>3</v>
      </c>
      <c r="E3589">
        <v>23</v>
      </c>
      <c r="F3589" t="s">
        <v>6396</v>
      </c>
      <c r="G3589">
        <v>0.60452119249900005</v>
      </c>
    </row>
    <row r="3590" spans="1:7" x14ac:dyDescent="0.2">
      <c r="A3590" t="str">
        <f t="shared" si="306"/>
        <v>DHX29</v>
      </c>
      <c r="B3590" t="s">
        <v>64</v>
      </c>
      <c r="C3590">
        <v>54603309</v>
      </c>
      <c r="D3590" t="s">
        <v>3</v>
      </c>
      <c r="E3590">
        <v>22</v>
      </c>
      <c r="F3590" t="s">
        <v>6397</v>
      </c>
      <c r="G3590">
        <v>0.46821956671100001</v>
      </c>
    </row>
    <row r="3591" spans="1:7" x14ac:dyDescent="0.2">
      <c r="A3591" t="str">
        <f t="shared" si="306"/>
        <v>DHX29</v>
      </c>
      <c r="B3591" t="s">
        <v>64</v>
      </c>
      <c r="C3591">
        <v>54603551</v>
      </c>
      <c r="D3591" t="s">
        <v>8</v>
      </c>
      <c r="E3591">
        <v>24</v>
      </c>
      <c r="F3591" t="s">
        <v>6398</v>
      </c>
      <c r="G3591">
        <v>0.38764796146699998</v>
      </c>
    </row>
    <row r="3592" spans="1:7" x14ac:dyDescent="0.2">
      <c r="A3592" t="str">
        <f t="shared" si="306"/>
        <v>DHX29</v>
      </c>
      <c r="B3592" t="s">
        <v>64</v>
      </c>
      <c r="C3592">
        <v>54603498</v>
      </c>
      <c r="D3592" t="s">
        <v>3</v>
      </c>
      <c r="E3592">
        <v>24</v>
      </c>
      <c r="F3592" t="s">
        <v>6399</v>
      </c>
      <c r="G3592">
        <v>0.383623880355</v>
      </c>
    </row>
    <row r="3593" spans="1:7" x14ac:dyDescent="0.2">
      <c r="A3593" t="str">
        <f t="shared" si="306"/>
        <v>DHX29</v>
      </c>
      <c r="B3593" t="s">
        <v>64</v>
      </c>
      <c r="C3593">
        <v>54603448</v>
      </c>
      <c r="D3593" t="s">
        <v>3</v>
      </c>
      <c r="E3593">
        <v>24</v>
      </c>
      <c r="F3593" t="s">
        <v>6400</v>
      </c>
      <c r="G3593">
        <v>0.85071232736199998</v>
      </c>
    </row>
    <row r="3594" spans="1:7" x14ac:dyDescent="0.2">
      <c r="A3594" t="str">
        <f t="shared" ref="A3594:A3603" si="307">"DHX37"</f>
        <v>DHX37</v>
      </c>
      <c r="B3594" t="s">
        <v>140</v>
      </c>
      <c r="C3594">
        <v>125473501</v>
      </c>
      <c r="D3594" t="s">
        <v>3</v>
      </c>
      <c r="E3594">
        <v>23</v>
      </c>
      <c r="F3594" t="s">
        <v>6401</v>
      </c>
      <c r="G3594">
        <v>4.3905472640199998E-2</v>
      </c>
    </row>
    <row r="3595" spans="1:7" x14ac:dyDescent="0.2">
      <c r="A3595" t="str">
        <f t="shared" si="307"/>
        <v>DHX37</v>
      </c>
      <c r="B3595" t="s">
        <v>140</v>
      </c>
      <c r="C3595">
        <v>125473532</v>
      </c>
      <c r="D3595" t="s">
        <v>3</v>
      </c>
      <c r="E3595">
        <v>23</v>
      </c>
      <c r="F3595" t="s">
        <v>6402</v>
      </c>
      <c r="G3595">
        <v>0.90759420197899998</v>
      </c>
    </row>
    <row r="3596" spans="1:7" x14ac:dyDescent="0.2">
      <c r="A3596" t="str">
        <f t="shared" si="307"/>
        <v>DHX37</v>
      </c>
      <c r="B3596" t="s">
        <v>140</v>
      </c>
      <c r="C3596">
        <v>125473422</v>
      </c>
      <c r="D3596" t="s">
        <v>8</v>
      </c>
      <c r="E3596">
        <v>23</v>
      </c>
      <c r="F3596" t="s">
        <v>6403</v>
      </c>
      <c r="G3596">
        <v>9.3299022982000004E-2</v>
      </c>
    </row>
    <row r="3597" spans="1:7" x14ac:dyDescent="0.2">
      <c r="A3597" t="str">
        <f t="shared" si="307"/>
        <v>DHX37</v>
      </c>
      <c r="B3597" t="s">
        <v>140</v>
      </c>
      <c r="C3597">
        <v>125473452</v>
      </c>
      <c r="D3597" t="s">
        <v>8</v>
      </c>
      <c r="E3597">
        <v>22</v>
      </c>
      <c r="F3597" t="s">
        <v>6404</v>
      </c>
      <c r="G3597">
        <v>1.0466860391699999</v>
      </c>
    </row>
    <row r="3598" spans="1:7" x14ac:dyDescent="0.2">
      <c r="A3598" t="str">
        <f t="shared" si="307"/>
        <v>DHX37</v>
      </c>
      <c r="B3598" t="s">
        <v>140</v>
      </c>
      <c r="C3598">
        <v>125473510</v>
      </c>
      <c r="D3598" t="s">
        <v>8</v>
      </c>
      <c r="E3598">
        <v>22</v>
      </c>
      <c r="F3598" t="s">
        <v>6405</v>
      </c>
      <c r="G3598">
        <v>0.25962013385499999</v>
      </c>
    </row>
    <row r="3599" spans="1:7" x14ac:dyDescent="0.2">
      <c r="A3599" t="str">
        <f t="shared" si="307"/>
        <v>DHX37</v>
      </c>
      <c r="B3599" t="s">
        <v>140</v>
      </c>
      <c r="C3599">
        <v>125473440</v>
      </c>
      <c r="D3599" t="s">
        <v>3</v>
      </c>
      <c r="E3599">
        <v>22</v>
      </c>
      <c r="F3599" t="s">
        <v>6406</v>
      </c>
      <c r="G3599">
        <v>1.0223550885199999</v>
      </c>
    </row>
    <row r="3600" spans="1:7" x14ac:dyDescent="0.2">
      <c r="A3600" t="str">
        <f t="shared" si="307"/>
        <v>DHX37</v>
      </c>
      <c r="B3600" t="s">
        <v>140</v>
      </c>
      <c r="C3600">
        <v>125473649</v>
      </c>
      <c r="D3600" t="s">
        <v>3</v>
      </c>
      <c r="E3600">
        <v>23</v>
      </c>
      <c r="F3600" t="s">
        <v>6407</v>
      </c>
      <c r="G3600">
        <v>0.48627835907799999</v>
      </c>
    </row>
    <row r="3601" spans="1:7" x14ac:dyDescent="0.2">
      <c r="A3601" t="str">
        <f t="shared" si="307"/>
        <v>DHX37</v>
      </c>
      <c r="B3601" t="s">
        <v>140</v>
      </c>
      <c r="C3601">
        <v>125473658</v>
      </c>
      <c r="D3601" t="s">
        <v>8</v>
      </c>
      <c r="E3601">
        <v>23</v>
      </c>
      <c r="F3601" t="s">
        <v>6408</v>
      </c>
      <c r="G3601">
        <v>0.93095887230999996</v>
      </c>
    </row>
    <row r="3602" spans="1:7" x14ac:dyDescent="0.2">
      <c r="A3602" t="str">
        <f t="shared" si="307"/>
        <v>DHX37</v>
      </c>
      <c r="B3602" t="s">
        <v>140</v>
      </c>
      <c r="C3602">
        <v>125473516</v>
      </c>
      <c r="D3602" t="s">
        <v>8</v>
      </c>
      <c r="E3602">
        <v>23</v>
      </c>
      <c r="F3602" t="s">
        <v>6409</v>
      </c>
      <c r="G3602">
        <v>-9.62158359166E-3</v>
      </c>
    </row>
    <row r="3603" spans="1:7" x14ac:dyDescent="0.2">
      <c r="A3603" t="str">
        <f t="shared" si="307"/>
        <v>DHX37</v>
      </c>
      <c r="B3603" t="s">
        <v>140</v>
      </c>
      <c r="C3603">
        <v>125473716</v>
      </c>
      <c r="D3603" t="s">
        <v>8</v>
      </c>
      <c r="E3603">
        <v>23</v>
      </c>
      <c r="F3603" t="s">
        <v>6410</v>
      </c>
      <c r="G3603">
        <v>3.4625532431500003E-2</v>
      </c>
    </row>
    <row r="3604" spans="1:7" x14ac:dyDescent="0.2">
      <c r="A3604" t="str">
        <f t="shared" ref="A3604:A3613" si="308">"DHX8"</f>
        <v>DHX8</v>
      </c>
      <c r="B3604" t="s">
        <v>484</v>
      </c>
      <c r="C3604">
        <v>41561345</v>
      </c>
      <c r="D3604" t="s">
        <v>3</v>
      </c>
      <c r="E3604">
        <v>23</v>
      </c>
      <c r="F3604" t="s">
        <v>6411</v>
      </c>
      <c r="G3604">
        <v>0.98306165716799998</v>
      </c>
    </row>
    <row r="3605" spans="1:7" x14ac:dyDescent="0.2">
      <c r="A3605" t="str">
        <f t="shared" si="308"/>
        <v>DHX8</v>
      </c>
      <c r="B3605" t="s">
        <v>484</v>
      </c>
      <c r="C3605">
        <v>41561433</v>
      </c>
      <c r="D3605" t="s">
        <v>3</v>
      </c>
      <c r="E3605">
        <v>23</v>
      </c>
      <c r="F3605" t="s">
        <v>6412</v>
      </c>
      <c r="G3605">
        <v>0.68476821573500002</v>
      </c>
    </row>
    <row r="3606" spans="1:7" x14ac:dyDescent="0.2">
      <c r="A3606" t="str">
        <f t="shared" si="308"/>
        <v>DHX8</v>
      </c>
      <c r="B3606" t="s">
        <v>484</v>
      </c>
      <c r="C3606">
        <v>41561450</v>
      </c>
      <c r="D3606" t="s">
        <v>3</v>
      </c>
      <c r="E3606">
        <v>23</v>
      </c>
      <c r="F3606" t="s">
        <v>6413</v>
      </c>
      <c r="G3606">
        <v>5.5016485424700001E-2</v>
      </c>
    </row>
    <row r="3607" spans="1:7" x14ac:dyDescent="0.2">
      <c r="A3607" t="str">
        <f t="shared" si="308"/>
        <v>DHX8</v>
      </c>
      <c r="B3607" t="s">
        <v>484</v>
      </c>
      <c r="C3607">
        <v>41561456</v>
      </c>
      <c r="D3607" t="s">
        <v>3</v>
      </c>
      <c r="E3607">
        <v>24</v>
      </c>
      <c r="F3607" t="s">
        <v>6414</v>
      </c>
      <c r="G3607">
        <v>4.0557622260699998E-2</v>
      </c>
    </row>
    <row r="3608" spans="1:7" x14ac:dyDescent="0.2">
      <c r="A3608" t="str">
        <f t="shared" si="308"/>
        <v>DHX8</v>
      </c>
      <c r="B3608" t="s">
        <v>484</v>
      </c>
      <c r="C3608">
        <v>41561408</v>
      </c>
      <c r="D3608" t="s">
        <v>8</v>
      </c>
      <c r="E3608">
        <v>24</v>
      </c>
      <c r="F3608" t="s">
        <v>6415</v>
      </c>
      <c r="G3608">
        <v>0.45378143014799999</v>
      </c>
    </row>
    <row r="3609" spans="1:7" x14ac:dyDescent="0.2">
      <c r="A3609" t="str">
        <f t="shared" si="308"/>
        <v>DHX8</v>
      </c>
      <c r="B3609" t="s">
        <v>484</v>
      </c>
      <c r="C3609">
        <v>41561414</v>
      </c>
      <c r="D3609" t="s">
        <v>8</v>
      </c>
      <c r="E3609">
        <v>24</v>
      </c>
      <c r="F3609" t="s">
        <v>6416</v>
      </c>
      <c r="G3609">
        <v>0.42691727393500001</v>
      </c>
    </row>
    <row r="3610" spans="1:7" x14ac:dyDescent="0.2">
      <c r="A3610" t="str">
        <f t="shared" si="308"/>
        <v>DHX8</v>
      </c>
      <c r="B3610" t="s">
        <v>484</v>
      </c>
      <c r="C3610">
        <v>41561447</v>
      </c>
      <c r="D3610" t="s">
        <v>8</v>
      </c>
      <c r="E3610">
        <v>22</v>
      </c>
      <c r="F3610" t="s">
        <v>6417</v>
      </c>
      <c r="G3610">
        <v>1.3321701270999999</v>
      </c>
    </row>
    <row r="3611" spans="1:7" x14ac:dyDescent="0.2">
      <c r="A3611" t="str">
        <f t="shared" si="308"/>
        <v>DHX8</v>
      </c>
      <c r="B3611" t="s">
        <v>484</v>
      </c>
      <c r="C3611">
        <v>41561587</v>
      </c>
      <c r="D3611" t="s">
        <v>8</v>
      </c>
      <c r="E3611">
        <v>24</v>
      </c>
      <c r="F3611" t="s">
        <v>6418</v>
      </c>
      <c r="G3611">
        <v>-6.89895806023E-3</v>
      </c>
    </row>
    <row r="3612" spans="1:7" x14ac:dyDescent="0.2">
      <c r="A3612" t="str">
        <f t="shared" si="308"/>
        <v>DHX8</v>
      </c>
      <c r="B3612" t="s">
        <v>484</v>
      </c>
      <c r="C3612">
        <v>41561596</v>
      </c>
      <c r="D3612" t="s">
        <v>8</v>
      </c>
      <c r="E3612">
        <v>24</v>
      </c>
      <c r="F3612" t="s">
        <v>6419</v>
      </c>
      <c r="G3612">
        <v>0.63671695533499995</v>
      </c>
    </row>
    <row r="3613" spans="1:7" x14ac:dyDescent="0.2">
      <c r="A3613" t="str">
        <f t="shared" si="308"/>
        <v>DHX8</v>
      </c>
      <c r="B3613" t="s">
        <v>484</v>
      </c>
      <c r="C3613">
        <v>41561298</v>
      </c>
      <c r="D3613" t="s">
        <v>3</v>
      </c>
      <c r="E3613">
        <v>23</v>
      </c>
      <c r="F3613" t="s">
        <v>6420</v>
      </c>
      <c r="G3613">
        <v>-1.4226274996900001E-2</v>
      </c>
    </row>
    <row r="3614" spans="1:7" x14ac:dyDescent="0.2">
      <c r="A3614" t="str">
        <f t="shared" ref="A3614:A3623" si="309">"DHX9"</f>
        <v>DHX9</v>
      </c>
      <c r="B3614" t="s">
        <v>35</v>
      </c>
      <c r="C3614">
        <v>182808766</v>
      </c>
      <c r="D3614" t="s">
        <v>3</v>
      </c>
      <c r="E3614">
        <v>22</v>
      </c>
      <c r="F3614" t="s">
        <v>6421</v>
      </c>
      <c r="G3614">
        <v>0.15053436236699999</v>
      </c>
    </row>
    <row r="3615" spans="1:7" x14ac:dyDescent="0.2">
      <c r="A3615" t="str">
        <f t="shared" si="309"/>
        <v>DHX9</v>
      </c>
      <c r="B3615" t="s">
        <v>35</v>
      </c>
      <c r="C3615">
        <v>182808470</v>
      </c>
      <c r="D3615" t="s">
        <v>3</v>
      </c>
      <c r="E3615">
        <v>21</v>
      </c>
      <c r="F3615" t="s">
        <v>6422</v>
      </c>
      <c r="G3615">
        <v>0.92670409184400004</v>
      </c>
    </row>
    <row r="3616" spans="1:7" x14ac:dyDescent="0.2">
      <c r="A3616" t="str">
        <f t="shared" si="309"/>
        <v>DHX9</v>
      </c>
      <c r="B3616" t="s">
        <v>35</v>
      </c>
      <c r="C3616">
        <v>182808482</v>
      </c>
      <c r="D3616" t="s">
        <v>3</v>
      </c>
      <c r="E3616">
        <v>23</v>
      </c>
      <c r="F3616" t="s">
        <v>6423</v>
      </c>
      <c r="G3616">
        <v>0.81513231390600005</v>
      </c>
    </row>
    <row r="3617" spans="1:7" x14ac:dyDescent="0.2">
      <c r="A3617" t="str">
        <f t="shared" si="309"/>
        <v>DHX9</v>
      </c>
      <c r="B3617" t="s">
        <v>35</v>
      </c>
      <c r="C3617">
        <v>182808499</v>
      </c>
      <c r="D3617" t="s">
        <v>3</v>
      </c>
      <c r="E3617">
        <v>23</v>
      </c>
      <c r="F3617" t="s">
        <v>6424</v>
      </c>
      <c r="G3617">
        <v>1.25816359425</v>
      </c>
    </row>
    <row r="3618" spans="1:7" x14ac:dyDescent="0.2">
      <c r="A3618" t="str">
        <f t="shared" si="309"/>
        <v>DHX9</v>
      </c>
      <c r="B3618" t="s">
        <v>35</v>
      </c>
      <c r="C3618">
        <v>182808645</v>
      </c>
      <c r="D3618" t="s">
        <v>3</v>
      </c>
      <c r="E3618">
        <v>23</v>
      </c>
      <c r="F3618" t="s">
        <v>6425</v>
      </c>
      <c r="G3618">
        <v>0.14135251872999999</v>
      </c>
    </row>
    <row r="3619" spans="1:7" x14ac:dyDescent="0.2">
      <c r="A3619" t="str">
        <f t="shared" si="309"/>
        <v>DHX9</v>
      </c>
      <c r="B3619" t="s">
        <v>35</v>
      </c>
      <c r="C3619">
        <v>182808734</v>
      </c>
      <c r="D3619" t="s">
        <v>8</v>
      </c>
      <c r="E3619">
        <v>22</v>
      </c>
      <c r="F3619" t="s">
        <v>6426</v>
      </c>
      <c r="G3619">
        <v>0.184393463433</v>
      </c>
    </row>
    <row r="3620" spans="1:7" x14ac:dyDescent="0.2">
      <c r="A3620" t="str">
        <f t="shared" si="309"/>
        <v>DHX9</v>
      </c>
      <c r="B3620" t="s">
        <v>35</v>
      </c>
      <c r="C3620">
        <v>182808691</v>
      </c>
      <c r="D3620" t="s">
        <v>8</v>
      </c>
      <c r="E3620">
        <v>24</v>
      </c>
      <c r="F3620" t="s">
        <v>6427</v>
      </c>
      <c r="G3620">
        <v>0.152684428116</v>
      </c>
    </row>
    <row r="3621" spans="1:7" x14ac:dyDescent="0.2">
      <c r="A3621" t="str">
        <f t="shared" si="309"/>
        <v>DHX9</v>
      </c>
      <c r="B3621" t="s">
        <v>35</v>
      </c>
      <c r="C3621">
        <v>182808657</v>
      </c>
      <c r="D3621" t="s">
        <v>8</v>
      </c>
      <c r="E3621">
        <v>24</v>
      </c>
      <c r="F3621" t="s">
        <v>6428</v>
      </c>
      <c r="G3621">
        <v>-9.3298173820499999E-2</v>
      </c>
    </row>
    <row r="3622" spans="1:7" x14ac:dyDescent="0.2">
      <c r="A3622" t="str">
        <f t="shared" si="309"/>
        <v>DHX9</v>
      </c>
      <c r="B3622" t="s">
        <v>35</v>
      </c>
      <c r="C3622">
        <v>182808557</v>
      </c>
      <c r="D3622" t="s">
        <v>8</v>
      </c>
      <c r="E3622">
        <v>24</v>
      </c>
      <c r="F3622" t="s">
        <v>6429</v>
      </c>
      <c r="G3622">
        <v>0.22811320767900001</v>
      </c>
    </row>
    <row r="3623" spans="1:7" x14ac:dyDescent="0.2">
      <c r="A3623" t="str">
        <f t="shared" si="309"/>
        <v>DHX9</v>
      </c>
      <c r="B3623" t="s">
        <v>35</v>
      </c>
      <c r="C3623">
        <v>182808738</v>
      </c>
      <c r="D3623" t="s">
        <v>3</v>
      </c>
      <c r="E3623">
        <v>22</v>
      </c>
      <c r="F3623" t="s">
        <v>6430</v>
      </c>
      <c r="G3623">
        <v>0.136833130108</v>
      </c>
    </row>
    <row r="3624" spans="1:7" x14ac:dyDescent="0.2">
      <c r="A3624" t="str">
        <f t="shared" ref="A3624:A3643" si="310">"DIAPH1"</f>
        <v>DIAPH1</v>
      </c>
      <c r="B3624" t="s">
        <v>64</v>
      </c>
      <c r="C3624">
        <v>140998497</v>
      </c>
      <c r="D3624" t="s">
        <v>8</v>
      </c>
      <c r="E3624">
        <v>24</v>
      </c>
      <c r="F3624" t="s">
        <v>6431</v>
      </c>
      <c r="G3624">
        <v>0.66706169674799998</v>
      </c>
    </row>
    <row r="3625" spans="1:7" x14ac:dyDescent="0.2">
      <c r="A3625" t="str">
        <f t="shared" si="310"/>
        <v>DIAPH1</v>
      </c>
      <c r="B3625" t="s">
        <v>64</v>
      </c>
      <c r="C3625">
        <v>140998471</v>
      </c>
      <c r="D3625" t="s">
        <v>8</v>
      </c>
      <c r="E3625">
        <v>24</v>
      </c>
      <c r="F3625" t="s">
        <v>6432</v>
      </c>
      <c r="G3625">
        <v>-1.70607985223E-4</v>
      </c>
    </row>
    <row r="3626" spans="1:7" x14ac:dyDescent="0.2">
      <c r="A3626" t="str">
        <f t="shared" si="310"/>
        <v>DIAPH1</v>
      </c>
      <c r="B3626" t="s">
        <v>64</v>
      </c>
      <c r="C3626">
        <v>140998351</v>
      </c>
      <c r="D3626" t="s">
        <v>8</v>
      </c>
      <c r="E3626">
        <v>23</v>
      </c>
      <c r="F3626" t="s">
        <v>6433</v>
      </c>
      <c r="G3626">
        <v>0.71040473030700002</v>
      </c>
    </row>
    <row r="3627" spans="1:7" x14ac:dyDescent="0.2">
      <c r="A3627" t="str">
        <f t="shared" si="310"/>
        <v>DIAPH1</v>
      </c>
      <c r="B3627" t="s">
        <v>64</v>
      </c>
      <c r="C3627">
        <v>140966717</v>
      </c>
      <c r="D3627" t="s">
        <v>8</v>
      </c>
      <c r="E3627">
        <v>28</v>
      </c>
      <c r="F3627" t="s">
        <v>6434</v>
      </c>
      <c r="G3627">
        <v>0.61859827527</v>
      </c>
    </row>
    <row r="3628" spans="1:7" x14ac:dyDescent="0.2">
      <c r="A3628" t="str">
        <f t="shared" si="310"/>
        <v>DIAPH1</v>
      </c>
      <c r="B3628" t="s">
        <v>64</v>
      </c>
      <c r="C3628">
        <v>140966598</v>
      </c>
      <c r="D3628" t="s">
        <v>8</v>
      </c>
      <c r="E3628">
        <v>25</v>
      </c>
      <c r="F3628" t="s">
        <v>6435</v>
      </c>
      <c r="G3628">
        <v>5.9096390621599999E-2</v>
      </c>
    </row>
    <row r="3629" spans="1:7" x14ac:dyDescent="0.2">
      <c r="A3629" t="str">
        <f t="shared" si="310"/>
        <v>DIAPH1</v>
      </c>
      <c r="B3629" t="s">
        <v>64</v>
      </c>
      <c r="C3629">
        <v>140966575</v>
      </c>
      <c r="D3629" t="s">
        <v>8</v>
      </c>
      <c r="E3629">
        <v>26</v>
      </c>
      <c r="F3629" t="s">
        <v>6436</v>
      </c>
      <c r="G3629">
        <v>-9.6471143106700002E-3</v>
      </c>
    </row>
    <row r="3630" spans="1:7" x14ac:dyDescent="0.2">
      <c r="A3630" t="str">
        <f t="shared" si="310"/>
        <v>DIAPH1</v>
      </c>
      <c r="B3630" t="s">
        <v>64</v>
      </c>
      <c r="C3630">
        <v>140966522</v>
      </c>
      <c r="D3630" t="s">
        <v>8</v>
      </c>
      <c r="E3630">
        <v>25</v>
      </c>
      <c r="F3630" t="s">
        <v>6437</v>
      </c>
      <c r="G3630">
        <v>-6.7730791746799995E-2</v>
      </c>
    </row>
    <row r="3631" spans="1:7" x14ac:dyDescent="0.2">
      <c r="A3631" t="str">
        <f t="shared" si="310"/>
        <v>DIAPH1</v>
      </c>
      <c r="B3631" t="s">
        <v>64</v>
      </c>
      <c r="C3631">
        <v>140966607</v>
      </c>
      <c r="D3631" t="s">
        <v>3</v>
      </c>
      <c r="E3631">
        <v>26</v>
      </c>
      <c r="F3631" t="s">
        <v>6438</v>
      </c>
      <c r="G3631">
        <v>0.108938576163</v>
      </c>
    </row>
    <row r="3632" spans="1:7" x14ac:dyDescent="0.2">
      <c r="A3632" t="str">
        <f t="shared" si="310"/>
        <v>DIAPH1</v>
      </c>
      <c r="B3632" t="s">
        <v>64</v>
      </c>
      <c r="C3632">
        <v>140966628</v>
      </c>
      <c r="D3632" t="s">
        <v>3</v>
      </c>
      <c r="E3632">
        <v>25</v>
      </c>
      <c r="F3632" t="s">
        <v>6439</v>
      </c>
      <c r="G3632">
        <v>-1.6258105783699999E-2</v>
      </c>
    </row>
    <row r="3633" spans="1:7" x14ac:dyDescent="0.2">
      <c r="A3633" t="str">
        <f t="shared" si="310"/>
        <v>DIAPH1</v>
      </c>
      <c r="B3633" t="s">
        <v>64</v>
      </c>
      <c r="C3633">
        <v>140966593</v>
      </c>
      <c r="D3633" t="s">
        <v>8</v>
      </c>
      <c r="E3633">
        <v>25</v>
      </c>
      <c r="F3633" t="s">
        <v>6440</v>
      </c>
      <c r="G3633">
        <v>0.45825600061400001</v>
      </c>
    </row>
    <row r="3634" spans="1:7" x14ac:dyDescent="0.2">
      <c r="A3634" t="str">
        <f t="shared" si="310"/>
        <v>DIAPH1</v>
      </c>
      <c r="B3634" t="s">
        <v>64</v>
      </c>
      <c r="C3634">
        <v>140966679</v>
      </c>
      <c r="D3634" t="s">
        <v>3</v>
      </c>
      <c r="E3634">
        <v>24</v>
      </c>
      <c r="F3634" t="s">
        <v>6441</v>
      </c>
      <c r="G3634">
        <v>0.356810898471</v>
      </c>
    </row>
    <row r="3635" spans="1:7" x14ac:dyDescent="0.2">
      <c r="A3635" t="str">
        <f t="shared" si="310"/>
        <v>DIAPH1</v>
      </c>
      <c r="B3635" t="s">
        <v>64</v>
      </c>
      <c r="C3635">
        <v>140966561</v>
      </c>
      <c r="D3635" t="s">
        <v>3</v>
      </c>
      <c r="E3635">
        <v>25</v>
      </c>
      <c r="F3635" t="s">
        <v>6442</v>
      </c>
      <c r="G3635">
        <v>-6.69819243151E-2</v>
      </c>
    </row>
    <row r="3636" spans="1:7" x14ac:dyDescent="0.2">
      <c r="A3636" t="str">
        <f t="shared" si="310"/>
        <v>DIAPH1</v>
      </c>
      <c r="B3636" t="s">
        <v>64</v>
      </c>
      <c r="C3636">
        <v>140998393</v>
      </c>
      <c r="D3636" t="s">
        <v>3</v>
      </c>
      <c r="E3636">
        <v>24</v>
      </c>
      <c r="F3636" t="s">
        <v>6443</v>
      </c>
      <c r="G3636">
        <v>0.946705996188</v>
      </c>
    </row>
    <row r="3637" spans="1:7" x14ac:dyDescent="0.2">
      <c r="A3637" t="str">
        <f t="shared" si="310"/>
        <v>DIAPH1</v>
      </c>
      <c r="B3637" t="s">
        <v>64</v>
      </c>
      <c r="C3637">
        <v>140966730</v>
      </c>
      <c r="D3637" t="s">
        <v>3</v>
      </c>
      <c r="E3637">
        <v>27</v>
      </c>
      <c r="F3637" t="s">
        <v>6444</v>
      </c>
      <c r="G3637">
        <v>0.31126610981500002</v>
      </c>
    </row>
    <row r="3638" spans="1:7" x14ac:dyDescent="0.2">
      <c r="A3638" t="str">
        <f t="shared" si="310"/>
        <v>DIAPH1</v>
      </c>
      <c r="B3638" t="s">
        <v>64</v>
      </c>
      <c r="C3638">
        <v>140998423</v>
      </c>
      <c r="D3638" t="s">
        <v>3</v>
      </c>
      <c r="E3638">
        <v>24</v>
      </c>
      <c r="F3638" t="s">
        <v>6445</v>
      </c>
      <c r="G3638">
        <v>0.20303133876000001</v>
      </c>
    </row>
    <row r="3639" spans="1:7" x14ac:dyDescent="0.2">
      <c r="A3639" t="str">
        <f t="shared" si="310"/>
        <v>DIAPH1</v>
      </c>
      <c r="B3639" t="s">
        <v>64</v>
      </c>
      <c r="C3639">
        <v>140998454</v>
      </c>
      <c r="D3639" t="s">
        <v>3</v>
      </c>
      <c r="E3639">
        <v>24</v>
      </c>
      <c r="F3639" t="s">
        <v>6446</v>
      </c>
      <c r="G3639">
        <v>0.32617990835900001</v>
      </c>
    </row>
    <row r="3640" spans="1:7" x14ac:dyDescent="0.2">
      <c r="A3640" t="str">
        <f t="shared" si="310"/>
        <v>DIAPH1</v>
      </c>
      <c r="B3640" t="s">
        <v>64</v>
      </c>
      <c r="C3640">
        <v>140998463</v>
      </c>
      <c r="D3640" t="s">
        <v>3</v>
      </c>
      <c r="E3640">
        <v>23</v>
      </c>
      <c r="F3640" t="s">
        <v>6447</v>
      </c>
      <c r="G3640">
        <v>0.45844571698300002</v>
      </c>
    </row>
    <row r="3641" spans="1:7" x14ac:dyDescent="0.2">
      <c r="A3641" t="str">
        <f t="shared" si="310"/>
        <v>DIAPH1</v>
      </c>
      <c r="B3641" t="s">
        <v>64</v>
      </c>
      <c r="C3641">
        <v>140998483</v>
      </c>
      <c r="D3641" t="s">
        <v>3</v>
      </c>
      <c r="E3641">
        <v>24</v>
      </c>
      <c r="F3641" t="s">
        <v>6448</v>
      </c>
      <c r="G3641">
        <v>1.3428892735</v>
      </c>
    </row>
    <row r="3642" spans="1:7" x14ac:dyDescent="0.2">
      <c r="A3642" t="str">
        <f t="shared" si="310"/>
        <v>DIAPH1</v>
      </c>
      <c r="B3642" t="s">
        <v>64</v>
      </c>
      <c r="C3642">
        <v>140998498</v>
      </c>
      <c r="D3642" t="s">
        <v>3</v>
      </c>
      <c r="E3642">
        <v>26</v>
      </c>
      <c r="F3642" t="s">
        <v>6449</v>
      </c>
      <c r="G3642">
        <v>0.15113629801299999</v>
      </c>
    </row>
    <row r="3643" spans="1:7" x14ac:dyDescent="0.2">
      <c r="A3643" t="str">
        <f t="shared" si="310"/>
        <v>DIAPH1</v>
      </c>
      <c r="B3643" t="s">
        <v>64</v>
      </c>
      <c r="C3643">
        <v>140998418</v>
      </c>
      <c r="D3643" t="s">
        <v>3</v>
      </c>
      <c r="E3643">
        <v>25</v>
      </c>
      <c r="F3643" t="s">
        <v>6450</v>
      </c>
      <c r="G3643">
        <v>0.37171177552599999</v>
      </c>
    </row>
    <row r="3644" spans="1:7" x14ac:dyDescent="0.2">
      <c r="A3644" t="str">
        <f t="shared" ref="A3644:A3671" si="311">"DICER1"</f>
        <v>DICER1</v>
      </c>
      <c r="B3644" t="s">
        <v>86</v>
      </c>
      <c r="C3644">
        <v>95624099</v>
      </c>
      <c r="D3644" t="s">
        <v>8</v>
      </c>
      <c r="E3644">
        <v>24</v>
      </c>
      <c r="F3644" t="s">
        <v>6451</v>
      </c>
      <c r="G3644">
        <v>-3.8707468927799998E-2</v>
      </c>
    </row>
    <row r="3645" spans="1:7" x14ac:dyDescent="0.2">
      <c r="A3645" t="str">
        <f t="shared" si="311"/>
        <v>DICER1</v>
      </c>
      <c r="B3645" t="s">
        <v>86</v>
      </c>
      <c r="C3645">
        <v>95624300</v>
      </c>
      <c r="D3645" t="s">
        <v>8</v>
      </c>
      <c r="E3645">
        <v>24</v>
      </c>
      <c r="F3645" t="s">
        <v>6452</v>
      </c>
      <c r="G3645">
        <v>-1.68836108272E-2</v>
      </c>
    </row>
    <row r="3646" spans="1:7" x14ac:dyDescent="0.2">
      <c r="A3646" t="str">
        <f t="shared" si="311"/>
        <v>DICER1</v>
      </c>
      <c r="B3646" t="s">
        <v>86</v>
      </c>
      <c r="C3646">
        <v>95624090</v>
      </c>
      <c r="D3646" t="s">
        <v>8</v>
      </c>
      <c r="E3646">
        <v>24</v>
      </c>
      <c r="F3646" t="s">
        <v>6453</v>
      </c>
      <c r="G3646">
        <v>-7.4036029658699999E-4</v>
      </c>
    </row>
    <row r="3647" spans="1:7" x14ac:dyDescent="0.2">
      <c r="A3647" t="str">
        <f t="shared" si="311"/>
        <v>DICER1</v>
      </c>
      <c r="B3647" t="s">
        <v>86</v>
      </c>
      <c r="C3647">
        <v>95623604</v>
      </c>
      <c r="D3647" t="s">
        <v>8</v>
      </c>
      <c r="E3647">
        <v>22</v>
      </c>
      <c r="F3647" t="s">
        <v>6454</v>
      </c>
      <c r="G3647">
        <v>0.110955681372</v>
      </c>
    </row>
    <row r="3648" spans="1:7" x14ac:dyDescent="0.2">
      <c r="A3648" t="str">
        <f t="shared" si="311"/>
        <v>DICER1</v>
      </c>
      <c r="B3648" t="s">
        <v>86</v>
      </c>
      <c r="C3648">
        <v>95623494</v>
      </c>
      <c r="D3648" t="s">
        <v>8</v>
      </c>
      <c r="E3648">
        <v>24</v>
      </c>
      <c r="F3648" t="s">
        <v>6455</v>
      </c>
      <c r="G3648">
        <v>0.25438612717999998</v>
      </c>
    </row>
    <row r="3649" spans="1:7" x14ac:dyDescent="0.2">
      <c r="A3649" t="str">
        <f t="shared" si="311"/>
        <v>DICER1</v>
      </c>
      <c r="B3649" t="s">
        <v>86</v>
      </c>
      <c r="C3649">
        <v>95608080</v>
      </c>
      <c r="D3649" t="s">
        <v>8</v>
      </c>
      <c r="E3649">
        <v>24</v>
      </c>
      <c r="F3649" t="s">
        <v>6456</v>
      </c>
      <c r="G3649">
        <v>-1.29317717829E-2</v>
      </c>
    </row>
    <row r="3650" spans="1:7" x14ac:dyDescent="0.2">
      <c r="A3650" t="str">
        <f t="shared" si="311"/>
        <v>DICER1</v>
      </c>
      <c r="B3650" t="s">
        <v>86</v>
      </c>
      <c r="C3650">
        <v>95608003</v>
      </c>
      <c r="D3650" t="s">
        <v>8</v>
      </c>
      <c r="E3650">
        <v>23</v>
      </c>
      <c r="F3650" t="s">
        <v>6457</v>
      </c>
      <c r="G3650">
        <v>-1.44553546233E-2</v>
      </c>
    </row>
    <row r="3651" spans="1:7" x14ac:dyDescent="0.2">
      <c r="A3651" t="str">
        <f t="shared" si="311"/>
        <v>DICER1</v>
      </c>
      <c r="B3651" t="s">
        <v>86</v>
      </c>
      <c r="C3651">
        <v>95624055</v>
      </c>
      <c r="D3651" t="s">
        <v>3</v>
      </c>
      <c r="E3651">
        <v>24</v>
      </c>
      <c r="F3651" t="s">
        <v>6458</v>
      </c>
      <c r="G3651">
        <v>0.82049017110099998</v>
      </c>
    </row>
    <row r="3652" spans="1:7" x14ac:dyDescent="0.2">
      <c r="A3652" t="str">
        <f t="shared" si="311"/>
        <v>DICER1</v>
      </c>
      <c r="B3652" t="s">
        <v>86</v>
      </c>
      <c r="C3652">
        <v>95623719</v>
      </c>
      <c r="D3652" t="s">
        <v>3</v>
      </c>
      <c r="E3652">
        <v>24</v>
      </c>
      <c r="F3652" t="s">
        <v>6459</v>
      </c>
      <c r="G3652">
        <v>1.0604893978900001</v>
      </c>
    </row>
    <row r="3653" spans="1:7" x14ac:dyDescent="0.2">
      <c r="A3653" t="str">
        <f t="shared" si="311"/>
        <v>DICER1</v>
      </c>
      <c r="B3653" t="s">
        <v>86</v>
      </c>
      <c r="C3653">
        <v>95623701</v>
      </c>
      <c r="D3653" t="s">
        <v>3</v>
      </c>
      <c r="E3653">
        <v>24</v>
      </c>
      <c r="F3653" t="s">
        <v>6460</v>
      </c>
      <c r="G3653">
        <v>1.119020431</v>
      </c>
    </row>
    <row r="3654" spans="1:7" x14ac:dyDescent="0.2">
      <c r="A3654" t="str">
        <f t="shared" si="311"/>
        <v>DICER1</v>
      </c>
      <c r="B3654" t="s">
        <v>86</v>
      </c>
      <c r="C3654">
        <v>95624095</v>
      </c>
      <c r="D3654" t="s">
        <v>3</v>
      </c>
      <c r="E3654">
        <v>24</v>
      </c>
      <c r="F3654" t="s">
        <v>6461</v>
      </c>
      <c r="G3654">
        <v>0.59228287946799996</v>
      </c>
    </row>
    <row r="3655" spans="1:7" x14ac:dyDescent="0.2">
      <c r="A3655" t="str">
        <f t="shared" si="311"/>
        <v>DICER1</v>
      </c>
      <c r="B3655" t="s">
        <v>86</v>
      </c>
      <c r="C3655">
        <v>95624204</v>
      </c>
      <c r="D3655" t="s">
        <v>3</v>
      </c>
      <c r="E3655">
        <v>22</v>
      </c>
      <c r="F3655" t="s">
        <v>6462</v>
      </c>
      <c r="G3655">
        <v>0.123506485079</v>
      </c>
    </row>
    <row r="3656" spans="1:7" x14ac:dyDescent="0.2">
      <c r="A3656" t="str">
        <f t="shared" si="311"/>
        <v>DICER1</v>
      </c>
      <c r="B3656" t="s">
        <v>86</v>
      </c>
      <c r="C3656">
        <v>95624270</v>
      </c>
      <c r="D3656" t="s">
        <v>3</v>
      </c>
      <c r="E3656">
        <v>23</v>
      </c>
      <c r="F3656" t="s">
        <v>6463</v>
      </c>
      <c r="G3656">
        <v>0.58888917275599995</v>
      </c>
    </row>
    <row r="3657" spans="1:7" x14ac:dyDescent="0.2">
      <c r="A3657" t="str">
        <f t="shared" si="311"/>
        <v>DICER1</v>
      </c>
      <c r="B3657" t="s">
        <v>86</v>
      </c>
      <c r="C3657">
        <v>95624287</v>
      </c>
      <c r="D3657" t="s">
        <v>3</v>
      </c>
      <c r="E3657">
        <v>23</v>
      </c>
      <c r="F3657" t="s">
        <v>6464</v>
      </c>
      <c r="G3657">
        <v>6.00356249191E-2</v>
      </c>
    </row>
    <row r="3658" spans="1:7" x14ac:dyDescent="0.2">
      <c r="A3658" t="str">
        <f t="shared" si="311"/>
        <v>DICER1</v>
      </c>
      <c r="B3658" t="s">
        <v>86</v>
      </c>
      <c r="C3658">
        <v>95624309</v>
      </c>
      <c r="D3658" t="s">
        <v>3</v>
      </c>
      <c r="E3658">
        <v>22</v>
      </c>
      <c r="F3658" t="s">
        <v>6465</v>
      </c>
      <c r="G3658">
        <v>2.93314139204E-2</v>
      </c>
    </row>
    <row r="3659" spans="1:7" x14ac:dyDescent="0.2">
      <c r="A3659" t="str">
        <f t="shared" si="311"/>
        <v>DICER1</v>
      </c>
      <c r="B3659" t="s">
        <v>86</v>
      </c>
      <c r="C3659">
        <v>95607857</v>
      </c>
      <c r="D3659" t="s">
        <v>8</v>
      </c>
      <c r="E3659">
        <v>23</v>
      </c>
      <c r="F3659" t="s">
        <v>6466</v>
      </c>
      <c r="G3659">
        <v>-4.0883018096E-2</v>
      </c>
    </row>
    <row r="3660" spans="1:7" x14ac:dyDescent="0.2">
      <c r="A3660" t="str">
        <f t="shared" si="311"/>
        <v>DICER1</v>
      </c>
      <c r="B3660" t="s">
        <v>86</v>
      </c>
      <c r="C3660">
        <v>95623695</v>
      </c>
      <c r="D3660" t="s">
        <v>3</v>
      </c>
      <c r="E3660">
        <v>23</v>
      </c>
      <c r="F3660" t="s">
        <v>6467</v>
      </c>
      <c r="G3660">
        <v>0.76053721801499996</v>
      </c>
    </row>
    <row r="3661" spans="1:7" x14ac:dyDescent="0.2">
      <c r="A3661" t="str">
        <f t="shared" si="311"/>
        <v>DICER1</v>
      </c>
      <c r="B3661" t="s">
        <v>86</v>
      </c>
      <c r="C3661">
        <v>95607987</v>
      </c>
      <c r="D3661" t="s">
        <v>3</v>
      </c>
      <c r="E3661">
        <v>24</v>
      </c>
      <c r="F3661" t="s">
        <v>6468</v>
      </c>
      <c r="G3661">
        <v>4.2018619125600003E-2</v>
      </c>
    </row>
    <row r="3662" spans="1:7" x14ac:dyDescent="0.2">
      <c r="A3662" t="str">
        <f t="shared" si="311"/>
        <v>DICER1</v>
      </c>
      <c r="B3662" t="s">
        <v>86</v>
      </c>
      <c r="C3662">
        <v>95623665</v>
      </c>
      <c r="D3662" t="s">
        <v>3</v>
      </c>
      <c r="E3662">
        <v>23</v>
      </c>
      <c r="F3662" t="s">
        <v>6469</v>
      </c>
      <c r="G3662">
        <v>0.18983308800099999</v>
      </c>
    </row>
    <row r="3663" spans="1:7" x14ac:dyDescent="0.2">
      <c r="A3663" t="str">
        <f t="shared" si="311"/>
        <v>DICER1</v>
      </c>
      <c r="B3663" t="s">
        <v>86</v>
      </c>
      <c r="C3663">
        <v>95623672</v>
      </c>
      <c r="D3663" t="s">
        <v>3</v>
      </c>
      <c r="E3663">
        <v>24</v>
      </c>
      <c r="F3663" t="s">
        <v>6470</v>
      </c>
      <c r="G3663">
        <v>0.51418202783300004</v>
      </c>
    </row>
    <row r="3664" spans="1:7" x14ac:dyDescent="0.2">
      <c r="A3664" t="str">
        <f t="shared" si="311"/>
        <v>DICER1</v>
      </c>
      <c r="B3664" t="s">
        <v>86</v>
      </c>
      <c r="C3664">
        <v>95602887</v>
      </c>
      <c r="D3664" t="s">
        <v>3</v>
      </c>
      <c r="E3664">
        <v>24</v>
      </c>
      <c r="F3664" t="s">
        <v>6471</v>
      </c>
      <c r="G3664">
        <v>-3.2323607613499998E-2</v>
      </c>
    </row>
    <row r="3665" spans="1:7" x14ac:dyDescent="0.2">
      <c r="A3665" t="str">
        <f t="shared" si="311"/>
        <v>DICER1</v>
      </c>
      <c r="B3665" t="s">
        <v>86</v>
      </c>
      <c r="C3665">
        <v>95602928</v>
      </c>
      <c r="D3665" t="s">
        <v>3</v>
      </c>
      <c r="E3665">
        <v>24</v>
      </c>
      <c r="F3665" t="s">
        <v>6472</v>
      </c>
      <c r="G3665">
        <v>1.16910086587E-2</v>
      </c>
    </row>
    <row r="3666" spans="1:7" x14ac:dyDescent="0.2">
      <c r="A3666" t="str">
        <f t="shared" si="311"/>
        <v>DICER1</v>
      </c>
      <c r="B3666" t="s">
        <v>86</v>
      </c>
      <c r="C3666">
        <v>95607893</v>
      </c>
      <c r="D3666" t="s">
        <v>3</v>
      </c>
      <c r="E3666">
        <v>23</v>
      </c>
      <c r="F3666" t="s">
        <v>6473</v>
      </c>
      <c r="G3666">
        <v>4.75598995219E-3</v>
      </c>
    </row>
    <row r="3667" spans="1:7" x14ac:dyDescent="0.2">
      <c r="A3667" t="str">
        <f t="shared" si="311"/>
        <v>DICER1</v>
      </c>
      <c r="B3667" t="s">
        <v>86</v>
      </c>
      <c r="C3667">
        <v>95602964</v>
      </c>
      <c r="D3667" t="s">
        <v>8</v>
      </c>
      <c r="E3667">
        <v>24</v>
      </c>
      <c r="F3667" t="s">
        <v>6474</v>
      </c>
      <c r="G3667">
        <v>1.6649017832600001E-2</v>
      </c>
    </row>
    <row r="3668" spans="1:7" x14ac:dyDescent="0.2">
      <c r="A3668" t="str">
        <f t="shared" si="311"/>
        <v>DICER1</v>
      </c>
      <c r="B3668" t="s">
        <v>86</v>
      </c>
      <c r="C3668">
        <v>95623523</v>
      </c>
      <c r="D3668" t="s">
        <v>3</v>
      </c>
      <c r="E3668">
        <v>23</v>
      </c>
      <c r="F3668" t="s">
        <v>6475</v>
      </c>
      <c r="G3668">
        <v>0.19012238582800001</v>
      </c>
    </row>
    <row r="3669" spans="1:7" x14ac:dyDescent="0.2">
      <c r="A3669" t="str">
        <f t="shared" si="311"/>
        <v>DICER1</v>
      </c>
      <c r="B3669" t="s">
        <v>86</v>
      </c>
      <c r="C3669">
        <v>95623588</v>
      </c>
      <c r="D3669" t="s">
        <v>3</v>
      </c>
      <c r="E3669">
        <v>21</v>
      </c>
      <c r="F3669" t="s">
        <v>6476</v>
      </c>
      <c r="G3669">
        <v>0.23046533547199999</v>
      </c>
    </row>
    <row r="3670" spans="1:7" x14ac:dyDescent="0.2">
      <c r="A3670" t="str">
        <f t="shared" si="311"/>
        <v>DICER1</v>
      </c>
      <c r="B3670" t="s">
        <v>86</v>
      </c>
      <c r="C3670">
        <v>95623606</v>
      </c>
      <c r="D3670" t="s">
        <v>3</v>
      </c>
      <c r="E3670">
        <v>23</v>
      </c>
      <c r="F3670" t="s">
        <v>6477</v>
      </c>
      <c r="G3670">
        <v>2.2412637247799998E-2</v>
      </c>
    </row>
    <row r="3671" spans="1:7" x14ac:dyDescent="0.2">
      <c r="A3671" t="str">
        <f t="shared" si="311"/>
        <v>DICER1</v>
      </c>
      <c r="B3671" t="s">
        <v>86</v>
      </c>
      <c r="C3671">
        <v>95608018</v>
      </c>
      <c r="D3671" t="s">
        <v>3</v>
      </c>
      <c r="E3671">
        <v>24</v>
      </c>
      <c r="F3671" t="s">
        <v>6478</v>
      </c>
      <c r="G3671">
        <v>-1.3606721125799999E-2</v>
      </c>
    </row>
    <row r="3672" spans="1:7" x14ac:dyDescent="0.2">
      <c r="A3672" t="str">
        <f t="shared" ref="A3672:A3681" si="312">"DIEXF"</f>
        <v>DIEXF</v>
      </c>
      <c r="B3672" t="s">
        <v>35</v>
      </c>
      <c r="C3672">
        <v>210001515</v>
      </c>
      <c r="D3672" t="s">
        <v>8</v>
      </c>
      <c r="E3672">
        <v>24</v>
      </c>
      <c r="F3672" t="s">
        <v>6479</v>
      </c>
      <c r="G3672">
        <v>0.53591759334400002</v>
      </c>
    </row>
    <row r="3673" spans="1:7" x14ac:dyDescent="0.2">
      <c r="A3673" t="str">
        <f t="shared" si="312"/>
        <v>DIEXF</v>
      </c>
      <c r="B3673" t="s">
        <v>35</v>
      </c>
      <c r="C3673">
        <v>210001421</v>
      </c>
      <c r="D3673" t="s">
        <v>8</v>
      </c>
      <c r="E3673">
        <v>23</v>
      </c>
      <c r="F3673" t="s">
        <v>6480</v>
      </c>
      <c r="G3673">
        <v>0.109495432043</v>
      </c>
    </row>
    <row r="3674" spans="1:7" x14ac:dyDescent="0.2">
      <c r="A3674" t="str">
        <f t="shared" si="312"/>
        <v>DIEXF</v>
      </c>
      <c r="B3674" t="s">
        <v>35</v>
      </c>
      <c r="C3674">
        <v>210001411</v>
      </c>
      <c r="D3674" t="s">
        <v>8</v>
      </c>
      <c r="E3674">
        <v>24</v>
      </c>
      <c r="F3674" t="s">
        <v>6481</v>
      </c>
      <c r="G3674">
        <v>3.2950078532500003E-2</v>
      </c>
    </row>
    <row r="3675" spans="1:7" x14ac:dyDescent="0.2">
      <c r="A3675" t="str">
        <f t="shared" si="312"/>
        <v>DIEXF</v>
      </c>
      <c r="B3675" t="s">
        <v>35</v>
      </c>
      <c r="C3675">
        <v>210001364</v>
      </c>
      <c r="D3675" t="s">
        <v>8</v>
      </c>
      <c r="E3675">
        <v>24</v>
      </c>
      <c r="F3675" t="s">
        <v>6482</v>
      </c>
      <c r="G3675">
        <v>1.43707205769</v>
      </c>
    </row>
    <row r="3676" spans="1:7" x14ac:dyDescent="0.2">
      <c r="A3676" t="str">
        <f t="shared" si="312"/>
        <v>DIEXF</v>
      </c>
      <c r="B3676" t="s">
        <v>35</v>
      </c>
      <c r="C3676">
        <v>210001539</v>
      </c>
      <c r="D3676" t="s">
        <v>3</v>
      </c>
      <c r="E3676">
        <v>22</v>
      </c>
      <c r="F3676" t="s">
        <v>6483</v>
      </c>
      <c r="G3676">
        <v>0.911264399808</v>
      </c>
    </row>
    <row r="3677" spans="1:7" x14ac:dyDescent="0.2">
      <c r="A3677" t="str">
        <f t="shared" si="312"/>
        <v>DIEXF</v>
      </c>
      <c r="B3677" t="s">
        <v>35</v>
      </c>
      <c r="C3677">
        <v>210001328</v>
      </c>
      <c r="D3677" t="s">
        <v>3</v>
      </c>
      <c r="E3677">
        <v>24</v>
      </c>
      <c r="F3677" t="s">
        <v>6484</v>
      </c>
      <c r="G3677">
        <v>2.53987524681E-3</v>
      </c>
    </row>
    <row r="3678" spans="1:7" x14ac:dyDescent="0.2">
      <c r="A3678" t="str">
        <f t="shared" si="312"/>
        <v>DIEXF</v>
      </c>
      <c r="B3678" t="s">
        <v>35</v>
      </c>
      <c r="C3678">
        <v>210001307</v>
      </c>
      <c r="D3678" t="s">
        <v>3</v>
      </c>
      <c r="E3678">
        <v>23</v>
      </c>
      <c r="F3678" t="s">
        <v>6485</v>
      </c>
      <c r="G3678">
        <v>4.5372506136000003E-2</v>
      </c>
    </row>
    <row r="3679" spans="1:7" x14ac:dyDescent="0.2">
      <c r="A3679" t="str">
        <f t="shared" si="312"/>
        <v>DIEXF</v>
      </c>
      <c r="B3679" t="s">
        <v>35</v>
      </c>
      <c r="C3679">
        <v>210001644</v>
      </c>
      <c r="D3679" t="s">
        <v>8</v>
      </c>
      <c r="E3679">
        <v>24</v>
      </c>
      <c r="F3679" t="s">
        <v>6486</v>
      </c>
      <c r="G3679">
        <v>4.2346658040900001E-2</v>
      </c>
    </row>
    <row r="3680" spans="1:7" x14ac:dyDescent="0.2">
      <c r="A3680" t="str">
        <f t="shared" si="312"/>
        <v>DIEXF</v>
      </c>
      <c r="B3680" t="s">
        <v>35</v>
      </c>
      <c r="C3680">
        <v>210001601</v>
      </c>
      <c r="D3680" t="s">
        <v>8</v>
      </c>
      <c r="E3680">
        <v>24</v>
      </c>
      <c r="F3680" t="s">
        <v>6487</v>
      </c>
      <c r="G3680">
        <v>-2.1788239783900001E-2</v>
      </c>
    </row>
    <row r="3681" spans="1:7" x14ac:dyDescent="0.2">
      <c r="A3681" t="str">
        <f t="shared" si="312"/>
        <v>DIEXF</v>
      </c>
      <c r="B3681" t="s">
        <v>35</v>
      </c>
      <c r="C3681">
        <v>210001578</v>
      </c>
      <c r="D3681" t="s">
        <v>8</v>
      </c>
      <c r="E3681">
        <v>24</v>
      </c>
      <c r="F3681" t="s">
        <v>6488</v>
      </c>
      <c r="G3681">
        <v>0.65166354249799996</v>
      </c>
    </row>
    <row r="3682" spans="1:7" x14ac:dyDescent="0.2">
      <c r="A3682" t="str">
        <f t="shared" ref="A3682:A3698" si="313">"DKC1"</f>
        <v>DKC1</v>
      </c>
      <c r="B3682" t="s">
        <v>172</v>
      </c>
      <c r="C3682">
        <v>153991180</v>
      </c>
      <c r="D3682" t="s">
        <v>8</v>
      </c>
      <c r="E3682">
        <v>23</v>
      </c>
      <c r="F3682" t="s">
        <v>6489</v>
      </c>
      <c r="G3682">
        <v>1.6947028453299999</v>
      </c>
    </row>
    <row r="3683" spans="1:7" x14ac:dyDescent="0.2">
      <c r="A3683" t="str">
        <f t="shared" si="313"/>
        <v>DKC1</v>
      </c>
      <c r="B3683" t="s">
        <v>172</v>
      </c>
      <c r="C3683">
        <v>153991243</v>
      </c>
      <c r="D3683" t="s">
        <v>8</v>
      </c>
      <c r="E3683">
        <v>23</v>
      </c>
      <c r="F3683" t="s">
        <v>6490</v>
      </c>
      <c r="G3683">
        <v>0.47098412960500002</v>
      </c>
    </row>
    <row r="3684" spans="1:7" x14ac:dyDescent="0.2">
      <c r="A3684" t="str">
        <f t="shared" si="313"/>
        <v>DKC1</v>
      </c>
      <c r="B3684" t="s">
        <v>172</v>
      </c>
      <c r="C3684">
        <v>153991301</v>
      </c>
      <c r="D3684" t="s">
        <v>8</v>
      </c>
      <c r="E3684">
        <v>22</v>
      </c>
      <c r="F3684" t="s">
        <v>6491</v>
      </c>
      <c r="G3684">
        <v>-9.9991155296300007E-3</v>
      </c>
    </row>
    <row r="3685" spans="1:7" x14ac:dyDescent="0.2">
      <c r="A3685" t="str">
        <f t="shared" si="313"/>
        <v>DKC1</v>
      </c>
      <c r="B3685" t="s">
        <v>172</v>
      </c>
      <c r="C3685">
        <v>153991292</v>
      </c>
      <c r="D3685" t="s">
        <v>8</v>
      </c>
      <c r="E3685">
        <v>24</v>
      </c>
      <c r="F3685" t="s">
        <v>6492</v>
      </c>
      <c r="G3685">
        <v>0.36008049450899998</v>
      </c>
    </row>
    <row r="3686" spans="1:7" x14ac:dyDescent="0.2">
      <c r="A3686" t="str">
        <f t="shared" si="313"/>
        <v>DKC1</v>
      </c>
      <c r="B3686" t="s">
        <v>172</v>
      </c>
      <c r="C3686">
        <v>153991256</v>
      </c>
      <c r="D3686" t="s">
        <v>8</v>
      </c>
      <c r="E3686">
        <v>23</v>
      </c>
      <c r="F3686" t="s">
        <v>6493</v>
      </c>
      <c r="G3686">
        <v>0.14451345804900001</v>
      </c>
    </row>
    <row r="3687" spans="1:7" x14ac:dyDescent="0.2">
      <c r="A3687" t="str">
        <f t="shared" si="313"/>
        <v>DKC1</v>
      </c>
      <c r="B3687" t="s">
        <v>172</v>
      </c>
      <c r="C3687">
        <v>153991166</v>
      </c>
      <c r="D3687" t="s">
        <v>8</v>
      </c>
      <c r="E3687">
        <v>24</v>
      </c>
      <c r="F3687" t="s">
        <v>6494</v>
      </c>
      <c r="G3687">
        <v>0.216503210123</v>
      </c>
    </row>
    <row r="3688" spans="1:7" x14ac:dyDescent="0.2">
      <c r="A3688" t="str">
        <f t="shared" si="313"/>
        <v>DKC1</v>
      </c>
      <c r="B3688" t="s">
        <v>172</v>
      </c>
      <c r="C3688">
        <v>153991098</v>
      </c>
      <c r="D3688" t="s">
        <v>3</v>
      </c>
      <c r="E3688">
        <v>24</v>
      </c>
      <c r="F3688" t="s">
        <v>6495</v>
      </c>
      <c r="G3688">
        <v>-3.6007380066600002E-2</v>
      </c>
    </row>
    <row r="3689" spans="1:7" x14ac:dyDescent="0.2">
      <c r="A3689" t="str">
        <f t="shared" si="313"/>
        <v>DKC1</v>
      </c>
      <c r="B3689" t="s">
        <v>172</v>
      </c>
      <c r="C3689">
        <v>153991053</v>
      </c>
      <c r="D3689" t="s">
        <v>3</v>
      </c>
      <c r="E3689">
        <v>24</v>
      </c>
      <c r="F3689" t="s">
        <v>6496</v>
      </c>
      <c r="G3689">
        <v>-6.9109592641099999E-3</v>
      </c>
    </row>
    <row r="3690" spans="1:7" x14ac:dyDescent="0.2">
      <c r="A3690" t="str">
        <f t="shared" si="313"/>
        <v>DKC1</v>
      </c>
      <c r="B3690" t="s">
        <v>172</v>
      </c>
      <c r="C3690">
        <v>153991068</v>
      </c>
      <c r="D3690" t="s">
        <v>8</v>
      </c>
      <c r="E3690">
        <v>24</v>
      </c>
      <c r="F3690" t="s">
        <v>6497</v>
      </c>
      <c r="G3690">
        <v>2.3842764429000001E-2</v>
      </c>
    </row>
    <row r="3691" spans="1:7" x14ac:dyDescent="0.2">
      <c r="A3691" t="str">
        <f t="shared" si="313"/>
        <v>DKC1</v>
      </c>
      <c r="B3691" t="s">
        <v>172</v>
      </c>
      <c r="C3691">
        <v>153991124</v>
      </c>
      <c r="D3691" t="s">
        <v>8</v>
      </c>
      <c r="E3691">
        <v>24</v>
      </c>
      <c r="F3691" t="s">
        <v>6498</v>
      </c>
      <c r="G3691">
        <v>0.83431302506299998</v>
      </c>
    </row>
    <row r="3692" spans="1:7" x14ac:dyDescent="0.2">
      <c r="A3692" t="str">
        <f t="shared" si="313"/>
        <v>DKC1</v>
      </c>
      <c r="B3692" t="s">
        <v>172</v>
      </c>
      <c r="C3692">
        <v>153991158</v>
      </c>
      <c r="D3692" t="s">
        <v>8</v>
      </c>
      <c r="E3692">
        <v>24</v>
      </c>
      <c r="F3692" t="s">
        <v>6499</v>
      </c>
      <c r="G3692">
        <v>0.21152796156500001</v>
      </c>
    </row>
    <row r="3693" spans="1:7" x14ac:dyDescent="0.2">
      <c r="A3693" t="str">
        <f t="shared" si="313"/>
        <v>DKC1</v>
      </c>
      <c r="B3693" t="s">
        <v>172</v>
      </c>
      <c r="C3693">
        <v>153991022</v>
      </c>
      <c r="D3693" t="s">
        <v>8</v>
      </c>
      <c r="E3693">
        <v>22</v>
      </c>
      <c r="F3693" t="s">
        <v>6500</v>
      </c>
      <c r="G3693">
        <v>0.105537830168</v>
      </c>
    </row>
    <row r="3694" spans="1:7" x14ac:dyDescent="0.2">
      <c r="A3694" t="str">
        <f t="shared" si="313"/>
        <v>DKC1</v>
      </c>
      <c r="B3694" t="s">
        <v>172</v>
      </c>
      <c r="C3694">
        <v>153991076</v>
      </c>
      <c r="D3694" t="s">
        <v>3</v>
      </c>
      <c r="E3694">
        <v>24</v>
      </c>
      <c r="F3694" t="s">
        <v>6501</v>
      </c>
      <c r="G3694">
        <v>-1.0786561905799999E-2</v>
      </c>
    </row>
    <row r="3695" spans="1:7" x14ac:dyDescent="0.2">
      <c r="A3695" t="str">
        <f t="shared" si="313"/>
        <v>DKC1</v>
      </c>
      <c r="B3695" t="s">
        <v>172</v>
      </c>
      <c r="C3695">
        <v>153991028</v>
      </c>
      <c r="D3695" t="s">
        <v>3</v>
      </c>
      <c r="E3695">
        <v>23</v>
      </c>
      <c r="F3695" t="s">
        <v>6502</v>
      </c>
      <c r="G3695">
        <v>-1.6719498274499998E-2</v>
      </c>
    </row>
    <row r="3696" spans="1:7" x14ac:dyDescent="0.2">
      <c r="A3696" t="str">
        <f t="shared" si="313"/>
        <v>DKC1</v>
      </c>
      <c r="B3696" t="s">
        <v>172</v>
      </c>
      <c r="C3696">
        <v>153991014</v>
      </c>
      <c r="D3696" t="s">
        <v>3</v>
      </c>
      <c r="E3696">
        <v>24</v>
      </c>
      <c r="F3696" t="s">
        <v>6503</v>
      </c>
      <c r="G3696">
        <v>2.28569693438E-2</v>
      </c>
    </row>
    <row r="3697" spans="1:7" x14ac:dyDescent="0.2">
      <c r="A3697" t="str">
        <f t="shared" si="313"/>
        <v>DKC1</v>
      </c>
      <c r="B3697" t="s">
        <v>172</v>
      </c>
      <c r="C3697">
        <v>153991303</v>
      </c>
      <c r="D3697" t="s">
        <v>8</v>
      </c>
      <c r="E3697">
        <v>24</v>
      </c>
      <c r="F3697" t="s">
        <v>6504</v>
      </c>
      <c r="G3697">
        <v>2.6471129355000001E-2</v>
      </c>
    </row>
    <row r="3698" spans="1:7" x14ac:dyDescent="0.2">
      <c r="A3698" t="str">
        <f t="shared" si="313"/>
        <v>DKC1</v>
      </c>
      <c r="B3698" t="s">
        <v>172</v>
      </c>
      <c r="C3698">
        <v>153991314</v>
      </c>
      <c r="D3698" t="s">
        <v>8</v>
      </c>
      <c r="E3698">
        <v>23</v>
      </c>
      <c r="F3698" t="s">
        <v>6505</v>
      </c>
      <c r="G3698">
        <v>0.13025907229100001</v>
      </c>
    </row>
    <row r="3699" spans="1:7" x14ac:dyDescent="0.2">
      <c r="A3699" t="str">
        <f t="shared" ref="A3699:A3708" si="314">"DLD"</f>
        <v>DLD</v>
      </c>
      <c r="B3699" t="s">
        <v>2</v>
      </c>
      <c r="C3699">
        <v>107531579</v>
      </c>
      <c r="D3699" t="s">
        <v>3</v>
      </c>
      <c r="E3699">
        <v>24</v>
      </c>
      <c r="F3699" t="s">
        <v>6506</v>
      </c>
      <c r="G3699">
        <v>5.0200792796200003E-2</v>
      </c>
    </row>
    <row r="3700" spans="1:7" x14ac:dyDescent="0.2">
      <c r="A3700" t="str">
        <f t="shared" si="314"/>
        <v>DLD</v>
      </c>
      <c r="B3700" t="s">
        <v>2</v>
      </c>
      <c r="C3700">
        <v>107531555</v>
      </c>
      <c r="D3700" t="s">
        <v>3</v>
      </c>
      <c r="E3700">
        <v>22</v>
      </c>
      <c r="F3700" t="s">
        <v>6507</v>
      </c>
      <c r="G3700">
        <v>0.12623277668499999</v>
      </c>
    </row>
    <row r="3701" spans="1:7" x14ac:dyDescent="0.2">
      <c r="A3701" t="str">
        <f t="shared" si="314"/>
        <v>DLD</v>
      </c>
      <c r="B3701" t="s">
        <v>2</v>
      </c>
      <c r="C3701">
        <v>107531479</v>
      </c>
      <c r="D3701" t="s">
        <v>3</v>
      </c>
      <c r="E3701">
        <v>24</v>
      </c>
      <c r="F3701" t="s">
        <v>6508</v>
      </c>
      <c r="G3701">
        <v>-1.51767826164E-2</v>
      </c>
    </row>
    <row r="3702" spans="1:7" x14ac:dyDescent="0.2">
      <c r="A3702" t="str">
        <f t="shared" si="314"/>
        <v>DLD</v>
      </c>
      <c r="B3702" t="s">
        <v>2</v>
      </c>
      <c r="C3702">
        <v>107531678</v>
      </c>
      <c r="D3702" t="s">
        <v>8</v>
      </c>
      <c r="E3702">
        <v>24</v>
      </c>
      <c r="F3702" t="s">
        <v>6509</v>
      </c>
      <c r="G3702">
        <v>0.32390912195299998</v>
      </c>
    </row>
    <row r="3703" spans="1:7" x14ac:dyDescent="0.2">
      <c r="A3703" t="str">
        <f t="shared" si="314"/>
        <v>DLD</v>
      </c>
      <c r="B3703" t="s">
        <v>2</v>
      </c>
      <c r="C3703">
        <v>107531642</v>
      </c>
      <c r="D3703" t="s">
        <v>8</v>
      </c>
      <c r="E3703">
        <v>24</v>
      </c>
      <c r="F3703" t="s">
        <v>6510</v>
      </c>
      <c r="G3703">
        <v>2.5498581013599999</v>
      </c>
    </row>
    <row r="3704" spans="1:7" x14ac:dyDescent="0.2">
      <c r="A3704" t="str">
        <f t="shared" si="314"/>
        <v>DLD</v>
      </c>
      <c r="B3704" t="s">
        <v>2</v>
      </c>
      <c r="C3704">
        <v>107531616</v>
      </c>
      <c r="D3704" t="s">
        <v>8</v>
      </c>
      <c r="E3704">
        <v>23</v>
      </c>
      <c r="F3704" t="s">
        <v>6511</v>
      </c>
      <c r="G3704">
        <v>5.4668525828399997E-2</v>
      </c>
    </row>
    <row r="3705" spans="1:7" x14ac:dyDescent="0.2">
      <c r="A3705" t="str">
        <f t="shared" si="314"/>
        <v>DLD</v>
      </c>
      <c r="B3705" t="s">
        <v>2</v>
      </c>
      <c r="C3705">
        <v>107531470</v>
      </c>
      <c r="D3705" t="s">
        <v>3</v>
      </c>
      <c r="E3705">
        <v>24</v>
      </c>
      <c r="F3705" t="s">
        <v>6512</v>
      </c>
      <c r="G3705">
        <v>-5.3296113363800003E-2</v>
      </c>
    </row>
    <row r="3706" spans="1:7" x14ac:dyDescent="0.2">
      <c r="A3706" t="str">
        <f t="shared" si="314"/>
        <v>DLD</v>
      </c>
      <c r="B3706" t="s">
        <v>2</v>
      </c>
      <c r="C3706">
        <v>107531540</v>
      </c>
      <c r="D3706" t="s">
        <v>3</v>
      </c>
      <c r="E3706">
        <v>21</v>
      </c>
      <c r="F3706" t="s">
        <v>6513</v>
      </c>
      <c r="G3706">
        <v>-1.73806322471E-2</v>
      </c>
    </row>
    <row r="3707" spans="1:7" x14ac:dyDescent="0.2">
      <c r="A3707" t="str">
        <f t="shared" si="314"/>
        <v>DLD</v>
      </c>
      <c r="B3707" t="s">
        <v>2</v>
      </c>
      <c r="C3707">
        <v>107531649</v>
      </c>
      <c r="D3707" t="s">
        <v>3</v>
      </c>
      <c r="E3707">
        <v>23</v>
      </c>
      <c r="F3707" t="s">
        <v>6514</v>
      </c>
      <c r="G3707">
        <v>4.3568165512699999E-2</v>
      </c>
    </row>
    <row r="3708" spans="1:7" x14ac:dyDescent="0.2">
      <c r="A3708" t="str">
        <f t="shared" si="314"/>
        <v>DLD</v>
      </c>
      <c r="B3708" t="s">
        <v>2</v>
      </c>
      <c r="C3708">
        <v>107531549</v>
      </c>
      <c r="D3708" t="s">
        <v>8</v>
      </c>
      <c r="E3708">
        <v>24</v>
      </c>
      <c r="F3708" t="s">
        <v>6515</v>
      </c>
      <c r="G3708">
        <v>5.2164075567300003E-2</v>
      </c>
    </row>
    <row r="3709" spans="1:7" x14ac:dyDescent="0.2">
      <c r="A3709" t="str">
        <f t="shared" ref="A3709:A3718" si="315">"DLGAP5"</f>
        <v>DLGAP5</v>
      </c>
      <c r="B3709" t="s">
        <v>86</v>
      </c>
      <c r="C3709">
        <v>55658423</v>
      </c>
      <c r="D3709" t="s">
        <v>8</v>
      </c>
      <c r="E3709">
        <v>24</v>
      </c>
      <c r="F3709" t="s">
        <v>6516</v>
      </c>
      <c r="G3709">
        <v>0.112419288247</v>
      </c>
    </row>
    <row r="3710" spans="1:7" x14ac:dyDescent="0.2">
      <c r="A3710" t="str">
        <f t="shared" si="315"/>
        <v>DLGAP5</v>
      </c>
      <c r="B3710" t="s">
        <v>86</v>
      </c>
      <c r="C3710">
        <v>55658103</v>
      </c>
      <c r="D3710" t="s">
        <v>3</v>
      </c>
      <c r="E3710">
        <v>24</v>
      </c>
      <c r="F3710" t="s">
        <v>6517</v>
      </c>
      <c r="G3710">
        <v>1.2937437755300001</v>
      </c>
    </row>
    <row r="3711" spans="1:7" x14ac:dyDescent="0.2">
      <c r="A3711" t="str">
        <f t="shared" si="315"/>
        <v>DLGAP5</v>
      </c>
      <c r="B3711" t="s">
        <v>86</v>
      </c>
      <c r="C3711">
        <v>55658117</v>
      </c>
      <c r="D3711" t="s">
        <v>3</v>
      </c>
      <c r="E3711">
        <v>23</v>
      </c>
      <c r="F3711" t="s">
        <v>6518</v>
      </c>
      <c r="G3711">
        <v>0.761385561356</v>
      </c>
    </row>
    <row r="3712" spans="1:7" x14ac:dyDescent="0.2">
      <c r="A3712" t="str">
        <f t="shared" si="315"/>
        <v>DLGAP5</v>
      </c>
      <c r="B3712" t="s">
        <v>86</v>
      </c>
      <c r="C3712">
        <v>55658250</v>
      </c>
      <c r="D3712" t="s">
        <v>3</v>
      </c>
      <c r="E3712">
        <v>23</v>
      </c>
      <c r="F3712" t="s">
        <v>6519</v>
      </c>
      <c r="G3712">
        <v>0.94487066311199996</v>
      </c>
    </row>
    <row r="3713" spans="1:7" x14ac:dyDescent="0.2">
      <c r="A3713" t="str">
        <f t="shared" si="315"/>
        <v>DLGAP5</v>
      </c>
      <c r="B3713" t="s">
        <v>86</v>
      </c>
      <c r="C3713">
        <v>55658349</v>
      </c>
      <c r="D3713" t="s">
        <v>8</v>
      </c>
      <c r="E3713">
        <v>23</v>
      </c>
      <c r="F3713" t="s">
        <v>6520</v>
      </c>
      <c r="G3713">
        <v>4.4668189995600002E-2</v>
      </c>
    </row>
    <row r="3714" spans="1:7" x14ac:dyDescent="0.2">
      <c r="A3714" t="str">
        <f t="shared" si="315"/>
        <v>DLGAP5</v>
      </c>
      <c r="B3714" t="s">
        <v>86</v>
      </c>
      <c r="C3714">
        <v>55658286</v>
      </c>
      <c r="D3714" t="s">
        <v>3</v>
      </c>
      <c r="E3714">
        <v>24</v>
      </c>
      <c r="F3714" t="s">
        <v>6521</v>
      </c>
      <c r="G3714">
        <v>0.14452156513600001</v>
      </c>
    </row>
    <row r="3715" spans="1:7" x14ac:dyDescent="0.2">
      <c r="A3715" t="str">
        <f t="shared" si="315"/>
        <v>DLGAP5</v>
      </c>
      <c r="B3715" t="s">
        <v>86</v>
      </c>
      <c r="C3715">
        <v>55658256</v>
      </c>
      <c r="D3715" t="s">
        <v>3</v>
      </c>
      <c r="E3715">
        <v>24</v>
      </c>
      <c r="F3715" t="s">
        <v>6522</v>
      </c>
      <c r="G3715">
        <v>0.45300209210100001</v>
      </c>
    </row>
    <row r="3716" spans="1:7" x14ac:dyDescent="0.2">
      <c r="A3716" t="str">
        <f t="shared" si="315"/>
        <v>DLGAP5</v>
      </c>
      <c r="B3716" t="s">
        <v>86</v>
      </c>
      <c r="C3716">
        <v>55658360</v>
      </c>
      <c r="D3716" t="s">
        <v>3</v>
      </c>
      <c r="E3716">
        <v>24</v>
      </c>
      <c r="F3716" t="s">
        <v>6523</v>
      </c>
      <c r="G3716">
        <v>0.16640728975399999</v>
      </c>
    </row>
    <row r="3717" spans="1:7" x14ac:dyDescent="0.2">
      <c r="A3717" t="str">
        <f t="shared" si="315"/>
        <v>DLGAP5</v>
      </c>
      <c r="B3717" t="s">
        <v>86</v>
      </c>
      <c r="C3717">
        <v>55658327</v>
      </c>
      <c r="D3717" t="s">
        <v>8</v>
      </c>
      <c r="E3717">
        <v>22</v>
      </c>
      <c r="F3717" t="s">
        <v>6524</v>
      </c>
      <c r="G3717">
        <v>0.70436440177100001</v>
      </c>
    </row>
    <row r="3718" spans="1:7" x14ac:dyDescent="0.2">
      <c r="A3718" t="str">
        <f t="shared" si="315"/>
        <v>DLGAP5</v>
      </c>
      <c r="B3718" t="s">
        <v>86</v>
      </c>
      <c r="C3718">
        <v>55658314</v>
      </c>
      <c r="D3718" t="s">
        <v>3</v>
      </c>
      <c r="E3718">
        <v>24</v>
      </c>
      <c r="F3718" t="s">
        <v>6525</v>
      </c>
      <c r="G3718">
        <v>0.38565215887999998</v>
      </c>
    </row>
    <row r="3719" spans="1:7" x14ac:dyDescent="0.2">
      <c r="A3719" t="str">
        <f t="shared" ref="A3719:A3728" si="316">"DLST"</f>
        <v>DLST</v>
      </c>
      <c r="B3719" t="s">
        <v>86</v>
      </c>
      <c r="C3719">
        <v>75348740</v>
      </c>
      <c r="D3719" t="s">
        <v>8</v>
      </c>
      <c r="E3719">
        <v>22</v>
      </c>
      <c r="F3719" t="s">
        <v>6526</v>
      </c>
      <c r="G3719">
        <v>-4.0988794896700001E-2</v>
      </c>
    </row>
    <row r="3720" spans="1:7" x14ac:dyDescent="0.2">
      <c r="A3720" t="str">
        <f t="shared" si="316"/>
        <v>DLST</v>
      </c>
      <c r="B3720" t="s">
        <v>86</v>
      </c>
      <c r="C3720">
        <v>75348625</v>
      </c>
      <c r="D3720" t="s">
        <v>8</v>
      </c>
      <c r="E3720">
        <v>24</v>
      </c>
      <c r="F3720" t="s">
        <v>6527</v>
      </c>
      <c r="G3720">
        <v>0.52718457436999999</v>
      </c>
    </row>
    <row r="3721" spans="1:7" x14ac:dyDescent="0.2">
      <c r="A3721" t="str">
        <f t="shared" si="316"/>
        <v>DLST</v>
      </c>
      <c r="B3721" t="s">
        <v>86</v>
      </c>
      <c r="C3721">
        <v>75348578</v>
      </c>
      <c r="D3721" t="s">
        <v>8</v>
      </c>
      <c r="E3721">
        <v>24</v>
      </c>
      <c r="F3721" t="s">
        <v>6528</v>
      </c>
      <c r="G3721">
        <v>3.1203062331200002E-2</v>
      </c>
    </row>
    <row r="3722" spans="1:7" x14ac:dyDescent="0.2">
      <c r="A3722" t="str">
        <f t="shared" si="316"/>
        <v>DLST</v>
      </c>
      <c r="B3722" t="s">
        <v>86</v>
      </c>
      <c r="C3722">
        <v>75348636</v>
      </c>
      <c r="D3722" t="s">
        <v>3</v>
      </c>
      <c r="E3722">
        <v>24</v>
      </c>
      <c r="F3722" t="s">
        <v>6529</v>
      </c>
      <c r="G3722">
        <v>0.96390707716799995</v>
      </c>
    </row>
    <row r="3723" spans="1:7" x14ac:dyDescent="0.2">
      <c r="A3723" t="str">
        <f t="shared" si="316"/>
        <v>DLST</v>
      </c>
      <c r="B3723" t="s">
        <v>86</v>
      </c>
      <c r="C3723">
        <v>75348587</v>
      </c>
      <c r="D3723" t="s">
        <v>3</v>
      </c>
      <c r="E3723">
        <v>24</v>
      </c>
      <c r="F3723" t="s">
        <v>6530</v>
      </c>
      <c r="G3723">
        <v>7.7847897817200001E-2</v>
      </c>
    </row>
    <row r="3724" spans="1:7" x14ac:dyDescent="0.2">
      <c r="A3724" t="str">
        <f t="shared" si="316"/>
        <v>DLST</v>
      </c>
      <c r="B3724" t="s">
        <v>86</v>
      </c>
      <c r="C3724">
        <v>75348768</v>
      </c>
      <c r="D3724" t="s">
        <v>8</v>
      </c>
      <c r="E3724">
        <v>24</v>
      </c>
      <c r="F3724" t="s">
        <v>6531</v>
      </c>
      <c r="G3724">
        <v>-3.7894270152699999E-2</v>
      </c>
    </row>
    <row r="3725" spans="1:7" x14ac:dyDescent="0.2">
      <c r="A3725" t="str">
        <f t="shared" si="316"/>
        <v>DLST</v>
      </c>
      <c r="B3725" t="s">
        <v>86</v>
      </c>
      <c r="C3725">
        <v>75348755</v>
      </c>
      <c r="D3725" t="s">
        <v>8</v>
      </c>
      <c r="E3725">
        <v>24</v>
      </c>
      <c r="F3725" t="s">
        <v>6532</v>
      </c>
      <c r="G3725">
        <v>1.0437051788900001E-3</v>
      </c>
    </row>
    <row r="3726" spans="1:7" x14ac:dyDescent="0.2">
      <c r="A3726" t="str">
        <f t="shared" si="316"/>
        <v>DLST</v>
      </c>
      <c r="B3726" t="s">
        <v>86</v>
      </c>
      <c r="C3726">
        <v>75348777</v>
      </c>
      <c r="D3726" t="s">
        <v>8</v>
      </c>
      <c r="E3726">
        <v>24</v>
      </c>
      <c r="F3726" t="s">
        <v>6533</v>
      </c>
      <c r="G3726">
        <v>9.1884060863600001E-2</v>
      </c>
    </row>
    <row r="3727" spans="1:7" x14ac:dyDescent="0.2">
      <c r="A3727" t="str">
        <f t="shared" si="316"/>
        <v>DLST</v>
      </c>
      <c r="B3727" t="s">
        <v>86</v>
      </c>
      <c r="C3727">
        <v>75348827</v>
      </c>
      <c r="D3727" t="s">
        <v>8</v>
      </c>
      <c r="E3727">
        <v>24</v>
      </c>
      <c r="F3727" t="s">
        <v>6534</v>
      </c>
      <c r="G3727">
        <v>1.3319534502599999</v>
      </c>
    </row>
    <row r="3728" spans="1:7" x14ac:dyDescent="0.2">
      <c r="A3728" t="str">
        <f t="shared" si="316"/>
        <v>DLST</v>
      </c>
      <c r="B3728" t="s">
        <v>86</v>
      </c>
      <c r="C3728">
        <v>75348610</v>
      </c>
      <c r="D3728" t="s">
        <v>3</v>
      </c>
      <c r="E3728">
        <v>23</v>
      </c>
      <c r="F3728" t="s">
        <v>6535</v>
      </c>
      <c r="G3728">
        <v>0.70413947256700005</v>
      </c>
    </row>
    <row r="3729" spans="1:7" x14ac:dyDescent="0.2">
      <c r="A3729" t="str">
        <f t="shared" ref="A3729:A3738" si="317">"DMAP1"</f>
        <v>DMAP1</v>
      </c>
      <c r="B3729" t="s">
        <v>35</v>
      </c>
      <c r="C3729">
        <v>44679127</v>
      </c>
      <c r="D3729" t="s">
        <v>3</v>
      </c>
      <c r="E3729">
        <v>23</v>
      </c>
      <c r="F3729" t="s">
        <v>6536</v>
      </c>
      <c r="G3729">
        <v>7.3888168464499998E-2</v>
      </c>
    </row>
    <row r="3730" spans="1:7" x14ac:dyDescent="0.2">
      <c r="A3730" t="str">
        <f t="shared" si="317"/>
        <v>DMAP1</v>
      </c>
      <c r="B3730" t="s">
        <v>35</v>
      </c>
      <c r="C3730">
        <v>44679254</v>
      </c>
      <c r="D3730" t="s">
        <v>8</v>
      </c>
      <c r="E3730">
        <v>24</v>
      </c>
      <c r="F3730" t="s">
        <v>6537</v>
      </c>
      <c r="G3730">
        <v>0.83297144534500001</v>
      </c>
    </row>
    <row r="3731" spans="1:7" x14ac:dyDescent="0.2">
      <c r="A3731" t="str">
        <f t="shared" si="317"/>
        <v>DMAP1</v>
      </c>
      <c r="B3731" t="s">
        <v>35</v>
      </c>
      <c r="C3731">
        <v>44679195</v>
      </c>
      <c r="D3731" t="s">
        <v>3</v>
      </c>
      <c r="E3731">
        <v>23</v>
      </c>
      <c r="F3731" t="s">
        <v>6538</v>
      </c>
      <c r="G3731">
        <v>0.37666670572299998</v>
      </c>
    </row>
    <row r="3732" spans="1:7" x14ac:dyDescent="0.2">
      <c r="A3732" t="str">
        <f t="shared" si="317"/>
        <v>DMAP1</v>
      </c>
      <c r="B3732" t="s">
        <v>35</v>
      </c>
      <c r="C3732">
        <v>44679364</v>
      </c>
      <c r="D3732" t="s">
        <v>3</v>
      </c>
      <c r="E3732">
        <v>24</v>
      </c>
      <c r="F3732" t="s">
        <v>6539</v>
      </c>
      <c r="G3732">
        <v>0.63835666176899997</v>
      </c>
    </row>
    <row r="3733" spans="1:7" x14ac:dyDescent="0.2">
      <c r="A3733" t="str">
        <f t="shared" si="317"/>
        <v>DMAP1</v>
      </c>
      <c r="B3733" t="s">
        <v>35</v>
      </c>
      <c r="C3733">
        <v>44679387</v>
      </c>
      <c r="D3733" t="s">
        <v>3</v>
      </c>
      <c r="E3733">
        <v>24</v>
      </c>
      <c r="F3733" t="s">
        <v>6540</v>
      </c>
      <c r="G3733">
        <v>0.85758782809</v>
      </c>
    </row>
    <row r="3734" spans="1:7" x14ac:dyDescent="0.2">
      <c r="A3734" t="str">
        <f t="shared" si="317"/>
        <v>DMAP1</v>
      </c>
      <c r="B3734" t="s">
        <v>35</v>
      </c>
      <c r="C3734">
        <v>44679158</v>
      </c>
      <c r="D3734" t="s">
        <v>8</v>
      </c>
      <c r="E3734">
        <v>23</v>
      </c>
      <c r="F3734" t="s">
        <v>6541</v>
      </c>
      <c r="G3734">
        <v>-3.03135750955E-3</v>
      </c>
    </row>
    <row r="3735" spans="1:7" x14ac:dyDescent="0.2">
      <c r="A3735" t="str">
        <f t="shared" si="317"/>
        <v>DMAP1</v>
      </c>
      <c r="B3735" t="s">
        <v>35</v>
      </c>
      <c r="C3735">
        <v>44679165</v>
      </c>
      <c r="D3735" t="s">
        <v>8</v>
      </c>
      <c r="E3735">
        <v>24</v>
      </c>
      <c r="F3735" t="s">
        <v>6542</v>
      </c>
      <c r="G3735">
        <v>1.2296606508200001</v>
      </c>
    </row>
    <row r="3736" spans="1:7" x14ac:dyDescent="0.2">
      <c r="A3736" t="str">
        <f t="shared" si="317"/>
        <v>DMAP1</v>
      </c>
      <c r="B3736" t="s">
        <v>35</v>
      </c>
      <c r="C3736">
        <v>44679176</v>
      </c>
      <c r="D3736" t="s">
        <v>8</v>
      </c>
      <c r="E3736">
        <v>24</v>
      </c>
      <c r="F3736" t="s">
        <v>6543</v>
      </c>
      <c r="G3736">
        <v>0.91275152108900004</v>
      </c>
    </row>
    <row r="3737" spans="1:7" x14ac:dyDescent="0.2">
      <c r="A3737" t="str">
        <f t="shared" si="317"/>
        <v>DMAP1</v>
      </c>
      <c r="B3737" t="s">
        <v>35</v>
      </c>
      <c r="C3737">
        <v>44679214</v>
      </c>
      <c r="D3737" t="s">
        <v>8</v>
      </c>
      <c r="E3737">
        <v>24</v>
      </c>
      <c r="F3737" t="s">
        <v>6544</v>
      </c>
      <c r="G3737">
        <v>0.439725950388</v>
      </c>
    </row>
    <row r="3738" spans="1:7" x14ac:dyDescent="0.2">
      <c r="A3738" t="str">
        <f t="shared" si="317"/>
        <v>DMAP1</v>
      </c>
      <c r="B3738" t="s">
        <v>35</v>
      </c>
      <c r="C3738">
        <v>44679344</v>
      </c>
      <c r="D3738" t="s">
        <v>8</v>
      </c>
      <c r="E3738">
        <v>23</v>
      </c>
      <c r="F3738" t="s">
        <v>6545</v>
      </c>
      <c r="G3738">
        <v>-2.27305670743E-2</v>
      </c>
    </row>
    <row r="3739" spans="1:7" x14ac:dyDescent="0.2">
      <c r="A3739" t="str">
        <f t="shared" ref="A3739:A3748" si="318">"DMTF1"</f>
        <v>DMTF1</v>
      </c>
      <c r="B3739" t="s">
        <v>2</v>
      </c>
      <c r="C3739">
        <v>86781917</v>
      </c>
      <c r="D3739" t="s">
        <v>3</v>
      </c>
      <c r="E3739">
        <v>26</v>
      </c>
      <c r="F3739" t="s">
        <v>6546</v>
      </c>
      <c r="G3739">
        <v>0.308345976179</v>
      </c>
    </row>
    <row r="3740" spans="1:7" x14ac:dyDescent="0.2">
      <c r="A3740" t="str">
        <f t="shared" si="318"/>
        <v>DMTF1</v>
      </c>
      <c r="B3740" t="s">
        <v>2</v>
      </c>
      <c r="C3740">
        <v>86781912</v>
      </c>
      <c r="D3740" t="s">
        <v>3</v>
      </c>
      <c r="E3740">
        <v>24</v>
      </c>
      <c r="F3740" t="s">
        <v>6547</v>
      </c>
      <c r="G3740">
        <v>0.71715319064899996</v>
      </c>
    </row>
    <row r="3741" spans="1:7" x14ac:dyDescent="0.2">
      <c r="A3741" t="str">
        <f t="shared" si="318"/>
        <v>DMTF1</v>
      </c>
      <c r="B3741" t="s">
        <v>2</v>
      </c>
      <c r="C3741">
        <v>86781906</v>
      </c>
      <c r="D3741" t="s">
        <v>3</v>
      </c>
      <c r="E3741">
        <v>25</v>
      </c>
      <c r="F3741" t="s">
        <v>6548</v>
      </c>
      <c r="G3741">
        <v>0.58705622623200004</v>
      </c>
    </row>
    <row r="3742" spans="1:7" x14ac:dyDescent="0.2">
      <c r="A3742" t="str">
        <f t="shared" si="318"/>
        <v>DMTF1</v>
      </c>
      <c r="B3742" t="s">
        <v>2</v>
      </c>
      <c r="C3742">
        <v>86781896</v>
      </c>
      <c r="D3742" t="s">
        <v>3</v>
      </c>
      <c r="E3742">
        <v>25</v>
      </c>
      <c r="F3742" t="s">
        <v>6549</v>
      </c>
      <c r="G3742">
        <v>0.122704245595</v>
      </c>
    </row>
    <row r="3743" spans="1:7" x14ac:dyDescent="0.2">
      <c r="A3743" t="str">
        <f t="shared" si="318"/>
        <v>DMTF1</v>
      </c>
      <c r="B3743" t="s">
        <v>2</v>
      </c>
      <c r="C3743">
        <v>86781834</v>
      </c>
      <c r="D3743" t="s">
        <v>3</v>
      </c>
      <c r="E3743">
        <v>25</v>
      </c>
      <c r="F3743" t="s">
        <v>6550</v>
      </c>
      <c r="G3743">
        <v>0.88344857752299999</v>
      </c>
    </row>
    <row r="3744" spans="1:7" x14ac:dyDescent="0.2">
      <c r="A3744" t="str">
        <f t="shared" si="318"/>
        <v>DMTF1</v>
      </c>
      <c r="B3744" t="s">
        <v>2</v>
      </c>
      <c r="C3744">
        <v>86781935</v>
      </c>
      <c r="D3744" t="s">
        <v>3</v>
      </c>
      <c r="E3744">
        <v>24</v>
      </c>
      <c r="F3744" t="s">
        <v>6551</v>
      </c>
      <c r="G3744">
        <v>0.61077276338200004</v>
      </c>
    </row>
    <row r="3745" spans="1:7" x14ac:dyDescent="0.2">
      <c r="A3745" t="str">
        <f t="shared" si="318"/>
        <v>DMTF1</v>
      </c>
      <c r="B3745" t="s">
        <v>2</v>
      </c>
      <c r="C3745">
        <v>86781941</v>
      </c>
      <c r="D3745" t="s">
        <v>3</v>
      </c>
      <c r="E3745">
        <v>24</v>
      </c>
      <c r="F3745" t="s">
        <v>6552</v>
      </c>
      <c r="G3745">
        <v>1.2173481075599999</v>
      </c>
    </row>
    <row r="3746" spans="1:7" x14ac:dyDescent="0.2">
      <c r="A3746" t="str">
        <f t="shared" si="318"/>
        <v>DMTF1</v>
      </c>
      <c r="B3746" t="s">
        <v>2</v>
      </c>
      <c r="C3746">
        <v>86781951</v>
      </c>
      <c r="D3746" t="s">
        <v>3</v>
      </c>
      <c r="E3746">
        <v>24</v>
      </c>
      <c r="F3746" t="s">
        <v>6553</v>
      </c>
      <c r="G3746">
        <v>0.89920331491299998</v>
      </c>
    </row>
    <row r="3747" spans="1:7" x14ac:dyDescent="0.2">
      <c r="A3747" t="str">
        <f t="shared" si="318"/>
        <v>DMTF1</v>
      </c>
      <c r="B3747" t="s">
        <v>2</v>
      </c>
      <c r="C3747">
        <v>86781893</v>
      </c>
      <c r="D3747" t="s">
        <v>8</v>
      </c>
      <c r="E3747">
        <v>23</v>
      </c>
      <c r="F3747" t="s">
        <v>6554</v>
      </c>
      <c r="G3747">
        <v>0.57358872345599998</v>
      </c>
    </row>
    <row r="3748" spans="1:7" x14ac:dyDescent="0.2">
      <c r="A3748" t="str">
        <f t="shared" si="318"/>
        <v>DMTF1</v>
      </c>
      <c r="B3748" t="s">
        <v>2</v>
      </c>
      <c r="C3748">
        <v>86781930</v>
      </c>
      <c r="D3748" t="s">
        <v>3</v>
      </c>
      <c r="E3748">
        <v>25</v>
      </c>
      <c r="F3748" t="s">
        <v>6555</v>
      </c>
      <c r="G3748">
        <v>2.3779137591100001E-2</v>
      </c>
    </row>
    <row r="3749" spans="1:7" x14ac:dyDescent="0.2">
      <c r="A3749" t="str">
        <f t="shared" ref="A3749:A3758" si="319">"DNA2"</f>
        <v>DNA2</v>
      </c>
      <c r="B3749" t="s">
        <v>372</v>
      </c>
      <c r="C3749">
        <v>70231453</v>
      </c>
      <c r="D3749" t="s">
        <v>3</v>
      </c>
      <c r="E3749">
        <v>22</v>
      </c>
      <c r="F3749" t="s">
        <v>6556</v>
      </c>
      <c r="G3749">
        <v>0.21851847777300001</v>
      </c>
    </row>
    <row r="3750" spans="1:7" x14ac:dyDescent="0.2">
      <c r="A3750" t="str">
        <f t="shared" si="319"/>
        <v>DNA2</v>
      </c>
      <c r="B3750" t="s">
        <v>372</v>
      </c>
      <c r="C3750">
        <v>70231509</v>
      </c>
      <c r="D3750" t="s">
        <v>3</v>
      </c>
      <c r="E3750">
        <v>24</v>
      </c>
      <c r="F3750" t="s">
        <v>6557</v>
      </c>
      <c r="G3750">
        <v>0.247626511001</v>
      </c>
    </row>
    <row r="3751" spans="1:7" x14ac:dyDescent="0.2">
      <c r="A3751" t="str">
        <f t="shared" si="319"/>
        <v>DNA2</v>
      </c>
      <c r="B3751" t="s">
        <v>372</v>
      </c>
      <c r="C3751">
        <v>70231531</v>
      </c>
      <c r="D3751" t="s">
        <v>3</v>
      </c>
      <c r="E3751">
        <v>24</v>
      </c>
      <c r="F3751" t="s">
        <v>6558</v>
      </c>
      <c r="G3751">
        <v>0.79874302140200004</v>
      </c>
    </row>
    <row r="3752" spans="1:7" x14ac:dyDescent="0.2">
      <c r="A3752" t="str">
        <f t="shared" si="319"/>
        <v>DNA2</v>
      </c>
      <c r="B3752" t="s">
        <v>372</v>
      </c>
      <c r="C3752">
        <v>70231572</v>
      </c>
      <c r="D3752" t="s">
        <v>3</v>
      </c>
      <c r="E3752">
        <v>23</v>
      </c>
      <c r="F3752" t="s">
        <v>6559</v>
      </c>
      <c r="G3752">
        <v>2.2351206913899999E-2</v>
      </c>
    </row>
    <row r="3753" spans="1:7" x14ac:dyDescent="0.2">
      <c r="A3753" t="str">
        <f t="shared" si="319"/>
        <v>DNA2</v>
      </c>
      <c r="B3753" t="s">
        <v>372</v>
      </c>
      <c r="C3753">
        <v>70231625</v>
      </c>
      <c r="D3753" t="s">
        <v>8</v>
      </c>
      <c r="E3753">
        <v>24</v>
      </c>
      <c r="F3753" t="s">
        <v>6560</v>
      </c>
      <c r="G3753">
        <v>0.58872484699100003</v>
      </c>
    </row>
    <row r="3754" spans="1:7" x14ac:dyDescent="0.2">
      <c r="A3754" t="str">
        <f t="shared" si="319"/>
        <v>DNA2</v>
      </c>
      <c r="B3754" t="s">
        <v>372</v>
      </c>
      <c r="C3754">
        <v>70231617</v>
      </c>
      <c r="D3754" t="s">
        <v>3</v>
      </c>
      <c r="E3754">
        <v>22</v>
      </c>
      <c r="F3754" t="s">
        <v>6561</v>
      </c>
      <c r="G3754">
        <v>0.51439147891199999</v>
      </c>
    </row>
    <row r="3755" spans="1:7" x14ac:dyDescent="0.2">
      <c r="A3755" t="str">
        <f t="shared" si="319"/>
        <v>DNA2</v>
      </c>
      <c r="B3755" t="s">
        <v>372</v>
      </c>
      <c r="C3755">
        <v>70231407</v>
      </c>
      <c r="D3755" t="s">
        <v>8</v>
      </c>
      <c r="E3755">
        <v>23</v>
      </c>
      <c r="F3755" t="s">
        <v>6562</v>
      </c>
      <c r="G3755">
        <v>0.63668476191800005</v>
      </c>
    </row>
    <row r="3756" spans="1:7" x14ac:dyDescent="0.2">
      <c r="A3756" t="str">
        <f t="shared" si="319"/>
        <v>DNA2</v>
      </c>
      <c r="B3756" t="s">
        <v>372</v>
      </c>
      <c r="C3756">
        <v>70231415</v>
      </c>
      <c r="D3756" t="s">
        <v>8</v>
      </c>
      <c r="E3756">
        <v>24</v>
      </c>
      <c r="F3756" t="s">
        <v>6563</v>
      </c>
      <c r="G3756">
        <v>0.77001256429599996</v>
      </c>
    </row>
    <row r="3757" spans="1:7" x14ac:dyDescent="0.2">
      <c r="A3757" t="str">
        <f t="shared" si="319"/>
        <v>DNA2</v>
      </c>
      <c r="B3757" t="s">
        <v>372</v>
      </c>
      <c r="C3757">
        <v>70231468</v>
      </c>
      <c r="D3757" t="s">
        <v>8</v>
      </c>
      <c r="E3757">
        <v>24</v>
      </c>
      <c r="F3757" t="s">
        <v>6564</v>
      </c>
      <c r="G3757">
        <v>1.4312444143</v>
      </c>
    </row>
    <row r="3758" spans="1:7" x14ac:dyDescent="0.2">
      <c r="A3758" t="str">
        <f t="shared" si="319"/>
        <v>DNA2</v>
      </c>
      <c r="B3758" t="s">
        <v>372</v>
      </c>
      <c r="C3758">
        <v>70231437</v>
      </c>
      <c r="D3758" t="s">
        <v>8</v>
      </c>
      <c r="E3758">
        <v>24</v>
      </c>
      <c r="F3758" t="s">
        <v>6565</v>
      </c>
      <c r="G3758">
        <v>0.611401069081</v>
      </c>
    </row>
    <row r="3759" spans="1:7" x14ac:dyDescent="0.2">
      <c r="A3759" t="str">
        <f t="shared" ref="A3759:A3768" si="320">"DNAJA3"</f>
        <v>DNAJA3</v>
      </c>
      <c r="B3759" t="s">
        <v>273</v>
      </c>
      <c r="C3759">
        <v>4475958</v>
      </c>
      <c r="D3759" t="s">
        <v>8</v>
      </c>
      <c r="E3759">
        <v>24</v>
      </c>
      <c r="F3759" t="s">
        <v>6566</v>
      </c>
      <c r="G3759">
        <v>0.43027148656300002</v>
      </c>
    </row>
    <row r="3760" spans="1:7" x14ac:dyDescent="0.2">
      <c r="A3760" t="str">
        <f t="shared" si="320"/>
        <v>DNAJA3</v>
      </c>
      <c r="B3760" t="s">
        <v>273</v>
      </c>
      <c r="C3760">
        <v>4475939</v>
      </c>
      <c r="D3760" t="s">
        <v>3</v>
      </c>
      <c r="E3760">
        <v>24</v>
      </c>
      <c r="F3760" t="s">
        <v>6567</v>
      </c>
      <c r="G3760">
        <v>0.20187882233599999</v>
      </c>
    </row>
    <row r="3761" spans="1:7" x14ac:dyDescent="0.2">
      <c r="A3761" t="str">
        <f t="shared" si="320"/>
        <v>DNAJA3</v>
      </c>
      <c r="B3761" t="s">
        <v>273</v>
      </c>
      <c r="C3761">
        <v>4476017</v>
      </c>
      <c r="D3761" t="s">
        <v>3</v>
      </c>
      <c r="E3761">
        <v>24</v>
      </c>
      <c r="F3761" t="s">
        <v>6568</v>
      </c>
      <c r="G3761">
        <v>-1.89533297638E-2</v>
      </c>
    </row>
    <row r="3762" spans="1:7" x14ac:dyDescent="0.2">
      <c r="A3762" t="str">
        <f t="shared" si="320"/>
        <v>DNAJA3</v>
      </c>
      <c r="B3762" t="s">
        <v>273</v>
      </c>
      <c r="C3762">
        <v>4476051</v>
      </c>
      <c r="D3762" t="s">
        <v>3</v>
      </c>
      <c r="E3762">
        <v>24</v>
      </c>
      <c r="F3762" t="s">
        <v>6569</v>
      </c>
      <c r="G3762">
        <v>-2.3425882969799999E-2</v>
      </c>
    </row>
    <row r="3763" spans="1:7" x14ac:dyDescent="0.2">
      <c r="A3763" t="str">
        <f t="shared" si="320"/>
        <v>DNAJA3</v>
      </c>
      <c r="B3763" t="s">
        <v>273</v>
      </c>
      <c r="C3763">
        <v>4475855</v>
      </c>
      <c r="D3763" t="s">
        <v>8</v>
      </c>
      <c r="E3763">
        <v>23</v>
      </c>
      <c r="F3763" t="s">
        <v>6570</v>
      </c>
      <c r="G3763">
        <v>1.2131288714399999</v>
      </c>
    </row>
    <row r="3764" spans="1:7" x14ac:dyDescent="0.2">
      <c r="A3764" t="str">
        <f t="shared" si="320"/>
        <v>DNAJA3</v>
      </c>
      <c r="B3764" t="s">
        <v>273</v>
      </c>
      <c r="C3764">
        <v>4475908</v>
      </c>
      <c r="D3764" t="s">
        <v>8</v>
      </c>
      <c r="E3764">
        <v>24</v>
      </c>
      <c r="F3764" t="s">
        <v>6571</v>
      </c>
      <c r="G3764">
        <v>1.1681801625599999</v>
      </c>
    </row>
    <row r="3765" spans="1:7" x14ac:dyDescent="0.2">
      <c r="A3765" t="str">
        <f t="shared" si="320"/>
        <v>DNAJA3</v>
      </c>
      <c r="B3765" t="s">
        <v>273</v>
      </c>
      <c r="C3765">
        <v>4475915</v>
      </c>
      <c r="D3765" t="s">
        <v>8</v>
      </c>
      <c r="E3765">
        <v>23</v>
      </c>
      <c r="F3765" t="s">
        <v>6572</v>
      </c>
      <c r="G3765">
        <v>0.61869096599999995</v>
      </c>
    </row>
    <row r="3766" spans="1:7" x14ac:dyDescent="0.2">
      <c r="A3766" t="str">
        <f t="shared" si="320"/>
        <v>DNAJA3</v>
      </c>
      <c r="B3766" t="s">
        <v>273</v>
      </c>
      <c r="C3766">
        <v>4475975</v>
      </c>
      <c r="D3766" t="s">
        <v>8</v>
      </c>
      <c r="E3766">
        <v>24</v>
      </c>
      <c r="F3766" t="s">
        <v>6573</v>
      </c>
      <c r="G3766">
        <v>1.7683521749400001E-2</v>
      </c>
    </row>
    <row r="3767" spans="1:7" x14ac:dyDescent="0.2">
      <c r="A3767" t="str">
        <f t="shared" si="320"/>
        <v>DNAJA3</v>
      </c>
      <c r="B3767" t="s">
        <v>273</v>
      </c>
      <c r="C3767">
        <v>4476048</v>
      </c>
      <c r="D3767" t="s">
        <v>8</v>
      </c>
      <c r="E3767">
        <v>23</v>
      </c>
      <c r="F3767" t="s">
        <v>6574</v>
      </c>
      <c r="G3767">
        <v>1.25906319197E-2</v>
      </c>
    </row>
    <row r="3768" spans="1:7" x14ac:dyDescent="0.2">
      <c r="A3768" t="str">
        <f t="shared" si="320"/>
        <v>DNAJA3</v>
      </c>
      <c r="B3768" t="s">
        <v>273</v>
      </c>
      <c r="C3768">
        <v>4475837</v>
      </c>
      <c r="D3768" t="s">
        <v>3</v>
      </c>
      <c r="E3768">
        <v>22</v>
      </c>
      <c r="F3768" t="s">
        <v>6575</v>
      </c>
      <c r="G3768">
        <v>7.0917429459799994E-2</v>
      </c>
    </row>
    <row r="3769" spans="1:7" x14ac:dyDescent="0.2">
      <c r="A3769" t="str">
        <f t="shared" ref="A3769:A3778" si="321">"DNAJC17"</f>
        <v>DNAJC17</v>
      </c>
      <c r="B3769" t="s">
        <v>514</v>
      </c>
      <c r="C3769">
        <v>41099717</v>
      </c>
      <c r="D3769" t="s">
        <v>8</v>
      </c>
      <c r="E3769">
        <v>26</v>
      </c>
      <c r="F3769" t="s">
        <v>6576</v>
      </c>
      <c r="G3769">
        <v>0.123346399139</v>
      </c>
    </row>
    <row r="3770" spans="1:7" x14ac:dyDescent="0.2">
      <c r="A3770" t="str">
        <f t="shared" si="321"/>
        <v>DNAJC17</v>
      </c>
      <c r="B3770" t="s">
        <v>514</v>
      </c>
      <c r="C3770">
        <v>41099707</v>
      </c>
      <c r="D3770" t="s">
        <v>8</v>
      </c>
      <c r="E3770">
        <v>26</v>
      </c>
      <c r="F3770" t="s">
        <v>6577</v>
      </c>
      <c r="G3770">
        <v>8.6202444382599996E-2</v>
      </c>
    </row>
    <row r="3771" spans="1:7" x14ac:dyDescent="0.2">
      <c r="A3771" t="str">
        <f t="shared" si="321"/>
        <v>DNAJC17</v>
      </c>
      <c r="B3771" t="s">
        <v>514</v>
      </c>
      <c r="C3771">
        <v>41099659</v>
      </c>
      <c r="D3771" t="s">
        <v>8</v>
      </c>
      <c r="E3771">
        <v>27</v>
      </c>
      <c r="F3771" t="s">
        <v>6578</v>
      </c>
      <c r="G3771">
        <v>4.7541018896299997E-2</v>
      </c>
    </row>
    <row r="3772" spans="1:7" x14ac:dyDescent="0.2">
      <c r="A3772" t="str">
        <f t="shared" si="321"/>
        <v>DNAJC17</v>
      </c>
      <c r="B3772" t="s">
        <v>514</v>
      </c>
      <c r="C3772">
        <v>41099645</v>
      </c>
      <c r="D3772" t="s">
        <v>8</v>
      </c>
      <c r="E3772">
        <v>27</v>
      </c>
      <c r="F3772" t="s">
        <v>6579</v>
      </c>
      <c r="G3772">
        <v>0.261115139143</v>
      </c>
    </row>
    <row r="3773" spans="1:7" x14ac:dyDescent="0.2">
      <c r="A3773" t="str">
        <f t="shared" si="321"/>
        <v>DNAJC17</v>
      </c>
      <c r="B3773" t="s">
        <v>514</v>
      </c>
      <c r="C3773">
        <v>41099574</v>
      </c>
      <c r="D3773" t="s">
        <v>3</v>
      </c>
      <c r="E3773">
        <v>26</v>
      </c>
      <c r="F3773" t="s">
        <v>6580</v>
      </c>
      <c r="G3773">
        <v>-5.15374825467E-2</v>
      </c>
    </row>
    <row r="3774" spans="1:7" x14ac:dyDescent="0.2">
      <c r="A3774" t="str">
        <f t="shared" si="321"/>
        <v>DNAJC17</v>
      </c>
      <c r="B3774" t="s">
        <v>514</v>
      </c>
      <c r="C3774">
        <v>41099676</v>
      </c>
      <c r="D3774" t="s">
        <v>3</v>
      </c>
      <c r="E3774">
        <v>26</v>
      </c>
      <c r="F3774" t="s">
        <v>6581</v>
      </c>
      <c r="G3774">
        <v>-0.14143049204200001</v>
      </c>
    </row>
    <row r="3775" spans="1:7" x14ac:dyDescent="0.2">
      <c r="A3775" t="str">
        <f t="shared" si="321"/>
        <v>DNAJC17</v>
      </c>
      <c r="B3775" t="s">
        <v>514</v>
      </c>
      <c r="C3775">
        <v>41099652</v>
      </c>
      <c r="D3775" t="s">
        <v>3</v>
      </c>
      <c r="E3775">
        <v>24</v>
      </c>
      <c r="F3775" t="s">
        <v>6582</v>
      </c>
      <c r="G3775">
        <v>3.1707255984699999E-2</v>
      </c>
    </row>
    <row r="3776" spans="1:7" x14ac:dyDescent="0.2">
      <c r="A3776" t="str">
        <f t="shared" si="321"/>
        <v>DNAJC17</v>
      </c>
      <c r="B3776" t="s">
        <v>514</v>
      </c>
      <c r="C3776">
        <v>41099565</v>
      </c>
      <c r="D3776" t="s">
        <v>3</v>
      </c>
      <c r="E3776">
        <v>25</v>
      </c>
      <c r="F3776" t="s">
        <v>6583</v>
      </c>
      <c r="G3776">
        <v>1.0746585303E-2</v>
      </c>
    </row>
    <row r="3777" spans="1:7" x14ac:dyDescent="0.2">
      <c r="A3777" t="str">
        <f t="shared" si="321"/>
        <v>DNAJC17</v>
      </c>
      <c r="B3777" t="s">
        <v>514</v>
      </c>
      <c r="C3777">
        <v>41099633</v>
      </c>
      <c r="D3777" t="s">
        <v>8</v>
      </c>
      <c r="E3777">
        <v>23</v>
      </c>
      <c r="F3777" t="s">
        <v>6584</v>
      </c>
      <c r="G3777">
        <v>1.37364266764</v>
      </c>
    </row>
    <row r="3778" spans="1:7" x14ac:dyDescent="0.2">
      <c r="A3778" t="str">
        <f t="shared" si="321"/>
        <v>DNAJC17</v>
      </c>
      <c r="B3778" t="s">
        <v>514</v>
      </c>
      <c r="C3778">
        <v>41099640</v>
      </c>
      <c r="D3778" t="s">
        <v>3</v>
      </c>
      <c r="E3778">
        <v>24</v>
      </c>
      <c r="F3778" t="s">
        <v>6585</v>
      </c>
      <c r="G3778">
        <v>1.3652421932100001</v>
      </c>
    </row>
    <row r="3779" spans="1:7" x14ac:dyDescent="0.2">
      <c r="A3779" t="str">
        <f t="shared" ref="A3779:A3787" si="322">"DNAJC19"</f>
        <v>DNAJC19</v>
      </c>
      <c r="B3779" t="s">
        <v>114</v>
      </c>
      <c r="C3779">
        <v>180707402</v>
      </c>
      <c r="D3779" t="s">
        <v>8</v>
      </c>
      <c r="E3779">
        <v>24</v>
      </c>
      <c r="F3779" t="s">
        <v>6586</v>
      </c>
      <c r="G3779">
        <v>0.93359568345599997</v>
      </c>
    </row>
    <row r="3780" spans="1:7" x14ac:dyDescent="0.2">
      <c r="A3780" t="str">
        <f t="shared" si="322"/>
        <v>DNAJC19</v>
      </c>
      <c r="B3780" t="s">
        <v>114</v>
      </c>
      <c r="C3780">
        <v>180707360</v>
      </c>
      <c r="D3780" t="s">
        <v>3</v>
      </c>
      <c r="E3780">
        <v>23</v>
      </c>
      <c r="F3780" t="s">
        <v>6587</v>
      </c>
      <c r="G3780">
        <v>0.27785354927200001</v>
      </c>
    </row>
    <row r="3781" spans="1:7" x14ac:dyDescent="0.2">
      <c r="A3781" t="str">
        <f t="shared" si="322"/>
        <v>DNAJC19</v>
      </c>
      <c r="B3781" t="s">
        <v>114</v>
      </c>
      <c r="C3781">
        <v>180707525</v>
      </c>
      <c r="D3781" t="s">
        <v>8</v>
      </c>
      <c r="E3781">
        <v>24</v>
      </c>
      <c r="F3781" t="s">
        <v>6588</v>
      </c>
      <c r="G3781">
        <v>0.61666107021399996</v>
      </c>
    </row>
    <row r="3782" spans="1:7" x14ac:dyDescent="0.2">
      <c r="A3782" t="str">
        <f t="shared" si="322"/>
        <v>DNAJC19</v>
      </c>
      <c r="B3782" t="s">
        <v>114</v>
      </c>
      <c r="C3782">
        <v>180707369</v>
      </c>
      <c r="D3782" t="s">
        <v>3</v>
      </c>
      <c r="E3782">
        <v>24</v>
      </c>
      <c r="F3782" t="s">
        <v>6589</v>
      </c>
      <c r="G3782">
        <v>0.131563836283</v>
      </c>
    </row>
    <row r="3783" spans="1:7" x14ac:dyDescent="0.2">
      <c r="A3783" t="str">
        <f t="shared" si="322"/>
        <v>DNAJC19</v>
      </c>
      <c r="B3783" t="s">
        <v>114</v>
      </c>
      <c r="C3783">
        <v>180707491</v>
      </c>
      <c r="D3783" t="s">
        <v>3</v>
      </c>
      <c r="E3783">
        <v>23</v>
      </c>
      <c r="F3783" t="s">
        <v>6590</v>
      </c>
      <c r="G3783">
        <v>1.44974324633</v>
      </c>
    </row>
    <row r="3784" spans="1:7" x14ac:dyDescent="0.2">
      <c r="A3784" t="str">
        <f t="shared" si="322"/>
        <v>DNAJC19</v>
      </c>
      <c r="B3784" t="s">
        <v>114</v>
      </c>
      <c r="C3784">
        <v>180707529</v>
      </c>
      <c r="D3784" t="s">
        <v>8</v>
      </c>
      <c r="E3784">
        <v>22</v>
      </c>
      <c r="F3784" t="s">
        <v>6591</v>
      </c>
      <c r="G3784">
        <v>0.50263908358999998</v>
      </c>
    </row>
    <row r="3785" spans="1:7" x14ac:dyDescent="0.2">
      <c r="A3785" t="str">
        <f t="shared" si="322"/>
        <v>DNAJC19</v>
      </c>
      <c r="B3785" t="s">
        <v>114</v>
      </c>
      <c r="C3785">
        <v>180707512</v>
      </c>
      <c r="D3785" t="s">
        <v>3</v>
      </c>
      <c r="E3785">
        <v>24</v>
      </c>
      <c r="F3785" t="s">
        <v>6592</v>
      </c>
      <c r="G3785">
        <v>0.44400031020500003</v>
      </c>
    </row>
    <row r="3786" spans="1:7" x14ac:dyDescent="0.2">
      <c r="A3786" t="str">
        <f t="shared" si="322"/>
        <v>DNAJC19</v>
      </c>
      <c r="B3786" t="s">
        <v>114</v>
      </c>
      <c r="C3786">
        <v>180707550</v>
      </c>
      <c r="D3786" t="s">
        <v>8</v>
      </c>
      <c r="E3786">
        <v>23</v>
      </c>
      <c r="F3786" t="s">
        <v>6593</v>
      </c>
      <c r="G3786">
        <v>0.16388451689799999</v>
      </c>
    </row>
    <row r="3787" spans="1:7" x14ac:dyDescent="0.2">
      <c r="A3787" t="str">
        <f t="shared" si="322"/>
        <v>DNAJC19</v>
      </c>
      <c r="B3787" t="s">
        <v>114</v>
      </c>
      <c r="C3787">
        <v>180707275</v>
      </c>
      <c r="D3787" t="s">
        <v>3</v>
      </c>
      <c r="E3787">
        <v>24</v>
      </c>
      <c r="F3787" t="s">
        <v>6594</v>
      </c>
      <c r="G3787">
        <v>0.46393010514900002</v>
      </c>
    </row>
    <row r="3788" spans="1:7" x14ac:dyDescent="0.2">
      <c r="A3788" t="str">
        <f t="shared" ref="A3788:A3797" si="323">"DNAJC24"</f>
        <v>DNAJC24</v>
      </c>
      <c r="B3788" t="s">
        <v>291</v>
      </c>
      <c r="C3788">
        <v>31391619</v>
      </c>
      <c r="D3788" t="s">
        <v>8</v>
      </c>
      <c r="E3788">
        <v>24</v>
      </c>
      <c r="F3788" t="s">
        <v>6595</v>
      </c>
      <c r="G3788">
        <v>0.220557356101</v>
      </c>
    </row>
    <row r="3789" spans="1:7" x14ac:dyDescent="0.2">
      <c r="A3789" t="str">
        <f t="shared" si="323"/>
        <v>DNAJC24</v>
      </c>
      <c r="B3789" t="s">
        <v>291</v>
      </c>
      <c r="C3789">
        <v>31391491</v>
      </c>
      <c r="D3789" t="s">
        <v>8</v>
      </c>
      <c r="E3789">
        <v>22</v>
      </c>
      <c r="F3789" t="s">
        <v>6596</v>
      </c>
      <c r="G3789">
        <v>0.933184297394</v>
      </c>
    </row>
    <row r="3790" spans="1:7" x14ac:dyDescent="0.2">
      <c r="A3790" t="str">
        <f t="shared" si="323"/>
        <v>DNAJC24</v>
      </c>
      <c r="B3790" t="s">
        <v>291</v>
      </c>
      <c r="C3790">
        <v>31391429</v>
      </c>
      <c r="D3790" t="s">
        <v>8</v>
      </c>
      <c r="E3790">
        <v>23</v>
      </c>
      <c r="F3790" t="s">
        <v>6597</v>
      </c>
      <c r="G3790">
        <v>1.0070367277300001</v>
      </c>
    </row>
    <row r="3791" spans="1:7" x14ac:dyDescent="0.2">
      <c r="A3791" t="str">
        <f t="shared" si="323"/>
        <v>DNAJC24</v>
      </c>
      <c r="B3791" t="s">
        <v>291</v>
      </c>
      <c r="C3791">
        <v>31391413</v>
      </c>
      <c r="D3791" t="s">
        <v>8</v>
      </c>
      <c r="E3791">
        <v>24</v>
      </c>
      <c r="F3791" t="s">
        <v>6598</v>
      </c>
      <c r="G3791">
        <v>0.98605565124600003</v>
      </c>
    </row>
    <row r="3792" spans="1:7" x14ac:dyDescent="0.2">
      <c r="A3792" t="str">
        <f t="shared" si="323"/>
        <v>DNAJC24</v>
      </c>
      <c r="B3792" t="s">
        <v>291</v>
      </c>
      <c r="C3792">
        <v>31391485</v>
      </c>
      <c r="D3792" t="s">
        <v>8</v>
      </c>
      <c r="E3792">
        <v>23</v>
      </c>
      <c r="F3792" t="s">
        <v>6599</v>
      </c>
      <c r="G3792">
        <v>0.812075542993</v>
      </c>
    </row>
    <row r="3793" spans="1:7" x14ac:dyDescent="0.2">
      <c r="A3793" t="str">
        <f t="shared" si="323"/>
        <v>DNAJC24</v>
      </c>
      <c r="B3793" t="s">
        <v>291</v>
      </c>
      <c r="C3793">
        <v>31391387</v>
      </c>
      <c r="D3793" t="s">
        <v>8</v>
      </c>
      <c r="E3793">
        <v>23</v>
      </c>
      <c r="F3793" t="s">
        <v>6600</v>
      </c>
      <c r="G3793">
        <v>0.24484307377100001</v>
      </c>
    </row>
    <row r="3794" spans="1:7" x14ac:dyDescent="0.2">
      <c r="A3794" t="str">
        <f t="shared" si="323"/>
        <v>DNAJC24</v>
      </c>
      <c r="B3794" t="s">
        <v>291</v>
      </c>
      <c r="C3794">
        <v>31391369</v>
      </c>
      <c r="D3794" t="s">
        <v>8</v>
      </c>
      <c r="E3794">
        <v>23</v>
      </c>
      <c r="F3794" t="s">
        <v>6601</v>
      </c>
      <c r="G3794">
        <v>-4.7791332784600002E-2</v>
      </c>
    </row>
    <row r="3795" spans="1:7" x14ac:dyDescent="0.2">
      <c r="A3795" t="str">
        <f t="shared" si="323"/>
        <v>DNAJC24</v>
      </c>
      <c r="B3795" t="s">
        <v>291</v>
      </c>
      <c r="C3795">
        <v>31391541</v>
      </c>
      <c r="D3795" t="s">
        <v>3</v>
      </c>
      <c r="E3795">
        <v>24</v>
      </c>
      <c r="F3795" t="s">
        <v>6602</v>
      </c>
      <c r="G3795">
        <v>-8.3833561466999992E-3</v>
      </c>
    </row>
    <row r="3796" spans="1:7" x14ac:dyDescent="0.2">
      <c r="A3796" t="str">
        <f t="shared" si="323"/>
        <v>DNAJC24</v>
      </c>
      <c r="B3796" t="s">
        <v>291</v>
      </c>
      <c r="C3796">
        <v>31391397</v>
      </c>
      <c r="D3796" t="s">
        <v>3</v>
      </c>
      <c r="E3796">
        <v>22</v>
      </c>
      <c r="F3796" t="s">
        <v>6603</v>
      </c>
      <c r="G3796">
        <v>1.00045303437</v>
      </c>
    </row>
    <row r="3797" spans="1:7" x14ac:dyDescent="0.2">
      <c r="A3797" t="str">
        <f t="shared" si="323"/>
        <v>DNAJC24</v>
      </c>
      <c r="B3797" t="s">
        <v>291</v>
      </c>
      <c r="C3797">
        <v>31391405</v>
      </c>
      <c r="D3797" t="s">
        <v>8</v>
      </c>
      <c r="E3797">
        <v>23</v>
      </c>
      <c r="F3797" t="s">
        <v>6604</v>
      </c>
      <c r="G3797">
        <v>0.99251023790000004</v>
      </c>
    </row>
    <row r="3798" spans="1:7" x14ac:dyDescent="0.2">
      <c r="A3798" t="str">
        <f t="shared" ref="A3798:A3822" si="324">"DNASE1L1"</f>
        <v>DNASE1L1</v>
      </c>
      <c r="B3798" t="s">
        <v>172</v>
      </c>
      <c r="C3798">
        <v>153640346</v>
      </c>
      <c r="D3798" t="s">
        <v>8</v>
      </c>
      <c r="E3798">
        <v>24</v>
      </c>
      <c r="F3798" t="s">
        <v>6605</v>
      </c>
      <c r="G3798">
        <v>0.14453443127599999</v>
      </c>
    </row>
    <row r="3799" spans="1:7" x14ac:dyDescent="0.2">
      <c r="A3799" t="str">
        <f t="shared" si="324"/>
        <v>DNASE1L1</v>
      </c>
      <c r="B3799" t="s">
        <v>172</v>
      </c>
      <c r="C3799">
        <v>153640336</v>
      </c>
      <c r="D3799" t="s">
        <v>8</v>
      </c>
      <c r="E3799">
        <v>24</v>
      </c>
      <c r="F3799" t="s">
        <v>6606</v>
      </c>
      <c r="G3799">
        <v>-4.7901782342000002E-2</v>
      </c>
    </row>
    <row r="3800" spans="1:7" x14ac:dyDescent="0.2">
      <c r="A3800" t="str">
        <f t="shared" si="324"/>
        <v>DNASE1L1</v>
      </c>
      <c r="B3800" t="s">
        <v>172</v>
      </c>
      <c r="C3800">
        <v>153640264</v>
      </c>
      <c r="D3800" t="s">
        <v>8</v>
      </c>
      <c r="E3800">
        <v>24</v>
      </c>
      <c r="F3800" t="s">
        <v>6607</v>
      </c>
      <c r="G3800">
        <v>0.184412488175</v>
      </c>
    </row>
    <row r="3801" spans="1:7" x14ac:dyDescent="0.2">
      <c r="A3801" t="str">
        <f t="shared" si="324"/>
        <v>DNASE1L1</v>
      </c>
      <c r="B3801" t="s">
        <v>172</v>
      </c>
      <c r="C3801">
        <v>153640200</v>
      </c>
      <c r="D3801" t="s">
        <v>8</v>
      </c>
      <c r="E3801">
        <v>24</v>
      </c>
      <c r="F3801" t="s">
        <v>6608</v>
      </c>
      <c r="G3801">
        <v>0.615451225198</v>
      </c>
    </row>
    <row r="3802" spans="1:7" x14ac:dyDescent="0.2">
      <c r="A3802" t="str">
        <f t="shared" si="324"/>
        <v>DNASE1L1</v>
      </c>
      <c r="B3802" t="s">
        <v>172</v>
      </c>
      <c r="C3802">
        <v>153638262</v>
      </c>
      <c r="D3802" t="s">
        <v>8</v>
      </c>
      <c r="E3802">
        <v>23</v>
      </c>
      <c r="F3802" t="s">
        <v>6609</v>
      </c>
      <c r="G3802">
        <v>5.1538859282900001E-2</v>
      </c>
    </row>
    <row r="3803" spans="1:7" x14ac:dyDescent="0.2">
      <c r="A3803" t="str">
        <f t="shared" si="324"/>
        <v>DNASE1L1</v>
      </c>
      <c r="B3803" t="s">
        <v>172</v>
      </c>
      <c r="C3803">
        <v>153638191</v>
      </c>
      <c r="D3803" t="s">
        <v>8</v>
      </c>
      <c r="E3803">
        <v>24</v>
      </c>
      <c r="F3803" t="s">
        <v>6610</v>
      </c>
      <c r="G3803">
        <v>2.3422873301199999E-2</v>
      </c>
    </row>
    <row r="3804" spans="1:7" x14ac:dyDescent="0.2">
      <c r="A3804" t="str">
        <f t="shared" si="324"/>
        <v>DNASE1L1</v>
      </c>
      <c r="B3804" t="s">
        <v>172</v>
      </c>
      <c r="C3804">
        <v>153638178</v>
      </c>
      <c r="D3804" t="s">
        <v>8</v>
      </c>
      <c r="E3804">
        <v>23</v>
      </c>
      <c r="F3804" t="s">
        <v>6611</v>
      </c>
      <c r="G3804">
        <v>-2.6847341826400001E-2</v>
      </c>
    </row>
    <row r="3805" spans="1:7" x14ac:dyDescent="0.2">
      <c r="A3805" t="str">
        <f t="shared" si="324"/>
        <v>DNASE1L1</v>
      </c>
      <c r="B3805" t="s">
        <v>172</v>
      </c>
      <c r="C3805">
        <v>153638166</v>
      </c>
      <c r="D3805" t="s">
        <v>8</v>
      </c>
      <c r="E3805">
        <v>24</v>
      </c>
      <c r="F3805" t="s">
        <v>6612</v>
      </c>
      <c r="G3805">
        <v>-3.3185714310099999E-2</v>
      </c>
    </row>
    <row r="3806" spans="1:7" x14ac:dyDescent="0.2">
      <c r="A3806" t="str">
        <f t="shared" si="324"/>
        <v>DNASE1L1</v>
      </c>
      <c r="B3806" t="s">
        <v>172</v>
      </c>
      <c r="C3806">
        <v>153638133</v>
      </c>
      <c r="D3806" t="s">
        <v>8</v>
      </c>
      <c r="E3806">
        <v>24</v>
      </c>
      <c r="F3806" t="s">
        <v>6613</v>
      </c>
      <c r="G3806">
        <v>-8.1065322079399996E-2</v>
      </c>
    </row>
    <row r="3807" spans="1:7" x14ac:dyDescent="0.2">
      <c r="A3807" t="str">
        <f t="shared" si="324"/>
        <v>DNASE1L1</v>
      </c>
      <c r="B3807" t="s">
        <v>172</v>
      </c>
      <c r="C3807">
        <v>153637585</v>
      </c>
      <c r="D3807" t="s">
        <v>8</v>
      </c>
      <c r="E3807">
        <v>24</v>
      </c>
      <c r="F3807" t="s">
        <v>6614</v>
      </c>
      <c r="G3807">
        <v>8.5817289111099995E-2</v>
      </c>
    </row>
    <row r="3808" spans="1:7" x14ac:dyDescent="0.2">
      <c r="A3808" t="str">
        <f t="shared" si="324"/>
        <v>DNASE1L1</v>
      </c>
      <c r="B3808" t="s">
        <v>172</v>
      </c>
      <c r="C3808">
        <v>153637358</v>
      </c>
      <c r="D3808" t="s">
        <v>8</v>
      </c>
      <c r="E3808">
        <v>24</v>
      </c>
      <c r="F3808" t="s">
        <v>6615</v>
      </c>
      <c r="G3808">
        <v>-3.1208848052299999E-2</v>
      </c>
    </row>
    <row r="3809" spans="1:7" x14ac:dyDescent="0.2">
      <c r="A3809" t="str">
        <f t="shared" si="324"/>
        <v>DNASE1L1</v>
      </c>
      <c r="B3809" t="s">
        <v>172</v>
      </c>
      <c r="C3809">
        <v>153637573</v>
      </c>
      <c r="D3809" t="s">
        <v>3</v>
      </c>
      <c r="E3809">
        <v>24</v>
      </c>
      <c r="F3809" t="s">
        <v>6616</v>
      </c>
      <c r="G3809">
        <v>-8.7557802114099997E-2</v>
      </c>
    </row>
    <row r="3810" spans="1:7" x14ac:dyDescent="0.2">
      <c r="A3810" t="str">
        <f t="shared" si="324"/>
        <v>DNASE1L1</v>
      </c>
      <c r="B3810" t="s">
        <v>172</v>
      </c>
      <c r="C3810">
        <v>153640371</v>
      </c>
      <c r="D3810" t="s">
        <v>3</v>
      </c>
      <c r="E3810">
        <v>21</v>
      </c>
      <c r="F3810" t="s">
        <v>6617</v>
      </c>
      <c r="G3810">
        <v>1.3131449723499999</v>
      </c>
    </row>
    <row r="3811" spans="1:7" x14ac:dyDescent="0.2">
      <c r="A3811" t="str">
        <f t="shared" si="324"/>
        <v>DNASE1L1</v>
      </c>
      <c r="B3811" t="s">
        <v>172</v>
      </c>
      <c r="C3811">
        <v>153640183</v>
      </c>
      <c r="D3811" t="s">
        <v>3</v>
      </c>
      <c r="E3811">
        <v>24</v>
      </c>
      <c r="F3811" t="s">
        <v>6618</v>
      </c>
      <c r="G3811">
        <v>0.80096587849900003</v>
      </c>
    </row>
    <row r="3812" spans="1:7" x14ac:dyDescent="0.2">
      <c r="A3812" t="str">
        <f t="shared" si="324"/>
        <v>DNASE1L1</v>
      </c>
      <c r="B3812" t="s">
        <v>172</v>
      </c>
      <c r="C3812">
        <v>153637635</v>
      </c>
      <c r="D3812" t="s">
        <v>3</v>
      </c>
      <c r="E3812">
        <v>24</v>
      </c>
      <c r="F3812" t="s">
        <v>6619</v>
      </c>
      <c r="G3812">
        <v>-0.11036022834000001</v>
      </c>
    </row>
    <row r="3813" spans="1:7" x14ac:dyDescent="0.2">
      <c r="A3813" t="str">
        <f t="shared" si="324"/>
        <v>DNASE1L1</v>
      </c>
      <c r="B3813" t="s">
        <v>172</v>
      </c>
      <c r="C3813">
        <v>153637613</v>
      </c>
      <c r="D3813" t="s">
        <v>3</v>
      </c>
      <c r="E3813">
        <v>24</v>
      </c>
      <c r="F3813" t="s">
        <v>6620</v>
      </c>
      <c r="G3813">
        <v>-2.7394634300000002E-2</v>
      </c>
    </row>
    <row r="3814" spans="1:7" x14ac:dyDescent="0.2">
      <c r="A3814" t="str">
        <f t="shared" si="324"/>
        <v>DNASE1L1</v>
      </c>
      <c r="B3814" t="s">
        <v>172</v>
      </c>
      <c r="C3814">
        <v>153637608</v>
      </c>
      <c r="D3814" t="s">
        <v>3</v>
      </c>
      <c r="E3814">
        <v>24</v>
      </c>
      <c r="F3814" t="s">
        <v>6621</v>
      </c>
      <c r="G3814">
        <v>-1.0820445628100001E-2</v>
      </c>
    </row>
    <row r="3815" spans="1:7" x14ac:dyDescent="0.2">
      <c r="A3815" t="str">
        <f t="shared" si="324"/>
        <v>DNASE1L1</v>
      </c>
      <c r="B3815" t="s">
        <v>172</v>
      </c>
      <c r="C3815">
        <v>153637601</v>
      </c>
      <c r="D3815" t="s">
        <v>3</v>
      </c>
      <c r="E3815">
        <v>23</v>
      </c>
      <c r="F3815" t="s">
        <v>6622</v>
      </c>
      <c r="G3815">
        <v>0.10105203260200001</v>
      </c>
    </row>
    <row r="3816" spans="1:7" x14ac:dyDescent="0.2">
      <c r="A3816" t="str">
        <f t="shared" si="324"/>
        <v>DNASE1L1</v>
      </c>
      <c r="B3816" t="s">
        <v>172</v>
      </c>
      <c r="C3816">
        <v>153640359</v>
      </c>
      <c r="D3816" t="s">
        <v>8</v>
      </c>
      <c r="E3816">
        <v>24</v>
      </c>
      <c r="F3816" t="s">
        <v>6623</v>
      </c>
      <c r="G3816">
        <v>0.62524796512900005</v>
      </c>
    </row>
    <row r="3817" spans="1:7" x14ac:dyDescent="0.2">
      <c r="A3817" t="str">
        <f t="shared" si="324"/>
        <v>DNASE1L1</v>
      </c>
      <c r="B3817" t="s">
        <v>172</v>
      </c>
      <c r="C3817">
        <v>153637482</v>
      </c>
      <c r="D3817" t="s">
        <v>3</v>
      </c>
      <c r="E3817">
        <v>21</v>
      </c>
      <c r="F3817" t="s">
        <v>6624</v>
      </c>
      <c r="G3817">
        <v>-4.7924851286500002E-2</v>
      </c>
    </row>
    <row r="3818" spans="1:7" x14ac:dyDescent="0.2">
      <c r="A3818" t="str">
        <f t="shared" si="324"/>
        <v>DNASE1L1</v>
      </c>
      <c r="B3818" t="s">
        <v>172</v>
      </c>
      <c r="C3818">
        <v>153637422</v>
      </c>
      <c r="D3818" t="s">
        <v>3</v>
      </c>
      <c r="E3818">
        <v>25</v>
      </c>
      <c r="F3818" t="s">
        <v>6625</v>
      </c>
      <c r="G3818">
        <v>2.60165116747E-2</v>
      </c>
    </row>
    <row r="3819" spans="1:7" x14ac:dyDescent="0.2">
      <c r="A3819" t="str">
        <f t="shared" si="324"/>
        <v>DNASE1L1</v>
      </c>
      <c r="B3819" t="s">
        <v>172</v>
      </c>
      <c r="C3819">
        <v>153637388</v>
      </c>
      <c r="D3819" t="s">
        <v>3</v>
      </c>
      <c r="E3819">
        <v>25</v>
      </c>
      <c r="F3819" t="s">
        <v>6626</v>
      </c>
      <c r="G3819">
        <v>-3.4116751985599998E-2</v>
      </c>
    </row>
    <row r="3820" spans="1:7" x14ac:dyDescent="0.2">
      <c r="A3820" t="str">
        <f t="shared" si="324"/>
        <v>DNASE1L1</v>
      </c>
      <c r="B3820" t="s">
        <v>172</v>
      </c>
      <c r="C3820">
        <v>153640377</v>
      </c>
      <c r="D3820" t="s">
        <v>3</v>
      </c>
      <c r="E3820">
        <v>23</v>
      </c>
      <c r="F3820" t="s">
        <v>6627</v>
      </c>
      <c r="G3820">
        <v>0.210196173086</v>
      </c>
    </row>
    <row r="3821" spans="1:7" x14ac:dyDescent="0.2">
      <c r="A3821" t="str">
        <f t="shared" si="324"/>
        <v>DNASE1L1</v>
      </c>
      <c r="B3821" t="s">
        <v>172</v>
      </c>
      <c r="C3821">
        <v>153640385</v>
      </c>
      <c r="D3821" t="s">
        <v>8</v>
      </c>
      <c r="E3821">
        <v>22</v>
      </c>
      <c r="F3821" t="s">
        <v>6628</v>
      </c>
      <c r="G3821">
        <v>-6.03547935001E-3</v>
      </c>
    </row>
    <row r="3822" spans="1:7" x14ac:dyDescent="0.2">
      <c r="A3822" t="str">
        <f t="shared" si="324"/>
        <v>DNASE1L1</v>
      </c>
      <c r="B3822" t="s">
        <v>172</v>
      </c>
      <c r="C3822">
        <v>153640391</v>
      </c>
      <c r="D3822" t="s">
        <v>3</v>
      </c>
      <c r="E3822">
        <v>23</v>
      </c>
      <c r="F3822" t="s">
        <v>6629</v>
      </c>
      <c r="G3822">
        <v>0.88588914914799999</v>
      </c>
    </row>
    <row r="3823" spans="1:7" x14ac:dyDescent="0.2">
      <c r="A3823" t="str">
        <f t="shared" ref="A3823:A3830" si="325">"DNM1L"</f>
        <v>DNM1L</v>
      </c>
      <c r="B3823" t="s">
        <v>140</v>
      </c>
      <c r="C3823">
        <v>32832372</v>
      </c>
      <c r="D3823" t="s">
        <v>3</v>
      </c>
      <c r="E3823">
        <v>23</v>
      </c>
      <c r="F3823" t="s">
        <v>6630</v>
      </c>
      <c r="G3823">
        <v>0.983587496901</v>
      </c>
    </row>
    <row r="3824" spans="1:7" x14ac:dyDescent="0.2">
      <c r="A3824" t="str">
        <f t="shared" si="325"/>
        <v>DNM1L</v>
      </c>
      <c r="B3824" t="s">
        <v>140</v>
      </c>
      <c r="C3824">
        <v>32832312</v>
      </c>
      <c r="D3824" t="s">
        <v>3</v>
      </c>
      <c r="E3824">
        <v>24</v>
      </c>
      <c r="F3824" t="s">
        <v>6631</v>
      </c>
      <c r="G3824">
        <v>0.26729805695100001</v>
      </c>
    </row>
    <row r="3825" spans="1:7" x14ac:dyDescent="0.2">
      <c r="A3825" t="str">
        <f t="shared" si="325"/>
        <v>DNM1L</v>
      </c>
      <c r="B3825" t="s">
        <v>140</v>
      </c>
      <c r="C3825">
        <v>32832434</v>
      </c>
      <c r="D3825" t="s">
        <v>3</v>
      </c>
      <c r="E3825">
        <v>24</v>
      </c>
      <c r="F3825" t="s">
        <v>6632</v>
      </c>
      <c r="G3825">
        <v>0.968211969866</v>
      </c>
    </row>
    <row r="3826" spans="1:7" x14ac:dyDescent="0.2">
      <c r="A3826" t="str">
        <f t="shared" si="325"/>
        <v>DNM1L</v>
      </c>
      <c r="B3826" t="s">
        <v>140</v>
      </c>
      <c r="C3826">
        <v>32832446</v>
      </c>
      <c r="D3826" t="s">
        <v>3</v>
      </c>
      <c r="E3826">
        <v>23</v>
      </c>
      <c r="F3826" t="s">
        <v>6633</v>
      </c>
      <c r="G3826">
        <v>0.56064646964700005</v>
      </c>
    </row>
    <row r="3827" spans="1:7" x14ac:dyDescent="0.2">
      <c r="A3827" t="str">
        <f t="shared" si="325"/>
        <v>DNM1L</v>
      </c>
      <c r="B3827" t="s">
        <v>140</v>
      </c>
      <c r="C3827">
        <v>32832266</v>
      </c>
      <c r="D3827" t="s">
        <v>8</v>
      </c>
      <c r="E3827">
        <v>24</v>
      </c>
      <c r="F3827" t="s">
        <v>6634</v>
      </c>
      <c r="G3827">
        <v>0.79664791195399998</v>
      </c>
    </row>
    <row r="3828" spans="1:7" x14ac:dyDescent="0.2">
      <c r="A3828" t="str">
        <f t="shared" si="325"/>
        <v>DNM1L</v>
      </c>
      <c r="B3828" t="s">
        <v>140</v>
      </c>
      <c r="C3828">
        <v>32832300</v>
      </c>
      <c r="D3828" t="s">
        <v>8</v>
      </c>
      <c r="E3828">
        <v>23</v>
      </c>
      <c r="F3828" t="s">
        <v>6635</v>
      </c>
      <c r="G3828">
        <v>1.04820053323</v>
      </c>
    </row>
    <row r="3829" spans="1:7" x14ac:dyDescent="0.2">
      <c r="A3829" t="str">
        <f t="shared" si="325"/>
        <v>DNM1L</v>
      </c>
      <c r="B3829" t="s">
        <v>140</v>
      </c>
      <c r="C3829">
        <v>32832426</v>
      </c>
      <c r="D3829" t="s">
        <v>8</v>
      </c>
      <c r="E3829">
        <v>24</v>
      </c>
      <c r="F3829" t="s">
        <v>6636</v>
      </c>
      <c r="G3829">
        <v>0.37096964915300001</v>
      </c>
    </row>
    <row r="3830" spans="1:7" x14ac:dyDescent="0.2">
      <c r="A3830" t="str">
        <f t="shared" si="325"/>
        <v>DNM1L</v>
      </c>
      <c r="B3830" t="s">
        <v>140</v>
      </c>
      <c r="C3830">
        <v>32832390</v>
      </c>
      <c r="D3830" t="s">
        <v>8</v>
      </c>
      <c r="E3830">
        <v>23</v>
      </c>
      <c r="F3830" t="s">
        <v>6637</v>
      </c>
      <c r="G3830">
        <v>0.188489411716</v>
      </c>
    </row>
    <row r="3831" spans="1:7" x14ac:dyDescent="0.2">
      <c r="A3831" t="str">
        <f t="shared" ref="A3831:A3840" si="326">"DNM2"</f>
        <v>DNM2</v>
      </c>
      <c r="B3831" t="s">
        <v>245</v>
      </c>
      <c r="C3831">
        <v>10828898</v>
      </c>
      <c r="D3831" t="s">
        <v>8</v>
      </c>
      <c r="E3831">
        <v>24</v>
      </c>
      <c r="F3831" t="s">
        <v>6638</v>
      </c>
      <c r="G3831">
        <v>8.0113039301799999E-2</v>
      </c>
    </row>
    <row r="3832" spans="1:7" x14ac:dyDescent="0.2">
      <c r="A3832" t="str">
        <f t="shared" si="326"/>
        <v>DNM2</v>
      </c>
      <c r="B3832" t="s">
        <v>245</v>
      </c>
      <c r="C3832">
        <v>10828948</v>
      </c>
      <c r="D3832" t="s">
        <v>3</v>
      </c>
      <c r="E3832">
        <v>24</v>
      </c>
      <c r="F3832" t="s">
        <v>6639</v>
      </c>
      <c r="G3832">
        <v>-6.6650242013400002E-2</v>
      </c>
    </row>
    <row r="3833" spans="1:7" x14ac:dyDescent="0.2">
      <c r="A3833" t="str">
        <f t="shared" si="326"/>
        <v>DNM2</v>
      </c>
      <c r="B3833" t="s">
        <v>245</v>
      </c>
      <c r="C3833">
        <v>10828890</v>
      </c>
      <c r="D3833" t="s">
        <v>8</v>
      </c>
      <c r="E3833">
        <v>25</v>
      </c>
      <c r="F3833" t="s">
        <v>6640</v>
      </c>
      <c r="G3833">
        <v>0.42493819197600002</v>
      </c>
    </row>
    <row r="3834" spans="1:7" x14ac:dyDescent="0.2">
      <c r="A3834" t="str">
        <f t="shared" si="326"/>
        <v>DNM2</v>
      </c>
      <c r="B3834" t="s">
        <v>245</v>
      </c>
      <c r="C3834">
        <v>10828982</v>
      </c>
      <c r="D3834" t="s">
        <v>3</v>
      </c>
      <c r="E3834">
        <v>26</v>
      </c>
      <c r="F3834" t="s">
        <v>6641</v>
      </c>
      <c r="G3834">
        <v>6.1635777559299998E-2</v>
      </c>
    </row>
    <row r="3835" spans="1:7" x14ac:dyDescent="0.2">
      <c r="A3835" t="str">
        <f t="shared" si="326"/>
        <v>DNM2</v>
      </c>
      <c r="B3835" t="s">
        <v>245</v>
      </c>
      <c r="C3835">
        <v>10828998</v>
      </c>
      <c r="D3835" t="s">
        <v>3</v>
      </c>
      <c r="E3835">
        <v>24</v>
      </c>
      <c r="F3835" t="s">
        <v>6642</v>
      </c>
      <c r="G3835">
        <v>1.3384071049799999</v>
      </c>
    </row>
    <row r="3836" spans="1:7" x14ac:dyDescent="0.2">
      <c r="A3836" t="str">
        <f t="shared" si="326"/>
        <v>DNM2</v>
      </c>
      <c r="B3836" t="s">
        <v>245</v>
      </c>
      <c r="C3836">
        <v>10828973</v>
      </c>
      <c r="D3836" t="s">
        <v>3</v>
      </c>
      <c r="E3836">
        <v>23</v>
      </c>
      <c r="F3836" t="s">
        <v>6643</v>
      </c>
      <c r="G3836">
        <v>0.49949728404900001</v>
      </c>
    </row>
    <row r="3837" spans="1:7" x14ac:dyDescent="0.2">
      <c r="A3837" t="str">
        <f t="shared" si="326"/>
        <v>DNM2</v>
      </c>
      <c r="B3837" t="s">
        <v>245</v>
      </c>
      <c r="C3837">
        <v>10828876</v>
      </c>
      <c r="D3837" t="s">
        <v>8</v>
      </c>
      <c r="E3837">
        <v>21</v>
      </c>
      <c r="F3837" t="s">
        <v>6644</v>
      </c>
      <c r="G3837">
        <v>0.37862421139000002</v>
      </c>
    </row>
    <row r="3838" spans="1:7" x14ac:dyDescent="0.2">
      <c r="A3838" t="str">
        <f t="shared" si="326"/>
        <v>DNM2</v>
      </c>
      <c r="B3838" t="s">
        <v>245</v>
      </c>
      <c r="C3838">
        <v>10828932</v>
      </c>
      <c r="D3838" t="s">
        <v>8</v>
      </c>
      <c r="E3838">
        <v>24</v>
      </c>
      <c r="F3838" t="s">
        <v>6645</v>
      </c>
      <c r="G3838">
        <v>0.46178676132500002</v>
      </c>
    </row>
    <row r="3839" spans="1:7" x14ac:dyDescent="0.2">
      <c r="A3839" t="str">
        <f t="shared" si="326"/>
        <v>DNM2</v>
      </c>
      <c r="B3839" t="s">
        <v>245</v>
      </c>
      <c r="C3839">
        <v>10828922</v>
      </c>
      <c r="D3839" t="s">
        <v>8</v>
      </c>
      <c r="E3839">
        <v>24</v>
      </c>
      <c r="F3839" t="s">
        <v>6646</v>
      </c>
      <c r="G3839">
        <v>0.65007894882499995</v>
      </c>
    </row>
    <row r="3840" spans="1:7" x14ac:dyDescent="0.2">
      <c r="A3840" t="str">
        <f t="shared" si="326"/>
        <v>DNM2</v>
      </c>
      <c r="B3840" t="s">
        <v>245</v>
      </c>
      <c r="C3840">
        <v>10828873</v>
      </c>
      <c r="D3840" t="s">
        <v>8</v>
      </c>
      <c r="E3840">
        <v>23</v>
      </c>
      <c r="F3840" t="s">
        <v>6647</v>
      </c>
      <c r="G3840">
        <v>1.01151394619</v>
      </c>
    </row>
    <row r="3841" spans="1:7" x14ac:dyDescent="0.2">
      <c r="A3841" t="str">
        <f t="shared" ref="A3841:A3850" si="327">"DNTTIP2"</f>
        <v>DNTTIP2</v>
      </c>
      <c r="B3841" t="s">
        <v>35</v>
      </c>
      <c r="C3841">
        <v>94344743</v>
      </c>
      <c r="D3841" t="s">
        <v>3</v>
      </c>
      <c r="E3841">
        <v>22</v>
      </c>
      <c r="F3841" t="s">
        <v>6648</v>
      </c>
      <c r="G3841">
        <v>-8.1199209161599995E-3</v>
      </c>
    </row>
    <row r="3842" spans="1:7" x14ac:dyDescent="0.2">
      <c r="A3842" t="str">
        <f t="shared" si="327"/>
        <v>DNTTIP2</v>
      </c>
      <c r="B3842" t="s">
        <v>35</v>
      </c>
      <c r="C3842">
        <v>94344547</v>
      </c>
      <c r="D3842" t="s">
        <v>3</v>
      </c>
      <c r="E3842">
        <v>24</v>
      </c>
      <c r="F3842" t="s">
        <v>6649</v>
      </c>
      <c r="G3842">
        <v>0.78126502839500001</v>
      </c>
    </row>
    <row r="3843" spans="1:7" x14ac:dyDescent="0.2">
      <c r="A3843" t="str">
        <f t="shared" si="327"/>
        <v>DNTTIP2</v>
      </c>
      <c r="B3843" t="s">
        <v>35</v>
      </c>
      <c r="C3843">
        <v>94344638</v>
      </c>
      <c r="D3843" t="s">
        <v>3</v>
      </c>
      <c r="E3843">
        <v>24</v>
      </c>
      <c r="F3843" t="s">
        <v>6650</v>
      </c>
      <c r="G3843">
        <v>7.8278547030400006E-2</v>
      </c>
    </row>
    <row r="3844" spans="1:7" x14ac:dyDescent="0.2">
      <c r="A3844" t="str">
        <f t="shared" si="327"/>
        <v>DNTTIP2</v>
      </c>
      <c r="B3844" t="s">
        <v>35</v>
      </c>
      <c r="C3844">
        <v>94344652</v>
      </c>
      <c r="D3844" t="s">
        <v>3</v>
      </c>
      <c r="E3844">
        <v>23</v>
      </c>
      <c r="F3844" t="s">
        <v>6651</v>
      </c>
      <c r="G3844">
        <v>0.76514679085899995</v>
      </c>
    </row>
    <row r="3845" spans="1:7" x14ac:dyDescent="0.2">
      <c r="A3845" t="str">
        <f t="shared" si="327"/>
        <v>DNTTIP2</v>
      </c>
      <c r="B3845" t="s">
        <v>35</v>
      </c>
      <c r="C3845">
        <v>94344700</v>
      </c>
      <c r="D3845" t="s">
        <v>3</v>
      </c>
      <c r="E3845">
        <v>24</v>
      </c>
      <c r="F3845" t="s">
        <v>6652</v>
      </c>
      <c r="G3845">
        <v>0.45752748931499998</v>
      </c>
    </row>
    <row r="3846" spans="1:7" x14ac:dyDescent="0.2">
      <c r="A3846" t="str">
        <f t="shared" si="327"/>
        <v>DNTTIP2</v>
      </c>
      <c r="B3846" t="s">
        <v>35</v>
      </c>
      <c r="C3846">
        <v>94344714</v>
      </c>
      <c r="D3846" t="s">
        <v>3</v>
      </c>
      <c r="E3846">
        <v>22</v>
      </c>
      <c r="F3846" t="s">
        <v>6653</v>
      </c>
      <c r="G3846">
        <v>-1.2726852414199999E-2</v>
      </c>
    </row>
    <row r="3847" spans="1:7" x14ac:dyDescent="0.2">
      <c r="A3847" t="str">
        <f t="shared" si="327"/>
        <v>DNTTIP2</v>
      </c>
      <c r="B3847" t="s">
        <v>35</v>
      </c>
      <c r="C3847">
        <v>94344752</v>
      </c>
      <c r="D3847" t="s">
        <v>3</v>
      </c>
      <c r="E3847">
        <v>23</v>
      </c>
      <c r="F3847" t="s">
        <v>6654</v>
      </c>
      <c r="G3847">
        <v>8.1250207195600003E-3</v>
      </c>
    </row>
    <row r="3848" spans="1:7" x14ac:dyDescent="0.2">
      <c r="A3848" t="str">
        <f t="shared" si="327"/>
        <v>DNTTIP2</v>
      </c>
      <c r="B3848" t="s">
        <v>35</v>
      </c>
      <c r="C3848">
        <v>94344572</v>
      </c>
      <c r="D3848" t="s">
        <v>3</v>
      </c>
      <c r="E3848">
        <v>24</v>
      </c>
      <c r="F3848" t="s">
        <v>6655</v>
      </c>
      <c r="G3848">
        <v>-7.8972603971500001E-3</v>
      </c>
    </row>
    <row r="3849" spans="1:7" x14ac:dyDescent="0.2">
      <c r="A3849" t="str">
        <f t="shared" si="327"/>
        <v>DNTTIP2</v>
      </c>
      <c r="B3849" t="s">
        <v>35</v>
      </c>
      <c r="C3849">
        <v>94344536</v>
      </c>
      <c r="D3849" t="s">
        <v>8</v>
      </c>
      <c r="E3849">
        <v>24</v>
      </c>
      <c r="F3849" t="s">
        <v>6656</v>
      </c>
      <c r="G3849">
        <v>1.4400385865600001</v>
      </c>
    </row>
    <row r="3850" spans="1:7" x14ac:dyDescent="0.2">
      <c r="A3850" t="str">
        <f t="shared" si="327"/>
        <v>DNTTIP2</v>
      </c>
      <c r="B3850" t="s">
        <v>35</v>
      </c>
      <c r="C3850">
        <v>94344557</v>
      </c>
      <c r="D3850" t="s">
        <v>8</v>
      </c>
      <c r="E3850">
        <v>23</v>
      </c>
      <c r="F3850" t="s">
        <v>6657</v>
      </c>
      <c r="G3850">
        <v>0.77869638504700001</v>
      </c>
    </row>
    <row r="3851" spans="1:7" x14ac:dyDescent="0.2">
      <c r="A3851" t="str">
        <f t="shared" ref="A3851:A3859" si="328">"DONSON"</f>
        <v>DONSON</v>
      </c>
      <c r="B3851" t="s">
        <v>645</v>
      </c>
      <c r="C3851">
        <v>34960958</v>
      </c>
      <c r="D3851" t="s">
        <v>8</v>
      </c>
      <c r="E3851">
        <v>23</v>
      </c>
      <c r="F3851" t="s">
        <v>6658</v>
      </c>
      <c r="G3851">
        <v>1.27623171203</v>
      </c>
    </row>
    <row r="3852" spans="1:7" x14ac:dyDescent="0.2">
      <c r="A3852" t="str">
        <f t="shared" si="328"/>
        <v>DONSON</v>
      </c>
      <c r="B3852" t="s">
        <v>645</v>
      </c>
      <c r="C3852">
        <v>34960964</v>
      </c>
      <c r="D3852" t="s">
        <v>8</v>
      </c>
      <c r="E3852">
        <v>23</v>
      </c>
      <c r="F3852" t="s">
        <v>6659</v>
      </c>
      <c r="G3852">
        <v>0.82143282679399998</v>
      </c>
    </row>
    <row r="3853" spans="1:7" x14ac:dyDescent="0.2">
      <c r="A3853" t="str">
        <f t="shared" si="328"/>
        <v>DONSON</v>
      </c>
      <c r="B3853" t="s">
        <v>645</v>
      </c>
      <c r="C3853">
        <v>34960972</v>
      </c>
      <c r="D3853" t="s">
        <v>8</v>
      </c>
      <c r="E3853">
        <v>23</v>
      </c>
      <c r="F3853" t="s">
        <v>6660</v>
      </c>
      <c r="G3853">
        <v>0.26717883791199998</v>
      </c>
    </row>
    <row r="3854" spans="1:7" x14ac:dyDescent="0.2">
      <c r="A3854" t="str">
        <f t="shared" si="328"/>
        <v>DONSON</v>
      </c>
      <c r="B3854" t="s">
        <v>645</v>
      </c>
      <c r="C3854">
        <v>34960839</v>
      </c>
      <c r="D3854" t="s">
        <v>8</v>
      </c>
      <c r="E3854">
        <v>24</v>
      </c>
      <c r="F3854" t="s">
        <v>6661</v>
      </c>
      <c r="G3854">
        <v>1.32778064985E-4</v>
      </c>
    </row>
    <row r="3855" spans="1:7" x14ac:dyDescent="0.2">
      <c r="A3855" t="str">
        <f t="shared" si="328"/>
        <v>DONSON</v>
      </c>
      <c r="B3855" t="s">
        <v>645</v>
      </c>
      <c r="C3855">
        <v>34960812</v>
      </c>
      <c r="D3855" t="s">
        <v>8</v>
      </c>
      <c r="E3855">
        <v>23</v>
      </c>
      <c r="F3855" t="s">
        <v>6662</v>
      </c>
      <c r="G3855">
        <v>0.90233546117200003</v>
      </c>
    </row>
    <row r="3856" spans="1:7" x14ac:dyDescent="0.2">
      <c r="A3856" t="str">
        <f t="shared" si="328"/>
        <v>DONSON</v>
      </c>
      <c r="B3856" t="s">
        <v>645</v>
      </c>
      <c r="C3856">
        <v>34960803</v>
      </c>
      <c r="D3856" t="s">
        <v>8</v>
      </c>
      <c r="E3856">
        <v>23</v>
      </c>
      <c r="F3856" t="s">
        <v>6663</v>
      </c>
      <c r="G3856">
        <v>0.325114711364</v>
      </c>
    </row>
    <row r="3857" spans="1:7" x14ac:dyDescent="0.2">
      <c r="A3857" t="str">
        <f t="shared" si="328"/>
        <v>DONSON</v>
      </c>
      <c r="B3857" t="s">
        <v>645</v>
      </c>
      <c r="C3857">
        <v>34960927</v>
      </c>
      <c r="D3857" t="s">
        <v>3</v>
      </c>
      <c r="E3857">
        <v>23</v>
      </c>
      <c r="F3857" t="s">
        <v>6664</v>
      </c>
      <c r="G3857">
        <v>2.51795779613E-2</v>
      </c>
    </row>
    <row r="3858" spans="1:7" x14ac:dyDescent="0.2">
      <c r="A3858" t="str">
        <f t="shared" si="328"/>
        <v>DONSON</v>
      </c>
      <c r="B3858" t="s">
        <v>645</v>
      </c>
      <c r="C3858">
        <v>34960845</v>
      </c>
      <c r="D3858" t="s">
        <v>8</v>
      </c>
      <c r="E3858">
        <v>24</v>
      </c>
      <c r="F3858" t="s">
        <v>6665</v>
      </c>
      <c r="G3858">
        <v>3.3345405545399998E-2</v>
      </c>
    </row>
    <row r="3859" spans="1:7" x14ac:dyDescent="0.2">
      <c r="A3859" t="str">
        <f t="shared" si="328"/>
        <v>DONSON</v>
      </c>
      <c r="B3859" t="s">
        <v>645</v>
      </c>
      <c r="C3859">
        <v>34960869</v>
      </c>
      <c r="D3859" t="s">
        <v>8</v>
      </c>
      <c r="E3859">
        <v>24</v>
      </c>
      <c r="F3859" t="s">
        <v>6666</v>
      </c>
      <c r="G3859">
        <v>0.122192121867</v>
      </c>
    </row>
    <row r="3860" spans="1:7" x14ac:dyDescent="0.2">
      <c r="A3860" t="str">
        <f t="shared" ref="A3860:A3879" si="329">"DPH1"</f>
        <v>DPH1</v>
      </c>
      <c r="B3860" t="s">
        <v>484</v>
      </c>
      <c r="C3860">
        <v>1936822</v>
      </c>
      <c r="D3860" t="s">
        <v>3</v>
      </c>
      <c r="E3860">
        <v>23</v>
      </c>
      <c r="F3860" t="s">
        <v>6667</v>
      </c>
      <c r="G3860">
        <v>1.9786384745299999E-2</v>
      </c>
    </row>
    <row r="3861" spans="1:7" x14ac:dyDescent="0.2">
      <c r="A3861" t="str">
        <f t="shared" si="329"/>
        <v>DPH1</v>
      </c>
      <c r="B3861" t="s">
        <v>484</v>
      </c>
      <c r="C3861">
        <v>1933485</v>
      </c>
      <c r="D3861" t="s">
        <v>8</v>
      </c>
      <c r="E3861">
        <v>21</v>
      </c>
      <c r="F3861" t="s">
        <v>6668</v>
      </c>
      <c r="G3861">
        <v>1.23204306476</v>
      </c>
    </row>
    <row r="3862" spans="1:7" x14ac:dyDescent="0.2">
      <c r="A3862" t="str">
        <f t="shared" si="329"/>
        <v>DPH1</v>
      </c>
      <c r="B3862" t="s">
        <v>484</v>
      </c>
      <c r="C3862">
        <v>1933500</v>
      </c>
      <c r="D3862" t="s">
        <v>8</v>
      </c>
      <c r="E3862">
        <v>23</v>
      </c>
      <c r="F3862" t="s">
        <v>6669</v>
      </c>
      <c r="G3862">
        <v>1.1484145189399999</v>
      </c>
    </row>
    <row r="3863" spans="1:7" x14ac:dyDescent="0.2">
      <c r="A3863" t="str">
        <f t="shared" si="329"/>
        <v>DPH1</v>
      </c>
      <c r="B3863" t="s">
        <v>484</v>
      </c>
      <c r="C3863">
        <v>1933566</v>
      </c>
      <c r="D3863" t="s">
        <v>8</v>
      </c>
      <c r="E3863">
        <v>24</v>
      </c>
      <c r="F3863" t="s">
        <v>6670</v>
      </c>
      <c r="G3863">
        <v>2.6248697711799999E-2</v>
      </c>
    </row>
    <row r="3864" spans="1:7" x14ac:dyDescent="0.2">
      <c r="A3864" t="str">
        <f t="shared" si="329"/>
        <v>DPH1</v>
      </c>
      <c r="B3864" t="s">
        <v>484</v>
      </c>
      <c r="C3864">
        <v>1933609</v>
      </c>
      <c r="D3864" t="s">
        <v>8</v>
      </c>
      <c r="E3864">
        <v>24</v>
      </c>
      <c r="F3864" t="s">
        <v>6671</v>
      </c>
      <c r="G3864">
        <v>0.61954241629899998</v>
      </c>
    </row>
    <row r="3865" spans="1:7" x14ac:dyDescent="0.2">
      <c r="A3865" t="str">
        <f t="shared" si="329"/>
        <v>DPH1</v>
      </c>
      <c r="B3865" t="s">
        <v>484</v>
      </c>
      <c r="C3865">
        <v>1933697</v>
      </c>
      <c r="D3865" t="s">
        <v>8</v>
      </c>
      <c r="E3865">
        <v>24</v>
      </c>
      <c r="F3865" t="s">
        <v>6672</v>
      </c>
      <c r="G3865">
        <v>0.468634145723</v>
      </c>
    </row>
    <row r="3866" spans="1:7" x14ac:dyDescent="0.2">
      <c r="A3866" t="str">
        <f t="shared" si="329"/>
        <v>DPH1</v>
      </c>
      <c r="B3866" t="s">
        <v>484</v>
      </c>
      <c r="C3866">
        <v>1936716</v>
      </c>
      <c r="D3866" t="s">
        <v>8</v>
      </c>
      <c r="E3866">
        <v>23</v>
      </c>
      <c r="F3866" t="s">
        <v>6673</v>
      </c>
      <c r="G3866">
        <v>4.9842107863099998E-2</v>
      </c>
    </row>
    <row r="3867" spans="1:7" x14ac:dyDescent="0.2">
      <c r="A3867" t="str">
        <f t="shared" si="329"/>
        <v>DPH1</v>
      </c>
      <c r="B3867" t="s">
        <v>484</v>
      </c>
      <c r="C3867">
        <v>1936974</v>
      </c>
      <c r="D3867" t="s">
        <v>8</v>
      </c>
      <c r="E3867">
        <v>24</v>
      </c>
      <c r="F3867" t="s">
        <v>6674</v>
      </c>
      <c r="G3867">
        <v>-2.6439631484300001E-2</v>
      </c>
    </row>
    <row r="3868" spans="1:7" x14ac:dyDescent="0.2">
      <c r="A3868" t="str">
        <f t="shared" si="329"/>
        <v>DPH1</v>
      </c>
      <c r="B3868" t="s">
        <v>484</v>
      </c>
      <c r="C3868">
        <v>1936821</v>
      </c>
      <c r="D3868" t="s">
        <v>8</v>
      </c>
      <c r="E3868">
        <v>24</v>
      </c>
      <c r="F3868" t="s">
        <v>6675</v>
      </c>
      <c r="G3868">
        <v>1.4537876061599999E-2</v>
      </c>
    </row>
    <row r="3869" spans="1:7" x14ac:dyDescent="0.2">
      <c r="A3869" t="str">
        <f t="shared" si="329"/>
        <v>DPH1</v>
      </c>
      <c r="B3869" t="s">
        <v>484</v>
      </c>
      <c r="C3869">
        <v>1933380</v>
      </c>
      <c r="D3869" t="s">
        <v>8</v>
      </c>
      <c r="E3869">
        <v>24</v>
      </c>
      <c r="F3869" t="s">
        <v>6676</v>
      </c>
      <c r="G3869">
        <v>4.81845598921E-2</v>
      </c>
    </row>
    <row r="3870" spans="1:7" x14ac:dyDescent="0.2">
      <c r="A3870" t="str">
        <f t="shared" si="329"/>
        <v>DPH1</v>
      </c>
      <c r="B3870" t="s">
        <v>484</v>
      </c>
      <c r="C3870">
        <v>1936832</v>
      </c>
      <c r="D3870" t="s">
        <v>3</v>
      </c>
      <c r="E3870">
        <v>23</v>
      </c>
      <c r="F3870" t="s">
        <v>6677</v>
      </c>
      <c r="G3870">
        <v>1.9231830330200001E-2</v>
      </c>
    </row>
    <row r="3871" spans="1:7" x14ac:dyDescent="0.2">
      <c r="A3871" t="str">
        <f t="shared" si="329"/>
        <v>DPH1</v>
      </c>
      <c r="B3871" t="s">
        <v>484</v>
      </c>
      <c r="C3871">
        <v>1936727</v>
      </c>
      <c r="D3871" t="s">
        <v>8</v>
      </c>
      <c r="E3871">
        <v>23</v>
      </c>
      <c r="F3871" t="s">
        <v>6678</v>
      </c>
      <c r="G3871">
        <v>-1.5332023573599999E-2</v>
      </c>
    </row>
    <row r="3872" spans="1:7" x14ac:dyDescent="0.2">
      <c r="A3872" t="str">
        <f t="shared" si="329"/>
        <v>DPH1</v>
      </c>
      <c r="B3872" t="s">
        <v>484</v>
      </c>
      <c r="C3872">
        <v>1936814</v>
      </c>
      <c r="D3872" t="s">
        <v>3</v>
      </c>
      <c r="E3872">
        <v>24</v>
      </c>
      <c r="F3872" t="s">
        <v>6679</v>
      </c>
      <c r="G3872">
        <v>2.5348629638100001E-2</v>
      </c>
    </row>
    <row r="3873" spans="1:7" x14ac:dyDescent="0.2">
      <c r="A3873" t="str">
        <f t="shared" si="329"/>
        <v>DPH1</v>
      </c>
      <c r="B3873" t="s">
        <v>484</v>
      </c>
      <c r="C3873">
        <v>1936804</v>
      </c>
      <c r="D3873" t="s">
        <v>3</v>
      </c>
      <c r="E3873">
        <v>24</v>
      </c>
      <c r="F3873" t="s">
        <v>6680</v>
      </c>
      <c r="G3873">
        <v>-1.7632657596600002E-2</v>
      </c>
    </row>
    <row r="3874" spans="1:7" x14ac:dyDescent="0.2">
      <c r="A3874" t="str">
        <f t="shared" si="329"/>
        <v>DPH1</v>
      </c>
      <c r="B3874" t="s">
        <v>484</v>
      </c>
      <c r="C3874">
        <v>1936771</v>
      </c>
      <c r="D3874" t="s">
        <v>3</v>
      </c>
      <c r="E3874">
        <v>24</v>
      </c>
      <c r="F3874" t="s">
        <v>6681</v>
      </c>
      <c r="G3874">
        <v>-1.1007393648499999E-3</v>
      </c>
    </row>
    <row r="3875" spans="1:7" x14ac:dyDescent="0.2">
      <c r="A3875" t="str">
        <f t="shared" si="329"/>
        <v>DPH1</v>
      </c>
      <c r="B3875" t="s">
        <v>484</v>
      </c>
      <c r="C3875">
        <v>1933593</v>
      </c>
      <c r="D3875" t="s">
        <v>3</v>
      </c>
      <c r="E3875">
        <v>24</v>
      </c>
      <c r="F3875" t="s">
        <v>6682</v>
      </c>
      <c r="G3875">
        <v>0.25663446843600002</v>
      </c>
    </row>
    <row r="3876" spans="1:7" x14ac:dyDescent="0.2">
      <c r="A3876" t="str">
        <f t="shared" si="329"/>
        <v>DPH1</v>
      </c>
      <c r="B3876" t="s">
        <v>484</v>
      </c>
      <c r="C3876">
        <v>1933576</v>
      </c>
      <c r="D3876" t="s">
        <v>3</v>
      </c>
      <c r="E3876">
        <v>24</v>
      </c>
      <c r="F3876" t="s">
        <v>6683</v>
      </c>
      <c r="G3876">
        <v>-1.0272767075400001E-2</v>
      </c>
    </row>
    <row r="3877" spans="1:7" x14ac:dyDescent="0.2">
      <c r="A3877" t="str">
        <f t="shared" si="329"/>
        <v>DPH1</v>
      </c>
      <c r="B3877" t="s">
        <v>484</v>
      </c>
      <c r="C3877">
        <v>1933553</v>
      </c>
      <c r="D3877" t="s">
        <v>3</v>
      </c>
      <c r="E3877">
        <v>24</v>
      </c>
      <c r="F3877" t="s">
        <v>6684</v>
      </c>
      <c r="G3877">
        <v>3.21430510443E-2</v>
      </c>
    </row>
    <row r="3878" spans="1:7" x14ac:dyDescent="0.2">
      <c r="A3878" t="str">
        <f t="shared" si="329"/>
        <v>DPH1</v>
      </c>
      <c r="B3878" t="s">
        <v>484</v>
      </c>
      <c r="C3878">
        <v>1933372</v>
      </c>
      <c r="D3878" t="s">
        <v>3</v>
      </c>
      <c r="E3878">
        <v>22</v>
      </c>
      <c r="F3878" t="s">
        <v>6685</v>
      </c>
      <c r="G3878">
        <v>-1.4248351688E-2</v>
      </c>
    </row>
    <row r="3879" spans="1:7" x14ac:dyDescent="0.2">
      <c r="A3879" t="str">
        <f t="shared" si="329"/>
        <v>DPH1</v>
      </c>
      <c r="B3879" t="s">
        <v>484</v>
      </c>
      <c r="C3879">
        <v>1936751</v>
      </c>
      <c r="D3879" t="s">
        <v>8</v>
      </c>
      <c r="E3879">
        <v>24</v>
      </c>
      <c r="F3879" t="s">
        <v>6686</v>
      </c>
      <c r="G3879">
        <v>-3.7372514130399999E-2</v>
      </c>
    </row>
    <row r="3880" spans="1:7" x14ac:dyDescent="0.2">
      <c r="A3880" t="str">
        <f t="shared" ref="A3880:A3889" si="330">"DPH2"</f>
        <v>DPH2</v>
      </c>
      <c r="B3880" t="s">
        <v>35</v>
      </c>
      <c r="C3880">
        <v>44435928</v>
      </c>
      <c r="D3880" t="s">
        <v>8</v>
      </c>
      <c r="E3880">
        <v>22</v>
      </c>
      <c r="F3880" t="s">
        <v>6687</v>
      </c>
      <c r="G3880">
        <v>0.71202887056200004</v>
      </c>
    </row>
    <row r="3881" spans="1:7" x14ac:dyDescent="0.2">
      <c r="A3881" t="str">
        <f t="shared" si="330"/>
        <v>DPH2</v>
      </c>
      <c r="B3881" t="s">
        <v>35</v>
      </c>
      <c r="C3881">
        <v>44435877</v>
      </c>
      <c r="D3881" t="s">
        <v>8</v>
      </c>
      <c r="E3881">
        <v>23</v>
      </c>
      <c r="F3881" t="s">
        <v>6688</v>
      </c>
      <c r="G3881">
        <v>0.98613520133599997</v>
      </c>
    </row>
    <row r="3882" spans="1:7" x14ac:dyDescent="0.2">
      <c r="A3882" t="str">
        <f t="shared" si="330"/>
        <v>DPH2</v>
      </c>
      <c r="B3882" t="s">
        <v>35</v>
      </c>
      <c r="C3882">
        <v>44435690</v>
      </c>
      <c r="D3882" t="s">
        <v>8</v>
      </c>
      <c r="E3882">
        <v>23</v>
      </c>
      <c r="F3882" t="s">
        <v>6689</v>
      </c>
      <c r="G3882">
        <v>0.97155806466899997</v>
      </c>
    </row>
    <row r="3883" spans="1:7" x14ac:dyDescent="0.2">
      <c r="A3883" t="str">
        <f t="shared" si="330"/>
        <v>DPH2</v>
      </c>
      <c r="B3883" t="s">
        <v>35</v>
      </c>
      <c r="C3883">
        <v>44435896</v>
      </c>
      <c r="D3883" t="s">
        <v>3</v>
      </c>
      <c r="E3883">
        <v>24</v>
      </c>
      <c r="F3883" t="s">
        <v>6690</v>
      </c>
      <c r="G3883">
        <v>1.0423067340000001</v>
      </c>
    </row>
    <row r="3884" spans="1:7" x14ac:dyDescent="0.2">
      <c r="A3884" t="str">
        <f t="shared" si="330"/>
        <v>DPH2</v>
      </c>
      <c r="B3884" t="s">
        <v>35</v>
      </c>
      <c r="C3884">
        <v>44435651</v>
      </c>
      <c r="D3884" t="s">
        <v>3</v>
      </c>
      <c r="E3884">
        <v>22</v>
      </c>
      <c r="F3884" t="s">
        <v>6691</v>
      </c>
      <c r="G3884">
        <v>0.84278029590799997</v>
      </c>
    </row>
    <row r="3885" spans="1:7" x14ac:dyDescent="0.2">
      <c r="A3885" t="str">
        <f t="shared" si="330"/>
        <v>DPH2</v>
      </c>
      <c r="B3885" t="s">
        <v>35</v>
      </c>
      <c r="C3885">
        <v>44435722</v>
      </c>
      <c r="D3885" t="s">
        <v>3</v>
      </c>
      <c r="E3885">
        <v>24</v>
      </c>
      <c r="F3885" t="s">
        <v>6692</v>
      </c>
      <c r="G3885">
        <v>0.78109852640999999</v>
      </c>
    </row>
    <row r="3886" spans="1:7" x14ac:dyDescent="0.2">
      <c r="A3886" t="str">
        <f t="shared" si="330"/>
        <v>DPH2</v>
      </c>
      <c r="B3886" t="s">
        <v>35</v>
      </c>
      <c r="C3886">
        <v>44435711</v>
      </c>
      <c r="D3886" t="s">
        <v>3</v>
      </c>
      <c r="E3886">
        <v>24</v>
      </c>
      <c r="F3886" t="s">
        <v>6693</v>
      </c>
      <c r="G3886">
        <v>0.86590943942999998</v>
      </c>
    </row>
    <row r="3887" spans="1:7" x14ac:dyDescent="0.2">
      <c r="A3887" t="str">
        <f t="shared" si="330"/>
        <v>DPH2</v>
      </c>
      <c r="B3887" t="s">
        <v>35</v>
      </c>
      <c r="C3887">
        <v>44435638</v>
      </c>
      <c r="D3887" t="s">
        <v>3</v>
      </c>
      <c r="E3887">
        <v>24</v>
      </c>
      <c r="F3887" t="s">
        <v>6694</v>
      </c>
      <c r="G3887">
        <v>3.4213523636100002E-2</v>
      </c>
    </row>
    <row r="3888" spans="1:7" x14ac:dyDescent="0.2">
      <c r="A3888" t="str">
        <f t="shared" si="330"/>
        <v>DPH2</v>
      </c>
      <c r="B3888" t="s">
        <v>35</v>
      </c>
      <c r="C3888">
        <v>44435628</v>
      </c>
      <c r="D3888" t="s">
        <v>3</v>
      </c>
      <c r="E3888">
        <v>24</v>
      </c>
      <c r="F3888" t="s">
        <v>6695</v>
      </c>
      <c r="G3888">
        <v>-5.9033377810000003E-2</v>
      </c>
    </row>
    <row r="3889" spans="1:7" x14ac:dyDescent="0.2">
      <c r="A3889" t="str">
        <f t="shared" si="330"/>
        <v>DPH2</v>
      </c>
      <c r="B3889" t="s">
        <v>35</v>
      </c>
      <c r="C3889">
        <v>44435793</v>
      </c>
      <c r="D3889" t="s">
        <v>3</v>
      </c>
      <c r="E3889">
        <v>24</v>
      </c>
      <c r="F3889" t="s">
        <v>6696</v>
      </c>
      <c r="G3889">
        <v>5.2857677040699998E-2</v>
      </c>
    </row>
    <row r="3890" spans="1:7" x14ac:dyDescent="0.2">
      <c r="A3890" t="str">
        <f t="shared" ref="A3890:A3899" si="331">"DPH6"</f>
        <v>DPH6</v>
      </c>
      <c r="B3890" t="s">
        <v>514</v>
      </c>
      <c r="C3890">
        <v>35838209</v>
      </c>
      <c r="D3890" t="s">
        <v>3</v>
      </c>
      <c r="E3890">
        <v>21</v>
      </c>
      <c r="F3890" t="s">
        <v>6697</v>
      </c>
      <c r="G3890">
        <v>-3.4876368068799998E-4</v>
      </c>
    </row>
    <row r="3891" spans="1:7" x14ac:dyDescent="0.2">
      <c r="A3891" t="str">
        <f t="shared" si="331"/>
        <v>DPH6</v>
      </c>
      <c r="B3891" t="s">
        <v>514</v>
      </c>
      <c r="C3891">
        <v>35838310</v>
      </c>
      <c r="D3891" t="s">
        <v>3</v>
      </c>
      <c r="E3891">
        <v>23</v>
      </c>
      <c r="F3891" t="s">
        <v>6698</v>
      </c>
      <c r="G3891">
        <v>0.486356038095</v>
      </c>
    </row>
    <row r="3892" spans="1:7" x14ac:dyDescent="0.2">
      <c r="A3892" t="str">
        <f t="shared" si="331"/>
        <v>DPH6</v>
      </c>
      <c r="B3892" t="s">
        <v>514</v>
      </c>
      <c r="C3892">
        <v>35838079</v>
      </c>
      <c r="D3892" t="s">
        <v>3</v>
      </c>
      <c r="E3892">
        <v>23</v>
      </c>
      <c r="F3892" t="s">
        <v>6699</v>
      </c>
      <c r="G3892">
        <v>0.285603119101</v>
      </c>
    </row>
    <row r="3893" spans="1:7" x14ac:dyDescent="0.2">
      <c r="A3893" t="str">
        <f t="shared" si="331"/>
        <v>DPH6</v>
      </c>
      <c r="B3893" t="s">
        <v>514</v>
      </c>
      <c r="C3893">
        <v>35838118</v>
      </c>
      <c r="D3893" t="s">
        <v>8</v>
      </c>
      <c r="E3893">
        <v>24</v>
      </c>
      <c r="F3893" t="s">
        <v>6700</v>
      </c>
      <c r="G3893">
        <v>0.93963952568300002</v>
      </c>
    </row>
    <row r="3894" spans="1:7" x14ac:dyDescent="0.2">
      <c r="A3894" t="str">
        <f t="shared" si="331"/>
        <v>DPH6</v>
      </c>
      <c r="B3894" t="s">
        <v>514</v>
      </c>
      <c r="C3894">
        <v>35838237</v>
      </c>
      <c r="D3894" t="s">
        <v>3</v>
      </c>
      <c r="E3894">
        <v>23</v>
      </c>
      <c r="F3894" t="s">
        <v>6701</v>
      </c>
      <c r="G3894">
        <v>0.792393536314</v>
      </c>
    </row>
    <row r="3895" spans="1:7" x14ac:dyDescent="0.2">
      <c r="A3895" t="str">
        <f t="shared" si="331"/>
        <v>DPH6</v>
      </c>
      <c r="B3895" t="s">
        <v>514</v>
      </c>
      <c r="C3895">
        <v>35838249</v>
      </c>
      <c r="D3895" t="s">
        <v>8</v>
      </c>
      <c r="E3895">
        <v>23</v>
      </c>
      <c r="F3895" t="s">
        <v>6702</v>
      </c>
      <c r="G3895">
        <v>0.361967721784</v>
      </c>
    </row>
    <row r="3896" spans="1:7" x14ac:dyDescent="0.2">
      <c r="A3896" t="str">
        <f t="shared" si="331"/>
        <v>DPH6</v>
      </c>
      <c r="B3896" t="s">
        <v>514</v>
      </c>
      <c r="C3896">
        <v>35838270</v>
      </c>
      <c r="D3896" t="s">
        <v>8</v>
      </c>
      <c r="E3896">
        <v>23</v>
      </c>
      <c r="F3896" t="s">
        <v>6703</v>
      </c>
      <c r="G3896">
        <v>1.0861893419299999</v>
      </c>
    </row>
    <row r="3897" spans="1:7" x14ac:dyDescent="0.2">
      <c r="A3897" t="str">
        <f t="shared" si="331"/>
        <v>DPH6</v>
      </c>
      <c r="B3897" t="s">
        <v>514</v>
      </c>
      <c r="C3897">
        <v>35838291</v>
      </c>
      <c r="D3897" t="s">
        <v>8</v>
      </c>
      <c r="E3897">
        <v>24</v>
      </c>
      <c r="F3897" t="s">
        <v>6704</v>
      </c>
      <c r="G3897">
        <v>0.97417113238300002</v>
      </c>
    </row>
    <row r="3898" spans="1:7" x14ac:dyDescent="0.2">
      <c r="A3898" t="str">
        <f t="shared" si="331"/>
        <v>DPH6</v>
      </c>
      <c r="B3898" t="s">
        <v>514</v>
      </c>
      <c r="C3898">
        <v>35838377</v>
      </c>
      <c r="D3898" t="s">
        <v>8</v>
      </c>
      <c r="E3898">
        <v>24</v>
      </c>
      <c r="F3898" t="s">
        <v>6705</v>
      </c>
      <c r="G3898">
        <v>0.183690167721</v>
      </c>
    </row>
    <row r="3899" spans="1:7" x14ac:dyDescent="0.2">
      <c r="A3899" t="str">
        <f t="shared" si="331"/>
        <v>DPH6</v>
      </c>
      <c r="B3899" t="s">
        <v>514</v>
      </c>
      <c r="C3899">
        <v>35838134</v>
      </c>
      <c r="D3899" t="s">
        <v>3</v>
      </c>
      <c r="E3899">
        <v>24</v>
      </c>
      <c r="F3899" t="s">
        <v>6706</v>
      </c>
      <c r="G3899">
        <v>0.48573640490800002</v>
      </c>
    </row>
    <row r="3900" spans="1:7" x14ac:dyDescent="0.2">
      <c r="A3900" t="str">
        <f t="shared" ref="A3900:A3909" si="332">"DPY30"</f>
        <v>DPY30</v>
      </c>
      <c r="B3900" t="s">
        <v>161</v>
      </c>
      <c r="C3900">
        <v>32264829</v>
      </c>
      <c r="D3900" t="s">
        <v>3</v>
      </c>
      <c r="E3900">
        <v>23</v>
      </c>
      <c r="F3900" t="s">
        <v>6707</v>
      </c>
      <c r="G3900">
        <v>0.98021085445400002</v>
      </c>
    </row>
    <row r="3901" spans="1:7" x14ac:dyDescent="0.2">
      <c r="A3901" t="str">
        <f t="shared" si="332"/>
        <v>DPY30</v>
      </c>
      <c r="B3901" t="s">
        <v>161</v>
      </c>
      <c r="C3901">
        <v>32264844</v>
      </c>
      <c r="D3901" t="s">
        <v>3</v>
      </c>
      <c r="E3901">
        <v>24</v>
      </c>
      <c r="F3901" t="s">
        <v>6708</v>
      </c>
      <c r="G3901">
        <v>0.86117920664900005</v>
      </c>
    </row>
    <row r="3902" spans="1:7" x14ac:dyDescent="0.2">
      <c r="A3902" t="str">
        <f t="shared" si="332"/>
        <v>DPY30</v>
      </c>
      <c r="B3902" t="s">
        <v>161</v>
      </c>
      <c r="C3902">
        <v>32264800</v>
      </c>
      <c r="D3902" t="s">
        <v>3</v>
      </c>
      <c r="E3902">
        <v>22</v>
      </c>
      <c r="F3902" t="s">
        <v>6709</v>
      </c>
      <c r="G3902">
        <v>0.94379179387800005</v>
      </c>
    </row>
    <row r="3903" spans="1:7" x14ac:dyDescent="0.2">
      <c r="A3903" t="str">
        <f t="shared" si="332"/>
        <v>DPY30</v>
      </c>
      <c r="B3903" t="s">
        <v>161</v>
      </c>
      <c r="C3903">
        <v>32264718</v>
      </c>
      <c r="D3903" t="s">
        <v>8</v>
      </c>
      <c r="E3903">
        <v>23</v>
      </c>
      <c r="F3903" t="s">
        <v>6710</v>
      </c>
      <c r="G3903">
        <v>0.74867383716299996</v>
      </c>
    </row>
    <row r="3904" spans="1:7" x14ac:dyDescent="0.2">
      <c r="A3904" t="str">
        <f t="shared" si="332"/>
        <v>DPY30</v>
      </c>
      <c r="B3904" t="s">
        <v>161</v>
      </c>
      <c r="C3904">
        <v>32264870</v>
      </c>
      <c r="D3904" t="s">
        <v>3</v>
      </c>
      <c r="E3904">
        <v>22</v>
      </c>
      <c r="F3904" t="s">
        <v>6711</v>
      </c>
      <c r="G3904">
        <v>0.96475215841100004</v>
      </c>
    </row>
    <row r="3905" spans="1:7" x14ac:dyDescent="0.2">
      <c r="A3905" t="str">
        <f t="shared" si="332"/>
        <v>DPY30</v>
      </c>
      <c r="B3905" t="s">
        <v>161</v>
      </c>
      <c r="C3905">
        <v>32264923</v>
      </c>
      <c r="D3905" t="s">
        <v>8</v>
      </c>
      <c r="E3905">
        <v>23</v>
      </c>
      <c r="F3905" t="s">
        <v>6712</v>
      </c>
      <c r="G3905">
        <v>0.38117534415999998</v>
      </c>
    </row>
    <row r="3906" spans="1:7" x14ac:dyDescent="0.2">
      <c r="A3906" t="str">
        <f t="shared" si="332"/>
        <v>DPY30</v>
      </c>
      <c r="B3906" t="s">
        <v>161</v>
      </c>
      <c r="C3906">
        <v>32264812</v>
      </c>
      <c r="D3906" t="s">
        <v>3</v>
      </c>
      <c r="E3906">
        <v>23</v>
      </c>
      <c r="F3906" t="s">
        <v>6713</v>
      </c>
      <c r="G3906">
        <v>0.88951502088800005</v>
      </c>
    </row>
    <row r="3907" spans="1:7" x14ac:dyDescent="0.2">
      <c r="A3907" t="str">
        <f t="shared" si="332"/>
        <v>DPY30</v>
      </c>
      <c r="B3907" t="s">
        <v>161</v>
      </c>
      <c r="C3907">
        <v>32264654</v>
      </c>
      <c r="D3907" t="s">
        <v>3</v>
      </c>
      <c r="E3907">
        <v>24</v>
      </c>
      <c r="F3907" t="s">
        <v>6714</v>
      </c>
      <c r="G3907">
        <v>0.65677932949899998</v>
      </c>
    </row>
    <row r="3908" spans="1:7" x14ac:dyDescent="0.2">
      <c r="A3908" t="str">
        <f t="shared" si="332"/>
        <v>DPY30</v>
      </c>
      <c r="B3908" t="s">
        <v>161</v>
      </c>
      <c r="C3908">
        <v>32264920</v>
      </c>
      <c r="D3908" t="s">
        <v>8</v>
      </c>
      <c r="E3908">
        <v>25</v>
      </c>
      <c r="F3908" t="s">
        <v>6715</v>
      </c>
      <c r="G3908">
        <v>0.29068072436499998</v>
      </c>
    </row>
    <row r="3909" spans="1:7" x14ac:dyDescent="0.2">
      <c r="A3909" t="str">
        <f t="shared" si="332"/>
        <v>DPY30</v>
      </c>
      <c r="B3909" t="s">
        <v>161</v>
      </c>
      <c r="C3909">
        <v>32264807</v>
      </c>
      <c r="D3909" t="s">
        <v>3</v>
      </c>
      <c r="E3909">
        <v>23</v>
      </c>
      <c r="F3909" t="s">
        <v>6716</v>
      </c>
      <c r="G3909">
        <v>1.05503698713</v>
      </c>
    </row>
    <row r="3910" spans="1:7" x14ac:dyDescent="0.2">
      <c r="A3910" t="str">
        <f t="shared" ref="A3910:A3919" si="333">"DR1"</f>
        <v>DR1</v>
      </c>
      <c r="B3910" t="s">
        <v>35</v>
      </c>
      <c r="C3910">
        <v>93811723</v>
      </c>
      <c r="D3910" t="s">
        <v>8</v>
      </c>
      <c r="E3910">
        <v>23</v>
      </c>
      <c r="F3910" t="s">
        <v>6717</v>
      </c>
      <c r="G3910">
        <v>1.26257984652</v>
      </c>
    </row>
    <row r="3911" spans="1:7" x14ac:dyDescent="0.2">
      <c r="A3911" t="str">
        <f t="shared" si="333"/>
        <v>DR1</v>
      </c>
      <c r="B3911" t="s">
        <v>35</v>
      </c>
      <c r="C3911">
        <v>93811540</v>
      </c>
      <c r="D3911" t="s">
        <v>3</v>
      </c>
      <c r="E3911">
        <v>22</v>
      </c>
      <c r="F3911" t="s">
        <v>6718</v>
      </c>
      <c r="G3911">
        <v>0.60201577339900003</v>
      </c>
    </row>
    <row r="3912" spans="1:7" x14ac:dyDescent="0.2">
      <c r="A3912" t="str">
        <f t="shared" si="333"/>
        <v>DR1</v>
      </c>
      <c r="B3912" t="s">
        <v>35</v>
      </c>
      <c r="C3912">
        <v>93811621</v>
      </c>
      <c r="D3912" t="s">
        <v>3</v>
      </c>
      <c r="E3912">
        <v>24</v>
      </c>
      <c r="F3912" t="s">
        <v>6719</v>
      </c>
      <c r="G3912">
        <v>8.9711464694100004E-2</v>
      </c>
    </row>
    <row r="3913" spans="1:7" x14ac:dyDescent="0.2">
      <c r="A3913" t="str">
        <f t="shared" si="333"/>
        <v>DR1</v>
      </c>
      <c r="B3913" t="s">
        <v>35</v>
      </c>
      <c r="C3913">
        <v>93811469</v>
      </c>
      <c r="D3913" t="s">
        <v>8</v>
      </c>
      <c r="E3913">
        <v>22</v>
      </c>
      <c r="F3913" t="s">
        <v>6720</v>
      </c>
      <c r="G3913">
        <v>1.9289702917599998E-2</v>
      </c>
    </row>
    <row r="3914" spans="1:7" x14ac:dyDescent="0.2">
      <c r="A3914" t="str">
        <f t="shared" si="333"/>
        <v>DR1</v>
      </c>
      <c r="B3914" t="s">
        <v>35</v>
      </c>
      <c r="C3914">
        <v>93811557</v>
      </c>
      <c r="D3914" t="s">
        <v>8</v>
      </c>
      <c r="E3914">
        <v>23</v>
      </c>
      <c r="F3914" t="s">
        <v>6721</v>
      </c>
      <c r="G3914">
        <v>1.35237155612E-2</v>
      </c>
    </row>
    <row r="3915" spans="1:7" x14ac:dyDescent="0.2">
      <c r="A3915" t="str">
        <f t="shared" si="333"/>
        <v>DR1</v>
      </c>
      <c r="B3915" t="s">
        <v>35</v>
      </c>
      <c r="C3915">
        <v>93811574</v>
      </c>
      <c r="D3915" t="s">
        <v>8</v>
      </c>
      <c r="E3915">
        <v>24</v>
      </c>
      <c r="F3915" t="s">
        <v>6722</v>
      </c>
      <c r="G3915">
        <v>0.201393900821</v>
      </c>
    </row>
    <row r="3916" spans="1:7" x14ac:dyDescent="0.2">
      <c r="A3916" t="str">
        <f t="shared" si="333"/>
        <v>DR1</v>
      </c>
      <c r="B3916" t="s">
        <v>35</v>
      </c>
      <c r="C3916">
        <v>93811705</v>
      </c>
      <c r="D3916" t="s">
        <v>8</v>
      </c>
      <c r="E3916">
        <v>23</v>
      </c>
      <c r="F3916" t="s">
        <v>6723</v>
      </c>
      <c r="G3916">
        <v>0.69548472928000005</v>
      </c>
    </row>
    <row r="3917" spans="1:7" x14ac:dyDescent="0.2">
      <c r="A3917" t="str">
        <f t="shared" si="333"/>
        <v>DR1</v>
      </c>
      <c r="B3917" t="s">
        <v>35</v>
      </c>
      <c r="C3917">
        <v>93811742</v>
      </c>
      <c r="D3917" t="s">
        <v>8</v>
      </c>
      <c r="E3917">
        <v>24</v>
      </c>
      <c r="F3917" t="s">
        <v>6724</v>
      </c>
      <c r="G3917">
        <v>1.0419354242000001</v>
      </c>
    </row>
    <row r="3918" spans="1:7" x14ac:dyDescent="0.2">
      <c r="A3918" t="str">
        <f t="shared" si="333"/>
        <v>DR1</v>
      </c>
      <c r="B3918" t="s">
        <v>35</v>
      </c>
      <c r="C3918">
        <v>93811625</v>
      </c>
      <c r="D3918" t="s">
        <v>8</v>
      </c>
      <c r="E3918">
        <v>24</v>
      </c>
      <c r="F3918" t="s">
        <v>6725</v>
      </c>
      <c r="G3918">
        <v>7.8028831226500006E-2</v>
      </c>
    </row>
    <row r="3919" spans="1:7" x14ac:dyDescent="0.2">
      <c r="A3919" t="str">
        <f t="shared" si="333"/>
        <v>DR1</v>
      </c>
      <c r="B3919" t="s">
        <v>35</v>
      </c>
      <c r="C3919">
        <v>93811732</v>
      </c>
      <c r="D3919" t="s">
        <v>8</v>
      </c>
      <c r="E3919">
        <v>24</v>
      </c>
      <c r="F3919" t="s">
        <v>6726</v>
      </c>
      <c r="G3919">
        <v>0.54536473327199997</v>
      </c>
    </row>
    <row r="3920" spans="1:7" x14ac:dyDescent="0.2">
      <c r="A3920" t="str">
        <f t="shared" ref="A3920:A3929" si="334">"DSN1"</f>
        <v>DSN1</v>
      </c>
      <c r="B3920" t="s">
        <v>352</v>
      </c>
      <c r="C3920">
        <v>35402083</v>
      </c>
      <c r="D3920" t="s">
        <v>8</v>
      </c>
      <c r="E3920">
        <v>24</v>
      </c>
      <c r="F3920" t="s">
        <v>6727</v>
      </c>
      <c r="G3920">
        <v>0.409586337641</v>
      </c>
    </row>
    <row r="3921" spans="1:7" x14ac:dyDescent="0.2">
      <c r="A3921" t="str">
        <f t="shared" si="334"/>
        <v>DSN1</v>
      </c>
      <c r="B3921" t="s">
        <v>352</v>
      </c>
      <c r="C3921">
        <v>35402032</v>
      </c>
      <c r="D3921" t="s">
        <v>3</v>
      </c>
      <c r="E3921">
        <v>24</v>
      </c>
      <c r="F3921" t="s">
        <v>6728</v>
      </c>
      <c r="G3921">
        <v>1.6794461044400001E-2</v>
      </c>
    </row>
    <row r="3922" spans="1:7" x14ac:dyDescent="0.2">
      <c r="A3922" t="str">
        <f t="shared" si="334"/>
        <v>DSN1</v>
      </c>
      <c r="B3922" t="s">
        <v>352</v>
      </c>
      <c r="C3922">
        <v>35402040</v>
      </c>
      <c r="D3922" t="s">
        <v>3</v>
      </c>
      <c r="E3922">
        <v>24</v>
      </c>
      <c r="F3922" t="s">
        <v>6729</v>
      </c>
      <c r="G3922">
        <v>1.64523761203E-2</v>
      </c>
    </row>
    <row r="3923" spans="1:7" x14ac:dyDescent="0.2">
      <c r="A3923" t="str">
        <f t="shared" si="334"/>
        <v>DSN1</v>
      </c>
      <c r="B3923" t="s">
        <v>352</v>
      </c>
      <c r="C3923">
        <v>35402049</v>
      </c>
      <c r="D3923" t="s">
        <v>3</v>
      </c>
      <c r="E3923">
        <v>24</v>
      </c>
      <c r="F3923" t="s">
        <v>6730</v>
      </c>
      <c r="G3923">
        <v>2.8844956259399999E-2</v>
      </c>
    </row>
    <row r="3924" spans="1:7" x14ac:dyDescent="0.2">
      <c r="A3924" t="str">
        <f t="shared" si="334"/>
        <v>DSN1</v>
      </c>
      <c r="B3924" t="s">
        <v>352</v>
      </c>
      <c r="C3924">
        <v>35402141</v>
      </c>
      <c r="D3924" t="s">
        <v>3</v>
      </c>
      <c r="E3924">
        <v>24</v>
      </c>
      <c r="F3924" t="s">
        <v>6731</v>
      </c>
      <c r="G3924">
        <v>1.2667818578100001</v>
      </c>
    </row>
    <row r="3925" spans="1:7" x14ac:dyDescent="0.2">
      <c r="A3925" t="str">
        <f t="shared" si="334"/>
        <v>DSN1</v>
      </c>
      <c r="B3925" t="s">
        <v>352</v>
      </c>
      <c r="C3925">
        <v>35402167</v>
      </c>
      <c r="D3925" t="s">
        <v>3</v>
      </c>
      <c r="E3925">
        <v>22</v>
      </c>
      <c r="F3925" t="s">
        <v>6732</v>
      </c>
      <c r="G3925">
        <v>0.51149515784199995</v>
      </c>
    </row>
    <row r="3926" spans="1:7" x14ac:dyDescent="0.2">
      <c r="A3926" t="str">
        <f t="shared" si="334"/>
        <v>DSN1</v>
      </c>
      <c r="B3926" t="s">
        <v>352</v>
      </c>
      <c r="C3926">
        <v>35401959</v>
      </c>
      <c r="D3926" t="s">
        <v>8</v>
      </c>
      <c r="E3926">
        <v>24</v>
      </c>
      <c r="F3926" t="s">
        <v>6733</v>
      </c>
      <c r="G3926">
        <v>0.26515826314300001</v>
      </c>
    </row>
    <row r="3927" spans="1:7" x14ac:dyDescent="0.2">
      <c r="A3927" t="str">
        <f t="shared" si="334"/>
        <v>DSN1</v>
      </c>
      <c r="B3927" t="s">
        <v>352</v>
      </c>
      <c r="C3927">
        <v>35401967</v>
      </c>
      <c r="D3927" t="s">
        <v>8</v>
      </c>
      <c r="E3927">
        <v>24</v>
      </c>
      <c r="F3927" t="s">
        <v>6734</v>
      </c>
      <c r="G3927">
        <v>0.48628600856499998</v>
      </c>
    </row>
    <row r="3928" spans="1:7" x14ac:dyDescent="0.2">
      <c r="A3928" t="str">
        <f t="shared" si="334"/>
        <v>DSN1</v>
      </c>
      <c r="B3928" t="s">
        <v>352</v>
      </c>
      <c r="C3928">
        <v>35402002</v>
      </c>
      <c r="D3928" t="s">
        <v>8</v>
      </c>
      <c r="E3928">
        <v>23</v>
      </c>
      <c r="F3928" t="s">
        <v>6735</v>
      </c>
      <c r="G3928">
        <v>-1.5738251153E-2</v>
      </c>
    </row>
    <row r="3929" spans="1:7" x14ac:dyDescent="0.2">
      <c r="A3929" t="str">
        <f t="shared" si="334"/>
        <v>DSN1</v>
      </c>
      <c r="B3929" t="s">
        <v>352</v>
      </c>
      <c r="C3929">
        <v>35402152</v>
      </c>
      <c r="D3929" t="s">
        <v>8</v>
      </c>
      <c r="E3929">
        <v>24</v>
      </c>
      <c r="F3929" t="s">
        <v>6736</v>
      </c>
      <c r="G3929">
        <v>1.2217229843499999</v>
      </c>
    </row>
    <row r="3930" spans="1:7" x14ac:dyDescent="0.2">
      <c r="A3930" t="str">
        <f t="shared" ref="A3930:A3939" si="335">"DSTYK"</f>
        <v>DSTYK</v>
      </c>
      <c r="B3930" t="s">
        <v>35</v>
      </c>
      <c r="C3930">
        <v>205180611</v>
      </c>
      <c r="D3930" t="s">
        <v>8</v>
      </c>
      <c r="E3930">
        <v>24</v>
      </c>
      <c r="F3930" t="s">
        <v>6737</v>
      </c>
      <c r="G3930">
        <v>0.30453995448100002</v>
      </c>
    </row>
    <row r="3931" spans="1:7" x14ac:dyDescent="0.2">
      <c r="A3931" t="str">
        <f t="shared" si="335"/>
        <v>DSTYK</v>
      </c>
      <c r="B3931" t="s">
        <v>35</v>
      </c>
      <c r="C3931">
        <v>205180561</v>
      </c>
      <c r="D3931" t="s">
        <v>8</v>
      </c>
      <c r="E3931">
        <v>23</v>
      </c>
      <c r="F3931" t="s">
        <v>6738</v>
      </c>
      <c r="G3931">
        <v>0.84431421110600002</v>
      </c>
    </row>
    <row r="3932" spans="1:7" x14ac:dyDescent="0.2">
      <c r="A3932" t="str">
        <f t="shared" si="335"/>
        <v>DSTYK</v>
      </c>
      <c r="B3932" t="s">
        <v>35</v>
      </c>
      <c r="C3932">
        <v>205180552</v>
      </c>
      <c r="D3932" t="s">
        <v>8</v>
      </c>
      <c r="E3932">
        <v>22</v>
      </c>
      <c r="F3932" t="s">
        <v>6739</v>
      </c>
      <c r="G3932">
        <v>0.62561209987300004</v>
      </c>
    </row>
    <row r="3933" spans="1:7" x14ac:dyDescent="0.2">
      <c r="A3933" t="str">
        <f t="shared" si="335"/>
        <v>DSTYK</v>
      </c>
      <c r="B3933" t="s">
        <v>35</v>
      </c>
      <c r="C3933">
        <v>205180672</v>
      </c>
      <c r="D3933" t="s">
        <v>3</v>
      </c>
      <c r="E3933">
        <v>24</v>
      </c>
      <c r="F3933" t="s">
        <v>6740</v>
      </c>
      <c r="G3933">
        <v>1.1447237799500001</v>
      </c>
    </row>
    <row r="3934" spans="1:7" x14ac:dyDescent="0.2">
      <c r="A3934" t="str">
        <f t="shared" si="335"/>
        <v>DSTYK</v>
      </c>
      <c r="B3934" t="s">
        <v>35</v>
      </c>
      <c r="C3934">
        <v>205180637</v>
      </c>
      <c r="D3934" t="s">
        <v>3</v>
      </c>
      <c r="E3934">
        <v>24</v>
      </c>
      <c r="F3934" t="s">
        <v>6741</v>
      </c>
      <c r="G3934">
        <v>0.82098367454300003</v>
      </c>
    </row>
    <row r="3935" spans="1:7" x14ac:dyDescent="0.2">
      <c r="A3935" t="str">
        <f t="shared" si="335"/>
        <v>DSTYK</v>
      </c>
      <c r="B3935" t="s">
        <v>35</v>
      </c>
      <c r="C3935">
        <v>205180408</v>
      </c>
      <c r="D3935" t="s">
        <v>3</v>
      </c>
      <c r="E3935">
        <v>21</v>
      </c>
      <c r="F3935" t="s">
        <v>6742</v>
      </c>
      <c r="G3935">
        <v>0.98823962038699997</v>
      </c>
    </row>
    <row r="3936" spans="1:7" x14ac:dyDescent="0.2">
      <c r="A3936" t="str">
        <f t="shared" si="335"/>
        <v>DSTYK</v>
      </c>
      <c r="B3936" t="s">
        <v>35</v>
      </c>
      <c r="C3936">
        <v>205180707</v>
      </c>
      <c r="D3936" t="s">
        <v>8</v>
      </c>
      <c r="E3936">
        <v>23</v>
      </c>
      <c r="F3936" t="s">
        <v>6743</v>
      </c>
      <c r="G3936">
        <v>9.9986471431700003E-2</v>
      </c>
    </row>
    <row r="3937" spans="1:7" x14ac:dyDescent="0.2">
      <c r="A3937" t="str">
        <f t="shared" si="335"/>
        <v>DSTYK</v>
      </c>
      <c r="B3937" t="s">
        <v>35</v>
      </c>
      <c r="C3937">
        <v>205180649</v>
      </c>
      <c r="D3937" t="s">
        <v>3</v>
      </c>
      <c r="E3937">
        <v>24</v>
      </c>
      <c r="F3937" t="s">
        <v>6744</v>
      </c>
      <c r="G3937">
        <v>0.86703659966799995</v>
      </c>
    </row>
    <row r="3938" spans="1:7" x14ac:dyDescent="0.2">
      <c r="A3938" t="str">
        <f t="shared" si="335"/>
        <v>DSTYK</v>
      </c>
      <c r="B3938" t="s">
        <v>35</v>
      </c>
      <c r="C3938">
        <v>205180547</v>
      </c>
      <c r="D3938" t="s">
        <v>3</v>
      </c>
      <c r="E3938">
        <v>23</v>
      </c>
      <c r="F3938" t="s">
        <v>6745</v>
      </c>
      <c r="G3938">
        <v>0.75121789269899997</v>
      </c>
    </row>
    <row r="3939" spans="1:7" x14ac:dyDescent="0.2">
      <c r="A3939" t="str">
        <f t="shared" si="335"/>
        <v>DSTYK</v>
      </c>
      <c r="B3939" t="s">
        <v>35</v>
      </c>
      <c r="C3939">
        <v>205180575</v>
      </c>
      <c r="D3939" t="s">
        <v>3</v>
      </c>
      <c r="E3939">
        <v>24</v>
      </c>
      <c r="F3939" t="s">
        <v>6746</v>
      </c>
      <c r="G3939">
        <v>0.233098857588</v>
      </c>
    </row>
    <row r="3940" spans="1:7" x14ac:dyDescent="0.2">
      <c r="A3940" t="str">
        <f t="shared" ref="A3940:A3949" si="336">"DTL"</f>
        <v>DTL</v>
      </c>
      <c r="B3940" t="s">
        <v>35</v>
      </c>
      <c r="C3940">
        <v>212209043</v>
      </c>
      <c r="D3940" t="s">
        <v>8</v>
      </c>
      <c r="E3940">
        <v>23</v>
      </c>
      <c r="F3940" t="s">
        <v>6747</v>
      </c>
      <c r="G3940">
        <v>7.7878091241399994E-2</v>
      </c>
    </row>
    <row r="3941" spans="1:7" x14ac:dyDescent="0.2">
      <c r="A3941" t="str">
        <f t="shared" si="336"/>
        <v>DTL</v>
      </c>
      <c r="B3941" t="s">
        <v>35</v>
      </c>
      <c r="C3941">
        <v>212208875</v>
      </c>
      <c r="D3941" t="s">
        <v>3</v>
      </c>
      <c r="E3941">
        <v>24</v>
      </c>
      <c r="F3941" t="s">
        <v>6748</v>
      </c>
      <c r="G3941">
        <v>1.66382126817</v>
      </c>
    </row>
    <row r="3942" spans="1:7" x14ac:dyDescent="0.2">
      <c r="A3942" t="str">
        <f t="shared" si="336"/>
        <v>DTL</v>
      </c>
      <c r="B3942" t="s">
        <v>35</v>
      </c>
      <c r="C3942">
        <v>212208907</v>
      </c>
      <c r="D3942" t="s">
        <v>3</v>
      </c>
      <c r="E3942">
        <v>23</v>
      </c>
      <c r="F3942" t="s">
        <v>6749</v>
      </c>
      <c r="G3942">
        <v>0.76466501348100002</v>
      </c>
    </row>
    <row r="3943" spans="1:7" x14ac:dyDescent="0.2">
      <c r="A3943" t="str">
        <f t="shared" si="336"/>
        <v>DTL</v>
      </c>
      <c r="B3943" t="s">
        <v>35</v>
      </c>
      <c r="C3943">
        <v>212208928</v>
      </c>
      <c r="D3943" t="s">
        <v>3</v>
      </c>
      <c r="E3943">
        <v>24</v>
      </c>
      <c r="F3943" t="s">
        <v>6750</v>
      </c>
      <c r="G3943">
        <v>0.571513718354</v>
      </c>
    </row>
    <row r="3944" spans="1:7" x14ac:dyDescent="0.2">
      <c r="A3944" t="str">
        <f t="shared" si="336"/>
        <v>DTL</v>
      </c>
      <c r="B3944" t="s">
        <v>35</v>
      </c>
      <c r="C3944">
        <v>212208945</v>
      </c>
      <c r="D3944" t="s">
        <v>3</v>
      </c>
      <c r="E3944">
        <v>24</v>
      </c>
      <c r="F3944" t="s">
        <v>6751</v>
      </c>
      <c r="G3944">
        <v>-1.5015732071600001E-3</v>
      </c>
    </row>
    <row r="3945" spans="1:7" x14ac:dyDescent="0.2">
      <c r="A3945" t="str">
        <f t="shared" si="336"/>
        <v>DTL</v>
      </c>
      <c r="B3945" t="s">
        <v>35</v>
      </c>
      <c r="C3945">
        <v>212209040</v>
      </c>
      <c r="D3945" t="s">
        <v>3</v>
      </c>
      <c r="E3945">
        <v>24</v>
      </c>
      <c r="F3945" t="s">
        <v>6752</v>
      </c>
      <c r="G3945">
        <v>0.18106724967500001</v>
      </c>
    </row>
    <row r="3946" spans="1:7" x14ac:dyDescent="0.2">
      <c r="A3946" t="str">
        <f t="shared" si="336"/>
        <v>DTL</v>
      </c>
      <c r="B3946" t="s">
        <v>35</v>
      </c>
      <c r="C3946">
        <v>212208911</v>
      </c>
      <c r="D3946" t="s">
        <v>8</v>
      </c>
      <c r="E3946">
        <v>23</v>
      </c>
      <c r="F3946" t="s">
        <v>6753</v>
      </c>
      <c r="G3946">
        <v>0.182813456347</v>
      </c>
    </row>
    <row r="3947" spans="1:7" x14ac:dyDescent="0.2">
      <c r="A3947" t="str">
        <f t="shared" si="336"/>
        <v>DTL</v>
      </c>
      <c r="B3947" t="s">
        <v>35</v>
      </c>
      <c r="C3947">
        <v>212208994</v>
      </c>
      <c r="D3947" t="s">
        <v>8</v>
      </c>
      <c r="E3947">
        <v>24</v>
      </c>
      <c r="F3947" t="s">
        <v>6754</v>
      </c>
      <c r="G3947">
        <v>0.17716094983399999</v>
      </c>
    </row>
    <row r="3948" spans="1:7" x14ac:dyDescent="0.2">
      <c r="A3948" t="str">
        <f t="shared" si="336"/>
        <v>DTL</v>
      </c>
      <c r="B3948" t="s">
        <v>35</v>
      </c>
      <c r="C3948">
        <v>212209182</v>
      </c>
      <c r="D3948" t="s">
        <v>8</v>
      </c>
      <c r="E3948">
        <v>23</v>
      </c>
      <c r="F3948" t="s">
        <v>6755</v>
      </c>
      <c r="G3948">
        <v>9.4123727579999997E-2</v>
      </c>
    </row>
    <row r="3949" spans="1:7" x14ac:dyDescent="0.2">
      <c r="A3949" t="str">
        <f t="shared" si="336"/>
        <v>DTL</v>
      </c>
      <c r="B3949" t="s">
        <v>35</v>
      </c>
      <c r="C3949">
        <v>212209090</v>
      </c>
      <c r="D3949" t="s">
        <v>8</v>
      </c>
      <c r="E3949">
        <v>22</v>
      </c>
      <c r="F3949" t="s">
        <v>6756</v>
      </c>
      <c r="G3949">
        <v>-0.110767170153</v>
      </c>
    </row>
    <row r="3950" spans="1:7" x14ac:dyDescent="0.2">
      <c r="A3950" t="str">
        <f t="shared" ref="A3950:A3959" si="337">"DUSP12"</f>
        <v>DUSP12</v>
      </c>
      <c r="B3950" t="s">
        <v>35</v>
      </c>
      <c r="C3950">
        <v>161719559</v>
      </c>
      <c r="D3950" t="s">
        <v>8</v>
      </c>
      <c r="E3950">
        <v>23</v>
      </c>
      <c r="F3950" t="s">
        <v>6757</v>
      </c>
      <c r="G3950">
        <v>0.19440207478300001</v>
      </c>
    </row>
    <row r="3951" spans="1:7" x14ac:dyDescent="0.2">
      <c r="A3951" t="str">
        <f t="shared" si="337"/>
        <v>DUSP12</v>
      </c>
      <c r="B3951" t="s">
        <v>35</v>
      </c>
      <c r="C3951">
        <v>161719564</v>
      </c>
      <c r="D3951" t="s">
        <v>8</v>
      </c>
      <c r="E3951">
        <v>22</v>
      </c>
      <c r="F3951" t="s">
        <v>6758</v>
      </c>
      <c r="G3951">
        <v>0.29744624022999999</v>
      </c>
    </row>
    <row r="3952" spans="1:7" x14ac:dyDescent="0.2">
      <c r="A3952" t="str">
        <f t="shared" si="337"/>
        <v>DUSP12</v>
      </c>
      <c r="B3952" t="s">
        <v>35</v>
      </c>
      <c r="C3952">
        <v>161719606</v>
      </c>
      <c r="D3952" t="s">
        <v>8</v>
      </c>
      <c r="E3952">
        <v>24</v>
      </c>
      <c r="F3952" t="s">
        <v>6759</v>
      </c>
      <c r="G3952">
        <v>0.278359315281</v>
      </c>
    </row>
    <row r="3953" spans="1:7" x14ac:dyDescent="0.2">
      <c r="A3953" t="str">
        <f t="shared" si="337"/>
        <v>DUSP12</v>
      </c>
      <c r="B3953" t="s">
        <v>35</v>
      </c>
      <c r="C3953">
        <v>161719619</v>
      </c>
      <c r="D3953" t="s">
        <v>8</v>
      </c>
      <c r="E3953">
        <v>23</v>
      </c>
      <c r="F3953" t="s">
        <v>6760</v>
      </c>
      <c r="G3953">
        <v>2.3580064572100001</v>
      </c>
    </row>
    <row r="3954" spans="1:7" x14ac:dyDescent="0.2">
      <c r="A3954" t="str">
        <f t="shared" si="337"/>
        <v>DUSP12</v>
      </c>
      <c r="B3954" t="s">
        <v>35</v>
      </c>
      <c r="C3954">
        <v>161719745</v>
      </c>
      <c r="D3954" t="s">
        <v>8</v>
      </c>
      <c r="E3954">
        <v>24</v>
      </c>
      <c r="F3954" t="s">
        <v>6761</v>
      </c>
      <c r="G3954">
        <v>0.168208832383</v>
      </c>
    </row>
    <row r="3955" spans="1:7" x14ac:dyDescent="0.2">
      <c r="A3955" t="str">
        <f t="shared" si="337"/>
        <v>DUSP12</v>
      </c>
      <c r="B3955" t="s">
        <v>35</v>
      </c>
      <c r="C3955">
        <v>161719818</v>
      </c>
      <c r="D3955" t="s">
        <v>8</v>
      </c>
      <c r="E3955">
        <v>24</v>
      </c>
      <c r="F3955" t="s">
        <v>6762</v>
      </c>
      <c r="G3955">
        <v>0.34454730256100002</v>
      </c>
    </row>
    <row r="3956" spans="1:7" x14ac:dyDescent="0.2">
      <c r="A3956" t="str">
        <f t="shared" si="337"/>
        <v>DUSP12</v>
      </c>
      <c r="B3956" t="s">
        <v>35</v>
      </c>
      <c r="C3956">
        <v>161719840</v>
      </c>
      <c r="D3956" t="s">
        <v>8</v>
      </c>
      <c r="E3956">
        <v>24</v>
      </c>
      <c r="F3956" t="s">
        <v>6763</v>
      </c>
      <c r="G3956">
        <v>0.230316069624</v>
      </c>
    </row>
    <row r="3957" spans="1:7" x14ac:dyDescent="0.2">
      <c r="A3957" t="str">
        <f t="shared" si="337"/>
        <v>DUSP12</v>
      </c>
      <c r="B3957" t="s">
        <v>35</v>
      </c>
      <c r="C3957">
        <v>161719706</v>
      </c>
      <c r="D3957" t="s">
        <v>3</v>
      </c>
      <c r="E3957">
        <v>24</v>
      </c>
      <c r="F3957" t="s">
        <v>6764</v>
      </c>
      <c r="G3957">
        <v>2.8247970687699998E-2</v>
      </c>
    </row>
    <row r="3958" spans="1:7" x14ac:dyDescent="0.2">
      <c r="A3958" t="str">
        <f t="shared" si="337"/>
        <v>DUSP12</v>
      </c>
      <c r="B3958" t="s">
        <v>35</v>
      </c>
      <c r="C3958">
        <v>161719661</v>
      </c>
      <c r="D3958" t="s">
        <v>3</v>
      </c>
      <c r="E3958">
        <v>24</v>
      </c>
      <c r="F3958" t="s">
        <v>6765</v>
      </c>
      <c r="G3958">
        <v>-2.4890505969400002E-2</v>
      </c>
    </row>
    <row r="3959" spans="1:7" x14ac:dyDescent="0.2">
      <c r="A3959" t="str">
        <f t="shared" si="337"/>
        <v>DUSP12</v>
      </c>
      <c r="B3959" t="s">
        <v>35</v>
      </c>
      <c r="C3959">
        <v>161719665</v>
      </c>
      <c r="D3959" t="s">
        <v>8</v>
      </c>
      <c r="E3959">
        <v>24</v>
      </c>
      <c r="F3959" t="s">
        <v>6766</v>
      </c>
      <c r="G3959">
        <v>0.13086329519600001</v>
      </c>
    </row>
    <row r="3960" spans="1:7" x14ac:dyDescent="0.2">
      <c r="A3960" t="str">
        <f t="shared" ref="A3960:A3969" si="338">"DUT"</f>
        <v>DUT</v>
      </c>
      <c r="B3960" t="s">
        <v>514</v>
      </c>
      <c r="C3960">
        <v>48624534</v>
      </c>
      <c r="D3960" t="s">
        <v>3</v>
      </c>
      <c r="E3960">
        <v>24</v>
      </c>
      <c r="F3960" t="s">
        <v>6767</v>
      </c>
      <c r="G3960">
        <v>-6.4588224127099997E-2</v>
      </c>
    </row>
    <row r="3961" spans="1:7" x14ac:dyDescent="0.2">
      <c r="A3961" t="str">
        <f t="shared" si="338"/>
        <v>DUT</v>
      </c>
      <c r="B3961" t="s">
        <v>514</v>
      </c>
      <c r="C3961">
        <v>48624569</v>
      </c>
      <c r="D3961" t="s">
        <v>8</v>
      </c>
      <c r="E3961">
        <v>24</v>
      </c>
      <c r="F3961" t="s">
        <v>6768</v>
      </c>
      <c r="G3961">
        <v>0.16772772413600001</v>
      </c>
    </row>
    <row r="3962" spans="1:7" x14ac:dyDescent="0.2">
      <c r="A3962" t="str">
        <f t="shared" si="338"/>
        <v>DUT</v>
      </c>
      <c r="B3962" t="s">
        <v>514</v>
      </c>
      <c r="C3962">
        <v>48624512</v>
      </c>
      <c r="D3962" t="s">
        <v>8</v>
      </c>
      <c r="E3962">
        <v>24</v>
      </c>
      <c r="F3962" t="s">
        <v>6769</v>
      </c>
      <c r="G3962">
        <v>6.1822464278500001E-2</v>
      </c>
    </row>
    <row r="3963" spans="1:7" x14ac:dyDescent="0.2">
      <c r="A3963" t="str">
        <f t="shared" si="338"/>
        <v>DUT</v>
      </c>
      <c r="B3963" t="s">
        <v>514</v>
      </c>
      <c r="C3963">
        <v>48624370</v>
      </c>
      <c r="D3963" t="s">
        <v>8</v>
      </c>
      <c r="E3963">
        <v>21</v>
      </c>
      <c r="F3963" t="s">
        <v>6770</v>
      </c>
      <c r="G3963">
        <v>0.22683229450199999</v>
      </c>
    </row>
    <row r="3964" spans="1:7" x14ac:dyDescent="0.2">
      <c r="A3964" t="str">
        <f t="shared" si="338"/>
        <v>DUT</v>
      </c>
      <c r="B3964" t="s">
        <v>514</v>
      </c>
      <c r="C3964">
        <v>48624364</v>
      </c>
      <c r="D3964" t="s">
        <v>8</v>
      </c>
      <c r="E3964">
        <v>24</v>
      </c>
      <c r="F3964" t="s">
        <v>6771</v>
      </c>
      <c r="G3964">
        <v>5.5612690163699997E-2</v>
      </c>
    </row>
    <row r="3965" spans="1:7" x14ac:dyDescent="0.2">
      <c r="A3965" t="str">
        <f t="shared" si="338"/>
        <v>DUT</v>
      </c>
      <c r="B3965" t="s">
        <v>514</v>
      </c>
      <c r="C3965">
        <v>48624482</v>
      </c>
      <c r="D3965" t="s">
        <v>3</v>
      </c>
      <c r="E3965">
        <v>22</v>
      </c>
      <c r="F3965" t="s">
        <v>6772</v>
      </c>
      <c r="G3965">
        <v>0.231943391645</v>
      </c>
    </row>
    <row r="3966" spans="1:7" x14ac:dyDescent="0.2">
      <c r="A3966" t="str">
        <f t="shared" si="338"/>
        <v>DUT</v>
      </c>
      <c r="B3966" t="s">
        <v>514</v>
      </c>
      <c r="C3966">
        <v>48624473</v>
      </c>
      <c r="D3966" t="s">
        <v>3</v>
      </c>
      <c r="E3966">
        <v>22</v>
      </c>
      <c r="F3966" t="s">
        <v>6773</v>
      </c>
      <c r="G3966">
        <v>0.572814403817</v>
      </c>
    </row>
    <row r="3967" spans="1:7" x14ac:dyDescent="0.2">
      <c r="A3967" t="str">
        <f t="shared" si="338"/>
        <v>DUT</v>
      </c>
      <c r="B3967" t="s">
        <v>514</v>
      </c>
      <c r="C3967">
        <v>48624414</v>
      </c>
      <c r="D3967" t="s">
        <v>3</v>
      </c>
      <c r="E3967">
        <v>24</v>
      </c>
      <c r="F3967" t="s">
        <v>6774</v>
      </c>
      <c r="G3967">
        <v>2.19524220454</v>
      </c>
    </row>
    <row r="3968" spans="1:7" x14ac:dyDescent="0.2">
      <c r="A3968" t="str">
        <f t="shared" si="338"/>
        <v>DUT</v>
      </c>
      <c r="B3968" t="s">
        <v>514</v>
      </c>
      <c r="C3968">
        <v>48624378</v>
      </c>
      <c r="D3968" t="s">
        <v>3</v>
      </c>
      <c r="E3968">
        <v>22</v>
      </c>
      <c r="F3968" t="s">
        <v>6775</v>
      </c>
      <c r="G3968">
        <v>-9.84273135497E-3</v>
      </c>
    </row>
    <row r="3969" spans="1:7" x14ac:dyDescent="0.2">
      <c r="A3969" t="str">
        <f t="shared" si="338"/>
        <v>DUT</v>
      </c>
      <c r="B3969" t="s">
        <v>514</v>
      </c>
      <c r="C3969">
        <v>48624270</v>
      </c>
      <c r="D3969" t="s">
        <v>3</v>
      </c>
      <c r="E3969">
        <v>24</v>
      </c>
      <c r="F3969" t="s">
        <v>6776</v>
      </c>
      <c r="G3969">
        <v>2.8046449638000001E-2</v>
      </c>
    </row>
    <row r="3970" spans="1:7" x14ac:dyDescent="0.2">
      <c r="A3970" t="str">
        <f t="shared" ref="A3970:A3982" si="339">"DYNC1H1"</f>
        <v>DYNC1H1</v>
      </c>
      <c r="B3970" t="s">
        <v>86</v>
      </c>
      <c r="C3970">
        <v>102430941</v>
      </c>
      <c r="D3970" t="s">
        <v>3</v>
      </c>
      <c r="E3970">
        <v>24</v>
      </c>
      <c r="F3970" t="s">
        <v>6777</v>
      </c>
      <c r="G3970">
        <v>0.65765529122499999</v>
      </c>
    </row>
    <row r="3971" spans="1:7" x14ac:dyDescent="0.2">
      <c r="A3971" t="str">
        <f t="shared" si="339"/>
        <v>DYNC1H1</v>
      </c>
      <c r="B3971" t="s">
        <v>86</v>
      </c>
      <c r="C3971">
        <v>102430877</v>
      </c>
      <c r="D3971" t="s">
        <v>3</v>
      </c>
      <c r="E3971">
        <v>23</v>
      </c>
      <c r="F3971" t="s">
        <v>6778</v>
      </c>
      <c r="G3971">
        <v>1.0773003374900001</v>
      </c>
    </row>
    <row r="3972" spans="1:7" x14ac:dyDescent="0.2">
      <c r="A3972" t="str">
        <f t="shared" si="339"/>
        <v>DYNC1H1</v>
      </c>
      <c r="B3972" t="s">
        <v>86</v>
      </c>
      <c r="C3972">
        <v>102431003</v>
      </c>
      <c r="D3972" t="s">
        <v>3</v>
      </c>
      <c r="E3972">
        <v>24</v>
      </c>
      <c r="F3972" t="s">
        <v>6779</v>
      </c>
      <c r="G3972">
        <v>0.28573849703300003</v>
      </c>
    </row>
    <row r="3973" spans="1:7" x14ac:dyDescent="0.2">
      <c r="A3973" t="str">
        <f t="shared" si="339"/>
        <v>DYNC1H1</v>
      </c>
      <c r="B3973" t="s">
        <v>86</v>
      </c>
      <c r="C3973">
        <v>102430947</v>
      </c>
      <c r="D3973" t="s">
        <v>8</v>
      </c>
      <c r="E3973">
        <v>23</v>
      </c>
      <c r="F3973" t="s">
        <v>6780</v>
      </c>
      <c r="G3973">
        <v>1.1129060255600001</v>
      </c>
    </row>
    <row r="3974" spans="1:7" x14ac:dyDescent="0.2">
      <c r="A3974" t="str">
        <f t="shared" si="339"/>
        <v>DYNC1H1</v>
      </c>
      <c r="B3974" t="s">
        <v>86</v>
      </c>
      <c r="C3974">
        <v>102431076</v>
      </c>
      <c r="D3974" t="s">
        <v>8</v>
      </c>
      <c r="E3974">
        <v>24</v>
      </c>
      <c r="F3974" t="s">
        <v>6781</v>
      </c>
      <c r="G3974">
        <v>0.12076228345700001</v>
      </c>
    </row>
    <row r="3975" spans="1:7" x14ac:dyDescent="0.2">
      <c r="A3975" t="str">
        <f t="shared" si="339"/>
        <v>DYNC1H1</v>
      </c>
      <c r="B3975" t="s">
        <v>86</v>
      </c>
      <c r="C3975">
        <v>102430986</v>
      </c>
      <c r="D3975" t="s">
        <v>8</v>
      </c>
      <c r="E3975">
        <v>24</v>
      </c>
      <c r="F3975" t="s">
        <v>6782</v>
      </c>
      <c r="G3975">
        <v>0.48423429895999998</v>
      </c>
    </row>
    <row r="3976" spans="1:7" x14ac:dyDescent="0.2">
      <c r="A3976" t="str">
        <f t="shared" si="339"/>
        <v>DYNC1H1</v>
      </c>
      <c r="B3976" t="s">
        <v>86</v>
      </c>
      <c r="C3976">
        <v>102431041</v>
      </c>
      <c r="D3976" t="s">
        <v>8</v>
      </c>
      <c r="E3976">
        <v>24</v>
      </c>
      <c r="F3976" t="s">
        <v>6783</v>
      </c>
      <c r="G3976">
        <v>2.56379742853E-2</v>
      </c>
    </row>
    <row r="3977" spans="1:7" x14ac:dyDescent="0.2">
      <c r="A3977" t="str">
        <f t="shared" si="339"/>
        <v>DYNC1H1</v>
      </c>
      <c r="B3977" t="s">
        <v>86</v>
      </c>
      <c r="C3977">
        <v>102430917</v>
      </c>
      <c r="D3977" t="s">
        <v>8</v>
      </c>
      <c r="E3977">
        <v>24</v>
      </c>
      <c r="F3977" t="s">
        <v>6784</v>
      </c>
      <c r="G3977">
        <v>0.80979363694600004</v>
      </c>
    </row>
    <row r="3978" spans="1:7" x14ac:dyDescent="0.2">
      <c r="A3978" t="str">
        <f t="shared" si="339"/>
        <v>DYNC1H1</v>
      </c>
      <c r="B3978" t="s">
        <v>86</v>
      </c>
      <c r="C3978">
        <v>102431126</v>
      </c>
      <c r="D3978" t="s">
        <v>3</v>
      </c>
      <c r="E3978">
        <v>23</v>
      </c>
      <c r="F3978" t="s">
        <v>6785</v>
      </c>
      <c r="G3978">
        <v>6.8292637082400007E-2</v>
      </c>
    </row>
    <row r="3979" spans="1:7" x14ac:dyDescent="0.2">
      <c r="A3979" t="str">
        <f t="shared" si="339"/>
        <v>DYNC1H1</v>
      </c>
      <c r="B3979" t="s">
        <v>86</v>
      </c>
      <c r="C3979">
        <v>102431139</v>
      </c>
      <c r="D3979" t="s">
        <v>8</v>
      </c>
      <c r="E3979">
        <v>23</v>
      </c>
      <c r="F3979" t="s">
        <v>6786</v>
      </c>
      <c r="G3979">
        <v>1.8205185519100001E-2</v>
      </c>
    </row>
    <row r="3980" spans="1:7" x14ac:dyDescent="0.2">
      <c r="A3980" t="str">
        <f t="shared" si="339"/>
        <v>DYNC1H1</v>
      </c>
      <c r="B3980" t="s">
        <v>86</v>
      </c>
      <c r="C3980">
        <v>102431011</v>
      </c>
      <c r="D3980" t="s">
        <v>8</v>
      </c>
      <c r="E3980">
        <v>23</v>
      </c>
      <c r="F3980" t="s">
        <v>6787</v>
      </c>
      <c r="G3980">
        <v>0.24575795021999999</v>
      </c>
    </row>
    <row r="3981" spans="1:7" x14ac:dyDescent="0.2">
      <c r="A3981" t="str">
        <f t="shared" si="339"/>
        <v>DYNC1H1</v>
      </c>
      <c r="B3981" t="s">
        <v>86</v>
      </c>
      <c r="C3981">
        <v>102431043</v>
      </c>
      <c r="D3981" t="s">
        <v>8</v>
      </c>
      <c r="E3981">
        <v>24</v>
      </c>
      <c r="F3981" t="s">
        <v>6788</v>
      </c>
      <c r="G3981">
        <v>-2.8374325603399999E-2</v>
      </c>
    </row>
    <row r="3982" spans="1:7" x14ac:dyDescent="0.2">
      <c r="A3982" t="str">
        <f t="shared" si="339"/>
        <v>DYNC1H1</v>
      </c>
      <c r="B3982" t="s">
        <v>86</v>
      </c>
      <c r="C3982">
        <v>102431034</v>
      </c>
      <c r="D3982" t="s">
        <v>8</v>
      </c>
      <c r="E3982">
        <v>24</v>
      </c>
      <c r="F3982" t="s">
        <v>6789</v>
      </c>
      <c r="G3982">
        <v>0.118644712827</v>
      </c>
    </row>
    <row r="3983" spans="1:7" x14ac:dyDescent="0.2">
      <c r="A3983" t="str">
        <f t="shared" ref="A3983:A4002" si="340">"DYNC1I2"</f>
        <v>DYNC1I2</v>
      </c>
      <c r="B3983" t="s">
        <v>161</v>
      </c>
      <c r="C3983">
        <v>172544009</v>
      </c>
      <c r="D3983" t="s">
        <v>8</v>
      </c>
      <c r="E3983">
        <v>22</v>
      </c>
      <c r="F3983" t="s">
        <v>6790</v>
      </c>
      <c r="G3983">
        <v>0.26234040756600002</v>
      </c>
    </row>
    <row r="3984" spans="1:7" x14ac:dyDescent="0.2">
      <c r="A3984" t="str">
        <f t="shared" si="340"/>
        <v>DYNC1I2</v>
      </c>
      <c r="B3984" t="s">
        <v>161</v>
      </c>
      <c r="C3984">
        <v>172544147</v>
      </c>
      <c r="D3984" t="s">
        <v>8</v>
      </c>
      <c r="E3984">
        <v>23</v>
      </c>
      <c r="F3984" t="s">
        <v>6791</v>
      </c>
      <c r="G3984">
        <v>0.22062765772500001</v>
      </c>
    </row>
    <row r="3985" spans="1:7" x14ac:dyDescent="0.2">
      <c r="A3985" t="str">
        <f t="shared" si="340"/>
        <v>DYNC1I2</v>
      </c>
      <c r="B3985" t="s">
        <v>161</v>
      </c>
      <c r="C3985">
        <v>172543963</v>
      </c>
      <c r="D3985" t="s">
        <v>3</v>
      </c>
      <c r="E3985">
        <v>25</v>
      </c>
      <c r="F3985" t="s">
        <v>6792</v>
      </c>
      <c r="G3985">
        <v>0.69361422762299996</v>
      </c>
    </row>
    <row r="3986" spans="1:7" x14ac:dyDescent="0.2">
      <c r="A3986" t="str">
        <f t="shared" si="340"/>
        <v>DYNC1I2</v>
      </c>
      <c r="B3986" t="s">
        <v>161</v>
      </c>
      <c r="C3986">
        <v>172544172</v>
      </c>
      <c r="D3986" t="s">
        <v>8</v>
      </c>
      <c r="E3986">
        <v>27</v>
      </c>
      <c r="F3986" t="s">
        <v>6793</v>
      </c>
      <c r="G3986">
        <v>-2.8152164849399999E-2</v>
      </c>
    </row>
    <row r="3987" spans="1:7" x14ac:dyDescent="0.2">
      <c r="A3987" t="str">
        <f t="shared" si="340"/>
        <v>DYNC1I2</v>
      </c>
      <c r="B3987" t="s">
        <v>161</v>
      </c>
      <c r="C3987">
        <v>172544173</v>
      </c>
      <c r="D3987" t="s">
        <v>8</v>
      </c>
      <c r="E3987">
        <v>23</v>
      </c>
      <c r="F3987" t="s">
        <v>6794</v>
      </c>
      <c r="G3987">
        <v>0.26593855072099998</v>
      </c>
    </row>
    <row r="3988" spans="1:7" x14ac:dyDescent="0.2">
      <c r="A3988" t="str">
        <f t="shared" si="340"/>
        <v>DYNC1I2</v>
      </c>
      <c r="B3988" t="s">
        <v>161</v>
      </c>
      <c r="C3988">
        <v>172544192</v>
      </c>
      <c r="D3988" t="s">
        <v>8</v>
      </c>
      <c r="E3988">
        <v>25</v>
      </c>
      <c r="F3988" t="s">
        <v>6795</v>
      </c>
      <c r="G3988">
        <v>-1.62887476617E-2</v>
      </c>
    </row>
    <row r="3989" spans="1:7" x14ac:dyDescent="0.2">
      <c r="A3989" t="str">
        <f t="shared" si="340"/>
        <v>DYNC1I2</v>
      </c>
      <c r="B3989" t="s">
        <v>161</v>
      </c>
      <c r="C3989">
        <v>172544214</v>
      </c>
      <c r="D3989" t="s">
        <v>8</v>
      </c>
      <c r="E3989">
        <v>23</v>
      </c>
      <c r="F3989" t="s">
        <v>6796</v>
      </c>
      <c r="G3989">
        <v>0.81267412790000004</v>
      </c>
    </row>
    <row r="3990" spans="1:7" x14ac:dyDescent="0.2">
      <c r="A3990" t="str">
        <f t="shared" si="340"/>
        <v>DYNC1I2</v>
      </c>
      <c r="B3990" t="s">
        <v>161</v>
      </c>
      <c r="C3990">
        <v>172544236</v>
      </c>
      <c r="D3990" t="s">
        <v>3</v>
      </c>
      <c r="E3990">
        <v>23</v>
      </c>
      <c r="F3990" t="s">
        <v>6797</v>
      </c>
      <c r="G3990">
        <v>0.97974856263099996</v>
      </c>
    </row>
    <row r="3991" spans="1:7" x14ac:dyDescent="0.2">
      <c r="A3991" t="str">
        <f t="shared" si="340"/>
        <v>DYNC1I2</v>
      </c>
      <c r="B3991" t="s">
        <v>161</v>
      </c>
      <c r="C3991">
        <v>172544223</v>
      </c>
      <c r="D3991" t="s">
        <v>3</v>
      </c>
      <c r="E3991">
        <v>24</v>
      </c>
      <c r="F3991" t="s">
        <v>6798</v>
      </c>
      <c r="G3991">
        <v>0.92093653532599995</v>
      </c>
    </row>
    <row r="3992" spans="1:7" x14ac:dyDescent="0.2">
      <c r="A3992" t="str">
        <f t="shared" si="340"/>
        <v>DYNC1I2</v>
      </c>
      <c r="B3992" t="s">
        <v>161</v>
      </c>
      <c r="C3992">
        <v>172544290</v>
      </c>
      <c r="D3992" t="s">
        <v>8</v>
      </c>
      <c r="E3992">
        <v>25</v>
      </c>
      <c r="F3992" t="s">
        <v>6799</v>
      </c>
      <c r="G3992">
        <v>0.37449217234299997</v>
      </c>
    </row>
    <row r="3993" spans="1:7" x14ac:dyDescent="0.2">
      <c r="A3993" t="str">
        <f t="shared" si="340"/>
        <v>DYNC1I2</v>
      </c>
      <c r="B3993" t="s">
        <v>161</v>
      </c>
      <c r="C3993">
        <v>172544176</v>
      </c>
      <c r="D3993" t="s">
        <v>3</v>
      </c>
      <c r="E3993">
        <v>25</v>
      </c>
      <c r="F3993" t="s">
        <v>6800</v>
      </c>
      <c r="G3993">
        <v>0.360976304011</v>
      </c>
    </row>
    <row r="3994" spans="1:7" x14ac:dyDescent="0.2">
      <c r="A3994" t="str">
        <f t="shared" si="340"/>
        <v>DYNC1I2</v>
      </c>
      <c r="B3994" t="s">
        <v>161</v>
      </c>
      <c r="C3994">
        <v>172544274</v>
      </c>
      <c r="D3994" t="s">
        <v>8</v>
      </c>
      <c r="E3994">
        <v>25</v>
      </c>
      <c r="F3994" t="s">
        <v>6801</v>
      </c>
      <c r="G3994">
        <v>9.9877155024999997E-2</v>
      </c>
    </row>
    <row r="3995" spans="1:7" x14ac:dyDescent="0.2">
      <c r="A3995" t="str">
        <f t="shared" si="340"/>
        <v>DYNC1I2</v>
      </c>
      <c r="B3995" t="s">
        <v>161</v>
      </c>
      <c r="C3995">
        <v>172544173</v>
      </c>
      <c r="D3995" t="s">
        <v>8</v>
      </c>
      <c r="E3995">
        <v>24</v>
      </c>
      <c r="F3995" t="s">
        <v>6802</v>
      </c>
      <c r="G3995">
        <v>0.102405411599</v>
      </c>
    </row>
    <row r="3996" spans="1:7" x14ac:dyDescent="0.2">
      <c r="A3996" t="str">
        <f t="shared" si="340"/>
        <v>DYNC1I2</v>
      </c>
      <c r="B3996" t="s">
        <v>161</v>
      </c>
      <c r="C3996">
        <v>172544256</v>
      </c>
      <c r="D3996" t="s">
        <v>3</v>
      </c>
      <c r="E3996">
        <v>25</v>
      </c>
      <c r="F3996" t="s">
        <v>6803</v>
      </c>
      <c r="G3996">
        <v>0.65564253424499996</v>
      </c>
    </row>
    <row r="3997" spans="1:7" x14ac:dyDescent="0.2">
      <c r="A3997" t="str">
        <f t="shared" si="340"/>
        <v>DYNC1I2</v>
      </c>
      <c r="B3997" t="s">
        <v>161</v>
      </c>
      <c r="C3997">
        <v>172544089</v>
      </c>
      <c r="D3997" t="s">
        <v>8</v>
      </c>
      <c r="E3997">
        <v>23</v>
      </c>
      <c r="F3997" t="s">
        <v>6804</v>
      </c>
      <c r="G3997">
        <v>6.9774414157800002E-2</v>
      </c>
    </row>
    <row r="3998" spans="1:7" x14ac:dyDescent="0.2">
      <c r="A3998" t="str">
        <f t="shared" si="340"/>
        <v>DYNC1I2</v>
      </c>
      <c r="B3998" t="s">
        <v>161</v>
      </c>
      <c r="C3998">
        <v>172544042</v>
      </c>
      <c r="D3998" t="s">
        <v>8</v>
      </c>
      <c r="E3998">
        <v>24</v>
      </c>
      <c r="F3998" t="s">
        <v>6805</v>
      </c>
      <c r="G3998">
        <v>0.58227149220200003</v>
      </c>
    </row>
    <row r="3999" spans="1:7" x14ac:dyDescent="0.2">
      <c r="A3999" t="str">
        <f t="shared" si="340"/>
        <v>DYNC1I2</v>
      </c>
      <c r="B3999" t="s">
        <v>161</v>
      </c>
      <c r="C3999">
        <v>172544119</v>
      </c>
      <c r="D3999" t="s">
        <v>8</v>
      </c>
      <c r="E3999">
        <v>23</v>
      </c>
      <c r="F3999" t="s">
        <v>6806</v>
      </c>
      <c r="G3999">
        <v>-6.9515696285299994E-2</v>
      </c>
    </row>
    <row r="4000" spans="1:7" x14ac:dyDescent="0.2">
      <c r="A4000" t="str">
        <f t="shared" si="340"/>
        <v>DYNC1I2</v>
      </c>
      <c r="B4000" t="s">
        <v>161</v>
      </c>
      <c r="C4000">
        <v>172544224</v>
      </c>
      <c r="D4000" t="s">
        <v>3</v>
      </c>
      <c r="E4000">
        <v>23</v>
      </c>
      <c r="F4000" t="s">
        <v>6807</v>
      </c>
      <c r="G4000">
        <v>1.0993149020399999</v>
      </c>
    </row>
    <row r="4001" spans="1:7" x14ac:dyDescent="0.2">
      <c r="A4001" t="str">
        <f t="shared" si="340"/>
        <v>DYNC1I2</v>
      </c>
      <c r="B4001" t="s">
        <v>161</v>
      </c>
      <c r="C4001">
        <v>172544199</v>
      </c>
      <c r="D4001" t="s">
        <v>3</v>
      </c>
      <c r="E4001">
        <v>25</v>
      </c>
      <c r="F4001" t="s">
        <v>6808</v>
      </c>
      <c r="G4001">
        <v>0.79838940229099997</v>
      </c>
    </row>
    <row r="4002" spans="1:7" x14ac:dyDescent="0.2">
      <c r="A4002" t="str">
        <f t="shared" si="340"/>
        <v>DYNC1I2</v>
      </c>
      <c r="B4002" t="s">
        <v>161</v>
      </c>
      <c r="C4002">
        <v>172544296</v>
      </c>
      <c r="D4002" t="s">
        <v>8</v>
      </c>
      <c r="E4002">
        <v>24</v>
      </c>
      <c r="F4002" t="s">
        <v>6809</v>
      </c>
      <c r="G4002">
        <v>0.88569382047800005</v>
      </c>
    </row>
    <row r="4003" spans="1:7" x14ac:dyDescent="0.2">
      <c r="A4003" t="str">
        <f t="shared" ref="A4003:A4011" si="341">"DYNLRB1"</f>
        <v>DYNLRB1</v>
      </c>
      <c r="B4003" t="s">
        <v>352</v>
      </c>
      <c r="C4003">
        <v>33104342</v>
      </c>
      <c r="D4003" t="s">
        <v>8</v>
      </c>
      <c r="E4003">
        <v>24</v>
      </c>
      <c r="F4003" t="s">
        <v>6810</v>
      </c>
      <c r="G4003">
        <v>9.2908563982499998E-2</v>
      </c>
    </row>
    <row r="4004" spans="1:7" x14ac:dyDescent="0.2">
      <c r="A4004" t="str">
        <f t="shared" si="341"/>
        <v>DYNLRB1</v>
      </c>
      <c r="B4004" t="s">
        <v>352</v>
      </c>
      <c r="C4004">
        <v>33104401</v>
      </c>
      <c r="D4004" t="s">
        <v>3</v>
      </c>
      <c r="E4004">
        <v>22</v>
      </c>
      <c r="F4004" t="s">
        <v>6811</v>
      </c>
      <c r="G4004">
        <v>1.8173169182200001E-2</v>
      </c>
    </row>
    <row r="4005" spans="1:7" x14ac:dyDescent="0.2">
      <c r="A4005" t="str">
        <f t="shared" si="341"/>
        <v>DYNLRB1</v>
      </c>
      <c r="B4005" t="s">
        <v>352</v>
      </c>
      <c r="C4005">
        <v>33104244</v>
      </c>
      <c r="D4005" t="s">
        <v>8</v>
      </c>
      <c r="E4005">
        <v>22</v>
      </c>
      <c r="F4005" t="s">
        <v>6812</v>
      </c>
      <c r="G4005">
        <v>-4.3738917626199997E-2</v>
      </c>
    </row>
    <row r="4006" spans="1:7" x14ac:dyDescent="0.2">
      <c r="A4006" t="str">
        <f t="shared" si="341"/>
        <v>DYNLRB1</v>
      </c>
      <c r="B4006" t="s">
        <v>352</v>
      </c>
      <c r="C4006">
        <v>33104251</v>
      </c>
      <c r="D4006" t="s">
        <v>8</v>
      </c>
      <c r="E4006">
        <v>22</v>
      </c>
      <c r="F4006" t="s">
        <v>6813</v>
      </c>
      <c r="G4006">
        <v>0.40602275167099999</v>
      </c>
    </row>
    <row r="4007" spans="1:7" x14ac:dyDescent="0.2">
      <c r="A4007" t="str">
        <f t="shared" si="341"/>
        <v>DYNLRB1</v>
      </c>
      <c r="B4007" t="s">
        <v>352</v>
      </c>
      <c r="C4007">
        <v>33104266</v>
      </c>
      <c r="D4007" t="s">
        <v>8</v>
      </c>
      <c r="E4007">
        <v>23</v>
      </c>
      <c r="F4007" t="s">
        <v>6814</v>
      </c>
      <c r="G4007">
        <v>0.93552493249599999</v>
      </c>
    </row>
    <row r="4008" spans="1:7" x14ac:dyDescent="0.2">
      <c r="A4008" t="str">
        <f t="shared" si="341"/>
        <v>DYNLRB1</v>
      </c>
      <c r="B4008" t="s">
        <v>352</v>
      </c>
      <c r="C4008">
        <v>33104374</v>
      </c>
      <c r="D4008" t="s">
        <v>8</v>
      </c>
      <c r="E4008">
        <v>24</v>
      </c>
      <c r="F4008" t="s">
        <v>6815</v>
      </c>
      <c r="G4008">
        <v>0.53239472542499999</v>
      </c>
    </row>
    <row r="4009" spans="1:7" x14ac:dyDescent="0.2">
      <c r="A4009" t="str">
        <f t="shared" si="341"/>
        <v>DYNLRB1</v>
      </c>
      <c r="B4009" t="s">
        <v>352</v>
      </c>
      <c r="C4009">
        <v>33104382</v>
      </c>
      <c r="D4009" t="s">
        <v>8</v>
      </c>
      <c r="E4009">
        <v>24</v>
      </c>
      <c r="F4009" t="s">
        <v>6816</v>
      </c>
      <c r="G4009">
        <v>7.9594018392800003E-2</v>
      </c>
    </row>
    <row r="4010" spans="1:7" x14ac:dyDescent="0.2">
      <c r="A4010" t="str">
        <f t="shared" si="341"/>
        <v>DYNLRB1</v>
      </c>
      <c r="B4010" t="s">
        <v>352</v>
      </c>
      <c r="C4010">
        <v>33104455</v>
      </c>
      <c r="D4010" t="s">
        <v>8</v>
      </c>
      <c r="E4010">
        <v>24</v>
      </c>
      <c r="F4010" t="s">
        <v>6817</v>
      </c>
      <c r="G4010">
        <v>1.53208034208</v>
      </c>
    </row>
    <row r="4011" spans="1:7" x14ac:dyDescent="0.2">
      <c r="A4011" t="str">
        <f t="shared" si="341"/>
        <v>DYNLRB1</v>
      </c>
      <c r="B4011" t="s">
        <v>352</v>
      </c>
      <c r="C4011">
        <v>33104191</v>
      </c>
      <c r="D4011" t="s">
        <v>3</v>
      </c>
      <c r="E4011">
        <v>23</v>
      </c>
      <c r="F4011" t="s">
        <v>6818</v>
      </c>
      <c r="G4011">
        <v>-2.8321073542499999E-3</v>
      </c>
    </row>
    <row r="4012" spans="1:7" x14ac:dyDescent="0.2">
      <c r="A4012" t="str">
        <f t="shared" ref="A4012:A4021" si="342">"E4F1"</f>
        <v>E4F1</v>
      </c>
      <c r="B4012" t="s">
        <v>273</v>
      </c>
      <c r="C4012">
        <v>2273822</v>
      </c>
      <c r="D4012" t="s">
        <v>8</v>
      </c>
      <c r="E4012">
        <v>23</v>
      </c>
      <c r="F4012" t="s">
        <v>6819</v>
      </c>
      <c r="G4012">
        <v>0.35941452639499999</v>
      </c>
    </row>
    <row r="4013" spans="1:7" x14ac:dyDescent="0.2">
      <c r="A4013" t="str">
        <f t="shared" si="342"/>
        <v>E4F1</v>
      </c>
      <c r="B4013" t="s">
        <v>273</v>
      </c>
      <c r="C4013">
        <v>2273802</v>
      </c>
      <c r="D4013" t="s">
        <v>8</v>
      </c>
      <c r="E4013">
        <v>24</v>
      </c>
      <c r="F4013" t="s">
        <v>6820</v>
      </c>
      <c r="G4013">
        <v>0.16614602156300001</v>
      </c>
    </row>
    <row r="4014" spans="1:7" x14ac:dyDescent="0.2">
      <c r="A4014" t="str">
        <f t="shared" si="342"/>
        <v>E4F1</v>
      </c>
      <c r="B4014" t="s">
        <v>273</v>
      </c>
      <c r="C4014">
        <v>2273788</v>
      </c>
      <c r="D4014" t="s">
        <v>8</v>
      </c>
      <c r="E4014">
        <v>23</v>
      </c>
      <c r="F4014" t="s">
        <v>6821</v>
      </c>
      <c r="G4014">
        <v>0.22118825271500001</v>
      </c>
    </row>
    <row r="4015" spans="1:7" x14ac:dyDescent="0.2">
      <c r="A4015" t="str">
        <f t="shared" si="342"/>
        <v>E4F1</v>
      </c>
      <c r="B4015" t="s">
        <v>273</v>
      </c>
      <c r="C4015">
        <v>2273668</v>
      </c>
      <c r="D4015" t="s">
        <v>8</v>
      </c>
      <c r="E4015">
        <v>22</v>
      </c>
      <c r="F4015" t="s">
        <v>6822</v>
      </c>
      <c r="G4015">
        <v>0.17780201733199999</v>
      </c>
    </row>
    <row r="4016" spans="1:7" x14ac:dyDescent="0.2">
      <c r="A4016" t="str">
        <f t="shared" si="342"/>
        <v>E4F1</v>
      </c>
      <c r="B4016" t="s">
        <v>273</v>
      </c>
      <c r="C4016">
        <v>2273644</v>
      </c>
      <c r="D4016" t="s">
        <v>8</v>
      </c>
      <c r="E4016">
        <v>24</v>
      </c>
      <c r="F4016" t="s">
        <v>6823</v>
      </c>
      <c r="G4016">
        <v>1.40097688858</v>
      </c>
    </row>
    <row r="4017" spans="1:7" x14ac:dyDescent="0.2">
      <c r="A4017" t="str">
        <f t="shared" si="342"/>
        <v>E4F1</v>
      </c>
      <c r="B4017" t="s">
        <v>273</v>
      </c>
      <c r="C4017">
        <v>2273551</v>
      </c>
      <c r="D4017" t="s">
        <v>8</v>
      </c>
      <c r="E4017">
        <v>24</v>
      </c>
      <c r="F4017" t="s">
        <v>6824</v>
      </c>
      <c r="G4017">
        <v>-4.0251884706400003E-2</v>
      </c>
    </row>
    <row r="4018" spans="1:7" x14ac:dyDescent="0.2">
      <c r="A4018" t="str">
        <f t="shared" si="342"/>
        <v>E4F1</v>
      </c>
      <c r="B4018" t="s">
        <v>273</v>
      </c>
      <c r="C4018">
        <v>2273577</v>
      </c>
      <c r="D4018" t="s">
        <v>8</v>
      </c>
      <c r="E4018">
        <v>22</v>
      </c>
      <c r="F4018" t="s">
        <v>6825</v>
      </c>
      <c r="G4018">
        <v>-7.7725988521599995E-2</v>
      </c>
    </row>
    <row r="4019" spans="1:7" x14ac:dyDescent="0.2">
      <c r="A4019" t="str">
        <f t="shared" si="342"/>
        <v>E4F1</v>
      </c>
      <c r="B4019" t="s">
        <v>273</v>
      </c>
      <c r="C4019">
        <v>2273664</v>
      </c>
      <c r="D4019" t="s">
        <v>3</v>
      </c>
      <c r="E4019">
        <v>24</v>
      </c>
      <c r="F4019" t="s">
        <v>6826</v>
      </c>
      <c r="G4019">
        <v>4.3022729385900002E-2</v>
      </c>
    </row>
    <row r="4020" spans="1:7" x14ac:dyDescent="0.2">
      <c r="A4020" t="str">
        <f t="shared" si="342"/>
        <v>E4F1</v>
      </c>
      <c r="B4020" t="s">
        <v>273</v>
      </c>
      <c r="C4020">
        <v>2273589</v>
      </c>
      <c r="D4020" t="s">
        <v>3</v>
      </c>
      <c r="E4020">
        <v>22</v>
      </c>
      <c r="F4020" t="s">
        <v>6827</v>
      </c>
      <c r="G4020">
        <v>-3.34455649895E-2</v>
      </c>
    </row>
    <row r="4021" spans="1:7" x14ac:dyDescent="0.2">
      <c r="A4021" t="str">
        <f t="shared" si="342"/>
        <v>E4F1</v>
      </c>
      <c r="B4021" t="s">
        <v>273</v>
      </c>
      <c r="C4021">
        <v>2273621</v>
      </c>
      <c r="D4021" t="s">
        <v>8</v>
      </c>
      <c r="E4021">
        <v>23</v>
      </c>
      <c r="F4021" t="s">
        <v>6828</v>
      </c>
      <c r="G4021">
        <v>1.23960858502</v>
      </c>
    </row>
    <row r="4022" spans="1:7" x14ac:dyDescent="0.2">
      <c r="A4022" t="str">
        <f t="shared" ref="A4022:A4038" si="343">"EBNA1BP2"</f>
        <v>EBNA1BP2</v>
      </c>
      <c r="B4022" t="s">
        <v>35</v>
      </c>
      <c r="C4022">
        <v>43637848</v>
      </c>
      <c r="D4022" t="s">
        <v>8</v>
      </c>
      <c r="E4022">
        <v>23</v>
      </c>
      <c r="F4022" t="s">
        <v>6829</v>
      </c>
      <c r="G4022">
        <v>0.80480947519299995</v>
      </c>
    </row>
    <row r="4023" spans="1:7" x14ac:dyDescent="0.2">
      <c r="A4023" t="str">
        <f t="shared" si="343"/>
        <v>EBNA1BP2</v>
      </c>
      <c r="B4023" t="s">
        <v>35</v>
      </c>
      <c r="C4023">
        <v>43637974</v>
      </c>
      <c r="D4023" t="s">
        <v>8</v>
      </c>
      <c r="E4023">
        <v>24</v>
      </c>
      <c r="F4023" t="s">
        <v>6830</v>
      </c>
      <c r="G4023">
        <v>-4.30484708045E-2</v>
      </c>
    </row>
    <row r="4024" spans="1:7" x14ac:dyDescent="0.2">
      <c r="A4024" t="str">
        <f t="shared" si="343"/>
        <v>EBNA1BP2</v>
      </c>
      <c r="B4024" t="s">
        <v>35</v>
      </c>
      <c r="C4024">
        <v>43637818</v>
      </c>
      <c r="D4024" t="s">
        <v>8</v>
      </c>
      <c r="E4024">
        <v>24</v>
      </c>
      <c r="F4024" t="s">
        <v>6831</v>
      </c>
      <c r="G4024">
        <v>0.27068709057599999</v>
      </c>
    </row>
    <row r="4025" spans="1:7" x14ac:dyDescent="0.2">
      <c r="A4025" t="str">
        <f t="shared" si="343"/>
        <v>EBNA1BP2</v>
      </c>
      <c r="B4025" t="s">
        <v>35</v>
      </c>
      <c r="C4025">
        <v>43637919</v>
      </c>
      <c r="D4025" t="s">
        <v>3</v>
      </c>
      <c r="E4025">
        <v>24</v>
      </c>
      <c r="F4025" t="s">
        <v>6832</v>
      </c>
      <c r="G4025">
        <v>1.07910798496</v>
      </c>
    </row>
    <row r="4026" spans="1:7" x14ac:dyDescent="0.2">
      <c r="A4026" t="str">
        <f t="shared" si="343"/>
        <v>EBNA1BP2</v>
      </c>
      <c r="B4026" t="s">
        <v>35</v>
      </c>
      <c r="C4026">
        <v>43637922</v>
      </c>
      <c r="D4026" t="s">
        <v>3</v>
      </c>
      <c r="E4026">
        <v>24</v>
      </c>
      <c r="F4026" t="s">
        <v>6833</v>
      </c>
      <c r="G4026">
        <v>-1.7762976860899999E-3</v>
      </c>
    </row>
    <row r="4027" spans="1:7" x14ac:dyDescent="0.2">
      <c r="A4027" t="str">
        <f t="shared" si="343"/>
        <v>EBNA1BP2</v>
      </c>
      <c r="B4027" t="s">
        <v>35</v>
      </c>
      <c r="C4027">
        <v>43637811</v>
      </c>
      <c r="D4027" t="s">
        <v>3</v>
      </c>
      <c r="E4027">
        <v>24</v>
      </c>
      <c r="F4027" t="s">
        <v>6834</v>
      </c>
      <c r="G4027">
        <v>3.8313838708800001E-2</v>
      </c>
    </row>
    <row r="4028" spans="1:7" x14ac:dyDescent="0.2">
      <c r="A4028" t="str">
        <f t="shared" si="343"/>
        <v>EBNA1BP2</v>
      </c>
      <c r="B4028" t="s">
        <v>35</v>
      </c>
      <c r="C4028">
        <v>43637700</v>
      </c>
      <c r="D4028" t="s">
        <v>3</v>
      </c>
      <c r="E4028">
        <v>24</v>
      </c>
      <c r="F4028" t="s">
        <v>6835</v>
      </c>
      <c r="G4028">
        <v>2.0091292126099999E-2</v>
      </c>
    </row>
    <row r="4029" spans="1:7" x14ac:dyDescent="0.2">
      <c r="A4029" t="str">
        <f t="shared" si="343"/>
        <v>EBNA1BP2</v>
      </c>
      <c r="B4029" t="s">
        <v>35</v>
      </c>
      <c r="C4029">
        <v>43637633</v>
      </c>
      <c r="D4029" t="s">
        <v>3</v>
      </c>
      <c r="E4029">
        <v>24</v>
      </c>
      <c r="F4029" t="s">
        <v>6836</v>
      </c>
      <c r="G4029">
        <v>-4.3568752761200002E-4</v>
      </c>
    </row>
    <row r="4030" spans="1:7" x14ac:dyDescent="0.2">
      <c r="A4030" t="str">
        <f t="shared" si="343"/>
        <v>EBNA1BP2</v>
      </c>
      <c r="B4030" t="s">
        <v>35</v>
      </c>
      <c r="C4030">
        <v>43637665</v>
      </c>
      <c r="D4030" t="s">
        <v>3</v>
      </c>
      <c r="E4030">
        <v>24</v>
      </c>
      <c r="F4030" t="s">
        <v>6837</v>
      </c>
      <c r="G4030">
        <v>-4.2032169987500003E-3</v>
      </c>
    </row>
    <row r="4031" spans="1:7" x14ac:dyDescent="0.2">
      <c r="A4031" t="str">
        <f t="shared" si="343"/>
        <v>EBNA1BP2</v>
      </c>
      <c r="B4031" t="s">
        <v>35</v>
      </c>
      <c r="C4031">
        <v>43637693</v>
      </c>
      <c r="D4031" t="s">
        <v>3</v>
      </c>
      <c r="E4031">
        <v>24</v>
      </c>
      <c r="F4031" t="s">
        <v>6838</v>
      </c>
      <c r="G4031">
        <v>-1.38597395923E-2</v>
      </c>
    </row>
    <row r="4032" spans="1:7" x14ac:dyDescent="0.2">
      <c r="A4032" t="str">
        <f t="shared" si="343"/>
        <v>EBNA1BP2</v>
      </c>
      <c r="B4032" t="s">
        <v>35</v>
      </c>
      <c r="C4032">
        <v>43637699</v>
      </c>
      <c r="D4032" t="s">
        <v>3</v>
      </c>
      <c r="E4032">
        <v>24</v>
      </c>
      <c r="F4032" t="s">
        <v>6839</v>
      </c>
      <c r="G4032">
        <v>6.7016742694699996E-2</v>
      </c>
    </row>
    <row r="4033" spans="1:7" x14ac:dyDescent="0.2">
      <c r="A4033" t="str">
        <f t="shared" si="343"/>
        <v>EBNA1BP2</v>
      </c>
      <c r="B4033" t="s">
        <v>35</v>
      </c>
      <c r="C4033">
        <v>43637767</v>
      </c>
      <c r="D4033" t="s">
        <v>3</v>
      </c>
      <c r="E4033">
        <v>23</v>
      </c>
      <c r="F4033" t="s">
        <v>6840</v>
      </c>
      <c r="G4033">
        <v>0.23592673143199999</v>
      </c>
    </row>
    <row r="4034" spans="1:7" x14ac:dyDescent="0.2">
      <c r="A4034" t="str">
        <f t="shared" si="343"/>
        <v>EBNA1BP2</v>
      </c>
      <c r="B4034" t="s">
        <v>35</v>
      </c>
      <c r="C4034">
        <v>43637841</v>
      </c>
      <c r="D4034" t="s">
        <v>3</v>
      </c>
      <c r="E4034">
        <v>24</v>
      </c>
      <c r="F4034" t="s">
        <v>6841</v>
      </c>
      <c r="G4034">
        <v>-1.93336927024E-3</v>
      </c>
    </row>
    <row r="4035" spans="1:7" x14ac:dyDescent="0.2">
      <c r="A4035" t="str">
        <f t="shared" si="343"/>
        <v>EBNA1BP2</v>
      </c>
      <c r="B4035" t="s">
        <v>35</v>
      </c>
      <c r="C4035">
        <v>43637863</v>
      </c>
      <c r="D4035" t="s">
        <v>3</v>
      </c>
      <c r="E4035">
        <v>24</v>
      </c>
      <c r="F4035" t="s">
        <v>6842</v>
      </c>
      <c r="G4035">
        <v>4.6956633316400001E-2</v>
      </c>
    </row>
    <row r="4036" spans="1:7" x14ac:dyDescent="0.2">
      <c r="A4036" t="str">
        <f t="shared" si="343"/>
        <v>EBNA1BP2</v>
      </c>
      <c r="B4036" t="s">
        <v>35</v>
      </c>
      <c r="C4036">
        <v>43637751</v>
      </c>
      <c r="D4036" t="s">
        <v>8</v>
      </c>
      <c r="E4036">
        <v>23</v>
      </c>
      <c r="F4036" t="s">
        <v>6843</v>
      </c>
      <c r="G4036">
        <v>0.71480658055900004</v>
      </c>
    </row>
    <row r="4037" spans="1:7" x14ac:dyDescent="0.2">
      <c r="A4037" t="str">
        <f t="shared" si="343"/>
        <v>EBNA1BP2</v>
      </c>
      <c r="B4037" t="s">
        <v>35</v>
      </c>
      <c r="C4037">
        <v>43637779</v>
      </c>
      <c r="D4037" t="s">
        <v>8</v>
      </c>
      <c r="E4037">
        <v>23</v>
      </c>
      <c r="F4037" t="s">
        <v>6844</v>
      </c>
      <c r="G4037">
        <v>1.1160825398400001</v>
      </c>
    </row>
    <row r="4038" spans="1:7" x14ac:dyDescent="0.2">
      <c r="A4038" t="str">
        <f t="shared" si="343"/>
        <v>EBNA1BP2</v>
      </c>
      <c r="B4038" t="s">
        <v>35</v>
      </c>
      <c r="C4038">
        <v>43637669</v>
      </c>
      <c r="D4038" t="s">
        <v>8</v>
      </c>
      <c r="E4038">
        <v>24</v>
      </c>
      <c r="F4038" t="s">
        <v>6845</v>
      </c>
      <c r="G4038">
        <v>3.4396869071299997E-2</v>
      </c>
    </row>
    <row r="4039" spans="1:7" x14ac:dyDescent="0.2">
      <c r="A4039" t="str">
        <f t="shared" ref="A4039:A4058" si="344">"ECT2"</f>
        <v>ECT2</v>
      </c>
      <c r="B4039" t="s">
        <v>114</v>
      </c>
      <c r="C4039">
        <v>172468606</v>
      </c>
      <c r="D4039" t="s">
        <v>8</v>
      </c>
      <c r="E4039">
        <v>24</v>
      </c>
      <c r="F4039" t="s">
        <v>6846</v>
      </c>
      <c r="G4039">
        <v>0.47238243091900001</v>
      </c>
    </row>
    <row r="4040" spans="1:7" x14ac:dyDescent="0.2">
      <c r="A4040" t="str">
        <f t="shared" si="344"/>
        <v>ECT2</v>
      </c>
      <c r="B4040" t="s">
        <v>114</v>
      </c>
      <c r="C4040">
        <v>172468618</v>
      </c>
      <c r="D4040" t="s">
        <v>8</v>
      </c>
      <c r="E4040">
        <v>24</v>
      </c>
      <c r="F4040" t="s">
        <v>6847</v>
      </c>
      <c r="G4040">
        <v>0.498873429955</v>
      </c>
    </row>
    <row r="4041" spans="1:7" x14ac:dyDescent="0.2">
      <c r="A4041" t="str">
        <f t="shared" si="344"/>
        <v>ECT2</v>
      </c>
      <c r="B4041" t="s">
        <v>114</v>
      </c>
      <c r="C4041">
        <v>172468690</v>
      </c>
      <c r="D4041" t="s">
        <v>8</v>
      </c>
      <c r="E4041">
        <v>23</v>
      </c>
      <c r="F4041" t="s">
        <v>6848</v>
      </c>
      <c r="G4041">
        <v>0.83479173679600005</v>
      </c>
    </row>
    <row r="4042" spans="1:7" x14ac:dyDescent="0.2">
      <c r="A4042" t="str">
        <f t="shared" si="344"/>
        <v>ECT2</v>
      </c>
      <c r="B4042" t="s">
        <v>114</v>
      </c>
      <c r="C4042">
        <v>172472413</v>
      </c>
      <c r="D4042" t="s">
        <v>8</v>
      </c>
      <c r="E4042">
        <v>28</v>
      </c>
      <c r="F4042" t="s">
        <v>6849</v>
      </c>
      <c r="G4042">
        <v>2.5077241327899999E-2</v>
      </c>
    </row>
    <row r="4043" spans="1:7" x14ac:dyDescent="0.2">
      <c r="A4043" t="str">
        <f t="shared" si="344"/>
        <v>ECT2</v>
      </c>
      <c r="B4043" t="s">
        <v>114</v>
      </c>
      <c r="C4043">
        <v>172472323</v>
      </c>
      <c r="D4043" t="s">
        <v>8</v>
      </c>
      <c r="E4043">
        <v>27</v>
      </c>
      <c r="F4043" t="s">
        <v>6850</v>
      </c>
      <c r="G4043">
        <v>5.2768483455900003E-2</v>
      </c>
    </row>
    <row r="4044" spans="1:7" x14ac:dyDescent="0.2">
      <c r="A4044" t="str">
        <f t="shared" si="344"/>
        <v>ECT2</v>
      </c>
      <c r="B4044" t="s">
        <v>114</v>
      </c>
      <c r="C4044">
        <v>172468587</v>
      </c>
      <c r="D4044" t="s">
        <v>8</v>
      </c>
      <c r="E4044">
        <v>24</v>
      </c>
      <c r="F4044" t="s">
        <v>6851</v>
      </c>
      <c r="G4044">
        <v>0.88382718195300003</v>
      </c>
    </row>
    <row r="4045" spans="1:7" x14ac:dyDescent="0.2">
      <c r="A4045" t="str">
        <f t="shared" si="344"/>
        <v>ECT2</v>
      </c>
      <c r="B4045" t="s">
        <v>114</v>
      </c>
      <c r="C4045">
        <v>172468705</v>
      </c>
      <c r="D4045" t="s">
        <v>8</v>
      </c>
      <c r="E4045">
        <v>24</v>
      </c>
      <c r="F4045" t="s">
        <v>6852</v>
      </c>
      <c r="G4045">
        <v>1.2813810812499999</v>
      </c>
    </row>
    <row r="4046" spans="1:7" x14ac:dyDescent="0.2">
      <c r="A4046" t="str">
        <f t="shared" si="344"/>
        <v>ECT2</v>
      </c>
      <c r="B4046" t="s">
        <v>114</v>
      </c>
      <c r="C4046">
        <v>172468558</v>
      </c>
      <c r="D4046" t="s">
        <v>8</v>
      </c>
      <c r="E4046">
        <v>23</v>
      </c>
      <c r="F4046" t="s">
        <v>6853</v>
      </c>
      <c r="G4046">
        <v>4.6855053052600001E-2</v>
      </c>
    </row>
    <row r="4047" spans="1:7" x14ac:dyDescent="0.2">
      <c r="A4047" t="str">
        <f t="shared" si="344"/>
        <v>ECT2</v>
      </c>
      <c r="B4047" t="s">
        <v>114</v>
      </c>
      <c r="C4047">
        <v>172468735</v>
      </c>
      <c r="D4047" t="s">
        <v>3</v>
      </c>
      <c r="E4047">
        <v>24</v>
      </c>
      <c r="F4047" t="s">
        <v>6854</v>
      </c>
      <c r="G4047">
        <v>2.69305844737E-2</v>
      </c>
    </row>
    <row r="4048" spans="1:7" x14ac:dyDescent="0.2">
      <c r="A4048" t="str">
        <f t="shared" si="344"/>
        <v>ECT2</v>
      </c>
      <c r="B4048" t="s">
        <v>114</v>
      </c>
      <c r="C4048">
        <v>172472462</v>
      </c>
      <c r="D4048" t="s">
        <v>3</v>
      </c>
      <c r="E4048">
        <v>23</v>
      </c>
      <c r="F4048" t="s">
        <v>6855</v>
      </c>
      <c r="G4048">
        <v>3.09808686316E-2</v>
      </c>
    </row>
    <row r="4049" spans="1:7" x14ac:dyDescent="0.2">
      <c r="A4049" t="str">
        <f t="shared" si="344"/>
        <v>ECT2</v>
      </c>
      <c r="B4049" t="s">
        <v>114</v>
      </c>
      <c r="C4049">
        <v>172472455</v>
      </c>
      <c r="D4049" t="s">
        <v>3</v>
      </c>
      <c r="E4049">
        <v>24</v>
      </c>
      <c r="F4049" t="s">
        <v>6856</v>
      </c>
      <c r="G4049">
        <v>1.19532492891E-2</v>
      </c>
    </row>
    <row r="4050" spans="1:7" x14ac:dyDescent="0.2">
      <c r="A4050" t="str">
        <f t="shared" si="344"/>
        <v>ECT2</v>
      </c>
      <c r="B4050" t="s">
        <v>114</v>
      </c>
      <c r="C4050">
        <v>172472408</v>
      </c>
      <c r="D4050" t="s">
        <v>3</v>
      </c>
      <c r="E4050">
        <v>25</v>
      </c>
      <c r="F4050" t="s">
        <v>6857</v>
      </c>
      <c r="G4050">
        <v>-3.2634456049200002E-3</v>
      </c>
    </row>
    <row r="4051" spans="1:7" x14ac:dyDescent="0.2">
      <c r="A4051" t="str">
        <f t="shared" si="344"/>
        <v>ECT2</v>
      </c>
      <c r="B4051" t="s">
        <v>114</v>
      </c>
      <c r="C4051">
        <v>172472345</v>
      </c>
      <c r="D4051" t="s">
        <v>3</v>
      </c>
      <c r="E4051">
        <v>25</v>
      </c>
      <c r="F4051" t="s">
        <v>6858</v>
      </c>
      <c r="G4051">
        <v>8.2715588243499998E-3</v>
      </c>
    </row>
    <row r="4052" spans="1:7" x14ac:dyDescent="0.2">
      <c r="A4052" t="str">
        <f t="shared" si="344"/>
        <v>ECT2</v>
      </c>
      <c r="B4052" t="s">
        <v>114</v>
      </c>
      <c r="C4052">
        <v>172472232</v>
      </c>
      <c r="D4052" t="s">
        <v>3</v>
      </c>
      <c r="E4052">
        <v>28</v>
      </c>
      <c r="F4052" t="s">
        <v>6859</v>
      </c>
      <c r="G4052">
        <v>-2.14904564797E-2</v>
      </c>
    </row>
    <row r="4053" spans="1:7" x14ac:dyDescent="0.2">
      <c r="A4053" t="str">
        <f t="shared" si="344"/>
        <v>ECT2</v>
      </c>
      <c r="B4053" t="s">
        <v>114</v>
      </c>
      <c r="C4053">
        <v>172468730</v>
      </c>
      <c r="D4053" t="s">
        <v>3</v>
      </c>
      <c r="E4053">
        <v>24</v>
      </c>
      <c r="F4053" t="s">
        <v>6860</v>
      </c>
      <c r="G4053">
        <v>0.69966949932</v>
      </c>
    </row>
    <row r="4054" spans="1:7" x14ac:dyDescent="0.2">
      <c r="A4054" t="str">
        <f t="shared" si="344"/>
        <v>ECT2</v>
      </c>
      <c r="B4054" t="s">
        <v>114</v>
      </c>
      <c r="C4054">
        <v>172468714</v>
      </c>
      <c r="D4054" t="s">
        <v>3</v>
      </c>
      <c r="E4054">
        <v>22</v>
      </c>
      <c r="F4054" t="s">
        <v>6861</v>
      </c>
      <c r="G4054">
        <v>0.477548230992</v>
      </c>
    </row>
    <row r="4055" spans="1:7" x14ac:dyDescent="0.2">
      <c r="A4055" t="str">
        <f t="shared" si="344"/>
        <v>ECT2</v>
      </c>
      <c r="B4055" t="s">
        <v>114</v>
      </c>
      <c r="C4055">
        <v>172472450</v>
      </c>
      <c r="D4055" t="s">
        <v>8</v>
      </c>
      <c r="E4055">
        <v>23</v>
      </c>
      <c r="F4055" t="s">
        <v>6862</v>
      </c>
      <c r="G4055">
        <v>1.5146428339500001E-4</v>
      </c>
    </row>
    <row r="4056" spans="1:7" x14ac:dyDescent="0.2">
      <c r="A4056" t="str">
        <f t="shared" si="344"/>
        <v>ECT2</v>
      </c>
      <c r="B4056" t="s">
        <v>114</v>
      </c>
      <c r="C4056">
        <v>172468520</v>
      </c>
      <c r="D4056" t="s">
        <v>8</v>
      </c>
      <c r="E4056">
        <v>22</v>
      </c>
      <c r="F4056" t="s">
        <v>6863</v>
      </c>
      <c r="G4056">
        <v>8.6101093142300009E-3</v>
      </c>
    </row>
    <row r="4057" spans="1:7" x14ac:dyDescent="0.2">
      <c r="A4057" t="str">
        <f t="shared" si="344"/>
        <v>ECT2</v>
      </c>
      <c r="B4057" t="s">
        <v>114</v>
      </c>
      <c r="C4057">
        <v>172472429</v>
      </c>
      <c r="D4057" t="s">
        <v>8</v>
      </c>
      <c r="E4057">
        <v>27</v>
      </c>
      <c r="F4057" t="s">
        <v>6864</v>
      </c>
      <c r="G4057">
        <v>-1.24838982112E-2</v>
      </c>
    </row>
    <row r="4058" spans="1:7" x14ac:dyDescent="0.2">
      <c r="A4058" t="str">
        <f t="shared" si="344"/>
        <v>ECT2</v>
      </c>
      <c r="B4058" t="s">
        <v>114</v>
      </c>
      <c r="C4058">
        <v>172472358</v>
      </c>
      <c r="D4058" t="s">
        <v>8</v>
      </c>
      <c r="E4058">
        <v>24</v>
      </c>
      <c r="F4058" t="s">
        <v>6865</v>
      </c>
      <c r="G4058">
        <v>-6.0796882393600003E-2</v>
      </c>
    </row>
    <row r="4059" spans="1:7" x14ac:dyDescent="0.2">
      <c r="A4059" t="str">
        <f t="shared" ref="A4059:A4068" si="345">"EEF1G"</f>
        <v>EEF1G</v>
      </c>
      <c r="B4059" t="s">
        <v>291</v>
      </c>
      <c r="C4059">
        <v>62341149</v>
      </c>
      <c r="D4059" t="s">
        <v>3</v>
      </c>
      <c r="E4059">
        <v>23</v>
      </c>
      <c r="F4059" t="s">
        <v>6866</v>
      </c>
      <c r="G4059">
        <v>0.12625468066600001</v>
      </c>
    </row>
    <row r="4060" spans="1:7" x14ac:dyDescent="0.2">
      <c r="A4060" t="str">
        <f t="shared" si="345"/>
        <v>EEF1G</v>
      </c>
      <c r="B4060" t="s">
        <v>291</v>
      </c>
      <c r="C4060">
        <v>62341462</v>
      </c>
      <c r="D4060" t="s">
        <v>8</v>
      </c>
      <c r="E4060">
        <v>24</v>
      </c>
      <c r="F4060" t="s">
        <v>6867</v>
      </c>
      <c r="G4060">
        <v>6.5873016250699995E-2</v>
      </c>
    </row>
    <row r="4061" spans="1:7" x14ac:dyDescent="0.2">
      <c r="A4061" t="str">
        <f t="shared" si="345"/>
        <v>EEF1G</v>
      </c>
      <c r="B4061" t="s">
        <v>291</v>
      </c>
      <c r="C4061">
        <v>62341373</v>
      </c>
      <c r="D4061" t="s">
        <v>8</v>
      </c>
      <c r="E4061">
        <v>24</v>
      </c>
      <c r="F4061" t="s">
        <v>6868</v>
      </c>
      <c r="G4061">
        <v>-3.2558818748000002E-3</v>
      </c>
    </row>
    <row r="4062" spans="1:7" x14ac:dyDescent="0.2">
      <c r="A4062" t="str">
        <f t="shared" si="345"/>
        <v>EEF1G</v>
      </c>
      <c r="B4062" t="s">
        <v>291</v>
      </c>
      <c r="C4062">
        <v>62341237</v>
      </c>
      <c r="D4062" t="s">
        <v>8</v>
      </c>
      <c r="E4062">
        <v>22</v>
      </c>
      <c r="F4062" t="s">
        <v>6869</v>
      </c>
      <c r="G4062">
        <v>2.4266541212999999E-2</v>
      </c>
    </row>
    <row r="4063" spans="1:7" x14ac:dyDescent="0.2">
      <c r="A4063" t="str">
        <f t="shared" si="345"/>
        <v>EEF1G</v>
      </c>
      <c r="B4063" t="s">
        <v>291</v>
      </c>
      <c r="C4063">
        <v>62341289</v>
      </c>
      <c r="D4063" t="s">
        <v>3</v>
      </c>
      <c r="E4063">
        <v>23</v>
      </c>
      <c r="F4063" t="s">
        <v>6870</v>
      </c>
      <c r="G4063">
        <v>1.1132491042699999</v>
      </c>
    </row>
    <row r="4064" spans="1:7" x14ac:dyDescent="0.2">
      <c r="A4064" t="str">
        <f t="shared" si="345"/>
        <v>EEF1G</v>
      </c>
      <c r="B4064" t="s">
        <v>291</v>
      </c>
      <c r="C4064">
        <v>62341483</v>
      </c>
      <c r="D4064" t="s">
        <v>8</v>
      </c>
      <c r="E4064">
        <v>23</v>
      </c>
      <c r="F4064" t="s">
        <v>6871</v>
      </c>
      <c r="G4064">
        <v>3.3800147582500002E-2</v>
      </c>
    </row>
    <row r="4065" spans="1:7" x14ac:dyDescent="0.2">
      <c r="A4065" t="str">
        <f t="shared" si="345"/>
        <v>EEF1G</v>
      </c>
      <c r="B4065" t="s">
        <v>291</v>
      </c>
      <c r="C4065">
        <v>62341221</v>
      </c>
      <c r="D4065" t="s">
        <v>3</v>
      </c>
      <c r="E4065">
        <v>23</v>
      </c>
      <c r="F4065" t="s">
        <v>6872</v>
      </c>
      <c r="G4065">
        <v>4.5602347168100001E-2</v>
      </c>
    </row>
    <row r="4066" spans="1:7" x14ac:dyDescent="0.2">
      <c r="A4066" t="str">
        <f t="shared" si="345"/>
        <v>EEF1G</v>
      </c>
      <c r="B4066" t="s">
        <v>291</v>
      </c>
      <c r="C4066">
        <v>62341202</v>
      </c>
      <c r="D4066" t="s">
        <v>3</v>
      </c>
      <c r="E4066">
        <v>23</v>
      </c>
      <c r="F4066" t="s">
        <v>6873</v>
      </c>
      <c r="G4066">
        <v>4.0699624492100003E-2</v>
      </c>
    </row>
    <row r="4067" spans="1:7" x14ac:dyDescent="0.2">
      <c r="A4067" t="str">
        <f t="shared" si="345"/>
        <v>EEF1G</v>
      </c>
      <c r="B4067" t="s">
        <v>291</v>
      </c>
      <c r="C4067">
        <v>62341167</v>
      </c>
      <c r="D4067" t="s">
        <v>3</v>
      </c>
      <c r="E4067">
        <v>24</v>
      </c>
      <c r="F4067" t="s">
        <v>6874</v>
      </c>
      <c r="G4067">
        <v>-3.4166664987199998E-3</v>
      </c>
    </row>
    <row r="4068" spans="1:7" x14ac:dyDescent="0.2">
      <c r="A4068" t="str">
        <f t="shared" si="345"/>
        <v>EEF1G</v>
      </c>
      <c r="B4068" t="s">
        <v>291</v>
      </c>
      <c r="C4068">
        <v>62341280</v>
      </c>
      <c r="D4068" t="s">
        <v>3</v>
      </c>
      <c r="E4068">
        <v>23</v>
      </c>
      <c r="F4068" t="s">
        <v>6875</v>
      </c>
      <c r="G4068">
        <v>1.7604962150600001</v>
      </c>
    </row>
    <row r="4069" spans="1:7" x14ac:dyDescent="0.2">
      <c r="A4069" t="str">
        <f t="shared" ref="A4069:A4078" si="346">"EEF2"</f>
        <v>EEF2</v>
      </c>
      <c r="B4069" t="s">
        <v>245</v>
      </c>
      <c r="C4069">
        <v>3985455</v>
      </c>
      <c r="D4069" t="s">
        <v>8</v>
      </c>
      <c r="E4069">
        <v>23</v>
      </c>
      <c r="F4069" t="s">
        <v>6876</v>
      </c>
      <c r="G4069">
        <v>1.04912311736</v>
      </c>
    </row>
    <row r="4070" spans="1:7" x14ac:dyDescent="0.2">
      <c r="A4070" t="str">
        <f t="shared" si="346"/>
        <v>EEF2</v>
      </c>
      <c r="B4070" t="s">
        <v>245</v>
      </c>
      <c r="C4070">
        <v>3985275</v>
      </c>
      <c r="D4070" t="s">
        <v>3</v>
      </c>
      <c r="E4070">
        <v>24</v>
      </c>
      <c r="F4070" t="s">
        <v>6877</v>
      </c>
      <c r="G4070">
        <v>0.47835104991999999</v>
      </c>
    </row>
    <row r="4071" spans="1:7" x14ac:dyDescent="0.2">
      <c r="A4071" t="str">
        <f t="shared" si="346"/>
        <v>EEF2</v>
      </c>
      <c r="B4071" t="s">
        <v>245</v>
      </c>
      <c r="C4071">
        <v>3985292</v>
      </c>
      <c r="D4071" t="s">
        <v>3</v>
      </c>
      <c r="E4071">
        <v>24</v>
      </c>
      <c r="F4071" t="s">
        <v>6878</v>
      </c>
      <c r="G4071">
        <v>0.202760980727</v>
      </c>
    </row>
    <row r="4072" spans="1:7" x14ac:dyDescent="0.2">
      <c r="A4072" t="str">
        <f t="shared" si="346"/>
        <v>EEF2</v>
      </c>
      <c r="B4072" t="s">
        <v>245</v>
      </c>
      <c r="C4072">
        <v>3985340</v>
      </c>
      <c r="D4072" t="s">
        <v>3</v>
      </c>
      <c r="E4072">
        <v>23</v>
      </c>
      <c r="F4072" t="s">
        <v>6879</v>
      </c>
      <c r="G4072">
        <v>-0.14123740622100001</v>
      </c>
    </row>
    <row r="4073" spans="1:7" x14ac:dyDescent="0.2">
      <c r="A4073" t="str">
        <f t="shared" si="346"/>
        <v>EEF2</v>
      </c>
      <c r="B4073" t="s">
        <v>245</v>
      </c>
      <c r="C4073">
        <v>3985191</v>
      </c>
      <c r="D4073" t="s">
        <v>8</v>
      </c>
      <c r="E4073">
        <v>24</v>
      </c>
      <c r="F4073" t="s">
        <v>6880</v>
      </c>
      <c r="G4073">
        <v>0.60572046016299996</v>
      </c>
    </row>
    <row r="4074" spans="1:7" x14ac:dyDescent="0.2">
      <c r="A4074" t="str">
        <f t="shared" si="346"/>
        <v>EEF2</v>
      </c>
      <c r="B4074" t="s">
        <v>245</v>
      </c>
      <c r="C4074">
        <v>3985222</v>
      </c>
      <c r="D4074" t="s">
        <v>8</v>
      </c>
      <c r="E4074">
        <v>24</v>
      </c>
      <c r="F4074" t="s">
        <v>6881</v>
      </c>
      <c r="G4074">
        <v>0.71058983306000001</v>
      </c>
    </row>
    <row r="4075" spans="1:7" x14ac:dyDescent="0.2">
      <c r="A4075" t="str">
        <f t="shared" si="346"/>
        <v>EEF2</v>
      </c>
      <c r="B4075" t="s">
        <v>245</v>
      </c>
      <c r="C4075">
        <v>3985289</v>
      </c>
      <c r="D4075" t="s">
        <v>8</v>
      </c>
      <c r="E4075">
        <v>24</v>
      </c>
      <c r="F4075" t="s">
        <v>6882</v>
      </c>
      <c r="G4075">
        <v>0.113376445644</v>
      </c>
    </row>
    <row r="4076" spans="1:7" x14ac:dyDescent="0.2">
      <c r="A4076" t="str">
        <f t="shared" si="346"/>
        <v>EEF2</v>
      </c>
      <c r="B4076" t="s">
        <v>245</v>
      </c>
      <c r="C4076">
        <v>3985406</v>
      </c>
      <c r="D4076" t="s">
        <v>8</v>
      </c>
      <c r="E4076">
        <v>23</v>
      </c>
      <c r="F4076" t="s">
        <v>6883</v>
      </c>
      <c r="G4076">
        <v>1.24028704958</v>
      </c>
    </row>
    <row r="4077" spans="1:7" x14ac:dyDescent="0.2">
      <c r="A4077" t="str">
        <f t="shared" si="346"/>
        <v>EEF2</v>
      </c>
      <c r="B4077" t="s">
        <v>245</v>
      </c>
      <c r="C4077">
        <v>3985256</v>
      </c>
      <c r="D4077" t="s">
        <v>3</v>
      </c>
      <c r="E4077">
        <v>24</v>
      </c>
      <c r="F4077" t="s">
        <v>6884</v>
      </c>
      <c r="G4077">
        <v>0.54258705574999999</v>
      </c>
    </row>
    <row r="4078" spans="1:7" x14ac:dyDescent="0.2">
      <c r="A4078" t="str">
        <f t="shared" si="346"/>
        <v>EEF2</v>
      </c>
      <c r="B4078" t="s">
        <v>245</v>
      </c>
      <c r="C4078">
        <v>3985172</v>
      </c>
      <c r="D4078" t="s">
        <v>3</v>
      </c>
      <c r="E4078">
        <v>24</v>
      </c>
      <c r="F4078" t="s">
        <v>6885</v>
      </c>
      <c r="G4078">
        <v>2.4706614698499999E-2</v>
      </c>
    </row>
    <row r="4079" spans="1:7" x14ac:dyDescent="0.2">
      <c r="A4079" t="str">
        <f t="shared" ref="A4079:A4097" si="347">"EFR3A"</f>
        <v>EFR3A</v>
      </c>
      <c r="B4079" t="s">
        <v>1491</v>
      </c>
      <c r="C4079">
        <v>132916438</v>
      </c>
      <c r="D4079" t="s">
        <v>3</v>
      </c>
      <c r="E4079">
        <v>23</v>
      </c>
      <c r="F4079" t="s">
        <v>6886</v>
      </c>
      <c r="G4079">
        <v>1.4381593030099999</v>
      </c>
    </row>
    <row r="4080" spans="1:7" x14ac:dyDescent="0.2">
      <c r="A4080" t="str">
        <f t="shared" si="347"/>
        <v>EFR3A</v>
      </c>
      <c r="B4080" t="s">
        <v>1491</v>
      </c>
      <c r="C4080">
        <v>132916473</v>
      </c>
      <c r="D4080" t="s">
        <v>3</v>
      </c>
      <c r="E4080">
        <v>22</v>
      </c>
      <c r="F4080" t="s">
        <v>6887</v>
      </c>
      <c r="G4080">
        <v>2.29176965991E-2</v>
      </c>
    </row>
    <row r="4081" spans="1:7" x14ac:dyDescent="0.2">
      <c r="A4081" t="str">
        <f t="shared" si="347"/>
        <v>EFR3A</v>
      </c>
      <c r="B4081" t="s">
        <v>1491</v>
      </c>
      <c r="C4081">
        <v>132916483</v>
      </c>
      <c r="D4081" t="s">
        <v>3</v>
      </c>
      <c r="E4081">
        <v>24</v>
      </c>
      <c r="F4081" t="s">
        <v>6888</v>
      </c>
      <c r="G4081">
        <v>0.58652891899899995</v>
      </c>
    </row>
    <row r="4082" spans="1:7" x14ac:dyDescent="0.2">
      <c r="A4082" t="str">
        <f t="shared" si="347"/>
        <v>EFR3A</v>
      </c>
      <c r="B4082" t="s">
        <v>1491</v>
      </c>
      <c r="C4082">
        <v>132916517</v>
      </c>
      <c r="D4082" t="s">
        <v>3</v>
      </c>
      <c r="E4082">
        <v>23</v>
      </c>
      <c r="F4082" t="s">
        <v>6889</v>
      </c>
      <c r="G4082">
        <v>0.86629979602399998</v>
      </c>
    </row>
    <row r="4083" spans="1:7" x14ac:dyDescent="0.2">
      <c r="A4083" t="str">
        <f t="shared" si="347"/>
        <v>EFR3A</v>
      </c>
      <c r="B4083" t="s">
        <v>1491</v>
      </c>
      <c r="C4083">
        <v>132916588</v>
      </c>
      <c r="D4083" t="s">
        <v>3</v>
      </c>
      <c r="E4083">
        <v>24</v>
      </c>
      <c r="F4083" t="s">
        <v>6890</v>
      </c>
      <c r="G4083">
        <v>0.57359449852400002</v>
      </c>
    </row>
    <row r="4084" spans="1:7" x14ac:dyDescent="0.2">
      <c r="A4084" t="str">
        <f t="shared" si="347"/>
        <v>EFR3A</v>
      </c>
      <c r="B4084" t="s">
        <v>1491</v>
      </c>
      <c r="C4084">
        <v>132947716</v>
      </c>
      <c r="D4084" t="s">
        <v>3</v>
      </c>
      <c r="E4084">
        <v>24</v>
      </c>
      <c r="F4084" t="s">
        <v>6891</v>
      </c>
      <c r="G4084">
        <v>3.0781065447199999E-2</v>
      </c>
    </row>
    <row r="4085" spans="1:7" x14ac:dyDescent="0.2">
      <c r="A4085" t="str">
        <f t="shared" si="347"/>
        <v>EFR3A</v>
      </c>
      <c r="B4085" t="s">
        <v>1491</v>
      </c>
      <c r="C4085">
        <v>132947723</v>
      </c>
      <c r="D4085" t="s">
        <v>3</v>
      </c>
      <c r="E4085">
        <v>21</v>
      </c>
      <c r="F4085" t="s">
        <v>6892</v>
      </c>
      <c r="G4085">
        <v>-2.6158115857300001E-2</v>
      </c>
    </row>
    <row r="4086" spans="1:7" x14ac:dyDescent="0.2">
      <c r="A4086" t="str">
        <f t="shared" si="347"/>
        <v>EFR3A</v>
      </c>
      <c r="B4086" t="s">
        <v>1491</v>
      </c>
      <c r="C4086">
        <v>132947769</v>
      </c>
      <c r="D4086" t="s">
        <v>3</v>
      </c>
      <c r="E4086">
        <v>23</v>
      </c>
      <c r="F4086" t="s">
        <v>6893</v>
      </c>
      <c r="G4086">
        <v>4.3102722298699998E-2</v>
      </c>
    </row>
    <row r="4087" spans="1:7" x14ac:dyDescent="0.2">
      <c r="A4087" t="str">
        <f t="shared" si="347"/>
        <v>EFR3A</v>
      </c>
      <c r="B4087" t="s">
        <v>1491</v>
      </c>
      <c r="C4087">
        <v>132947910</v>
      </c>
      <c r="D4087" t="s">
        <v>3</v>
      </c>
      <c r="E4087">
        <v>28</v>
      </c>
      <c r="F4087" t="s">
        <v>6894</v>
      </c>
      <c r="G4087">
        <v>-2.20511718807E-2</v>
      </c>
    </row>
    <row r="4088" spans="1:7" x14ac:dyDescent="0.2">
      <c r="A4088" t="str">
        <f t="shared" si="347"/>
        <v>EFR3A</v>
      </c>
      <c r="B4088" t="s">
        <v>1491</v>
      </c>
      <c r="C4088">
        <v>132916330</v>
      </c>
      <c r="D4088" t="s">
        <v>8</v>
      </c>
      <c r="E4088">
        <v>22</v>
      </c>
      <c r="F4088" t="s">
        <v>6895</v>
      </c>
      <c r="G4088">
        <v>0.598183880196</v>
      </c>
    </row>
    <row r="4089" spans="1:7" x14ac:dyDescent="0.2">
      <c r="A4089" t="str">
        <f t="shared" si="347"/>
        <v>EFR3A</v>
      </c>
      <c r="B4089" t="s">
        <v>1491</v>
      </c>
      <c r="C4089">
        <v>132916409</v>
      </c>
      <c r="D4089" t="s">
        <v>8</v>
      </c>
      <c r="E4089">
        <v>24</v>
      </c>
      <c r="F4089" t="s">
        <v>6896</v>
      </c>
      <c r="G4089">
        <v>5.3422092655199998E-3</v>
      </c>
    </row>
    <row r="4090" spans="1:7" x14ac:dyDescent="0.2">
      <c r="A4090" t="str">
        <f t="shared" si="347"/>
        <v>EFR3A</v>
      </c>
      <c r="B4090" t="s">
        <v>1491</v>
      </c>
      <c r="C4090">
        <v>132916514</v>
      </c>
      <c r="D4090" t="s">
        <v>8</v>
      </c>
      <c r="E4090">
        <v>24</v>
      </c>
      <c r="F4090" t="s">
        <v>6897</v>
      </c>
      <c r="G4090">
        <v>2.2180531412999999E-2</v>
      </c>
    </row>
    <row r="4091" spans="1:7" x14ac:dyDescent="0.2">
      <c r="A4091" t="str">
        <f t="shared" si="347"/>
        <v>EFR3A</v>
      </c>
      <c r="B4091" t="s">
        <v>1491</v>
      </c>
      <c r="C4091">
        <v>132916629</v>
      </c>
      <c r="D4091" t="s">
        <v>8</v>
      </c>
      <c r="E4091">
        <v>24</v>
      </c>
      <c r="F4091" t="s">
        <v>6898</v>
      </c>
      <c r="G4091">
        <v>0.69554090096300003</v>
      </c>
    </row>
    <row r="4092" spans="1:7" x14ac:dyDescent="0.2">
      <c r="A4092" t="str">
        <f t="shared" si="347"/>
        <v>EFR3A</v>
      </c>
      <c r="B4092" t="s">
        <v>1491</v>
      </c>
      <c r="C4092">
        <v>132947736</v>
      </c>
      <c r="D4092" t="s">
        <v>8</v>
      </c>
      <c r="E4092">
        <v>27</v>
      </c>
      <c r="F4092" t="s">
        <v>6899</v>
      </c>
      <c r="G4092">
        <v>1.0037795917400001E-3</v>
      </c>
    </row>
    <row r="4093" spans="1:7" x14ac:dyDescent="0.2">
      <c r="A4093" t="str">
        <f t="shared" si="347"/>
        <v>EFR3A</v>
      </c>
      <c r="B4093" t="s">
        <v>1491</v>
      </c>
      <c r="C4093">
        <v>132948032</v>
      </c>
      <c r="D4093" t="s">
        <v>8</v>
      </c>
      <c r="E4093">
        <v>25</v>
      </c>
      <c r="F4093" t="s">
        <v>6900</v>
      </c>
      <c r="G4093">
        <v>-0.16085797473300001</v>
      </c>
    </row>
    <row r="4094" spans="1:7" x14ac:dyDescent="0.2">
      <c r="A4094" t="str">
        <f t="shared" si="347"/>
        <v>EFR3A</v>
      </c>
      <c r="B4094" t="s">
        <v>1491</v>
      </c>
      <c r="C4094">
        <v>132948011</v>
      </c>
      <c r="D4094" t="s">
        <v>8</v>
      </c>
      <c r="E4094">
        <v>23</v>
      </c>
      <c r="F4094" t="s">
        <v>6901</v>
      </c>
      <c r="G4094">
        <v>2.63144729901E-2</v>
      </c>
    </row>
    <row r="4095" spans="1:7" x14ac:dyDescent="0.2">
      <c r="A4095" t="str">
        <f t="shared" si="347"/>
        <v>EFR3A</v>
      </c>
      <c r="B4095" t="s">
        <v>1491</v>
      </c>
      <c r="C4095">
        <v>132916452</v>
      </c>
      <c r="D4095" t="s">
        <v>3</v>
      </c>
      <c r="E4095">
        <v>23</v>
      </c>
      <c r="F4095" t="s">
        <v>6902</v>
      </c>
      <c r="G4095">
        <v>3.7071343125200003E-2</v>
      </c>
    </row>
    <row r="4096" spans="1:7" x14ac:dyDescent="0.2">
      <c r="A4096" t="str">
        <f t="shared" si="347"/>
        <v>EFR3A</v>
      </c>
      <c r="B4096" t="s">
        <v>1491</v>
      </c>
      <c r="C4096">
        <v>132947982</v>
      </c>
      <c r="D4096" t="s">
        <v>8</v>
      </c>
      <c r="E4096">
        <v>27</v>
      </c>
      <c r="F4096" t="s">
        <v>6903</v>
      </c>
      <c r="G4096">
        <v>0.11737343028199999</v>
      </c>
    </row>
    <row r="4097" spans="1:7" x14ac:dyDescent="0.2">
      <c r="A4097" t="str">
        <f t="shared" si="347"/>
        <v>EFR3A</v>
      </c>
      <c r="B4097" t="s">
        <v>1491</v>
      </c>
      <c r="C4097">
        <v>132947839</v>
      </c>
      <c r="D4097" t="s">
        <v>8</v>
      </c>
      <c r="E4097">
        <v>22</v>
      </c>
      <c r="F4097" t="s">
        <v>6904</v>
      </c>
      <c r="G4097">
        <v>-3.0261110612699999E-2</v>
      </c>
    </row>
    <row r="4098" spans="1:7" x14ac:dyDescent="0.2">
      <c r="A4098" t="str">
        <f t="shared" ref="A4098:A4107" si="348">"EFTUD1"</f>
        <v>EFTUD1</v>
      </c>
      <c r="B4098" t="s">
        <v>514</v>
      </c>
      <c r="C4098">
        <v>82555060</v>
      </c>
      <c r="D4098" t="s">
        <v>8</v>
      </c>
      <c r="E4098">
        <v>24</v>
      </c>
      <c r="F4098" t="s">
        <v>6905</v>
      </c>
      <c r="G4098">
        <v>4.5079590950199998E-2</v>
      </c>
    </row>
    <row r="4099" spans="1:7" x14ac:dyDescent="0.2">
      <c r="A4099" t="str">
        <f t="shared" si="348"/>
        <v>EFTUD1</v>
      </c>
      <c r="B4099" t="s">
        <v>514</v>
      </c>
      <c r="C4099">
        <v>82555000</v>
      </c>
      <c r="D4099" t="s">
        <v>3</v>
      </c>
      <c r="E4099">
        <v>24</v>
      </c>
      <c r="F4099" t="s">
        <v>6906</v>
      </c>
      <c r="G4099">
        <v>1.28812286682</v>
      </c>
    </row>
    <row r="4100" spans="1:7" x14ac:dyDescent="0.2">
      <c r="A4100" t="str">
        <f t="shared" si="348"/>
        <v>EFTUD1</v>
      </c>
      <c r="B4100" t="s">
        <v>514</v>
      </c>
      <c r="C4100">
        <v>82554982</v>
      </c>
      <c r="D4100" t="s">
        <v>3</v>
      </c>
      <c r="E4100">
        <v>24</v>
      </c>
      <c r="F4100" t="s">
        <v>6907</v>
      </c>
      <c r="G4100">
        <v>0.91875757131900004</v>
      </c>
    </row>
    <row r="4101" spans="1:7" x14ac:dyDescent="0.2">
      <c r="A4101" t="str">
        <f t="shared" si="348"/>
        <v>EFTUD1</v>
      </c>
      <c r="B4101" t="s">
        <v>514</v>
      </c>
      <c r="C4101">
        <v>82554976</v>
      </c>
      <c r="D4101" t="s">
        <v>3</v>
      </c>
      <c r="E4101">
        <v>24</v>
      </c>
      <c r="F4101" t="s">
        <v>6908</v>
      </c>
      <c r="G4101">
        <v>0.49759692052299997</v>
      </c>
    </row>
    <row r="4102" spans="1:7" x14ac:dyDescent="0.2">
      <c r="A4102" t="str">
        <f t="shared" si="348"/>
        <v>EFTUD1</v>
      </c>
      <c r="B4102" t="s">
        <v>514</v>
      </c>
      <c r="C4102">
        <v>82554904</v>
      </c>
      <c r="D4102" t="s">
        <v>3</v>
      </c>
      <c r="E4102">
        <v>24</v>
      </c>
      <c r="F4102" t="s">
        <v>6909</v>
      </c>
      <c r="G4102">
        <v>2.8055789347599999E-2</v>
      </c>
    </row>
    <row r="4103" spans="1:7" x14ac:dyDescent="0.2">
      <c r="A4103" t="str">
        <f t="shared" si="348"/>
        <v>EFTUD1</v>
      </c>
      <c r="B4103" t="s">
        <v>514</v>
      </c>
      <c r="C4103">
        <v>82554894</v>
      </c>
      <c r="D4103" t="s">
        <v>3</v>
      </c>
      <c r="E4103">
        <v>23</v>
      </c>
      <c r="F4103" t="s">
        <v>6910</v>
      </c>
      <c r="G4103">
        <v>0.30255837383099998</v>
      </c>
    </row>
    <row r="4104" spans="1:7" x14ac:dyDescent="0.2">
      <c r="A4104" t="str">
        <f t="shared" si="348"/>
        <v>EFTUD1</v>
      </c>
      <c r="B4104" t="s">
        <v>514</v>
      </c>
      <c r="C4104">
        <v>82554910</v>
      </c>
      <c r="D4104" t="s">
        <v>8</v>
      </c>
      <c r="E4104">
        <v>23</v>
      </c>
      <c r="F4104" t="s">
        <v>6911</v>
      </c>
      <c r="G4104">
        <v>0.41969271057399998</v>
      </c>
    </row>
    <row r="4105" spans="1:7" x14ac:dyDescent="0.2">
      <c r="A4105" t="str">
        <f t="shared" si="348"/>
        <v>EFTUD1</v>
      </c>
      <c r="B4105" t="s">
        <v>514</v>
      </c>
      <c r="C4105">
        <v>82554875</v>
      </c>
      <c r="D4105" t="s">
        <v>3</v>
      </c>
      <c r="E4105">
        <v>24</v>
      </c>
      <c r="F4105" t="s">
        <v>6912</v>
      </c>
      <c r="G4105">
        <v>0.58599134723799995</v>
      </c>
    </row>
    <row r="4106" spans="1:7" x14ac:dyDescent="0.2">
      <c r="A4106" t="str">
        <f t="shared" si="348"/>
        <v>EFTUD1</v>
      </c>
      <c r="B4106" t="s">
        <v>514</v>
      </c>
      <c r="C4106">
        <v>82555069</v>
      </c>
      <c r="D4106" t="s">
        <v>3</v>
      </c>
      <c r="E4106">
        <v>21</v>
      </c>
      <c r="F4106" t="s">
        <v>6913</v>
      </c>
      <c r="G4106">
        <v>-1.55820782189E-2</v>
      </c>
    </row>
    <row r="4107" spans="1:7" x14ac:dyDescent="0.2">
      <c r="A4107" t="str">
        <f t="shared" si="348"/>
        <v>EFTUD1</v>
      </c>
      <c r="B4107" t="s">
        <v>514</v>
      </c>
      <c r="C4107">
        <v>82555084</v>
      </c>
      <c r="D4107" t="s">
        <v>3</v>
      </c>
      <c r="E4107">
        <v>23</v>
      </c>
      <c r="F4107" t="s">
        <v>6914</v>
      </c>
      <c r="G4107">
        <v>0.79311956186400001</v>
      </c>
    </row>
    <row r="4108" spans="1:7" x14ac:dyDescent="0.2">
      <c r="A4108" t="str">
        <f t="shared" ref="A4108:A4133" si="349">"EFTUD2"</f>
        <v>EFTUD2</v>
      </c>
      <c r="B4108" t="s">
        <v>484</v>
      </c>
      <c r="C4108">
        <v>42976818</v>
      </c>
      <c r="D4108" t="s">
        <v>3</v>
      </c>
      <c r="E4108">
        <v>23</v>
      </c>
      <c r="F4108" t="s">
        <v>6915</v>
      </c>
      <c r="G4108">
        <v>0.22688986989599999</v>
      </c>
    </row>
    <row r="4109" spans="1:7" x14ac:dyDescent="0.2">
      <c r="A4109" t="str">
        <f t="shared" si="349"/>
        <v>EFTUD2</v>
      </c>
      <c r="B4109" t="s">
        <v>484</v>
      </c>
      <c r="C4109">
        <v>42976833</v>
      </c>
      <c r="D4109" t="s">
        <v>3</v>
      </c>
      <c r="E4109">
        <v>24</v>
      </c>
      <c r="F4109" t="s">
        <v>6916</v>
      </c>
      <c r="G4109">
        <v>3.4796792150100002E-2</v>
      </c>
    </row>
    <row r="4110" spans="1:7" x14ac:dyDescent="0.2">
      <c r="A4110" t="str">
        <f t="shared" si="349"/>
        <v>EFTUD2</v>
      </c>
      <c r="B4110" t="s">
        <v>484</v>
      </c>
      <c r="C4110">
        <v>42976787</v>
      </c>
      <c r="D4110" t="s">
        <v>3</v>
      </c>
      <c r="E4110">
        <v>22</v>
      </c>
      <c r="F4110" t="s">
        <v>6917</v>
      </c>
      <c r="G4110">
        <v>0.58498226327199998</v>
      </c>
    </row>
    <row r="4111" spans="1:7" x14ac:dyDescent="0.2">
      <c r="A4111" t="str">
        <f t="shared" si="349"/>
        <v>EFTUD2</v>
      </c>
      <c r="B4111" t="s">
        <v>484</v>
      </c>
      <c r="C4111">
        <v>42976501</v>
      </c>
      <c r="D4111" t="s">
        <v>8</v>
      </c>
      <c r="E4111">
        <v>24</v>
      </c>
      <c r="F4111" t="s">
        <v>6918</v>
      </c>
      <c r="G4111">
        <v>3.0279863505200001E-3</v>
      </c>
    </row>
    <row r="4112" spans="1:7" x14ac:dyDescent="0.2">
      <c r="A4112" t="str">
        <f t="shared" si="349"/>
        <v>EFTUD2</v>
      </c>
      <c r="B4112" t="s">
        <v>484</v>
      </c>
      <c r="C4112">
        <v>42976560</v>
      </c>
      <c r="D4112" t="s">
        <v>8</v>
      </c>
      <c r="E4112">
        <v>24</v>
      </c>
      <c r="F4112" t="s">
        <v>6919</v>
      </c>
      <c r="G4112">
        <v>9.8897959733799997E-3</v>
      </c>
    </row>
    <row r="4113" spans="1:7" x14ac:dyDescent="0.2">
      <c r="A4113" t="str">
        <f t="shared" si="349"/>
        <v>EFTUD2</v>
      </c>
      <c r="B4113" t="s">
        <v>484</v>
      </c>
      <c r="C4113">
        <v>42976775</v>
      </c>
      <c r="D4113" t="s">
        <v>8</v>
      </c>
      <c r="E4113">
        <v>26</v>
      </c>
      <c r="F4113" t="s">
        <v>6920</v>
      </c>
      <c r="G4113">
        <v>0.16211842641099999</v>
      </c>
    </row>
    <row r="4114" spans="1:7" x14ac:dyDescent="0.2">
      <c r="A4114" t="str">
        <f t="shared" si="349"/>
        <v>EFTUD2</v>
      </c>
      <c r="B4114" t="s">
        <v>484</v>
      </c>
      <c r="C4114">
        <v>42976761</v>
      </c>
      <c r="D4114" t="s">
        <v>3</v>
      </c>
      <c r="E4114">
        <v>24</v>
      </c>
      <c r="F4114" t="s">
        <v>6921</v>
      </c>
      <c r="G4114">
        <v>0.18063496952300001</v>
      </c>
    </row>
    <row r="4115" spans="1:7" x14ac:dyDescent="0.2">
      <c r="A4115" t="str">
        <f t="shared" si="349"/>
        <v>EFTUD2</v>
      </c>
      <c r="B4115" t="s">
        <v>484</v>
      </c>
      <c r="C4115">
        <v>42976917</v>
      </c>
      <c r="D4115" t="s">
        <v>8</v>
      </c>
      <c r="E4115">
        <v>21</v>
      </c>
      <c r="F4115" t="s">
        <v>6922</v>
      </c>
      <c r="G4115">
        <v>-1.7775524955899999E-2</v>
      </c>
    </row>
    <row r="4116" spans="1:7" x14ac:dyDescent="0.2">
      <c r="A4116" t="str">
        <f t="shared" si="349"/>
        <v>EFTUD2</v>
      </c>
      <c r="B4116" t="s">
        <v>484</v>
      </c>
      <c r="C4116">
        <v>42976714</v>
      </c>
      <c r="D4116" t="s">
        <v>3</v>
      </c>
      <c r="E4116">
        <v>22</v>
      </c>
      <c r="F4116" t="s">
        <v>6923</v>
      </c>
      <c r="G4116">
        <v>0.87701512595800002</v>
      </c>
    </row>
    <row r="4117" spans="1:7" x14ac:dyDescent="0.2">
      <c r="A4117" t="str">
        <f t="shared" si="349"/>
        <v>EFTUD2</v>
      </c>
      <c r="B4117" t="s">
        <v>484</v>
      </c>
      <c r="C4117">
        <v>42976704</v>
      </c>
      <c r="D4117" t="s">
        <v>3</v>
      </c>
      <c r="E4117">
        <v>22</v>
      </c>
      <c r="F4117" t="s">
        <v>6924</v>
      </c>
      <c r="G4117">
        <v>1.1778456694599999</v>
      </c>
    </row>
    <row r="4118" spans="1:7" x14ac:dyDescent="0.2">
      <c r="A4118" t="str">
        <f t="shared" si="349"/>
        <v>EFTUD2</v>
      </c>
      <c r="B4118" t="s">
        <v>484</v>
      </c>
      <c r="C4118">
        <v>42976662</v>
      </c>
      <c r="D4118" t="s">
        <v>3</v>
      </c>
      <c r="E4118">
        <v>24</v>
      </c>
      <c r="F4118" t="s">
        <v>6925</v>
      </c>
      <c r="G4118">
        <v>1.1813393787699999E-2</v>
      </c>
    </row>
    <row r="4119" spans="1:7" x14ac:dyDescent="0.2">
      <c r="A4119" t="str">
        <f t="shared" si="349"/>
        <v>EFTUD2</v>
      </c>
      <c r="B4119" t="s">
        <v>484</v>
      </c>
      <c r="C4119">
        <v>42976640</v>
      </c>
      <c r="D4119" t="s">
        <v>3</v>
      </c>
      <c r="E4119">
        <v>24</v>
      </c>
      <c r="F4119" t="s">
        <v>6926</v>
      </c>
      <c r="G4119">
        <v>1.98311859344E-2</v>
      </c>
    </row>
    <row r="4120" spans="1:7" x14ac:dyDescent="0.2">
      <c r="A4120" t="str">
        <f t="shared" si="349"/>
        <v>EFTUD2</v>
      </c>
      <c r="B4120" t="s">
        <v>484</v>
      </c>
      <c r="C4120">
        <v>42976586</v>
      </c>
      <c r="D4120" t="s">
        <v>3</v>
      </c>
      <c r="E4120">
        <v>23</v>
      </c>
      <c r="F4120" t="s">
        <v>6927</v>
      </c>
      <c r="G4120">
        <v>0.35708150454900001</v>
      </c>
    </row>
    <row r="4121" spans="1:7" x14ac:dyDescent="0.2">
      <c r="A4121" t="str">
        <f t="shared" si="349"/>
        <v>EFTUD2</v>
      </c>
      <c r="B4121" t="s">
        <v>484</v>
      </c>
      <c r="C4121">
        <v>42976514</v>
      </c>
      <c r="D4121" t="s">
        <v>3</v>
      </c>
      <c r="E4121">
        <v>21</v>
      </c>
      <c r="F4121" t="s">
        <v>6928</v>
      </c>
      <c r="G4121">
        <v>1.97620450972E-2</v>
      </c>
    </row>
    <row r="4122" spans="1:7" x14ac:dyDescent="0.2">
      <c r="A4122" t="str">
        <f t="shared" si="349"/>
        <v>EFTUD2</v>
      </c>
      <c r="B4122" t="s">
        <v>484</v>
      </c>
      <c r="C4122">
        <v>42976792</v>
      </c>
      <c r="D4122" t="s">
        <v>3</v>
      </c>
      <c r="E4122">
        <v>24</v>
      </c>
      <c r="F4122" t="s">
        <v>6929</v>
      </c>
      <c r="G4122">
        <v>0.35562055698299999</v>
      </c>
    </row>
    <row r="4123" spans="1:7" x14ac:dyDescent="0.2">
      <c r="A4123" t="str">
        <f t="shared" si="349"/>
        <v>EFTUD2</v>
      </c>
      <c r="B4123" t="s">
        <v>484</v>
      </c>
      <c r="C4123">
        <v>42976936</v>
      </c>
      <c r="D4123" t="s">
        <v>3</v>
      </c>
      <c r="E4123">
        <v>23</v>
      </c>
      <c r="F4123" t="s">
        <v>6930</v>
      </c>
      <c r="G4123">
        <v>2.56660809868E-4</v>
      </c>
    </row>
    <row r="4124" spans="1:7" x14ac:dyDescent="0.2">
      <c r="A4124" t="str">
        <f t="shared" si="349"/>
        <v>EFTUD2</v>
      </c>
      <c r="B4124" t="s">
        <v>484</v>
      </c>
      <c r="C4124">
        <v>42976925</v>
      </c>
      <c r="D4124" t="s">
        <v>8</v>
      </c>
      <c r="E4124">
        <v>24</v>
      </c>
      <c r="F4124" t="s">
        <v>6931</v>
      </c>
      <c r="G4124">
        <v>-2.83200840711E-2</v>
      </c>
    </row>
    <row r="4125" spans="1:7" x14ac:dyDescent="0.2">
      <c r="A4125" t="str">
        <f t="shared" si="349"/>
        <v>EFTUD2</v>
      </c>
      <c r="B4125" t="s">
        <v>484</v>
      </c>
      <c r="C4125">
        <v>42976586</v>
      </c>
      <c r="D4125" t="s">
        <v>3</v>
      </c>
      <c r="E4125">
        <v>24</v>
      </c>
      <c r="F4125" t="s">
        <v>6932</v>
      </c>
      <c r="G4125">
        <v>0.358527952378</v>
      </c>
    </row>
    <row r="4126" spans="1:7" x14ac:dyDescent="0.2">
      <c r="A4126" t="str">
        <f t="shared" si="349"/>
        <v>EFTUD2</v>
      </c>
      <c r="B4126" t="s">
        <v>484</v>
      </c>
      <c r="C4126">
        <v>42976864</v>
      </c>
      <c r="D4126" t="s">
        <v>8</v>
      </c>
      <c r="E4126">
        <v>24</v>
      </c>
      <c r="F4126" t="s">
        <v>6933</v>
      </c>
      <c r="G4126">
        <v>7.9208468462299998E-3</v>
      </c>
    </row>
    <row r="4127" spans="1:7" x14ac:dyDescent="0.2">
      <c r="A4127" t="str">
        <f t="shared" si="349"/>
        <v>EFTUD2</v>
      </c>
      <c r="B4127" t="s">
        <v>484</v>
      </c>
      <c r="C4127">
        <v>42976887</v>
      </c>
      <c r="D4127" t="s">
        <v>3</v>
      </c>
      <c r="E4127">
        <v>22</v>
      </c>
      <c r="F4127" t="s">
        <v>6934</v>
      </c>
      <c r="G4127">
        <v>-4.6322417023200004E-3</v>
      </c>
    </row>
    <row r="4128" spans="1:7" x14ac:dyDescent="0.2">
      <c r="A4128" t="str">
        <f t="shared" si="349"/>
        <v>EFTUD2</v>
      </c>
      <c r="B4128" t="s">
        <v>484</v>
      </c>
      <c r="C4128">
        <v>42976912</v>
      </c>
      <c r="D4128" t="s">
        <v>8</v>
      </c>
      <c r="E4128">
        <v>23</v>
      </c>
      <c r="F4128" t="s">
        <v>6935</v>
      </c>
      <c r="G4128">
        <v>1.8333873743399998E-2</v>
      </c>
    </row>
    <row r="4129" spans="1:7" x14ac:dyDescent="0.2">
      <c r="A4129" t="str">
        <f t="shared" si="349"/>
        <v>EFTUD2</v>
      </c>
      <c r="B4129" t="s">
        <v>484</v>
      </c>
      <c r="C4129">
        <v>42976772</v>
      </c>
      <c r="D4129" t="s">
        <v>3</v>
      </c>
      <c r="E4129">
        <v>24</v>
      </c>
      <c r="F4129" t="s">
        <v>6936</v>
      </c>
      <c r="G4129">
        <v>0.94513920458099998</v>
      </c>
    </row>
    <row r="4130" spans="1:7" x14ac:dyDescent="0.2">
      <c r="A4130" t="str">
        <f t="shared" si="349"/>
        <v>EFTUD2</v>
      </c>
      <c r="B4130" t="s">
        <v>484</v>
      </c>
      <c r="C4130">
        <v>42976714</v>
      </c>
      <c r="D4130" t="s">
        <v>3</v>
      </c>
      <c r="E4130">
        <v>23</v>
      </c>
      <c r="F4130" t="s">
        <v>6937</v>
      </c>
      <c r="G4130">
        <v>0.77949750829700004</v>
      </c>
    </row>
    <row r="4131" spans="1:7" x14ac:dyDescent="0.2">
      <c r="A4131" t="str">
        <f t="shared" si="349"/>
        <v>EFTUD2</v>
      </c>
      <c r="B4131" t="s">
        <v>484</v>
      </c>
      <c r="C4131">
        <v>42976705</v>
      </c>
      <c r="D4131" t="s">
        <v>3</v>
      </c>
      <c r="E4131">
        <v>24</v>
      </c>
      <c r="F4131" t="s">
        <v>6938</v>
      </c>
      <c r="G4131">
        <v>0.233671006806</v>
      </c>
    </row>
    <row r="4132" spans="1:7" x14ac:dyDescent="0.2">
      <c r="A4132" t="str">
        <f t="shared" si="349"/>
        <v>EFTUD2</v>
      </c>
      <c r="B4132" t="s">
        <v>484</v>
      </c>
      <c r="C4132">
        <v>42976787</v>
      </c>
      <c r="D4132" t="s">
        <v>3</v>
      </c>
      <c r="E4132">
        <v>23</v>
      </c>
      <c r="F4132" t="s">
        <v>6939</v>
      </c>
      <c r="G4132">
        <v>0.49604478563799997</v>
      </c>
    </row>
    <row r="4133" spans="1:7" x14ac:dyDescent="0.2">
      <c r="A4133" t="str">
        <f t="shared" si="349"/>
        <v>EFTUD2</v>
      </c>
      <c r="B4133" t="s">
        <v>484</v>
      </c>
      <c r="C4133">
        <v>42976618</v>
      </c>
      <c r="D4133" t="s">
        <v>3</v>
      </c>
      <c r="E4133">
        <v>24</v>
      </c>
      <c r="F4133" t="s">
        <v>6940</v>
      </c>
      <c r="G4133">
        <v>-1.05991252251E-2</v>
      </c>
    </row>
    <row r="4134" spans="1:7" x14ac:dyDescent="0.2">
      <c r="A4134" t="str">
        <f t="shared" ref="A4134:A4143" si="350">"EIF1AX"</f>
        <v>EIF1AX</v>
      </c>
      <c r="B4134" t="s">
        <v>172</v>
      </c>
      <c r="C4134">
        <v>20159753</v>
      </c>
      <c r="D4134" t="s">
        <v>8</v>
      </c>
      <c r="E4134">
        <v>23</v>
      </c>
      <c r="F4134" t="s">
        <v>6941</v>
      </c>
      <c r="G4134">
        <v>0.10453363943000001</v>
      </c>
    </row>
    <row r="4135" spans="1:7" x14ac:dyDescent="0.2">
      <c r="A4135" t="str">
        <f t="shared" si="350"/>
        <v>EIF1AX</v>
      </c>
      <c r="B4135" t="s">
        <v>172</v>
      </c>
      <c r="C4135">
        <v>20159985</v>
      </c>
      <c r="D4135" t="s">
        <v>3</v>
      </c>
      <c r="E4135">
        <v>24</v>
      </c>
      <c r="F4135" t="s">
        <v>6942</v>
      </c>
      <c r="G4135">
        <v>0.92877484274599997</v>
      </c>
    </row>
    <row r="4136" spans="1:7" x14ac:dyDescent="0.2">
      <c r="A4136" t="str">
        <f t="shared" si="350"/>
        <v>EIF1AX</v>
      </c>
      <c r="B4136" t="s">
        <v>172</v>
      </c>
      <c r="C4136">
        <v>20159689</v>
      </c>
      <c r="D4136" t="s">
        <v>3</v>
      </c>
      <c r="E4136">
        <v>25</v>
      </c>
      <c r="F4136" t="s">
        <v>6943</v>
      </c>
      <c r="G4136">
        <v>3.4630382622499997E-2</v>
      </c>
    </row>
    <row r="4137" spans="1:7" x14ac:dyDescent="0.2">
      <c r="A4137" t="str">
        <f t="shared" si="350"/>
        <v>EIF1AX</v>
      </c>
      <c r="B4137" t="s">
        <v>172</v>
      </c>
      <c r="C4137">
        <v>20159713</v>
      </c>
      <c r="D4137" t="s">
        <v>3</v>
      </c>
      <c r="E4137">
        <v>24</v>
      </c>
      <c r="F4137" t="s">
        <v>6944</v>
      </c>
      <c r="G4137">
        <v>8.4026853680100003E-2</v>
      </c>
    </row>
    <row r="4138" spans="1:7" x14ac:dyDescent="0.2">
      <c r="A4138" t="str">
        <f t="shared" si="350"/>
        <v>EIF1AX</v>
      </c>
      <c r="B4138" t="s">
        <v>172</v>
      </c>
      <c r="C4138">
        <v>20159720</v>
      </c>
      <c r="D4138" t="s">
        <v>3</v>
      </c>
      <c r="E4138">
        <v>23</v>
      </c>
      <c r="F4138" t="s">
        <v>6945</v>
      </c>
      <c r="G4138">
        <v>1.0223415769099999</v>
      </c>
    </row>
    <row r="4139" spans="1:7" x14ac:dyDescent="0.2">
      <c r="A4139" t="str">
        <f t="shared" si="350"/>
        <v>EIF1AX</v>
      </c>
      <c r="B4139" t="s">
        <v>172</v>
      </c>
      <c r="C4139">
        <v>20159957</v>
      </c>
      <c r="D4139" t="s">
        <v>3</v>
      </c>
      <c r="E4139">
        <v>24</v>
      </c>
      <c r="F4139" t="s">
        <v>6946</v>
      </c>
      <c r="G4139">
        <v>0.79817592125000003</v>
      </c>
    </row>
    <row r="4140" spans="1:7" x14ac:dyDescent="0.2">
      <c r="A4140" t="str">
        <f t="shared" si="350"/>
        <v>EIF1AX</v>
      </c>
      <c r="B4140" t="s">
        <v>172</v>
      </c>
      <c r="C4140">
        <v>20159998</v>
      </c>
      <c r="D4140" t="s">
        <v>8</v>
      </c>
      <c r="E4140">
        <v>25</v>
      </c>
      <c r="F4140" t="s">
        <v>6947</v>
      </c>
      <c r="G4140">
        <v>7.6735821263899995E-2</v>
      </c>
    </row>
    <row r="4141" spans="1:7" x14ac:dyDescent="0.2">
      <c r="A4141" t="str">
        <f t="shared" si="350"/>
        <v>EIF1AX</v>
      </c>
      <c r="B4141" t="s">
        <v>172</v>
      </c>
      <c r="C4141">
        <v>20159980</v>
      </c>
      <c r="D4141" t="s">
        <v>3</v>
      </c>
      <c r="E4141">
        <v>25</v>
      </c>
      <c r="F4141" t="s">
        <v>6948</v>
      </c>
      <c r="G4141">
        <v>0.172909774515</v>
      </c>
    </row>
    <row r="4142" spans="1:7" x14ac:dyDescent="0.2">
      <c r="A4142" t="str">
        <f t="shared" si="350"/>
        <v>EIF1AX</v>
      </c>
      <c r="B4142" t="s">
        <v>172</v>
      </c>
      <c r="C4142">
        <v>20159687</v>
      </c>
      <c r="D4142" t="s">
        <v>8</v>
      </c>
      <c r="E4142">
        <v>23</v>
      </c>
      <c r="F4142" t="s">
        <v>6949</v>
      </c>
      <c r="G4142">
        <v>5.7004204210100003E-2</v>
      </c>
    </row>
    <row r="4143" spans="1:7" x14ac:dyDescent="0.2">
      <c r="A4143" t="str">
        <f t="shared" si="350"/>
        <v>EIF1AX</v>
      </c>
      <c r="B4143" t="s">
        <v>172</v>
      </c>
      <c r="C4143">
        <v>20159725</v>
      </c>
      <c r="D4143" t="s">
        <v>8</v>
      </c>
      <c r="E4143">
        <v>24</v>
      </c>
      <c r="F4143" t="s">
        <v>6950</v>
      </c>
      <c r="G4143">
        <v>1.0488835803400001</v>
      </c>
    </row>
    <row r="4144" spans="1:7" x14ac:dyDescent="0.2">
      <c r="A4144" t="str">
        <f t="shared" ref="A4144:A4153" si="351">"EIF2AK1"</f>
        <v>EIF2AK1</v>
      </c>
      <c r="B4144" t="s">
        <v>2</v>
      </c>
      <c r="C4144">
        <v>6098719</v>
      </c>
      <c r="D4144" t="s">
        <v>8</v>
      </c>
      <c r="E4144">
        <v>23</v>
      </c>
      <c r="F4144" t="s">
        <v>6951</v>
      </c>
      <c r="G4144">
        <v>0.84669737052299998</v>
      </c>
    </row>
    <row r="4145" spans="1:7" x14ac:dyDescent="0.2">
      <c r="A4145" t="str">
        <f t="shared" si="351"/>
        <v>EIF2AK1</v>
      </c>
      <c r="B4145" t="s">
        <v>2</v>
      </c>
      <c r="C4145">
        <v>6098590</v>
      </c>
      <c r="D4145" t="s">
        <v>3</v>
      </c>
      <c r="E4145">
        <v>23</v>
      </c>
      <c r="F4145" t="s">
        <v>6952</v>
      </c>
      <c r="G4145">
        <v>0.87626626118200002</v>
      </c>
    </row>
    <row r="4146" spans="1:7" x14ac:dyDescent="0.2">
      <c r="A4146" t="str">
        <f t="shared" si="351"/>
        <v>EIF2AK1</v>
      </c>
      <c r="B4146" t="s">
        <v>2</v>
      </c>
      <c r="C4146">
        <v>6098616</v>
      </c>
      <c r="D4146" t="s">
        <v>3</v>
      </c>
      <c r="E4146">
        <v>24</v>
      </c>
      <c r="F4146" t="s">
        <v>6953</v>
      </c>
      <c r="G4146">
        <v>0.17172252037399999</v>
      </c>
    </row>
    <row r="4147" spans="1:7" x14ac:dyDescent="0.2">
      <c r="A4147" t="str">
        <f t="shared" si="351"/>
        <v>EIF2AK1</v>
      </c>
      <c r="B4147" t="s">
        <v>2</v>
      </c>
      <c r="C4147">
        <v>6098704</v>
      </c>
      <c r="D4147" t="s">
        <v>3</v>
      </c>
      <c r="E4147">
        <v>24</v>
      </c>
      <c r="F4147" t="s">
        <v>6954</v>
      </c>
      <c r="G4147">
        <v>0.35745717527900001</v>
      </c>
    </row>
    <row r="4148" spans="1:7" x14ac:dyDescent="0.2">
      <c r="A4148" t="str">
        <f t="shared" si="351"/>
        <v>EIF2AK1</v>
      </c>
      <c r="B4148" t="s">
        <v>2</v>
      </c>
      <c r="C4148">
        <v>6098720</v>
      </c>
      <c r="D4148" t="s">
        <v>3</v>
      </c>
      <c r="E4148">
        <v>24</v>
      </c>
      <c r="F4148" t="s">
        <v>6955</v>
      </c>
      <c r="G4148">
        <v>4.6453250662999997E-2</v>
      </c>
    </row>
    <row r="4149" spans="1:7" x14ac:dyDescent="0.2">
      <c r="A4149" t="str">
        <f t="shared" si="351"/>
        <v>EIF2AK1</v>
      </c>
      <c r="B4149" t="s">
        <v>2</v>
      </c>
      <c r="C4149">
        <v>6098789</v>
      </c>
      <c r="D4149" t="s">
        <v>3</v>
      </c>
      <c r="E4149">
        <v>23</v>
      </c>
      <c r="F4149" t="s">
        <v>6956</v>
      </c>
      <c r="G4149">
        <v>0.39602293343400002</v>
      </c>
    </row>
    <row r="4150" spans="1:7" x14ac:dyDescent="0.2">
      <c r="A4150" t="str">
        <f t="shared" si="351"/>
        <v>EIF2AK1</v>
      </c>
      <c r="B4150" t="s">
        <v>2</v>
      </c>
      <c r="C4150">
        <v>6098865</v>
      </c>
      <c r="D4150" t="s">
        <v>8</v>
      </c>
      <c r="E4150">
        <v>23</v>
      </c>
      <c r="F4150" t="s">
        <v>6957</v>
      </c>
      <c r="G4150">
        <v>6.1768949278099998E-2</v>
      </c>
    </row>
    <row r="4151" spans="1:7" x14ac:dyDescent="0.2">
      <c r="A4151" t="str">
        <f t="shared" si="351"/>
        <v>EIF2AK1</v>
      </c>
      <c r="B4151" t="s">
        <v>2</v>
      </c>
      <c r="C4151">
        <v>6098801</v>
      </c>
      <c r="D4151" t="s">
        <v>8</v>
      </c>
      <c r="E4151">
        <v>23</v>
      </c>
      <c r="F4151" t="s">
        <v>6958</v>
      </c>
      <c r="G4151">
        <v>0.54568226759399996</v>
      </c>
    </row>
    <row r="4152" spans="1:7" x14ac:dyDescent="0.2">
      <c r="A4152" t="str">
        <f t="shared" si="351"/>
        <v>EIF2AK1</v>
      </c>
      <c r="B4152" t="s">
        <v>2</v>
      </c>
      <c r="C4152">
        <v>6098815</v>
      </c>
      <c r="D4152" t="s">
        <v>3</v>
      </c>
      <c r="E4152">
        <v>24</v>
      </c>
      <c r="F4152" t="s">
        <v>6959</v>
      </c>
      <c r="G4152">
        <v>1.2770363682899999</v>
      </c>
    </row>
    <row r="4153" spans="1:7" x14ac:dyDescent="0.2">
      <c r="A4153" t="str">
        <f t="shared" si="351"/>
        <v>EIF2AK1</v>
      </c>
      <c r="B4153" t="s">
        <v>2</v>
      </c>
      <c r="C4153">
        <v>6098754</v>
      </c>
      <c r="D4153" t="s">
        <v>3</v>
      </c>
      <c r="E4153">
        <v>24</v>
      </c>
      <c r="F4153" t="s">
        <v>6960</v>
      </c>
      <c r="G4153">
        <v>0.21630838693500001</v>
      </c>
    </row>
    <row r="4154" spans="1:7" x14ac:dyDescent="0.2">
      <c r="A4154" t="str">
        <f t="shared" ref="A4154:A4163" si="352">"EIF2AK3"</f>
        <v>EIF2AK3</v>
      </c>
      <c r="B4154" t="s">
        <v>161</v>
      </c>
      <c r="C4154">
        <v>88926995</v>
      </c>
      <c r="D4154" t="s">
        <v>3</v>
      </c>
      <c r="E4154">
        <v>23</v>
      </c>
      <c r="F4154" t="s">
        <v>6961</v>
      </c>
      <c r="G4154">
        <v>3.3401206239800002E-2</v>
      </c>
    </row>
    <row r="4155" spans="1:7" x14ac:dyDescent="0.2">
      <c r="A4155" t="str">
        <f t="shared" si="352"/>
        <v>EIF2AK3</v>
      </c>
      <c r="B4155" t="s">
        <v>161</v>
      </c>
      <c r="C4155">
        <v>88926900</v>
      </c>
      <c r="D4155" t="s">
        <v>3</v>
      </c>
      <c r="E4155">
        <v>23</v>
      </c>
      <c r="F4155" t="s">
        <v>6962</v>
      </c>
      <c r="G4155">
        <v>0.96049985426200002</v>
      </c>
    </row>
    <row r="4156" spans="1:7" x14ac:dyDescent="0.2">
      <c r="A4156" t="str">
        <f t="shared" si="352"/>
        <v>EIF2AK3</v>
      </c>
      <c r="B4156" t="s">
        <v>161</v>
      </c>
      <c r="C4156">
        <v>88926935</v>
      </c>
      <c r="D4156" t="s">
        <v>8</v>
      </c>
      <c r="E4156">
        <v>23</v>
      </c>
      <c r="F4156" t="s">
        <v>6963</v>
      </c>
      <c r="G4156">
        <v>1.05347014396</v>
      </c>
    </row>
    <row r="4157" spans="1:7" x14ac:dyDescent="0.2">
      <c r="A4157" t="str">
        <f t="shared" si="352"/>
        <v>EIF2AK3</v>
      </c>
      <c r="B4157" t="s">
        <v>161</v>
      </c>
      <c r="C4157">
        <v>88926908</v>
      </c>
      <c r="D4157" t="s">
        <v>8</v>
      </c>
      <c r="E4157">
        <v>24</v>
      </c>
      <c r="F4157" t="s">
        <v>6964</v>
      </c>
      <c r="G4157">
        <v>0.195506028901</v>
      </c>
    </row>
    <row r="4158" spans="1:7" x14ac:dyDescent="0.2">
      <c r="A4158" t="str">
        <f t="shared" si="352"/>
        <v>EIF2AK3</v>
      </c>
      <c r="B4158" t="s">
        <v>161</v>
      </c>
      <c r="C4158">
        <v>88927112</v>
      </c>
      <c r="D4158" t="s">
        <v>3</v>
      </c>
      <c r="E4158">
        <v>23</v>
      </c>
      <c r="F4158" t="s">
        <v>6965</v>
      </c>
      <c r="G4158">
        <v>-1.0093539406600001E-2</v>
      </c>
    </row>
    <row r="4159" spans="1:7" x14ac:dyDescent="0.2">
      <c r="A4159" t="str">
        <f t="shared" si="352"/>
        <v>EIF2AK3</v>
      </c>
      <c r="B4159" t="s">
        <v>161</v>
      </c>
      <c r="C4159">
        <v>88927093</v>
      </c>
      <c r="D4159" t="s">
        <v>3</v>
      </c>
      <c r="E4159">
        <v>24</v>
      </c>
      <c r="F4159" t="s">
        <v>6966</v>
      </c>
      <c r="G4159">
        <v>0.196349121391</v>
      </c>
    </row>
    <row r="4160" spans="1:7" x14ac:dyDescent="0.2">
      <c r="A4160" t="str">
        <f t="shared" si="352"/>
        <v>EIF2AK3</v>
      </c>
      <c r="B4160" t="s">
        <v>161</v>
      </c>
      <c r="C4160">
        <v>88927012</v>
      </c>
      <c r="D4160" t="s">
        <v>3</v>
      </c>
      <c r="E4160">
        <v>24</v>
      </c>
      <c r="F4160" t="s">
        <v>6967</v>
      </c>
      <c r="G4160">
        <v>0.124741172974</v>
      </c>
    </row>
    <row r="4161" spans="1:7" x14ac:dyDescent="0.2">
      <c r="A4161" t="str">
        <f t="shared" si="352"/>
        <v>EIF2AK3</v>
      </c>
      <c r="B4161" t="s">
        <v>161</v>
      </c>
      <c r="C4161">
        <v>88926967</v>
      </c>
      <c r="D4161" t="s">
        <v>3</v>
      </c>
      <c r="E4161">
        <v>24</v>
      </c>
      <c r="F4161" t="s">
        <v>6968</v>
      </c>
      <c r="G4161">
        <v>0.75148205885899999</v>
      </c>
    </row>
    <row r="4162" spans="1:7" x14ac:dyDescent="0.2">
      <c r="A4162" t="str">
        <f t="shared" si="352"/>
        <v>EIF2AK3</v>
      </c>
      <c r="B4162" t="s">
        <v>161</v>
      </c>
      <c r="C4162">
        <v>88926929</v>
      </c>
      <c r="D4162" t="s">
        <v>3</v>
      </c>
      <c r="E4162">
        <v>24</v>
      </c>
      <c r="F4162" t="s">
        <v>6969</v>
      </c>
      <c r="G4162">
        <v>0.91927476952499998</v>
      </c>
    </row>
    <row r="4163" spans="1:7" x14ac:dyDescent="0.2">
      <c r="A4163" t="str">
        <f t="shared" si="352"/>
        <v>EIF2AK3</v>
      </c>
      <c r="B4163" t="s">
        <v>161</v>
      </c>
      <c r="C4163">
        <v>88926841</v>
      </c>
      <c r="D4163" t="s">
        <v>3</v>
      </c>
      <c r="E4163">
        <v>24</v>
      </c>
      <c r="F4163" t="s">
        <v>6970</v>
      </c>
      <c r="G4163">
        <v>0.98603000177900002</v>
      </c>
    </row>
    <row r="4164" spans="1:7" x14ac:dyDescent="0.2">
      <c r="A4164" t="str">
        <f t="shared" ref="A4164:A4172" si="353">"EIF2B2"</f>
        <v>EIF2B2</v>
      </c>
      <c r="B4164" t="s">
        <v>86</v>
      </c>
      <c r="C4164">
        <v>75469856</v>
      </c>
      <c r="D4164" t="s">
        <v>8</v>
      </c>
      <c r="E4164">
        <v>23</v>
      </c>
      <c r="F4164" t="s">
        <v>6971</v>
      </c>
      <c r="G4164">
        <v>0.90179661763399999</v>
      </c>
    </row>
    <row r="4165" spans="1:7" x14ac:dyDescent="0.2">
      <c r="A4165" t="str">
        <f t="shared" si="353"/>
        <v>EIF2B2</v>
      </c>
      <c r="B4165" t="s">
        <v>86</v>
      </c>
      <c r="C4165">
        <v>75469888</v>
      </c>
      <c r="D4165" t="s">
        <v>8</v>
      </c>
      <c r="E4165">
        <v>24</v>
      </c>
      <c r="F4165" t="s">
        <v>6972</v>
      </c>
      <c r="G4165">
        <v>0.61511305705399999</v>
      </c>
    </row>
    <row r="4166" spans="1:7" x14ac:dyDescent="0.2">
      <c r="A4166" t="str">
        <f t="shared" si="353"/>
        <v>EIF2B2</v>
      </c>
      <c r="B4166" t="s">
        <v>86</v>
      </c>
      <c r="C4166">
        <v>75469592</v>
      </c>
      <c r="D4166" t="s">
        <v>3</v>
      </c>
      <c r="E4166">
        <v>24</v>
      </c>
      <c r="F4166" t="s">
        <v>6973</v>
      </c>
      <c r="G4166">
        <v>0.40958387016199999</v>
      </c>
    </row>
    <row r="4167" spans="1:7" x14ac:dyDescent="0.2">
      <c r="A4167" t="str">
        <f t="shared" si="353"/>
        <v>EIF2B2</v>
      </c>
      <c r="B4167" t="s">
        <v>86</v>
      </c>
      <c r="C4167">
        <v>75469620</v>
      </c>
      <c r="D4167" t="s">
        <v>3</v>
      </c>
      <c r="E4167">
        <v>24</v>
      </c>
      <c r="F4167" t="s">
        <v>6974</v>
      </c>
      <c r="G4167">
        <v>9.7846822916799997E-2</v>
      </c>
    </row>
    <row r="4168" spans="1:7" x14ac:dyDescent="0.2">
      <c r="A4168" t="str">
        <f t="shared" si="353"/>
        <v>EIF2B2</v>
      </c>
      <c r="B4168" t="s">
        <v>86</v>
      </c>
      <c r="C4168">
        <v>75469765</v>
      </c>
      <c r="D4168" t="s">
        <v>8</v>
      </c>
      <c r="E4168">
        <v>24</v>
      </c>
      <c r="F4168" t="s">
        <v>6975</v>
      </c>
      <c r="G4168">
        <v>7.6052852266900006E-2</v>
      </c>
    </row>
    <row r="4169" spans="1:7" x14ac:dyDescent="0.2">
      <c r="A4169" t="str">
        <f t="shared" si="353"/>
        <v>EIF2B2</v>
      </c>
      <c r="B4169" t="s">
        <v>86</v>
      </c>
      <c r="C4169">
        <v>75469715</v>
      </c>
      <c r="D4169" t="s">
        <v>8</v>
      </c>
      <c r="E4169">
        <v>24</v>
      </c>
      <c r="F4169" t="s">
        <v>6976</v>
      </c>
      <c r="G4169">
        <v>0.80140242432300002</v>
      </c>
    </row>
    <row r="4170" spans="1:7" x14ac:dyDescent="0.2">
      <c r="A4170" t="str">
        <f t="shared" si="353"/>
        <v>EIF2B2</v>
      </c>
      <c r="B4170" t="s">
        <v>86</v>
      </c>
      <c r="C4170">
        <v>75469699</v>
      </c>
      <c r="D4170" t="s">
        <v>8</v>
      </c>
      <c r="E4170">
        <v>23</v>
      </c>
      <c r="F4170" t="s">
        <v>6977</v>
      </c>
      <c r="G4170">
        <v>0.21999791172899999</v>
      </c>
    </row>
    <row r="4171" spans="1:7" x14ac:dyDescent="0.2">
      <c r="A4171" t="str">
        <f t="shared" si="353"/>
        <v>EIF2B2</v>
      </c>
      <c r="B4171" t="s">
        <v>86</v>
      </c>
      <c r="C4171">
        <v>75469696</v>
      </c>
      <c r="D4171" t="s">
        <v>3</v>
      </c>
      <c r="E4171">
        <v>23</v>
      </c>
      <c r="F4171" t="s">
        <v>6978</v>
      </c>
      <c r="G4171">
        <v>0.54499422847099999</v>
      </c>
    </row>
    <row r="4172" spans="1:7" x14ac:dyDescent="0.2">
      <c r="A4172" t="str">
        <f t="shared" si="353"/>
        <v>EIF2B2</v>
      </c>
      <c r="B4172" t="s">
        <v>86</v>
      </c>
      <c r="C4172">
        <v>75469662</v>
      </c>
      <c r="D4172" t="s">
        <v>3</v>
      </c>
      <c r="E4172">
        <v>24</v>
      </c>
      <c r="F4172" t="s">
        <v>6979</v>
      </c>
      <c r="G4172">
        <v>1.29680095804</v>
      </c>
    </row>
    <row r="4173" spans="1:7" x14ac:dyDescent="0.2">
      <c r="A4173" t="str">
        <f t="shared" ref="A4173:A4192" si="354">"EIF2B3"</f>
        <v>EIF2B3</v>
      </c>
      <c r="B4173" t="s">
        <v>35</v>
      </c>
      <c r="C4173">
        <v>45452050</v>
      </c>
      <c r="D4173" t="s">
        <v>8</v>
      </c>
      <c r="E4173">
        <v>21</v>
      </c>
      <c r="F4173" t="s">
        <v>6980</v>
      </c>
      <c r="G4173">
        <v>0.62584174941399995</v>
      </c>
    </row>
    <row r="4174" spans="1:7" x14ac:dyDescent="0.2">
      <c r="A4174" t="str">
        <f t="shared" si="354"/>
        <v>EIF2B3</v>
      </c>
      <c r="B4174" t="s">
        <v>35</v>
      </c>
      <c r="C4174">
        <v>45452071</v>
      </c>
      <c r="D4174" t="s">
        <v>8</v>
      </c>
      <c r="E4174">
        <v>22</v>
      </c>
      <c r="F4174" t="s">
        <v>6981</v>
      </c>
      <c r="G4174">
        <v>0.228466639453</v>
      </c>
    </row>
    <row r="4175" spans="1:7" x14ac:dyDescent="0.2">
      <c r="A4175" t="str">
        <f t="shared" si="354"/>
        <v>EIF2B3</v>
      </c>
      <c r="B4175" t="s">
        <v>35</v>
      </c>
      <c r="C4175">
        <v>45452277</v>
      </c>
      <c r="D4175" t="s">
        <v>3</v>
      </c>
      <c r="E4175">
        <v>24</v>
      </c>
      <c r="F4175" t="s">
        <v>6982</v>
      </c>
      <c r="G4175">
        <v>3.4097428827099999E-2</v>
      </c>
    </row>
    <row r="4176" spans="1:7" x14ac:dyDescent="0.2">
      <c r="A4176" t="str">
        <f t="shared" si="354"/>
        <v>EIF2B3</v>
      </c>
      <c r="B4176" t="s">
        <v>35</v>
      </c>
      <c r="C4176">
        <v>45452011</v>
      </c>
      <c r="D4176" t="s">
        <v>3</v>
      </c>
      <c r="E4176">
        <v>24</v>
      </c>
      <c r="F4176" t="s">
        <v>6983</v>
      </c>
      <c r="G4176">
        <v>0.31017885770300002</v>
      </c>
    </row>
    <row r="4177" spans="1:7" x14ac:dyDescent="0.2">
      <c r="A4177" t="str">
        <f t="shared" si="354"/>
        <v>EIF2B3</v>
      </c>
      <c r="B4177" t="s">
        <v>35</v>
      </c>
      <c r="C4177">
        <v>45452124</v>
      </c>
      <c r="D4177" t="s">
        <v>3</v>
      </c>
      <c r="E4177">
        <v>24</v>
      </c>
      <c r="F4177" t="s">
        <v>6984</v>
      </c>
      <c r="G4177">
        <v>8.8763199838500006E-2</v>
      </c>
    </row>
    <row r="4178" spans="1:7" x14ac:dyDescent="0.2">
      <c r="A4178" t="str">
        <f t="shared" si="354"/>
        <v>EIF2B3</v>
      </c>
      <c r="B4178" t="s">
        <v>35</v>
      </c>
      <c r="C4178">
        <v>45452110</v>
      </c>
      <c r="D4178" t="s">
        <v>3</v>
      </c>
      <c r="E4178">
        <v>22</v>
      </c>
      <c r="F4178" t="s">
        <v>6985</v>
      </c>
      <c r="G4178">
        <v>0.28070842576299998</v>
      </c>
    </row>
    <row r="4179" spans="1:7" x14ac:dyDescent="0.2">
      <c r="A4179" t="str">
        <f t="shared" si="354"/>
        <v>EIF2B3</v>
      </c>
      <c r="B4179" t="s">
        <v>35</v>
      </c>
      <c r="C4179">
        <v>45452081</v>
      </c>
      <c r="D4179" t="s">
        <v>3</v>
      </c>
      <c r="E4179">
        <v>24</v>
      </c>
      <c r="F4179" t="s">
        <v>6986</v>
      </c>
      <c r="G4179">
        <v>0.366099129104</v>
      </c>
    </row>
    <row r="4180" spans="1:7" x14ac:dyDescent="0.2">
      <c r="A4180" t="str">
        <f t="shared" si="354"/>
        <v>EIF2B3</v>
      </c>
      <c r="B4180" t="s">
        <v>35</v>
      </c>
      <c r="C4180">
        <v>45452232</v>
      </c>
      <c r="D4180" t="s">
        <v>3</v>
      </c>
      <c r="E4180">
        <v>23</v>
      </c>
      <c r="F4180" t="s">
        <v>6987</v>
      </c>
      <c r="G4180">
        <v>1.28083752883</v>
      </c>
    </row>
    <row r="4181" spans="1:7" x14ac:dyDescent="0.2">
      <c r="A4181" t="str">
        <f t="shared" si="354"/>
        <v>EIF2B3</v>
      </c>
      <c r="B4181" t="s">
        <v>35</v>
      </c>
      <c r="C4181">
        <v>45452147</v>
      </c>
      <c r="D4181" t="s">
        <v>3</v>
      </c>
      <c r="E4181">
        <v>24</v>
      </c>
      <c r="F4181" t="s">
        <v>6988</v>
      </c>
      <c r="G4181">
        <v>0.43879336282999998</v>
      </c>
    </row>
    <row r="4182" spans="1:7" x14ac:dyDescent="0.2">
      <c r="A4182" t="str">
        <f t="shared" si="354"/>
        <v>EIF2B3</v>
      </c>
      <c r="B4182" t="s">
        <v>35</v>
      </c>
      <c r="C4182">
        <v>45452243</v>
      </c>
      <c r="D4182" t="s">
        <v>3</v>
      </c>
      <c r="E4182">
        <v>23</v>
      </c>
      <c r="F4182" t="s">
        <v>6989</v>
      </c>
      <c r="G4182">
        <v>1.04880969384</v>
      </c>
    </row>
    <row r="4183" spans="1:7" x14ac:dyDescent="0.2">
      <c r="A4183" t="str">
        <f t="shared" si="354"/>
        <v>EIF2B3</v>
      </c>
      <c r="B4183" t="s">
        <v>35</v>
      </c>
      <c r="C4183">
        <v>45452315</v>
      </c>
      <c r="D4183" t="s">
        <v>8</v>
      </c>
      <c r="E4183">
        <v>23</v>
      </c>
      <c r="F4183" t="s">
        <v>6990</v>
      </c>
      <c r="G4183">
        <v>-1.10897533358E-2</v>
      </c>
    </row>
    <row r="4184" spans="1:7" x14ac:dyDescent="0.2">
      <c r="A4184" t="str">
        <f t="shared" si="354"/>
        <v>EIF2B3</v>
      </c>
      <c r="B4184" t="s">
        <v>35</v>
      </c>
      <c r="C4184">
        <v>45452072</v>
      </c>
      <c r="D4184" t="s">
        <v>8</v>
      </c>
      <c r="E4184">
        <v>24</v>
      </c>
      <c r="F4184" t="s">
        <v>6991</v>
      </c>
      <c r="G4184">
        <v>0.27189298909600002</v>
      </c>
    </row>
    <row r="4185" spans="1:7" x14ac:dyDescent="0.2">
      <c r="A4185" t="str">
        <f t="shared" si="354"/>
        <v>EIF2B3</v>
      </c>
      <c r="B4185" t="s">
        <v>35</v>
      </c>
      <c r="C4185">
        <v>45452167</v>
      </c>
      <c r="D4185" t="s">
        <v>8</v>
      </c>
      <c r="E4185">
        <v>23</v>
      </c>
      <c r="F4185" t="s">
        <v>6992</v>
      </c>
      <c r="G4185">
        <v>9.7162282036399997E-2</v>
      </c>
    </row>
    <row r="4186" spans="1:7" x14ac:dyDescent="0.2">
      <c r="A4186" t="str">
        <f t="shared" si="354"/>
        <v>EIF2B3</v>
      </c>
      <c r="B4186" t="s">
        <v>35</v>
      </c>
      <c r="C4186">
        <v>45452110</v>
      </c>
      <c r="D4186" t="s">
        <v>3</v>
      </c>
      <c r="E4186">
        <v>24</v>
      </c>
      <c r="F4186" t="s">
        <v>6993</v>
      </c>
      <c r="G4186">
        <v>2.6788510396400001E-2</v>
      </c>
    </row>
    <row r="4187" spans="1:7" x14ac:dyDescent="0.2">
      <c r="A4187" t="str">
        <f t="shared" si="354"/>
        <v>EIF2B3</v>
      </c>
      <c r="B4187" t="s">
        <v>35</v>
      </c>
      <c r="C4187">
        <v>45452101</v>
      </c>
      <c r="D4187" t="s">
        <v>3</v>
      </c>
      <c r="E4187">
        <v>24</v>
      </c>
      <c r="F4187" t="s">
        <v>6994</v>
      </c>
      <c r="G4187">
        <v>0.10675881578</v>
      </c>
    </row>
    <row r="4188" spans="1:7" x14ac:dyDescent="0.2">
      <c r="A4188" t="str">
        <f t="shared" si="354"/>
        <v>EIF2B3</v>
      </c>
      <c r="B4188" t="s">
        <v>35</v>
      </c>
      <c r="C4188">
        <v>45452008</v>
      </c>
      <c r="D4188" t="s">
        <v>3</v>
      </c>
      <c r="E4188">
        <v>24</v>
      </c>
      <c r="F4188" t="s">
        <v>6995</v>
      </c>
      <c r="G4188">
        <v>0.460433640235</v>
      </c>
    </row>
    <row r="4189" spans="1:7" x14ac:dyDescent="0.2">
      <c r="A4189" t="str">
        <f t="shared" si="354"/>
        <v>EIF2B3</v>
      </c>
      <c r="B4189" t="s">
        <v>35</v>
      </c>
      <c r="C4189">
        <v>45452289</v>
      </c>
      <c r="D4189" t="s">
        <v>8</v>
      </c>
      <c r="E4189">
        <v>23</v>
      </c>
      <c r="F4189" t="s">
        <v>6996</v>
      </c>
      <c r="G4189">
        <v>0.29878594506400002</v>
      </c>
    </row>
    <row r="4190" spans="1:7" x14ac:dyDescent="0.2">
      <c r="A4190" t="str">
        <f t="shared" si="354"/>
        <v>EIF2B3</v>
      </c>
      <c r="B4190" t="s">
        <v>35</v>
      </c>
      <c r="C4190">
        <v>45452223</v>
      </c>
      <c r="D4190" t="s">
        <v>3</v>
      </c>
      <c r="E4190">
        <v>23</v>
      </c>
      <c r="F4190" t="s">
        <v>6997</v>
      </c>
      <c r="G4190">
        <v>-9.6957768979500005E-3</v>
      </c>
    </row>
    <row r="4191" spans="1:7" x14ac:dyDescent="0.2">
      <c r="A4191" t="str">
        <f t="shared" si="354"/>
        <v>EIF2B3</v>
      </c>
      <c r="B4191" t="s">
        <v>35</v>
      </c>
      <c r="C4191">
        <v>45452151</v>
      </c>
      <c r="D4191" t="s">
        <v>3</v>
      </c>
      <c r="E4191">
        <v>24</v>
      </c>
      <c r="F4191" t="s">
        <v>6998</v>
      </c>
      <c r="G4191">
        <v>0.67035277733700005</v>
      </c>
    </row>
    <row r="4192" spans="1:7" x14ac:dyDescent="0.2">
      <c r="A4192" t="str">
        <f t="shared" si="354"/>
        <v>EIF2B3</v>
      </c>
      <c r="B4192" t="s">
        <v>35</v>
      </c>
      <c r="C4192">
        <v>45452300</v>
      </c>
      <c r="D4192" t="s">
        <v>3</v>
      </c>
      <c r="E4192">
        <v>23</v>
      </c>
      <c r="F4192" t="s">
        <v>6999</v>
      </c>
      <c r="G4192">
        <v>-4.5079419536699999E-2</v>
      </c>
    </row>
    <row r="4193" spans="1:7" x14ac:dyDescent="0.2">
      <c r="A4193" t="str">
        <f t="shared" ref="A4193:A4201" si="355">"EIF2B4"</f>
        <v>EIF2B4</v>
      </c>
      <c r="B4193" t="s">
        <v>161</v>
      </c>
      <c r="C4193">
        <v>27593066</v>
      </c>
      <c r="D4193" t="s">
        <v>3</v>
      </c>
      <c r="E4193">
        <v>23</v>
      </c>
      <c r="F4193" t="s">
        <v>7000</v>
      </c>
      <c r="G4193">
        <v>2.5281178111600001E-3</v>
      </c>
    </row>
    <row r="4194" spans="1:7" x14ac:dyDescent="0.2">
      <c r="A4194" t="str">
        <f t="shared" si="355"/>
        <v>EIF2B4</v>
      </c>
      <c r="B4194" t="s">
        <v>161</v>
      </c>
      <c r="C4194">
        <v>27593083</v>
      </c>
      <c r="D4194" t="s">
        <v>3</v>
      </c>
      <c r="E4194">
        <v>24</v>
      </c>
      <c r="F4194" t="s">
        <v>7001</v>
      </c>
      <c r="G4194">
        <v>4.5564155232300001E-2</v>
      </c>
    </row>
    <row r="4195" spans="1:7" x14ac:dyDescent="0.2">
      <c r="A4195" t="str">
        <f t="shared" si="355"/>
        <v>EIF2B4</v>
      </c>
      <c r="B4195" t="s">
        <v>161</v>
      </c>
      <c r="C4195">
        <v>27593098</v>
      </c>
      <c r="D4195" t="s">
        <v>3</v>
      </c>
      <c r="E4195">
        <v>24</v>
      </c>
      <c r="F4195" t="s">
        <v>7002</v>
      </c>
      <c r="G4195">
        <v>0.470691073141</v>
      </c>
    </row>
    <row r="4196" spans="1:7" x14ac:dyDescent="0.2">
      <c r="A4196" t="str">
        <f t="shared" si="355"/>
        <v>EIF2B4</v>
      </c>
      <c r="B4196" t="s">
        <v>161</v>
      </c>
      <c r="C4196">
        <v>27593132</v>
      </c>
      <c r="D4196" t="s">
        <v>8</v>
      </c>
      <c r="E4196">
        <v>23</v>
      </c>
      <c r="F4196" t="s">
        <v>7003</v>
      </c>
      <c r="G4196">
        <v>0.66080292085000003</v>
      </c>
    </row>
    <row r="4197" spans="1:7" x14ac:dyDescent="0.2">
      <c r="A4197" t="str">
        <f t="shared" si="355"/>
        <v>EIF2B4</v>
      </c>
      <c r="B4197" t="s">
        <v>161</v>
      </c>
      <c r="C4197">
        <v>27593203</v>
      </c>
      <c r="D4197" t="s">
        <v>3</v>
      </c>
      <c r="E4197">
        <v>24</v>
      </c>
      <c r="F4197" t="s">
        <v>7004</v>
      </c>
      <c r="G4197">
        <v>0.76805156342100001</v>
      </c>
    </row>
    <row r="4198" spans="1:7" x14ac:dyDescent="0.2">
      <c r="A4198" t="str">
        <f t="shared" si="355"/>
        <v>EIF2B4</v>
      </c>
      <c r="B4198" t="s">
        <v>161</v>
      </c>
      <c r="C4198">
        <v>27593082</v>
      </c>
      <c r="D4198" t="s">
        <v>8</v>
      </c>
      <c r="E4198">
        <v>24</v>
      </c>
      <c r="F4198" t="s">
        <v>7005</v>
      </c>
      <c r="G4198">
        <v>-3.1314572546699997E-2</v>
      </c>
    </row>
    <row r="4199" spans="1:7" x14ac:dyDescent="0.2">
      <c r="A4199" t="str">
        <f t="shared" si="355"/>
        <v>EIF2B4</v>
      </c>
      <c r="B4199" t="s">
        <v>161</v>
      </c>
      <c r="C4199">
        <v>27593137</v>
      </c>
      <c r="D4199" t="s">
        <v>8</v>
      </c>
      <c r="E4199">
        <v>22</v>
      </c>
      <c r="F4199" t="s">
        <v>7006</v>
      </c>
      <c r="G4199">
        <v>0.31262729840600001</v>
      </c>
    </row>
    <row r="4200" spans="1:7" x14ac:dyDescent="0.2">
      <c r="A4200" t="str">
        <f t="shared" si="355"/>
        <v>EIF2B4</v>
      </c>
      <c r="B4200" t="s">
        <v>161</v>
      </c>
      <c r="C4200">
        <v>27593149</v>
      </c>
      <c r="D4200" t="s">
        <v>3</v>
      </c>
      <c r="E4200">
        <v>23</v>
      </c>
      <c r="F4200" t="s">
        <v>7007</v>
      </c>
      <c r="G4200">
        <v>1.5711455157300001</v>
      </c>
    </row>
    <row r="4201" spans="1:7" x14ac:dyDescent="0.2">
      <c r="A4201" t="str">
        <f t="shared" si="355"/>
        <v>EIF2B4</v>
      </c>
      <c r="B4201" t="s">
        <v>161</v>
      </c>
      <c r="C4201">
        <v>27593196</v>
      </c>
      <c r="D4201" t="s">
        <v>8</v>
      </c>
      <c r="E4201">
        <v>24</v>
      </c>
      <c r="F4201" t="s">
        <v>7008</v>
      </c>
      <c r="G4201">
        <v>0.29001652011599999</v>
      </c>
    </row>
    <row r="4202" spans="1:7" x14ac:dyDescent="0.2">
      <c r="A4202" t="str">
        <f t="shared" ref="A4202:A4211" si="356">"EIF2B5"</f>
        <v>EIF2B5</v>
      </c>
      <c r="B4202" t="s">
        <v>114</v>
      </c>
      <c r="C4202">
        <v>183853014</v>
      </c>
      <c r="D4202" t="s">
        <v>3</v>
      </c>
      <c r="E4202">
        <v>24</v>
      </c>
      <c r="F4202" t="s">
        <v>7009</v>
      </c>
      <c r="G4202">
        <v>0.26777274401500001</v>
      </c>
    </row>
    <row r="4203" spans="1:7" x14ac:dyDescent="0.2">
      <c r="A4203" t="str">
        <f t="shared" si="356"/>
        <v>EIF2B5</v>
      </c>
      <c r="B4203" t="s">
        <v>114</v>
      </c>
      <c r="C4203">
        <v>183853027</v>
      </c>
      <c r="D4203" t="s">
        <v>3</v>
      </c>
      <c r="E4203">
        <v>24</v>
      </c>
      <c r="F4203" t="s">
        <v>7010</v>
      </c>
      <c r="G4203">
        <v>-4.4484175888200002E-3</v>
      </c>
    </row>
    <row r="4204" spans="1:7" x14ac:dyDescent="0.2">
      <c r="A4204" t="str">
        <f t="shared" si="356"/>
        <v>EIF2B5</v>
      </c>
      <c r="B4204" t="s">
        <v>114</v>
      </c>
      <c r="C4204">
        <v>183853241</v>
      </c>
      <c r="D4204" t="s">
        <v>8</v>
      </c>
      <c r="E4204">
        <v>24</v>
      </c>
      <c r="F4204" t="s">
        <v>7011</v>
      </c>
      <c r="G4204">
        <v>0.40323087287800002</v>
      </c>
    </row>
    <row r="4205" spans="1:7" x14ac:dyDescent="0.2">
      <c r="A4205" t="str">
        <f t="shared" si="356"/>
        <v>EIF2B5</v>
      </c>
      <c r="B4205" t="s">
        <v>114</v>
      </c>
      <c r="C4205">
        <v>183853084</v>
      </c>
      <c r="D4205" t="s">
        <v>3</v>
      </c>
      <c r="E4205">
        <v>24</v>
      </c>
      <c r="F4205" t="s">
        <v>7012</v>
      </c>
      <c r="G4205">
        <v>-2.1163462826800001E-2</v>
      </c>
    </row>
    <row r="4206" spans="1:7" x14ac:dyDescent="0.2">
      <c r="A4206" t="str">
        <f t="shared" si="356"/>
        <v>EIF2B5</v>
      </c>
      <c r="B4206" t="s">
        <v>114</v>
      </c>
      <c r="C4206">
        <v>183853118</v>
      </c>
      <c r="D4206" t="s">
        <v>3</v>
      </c>
      <c r="E4206">
        <v>24</v>
      </c>
      <c r="F4206" t="s">
        <v>7013</v>
      </c>
      <c r="G4206">
        <v>1.05858998713</v>
      </c>
    </row>
    <row r="4207" spans="1:7" x14ac:dyDescent="0.2">
      <c r="A4207" t="str">
        <f t="shared" si="356"/>
        <v>EIF2B5</v>
      </c>
      <c r="B4207" t="s">
        <v>114</v>
      </c>
      <c r="C4207">
        <v>183853296</v>
      </c>
      <c r="D4207" t="s">
        <v>3</v>
      </c>
      <c r="E4207">
        <v>23</v>
      </c>
      <c r="F4207" t="s">
        <v>7014</v>
      </c>
      <c r="G4207">
        <v>1.046067251</v>
      </c>
    </row>
    <row r="4208" spans="1:7" x14ac:dyDescent="0.2">
      <c r="A4208" t="str">
        <f t="shared" si="356"/>
        <v>EIF2B5</v>
      </c>
      <c r="B4208" t="s">
        <v>114</v>
      </c>
      <c r="C4208">
        <v>183853318</v>
      </c>
      <c r="D4208" t="s">
        <v>3</v>
      </c>
      <c r="E4208">
        <v>23</v>
      </c>
      <c r="F4208" t="s">
        <v>7015</v>
      </c>
      <c r="G4208">
        <v>0.89534276187499995</v>
      </c>
    </row>
    <row r="4209" spans="1:7" x14ac:dyDescent="0.2">
      <c r="A4209" t="str">
        <f t="shared" si="356"/>
        <v>EIF2B5</v>
      </c>
      <c r="B4209" t="s">
        <v>114</v>
      </c>
      <c r="C4209">
        <v>183853154</v>
      </c>
      <c r="D4209" t="s">
        <v>8</v>
      </c>
      <c r="E4209">
        <v>24</v>
      </c>
      <c r="F4209" t="s">
        <v>7016</v>
      </c>
      <c r="G4209">
        <v>0.102017769221</v>
      </c>
    </row>
    <row r="4210" spans="1:7" x14ac:dyDescent="0.2">
      <c r="A4210" t="str">
        <f t="shared" si="356"/>
        <v>EIF2B5</v>
      </c>
      <c r="B4210" t="s">
        <v>114</v>
      </c>
      <c r="C4210">
        <v>183853201</v>
      </c>
      <c r="D4210" t="s">
        <v>8</v>
      </c>
      <c r="E4210">
        <v>24</v>
      </c>
      <c r="F4210" t="s">
        <v>7017</v>
      </c>
      <c r="G4210">
        <v>8.30617748867E-3</v>
      </c>
    </row>
    <row r="4211" spans="1:7" x14ac:dyDescent="0.2">
      <c r="A4211" t="str">
        <f t="shared" si="356"/>
        <v>EIF2B5</v>
      </c>
      <c r="B4211" t="s">
        <v>114</v>
      </c>
      <c r="C4211">
        <v>183853314</v>
      </c>
      <c r="D4211" t="s">
        <v>8</v>
      </c>
      <c r="E4211">
        <v>23</v>
      </c>
      <c r="F4211" t="s">
        <v>7018</v>
      </c>
      <c r="G4211">
        <v>0.72050206760400004</v>
      </c>
    </row>
    <row r="4212" spans="1:7" x14ac:dyDescent="0.2">
      <c r="A4212" t="str">
        <f t="shared" ref="A4212:A4223" si="357">"EIF3A"</f>
        <v>EIF3A</v>
      </c>
      <c r="B4212" t="s">
        <v>372</v>
      </c>
      <c r="C4212">
        <v>120840264</v>
      </c>
      <c r="D4212" t="s">
        <v>3</v>
      </c>
      <c r="E4212">
        <v>22</v>
      </c>
      <c r="F4212" t="s">
        <v>7019</v>
      </c>
      <c r="G4212">
        <v>1.0355187044800001</v>
      </c>
    </row>
    <row r="4213" spans="1:7" x14ac:dyDescent="0.2">
      <c r="A4213" t="str">
        <f t="shared" si="357"/>
        <v>EIF3A</v>
      </c>
      <c r="B4213" t="s">
        <v>372</v>
      </c>
      <c r="C4213">
        <v>120840166</v>
      </c>
      <c r="D4213" t="s">
        <v>8</v>
      </c>
      <c r="E4213">
        <v>23</v>
      </c>
      <c r="F4213" t="s">
        <v>7020</v>
      </c>
      <c r="G4213">
        <v>2.28049577607E-2</v>
      </c>
    </row>
    <row r="4214" spans="1:7" x14ac:dyDescent="0.2">
      <c r="A4214" t="str">
        <f t="shared" si="357"/>
        <v>EIF3A</v>
      </c>
      <c r="B4214" t="s">
        <v>372</v>
      </c>
      <c r="C4214">
        <v>120840234</v>
      </c>
      <c r="D4214" t="s">
        <v>8</v>
      </c>
      <c r="E4214">
        <v>22</v>
      </c>
      <c r="F4214" t="s">
        <v>7021</v>
      </c>
      <c r="G4214">
        <v>0.65179653617400002</v>
      </c>
    </row>
    <row r="4215" spans="1:7" x14ac:dyDescent="0.2">
      <c r="A4215" t="str">
        <f t="shared" si="357"/>
        <v>EIF3A</v>
      </c>
      <c r="B4215" t="s">
        <v>372</v>
      </c>
      <c r="C4215">
        <v>120840274</v>
      </c>
      <c r="D4215" t="s">
        <v>8</v>
      </c>
      <c r="E4215">
        <v>23</v>
      </c>
      <c r="F4215" t="s">
        <v>7022</v>
      </c>
      <c r="G4215">
        <v>1.2253797134</v>
      </c>
    </row>
    <row r="4216" spans="1:7" x14ac:dyDescent="0.2">
      <c r="A4216" t="str">
        <f t="shared" si="357"/>
        <v>EIF3A</v>
      </c>
      <c r="B4216" t="s">
        <v>372</v>
      </c>
      <c r="C4216">
        <v>120840356</v>
      </c>
      <c r="D4216" t="s">
        <v>8</v>
      </c>
      <c r="E4216">
        <v>23</v>
      </c>
      <c r="F4216" t="s">
        <v>7023</v>
      </c>
      <c r="G4216">
        <v>5.0123650127399999E-2</v>
      </c>
    </row>
    <row r="4217" spans="1:7" x14ac:dyDescent="0.2">
      <c r="A4217" t="str">
        <f t="shared" si="357"/>
        <v>EIF3A</v>
      </c>
      <c r="B4217" t="s">
        <v>372</v>
      </c>
      <c r="C4217">
        <v>120840123</v>
      </c>
      <c r="D4217" t="s">
        <v>3</v>
      </c>
      <c r="E4217">
        <v>23</v>
      </c>
      <c r="F4217" t="s">
        <v>7024</v>
      </c>
      <c r="G4217">
        <v>0.20694245503799999</v>
      </c>
    </row>
    <row r="4218" spans="1:7" x14ac:dyDescent="0.2">
      <c r="A4218" t="str">
        <f t="shared" si="357"/>
        <v>EIF3A</v>
      </c>
      <c r="B4218" t="s">
        <v>372</v>
      </c>
      <c r="C4218">
        <v>120840092</v>
      </c>
      <c r="D4218" t="s">
        <v>8</v>
      </c>
      <c r="E4218">
        <v>24</v>
      </c>
      <c r="F4218" t="s">
        <v>7025</v>
      </c>
      <c r="G4218">
        <v>0.55798165417099999</v>
      </c>
    </row>
    <row r="4219" spans="1:7" x14ac:dyDescent="0.2">
      <c r="A4219" t="str">
        <f t="shared" si="357"/>
        <v>EIF3A</v>
      </c>
      <c r="B4219" t="s">
        <v>372</v>
      </c>
      <c r="C4219">
        <v>120840075</v>
      </c>
      <c r="D4219" t="s">
        <v>3</v>
      </c>
      <c r="E4219">
        <v>23</v>
      </c>
      <c r="F4219" t="s">
        <v>7026</v>
      </c>
      <c r="G4219">
        <v>0.43788242880299999</v>
      </c>
    </row>
    <row r="4220" spans="1:7" x14ac:dyDescent="0.2">
      <c r="A4220" t="str">
        <f t="shared" si="357"/>
        <v>EIF3A</v>
      </c>
      <c r="B4220" t="s">
        <v>372</v>
      </c>
      <c r="C4220">
        <v>120840276</v>
      </c>
      <c r="D4220" t="s">
        <v>3</v>
      </c>
      <c r="E4220">
        <v>24</v>
      </c>
      <c r="F4220" t="s">
        <v>7027</v>
      </c>
      <c r="G4220">
        <v>0.73910158212400001</v>
      </c>
    </row>
    <row r="4221" spans="1:7" x14ac:dyDescent="0.2">
      <c r="A4221" t="str">
        <f t="shared" si="357"/>
        <v>EIF3A</v>
      </c>
      <c r="B4221" t="s">
        <v>372</v>
      </c>
      <c r="C4221">
        <v>120840113</v>
      </c>
      <c r="D4221" t="s">
        <v>3</v>
      </c>
      <c r="E4221">
        <v>24</v>
      </c>
      <c r="F4221" t="s">
        <v>7028</v>
      </c>
      <c r="G4221">
        <v>-9.4606169612299999E-3</v>
      </c>
    </row>
    <row r="4222" spans="1:7" x14ac:dyDescent="0.2">
      <c r="A4222" t="str">
        <f t="shared" si="357"/>
        <v>EIF3A</v>
      </c>
      <c r="B4222" t="s">
        <v>372</v>
      </c>
      <c r="C4222">
        <v>120840047</v>
      </c>
      <c r="D4222" t="s">
        <v>3</v>
      </c>
      <c r="E4222">
        <v>24</v>
      </c>
      <c r="F4222" t="s">
        <v>7029</v>
      </c>
      <c r="G4222">
        <v>-1.23586352114E-2</v>
      </c>
    </row>
    <row r="4223" spans="1:7" x14ac:dyDescent="0.2">
      <c r="A4223" t="str">
        <f t="shared" si="357"/>
        <v>EIF3A</v>
      </c>
      <c r="B4223" t="s">
        <v>372</v>
      </c>
      <c r="C4223">
        <v>120840112</v>
      </c>
      <c r="D4223" t="s">
        <v>3</v>
      </c>
      <c r="E4223">
        <v>23</v>
      </c>
      <c r="F4223" t="s">
        <v>7030</v>
      </c>
      <c r="G4223">
        <v>-1.42684626164E-2</v>
      </c>
    </row>
    <row r="4224" spans="1:7" x14ac:dyDescent="0.2">
      <c r="A4224" t="str">
        <f t="shared" ref="A4224:A4233" si="358">"EIF3B"</f>
        <v>EIF3B</v>
      </c>
      <c r="B4224" t="s">
        <v>2</v>
      </c>
      <c r="C4224">
        <v>2394522</v>
      </c>
      <c r="D4224" t="s">
        <v>3</v>
      </c>
      <c r="E4224">
        <v>22</v>
      </c>
      <c r="F4224" t="s">
        <v>7031</v>
      </c>
      <c r="G4224">
        <v>1.2104859610000001</v>
      </c>
    </row>
    <row r="4225" spans="1:7" x14ac:dyDescent="0.2">
      <c r="A4225" t="str">
        <f t="shared" si="358"/>
        <v>EIF3B</v>
      </c>
      <c r="B4225" t="s">
        <v>2</v>
      </c>
      <c r="C4225">
        <v>2394501</v>
      </c>
      <c r="D4225" t="s">
        <v>8</v>
      </c>
      <c r="E4225">
        <v>24</v>
      </c>
      <c r="F4225" t="s">
        <v>7032</v>
      </c>
      <c r="G4225">
        <v>1.6776406235199999E-3</v>
      </c>
    </row>
    <row r="4226" spans="1:7" x14ac:dyDescent="0.2">
      <c r="A4226" t="str">
        <f t="shared" si="358"/>
        <v>EIF3B</v>
      </c>
      <c r="B4226" t="s">
        <v>2</v>
      </c>
      <c r="C4226">
        <v>2394527</v>
      </c>
      <c r="D4226" t="s">
        <v>8</v>
      </c>
      <c r="E4226">
        <v>24</v>
      </c>
      <c r="F4226" t="s">
        <v>7033</v>
      </c>
      <c r="G4226">
        <v>-5.1246168868E-2</v>
      </c>
    </row>
    <row r="4227" spans="1:7" x14ac:dyDescent="0.2">
      <c r="A4227" t="str">
        <f t="shared" si="358"/>
        <v>EIF3B</v>
      </c>
      <c r="B4227" t="s">
        <v>2</v>
      </c>
      <c r="C4227">
        <v>2394766</v>
      </c>
      <c r="D4227" t="s">
        <v>8</v>
      </c>
      <c r="E4227">
        <v>23</v>
      </c>
      <c r="F4227" t="s">
        <v>7034</v>
      </c>
      <c r="G4227">
        <v>-4.04782629709E-2</v>
      </c>
    </row>
    <row r="4228" spans="1:7" x14ac:dyDescent="0.2">
      <c r="A4228" t="str">
        <f t="shared" si="358"/>
        <v>EIF3B</v>
      </c>
      <c r="B4228" t="s">
        <v>2</v>
      </c>
      <c r="C4228">
        <v>2394518</v>
      </c>
      <c r="D4228" t="s">
        <v>8</v>
      </c>
      <c r="E4228">
        <v>24</v>
      </c>
      <c r="F4228" t="s">
        <v>7035</v>
      </c>
      <c r="G4228">
        <v>0.31224044549199997</v>
      </c>
    </row>
    <row r="4229" spans="1:7" x14ac:dyDescent="0.2">
      <c r="A4229" t="str">
        <f t="shared" si="358"/>
        <v>EIF3B</v>
      </c>
      <c r="B4229" t="s">
        <v>2</v>
      </c>
      <c r="C4229">
        <v>2394530</v>
      </c>
      <c r="D4229" t="s">
        <v>3</v>
      </c>
      <c r="E4229">
        <v>24</v>
      </c>
      <c r="F4229" t="s">
        <v>7036</v>
      </c>
      <c r="G4229">
        <v>1.3349448768000001</v>
      </c>
    </row>
    <row r="4230" spans="1:7" x14ac:dyDescent="0.2">
      <c r="A4230" t="str">
        <f t="shared" si="358"/>
        <v>EIF3B</v>
      </c>
      <c r="B4230" t="s">
        <v>2</v>
      </c>
      <c r="C4230">
        <v>2394592</v>
      </c>
      <c r="D4230" t="s">
        <v>8</v>
      </c>
      <c r="E4230">
        <v>23</v>
      </c>
      <c r="F4230" t="s">
        <v>7037</v>
      </c>
      <c r="G4230">
        <v>0.45456916220100002</v>
      </c>
    </row>
    <row r="4231" spans="1:7" x14ac:dyDescent="0.2">
      <c r="A4231" t="str">
        <f t="shared" si="358"/>
        <v>EIF3B</v>
      </c>
      <c r="B4231" t="s">
        <v>2</v>
      </c>
      <c r="C4231">
        <v>2394614</v>
      </c>
      <c r="D4231" t="s">
        <v>8</v>
      </c>
      <c r="E4231">
        <v>24</v>
      </c>
      <c r="F4231" t="s">
        <v>7038</v>
      </c>
      <c r="G4231">
        <v>7.2279302243299995E-2</v>
      </c>
    </row>
    <row r="4232" spans="1:7" x14ac:dyDescent="0.2">
      <c r="A4232" t="str">
        <f t="shared" si="358"/>
        <v>EIF3B</v>
      </c>
      <c r="B4232" t="s">
        <v>2</v>
      </c>
      <c r="C4232">
        <v>2394756</v>
      </c>
      <c r="D4232" t="s">
        <v>8</v>
      </c>
      <c r="E4232">
        <v>24</v>
      </c>
      <c r="F4232" t="s">
        <v>7039</v>
      </c>
      <c r="G4232">
        <v>7.3826380408300002E-2</v>
      </c>
    </row>
    <row r="4233" spans="1:7" x14ac:dyDescent="0.2">
      <c r="A4233" t="str">
        <f t="shared" si="358"/>
        <v>EIF3B</v>
      </c>
      <c r="B4233" t="s">
        <v>2</v>
      </c>
      <c r="C4233">
        <v>2394632</v>
      </c>
      <c r="D4233" t="s">
        <v>3</v>
      </c>
      <c r="E4233">
        <v>24</v>
      </c>
      <c r="F4233" t="s">
        <v>7040</v>
      </c>
      <c r="G4233">
        <v>9.0383759024499993E-2</v>
      </c>
    </row>
    <row r="4234" spans="1:7" x14ac:dyDescent="0.2">
      <c r="A4234" t="str">
        <f t="shared" ref="A4234:A4253" si="359">"EIF3C"</f>
        <v>EIF3C</v>
      </c>
      <c r="B4234" t="s">
        <v>273</v>
      </c>
      <c r="C4234">
        <v>28722977</v>
      </c>
      <c r="D4234" t="s">
        <v>8</v>
      </c>
      <c r="E4234">
        <v>24</v>
      </c>
      <c r="F4234" t="s">
        <v>7041</v>
      </c>
      <c r="G4234">
        <v>5.9469683480500003E-2</v>
      </c>
    </row>
    <row r="4235" spans="1:7" x14ac:dyDescent="0.2">
      <c r="A4235" t="str">
        <f t="shared" si="359"/>
        <v>EIF3C</v>
      </c>
      <c r="B4235" t="s">
        <v>273</v>
      </c>
      <c r="C4235">
        <v>28700134</v>
      </c>
      <c r="D4235" t="s">
        <v>8</v>
      </c>
      <c r="E4235">
        <v>24</v>
      </c>
      <c r="F4235" t="s">
        <v>7042</v>
      </c>
      <c r="G4235">
        <v>-4.01591740865E-2</v>
      </c>
    </row>
    <row r="4236" spans="1:7" x14ac:dyDescent="0.2">
      <c r="A4236" t="str">
        <f t="shared" si="359"/>
        <v>EIF3C</v>
      </c>
      <c r="B4236" t="s">
        <v>273</v>
      </c>
      <c r="C4236">
        <v>28722921</v>
      </c>
      <c r="D4236" t="s">
        <v>8</v>
      </c>
      <c r="E4236">
        <v>24</v>
      </c>
      <c r="F4236" t="s">
        <v>7043</v>
      </c>
      <c r="G4236">
        <v>0.25420075207600001</v>
      </c>
    </row>
    <row r="4237" spans="1:7" x14ac:dyDescent="0.2">
      <c r="A4237" t="str">
        <f t="shared" si="359"/>
        <v>EIF3C</v>
      </c>
      <c r="B4237" t="s">
        <v>273</v>
      </c>
      <c r="C4237">
        <v>28722908</v>
      </c>
      <c r="D4237" t="s">
        <v>8</v>
      </c>
      <c r="E4237">
        <v>24</v>
      </c>
      <c r="F4237" t="s">
        <v>7044</v>
      </c>
      <c r="G4237">
        <v>-4.9227106095900003E-2</v>
      </c>
    </row>
    <row r="4238" spans="1:7" x14ac:dyDescent="0.2">
      <c r="A4238" t="str">
        <f t="shared" si="359"/>
        <v>EIF3C</v>
      </c>
      <c r="B4238" t="s">
        <v>273</v>
      </c>
      <c r="C4238">
        <v>28722893</v>
      </c>
      <c r="D4238" t="s">
        <v>8</v>
      </c>
      <c r="E4238">
        <v>23</v>
      </c>
      <c r="F4238" t="s">
        <v>7045</v>
      </c>
      <c r="G4238">
        <v>0.36325805891599999</v>
      </c>
    </row>
    <row r="4239" spans="1:7" x14ac:dyDescent="0.2">
      <c r="A4239" t="str">
        <f t="shared" si="359"/>
        <v>EIF3C</v>
      </c>
      <c r="B4239" t="s">
        <v>273</v>
      </c>
      <c r="C4239">
        <v>28722882</v>
      </c>
      <c r="D4239" t="s">
        <v>8</v>
      </c>
      <c r="E4239">
        <v>24</v>
      </c>
      <c r="F4239" t="s">
        <v>7046</v>
      </c>
      <c r="G4239">
        <v>0.135711117785</v>
      </c>
    </row>
    <row r="4240" spans="1:7" x14ac:dyDescent="0.2">
      <c r="A4240" t="str">
        <f t="shared" si="359"/>
        <v>EIF3C</v>
      </c>
      <c r="B4240" t="s">
        <v>273</v>
      </c>
      <c r="C4240">
        <v>28722830</v>
      </c>
      <c r="D4240" t="s">
        <v>8</v>
      </c>
      <c r="E4240">
        <v>23</v>
      </c>
      <c r="F4240" t="s">
        <v>7047</v>
      </c>
      <c r="G4240">
        <v>1.8891776993</v>
      </c>
    </row>
    <row r="4241" spans="1:7" x14ac:dyDescent="0.2">
      <c r="A4241" t="str">
        <f t="shared" si="359"/>
        <v>EIF3C</v>
      </c>
      <c r="B4241" t="s">
        <v>273</v>
      </c>
      <c r="C4241">
        <v>28722982</v>
      </c>
      <c r="D4241" t="s">
        <v>8</v>
      </c>
      <c r="E4241">
        <v>24</v>
      </c>
      <c r="F4241" t="s">
        <v>7048</v>
      </c>
      <c r="G4241">
        <v>0.74756424178100001</v>
      </c>
    </row>
    <row r="4242" spans="1:7" x14ac:dyDescent="0.2">
      <c r="A4242" t="str">
        <f t="shared" si="359"/>
        <v>EIF3C</v>
      </c>
      <c r="B4242" t="s">
        <v>273</v>
      </c>
      <c r="C4242">
        <v>28700055</v>
      </c>
      <c r="D4242" t="s">
        <v>8</v>
      </c>
      <c r="E4242">
        <v>24</v>
      </c>
      <c r="F4242" t="s">
        <v>7049</v>
      </c>
      <c r="G4242">
        <v>-1.2522313968E-2</v>
      </c>
    </row>
    <row r="4243" spans="1:7" x14ac:dyDescent="0.2">
      <c r="A4243" t="str">
        <f t="shared" si="359"/>
        <v>EIF3C</v>
      </c>
      <c r="B4243" t="s">
        <v>273</v>
      </c>
      <c r="C4243">
        <v>28700012</v>
      </c>
      <c r="D4243" t="s">
        <v>8</v>
      </c>
      <c r="E4243">
        <v>23</v>
      </c>
      <c r="F4243" t="s">
        <v>7050</v>
      </c>
      <c r="G4243">
        <v>-5.2357654535200001E-3</v>
      </c>
    </row>
    <row r="4244" spans="1:7" x14ac:dyDescent="0.2">
      <c r="A4244" t="str">
        <f t="shared" si="359"/>
        <v>EIF3C</v>
      </c>
      <c r="B4244" t="s">
        <v>273</v>
      </c>
      <c r="C4244">
        <v>28722938</v>
      </c>
      <c r="D4244" t="s">
        <v>3</v>
      </c>
      <c r="E4244">
        <v>24</v>
      </c>
      <c r="F4244" t="s">
        <v>7051</v>
      </c>
      <c r="G4244">
        <v>0.15658775879600001</v>
      </c>
    </row>
    <row r="4245" spans="1:7" x14ac:dyDescent="0.2">
      <c r="A4245" t="str">
        <f t="shared" si="359"/>
        <v>EIF3C</v>
      </c>
      <c r="B4245" t="s">
        <v>273</v>
      </c>
      <c r="C4245">
        <v>28722954</v>
      </c>
      <c r="D4245" t="s">
        <v>8</v>
      </c>
      <c r="E4245">
        <v>24</v>
      </c>
      <c r="F4245" t="s">
        <v>7052</v>
      </c>
      <c r="G4245">
        <v>-3.6771150857299998E-3</v>
      </c>
    </row>
    <row r="4246" spans="1:7" x14ac:dyDescent="0.2">
      <c r="A4246" t="str">
        <f t="shared" si="359"/>
        <v>EIF3C</v>
      </c>
      <c r="B4246" t="s">
        <v>273</v>
      </c>
      <c r="C4246">
        <v>28700006</v>
      </c>
      <c r="D4246" t="s">
        <v>3</v>
      </c>
      <c r="E4246">
        <v>25</v>
      </c>
      <c r="F4246" t="s">
        <v>7053</v>
      </c>
      <c r="G4246">
        <v>-2.0903189580800001E-2</v>
      </c>
    </row>
    <row r="4247" spans="1:7" x14ac:dyDescent="0.2">
      <c r="A4247" t="str">
        <f t="shared" si="359"/>
        <v>EIF3C</v>
      </c>
      <c r="B4247" t="s">
        <v>273</v>
      </c>
      <c r="C4247">
        <v>28722878</v>
      </c>
      <c r="D4247" t="s">
        <v>3</v>
      </c>
      <c r="E4247">
        <v>24</v>
      </c>
      <c r="F4247" t="s">
        <v>7054</v>
      </c>
      <c r="G4247">
        <v>0.112674780517</v>
      </c>
    </row>
    <row r="4248" spans="1:7" x14ac:dyDescent="0.2">
      <c r="A4248" t="str">
        <f t="shared" si="359"/>
        <v>EIF3C</v>
      </c>
      <c r="B4248" t="s">
        <v>273</v>
      </c>
      <c r="C4248">
        <v>28699925</v>
      </c>
      <c r="D4248" t="s">
        <v>3</v>
      </c>
      <c r="E4248">
        <v>24</v>
      </c>
      <c r="F4248" t="s">
        <v>7055</v>
      </c>
      <c r="G4248">
        <v>7.5278125266000001E-2</v>
      </c>
    </row>
    <row r="4249" spans="1:7" x14ac:dyDescent="0.2">
      <c r="A4249" t="str">
        <f t="shared" si="359"/>
        <v>EIF3C</v>
      </c>
      <c r="B4249" t="s">
        <v>273</v>
      </c>
      <c r="C4249">
        <v>28699889</v>
      </c>
      <c r="D4249" t="s">
        <v>3</v>
      </c>
      <c r="E4249">
        <v>23</v>
      </c>
      <c r="F4249" t="s">
        <v>7056</v>
      </c>
      <c r="G4249">
        <v>2.2198451220200002E-2</v>
      </c>
    </row>
    <row r="4250" spans="1:7" x14ac:dyDescent="0.2">
      <c r="A4250" t="str">
        <f t="shared" si="359"/>
        <v>EIF3C</v>
      </c>
      <c r="B4250" t="s">
        <v>273</v>
      </c>
      <c r="C4250">
        <v>28699873</v>
      </c>
      <c r="D4250" t="s">
        <v>3</v>
      </c>
      <c r="E4250">
        <v>24</v>
      </c>
      <c r="F4250" t="s">
        <v>7057</v>
      </c>
      <c r="G4250">
        <v>4.2717970988099999E-2</v>
      </c>
    </row>
    <row r="4251" spans="1:7" x14ac:dyDescent="0.2">
      <c r="A4251" t="str">
        <f t="shared" si="359"/>
        <v>EIF3C</v>
      </c>
      <c r="B4251" t="s">
        <v>273</v>
      </c>
      <c r="C4251">
        <v>28700119</v>
      </c>
      <c r="D4251" t="s">
        <v>3</v>
      </c>
      <c r="E4251">
        <v>24</v>
      </c>
      <c r="F4251" t="s">
        <v>7058</v>
      </c>
      <c r="G4251">
        <v>2.4604456509700001E-2</v>
      </c>
    </row>
    <row r="4252" spans="1:7" x14ac:dyDescent="0.2">
      <c r="A4252" t="str">
        <f t="shared" si="359"/>
        <v>EIF3C</v>
      </c>
      <c r="B4252" t="s">
        <v>273</v>
      </c>
      <c r="C4252">
        <v>28699935</v>
      </c>
      <c r="D4252" t="s">
        <v>3</v>
      </c>
      <c r="E4252">
        <v>24</v>
      </c>
      <c r="F4252" t="s">
        <v>7059</v>
      </c>
      <c r="G4252">
        <v>-5.8103964638900003E-2</v>
      </c>
    </row>
    <row r="4253" spans="1:7" x14ac:dyDescent="0.2">
      <c r="A4253" t="str">
        <f t="shared" si="359"/>
        <v>EIF3C</v>
      </c>
      <c r="B4253" t="s">
        <v>273</v>
      </c>
      <c r="C4253">
        <v>28700020</v>
      </c>
      <c r="D4253" t="s">
        <v>3</v>
      </c>
      <c r="E4253">
        <v>23</v>
      </c>
      <c r="F4253" t="s">
        <v>7060</v>
      </c>
      <c r="G4253">
        <v>-3.61894011695E-2</v>
      </c>
    </row>
    <row r="4254" spans="1:7" x14ac:dyDescent="0.2">
      <c r="A4254" t="str">
        <f t="shared" ref="A4254:A4284" si="360">"EIF3D"</f>
        <v>EIF3D</v>
      </c>
      <c r="B4254" t="s">
        <v>193</v>
      </c>
      <c r="C4254">
        <v>36924906</v>
      </c>
      <c r="D4254" t="s">
        <v>3</v>
      </c>
      <c r="E4254">
        <v>24</v>
      </c>
      <c r="F4254" t="s">
        <v>7061</v>
      </c>
      <c r="G4254">
        <v>5.4227534389100003E-2</v>
      </c>
    </row>
    <row r="4255" spans="1:7" x14ac:dyDescent="0.2">
      <c r="A4255" t="str">
        <f t="shared" si="360"/>
        <v>EIF3D</v>
      </c>
      <c r="B4255" t="s">
        <v>193</v>
      </c>
      <c r="C4255">
        <v>36924920</v>
      </c>
      <c r="D4255" t="s">
        <v>3</v>
      </c>
      <c r="E4255">
        <v>23</v>
      </c>
      <c r="F4255" t="s">
        <v>7062</v>
      </c>
      <c r="G4255">
        <v>1.3217506512499999E-2</v>
      </c>
    </row>
    <row r="4256" spans="1:7" x14ac:dyDescent="0.2">
      <c r="A4256" t="str">
        <f t="shared" si="360"/>
        <v>EIF3D</v>
      </c>
      <c r="B4256" t="s">
        <v>193</v>
      </c>
      <c r="C4256">
        <v>36924926</v>
      </c>
      <c r="D4256" t="s">
        <v>3</v>
      </c>
      <c r="E4256">
        <v>23</v>
      </c>
      <c r="F4256" t="s">
        <v>7063</v>
      </c>
      <c r="G4256">
        <v>0.84388490988800002</v>
      </c>
    </row>
    <row r="4257" spans="1:7" x14ac:dyDescent="0.2">
      <c r="A4257" t="str">
        <f t="shared" si="360"/>
        <v>EIF3D</v>
      </c>
      <c r="B4257" t="s">
        <v>193</v>
      </c>
      <c r="C4257">
        <v>36924970</v>
      </c>
      <c r="D4257" t="s">
        <v>3</v>
      </c>
      <c r="E4257">
        <v>24</v>
      </c>
      <c r="F4257" t="s">
        <v>7064</v>
      </c>
      <c r="G4257">
        <v>0.44536103843300001</v>
      </c>
    </row>
    <row r="4258" spans="1:7" x14ac:dyDescent="0.2">
      <c r="A4258" t="str">
        <f t="shared" si="360"/>
        <v>EIF3D</v>
      </c>
      <c r="B4258" t="s">
        <v>193</v>
      </c>
      <c r="C4258">
        <v>36925236</v>
      </c>
      <c r="D4258" t="s">
        <v>3</v>
      </c>
      <c r="E4258">
        <v>22</v>
      </c>
      <c r="F4258" t="s">
        <v>7065</v>
      </c>
      <c r="G4258">
        <v>-4.4879226851900003E-2</v>
      </c>
    </row>
    <row r="4259" spans="1:7" x14ac:dyDescent="0.2">
      <c r="A4259" t="str">
        <f t="shared" si="360"/>
        <v>EIF3D</v>
      </c>
      <c r="B4259" t="s">
        <v>193</v>
      </c>
      <c r="C4259">
        <v>36925329</v>
      </c>
      <c r="D4259" t="s">
        <v>3</v>
      </c>
      <c r="E4259">
        <v>23</v>
      </c>
      <c r="F4259" t="s">
        <v>7066</v>
      </c>
      <c r="G4259">
        <v>2.3709632608299998E-2</v>
      </c>
    </row>
    <row r="4260" spans="1:7" x14ac:dyDescent="0.2">
      <c r="A4260" t="str">
        <f t="shared" si="360"/>
        <v>EIF3D</v>
      </c>
      <c r="B4260" t="s">
        <v>193</v>
      </c>
      <c r="C4260">
        <v>36924982</v>
      </c>
      <c r="D4260" t="s">
        <v>8</v>
      </c>
      <c r="E4260">
        <v>22</v>
      </c>
      <c r="F4260" t="s">
        <v>7067</v>
      </c>
      <c r="G4260">
        <v>0.97348745082999999</v>
      </c>
    </row>
    <row r="4261" spans="1:7" x14ac:dyDescent="0.2">
      <c r="A4261" t="str">
        <f t="shared" si="360"/>
        <v>EIF3D</v>
      </c>
      <c r="B4261" t="s">
        <v>193</v>
      </c>
      <c r="C4261">
        <v>36925416</v>
      </c>
      <c r="D4261" t="s">
        <v>8</v>
      </c>
      <c r="E4261">
        <v>23</v>
      </c>
      <c r="F4261" t="s">
        <v>7068</v>
      </c>
      <c r="G4261">
        <v>3.1271818549999997E-2</v>
      </c>
    </row>
    <row r="4262" spans="1:7" x14ac:dyDescent="0.2">
      <c r="A4262" t="str">
        <f t="shared" si="360"/>
        <v>EIF3D</v>
      </c>
      <c r="B4262" t="s">
        <v>193</v>
      </c>
      <c r="C4262">
        <v>36925441</v>
      </c>
      <c r="D4262" t="s">
        <v>8</v>
      </c>
      <c r="E4262">
        <v>23</v>
      </c>
      <c r="F4262" t="s">
        <v>7069</v>
      </c>
      <c r="G4262">
        <v>-1.53829200381E-2</v>
      </c>
    </row>
    <row r="4263" spans="1:7" x14ac:dyDescent="0.2">
      <c r="A4263" t="str">
        <f t="shared" si="360"/>
        <v>EIF3D</v>
      </c>
      <c r="B4263" t="s">
        <v>193</v>
      </c>
      <c r="C4263">
        <v>36925490</v>
      </c>
      <c r="D4263" t="s">
        <v>8</v>
      </c>
      <c r="E4263">
        <v>23</v>
      </c>
      <c r="F4263" t="s">
        <v>7070</v>
      </c>
      <c r="G4263">
        <v>6.6336301977200002E-2</v>
      </c>
    </row>
    <row r="4264" spans="1:7" x14ac:dyDescent="0.2">
      <c r="A4264" t="str">
        <f t="shared" si="360"/>
        <v>EIF3D</v>
      </c>
      <c r="B4264" t="s">
        <v>193</v>
      </c>
      <c r="C4264">
        <v>36924941</v>
      </c>
      <c r="D4264" t="s">
        <v>3</v>
      </c>
      <c r="E4264">
        <v>23</v>
      </c>
      <c r="F4264" t="s">
        <v>7071</v>
      </c>
      <c r="G4264">
        <v>0.40104722875600002</v>
      </c>
    </row>
    <row r="4265" spans="1:7" x14ac:dyDescent="0.2">
      <c r="A4265" t="str">
        <f t="shared" si="360"/>
        <v>EIF3D</v>
      </c>
      <c r="B4265" t="s">
        <v>193</v>
      </c>
      <c r="C4265">
        <v>36924775</v>
      </c>
      <c r="D4265" t="s">
        <v>3</v>
      </c>
      <c r="E4265">
        <v>24</v>
      </c>
      <c r="F4265" t="s">
        <v>7072</v>
      </c>
      <c r="G4265">
        <v>1.60851308187E-2</v>
      </c>
    </row>
    <row r="4266" spans="1:7" x14ac:dyDescent="0.2">
      <c r="A4266" t="str">
        <f t="shared" si="360"/>
        <v>EIF3D</v>
      </c>
      <c r="B4266" t="s">
        <v>193</v>
      </c>
      <c r="C4266">
        <v>36924738</v>
      </c>
      <c r="D4266" t="s">
        <v>3</v>
      </c>
      <c r="E4266">
        <v>23</v>
      </c>
      <c r="F4266" t="s">
        <v>7073</v>
      </c>
      <c r="G4266">
        <v>-1.0363251019399999E-3</v>
      </c>
    </row>
    <row r="4267" spans="1:7" x14ac:dyDescent="0.2">
      <c r="A4267" t="str">
        <f t="shared" si="360"/>
        <v>EIF3D</v>
      </c>
      <c r="B4267" t="s">
        <v>193</v>
      </c>
      <c r="C4267">
        <v>36925462</v>
      </c>
      <c r="D4267" t="s">
        <v>8</v>
      </c>
      <c r="E4267">
        <v>23</v>
      </c>
      <c r="F4267" t="s">
        <v>7074</v>
      </c>
      <c r="G4267">
        <v>-5.2339734069099999E-3</v>
      </c>
    </row>
    <row r="4268" spans="1:7" x14ac:dyDescent="0.2">
      <c r="A4268" t="str">
        <f t="shared" si="360"/>
        <v>EIF3D</v>
      </c>
      <c r="B4268" t="s">
        <v>193</v>
      </c>
      <c r="C4268">
        <v>36925442</v>
      </c>
      <c r="D4268" t="s">
        <v>8</v>
      </c>
      <c r="E4268">
        <v>24</v>
      </c>
      <c r="F4268" t="s">
        <v>7075</v>
      </c>
      <c r="G4268">
        <v>-3.26392120588E-2</v>
      </c>
    </row>
    <row r="4269" spans="1:7" x14ac:dyDescent="0.2">
      <c r="A4269" t="str">
        <f t="shared" si="360"/>
        <v>EIF3D</v>
      </c>
      <c r="B4269" t="s">
        <v>193</v>
      </c>
      <c r="C4269">
        <v>36925427</v>
      </c>
      <c r="D4269" t="s">
        <v>8</v>
      </c>
      <c r="E4269">
        <v>24</v>
      </c>
      <c r="F4269" t="s">
        <v>7076</v>
      </c>
      <c r="G4269">
        <v>-5.1267694455999997E-2</v>
      </c>
    </row>
    <row r="4270" spans="1:7" x14ac:dyDescent="0.2">
      <c r="A4270" t="str">
        <f t="shared" si="360"/>
        <v>EIF3D</v>
      </c>
      <c r="B4270" t="s">
        <v>193</v>
      </c>
      <c r="C4270">
        <v>36925416</v>
      </c>
      <c r="D4270" t="s">
        <v>8</v>
      </c>
      <c r="E4270">
        <v>22</v>
      </c>
      <c r="F4270" t="s">
        <v>7077</v>
      </c>
      <c r="G4270">
        <v>4.1872518958600002E-2</v>
      </c>
    </row>
    <row r="4271" spans="1:7" x14ac:dyDescent="0.2">
      <c r="A4271" t="str">
        <f t="shared" si="360"/>
        <v>EIF3D</v>
      </c>
      <c r="B4271" t="s">
        <v>193</v>
      </c>
      <c r="C4271">
        <v>36925254</v>
      </c>
      <c r="D4271" t="s">
        <v>8</v>
      </c>
      <c r="E4271">
        <v>24</v>
      </c>
      <c r="F4271" t="s">
        <v>7078</v>
      </c>
      <c r="G4271">
        <v>-8.1097403624900005E-2</v>
      </c>
    </row>
    <row r="4272" spans="1:7" x14ac:dyDescent="0.2">
      <c r="A4272" t="str">
        <f t="shared" si="360"/>
        <v>EIF3D</v>
      </c>
      <c r="B4272" t="s">
        <v>193</v>
      </c>
      <c r="C4272">
        <v>36925232</v>
      </c>
      <c r="D4272" t="s">
        <v>8</v>
      </c>
      <c r="E4272">
        <v>23</v>
      </c>
      <c r="F4272" t="s">
        <v>7079</v>
      </c>
      <c r="G4272">
        <v>-6.7070355132000006E-2</v>
      </c>
    </row>
    <row r="4273" spans="1:7" x14ac:dyDescent="0.2">
      <c r="A4273" t="str">
        <f t="shared" si="360"/>
        <v>EIF3D</v>
      </c>
      <c r="B4273" t="s">
        <v>193</v>
      </c>
      <c r="C4273">
        <v>36924982</v>
      </c>
      <c r="D4273" t="s">
        <v>8</v>
      </c>
      <c r="E4273">
        <v>24</v>
      </c>
      <c r="F4273" t="s">
        <v>7080</v>
      </c>
      <c r="G4273">
        <v>9.6466674289800006E-2</v>
      </c>
    </row>
    <row r="4274" spans="1:7" x14ac:dyDescent="0.2">
      <c r="A4274" t="str">
        <f t="shared" si="360"/>
        <v>EIF3D</v>
      </c>
      <c r="B4274" t="s">
        <v>193</v>
      </c>
      <c r="C4274">
        <v>36924967</v>
      </c>
      <c r="D4274" t="s">
        <v>8</v>
      </c>
      <c r="E4274">
        <v>23</v>
      </c>
      <c r="F4274" t="s">
        <v>7081</v>
      </c>
      <c r="G4274">
        <v>0.60018954649900003</v>
      </c>
    </row>
    <row r="4275" spans="1:7" x14ac:dyDescent="0.2">
      <c r="A4275" t="str">
        <f t="shared" si="360"/>
        <v>EIF3D</v>
      </c>
      <c r="B4275" t="s">
        <v>193</v>
      </c>
      <c r="C4275">
        <v>36925489</v>
      </c>
      <c r="D4275" t="s">
        <v>8</v>
      </c>
      <c r="E4275">
        <v>22</v>
      </c>
      <c r="F4275" t="s">
        <v>7082</v>
      </c>
      <c r="G4275">
        <v>-4.0149307404699998E-2</v>
      </c>
    </row>
    <row r="4276" spans="1:7" x14ac:dyDescent="0.2">
      <c r="A4276" t="str">
        <f t="shared" si="360"/>
        <v>EIF3D</v>
      </c>
      <c r="B4276" t="s">
        <v>193</v>
      </c>
      <c r="C4276">
        <v>36924856</v>
      </c>
      <c r="D4276" t="s">
        <v>8</v>
      </c>
      <c r="E4276">
        <v>24</v>
      </c>
      <c r="F4276" t="s">
        <v>7083</v>
      </c>
      <c r="G4276">
        <v>0.116677846402</v>
      </c>
    </row>
    <row r="4277" spans="1:7" x14ac:dyDescent="0.2">
      <c r="A4277" t="str">
        <f t="shared" si="360"/>
        <v>EIF3D</v>
      </c>
      <c r="B4277" t="s">
        <v>193</v>
      </c>
      <c r="C4277">
        <v>36924970</v>
      </c>
      <c r="D4277" t="s">
        <v>3</v>
      </c>
      <c r="E4277">
        <v>23</v>
      </c>
      <c r="F4277" t="s">
        <v>7084</v>
      </c>
      <c r="G4277">
        <v>0.604897420794</v>
      </c>
    </row>
    <row r="4278" spans="1:7" x14ac:dyDescent="0.2">
      <c r="A4278" t="str">
        <f t="shared" si="360"/>
        <v>EIF3D</v>
      </c>
      <c r="B4278" t="s">
        <v>193</v>
      </c>
      <c r="C4278">
        <v>36925251</v>
      </c>
      <c r="D4278" t="s">
        <v>3</v>
      </c>
      <c r="E4278">
        <v>22</v>
      </c>
      <c r="F4278" t="s">
        <v>7085</v>
      </c>
      <c r="G4278">
        <v>-5.6306701713900002E-2</v>
      </c>
    </row>
    <row r="4279" spans="1:7" x14ac:dyDescent="0.2">
      <c r="A4279" t="str">
        <f t="shared" si="360"/>
        <v>EIF3D</v>
      </c>
      <c r="B4279" t="s">
        <v>193</v>
      </c>
      <c r="C4279">
        <v>36924933</v>
      </c>
      <c r="D4279" t="s">
        <v>8</v>
      </c>
      <c r="E4279">
        <v>24</v>
      </c>
      <c r="F4279" t="s">
        <v>7086</v>
      </c>
      <c r="G4279">
        <v>0.86973785373599999</v>
      </c>
    </row>
    <row r="4280" spans="1:7" x14ac:dyDescent="0.2">
      <c r="A4280" t="str">
        <f t="shared" si="360"/>
        <v>EIF3D</v>
      </c>
      <c r="B4280" t="s">
        <v>193</v>
      </c>
      <c r="C4280">
        <v>36924925</v>
      </c>
      <c r="D4280" t="s">
        <v>3</v>
      </c>
      <c r="E4280">
        <v>24</v>
      </c>
      <c r="F4280" t="s">
        <v>7087</v>
      </c>
      <c r="G4280">
        <v>1.15677469543</v>
      </c>
    </row>
    <row r="4281" spans="1:7" x14ac:dyDescent="0.2">
      <c r="A4281" t="str">
        <f t="shared" si="360"/>
        <v>EIF3D</v>
      </c>
      <c r="B4281" t="s">
        <v>193</v>
      </c>
      <c r="C4281">
        <v>36924851</v>
      </c>
      <c r="D4281" t="s">
        <v>3</v>
      </c>
      <c r="E4281">
        <v>23</v>
      </c>
      <c r="F4281" t="s">
        <v>7088</v>
      </c>
      <c r="G4281">
        <v>-4.3384769794699997E-2</v>
      </c>
    </row>
    <row r="4282" spans="1:7" x14ac:dyDescent="0.2">
      <c r="A4282" t="str">
        <f t="shared" si="360"/>
        <v>EIF3D</v>
      </c>
      <c r="B4282" t="s">
        <v>193</v>
      </c>
      <c r="C4282">
        <v>36925281</v>
      </c>
      <c r="D4282" t="s">
        <v>3</v>
      </c>
      <c r="E4282">
        <v>24</v>
      </c>
      <c r="F4282" t="s">
        <v>7089</v>
      </c>
      <c r="G4282">
        <v>-1.91657073968E-2</v>
      </c>
    </row>
    <row r="4283" spans="1:7" x14ac:dyDescent="0.2">
      <c r="A4283" t="str">
        <f t="shared" si="360"/>
        <v>EIF3D</v>
      </c>
      <c r="B4283" t="s">
        <v>193</v>
      </c>
      <c r="C4283">
        <v>36925337</v>
      </c>
      <c r="D4283" t="s">
        <v>3</v>
      </c>
      <c r="E4283">
        <v>22</v>
      </c>
      <c r="F4283" t="s">
        <v>7090</v>
      </c>
      <c r="G4283">
        <v>2.5819695109999999E-2</v>
      </c>
    </row>
    <row r="4284" spans="1:7" x14ac:dyDescent="0.2">
      <c r="A4284" t="str">
        <f t="shared" si="360"/>
        <v>EIF3D</v>
      </c>
      <c r="B4284" t="s">
        <v>193</v>
      </c>
      <c r="C4284">
        <v>36924749</v>
      </c>
      <c r="D4284" t="s">
        <v>8</v>
      </c>
      <c r="E4284">
        <v>24</v>
      </c>
      <c r="F4284" t="s">
        <v>7091</v>
      </c>
      <c r="G4284">
        <v>4.1590559003699998E-2</v>
      </c>
    </row>
    <row r="4285" spans="1:7" x14ac:dyDescent="0.2">
      <c r="A4285" t="str">
        <f t="shared" ref="A4285:A4294" si="361">"EIF3E"</f>
        <v>EIF3E</v>
      </c>
      <c r="B4285" t="s">
        <v>1491</v>
      </c>
      <c r="C4285">
        <v>109260927</v>
      </c>
      <c r="D4285" t="s">
        <v>3</v>
      </c>
      <c r="E4285">
        <v>25</v>
      </c>
      <c r="F4285" t="s">
        <v>7092</v>
      </c>
      <c r="G4285">
        <v>-5.15084202093E-2</v>
      </c>
    </row>
    <row r="4286" spans="1:7" x14ac:dyDescent="0.2">
      <c r="A4286" t="str">
        <f t="shared" si="361"/>
        <v>EIF3E</v>
      </c>
      <c r="B4286" t="s">
        <v>1491</v>
      </c>
      <c r="C4286">
        <v>109260825</v>
      </c>
      <c r="D4286" t="s">
        <v>3</v>
      </c>
      <c r="E4286">
        <v>25</v>
      </c>
      <c r="F4286" t="s">
        <v>7093</v>
      </c>
      <c r="G4286">
        <v>3.7897474761E-2</v>
      </c>
    </row>
    <row r="4287" spans="1:7" x14ac:dyDescent="0.2">
      <c r="A4287" t="str">
        <f t="shared" si="361"/>
        <v>EIF3E</v>
      </c>
      <c r="B4287" t="s">
        <v>1491</v>
      </c>
      <c r="C4287">
        <v>109261032</v>
      </c>
      <c r="D4287" t="s">
        <v>8</v>
      </c>
      <c r="E4287">
        <v>24</v>
      </c>
      <c r="F4287" t="s">
        <v>7094</v>
      </c>
      <c r="G4287">
        <v>5.0041614376900002E-2</v>
      </c>
    </row>
    <row r="4288" spans="1:7" x14ac:dyDescent="0.2">
      <c r="A4288" t="str">
        <f t="shared" si="361"/>
        <v>EIF3E</v>
      </c>
      <c r="B4288" t="s">
        <v>1491</v>
      </c>
      <c r="C4288">
        <v>109260808</v>
      </c>
      <c r="D4288" t="s">
        <v>3</v>
      </c>
      <c r="E4288">
        <v>25</v>
      </c>
      <c r="F4288" t="s">
        <v>7095</v>
      </c>
      <c r="G4288">
        <v>2.8472233907199999E-2</v>
      </c>
    </row>
    <row r="4289" spans="1:7" x14ac:dyDescent="0.2">
      <c r="A4289" t="str">
        <f t="shared" si="361"/>
        <v>EIF3E</v>
      </c>
      <c r="B4289" t="s">
        <v>1491</v>
      </c>
      <c r="C4289">
        <v>109260741</v>
      </c>
      <c r="D4289" t="s">
        <v>3</v>
      </c>
      <c r="E4289">
        <v>24</v>
      </c>
      <c r="F4289" t="s">
        <v>7096</v>
      </c>
      <c r="G4289">
        <v>0.80539707330200005</v>
      </c>
    </row>
    <row r="4290" spans="1:7" x14ac:dyDescent="0.2">
      <c r="A4290" t="str">
        <f t="shared" si="361"/>
        <v>EIF3E</v>
      </c>
      <c r="B4290" t="s">
        <v>1491</v>
      </c>
      <c r="C4290">
        <v>109260715</v>
      </c>
      <c r="D4290" t="s">
        <v>3</v>
      </c>
      <c r="E4290">
        <v>24</v>
      </c>
      <c r="F4290" t="s">
        <v>7097</v>
      </c>
      <c r="G4290">
        <v>0.70941161752399995</v>
      </c>
    </row>
    <row r="4291" spans="1:7" x14ac:dyDescent="0.2">
      <c r="A4291" t="str">
        <f t="shared" si="361"/>
        <v>EIF3E</v>
      </c>
      <c r="B4291" t="s">
        <v>1491</v>
      </c>
      <c r="C4291">
        <v>109260756</v>
      </c>
      <c r="D4291" t="s">
        <v>8</v>
      </c>
      <c r="E4291">
        <v>23</v>
      </c>
      <c r="F4291" t="s">
        <v>7098</v>
      </c>
      <c r="G4291">
        <v>0.28361188926999997</v>
      </c>
    </row>
    <row r="4292" spans="1:7" x14ac:dyDescent="0.2">
      <c r="A4292" t="str">
        <f t="shared" si="361"/>
        <v>EIF3E</v>
      </c>
      <c r="B4292" t="s">
        <v>1491</v>
      </c>
      <c r="C4292">
        <v>109260817</v>
      </c>
      <c r="D4292" t="s">
        <v>3</v>
      </c>
      <c r="E4292">
        <v>24</v>
      </c>
      <c r="F4292" t="s">
        <v>7099</v>
      </c>
      <c r="G4292">
        <v>2.3377448803600001E-2</v>
      </c>
    </row>
    <row r="4293" spans="1:7" x14ac:dyDescent="0.2">
      <c r="A4293" t="str">
        <f t="shared" si="361"/>
        <v>EIF3E</v>
      </c>
      <c r="B4293" t="s">
        <v>1491</v>
      </c>
      <c r="C4293">
        <v>109260802</v>
      </c>
      <c r="D4293" t="s">
        <v>3</v>
      </c>
      <c r="E4293">
        <v>25</v>
      </c>
      <c r="F4293" t="s">
        <v>7100</v>
      </c>
      <c r="G4293">
        <v>6.7244848568800003E-2</v>
      </c>
    </row>
    <row r="4294" spans="1:7" x14ac:dyDescent="0.2">
      <c r="A4294" t="str">
        <f t="shared" si="361"/>
        <v>EIF3E</v>
      </c>
      <c r="B4294" t="s">
        <v>1491</v>
      </c>
      <c r="C4294">
        <v>109260697</v>
      </c>
      <c r="D4294" t="s">
        <v>3</v>
      </c>
      <c r="E4294">
        <v>23</v>
      </c>
      <c r="F4294" t="s">
        <v>7101</v>
      </c>
      <c r="G4294">
        <v>1.48519130917</v>
      </c>
    </row>
    <row r="4295" spans="1:7" x14ac:dyDescent="0.2">
      <c r="A4295" t="str">
        <f t="shared" ref="A4295:A4323" si="362">"EIF3F"</f>
        <v>EIF3F</v>
      </c>
      <c r="B4295" t="s">
        <v>291</v>
      </c>
      <c r="C4295">
        <v>8008902</v>
      </c>
      <c r="D4295" t="s">
        <v>8</v>
      </c>
      <c r="E4295">
        <v>25</v>
      </c>
      <c r="F4295" t="s">
        <v>7102</v>
      </c>
      <c r="G4295">
        <v>4.3465664669400002E-2</v>
      </c>
    </row>
    <row r="4296" spans="1:7" x14ac:dyDescent="0.2">
      <c r="A4296" t="str">
        <f t="shared" si="362"/>
        <v>EIF3F</v>
      </c>
      <c r="B4296" t="s">
        <v>291</v>
      </c>
      <c r="C4296">
        <v>8008844</v>
      </c>
      <c r="D4296" t="s">
        <v>3</v>
      </c>
      <c r="E4296">
        <v>27</v>
      </c>
      <c r="F4296" t="s">
        <v>7103</v>
      </c>
      <c r="G4296">
        <v>2.50637789292E-2</v>
      </c>
    </row>
    <row r="4297" spans="1:7" x14ac:dyDescent="0.2">
      <c r="A4297" t="str">
        <f t="shared" si="362"/>
        <v>EIF3F</v>
      </c>
      <c r="B4297" t="s">
        <v>291</v>
      </c>
      <c r="C4297">
        <v>8008870</v>
      </c>
      <c r="D4297" t="s">
        <v>3</v>
      </c>
      <c r="E4297">
        <v>26</v>
      </c>
      <c r="F4297" t="s">
        <v>7104</v>
      </c>
      <c r="G4297">
        <v>4.8738590646699997E-2</v>
      </c>
    </row>
    <row r="4298" spans="1:7" x14ac:dyDescent="0.2">
      <c r="A4298" t="str">
        <f t="shared" si="362"/>
        <v>EIF3F</v>
      </c>
      <c r="B4298" t="s">
        <v>291</v>
      </c>
      <c r="C4298">
        <v>8008882</v>
      </c>
      <c r="D4298" t="s">
        <v>3</v>
      </c>
      <c r="E4298">
        <v>25</v>
      </c>
      <c r="F4298" t="s">
        <v>7105</v>
      </c>
      <c r="G4298">
        <v>2.7344348629399998E-2</v>
      </c>
    </row>
    <row r="4299" spans="1:7" x14ac:dyDescent="0.2">
      <c r="A4299" t="str">
        <f t="shared" si="362"/>
        <v>EIF3F</v>
      </c>
      <c r="B4299" t="s">
        <v>291</v>
      </c>
      <c r="C4299">
        <v>8008413</v>
      </c>
      <c r="D4299" t="s">
        <v>3</v>
      </c>
      <c r="E4299">
        <v>24</v>
      </c>
      <c r="F4299" t="s">
        <v>7106</v>
      </c>
      <c r="G4299">
        <v>3.2902201854099998E-2</v>
      </c>
    </row>
    <row r="4300" spans="1:7" x14ac:dyDescent="0.2">
      <c r="A4300" t="str">
        <f t="shared" si="362"/>
        <v>EIF3F</v>
      </c>
      <c r="B4300" t="s">
        <v>291</v>
      </c>
      <c r="C4300">
        <v>8008879</v>
      </c>
      <c r="D4300" t="s">
        <v>3</v>
      </c>
      <c r="E4300">
        <v>25</v>
      </c>
      <c r="F4300" t="s">
        <v>7107</v>
      </c>
      <c r="G4300">
        <v>5.7935881555599998E-2</v>
      </c>
    </row>
    <row r="4301" spans="1:7" x14ac:dyDescent="0.2">
      <c r="A4301" t="str">
        <f t="shared" si="362"/>
        <v>EIF3F</v>
      </c>
      <c r="B4301" t="s">
        <v>291</v>
      </c>
      <c r="C4301">
        <v>7992022</v>
      </c>
      <c r="D4301" t="s">
        <v>3</v>
      </c>
      <c r="E4301">
        <v>25</v>
      </c>
      <c r="F4301" t="s">
        <v>7108</v>
      </c>
      <c r="G4301">
        <v>3.2092891349299997E-2</v>
      </c>
    </row>
    <row r="4302" spans="1:7" x14ac:dyDescent="0.2">
      <c r="A4302" t="str">
        <f t="shared" si="362"/>
        <v>EIF3F</v>
      </c>
      <c r="B4302" t="s">
        <v>291</v>
      </c>
      <c r="C4302">
        <v>7992027</v>
      </c>
      <c r="D4302" t="s">
        <v>3</v>
      </c>
      <c r="E4302">
        <v>25</v>
      </c>
      <c r="F4302" t="s">
        <v>7109</v>
      </c>
      <c r="G4302">
        <v>2.5168961310400001E-2</v>
      </c>
    </row>
    <row r="4303" spans="1:7" x14ac:dyDescent="0.2">
      <c r="A4303" t="str">
        <f t="shared" si="362"/>
        <v>EIF3F</v>
      </c>
      <c r="B4303" t="s">
        <v>291</v>
      </c>
      <c r="C4303">
        <v>8008413</v>
      </c>
      <c r="D4303" t="s">
        <v>3</v>
      </c>
      <c r="E4303">
        <v>23</v>
      </c>
      <c r="F4303" t="s">
        <v>7110</v>
      </c>
      <c r="G4303">
        <v>1.8975662605700001E-2</v>
      </c>
    </row>
    <row r="4304" spans="1:7" x14ac:dyDescent="0.2">
      <c r="A4304" t="str">
        <f t="shared" si="362"/>
        <v>EIF3F</v>
      </c>
      <c r="B4304" t="s">
        <v>291</v>
      </c>
      <c r="C4304">
        <v>8008426</v>
      </c>
      <c r="D4304" t="s">
        <v>3</v>
      </c>
      <c r="E4304">
        <v>26</v>
      </c>
      <c r="F4304" t="s">
        <v>7111</v>
      </c>
      <c r="G4304">
        <v>3.10850934419E-2</v>
      </c>
    </row>
    <row r="4305" spans="1:7" x14ac:dyDescent="0.2">
      <c r="A4305" t="str">
        <f t="shared" si="362"/>
        <v>EIF3F</v>
      </c>
      <c r="B4305" t="s">
        <v>291</v>
      </c>
      <c r="C4305">
        <v>8008618</v>
      </c>
      <c r="D4305" t="s">
        <v>3</v>
      </c>
      <c r="E4305">
        <v>27</v>
      </c>
      <c r="F4305" t="s">
        <v>7112</v>
      </c>
      <c r="G4305">
        <v>8.1416051424999997E-2</v>
      </c>
    </row>
    <row r="4306" spans="1:7" x14ac:dyDescent="0.2">
      <c r="A4306" t="str">
        <f t="shared" si="362"/>
        <v>EIF3F</v>
      </c>
      <c r="B4306" t="s">
        <v>291</v>
      </c>
      <c r="C4306">
        <v>8008655</v>
      </c>
      <c r="D4306" t="s">
        <v>3</v>
      </c>
      <c r="E4306">
        <v>23</v>
      </c>
      <c r="F4306" t="s">
        <v>7113</v>
      </c>
      <c r="G4306">
        <v>0.17537332394399999</v>
      </c>
    </row>
    <row r="4307" spans="1:7" x14ac:dyDescent="0.2">
      <c r="A4307" t="str">
        <f t="shared" si="362"/>
        <v>EIF3F</v>
      </c>
      <c r="B4307" t="s">
        <v>291</v>
      </c>
      <c r="C4307">
        <v>8008660</v>
      </c>
      <c r="D4307" t="s">
        <v>3</v>
      </c>
      <c r="E4307">
        <v>26</v>
      </c>
      <c r="F4307" t="s">
        <v>7114</v>
      </c>
      <c r="G4307">
        <v>5.1522582445300003E-3</v>
      </c>
    </row>
    <row r="4308" spans="1:7" x14ac:dyDescent="0.2">
      <c r="A4308" t="str">
        <f t="shared" si="362"/>
        <v>EIF3F</v>
      </c>
      <c r="B4308" t="s">
        <v>291</v>
      </c>
      <c r="C4308">
        <v>8008695</v>
      </c>
      <c r="D4308" t="s">
        <v>3</v>
      </c>
      <c r="E4308">
        <v>25</v>
      </c>
      <c r="F4308" t="s">
        <v>7115</v>
      </c>
      <c r="G4308">
        <v>0.34153316165399999</v>
      </c>
    </row>
    <row r="4309" spans="1:7" x14ac:dyDescent="0.2">
      <c r="A4309" t="str">
        <f t="shared" si="362"/>
        <v>EIF3F</v>
      </c>
      <c r="B4309" t="s">
        <v>291</v>
      </c>
      <c r="C4309">
        <v>8008705</v>
      </c>
      <c r="D4309" t="s">
        <v>3</v>
      </c>
      <c r="E4309">
        <v>24</v>
      </c>
      <c r="F4309" t="s">
        <v>7116</v>
      </c>
      <c r="G4309">
        <v>-7.1330804260099998E-3</v>
      </c>
    </row>
    <row r="4310" spans="1:7" x14ac:dyDescent="0.2">
      <c r="A4310" t="str">
        <f t="shared" si="362"/>
        <v>EIF3F</v>
      </c>
      <c r="B4310" t="s">
        <v>291</v>
      </c>
      <c r="C4310">
        <v>8009070</v>
      </c>
      <c r="D4310" t="s">
        <v>8</v>
      </c>
      <c r="E4310">
        <v>25</v>
      </c>
      <c r="F4310" t="s">
        <v>7117</v>
      </c>
      <c r="G4310">
        <v>0.36657555605999997</v>
      </c>
    </row>
    <row r="4311" spans="1:7" x14ac:dyDescent="0.2">
      <c r="A4311" t="str">
        <f t="shared" si="362"/>
        <v>EIF3F</v>
      </c>
      <c r="B4311" t="s">
        <v>291</v>
      </c>
      <c r="C4311">
        <v>8008917</v>
      </c>
      <c r="D4311" t="s">
        <v>3</v>
      </c>
      <c r="E4311">
        <v>21</v>
      </c>
      <c r="F4311" t="s">
        <v>7118</v>
      </c>
      <c r="G4311">
        <v>1.3336283071599999</v>
      </c>
    </row>
    <row r="4312" spans="1:7" x14ac:dyDescent="0.2">
      <c r="A4312" t="str">
        <f t="shared" si="362"/>
        <v>EIF3F</v>
      </c>
      <c r="B4312" t="s">
        <v>291</v>
      </c>
      <c r="C4312">
        <v>8008710</v>
      </c>
      <c r="D4312" t="s">
        <v>8</v>
      </c>
      <c r="E4312">
        <v>27</v>
      </c>
      <c r="F4312" t="s">
        <v>7119</v>
      </c>
      <c r="G4312">
        <v>1.9993752896799999E-3</v>
      </c>
    </row>
    <row r="4313" spans="1:7" x14ac:dyDescent="0.2">
      <c r="A4313" t="str">
        <f t="shared" si="362"/>
        <v>EIF3F</v>
      </c>
      <c r="B4313" t="s">
        <v>291</v>
      </c>
      <c r="C4313">
        <v>8008941</v>
      </c>
      <c r="D4313" t="s">
        <v>3</v>
      </c>
      <c r="E4313">
        <v>25</v>
      </c>
      <c r="F4313" t="s">
        <v>7120</v>
      </c>
      <c r="G4313">
        <v>1.28418987977</v>
      </c>
    </row>
    <row r="4314" spans="1:7" x14ac:dyDescent="0.2">
      <c r="A4314" t="str">
        <f t="shared" si="362"/>
        <v>EIF3F</v>
      </c>
      <c r="B4314" t="s">
        <v>291</v>
      </c>
      <c r="C4314">
        <v>7991842</v>
      </c>
      <c r="D4314" t="s">
        <v>8</v>
      </c>
      <c r="E4314">
        <v>22</v>
      </c>
      <c r="F4314" t="s">
        <v>7121</v>
      </c>
      <c r="G4314">
        <v>-1.27317594602E-2</v>
      </c>
    </row>
    <row r="4315" spans="1:7" x14ac:dyDescent="0.2">
      <c r="A4315" t="str">
        <f t="shared" si="362"/>
        <v>EIF3F</v>
      </c>
      <c r="B4315" t="s">
        <v>291</v>
      </c>
      <c r="C4315">
        <v>7991878</v>
      </c>
      <c r="D4315" t="s">
        <v>8</v>
      </c>
      <c r="E4315">
        <v>25</v>
      </c>
      <c r="F4315" t="s">
        <v>7122</v>
      </c>
      <c r="G4315">
        <v>-2.8008903563499998E-2</v>
      </c>
    </row>
    <row r="4316" spans="1:7" x14ac:dyDescent="0.2">
      <c r="A4316" t="str">
        <f t="shared" si="362"/>
        <v>EIF3F</v>
      </c>
      <c r="B4316" t="s">
        <v>291</v>
      </c>
      <c r="C4316">
        <v>8008622</v>
      </c>
      <c r="D4316" t="s">
        <v>8</v>
      </c>
      <c r="E4316">
        <v>24</v>
      </c>
      <c r="F4316" t="s">
        <v>7123</v>
      </c>
      <c r="G4316">
        <v>2.9410229010699999E-2</v>
      </c>
    </row>
    <row r="4317" spans="1:7" x14ac:dyDescent="0.2">
      <c r="A4317" t="str">
        <f t="shared" si="362"/>
        <v>EIF3F</v>
      </c>
      <c r="B4317" t="s">
        <v>291</v>
      </c>
      <c r="C4317">
        <v>8008674</v>
      </c>
      <c r="D4317" t="s">
        <v>8</v>
      </c>
      <c r="E4317">
        <v>25</v>
      </c>
      <c r="F4317" t="s">
        <v>7124</v>
      </c>
      <c r="G4317">
        <v>2.30896519376E-2</v>
      </c>
    </row>
    <row r="4318" spans="1:7" x14ac:dyDescent="0.2">
      <c r="A4318" t="str">
        <f t="shared" si="362"/>
        <v>EIF3F</v>
      </c>
      <c r="B4318" t="s">
        <v>291</v>
      </c>
      <c r="C4318">
        <v>8008671</v>
      </c>
      <c r="D4318" t="s">
        <v>3</v>
      </c>
      <c r="E4318">
        <v>25</v>
      </c>
      <c r="F4318" t="s">
        <v>7125</v>
      </c>
      <c r="G4318">
        <v>0.17264312873000001</v>
      </c>
    </row>
    <row r="4319" spans="1:7" x14ac:dyDescent="0.2">
      <c r="A4319" t="str">
        <f t="shared" si="362"/>
        <v>EIF3F</v>
      </c>
      <c r="B4319" t="s">
        <v>291</v>
      </c>
      <c r="C4319">
        <v>7992011</v>
      </c>
      <c r="D4319" t="s">
        <v>3</v>
      </c>
      <c r="E4319">
        <v>25</v>
      </c>
      <c r="F4319" t="s">
        <v>7126</v>
      </c>
      <c r="G4319">
        <v>0.382181813067</v>
      </c>
    </row>
    <row r="4320" spans="1:7" x14ac:dyDescent="0.2">
      <c r="A4320" t="str">
        <f t="shared" si="362"/>
        <v>EIF3F</v>
      </c>
      <c r="B4320" t="s">
        <v>291</v>
      </c>
      <c r="C4320">
        <v>8008953</v>
      </c>
      <c r="D4320" t="s">
        <v>3</v>
      </c>
      <c r="E4320">
        <v>25</v>
      </c>
      <c r="F4320" t="s">
        <v>7127</v>
      </c>
      <c r="G4320">
        <v>0.29457788508600002</v>
      </c>
    </row>
    <row r="4321" spans="1:7" x14ac:dyDescent="0.2">
      <c r="A4321" t="str">
        <f t="shared" si="362"/>
        <v>EIF3F</v>
      </c>
      <c r="B4321" t="s">
        <v>291</v>
      </c>
      <c r="C4321">
        <v>7991795</v>
      </c>
      <c r="D4321" t="s">
        <v>3</v>
      </c>
      <c r="E4321">
        <v>23</v>
      </c>
      <c r="F4321" t="s">
        <v>7128</v>
      </c>
      <c r="G4321">
        <v>1.4783213440600001E-2</v>
      </c>
    </row>
    <row r="4322" spans="1:7" x14ac:dyDescent="0.2">
      <c r="A4322" t="str">
        <f t="shared" si="362"/>
        <v>EIF3F</v>
      </c>
      <c r="B4322" t="s">
        <v>291</v>
      </c>
      <c r="C4322">
        <v>7991848</v>
      </c>
      <c r="D4322" t="s">
        <v>3</v>
      </c>
      <c r="E4322">
        <v>28</v>
      </c>
      <c r="F4322" t="s">
        <v>7129</v>
      </c>
      <c r="G4322">
        <v>-9.0330676511099994E-2</v>
      </c>
    </row>
    <row r="4323" spans="1:7" x14ac:dyDescent="0.2">
      <c r="A4323" t="str">
        <f t="shared" si="362"/>
        <v>EIF3F</v>
      </c>
      <c r="B4323" t="s">
        <v>291</v>
      </c>
      <c r="C4323">
        <v>8008936</v>
      </c>
      <c r="D4323" t="s">
        <v>3</v>
      </c>
      <c r="E4323">
        <v>28</v>
      </c>
      <c r="F4323" t="s">
        <v>7130</v>
      </c>
      <c r="G4323">
        <v>2.5458622106999998E-3</v>
      </c>
    </row>
    <row r="4324" spans="1:7" x14ac:dyDescent="0.2">
      <c r="A4324" t="str">
        <f t="shared" ref="A4324:A4333" si="363">"EIF3G"</f>
        <v>EIF3G</v>
      </c>
      <c r="B4324" t="s">
        <v>245</v>
      </c>
      <c r="C4324">
        <v>10230305</v>
      </c>
      <c r="D4324" t="s">
        <v>3</v>
      </c>
      <c r="E4324">
        <v>24</v>
      </c>
      <c r="F4324" t="s">
        <v>7131</v>
      </c>
      <c r="G4324">
        <v>0.45626997291999999</v>
      </c>
    </row>
    <row r="4325" spans="1:7" x14ac:dyDescent="0.2">
      <c r="A4325" t="str">
        <f t="shared" si="363"/>
        <v>EIF3G</v>
      </c>
      <c r="B4325" t="s">
        <v>245</v>
      </c>
      <c r="C4325">
        <v>10230350</v>
      </c>
      <c r="D4325" t="s">
        <v>3</v>
      </c>
      <c r="E4325">
        <v>23</v>
      </c>
      <c r="F4325" t="s">
        <v>7132</v>
      </c>
      <c r="G4325">
        <v>0.37208631277600002</v>
      </c>
    </row>
    <row r="4326" spans="1:7" x14ac:dyDescent="0.2">
      <c r="A4326" t="str">
        <f t="shared" si="363"/>
        <v>EIF3G</v>
      </c>
      <c r="B4326" t="s">
        <v>245</v>
      </c>
      <c r="C4326">
        <v>10230452</v>
      </c>
      <c r="D4326" t="s">
        <v>3</v>
      </c>
      <c r="E4326">
        <v>24</v>
      </c>
      <c r="F4326" t="s">
        <v>7133</v>
      </c>
      <c r="G4326">
        <v>2.6327039310500001E-2</v>
      </c>
    </row>
    <row r="4327" spans="1:7" x14ac:dyDescent="0.2">
      <c r="A4327" t="str">
        <f t="shared" si="363"/>
        <v>EIF3G</v>
      </c>
      <c r="B4327" t="s">
        <v>245</v>
      </c>
      <c r="C4327">
        <v>10230463</v>
      </c>
      <c r="D4327" t="s">
        <v>3</v>
      </c>
      <c r="E4327">
        <v>24</v>
      </c>
      <c r="F4327" t="s">
        <v>7134</v>
      </c>
      <c r="G4327">
        <v>-1.19788453151E-2</v>
      </c>
    </row>
    <row r="4328" spans="1:7" x14ac:dyDescent="0.2">
      <c r="A4328" t="str">
        <f t="shared" si="363"/>
        <v>EIF3G</v>
      </c>
      <c r="B4328" t="s">
        <v>245</v>
      </c>
      <c r="C4328">
        <v>10230485</v>
      </c>
      <c r="D4328" t="s">
        <v>3</v>
      </c>
      <c r="E4328">
        <v>23</v>
      </c>
      <c r="F4328" t="s">
        <v>7135</v>
      </c>
      <c r="G4328">
        <v>0.17876602041299999</v>
      </c>
    </row>
    <row r="4329" spans="1:7" x14ac:dyDescent="0.2">
      <c r="A4329" t="str">
        <f t="shared" si="363"/>
        <v>EIF3G</v>
      </c>
      <c r="B4329" t="s">
        <v>245</v>
      </c>
      <c r="C4329">
        <v>10230310</v>
      </c>
      <c r="D4329" t="s">
        <v>8</v>
      </c>
      <c r="E4329">
        <v>23</v>
      </c>
      <c r="F4329" t="s">
        <v>7136</v>
      </c>
      <c r="G4329">
        <v>1.57399654496</v>
      </c>
    </row>
    <row r="4330" spans="1:7" x14ac:dyDescent="0.2">
      <c r="A4330" t="str">
        <f t="shared" si="363"/>
        <v>EIF3G</v>
      </c>
      <c r="B4330" t="s">
        <v>245</v>
      </c>
      <c r="C4330">
        <v>10230491</v>
      </c>
      <c r="D4330" t="s">
        <v>3</v>
      </c>
      <c r="E4330">
        <v>22</v>
      </c>
      <c r="F4330" t="s">
        <v>7137</v>
      </c>
      <c r="G4330">
        <v>0.41830621888399999</v>
      </c>
    </row>
    <row r="4331" spans="1:7" x14ac:dyDescent="0.2">
      <c r="A4331" t="str">
        <f t="shared" si="363"/>
        <v>EIF3G</v>
      </c>
      <c r="B4331" t="s">
        <v>245</v>
      </c>
      <c r="C4331">
        <v>10230531</v>
      </c>
      <c r="D4331" t="s">
        <v>8</v>
      </c>
      <c r="E4331">
        <v>24</v>
      </c>
      <c r="F4331" t="s">
        <v>7138</v>
      </c>
      <c r="G4331">
        <v>0.96973348211900001</v>
      </c>
    </row>
    <row r="4332" spans="1:7" x14ac:dyDescent="0.2">
      <c r="A4332" t="str">
        <f t="shared" si="363"/>
        <v>EIF3G</v>
      </c>
      <c r="B4332" t="s">
        <v>245</v>
      </c>
      <c r="C4332">
        <v>10230627</v>
      </c>
      <c r="D4332" t="s">
        <v>8</v>
      </c>
      <c r="E4332">
        <v>24</v>
      </c>
      <c r="F4332" t="s">
        <v>7139</v>
      </c>
      <c r="G4332">
        <v>4.4112355776199999E-2</v>
      </c>
    </row>
    <row r="4333" spans="1:7" x14ac:dyDescent="0.2">
      <c r="A4333" t="str">
        <f t="shared" si="363"/>
        <v>EIF3G</v>
      </c>
      <c r="B4333" t="s">
        <v>245</v>
      </c>
      <c r="C4333">
        <v>10230419</v>
      </c>
      <c r="D4333" t="s">
        <v>8</v>
      </c>
      <c r="E4333">
        <v>24</v>
      </c>
      <c r="F4333" t="s">
        <v>7140</v>
      </c>
      <c r="G4333">
        <v>3.0633233664899999E-2</v>
      </c>
    </row>
    <row r="4334" spans="1:7" x14ac:dyDescent="0.2">
      <c r="A4334" t="str">
        <f t="shared" ref="A4334:A4343" si="364">"EIF3H"</f>
        <v>EIF3H</v>
      </c>
      <c r="B4334" t="s">
        <v>1491</v>
      </c>
      <c r="C4334">
        <v>117767908</v>
      </c>
      <c r="D4334" t="s">
        <v>3</v>
      </c>
      <c r="E4334">
        <v>23</v>
      </c>
      <c r="F4334" t="s">
        <v>7141</v>
      </c>
      <c r="G4334">
        <v>2.80166114651E-2</v>
      </c>
    </row>
    <row r="4335" spans="1:7" x14ac:dyDescent="0.2">
      <c r="A4335" t="str">
        <f t="shared" si="364"/>
        <v>EIF3H</v>
      </c>
      <c r="B4335" t="s">
        <v>1491</v>
      </c>
      <c r="C4335">
        <v>117768010</v>
      </c>
      <c r="D4335" t="s">
        <v>3</v>
      </c>
      <c r="E4335">
        <v>23</v>
      </c>
      <c r="F4335" t="s">
        <v>7142</v>
      </c>
      <c r="G4335">
        <v>1.13421266766</v>
      </c>
    </row>
    <row r="4336" spans="1:7" x14ac:dyDescent="0.2">
      <c r="A4336" t="str">
        <f t="shared" si="364"/>
        <v>EIF3H</v>
      </c>
      <c r="B4336" t="s">
        <v>1491</v>
      </c>
      <c r="C4336">
        <v>117768020</v>
      </c>
      <c r="D4336" t="s">
        <v>3</v>
      </c>
      <c r="E4336">
        <v>22</v>
      </c>
      <c r="F4336" t="s">
        <v>7143</v>
      </c>
      <c r="G4336">
        <v>0.37522899148599997</v>
      </c>
    </row>
    <row r="4337" spans="1:7" x14ac:dyDescent="0.2">
      <c r="A4337" t="str">
        <f t="shared" si="364"/>
        <v>EIF3H</v>
      </c>
      <c r="B4337" t="s">
        <v>1491</v>
      </c>
      <c r="C4337">
        <v>117768074</v>
      </c>
      <c r="D4337" t="s">
        <v>3</v>
      </c>
      <c r="E4337">
        <v>23</v>
      </c>
      <c r="F4337" t="s">
        <v>7144</v>
      </c>
      <c r="G4337">
        <v>-5.6820091746500002E-3</v>
      </c>
    </row>
    <row r="4338" spans="1:7" x14ac:dyDescent="0.2">
      <c r="A4338" t="str">
        <f t="shared" si="364"/>
        <v>EIF3H</v>
      </c>
      <c r="B4338" t="s">
        <v>1491</v>
      </c>
      <c r="C4338">
        <v>117767853</v>
      </c>
      <c r="D4338" t="s">
        <v>8</v>
      </c>
      <c r="E4338">
        <v>24</v>
      </c>
      <c r="F4338" t="s">
        <v>7145</v>
      </c>
      <c r="G4338">
        <v>0.270517608523</v>
      </c>
    </row>
    <row r="4339" spans="1:7" x14ac:dyDescent="0.2">
      <c r="A4339" t="str">
        <f t="shared" si="364"/>
        <v>EIF3H</v>
      </c>
      <c r="B4339" t="s">
        <v>1491</v>
      </c>
      <c r="C4339">
        <v>117768013</v>
      </c>
      <c r="D4339" t="s">
        <v>8</v>
      </c>
      <c r="E4339">
        <v>23</v>
      </c>
      <c r="F4339" t="s">
        <v>7146</v>
      </c>
      <c r="G4339">
        <v>1.3418405070099999</v>
      </c>
    </row>
    <row r="4340" spans="1:7" x14ac:dyDescent="0.2">
      <c r="A4340" t="str">
        <f t="shared" si="364"/>
        <v>EIF3H</v>
      </c>
      <c r="B4340" t="s">
        <v>1491</v>
      </c>
      <c r="C4340">
        <v>117768027</v>
      </c>
      <c r="D4340" t="s">
        <v>8</v>
      </c>
      <c r="E4340">
        <v>24</v>
      </c>
      <c r="F4340" t="s">
        <v>7147</v>
      </c>
      <c r="G4340">
        <v>0.52394682533799997</v>
      </c>
    </row>
    <row r="4341" spans="1:7" x14ac:dyDescent="0.2">
      <c r="A4341" t="str">
        <f t="shared" si="364"/>
        <v>EIF3H</v>
      </c>
      <c r="B4341" t="s">
        <v>1491</v>
      </c>
      <c r="C4341">
        <v>117768083</v>
      </c>
      <c r="D4341" t="s">
        <v>8</v>
      </c>
      <c r="E4341">
        <v>23</v>
      </c>
      <c r="F4341" t="s">
        <v>7148</v>
      </c>
      <c r="G4341">
        <v>1.6143390303000001E-2</v>
      </c>
    </row>
    <row r="4342" spans="1:7" x14ac:dyDescent="0.2">
      <c r="A4342" t="str">
        <f t="shared" si="364"/>
        <v>EIF3H</v>
      </c>
      <c r="B4342" t="s">
        <v>1491</v>
      </c>
      <c r="C4342">
        <v>117767843</v>
      </c>
      <c r="D4342" t="s">
        <v>8</v>
      </c>
      <c r="E4342">
        <v>22</v>
      </c>
      <c r="F4342" t="s">
        <v>7149</v>
      </c>
      <c r="G4342">
        <v>0.28120666913100001</v>
      </c>
    </row>
    <row r="4343" spans="1:7" x14ac:dyDescent="0.2">
      <c r="A4343" t="str">
        <f t="shared" si="364"/>
        <v>EIF3H</v>
      </c>
      <c r="B4343" t="s">
        <v>1491</v>
      </c>
      <c r="C4343">
        <v>117767783</v>
      </c>
      <c r="D4343" t="s">
        <v>8</v>
      </c>
      <c r="E4343">
        <v>22</v>
      </c>
      <c r="F4343" t="s">
        <v>7150</v>
      </c>
      <c r="G4343">
        <v>4.6808520998200001E-2</v>
      </c>
    </row>
    <row r="4344" spans="1:7" x14ac:dyDescent="0.2">
      <c r="A4344" t="str">
        <f t="shared" ref="A4344:A4353" si="365">"EIF3I"</f>
        <v>EIF3I</v>
      </c>
      <c r="B4344" t="s">
        <v>35</v>
      </c>
      <c r="C4344">
        <v>32688248</v>
      </c>
      <c r="D4344" t="s">
        <v>8</v>
      </c>
      <c r="E4344">
        <v>24</v>
      </c>
      <c r="F4344" t="s">
        <v>7151</v>
      </c>
      <c r="G4344">
        <v>-4.7914105693300001E-3</v>
      </c>
    </row>
    <row r="4345" spans="1:7" x14ac:dyDescent="0.2">
      <c r="A4345" t="str">
        <f t="shared" si="365"/>
        <v>EIF3I</v>
      </c>
      <c r="B4345" t="s">
        <v>35</v>
      </c>
      <c r="C4345">
        <v>32688260</v>
      </c>
      <c r="D4345" t="s">
        <v>8</v>
      </c>
      <c r="E4345">
        <v>24</v>
      </c>
      <c r="F4345" t="s">
        <v>7152</v>
      </c>
      <c r="G4345">
        <v>0.66055494515099999</v>
      </c>
    </row>
    <row r="4346" spans="1:7" x14ac:dyDescent="0.2">
      <c r="A4346" t="str">
        <f t="shared" si="365"/>
        <v>EIF3I</v>
      </c>
      <c r="B4346" t="s">
        <v>35</v>
      </c>
      <c r="C4346">
        <v>32688191</v>
      </c>
      <c r="D4346" t="s">
        <v>3</v>
      </c>
      <c r="E4346">
        <v>24</v>
      </c>
      <c r="F4346" t="s">
        <v>7153</v>
      </c>
      <c r="G4346">
        <v>0.47726426978999997</v>
      </c>
    </row>
    <row r="4347" spans="1:7" x14ac:dyDescent="0.2">
      <c r="A4347" t="str">
        <f t="shared" si="365"/>
        <v>EIF3I</v>
      </c>
      <c r="B4347" t="s">
        <v>35</v>
      </c>
      <c r="C4347">
        <v>32688206</v>
      </c>
      <c r="D4347" t="s">
        <v>3</v>
      </c>
      <c r="E4347">
        <v>24</v>
      </c>
      <c r="F4347" t="s">
        <v>7154</v>
      </c>
      <c r="G4347">
        <v>1.1661107716300001</v>
      </c>
    </row>
    <row r="4348" spans="1:7" x14ac:dyDescent="0.2">
      <c r="A4348" t="str">
        <f t="shared" si="365"/>
        <v>EIF3I</v>
      </c>
      <c r="B4348" t="s">
        <v>35</v>
      </c>
      <c r="C4348">
        <v>32688064</v>
      </c>
      <c r="D4348" t="s">
        <v>8</v>
      </c>
      <c r="E4348">
        <v>24</v>
      </c>
      <c r="F4348" t="s">
        <v>7155</v>
      </c>
      <c r="G4348">
        <v>1.17333428322</v>
      </c>
    </row>
    <row r="4349" spans="1:7" x14ac:dyDescent="0.2">
      <c r="A4349" t="str">
        <f t="shared" si="365"/>
        <v>EIF3I</v>
      </c>
      <c r="B4349" t="s">
        <v>35</v>
      </c>
      <c r="C4349">
        <v>32688199</v>
      </c>
      <c r="D4349" t="s">
        <v>8</v>
      </c>
      <c r="E4349">
        <v>24</v>
      </c>
      <c r="F4349" t="s">
        <v>7156</v>
      </c>
      <c r="G4349">
        <v>0.118810770087</v>
      </c>
    </row>
    <row r="4350" spans="1:7" x14ac:dyDescent="0.2">
      <c r="A4350" t="str">
        <f t="shared" si="365"/>
        <v>EIF3I</v>
      </c>
      <c r="B4350" t="s">
        <v>35</v>
      </c>
      <c r="C4350">
        <v>32688169</v>
      </c>
      <c r="D4350" t="s">
        <v>3</v>
      </c>
      <c r="E4350">
        <v>24</v>
      </c>
      <c r="F4350" t="s">
        <v>7157</v>
      </c>
      <c r="G4350">
        <v>-3.6713011449900003E-2</v>
      </c>
    </row>
    <row r="4351" spans="1:7" x14ac:dyDescent="0.2">
      <c r="A4351" t="str">
        <f t="shared" si="365"/>
        <v>EIF3I</v>
      </c>
      <c r="B4351" t="s">
        <v>35</v>
      </c>
      <c r="C4351">
        <v>32688130</v>
      </c>
      <c r="D4351" t="s">
        <v>3</v>
      </c>
      <c r="E4351">
        <v>24</v>
      </c>
      <c r="F4351" t="s">
        <v>7158</v>
      </c>
      <c r="G4351">
        <v>0.121719041278</v>
      </c>
    </row>
    <row r="4352" spans="1:7" x14ac:dyDescent="0.2">
      <c r="A4352" t="str">
        <f t="shared" si="365"/>
        <v>EIF3I</v>
      </c>
      <c r="B4352" t="s">
        <v>35</v>
      </c>
      <c r="C4352">
        <v>32688098</v>
      </c>
      <c r="D4352" t="s">
        <v>3</v>
      </c>
      <c r="E4352">
        <v>24</v>
      </c>
      <c r="F4352" t="s">
        <v>7159</v>
      </c>
      <c r="G4352">
        <v>3.2127810745399998E-2</v>
      </c>
    </row>
    <row r="4353" spans="1:7" x14ac:dyDescent="0.2">
      <c r="A4353" t="str">
        <f t="shared" si="365"/>
        <v>EIF3I</v>
      </c>
      <c r="B4353" t="s">
        <v>35</v>
      </c>
      <c r="C4353">
        <v>32687968</v>
      </c>
      <c r="D4353" t="s">
        <v>3</v>
      </c>
      <c r="E4353">
        <v>21</v>
      </c>
      <c r="F4353" t="s">
        <v>7160</v>
      </c>
      <c r="G4353">
        <v>-6.6367530820599999E-3</v>
      </c>
    </row>
    <row r="4354" spans="1:7" x14ac:dyDescent="0.2">
      <c r="A4354" t="str">
        <f t="shared" ref="A4354:A4363" si="366">"EIF3J"</f>
        <v>EIF3J</v>
      </c>
      <c r="B4354" t="s">
        <v>514</v>
      </c>
      <c r="C4354">
        <v>44829331</v>
      </c>
      <c r="D4354" t="s">
        <v>3</v>
      </c>
      <c r="E4354">
        <v>23</v>
      </c>
      <c r="F4354" t="s">
        <v>7161</v>
      </c>
      <c r="G4354">
        <v>1.38959564753</v>
      </c>
    </row>
    <row r="4355" spans="1:7" x14ac:dyDescent="0.2">
      <c r="A4355" t="str">
        <f t="shared" si="366"/>
        <v>EIF3J</v>
      </c>
      <c r="B4355" t="s">
        <v>514</v>
      </c>
      <c r="C4355">
        <v>44829382</v>
      </c>
      <c r="D4355" t="s">
        <v>3</v>
      </c>
      <c r="E4355">
        <v>24</v>
      </c>
      <c r="F4355" t="s">
        <v>7162</v>
      </c>
      <c r="G4355">
        <v>0.13917233228299999</v>
      </c>
    </row>
    <row r="4356" spans="1:7" x14ac:dyDescent="0.2">
      <c r="A4356" t="str">
        <f t="shared" si="366"/>
        <v>EIF3J</v>
      </c>
      <c r="B4356" t="s">
        <v>514</v>
      </c>
      <c r="C4356">
        <v>44829466</v>
      </c>
      <c r="D4356" t="s">
        <v>3</v>
      </c>
      <c r="E4356">
        <v>24</v>
      </c>
      <c r="F4356" t="s">
        <v>7163</v>
      </c>
      <c r="G4356">
        <v>0.13019031591999999</v>
      </c>
    </row>
    <row r="4357" spans="1:7" x14ac:dyDescent="0.2">
      <c r="A4357" t="str">
        <f t="shared" si="366"/>
        <v>EIF3J</v>
      </c>
      <c r="B4357" t="s">
        <v>514</v>
      </c>
      <c r="C4357">
        <v>44829472</v>
      </c>
      <c r="D4357" t="s">
        <v>3</v>
      </c>
      <c r="E4357">
        <v>24</v>
      </c>
      <c r="F4357" t="s">
        <v>7164</v>
      </c>
      <c r="G4357">
        <v>2.8176369681800002E-2</v>
      </c>
    </row>
    <row r="4358" spans="1:7" x14ac:dyDescent="0.2">
      <c r="A4358" t="str">
        <f t="shared" si="366"/>
        <v>EIF3J</v>
      </c>
      <c r="B4358" t="s">
        <v>514</v>
      </c>
      <c r="C4358">
        <v>44829477</v>
      </c>
      <c r="D4358" t="s">
        <v>3</v>
      </c>
      <c r="E4358">
        <v>23</v>
      </c>
      <c r="F4358" t="s">
        <v>7165</v>
      </c>
      <c r="G4358">
        <v>2.2402156189599998E-2</v>
      </c>
    </row>
    <row r="4359" spans="1:7" x14ac:dyDescent="0.2">
      <c r="A4359" t="str">
        <f t="shared" si="366"/>
        <v>EIF3J</v>
      </c>
      <c r="B4359" t="s">
        <v>514</v>
      </c>
      <c r="C4359">
        <v>44829515</v>
      </c>
      <c r="D4359" t="s">
        <v>3</v>
      </c>
      <c r="E4359">
        <v>23</v>
      </c>
      <c r="F4359" t="s">
        <v>7166</v>
      </c>
      <c r="G4359">
        <v>0.60391364154299998</v>
      </c>
    </row>
    <row r="4360" spans="1:7" x14ac:dyDescent="0.2">
      <c r="A4360" t="str">
        <f t="shared" si="366"/>
        <v>EIF3J</v>
      </c>
      <c r="B4360" t="s">
        <v>514</v>
      </c>
      <c r="C4360">
        <v>44829524</v>
      </c>
      <c r="D4360" t="s">
        <v>3</v>
      </c>
      <c r="E4360">
        <v>24</v>
      </c>
      <c r="F4360" t="s">
        <v>7167</v>
      </c>
      <c r="G4360">
        <v>0.77526874845399996</v>
      </c>
    </row>
    <row r="4361" spans="1:7" x14ac:dyDescent="0.2">
      <c r="A4361" t="str">
        <f t="shared" si="366"/>
        <v>EIF3J</v>
      </c>
      <c r="B4361" t="s">
        <v>514</v>
      </c>
      <c r="C4361">
        <v>44829304</v>
      </c>
      <c r="D4361" t="s">
        <v>8</v>
      </c>
      <c r="E4361">
        <v>23</v>
      </c>
      <c r="F4361" t="s">
        <v>7168</v>
      </c>
      <c r="G4361">
        <v>0.61553212413199998</v>
      </c>
    </row>
    <row r="4362" spans="1:7" x14ac:dyDescent="0.2">
      <c r="A4362" t="str">
        <f t="shared" si="366"/>
        <v>EIF3J</v>
      </c>
      <c r="B4362" t="s">
        <v>514</v>
      </c>
      <c r="C4362">
        <v>44829209</v>
      </c>
      <c r="D4362" t="s">
        <v>3</v>
      </c>
      <c r="E4362">
        <v>24</v>
      </c>
      <c r="F4362" t="s">
        <v>7169</v>
      </c>
      <c r="G4362">
        <v>0.13443310468</v>
      </c>
    </row>
    <row r="4363" spans="1:7" x14ac:dyDescent="0.2">
      <c r="A4363" t="str">
        <f t="shared" si="366"/>
        <v>EIF3J</v>
      </c>
      <c r="B4363" t="s">
        <v>514</v>
      </c>
      <c r="C4363">
        <v>44829286</v>
      </c>
      <c r="D4363" t="s">
        <v>3</v>
      </c>
      <c r="E4363">
        <v>24</v>
      </c>
      <c r="F4363" t="s">
        <v>7170</v>
      </c>
      <c r="G4363">
        <v>0.835135604014</v>
      </c>
    </row>
    <row r="4364" spans="1:7" x14ac:dyDescent="0.2">
      <c r="A4364" t="str">
        <f t="shared" ref="A4364:A4373" si="367">"EIF3K"</f>
        <v>EIF3K</v>
      </c>
      <c r="B4364" t="s">
        <v>245</v>
      </c>
      <c r="C4364">
        <v>39110004</v>
      </c>
      <c r="D4364" t="s">
        <v>8</v>
      </c>
      <c r="E4364">
        <v>24</v>
      </c>
      <c r="F4364" t="s">
        <v>7171</v>
      </c>
      <c r="G4364">
        <v>0.48106671344099999</v>
      </c>
    </row>
    <row r="4365" spans="1:7" x14ac:dyDescent="0.2">
      <c r="A4365" t="str">
        <f t="shared" si="367"/>
        <v>EIF3K</v>
      </c>
      <c r="B4365" t="s">
        <v>245</v>
      </c>
      <c r="C4365">
        <v>39109996</v>
      </c>
      <c r="D4365" t="s">
        <v>8</v>
      </c>
      <c r="E4365">
        <v>24</v>
      </c>
      <c r="F4365" t="s">
        <v>7172</v>
      </c>
      <c r="G4365">
        <v>0.28031281427999999</v>
      </c>
    </row>
    <row r="4366" spans="1:7" x14ac:dyDescent="0.2">
      <c r="A4366" t="str">
        <f t="shared" si="367"/>
        <v>EIF3K</v>
      </c>
      <c r="B4366" t="s">
        <v>245</v>
      </c>
      <c r="C4366">
        <v>39109911</v>
      </c>
      <c r="D4366" t="s">
        <v>8</v>
      </c>
      <c r="E4366">
        <v>23</v>
      </c>
      <c r="F4366" t="s">
        <v>7173</v>
      </c>
      <c r="G4366">
        <v>0.47794541506299998</v>
      </c>
    </row>
    <row r="4367" spans="1:7" x14ac:dyDescent="0.2">
      <c r="A4367" t="str">
        <f t="shared" si="367"/>
        <v>EIF3K</v>
      </c>
      <c r="B4367" t="s">
        <v>245</v>
      </c>
      <c r="C4367">
        <v>39109859</v>
      </c>
      <c r="D4367" t="s">
        <v>3</v>
      </c>
      <c r="E4367">
        <v>24</v>
      </c>
      <c r="F4367" t="s">
        <v>7174</v>
      </c>
      <c r="G4367">
        <v>1.54640036528</v>
      </c>
    </row>
    <row r="4368" spans="1:7" x14ac:dyDescent="0.2">
      <c r="A4368" t="str">
        <f t="shared" si="367"/>
        <v>EIF3K</v>
      </c>
      <c r="B4368" t="s">
        <v>245</v>
      </c>
      <c r="C4368">
        <v>39109708</v>
      </c>
      <c r="D4368" t="s">
        <v>3</v>
      </c>
      <c r="E4368">
        <v>24</v>
      </c>
      <c r="F4368" t="s">
        <v>7175</v>
      </c>
      <c r="G4368">
        <v>0.16729220895899999</v>
      </c>
    </row>
    <row r="4369" spans="1:7" x14ac:dyDescent="0.2">
      <c r="A4369" t="str">
        <f t="shared" si="367"/>
        <v>EIF3K</v>
      </c>
      <c r="B4369" t="s">
        <v>245</v>
      </c>
      <c r="C4369">
        <v>39109734</v>
      </c>
      <c r="D4369" t="s">
        <v>3</v>
      </c>
      <c r="E4369">
        <v>23</v>
      </c>
      <c r="F4369" t="s">
        <v>7176</v>
      </c>
      <c r="G4369">
        <v>0.229317979413</v>
      </c>
    </row>
    <row r="4370" spans="1:7" x14ac:dyDescent="0.2">
      <c r="A4370" t="str">
        <f t="shared" si="367"/>
        <v>EIF3K</v>
      </c>
      <c r="B4370" t="s">
        <v>245</v>
      </c>
      <c r="C4370">
        <v>39109832</v>
      </c>
      <c r="D4370" t="s">
        <v>3</v>
      </c>
      <c r="E4370">
        <v>23</v>
      </c>
      <c r="F4370" t="s">
        <v>7177</v>
      </c>
      <c r="G4370">
        <v>0.40604593834800001</v>
      </c>
    </row>
    <row r="4371" spans="1:7" x14ac:dyDescent="0.2">
      <c r="A4371" t="str">
        <f t="shared" si="367"/>
        <v>EIF3K</v>
      </c>
      <c r="B4371" t="s">
        <v>245</v>
      </c>
      <c r="C4371">
        <v>39109838</v>
      </c>
      <c r="D4371" t="s">
        <v>3</v>
      </c>
      <c r="E4371">
        <v>23</v>
      </c>
      <c r="F4371" t="s">
        <v>7178</v>
      </c>
      <c r="G4371">
        <v>0.19444461829500001</v>
      </c>
    </row>
    <row r="4372" spans="1:7" x14ac:dyDescent="0.2">
      <c r="A4372" t="str">
        <f t="shared" si="367"/>
        <v>EIF3K</v>
      </c>
      <c r="B4372" t="s">
        <v>245</v>
      </c>
      <c r="C4372">
        <v>39109843</v>
      </c>
      <c r="D4372" t="s">
        <v>3</v>
      </c>
      <c r="E4372">
        <v>23</v>
      </c>
      <c r="F4372" t="s">
        <v>7179</v>
      </c>
      <c r="G4372">
        <v>0.97253292127500002</v>
      </c>
    </row>
    <row r="4373" spans="1:7" x14ac:dyDescent="0.2">
      <c r="A4373" t="str">
        <f t="shared" si="367"/>
        <v>EIF3K</v>
      </c>
      <c r="B4373" t="s">
        <v>245</v>
      </c>
      <c r="C4373">
        <v>39109985</v>
      </c>
      <c r="D4373" t="s">
        <v>8</v>
      </c>
      <c r="E4373">
        <v>24</v>
      </c>
      <c r="F4373" t="s">
        <v>7180</v>
      </c>
      <c r="G4373">
        <v>0.107286882592</v>
      </c>
    </row>
    <row r="4374" spans="1:7" x14ac:dyDescent="0.2">
      <c r="A4374" t="str">
        <f t="shared" ref="A4374:A4383" si="368">"EIF3M"</f>
        <v>EIF3M</v>
      </c>
      <c r="B4374" t="s">
        <v>291</v>
      </c>
      <c r="C4374">
        <v>32605557</v>
      </c>
      <c r="D4374" t="s">
        <v>8</v>
      </c>
      <c r="E4374">
        <v>23</v>
      </c>
      <c r="F4374" t="s">
        <v>7181</v>
      </c>
      <c r="G4374">
        <v>0.51242673695200003</v>
      </c>
    </row>
    <row r="4375" spans="1:7" x14ac:dyDescent="0.2">
      <c r="A4375" t="str">
        <f t="shared" si="368"/>
        <v>EIF3M</v>
      </c>
      <c r="B4375" t="s">
        <v>291</v>
      </c>
      <c r="C4375">
        <v>32605334</v>
      </c>
      <c r="D4375" t="s">
        <v>3</v>
      </c>
      <c r="E4375">
        <v>24</v>
      </c>
      <c r="F4375" t="s">
        <v>7182</v>
      </c>
      <c r="G4375">
        <v>7.1108233958999997E-2</v>
      </c>
    </row>
    <row r="4376" spans="1:7" x14ac:dyDescent="0.2">
      <c r="A4376" t="str">
        <f t="shared" si="368"/>
        <v>EIF3M</v>
      </c>
      <c r="B4376" t="s">
        <v>291</v>
      </c>
      <c r="C4376">
        <v>32605420</v>
      </c>
      <c r="D4376" t="s">
        <v>3</v>
      </c>
      <c r="E4376">
        <v>24</v>
      </c>
      <c r="F4376" t="s">
        <v>7183</v>
      </c>
      <c r="G4376">
        <v>2.20301196118E-2</v>
      </c>
    </row>
    <row r="4377" spans="1:7" x14ac:dyDescent="0.2">
      <c r="A4377" t="str">
        <f t="shared" si="368"/>
        <v>EIF3M</v>
      </c>
      <c r="B4377" t="s">
        <v>291</v>
      </c>
      <c r="C4377">
        <v>32605520</v>
      </c>
      <c r="D4377" t="s">
        <v>3</v>
      </c>
      <c r="E4377">
        <v>24</v>
      </c>
      <c r="F4377" t="s">
        <v>7184</v>
      </c>
      <c r="G4377">
        <v>0.11760562345099999</v>
      </c>
    </row>
    <row r="4378" spans="1:7" x14ac:dyDescent="0.2">
      <c r="A4378" t="str">
        <f t="shared" si="368"/>
        <v>EIF3M</v>
      </c>
      <c r="B4378" t="s">
        <v>291</v>
      </c>
      <c r="C4378">
        <v>32605405</v>
      </c>
      <c r="D4378" t="s">
        <v>8</v>
      </c>
      <c r="E4378">
        <v>23</v>
      </c>
      <c r="F4378" t="s">
        <v>7185</v>
      </c>
      <c r="G4378">
        <v>2.1610391212</v>
      </c>
    </row>
    <row r="4379" spans="1:7" x14ac:dyDescent="0.2">
      <c r="A4379" t="str">
        <f t="shared" si="368"/>
        <v>EIF3M</v>
      </c>
      <c r="B4379" t="s">
        <v>291</v>
      </c>
      <c r="C4379">
        <v>32605485</v>
      </c>
      <c r="D4379" t="s">
        <v>8</v>
      </c>
      <c r="E4379">
        <v>23</v>
      </c>
      <c r="F4379" t="s">
        <v>7186</v>
      </c>
      <c r="G4379">
        <v>0.23715253184099999</v>
      </c>
    </row>
    <row r="4380" spans="1:7" x14ac:dyDescent="0.2">
      <c r="A4380" t="str">
        <f t="shared" si="368"/>
        <v>EIF3M</v>
      </c>
      <c r="B4380" t="s">
        <v>291</v>
      </c>
      <c r="C4380">
        <v>32605492</v>
      </c>
      <c r="D4380" t="s">
        <v>8</v>
      </c>
      <c r="E4380">
        <v>24</v>
      </c>
      <c r="F4380" t="s">
        <v>7187</v>
      </c>
      <c r="G4380">
        <v>2.5229560138700001E-2</v>
      </c>
    </row>
    <row r="4381" spans="1:7" x14ac:dyDescent="0.2">
      <c r="A4381" t="str">
        <f t="shared" si="368"/>
        <v>EIF3M</v>
      </c>
      <c r="B4381" t="s">
        <v>291</v>
      </c>
      <c r="C4381">
        <v>32605507</v>
      </c>
      <c r="D4381" t="s">
        <v>8</v>
      </c>
      <c r="E4381">
        <v>24</v>
      </c>
      <c r="F4381" t="s">
        <v>7188</v>
      </c>
      <c r="G4381">
        <v>0.15442561600599999</v>
      </c>
    </row>
    <row r="4382" spans="1:7" x14ac:dyDescent="0.2">
      <c r="A4382" t="str">
        <f t="shared" si="368"/>
        <v>EIF3M</v>
      </c>
      <c r="B4382" t="s">
        <v>291</v>
      </c>
      <c r="C4382">
        <v>32605632</v>
      </c>
      <c r="D4382" t="s">
        <v>8</v>
      </c>
      <c r="E4382">
        <v>24</v>
      </c>
      <c r="F4382" t="s">
        <v>7189</v>
      </c>
      <c r="G4382">
        <v>0.27536936835800002</v>
      </c>
    </row>
    <row r="4383" spans="1:7" x14ac:dyDescent="0.2">
      <c r="A4383" t="str">
        <f t="shared" si="368"/>
        <v>EIF3M</v>
      </c>
      <c r="B4383" t="s">
        <v>291</v>
      </c>
      <c r="C4383">
        <v>32605535</v>
      </c>
      <c r="D4383" t="s">
        <v>8</v>
      </c>
      <c r="E4383">
        <v>24</v>
      </c>
      <c r="F4383" t="s">
        <v>7190</v>
      </c>
      <c r="G4383">
        <v>0.32653414185200003</v>
      </c>
    </row>
    <row r="4384" spans="1:7" x14ac:dyDescent="0.2">
      <c r="A4384" t="str">
        <f t="shared" ref="A4384:A4393" si="369">"EIF4A1"</f>
        <v>EIF4A1</v>
      </c>
      <c r="B4384" t="s">
        <v>484</v>
      </c>
      <c r="C4384">
        <v>7476428</v>
      </c>
      <c r="D4384" t="s">
        <v>8</v>
      </c>
      <c r="E4384">
        <v>22</v>
      </c>
      <c r="F4384" t="s">
        <v>7191</v>
      </c>
      <c r="G4384">
        <v>8.9008790647600006E-2</v>
      </c>
    </row>
    <row r="4385" spans="1:7" x14ac:dyDescent="0.2">
      <c r="A4385" t="str">
        <f t="shared" si="369"/>
        <v>EIF4A1</v>
      </c>
      <c r="B4385" t="s">
        <v>484</v>
      </c>
      <c r="C4385">
        <v>7476348</v>
      </c>
      <c r="D4385" t="s">
        <v>8</v>
      </c>
      <c r="E4385">
        <v>24</v>
      </c>
      <c r="F4385" t="s">
        <v>7192</v>
      </c>
      <c r="G4385">
        <v>0.713737060177</v>
      </c>
    </row>
    <row r="4386" spans="1:7" x14ac:dyDescent="0.2">
      <c r="A4386" t="str">
        <f t="shared" si="369"/>
        <v>EIF4A1</v>
      </c>
      <c r="B4386" t="s">
        <v>484</v>
      </c>
      <c r="C4386">
        <v>7476315</v>
      </c>
      <c r="D4386" t="s">
        <v>8</v>
      </c>
      <c r="E4386">
        <v>24</v>
      </c>
      <c r="F4386" t="s">
        <v>7193</v>
      </c>
      <c r="G4386" s="1">
        <v>6.2846278900399995E-5</v>
      </c>
    </row>
    <row r="4387" spans="1:7" x14ac:dyDescent="0.2">
      <c r="A4387" t="str">
        <f t="shared" si="369"/>
        <v>EIF4A1</v>
      </c>
      <c r="B4387" t="s">
        <v>484</v>
      </c>
      <c r="C4387">
        <v>7476301</v>
      </c>
      <c r="D4387" t="s">
        <v>8</v>
      </c>
      <c r="E4387">
        <v>23</v>
      </c>
      <c r="F4387" t="s">
        <v>7194</v>
      </c>
      <c r="G4387">
        <v>0.118739935526</v>
      </c>
    </row>
    <row r="4388" spans="1:7" x14ac:dyDescent="0.2">
      <c r="A4388" t="str">
        <f t="shared" si="369"/>
        <v>EIF4A1</v>
      </c>
      <c r="B4388" t="s">
        <v>484</v>
      </c>
      <c r="C4388">
        <v>7476155</v>
      </c>
      <c r="D4388" t="s">
        <v>8</v>
      </c>
      <c r="E4388">
        <v>23</v>
      </c>
      <c r="F4388" t="s">
        <v>7195</v>
      </c>
      <c r="G4388">
        <v>1.12708500174</v>
      </c>
    </row>
    <row r="4389" spans="1:7" x14ac:dyDescent="0.2">
      <c r="A4389" t="str">
        <f t="shared" si="369"/>
        <v>EIF4A1</v>
      </c>
      <c r="B4389" t="s">
        <v>484</v>
      </c>
      <c r="C4389">
        <v>7476223</v>
      </c>
      <c r="D4389" t="s">
        <v>3</v>
      </c>
      <c r="E4389">
        <v>23</v>
      </c>
      <c r="F4389" t="s">
        <v>7196</v>
      </c>
      <c r="G4389">
        <v>1.0015389937500001</v>
      </c>
    </row>
    <row r="4390" spans="1:7" x14ac:dyDescent="0.2">
      <c r="A4390" t="str">
        <f t="shared" si="369"/>
        <v>EIF4A1</v>
      </c>
      <c r="B4390" t="s">
        <v>484</v>
      </c>
      <c r="C4390">
        <v>7476170</v>
      </c>
      <c r="D4390" t="s">
        <v>3</v>
      </c>
      <c r="E4390">
        <v>23</v>
      </c>
      <c r="F4390" t="s">
        <v>7197</v>
      </c>
      <c r="G4390">
        <v>0.87137600451499997</v>
      </c>
    </row>
    <row r="4391" spans="1:7" x14ac:dyDescent="0.2">
      <c r="A4391" t="str">
        <f t="shared" si="369"/>
        <v>EIF4A1</v>
      </c>
      <c r="B4391" t="s">
        <v>484</v>
      </c>
      <c r="C4391">
        <v>7476141</v>
      </c>
      <c r="D4391" t="s">
        <v>3</v>
      </c>
      <c r="E4391">
        <v>23</v>
      </c>
      <c r="F4391" t="s">
        <v>7198</v>
      </c>
      <c r="G4391">
        <v>0.60872101946799995</v>
      </c>
    </row>
    <row r="4392" spans="1:7" x14ac:dyDescent="0.2">
      <c r="A4392" t="str">
        <f t="shared" si="369"/>
        <v>EIF4A1</v>
      </c>
      <c r="B4392" t="s">
        <v>484</v>
      </c>
      <c r="C4392">
        <v>7476365</v>
      </c>
      <c r="D4392" t="s">
        <v>8</v>
      </c>
      <c r="E4392">
        <v>24</v>
      </c>
      <c r="F4392" t="s">
        <v>7199</v>
      </c>
      <c r="G4392">
        <v>0.69739437611900001</v>
      </c>
    </row>
    <row r="4393" spans="1:7" x14ac:dyDescent="0.2">
      <c r="A4393" t="str">
        <f t="shared" si="369"/>
        <v>EIF4A1</v>
      </c>
      <c r="B4393" t="s">
        <v>484</v>
      </c>
      <c r="C4393">
        <v>7476319</v>
      </c>
      <c r="D4393" t="s">
        <v>8</v>
      </c>
      <c r="E4393">
        <v>23</v>
      </c>
      <c r="F4393" t="s">
        <v>7200</v>
      </c>
      <c r="G4393">
        <v>0.16854441505000001</v>
      </c>
    </row>
    <row r="4394" spans="1:7" x14ac:dyDescent="0.2">
      <c r="A4394" t="str">
        <f t="shared" ref="A4394:A4413" si="370">"EIF4E"</f>
        <v>EIF4E</v>
      </c>
      <c r="B4394" t="s">
        <v>24</v>
      </c>
      <c r="C4394">
        <v>99850106</v>
      </c>
      <c r="D4394" t="s">
        <v>8</v>
      </c>
      <c r="E4394">
        <v>23</v>
      </c>
      <c r="F4394" t="s">
        <v>7201</v>
      </c>
      <c r="G4394">
        <v>-2.7891557130000001E-2</v>
      </c>
    </row>
    <row r="4395" spans="1:7" x14ac:dyDescent="0.2">
      <c r="A4395" t="str">
        <f t="shared" si="370"/>
        <v>EIF4E</v>
      </c>
      <c r="B4395" t="s">
        <v>24</v>
      </c>
      <c r="C4395">
        <v>99850128</v>
      </c>
      <c r="D4395" t="s">
        <v>8</v>
      </c>
      <c r="E4395">
        <v>24</v>
      </c>
      <c r="F4395" t="s">
        <v>7202</v>
      </c>
      <c r="G4395">
        <v>0.17621775082999999</v>
      </c>
    </row>
    <row r="4396" spans="1:7" x14ac:dyDescent="0.2">
      <c r="A4396" t="str">
        <f t="shared" si="370"/>
        <v>EIF4E</v>
      </c>
      <c r="B4396" t="s">
        <v>24</v>
      </c>
      <c r="C4396">
        <v>99850160</v>
      </c>
      <c r="D4396" t="s">
        <v>8</v>
      </c>
      <c r="E4396">
        <v>23</v>
      </c>
      <c r="F4396" t="s">
        <v>7203</v>
      </c>
      <c r="G4396">
        <v>0.127489635854</v>
      </c>
    </row>
    <row r="4397" spans="1:7" x14ac:dyDescent="0.2">
      <c r="A4397" t="str">
        <f t="shared" si="370"/>
        <v>EIF4E</v>
      </c>
      <c r="B4397" t="s">
        <v>24</v>
      </c>
      <c r="C4397">
        <v>99850208</v>
      </c>
      <c r="D4397" t="s">
        <v>8</v>
      </c>
      <c r="E4397">
        <v>23</v>
      </c>
      <c r="F4397" t="s">
        <v>7204</v>
      </c>
      <c r="G4397">
        <v>0.61707165044099999</v>
      </c>
    </row>
    <row r="4398" spans="1:7" x14ac:dyDescent="0.2">
      <c r="A4398" t="str">
        <f t="shared" si="370"/>
        <v>EIF4E</v>
      </c>
      <c r="B4398" t="s">
        <v>24</v>
      </c>
      <c r="C4398">
        <v>99851572</v>
      </c>
      <c r="D4398" t="s">
        <v>8</v>
      </c>
      <c r="E4398">
        <v>27</v>
      </c>
      <c r="F4398" t="s">
        <v>7205</v>
      </c>
      <c r="G4398">
        <v>1.44189626653E-2</v>
      </c>
    </row>
    <row r="4399" spans="1:7" x14ac:dyDescent="0.2">
      <c r="A4399" t="str">
        <f t="shared" si="370"/>
        <v>EIF4E</v>
      </c>
      <c r="B4399" t="s">
        <v>24</v>
      </c>
      <c r="C4399">
        <v>99850247</v>
      </c>
      <c r="D4399" t="s">
        <v>8</v>
      </c>
      <c r="E4399">
        <v>24</v>
      </c>
      <c r="F4399" t="s">
        <v>7206</v>
      </c>
      <c r="G4399">
        <v>2.0065338046200001</v>
      </c>
    </row>
    <row r="4400" spans="1:7" x14ac:dyDescent="0.2">
      <c r="A4400" t="str">
        <f t="shared" si="370"/>
        <v>EIF4E</v>
      </c>
      <c r="B4400" t="s">
        <v>24</v>
      </c>
      <c r="C4400">
        <v>99851644</v>
      </c>
      <c r="D4400" t="s">
        <v>8</v>
      </c>
      <c r="E4400">
        <v>24</v>
      </c>
      <c r="F4400" t="s">
        <v>7207</v>
      </c>
      <c r="G4400">
        <v>-3.84680654995E-2</v>
      </c>
    </row>
    <row r="4401" spans="1:7" x14ac:dyDescent="0.2">
      <c r="A4401" t="str">
        <f t="shared" si="370"/>
        <v>EIF4E</v>
      </c>
      <c r="B4401" t="s">
        <v>24</v>
      </c>
      <c r="C4401">
        <v>99851728</v>
      </c>
      <c r="D4401" t="s">
        <v>3</v>
      </c>
      <c r="E4401">
        <v>24</v>
      </c>
      <c r="F4401" t="s">
        <v>7208</v>
      </c>
      <c r="G4401">
        <v>-5.7435468518099997E-2</v>
      </c>
    </row>
    <row r="4402" spans="1:7" x14ac:dyDescent="0.2">
      <c r="A4402" t="str">
        <f t="shared" si="370"/>
        <v>EIF4E</v>
      </c>
      <c r="B4402" t="s">
        <v>24</v>
      </c>
      <c r="C4402">
        <v>99850220</v>
      </c>
      <c r="D4402" t="s">
        <v>8</v>
      </c>
      <c r="E4402">
        <v>24</v>
      </c>
      <c r="F4402" t="s">
        <v>7209</v>
      </c>
      <c r="G4402">
        <v>0.27983683376700003</v>
      </c>
    </row>
    <row r="4403" spans="1:7" x14ac:dyDescent="0.2">
      <c r="A4403" t="str">
        <f t="shared" si="370"/>
        <v>EIF4E</v>
      </c>
      <c r="B4403" t="s">
        <v>24</v>
      </c>
      <c r="C4403">
        <v>99851687</v>
      </c>
      <c r="D4403" t="s">
        <v>3</v>
      </c>
      <c r="E4403">
        <v>23</v>
      </c>
      <c r="F4403" t="s">
        <v>7210</v>
      </c>
      <c r="G4403">
        <v>5.595269789E-2</v>
      </c>
    </row>
    <row r="4404" spans="1:7" x14ac:dyDescent="0.2">
      <c r="A4404" t="str">
        <f t="shared" si="370"/>
        <v>EIF4E</v>
      </c>
      <c r="B4404" t="s">
        <v>24</v>
      </c>
      <c r="C4404">
        <v>99851693</v>
      </c>
      <c r="D4404" t="s">
        <v>8</v>
      </c>
      <c r="E4404">
        <v>25</v>
      </c>
      <c r="F4404" t="s">
        <v>7211</v>
      </c>
      <c r="G4404">
        <v>-1.9634161831900001E-2</v>
      </c>
    </row>
    <row r="4405" spans="1:7" x14ac:dyDescent="0.2">
      <c r="A4405" t="str">
        <f t="shared" si="370"/>
        <v>EIF4E</v>
      </c>
      <c r="B4405" t="s">
        <v>24</v>
      </c>
      <c r="C4405">
        <v>99851585</v>
      </c>
      <c r="D4405" t="s">
        <v>3</v>
      </c>
      <c r="E4405">
        <v>27</v>
      </c>
      <c r="F4405" t="s">
        <v>7212</v>
      </c>
      <c r="G4405">
        <v>-3.01698729602E-2</v>
      </c>
    </row>
    <row r="4406" spans="1:7" x14ac:dyDescent="0.2">
      <c r="A4406" t="str">
        <f t="shared" si="370"/>
        <v>EIF4E</v>
      </c>
      <c r="B4406" t="s">
        <v>24</v>
      </c>
      <c r="C4406">
        <v>99850038</v>
      </c>
      <c r="D4406" t="s">
        <v>3</v>
      </c>
      <c r="E4406">
        <v>24</v>
      </c>
      <c r="F4406" t="s">
        <v>7213</v>
      </c>
      <c r="G4406">
        <v>0.36065558232400002</v>
      </c>
    </row>
    <row r="4407" spans="1:7" x14ac:dyDescent="0.2">
      <c r="A4407" t="str">
        <f t="shared" si="370"/>
        <v>EIF4E</v>
      </c>
      <c r="B4407" t="s">
        <v>24</v>
      </c>
      <c r="C4407">
        <v>99850044</v>
      </c>
      <c r="D4407" t="s">
        <v>3</v>
      </c>
      <c r="E4407">
        <v>23</v>
      </c>
      <c r="F4407" t="s">
        <v>7214</v>
      </c>
      <c r="G4407">
        <v>0.37639454494000002</v>
      </c>
    </row>
    <row r="4408" spans="1:7" x14ac:dyDescent="0.2">
      <c r="A4408" t="str">
        <f t="shared" si="370"/>
        <v>EIF4E</v>
      </c>
      <c r="B4408" t="s">
        <v>24</v>
      </c>
      <c r="C4408">
        <v>99850078</v>
      </c>
      <c r="D4408" t="s">
        <v>3</v>
      </c>
      <c r="E4408">
        <v>24</v>
      </c>
      <c r="F4408" t="s">
        <v>7215</v>
      </c>
      <c r="G4408">
        <v>0.34086714825999997</v>
      </c>
    </row>
    <row r="4409" spans="1:7" x14ac:dyDescent="0.2">
      <c r="A4409" t="str">
        <f t="shared" si="370"/>
        <v>EIF4E</v>
      </c>
      <c r="B4409" t="s">
        <v>24</v>
      </c>
      <c r="C4409">
        <v>99851591</v>
      </c>
      <c r="D4409" t="s">
        <v>3</v>
      </c>
      <c r="E4409">
        <v>26</v>
      </c>
      <c r="F4409" t="s">
        <v>7216</v>
      </c>
      <c r="G4409">
        <v>-1.3847773282899999E-2</v>
      </c>
    </row>
    <row r="4410" spans="1:7" x14ac:dyDescent="0.2">
      <c r="A4410" t="str">
        <f t="shared" si="370"/>
        <v>EIF4E</v>
      </c>
      <c r="B4410" t="s">
        <v>24</v>
      </c>
      <c r="C4410">
        <v>99851489</v>
      </c>
      <c r="D4410" t="s">
        <v>3</v>
      </c>
      <c r="E4410">
        <v>24</v>
      </c>
      <c r="F4410" t="s">
        <v>7217</v>
      </c>
      <c r="G4410">
        <v>-3.1127985528800001E-2</v>
      </c>
    </row>
    <row r="4411" spans="1:7" x14ac:dyDescent="0.2">
      <c r="A4411" t="str">
        <f t="shared" si="370"/>
        <v>EIF4E</v>
      </c>
      <c r="B4411" t="s">
        <v>24</v>
      </c>
      <c r="C4411">
        <v>99851563</v>
      </c>
      <c r="D4411" t="s">
        <v>3</v>
      </c>
      <c r="E4411">
        <v>24</v>
      </c>
      <c r="F4411" t="s">
        <v>7218</v>
      </c>
      <c r="G4411">
        <v>2.37978248308E-3</v>
      </c>
    </row>
    <row r="4412" spans="1:7" x14ac:dyDescent="0.2">
      <c r="A4412" t="str">
        <f t="shared" si="370"/>
        <v>EIF4E</v>
      </c>
      <c r="B4412" t="s">
        <v>24</v>
      </c>
      <c r="C4412">
        <v>99851576</v>
      </c>
      <c r="D4412" t="s">
        <v>3</v>
      </c>
      <c r="E4412">
        <v>27</v>
      </c>
      <c r="F4412" t="s">
        <v>7219</v>
      </c>
      <c r="G4412">
        <v>2.5571145581300001E-2</v>
      </c>
    </row>
    <row r="4413" spans="1:7" x14ac:dyDescent="0.2">
      <c r="A4413" t="str">
        <f t="shared" si="370"/>
        <v>EIF4E</v>
      </c>
      <c r="B4413" t="s">
        <v>24</v>
      </c>
      <c r="C4413">
        <v>99850259</v>
      </c>
      <c r="D4413" t="s">
        <v>3</v>
      </c>
      <c r="E4413">
        <v>23</v>
      </c>
      <c r="F4413" t="s">
        <v>7220</v>
      </c>
      <c r="G4413">
        <v>0.24195508960600001</v>
      </c>
    </row>
    <row r="4414" spans="1:7" x14ac:dyDescent="0.2">
      <c r="A4414" t="str">
        <f t="shared" ref="A4414:A4433" si="371">"EIF4G1"</f>
        <v>EIF4G1</v>
      </c>
      <c r="B4414" t="s">
        <v>114</v>
      </c>
      <c r="C4414">
        <v>184033133</v>
      </c>
      <c r="D4414" t="s">
        <v>8</v>
      </c>
      <c r="E4414">
        <v>22</v>
      </c>
      <c r="F4414" t="s">
        <v>7221</v>
      </c>
      <c r="G4414">
        <v>2.67255860709E-2</v>
      </c>
    </row>
    <row r="4415" spans="1:7" x14ac:dyDescent="0.2">
      <c r="A4415" t="str">
        <f t="shared" si="371"/>
        <v>EIF4G1</v>
      </c>
      <c r="B4415" t="s">
        <v>114</v>
      </c>
      <c r="C4415">
        <v>184032949</v>
      </c>
      <c r="D4415" t="s">
        <v>3</v>
      </c>
      <c r="E4415">
        <v>24</v>
      </c>
      <c r="F4415" t="s">
        <v>7222</v>
      </c>
      <c r="G4415">
        <v>0.54241759754300001</v>
      </c>
    </row>
    <row r="4416" spans="1:7" x14ac:dyDescent="0.2">
      <c r="A4416" t="str">
        <f t="shared" si="371"/>
        <v>EIF4G1</v>
      </c>
      <c r="B4416" t="s">
        <v>114</v>
      </c>
      <c r="C4416">
        <v>184033021</v>
      </c>
      <c r="D4416" t="s">
        <v>3</v>
      </c>
      <c r="E4416">
        <v>23</v>
      </c>
      <c r="F4416" t="s">
        <v>7223</v>
      </c>
      <c r="G4416">
        <v>1.55889038519E-2</v>
      </c>
    </row>
    <row r="4417" spans="1:7" x14ac:dyDescent="0.2">
      <c r="A4417" t="str">
        <f t="shared" si="371"/>
        <v>EIF4G1</v>
      </c>
      <c r="B4417" t="s">
        <v>114</v>
      </c>
      <c r="C4417">
        <v>184033150</v>
      </c>
      <c r="D4417" t="s">
        <v>3</v>
      </c>
      <c r="E4417">
        <v>22</v>
      </c>
      <c r="F4417" t="s">
        <v>7224</v>
      </c>
      <c r="G4417">
        <v>3.4407964022300001E-2</v>
      </c>
    </row>
    <row r="4418" spans="1:7" x14ac:dyDescent="0.2">
      <c r="A4418" t="str">
        <f t="shared" si="371"/>
        <v>EIF4G1</v>
      </c>
      <c r="B4418" t="s">
        <v>114</v>
      </c>
      <c r="C4418">
        <v>184033215</v>
      </c>
      <c r="D4418" t="s">
        <v>3</v>
      </c>
      <c r="E4418">
        <v>24</v>
      </c>
      <c r="F4418" t="s">
        <v>7225</v>
      </c>
      <c r="G4418">
        <v>-1.28150986278E-2</v>
      </c>
    </row>
    <row r="4419" spans="1:7" x14ac:dyDescent="0.2">
      <c r="A4419" t="str">
        <f t="shared" si="371"/>
        <v>EIF4G1</v>
      </c>
      <c r="B4419" t="s">
        <v>114</v>
      </c>
      <c r="C4419">
        <v>184033232</v>
      </c>
      <c r="D4419" t="s">
        <v>8</v>
      </c>
      <c r="E4419">
        <v>24</v>
      </c>
      <c r="F4419" t="s">
        <v>7226</v>
      </c>
      <c r="G4419">
        <v>-3.0019084409500001E-2</v>
      </c>
    </row>
    <row r="4420" spans="1:7" x14ac:dyDescent="0.2">
      <c r="A4420" t="str">
        <f t="shared" si="371"/>
        <v>EIF4G1</v>
      </c>
      <c r="B4420" t="s">
        <v>114</v>
      </c>
      <c r="C4420">
        <v>184033223</v>
      </c>
      <c r="D4420" t="s">
        <v>8</v>
      </c>
      <c r="E4420">
        <v>23</v>
      </c>
      <c r="F4420" t="s">
        <v>7227</v>
      </c>
      <c r="G4420">
        <v>-2.1046466043700002E-3</v>
      </c>
    </row>
    <row r="4421" spans="1:7" x14ac:dyDescent="0.2">
      <c r="A4421" t="str">
        <f t="shared" si="371"/>
        <v>EIF4G1</v>
      </c>
      <c r="B4421" t="s">
        <v>114</v>
      </c>
      <c r="C4421">
        <v>184032936</v>
      </c>
      <c r="D4421" t="s">
        <v>3</v>
      </c>
      <c r="E4421">
        <v>24</v>
      </c>
      <c r="F4421" t="s">
        <v>7228</v>
      </c>
      <c r="G4421">
        <v>0.125114662322</v>
      </c>
    </row>
    <row r="4422" spans="1:7" x14ac:dyDescent="0.2">
      <c r="A4422" t="str">
        <f t="shared" si="371"/>
        <v>EIF4G1</v>
      </c>
      <c r="B4422" t="s">
        <v>114</v>
      </c>
      <c r="C4422">
        <v>184033004</v>
      </c>
      <c r="D4422" t="s">
        <v>8</v>
      </c>
      <c r="E4422">
        <v>23</v>
      </c>
      <c r="F4422" t="s">
        <v>7229</v>
      </c>
      <c r="G4422">
        <v>-3.5850015616900002E-2</v>
      </c>
    </row>
    <row r="4423" spans="1:7" x14ac:dyDescent="0.2">
      <c r="A4423" t="str">
        <f t="shared" si="371"/>
        <v>EIF4G1</v>
      </c>
      <c r="B4423" t="s">
        <v>114</v>
      </c>
      <c r="C4423">
        <v>184032387</v>
      </c>
      <c r="D4423" t="s">
        <v>8</v>
      </c>
      <c r="E4423">
        <v>24</v>
      </c>
      <c r="F4423" t="s">
        <v>7230</v>
      </c>
      <c r="G4423">
        <v>0.73713578558699999</v>
      </c>
    </row>
    <row r="4424" spans="1:7" x14ac:dyDescent="0.2">
      <c r="A4424" t="str">
        <f t="shared" si="371"/>
        <v>EIF4G1</v>
      </c>
      <c r="B4424" t="s">
        <v>114</v>
      </c>
      <c r="C4424">
        <v>184032462</v>
      </c>
      <c r="D4424" t="s">
        <v>8</v>
      </c>
      <c r="E4424">
        <v>24</v>
      </c>
      <c r="F4424" t="s">
        <v>7231</v>
      </c>
      <c r="G4424">
        <v>1.64550494847</v>
      </c>
    </row>
    <row r="4425" spans="1:7" x14ac:dyDescent="0.2">
      <c r="A4425" t="str">
        <f t="shared" si="371"/>
        <v>EIF4G1</v>
      </c>
      <c r="B4425" t="s">
        <v>114</v>
      </c>
      <c r="C4425">
        <v>184032375</v>
      </c>
      <c r="D4425" t="s">
        <v>8</v>
      </c>
      <c r="E4425">
        <v>24</v>
      </c>
      <c r="F4425" t="s">
        <v>7232</v>
      </c>
      <c r="G4425">
        <v>0.59309119311900005</v>
      </c>
    </row>
    <row r="4426" spans="1:7" x14ac:dyDescent="0.2">
      <c r="A4426" t="str">
        <f t="shared" si="371"/>
        <v>EIF4G1</v>
      </c>
      <c r="B4426" t="s">
        <v>114</v>
      </c>
      <c r="C4426">
        <v>184032364</v>
      </c>
      <c r="D4426" t="s">
        <v>8</v>
      </c>
      <c r="E4426">
        <v>24</v>
      </c>
      <c r="F4426" t="s">
        <v>7233</v>
      </c>
      <c r="G4426">
        <v>0.61735926594500001</v>
      </c>
    </row>
    <row r="4427" spans="1:7" x14ac:dyDescent="0.2">
      <c r="A4427" t="str">
        <f t="shared" si="371"/>
        <v>EIF4G1</v>
      </c>
      <c r="B4427" t="s">
        <v>114</v>
      </c>
      <c r="C4427">
        <v>184032306</v>
      </c>
      <c r="D4427" t="s">
        <v>8</v>
      </c>
      <c r="E4427">
        <v>23</v>
      </c>
      <c r="F4427" t="s">
        <v>7234</v>
      </c>
      <c r="G4427">
        <v>4.5034648507200001E-3</v>
      </c>
    </row>
    <row r="4428" spans="1:7" x14ac:dyDescent="0.2">
      <c r="A4428" t="str">
        <f t="shared" si="371"/>
        <v>EIF4G1</v>
      </c>
      <c r="B4428" t="s">
        <v>114</v>
      </c>
      <c r="C4428">
        <v>184032301</v>
      </c>
      <c r="D4428" t="s">
        <v>8</v>
      </c>
      <c r="E4428">
        <v>23</v>
      </c>
      <c r="F4428" t="s">
        <v>7235</v>
      </c>
      <c r="G4428">
        <v>5.5110565577800003E-2</v>
      </c>
    </row>
    <row r="4429" spans="1:7" x14ac:dyDescent="0.2">
      <c r="A4429" t="str">
        <f t="shared" si="371"/>
        <v>EIF4G1</v>
      </c>
      <c r="B4429" t="s">
        <v>114</v>
      </c>
      <c r="C4429">
        <v>184032263</v>
      </c>
      <c r="D4429" t="s">
        <v>8</v>
      </c>
      <c r="E4429">
        <v>23</v>
      </c>
      <c r="F4429" t="s">
        <v>7236</v>
      </c>
      <c r="G4429">
        <v>4.0887908972200002E-2</v>
      </c>
    </row>
    <row r="4430" spans="1:7" x14ac:dyDescent="0.2">
      <c r="A4430" t="str">
        <f t="shared" si="371"/>
        <v>EIF4G1</v>
      </c>
      <c r="B4430" t="s">
        <v>114</v>
      </c>
      <c r="C4430">
        <v>184032522</v>
      </c>
      <c r="D4430" t="s">
        <v>3</v>
      </c>
      <c r="E4430">
        <v>23</v>
      </c>
      <c r="F4430" t="s">
        <v>7237</v>
      </c>
      <c r="G4430">
        <v>-1.32063113646E-2</v>
      </c>
    </row>
    <row r="4431" spans="1:7" x14ac:dyDescent="0.2">
      <c r="A4431" t="str">
        <f t="shared" si="371"/>
        <v>EIF4G1</v>
      </c>
      <c r="B4431" t="s">
        <v>114</v>
      </c>
      <c r="C4431">
        <v>184032509</v>
      </c>
      <c r="D4431" t="s">
        <v>3</v>
      </c>
      <c r="E4431">
        <v>24</v>
      </c>
      <c r="F4431" t="s">
        <v>7238</v>
      </c>
      <c r="G4431">
        <v>-1.3463738942E-2</v>
      </c>
    </row>
    <row r="4432" spans="1:7" x14ac:dyDescent="0.2">
      <c r="A4432" t="str">
        <f t="shared" si="371"/>
        <v>EIF4G1</v>
      </c>
      <c r="B4432" t="s">
        <v>114</v>
      </c>
      <c r="C4432">
        <v>184032477</v>
      </c>
      <c r="D4432" t="s">
        <v>3</v>
      </c>
      <c r="E4432">
        <v>24</v>
      </c>
      <c r="F4432" t="s">
        <v>7239</v>
      </c>
      <c r="G4432">
        <v>8.3123973771000004E-2</v>
      </c>
    </row>
    <row r="4433" spans="1:7" x14ac:dyDescent="0.2">
      <c r="A4433" t="str">
        <f t="shared" si="371"/>
        <v>EIF4G1</v>
      </c>
      <c r="B4433" t="s">
        <v>114</v>
      </c>
      <c r="C4433">
        <v>184032979</v>
      </c>
      <c r="D4433" t="s">
        <v>8</v>
      </c>
      <c r="E4433">
        <v>23</v>
      </c>
      <c r="F4433" t="s">
        <v>7240</v>
      </c>
      <c r="G4433">
        <v>4.4222586934200003E-2</v>
      </c>
    </row>
    <row r="4434" spans="1:7" x14ac:dyDescent="0.2">
      <c r="A4434" t="str">
        <f t="shared" ref="A4434:A4460" si="372">"EIF4G2"</f>
        <v>EIF4G2</v>
      </c>
      <c r="B4434" t="s">
        <v>291</v>
      </c>
      <c r="C4434">
        <v>10830315</v>
      </c>
      <c r="D4434" t="s">
        <v>8</v>
      </c>
      <c r="E4434">
        <v>21</v>
      </c>
      <c r="F4434" t="s">
        <v>7241</v>
      </c>
      <c r="G4434">
        <v>0.224343742505</v>
      </c>
    </row>
    <row r="4435" spans="1:7" x14ac:dyDescent="0.2">
      <c r="A4435" t="str">
        <f t="shared" si="372"/>
        <v>EIF4G2</v>
      </c>
      <c r="B4435" t="s">
        <v>291</v>
      </c>
      <c r="C4435">
        <v>10830510</v>
      </c>
      <c r="D4435" t="s">
        <v>8</v>
      </c>
      <c r="E4435">
        <v>24</v>
      </c>
      <c r="F4435" t="s">
        <v>7242</v>
      </c>
      <c r="G4435">
        <v>0.355502793526</v>
      </c>
    </row>
    <row r="4436" spans="1:7" x14ac:dyDescent="0.2">
      <c r="A4436" t="str">
        <f t="shared" si="372"/>
        <v>EIF4G2</v>
      </c>
      <c r="B4436" t="s">
        <v>291</v>
      </c>
      <c r="C4436">
        <v>10830382</v>
      </c>
      <c r="D4436" t="s">
        <v>8</v>
      </c>
      <c r="E4436">
        <v>24</v>
      </c>
      <c r="F4436" t="s">
        <v>7243</v>
      </c>
      <c r="G4436">
        <v>0.37347761794099998</v>
      </c>
    </row>
    <row r="4437" spans="1:7" x14ac:dyDescent="0.2">
      <c r="A4437" t="str">
        <f t="shared" si="372"/>
        <v>EIF4G2</v>
      </c>
      <c r="B4437" t="s">
        <v>291</v>
      </c>
      <c r="C4437">
        <v>10830228</v>
      </c>
      <c r="D4437" t="s">
        <v>8</v>
      </c>
      <c r="E4437">
        <v>24</v>
      </c>
      <c r="F4437" t="s">
        <v>7244</v>
      </c>
      <c r="G4437">
        <v>2.9827380605300002E-2</v>
      </c>
    </row>
    <row r="4438" spans="1:7" x14ac:dyDescent="0.2">
      <c r="A4438" t="str">
        <f t="shared" si="372"/>
        <v>EIF4G2</v>
      </c>
      <c r="B4438" t="s">
        <v>291</v>
      </c>
      <c r="C4438">
        <v>10830424</v>
      </c>
      <c r="D4438" t="s">
        <v>3</v>
      </c>
      <c r="E4438">
        <v>24</v>
      </c>
      <c r="F4438" t="s">
        <v>7245</v>
      </c>
      <c r="G4438">
        <v>1.0454036691699999</v>
      </c>
    </row>
    <row r="4439" spans="1:7" x14ac:dyDescent="0.2">
      <c r="A4439" t="str">
        <f t="shared" si="372"/>
        <v>EIF4G2</v>
      </c>
      <c r="B4439" t="s">
        <v>291</v>
      </c>
      <c r="C4439">
        <v>10829584</v>
      </c>
      <c r="D4439" t="s">
        <v>8</v>
      </c>
      <c r="E4439">
        <v>24</v>
      </c>
      <c r="F4439" t="s">
        <v>7246</v>
      </c>
      <c r="G4439">
        <v>1.93626370651E-2</v>
      </c>
    </row>
    <row r="4440" spans="1:7" x14ac:dyDescent="0.2">
      <c r="A4440" t="str">
        <f t="shared" si="372"/>
        <v>EIF4G2</v>
      </c>
      <c r="B4440" t="s">
        <v>291</v>
      </c>
      <c r="C4440">
        <v>10829617</v>
      </c>
      <c r="D4440" t="s">
        <v>8</v>
      </c>
      <c r="E4440">
        <v>25</v>
      </c>
      <c r="F4440" t="s">
        <v>7247</v>
      </c>
      <c r="G4440">
        <v>-2.06941686134E-2</v>
      </c>
    </row>
    <row r="4441" spans="1:7" x14ac:dyDescent="0.2">
      <c r="A4441" t="str">
        <f t="shared" si="372"/>
        <v>EIF4G2</v>
      </c>
      <c r="B4441" t="s">
        <v>291</v>
      </c>
      <c r="C4441">
        <v>10829411</v>
      </c>
      <c r="D4441" t="s">
        <v>8</v>
      </c>
      <c r="E4441">
        <v>25</v>
      </c>
      <c r="F4441" t="s">
        <v>7248</v>
      </c>
      <c r="G4441">
        <v>-1.6216499566800002E-2</v>
      </c>
    </row>
    <row r="4442" spans="1:7" x14ac:dyDescent="0.2">
      <c r="A4442" t="str">
        <f t="shared" si="372"/>
        <v>EIF4G2</v>
      </c>
      <c r="B4442" t="s">
        <v>291</v>
      </c>
      <c r="C4442">
        <v>10829403</v>
      </c>
      <c r="D4442" t="s">
        <v>8</v>
      </c>
      <c r="E4442">
        <v>24</v>
      </c>
      <c r="F4442" t="s">
        <v>7249</v>
      </c>
      <c r="G4442">
        <v>-5.8254123021300001E-3</v>
      </c>
    </row>
    <row r="4443" spans="1:7" x14ac:dyDescent="0.2">
      <c r="A4443" t="str">
        <f t="shared" si="372"/>
        <v>EIF4G2</v>
      </c>
      <c r="B4443" t="s">
        <v>291</v>
      </c>
      <c r="C4443">
        <v>10829419</v>
      </c>
      <c r="D4443" t="s">
        <v>8</v>
      </c>
      <c r="E4443">
        <v>24</v>
      </c>
      <c r="F4443" t="s">
        <v>7250</v>
      </c>
      <c r="G4443">
        <v>8.9828857135399995E-2</v>
      </c>
    </row>
    <row r="4444" spans="1:7" x14ac:dyDescent="0.2">
      <c r="A4444" t="str">
        <f t="shared" si="372"/>
        <v>EIF4G2</v>
      </c>
      <c r="B4444" t="s">
        <v>291</v>
      </c>
      <c r="C4444">
        <v>10821846</v>
      </c>
      <c r="D4444" t="s">
        <v>8</v>
      </c>
      <c r="E4444">
        <v>23</v>
      </c>
      <c r="F4444" t="s">
        <v>7251</v>
      </c>
      <c r="G4444">
        <v>-2.36067368559E-2</v>
      </c>
    </row>
    <row r="4445" spans="1:7" x14ac:dyDescent="0.2">
      <c r="A4445" t="str">
        <f t="shared" si="372"/>
        <v>EIF4G2</v>
      </c>
      <c r="B4445" t="s">
        <v>291</v>
      </c>
      <c r="C4445">
        <v>10830457</v>
      </c>
      <c r="D4445" t="s">
        <v>3</v>
      </c>
      <c r="E4445">
        <v>24</v>
      </c>
      <c r="F4445" t="s">
        <v>7252</v>
      </c>
      <c r="G4445">
        <v>0.84703283477199998</v>
      </c>
    </row>
    <row r="4446" spans="1:7" x14ac:dyDescent="0.2">
      <c r="A4446" t="str">
        <f t="shared" si="372"/>
        <v>EIF4G2</v>
      </c>
      <c r="B4446" t="s">
        <v>291</v>
      </c>
      <c r="C4446">
        <v>10830441</v>
      </c>
      <c r="D4446" t="s">
        <v>3</v>
      </c>
      <c r="E4446">
        <v>23</v>
      </c>
      <c r="F4446" t="s">
        <v>7253</v>
      </c>
      <c r="G4446">
        <v>1.10756349605</v>
      </c>
    </row>
    <row r="4447" spans="1:7" x14ac:dyDescent="0.2">
      <c r="A4447" t="str">
        <f t="shared" si="372"/>
        <v>EIF4G2</v>
      </c>
      <c r="B4447" t="s">
        <v>291</v>
      </c>
      <c r="C4447">
        <v>10830435</v>
      </c>
      <c r="D4447" t="s">
        <v>3</v>
      </c>
      <c r="E4447">
        <v>24</v>
      </c>
      <c r="F4447" t="s">
        <v>7254</v>
      </c>
      <c r="G4447">
        <v>0.486042154374</v>
      </c>
    </row>
    <row r="4448" spans="1:7" x14ac:dyDescent="0.2">
      <c r="A4448" t="str">
        <f t="shared" si="372"/>
        <v>EIF4G2</v>
      </c>
      <c r="B4448" t="s">
        <v>291</v>
      </c>
      <c r="C4448">
        <v>10830387</v>
      </c>
      <c r="D4448" t="s">
        <v>3</v>
      </c>
      <c r="E4448">
        <v>24</v>
      </c>
      <c r="F4448" t="s">
        <v>7255</v>
      </c>
      <c r="G4448">
        <v>0.14352234317400001</v>
      </c>
    </row>
    <row r="4449" spans="1:7" x14ac:dyDescent="0.2">
      <c r="A4449" t="str">
        <f t="shared" si="372"/>
        <v>EIF4G2</v>
      </c>
      <c r="B4449" t="s">
        <v>291</v>
      </c>
      <c r="C4449">
        <v>10829636</v>
      </c>
      <c r="D4449" t="s">
        <v>3</v>
      </c>
      <c r="E4449">
        <v>24</v>
      </c>
      <c r="F4449" t="s">
        <v>7256</v>
      </c>
      <c r="G4449">
        <v>7.8470381732600007E-3</v>
      </c>
    </row>
    <row r="4450" spans="1:7" x14ac:dyDescent="0.2">
      <c r="A4450" t="str">
        <f t="shared" si="372"/>
        <v>EIF4G2</v>
      </c>
      <c r="B4450" t="s">
        <v>291</v>
      </c>
      <c r="C4450">
        <v>10830256</v>
      </c>
      <c r="D4450" t="s">
        <v>3</v>
      </c>
      <c r="E4450">
        <v>22</v>
      </c>
      <c r="F4450" t="s">
        <v>7257</v>
      </c>
      <c r="G4450">
        <v>0.75536365712099995</v>
      </c>
    </row>
    <row r="4451" spans="1:7" x14ac:dyDescent="0.2">
      <c r="A4451" t="str">
        <f t="shared" si="372"/>
        <v>EIF4G2</v>
      </c>
      <c r="B4451" t="s">
        <v>291</v>
      </c>
      <c r="C4451">
        <v>10829568</v>
      </c>
      <c r="D4451" t="s">
        <v>3</v>
      </c>
      <c r="E4451">
        <v>24</v>
      </c>
      <c r="F4451" t="s">
        <v>7258</v>
      </c>
      <c r="G4451">
        <v>-5.8947480128200003E-3</v>
      </c>
    </row>
    <row r="4452" spans="1:7" x14ac:dyDescent="0.2">
      <c r="A4452" t="str">
        <f t="shared" si="372"/>
        <v>EIF4G2</v>
      </c>
      <c r="B4452" t="s">
        <v>291</v>
      </c>
      <c r="C4452">
        <v>10829448</v>
      </c>
      <c r="D4452" t="s">
        <v>3</v>
      </c>
      <c r="E4452">
        <v>24</v>
      </c>
      <c r="F4452" t="s">
        <v>7259</v>
      </c>
      <c r="G4452">
        <v>-9.5750526279100006E-3</v>
      </c>
    </row>
    <row r="4453" spans="1:7" x14ac:dyDescent="0.2">
      <c r="A4453" t="str">
        <f t="shared" si="372"/>
        <v>EIF4G2</v>
      </c>
      <c r="B4453" t="s">
        <v>291</v>
      </c>
      <c r="C4453">
        <v>10829371</v>
      </c>
      <c r="D4453" t="s">
        <v>3</v>
      </c>
      <c r="E4453">
        <v>25</v>
      </c>
      <c r="F4453" t="s">
        <v>7260</v>
      </c>
      <c r="G4453">
        <v>-1.1754648389699999E-2</v>
      </c>
    </row>
    <row r="4454" spans="1:7" x14ac:dyDescent="0.2">
      <c r="A4454" t="str">
        <f t="shared" si="372"/>
        <v>EIF4G2</v>
      </c>
      <c r="B4454" t="s">
        <v>291</v>
      </c>
      <c r="C4454">
        <v>10829346</v>
      </c>
      <c r="D4454" t="s">
        <v>3</v>
      </c>
      <c r="E4454">
        <v>25</v>
      </c>
      <c r="F4454" t="s">
        <v>7261</v>
      </c>
      <c r="G4454">
        <v>-4.6754369591299999E-2</v>
      </c>
    </row>
    <row r="4455" spans="1:7" x14ac:dyDescent="0.2">
      <c r="A4455" t="str">
        <f t="shared" si="372"/>
        <v>EIF4G2</v>
      </c>
      <c r="B4455" t="s">
        <v>291</v>
      </c>
      <c r="C4455">
        <v>10822006</v>
      </c>
      <c r="D4455" t="s">
        <v>3</v>
      </c>
      <c r="E4455">
        <v>24</v>
      </c>
      <c r="F4455" t="s">
        <v>7262</v>
      </c>
      <c r="G4455">
        <v>2.8085884451E-2</v>
      </c>
    </row>
    <row r="4456" spans="1:7" x14ac:dyDescent="0.2">
      <c r="A4456" t="str">
        <f t="shared" si="372"/>
        <v>EIF4G2</v>
      </c>
      <c r="B4456" t="s">
        <v>291</v>
      </c>
      <c r="C4456">
        <v>10821977</v>
      </c>
      <c r="D4456" t="s">
        <v>3</v>
      </c>
      <c r="E4456">
        <v>25</v>
      </c>
      <c r="F4456" t="s">
        <v>7263</v>
      </c>
      <c r="G4456">
        <v>-3.54364660347E-2</v>
      </c>
    </row>
    <row r="4457" spans="1:7" x14ac:dyDescent="0.2">
      <c r="A4457" t="str">
        <f t="shared" si="372"/>
        <v>EIF4G2</v>
      </c>
      <c r="B4457" t="s">
        <v>291</v>
      </c>
      <c r="C4457">
        <v>10829434</v>
      </c>
      <c r="D4457" t="s">
        <v>8</v>
      </c>
      <c r="E4457">
        <v>24</v>
      </c>
      <c r="F4457" t="s">
        <v>7264</v>
      </c>
      <c r="G4457">
        <v>7.5428561239400005E-2</v>
      </c>
    </row>
    <row r="4458" spans="1:7" x14ac:dyDescent="0.2">
      <c r="A4458" t="str">
        <f t="shared" si="372"/>
        <v>EIF4G2</v>
      </c>
      <c r="B4458" t="s">
        <v>291</v>
      </c>
      <c r="C4458">
        <v>10829447</v>
      </c>
      <c r="D4458" t="s">
        <v>8</v>
      </c>
      <c r="E4458">
        <v>24</v>
      </c>
      <c r="F4458" t="s">
        <v>7265</v>
      </c>
      <c r="G4458">
        <v>0.11586410217</v>
      </c>
    </row>
    <row r="4459" spans="1:7" x14ac:dyDescent="0.2">
      <c r="A4459" t="str">
        <f t="shared" si="372"/>
        <v>EIF4G2</v>
      </c>
      <c r="B4459" t="s">
        <v>291</v>
      </c>
      <c r="C4459">
        <v>10829458</v>
      </c>
      <c r="D4459" t="s">
        <v>8</v>
      </c>
      <c r="E4459">
        <v>25</v>
      </c>
      <c r="F4459" t="s">
        <v>7266</v>
      </c>
      <c r="G4459">
        <v>0.10131048206899999</v>
      </c>
    </row>
    <row r="4460" spans="1:7" x14ac:dyDescent="0.2">
      <c r="A4460" t="str">
        <f t="shared" si="372"/>
        <v>EIF4G2</v>
      </c>
      <c r="B4460" t="s">
        <v>291</v>
      </c>
      <c r="C4460">
        <v>10829614</v>
      </c>
      <c r="D4460" t="s">
        <v>3</v>
      </c>
      <c r="E4460">
        <v>24</v>
      </c>
      <c r="F4460" t="s">
        <v>7267</v>
      </c>
      <c r="G4460">
        <v>-1.5240971176800001E-2</v>
      </c>
    </row>
    <row r="4461" spans="1:7" x14ac:dyDescent="0.2">
      <c r="A4461" t="str">
        <f t="shared" ref="A4461:A4486" si="373">"EIF5A"</f>
        <v>EIF5A</v>
      </c>
      <c r="B4461" t="s">
        <v>484</v>
      </c>
      <c r="C4461">
        <v>7211537</v>
      </c>
      <c r="D4461" t="s">
        <v>8</v>
      </c>
      <c r="E4461">
        <v>24</v>
      </c>
      <c r="F4461" t="s">
        <v>7268</v>
      </c>
      <c r="G4461">
        <v>9.9959277875699998E-2</v>
      </c>
    </row>
    <row r="4462" spans="1:7" x14ac:dyDescent="0.2">
      <c r="A4462" t="str">
        <f t="shared" si="373"/>
        <v>EIF5A</v>
      </c>
      <c r="B4462" t="s">
        <v>484</v>
      </c>
      <c r="C4462">
        <v>7211731</v>
      </c>
      <c r="D4462" t="s">
        <v>8</v>
      </c>
      <c r="E4462">
        <v>23</v>
      </c>
      <c r="F4462" t="s">
        <v>7269</v>
      </c>
      <c r="G4462">
        <v>1.9280018675799999E-2</v>
      </c>
    </row>
    <row r="4463" spans="1:7" x14ac:dyDescent="0.2">
      <c r="A4463" t="str">
        <f t="shared" si="373"/>
        <v>EIF5A</v>
      </c>
      <c r="B4463" t="s">
        <v>484</v>
      </c>
      <c r="C4463">
        <v>7211570</v>
      </c>
      <c r="D4463" t="s">
        <v>8</v>
      </c>
      <c r="E4463">
        <v>23</v>
      </c>
      <c r="F4463" t="s">
        <v>7270</v>
      </c>
      <c r="G4463">
        <v>0.16002249449</v>
      </c>
    </row>
    <row r="4464" spans="1:7" x14ac:dyDescent="0.2">
      <c r="A4464" t="str">
        <f t="shared" si="373"/>
        <v>EIF5A</v>
      </c>
      <c r="B4464" t="s">
        <v>484</v>
      </c>
      <c r="C4464">
        <v>7211492</v>
      </c>
      <c r="D4464" t="s">
        <v>8</v>
      </c>
      <c r="E4464">
        <v>24</v>
      </c>
      <c r="F4464" t="s">
        <v>7271</v>
      </c>
      <c r="G4464">
        <v>-2.18016716365E-2</v>
      </c>
    </row>
    <row r="4465" spans="1:7" x14ac:dyDescent="0.2">
      <c r="A4465" t="str">
        <f t="shared" si="373"/>
        <v>EIF5A</v>
      </c>
      <c r="B4465" t="s">
        <v>484</v>
      </c>
      <c r="C4465">
        <v>7211107</v>
      </c>
      <c r="D4465" t="s">
        <v>8</v>
      </c>
      <c r="E4465">
        <v>24</v>
      </c>
      <c r="F4465" t="s">
        <v>7272</v>
      </c>
      <c r="G4465">
        <v>-2.9235527440900001E-2</v>
      </c>
    </row>
    <row r="4466" spans="1:7" x14ac:dyDescent="0.2">
      <c r="A4466" t="str">
        <f t="shared" si="373"/>
        <v>EIF5A</v>
      </c>
      <c r="B4466" t="s">
        <v>484</v>
      </c>
      <c r="C4466">
        <v>7211396</v>
      </c>
      <c r="D4466" t="s">
        <v>8</v>
      </c>
      <c r="E4466">
        <v>24</v>
      </c>
      <c r="F4466" t="s">
        <v>7273</v>
      </c>
      <c r="G4466">
        <v>-1.6427839094800001E-2</v>
      </c>
    </row>
    <row r="4467" spans="1:7" x14ac:dyDescent="0.2">
      <c r="A4467" t="str">
        <f t="shared" si="373"/>
        <v>EIF5A</v>
      </c>
      <c r="B4467" t="s">
        <v>484</v>
      </c>
      <c r="C4467">
        <v>7211552</v>
      </c>
      <c r="D4467" t="s">
        <v>3</v>
      </c>
      <c r="E4467">
        <v>24</v>
      </c>
      <c r="F4467" t="s">
        <v>7274</v>
      </c>
      <c r="G4467">
        <v>5.6975009442899998E-3</v>
      </c>
    </row>
    <row r="4468" spans="1:7" x14ac:dyDescent="0.2">
      <c r="A4468" t="str">
        <f t="shared" si="373"/>
        <v>EIF5A</v>
      </c>
      <c r="B4468" t="s">
        <v>484</v>
      </c>
      <c r="C4468">
        <v>7211647</v>
      </c>
      <c r="D4468" t="s">
        <v>3</v>
      </c>
      <c r="E4468">
        <v>24</v>
      </c>
      <c r="F4468" t="s">
        <v>7275</v>
      </c>
      <c r="G4468">
        <v>-0.18599777503100001</v>
      </c>
    </row>
    <row r="4469" spans="1:7" x14ac:dyDescent="0.2">
      <c r="A4469" t="str">
        <f t="shared" si="373"/>
        <v>EIF5A</v>
      </c>
      <c r="B4469" t="s">
        <v>484</v>
      </c>
      <c r="C4469">
        <v>7211668</v>
      </c>
      <c r="D4469" t="s">
        <v>3</v>
      </c>
      <c r="E4469">
        <v>23</v>
      </c>
      <c r="F4469" t="s">
        <v>7276</v>
      </c>
      <c r="G4469">
        <v>-2.7470381252800002E-2</v>
      </c>
    </row>
    <row r="4470" spans="1:7" x14ac:dyDescent="0.2">
      <c r="A4470" t="str">
        <f t="shared" si="373"/>
        <v>EIF5A</v>
      </c>
      <c r="B4470" t="s">
        <v>484</v>
      </c>
      <c r="C4470">
        <v>7210839</v>
      </c>
      <c r="D4470" t="s">
        <v>8</v>
      </c>
      <c r="E4470">
        <v>25</v>
      </c>
      <c r="F4470" t="s">
        <v>7277</v>
      </c>
      <c r="G4470">
        <v>0.34793610601399999</v>
      </c>
    </row>
    <row r="4471" spans="1:7" x14ac:dyDescent="0.2">
      <c r="A4471" t="str">
        <f t="shared" si="373"/>
        <v>EIF5A</v>
      </c>
      <c r="B4471" t="s">
        <v>484</v>
      </c>
      <c r="C4471">
        <v>7210864</v>
      </c>
      <c r="D4471" t="s">
        <v>8</v>
      </c>
      <c r="E4471">
        <v>24</v>
      </c>
      <c r="F4471" t="s">
        <v>7278</v>
      </c>
      <c r="G4471">
        <v>-8.7896102290600006E-2</v>
      </c>
    </row>
    <row r="4472" spans="1:7" x14ac:dyDescent="0.2">
      <c r="A4472" t="str">
        <f t="shared" si="373"/>
        <v>EIF5A</v>
      </c>
      <c r="B4472" t="s">
        <v>484</v>
      </c>
      <c r="C4472">
        <v>7210871</v>
      </c>
      <c r="D4472" t="s">
        <v>8</v>
      </c>
      <c r="E4472">
        <v>25</v>
      </c>
      <c r="F4472" t="s">
        <v>7279</v>
      </c>
      <c r="G4472">
        <v>0.27145223689300002</v>
      </c>
    </row>
    <row r="4473" spans="1:7" x14ac:dyDescent="0.2">
      <c r="A4473" t="str">
        <f t="shared" si="373"/>
        <v>EIF5A</v>
      </c>
      <c r="B4473" t="s">
        <v>484</v>
      </c>
      <c r="C4473">
        <v>7210900</v>
      </c>
      <c r="D4473" t="s">
        <v>8</v>
      </c>
      <c r="E4473">
        <v>22</v>
      </c>
      <c r="F4473" t="s">
        <v>7280</v>
      </c>
      <c r="G4473">
        <v>0.72195064207899995</v>
      </c>
    </row>
    <row r="4474" spans="1:7" x14ac:dyDescent="0.2">
      <c r="A4474" t="str">
        <f t="shared" si="373"/>
        <v>EIF5A</v>
      </c>
      <c r="B4474" t="s">
        <v>484</v>
      </c>
      <c r="C4474">
        <v>7211460</v>
      </c>
      <c r="D4474" t="s">
        <v>8</v>
      </c>
      <c r="E4474">
        <v>24</v>
      </c>
      <c r="F4474" t="s">
        <v>7281</v>
      </c>
      <c r="G4474">
        <v>3.1584667995200003E-2</v>
      </c>
    </row>
    <row r="4475" spans="1:7" x14ac:dyDescent="0.2">
      <c r="A4475" t="str">
        <f t="shared" si="373"/>
        <v>EIF5A</v>
      </c>
      <c r="B4475" t="s">
        <v>484</v>
      </c>
      <c r="C4475">
        <v>7210919</v>
      </c>
      <c r="D4475" t="s">
        <v>8</v>
      </c>
      <c r="E4475">
        <v>23</v>
      </c>
      <c r="F4475" t="s">
        <v>7282</v>
      </c>
      <c r="G4475">
        <v>0.90059718050799997</v>
      </c>
    </row>
    <row r="4476" spans="1:7" x14ac:dyDescent="0.2">
      <c r="A4476" t="str">
        <f t="shared" si="373"/>
        <v>EIF5A</v>
      </c>
      <c r="B4476" t="s">
        <v>484</v>
      </c>
      <c r="C4476">
        <v>7210930</v>
      </c>
      <c r="D4476" t="s">
        <v>8</v>
      </c>
      <c r="E4476">
        <v>28</v>
      </c>
      <c r="F4476" t="s">
        <v>7283</v>
      </c>
      <c r="G4476">
        <v>0.267932243495</v>
      </c>
    </row>
    <row r="4477" spans="1:7" x14ac:dyDescent="0.2">
      <c r="A4477" t="str">
        <f t="shared" si="373"/>
        <v>EIF5A</v>
      </c>
      <c r="B4477" t="s">
        <v>484</v>
      </c>
      <c r="C4477">
        <v>7210932</v>
      </c>
      <c r="D4477" t="s">
        <v>8</v>
      </c>
      <c r="E4477">
        <v>24</v>
      </c>
      <c r="F4477" t="s">
        <v>7284</v>
      </c>
      <c r="G4477">
        <v>1.3774521774099999</v>
      </c>
    </row>
    <row r="4478" spans="1:7" x14ac:dyDescent="0.2">
      <c r="A4478" t="str">
        <f t="shared" si="373"/>
        <v>EIF5A</v>
      </c>
      <c r="B4478" t="s">
        <v>484</v>
      </c>
      <c r="C4478">
        <v>7210938</v>
      </c>
      <c r="D4478" t="s">
        <v>8</v>
      </c>
      <c r="E4478">
        <v>25</v>
      </c>
      <c r="F4478" t="s">
        <v>7285</v>
      </c>
      <c r="G4478">
        <v>0.570336268172</v>
      </c>
    </row>
    <row r="4479" spans="1:7" x14ac:dyDescent="0.2">
      <c r="A4479" t="str">
        <f t="shared" si="373"/>
        <v>EIF5A</v>
      </c>
      <c r="B4479" t="s">
        <v>484</v>
      </c>
      <c r="C4479">
        <v>7210971</v>
      </c>
      <c r="D4479" t="s">
        <v>8</v>
      </c>
      <c r="E4479">
        <v>26</v>
      </c>
      <c r="F4479" t="s">
        <v>7286</v>
      </c>
      <c r="G4479">
        <v>5.0709931025899997E-2</v>
      </c>
    </row>
    <row r="4480" spans="1:7" x14ac:dyDescent="0.2">
      <c r="A4480" t="str">
        <f t="shared" si="373"/>
        <v>EIF5A</v>
      </c>
      <c r="B4480" t="s">
        <v>484</v>
      </c>
      <c r="C4480">
        <v>7211086</v>
      </c>
      <c r="D4480" t="s">
        <v>8</v>
      </c>
      <c r="E4480">
        <v>23</v>
      </c>
      <c r="F4480" t="s">
        <v>7287</v>
      </c>
      <c r="G4480">
        <v>-6.21831478595E-2</v>
      </c>
    </row>
    <row r="4481" spans="1:7" x14ac:dyDescent="0.2">
      <c r="A4481" t="str">
        <f t="shared" si="373"/>
        <v>EIF5A</v>
      </c>
      <c r="B4481" t="s">
        <v>484</v>
      </c>
      <c r="C4481">
        <v>7210910</v>
      </c>
      <c r="D4481" t="s">
        <v>8</v>
      </c>
      <c r="E4481">
        <v>24</v>
      </c>
      <c r="F4481" t="s">
        <v>7288</v>
      </c>
      <c r="G4481">
        <v>0.58632378354299997</v>
      </c>
    </row>
    <row r="4482" spans="1:7" x14ac:dyDescent="0.2">
      <c r="A4482" t="str">
        <f t="shared" si="373"/>
        <v>EIF5A</v>
      </c>
      <c r="B4482" t="s">
        <v>484</v>
      </c>
      <c r="C4482">
        <v>7211296</v>
      </c>
      <c r="D4482" t="s">
        <v>8</v>
      </c>
      <c r="E4482">
        <v>23</v>
      </c>
      <c r="F4482" t="s">
        <v>7289</v>
      </c>
      <c r="G4482">
        <v>0.62372953364100003</v>
      </c>
    </row>
    <row r="4483" spans="1:7" x14ac:dyDescent="0.2">
      <c r="A4483" t="str">
        <f t="shared" si="373"/>
        <v>EIF5A</v>
      </c>
      <c r="B4483" t="s">
        <v>484</v>
      </c>
      <c r="C4483">
        <v>7211383</v>
      </c>
      <c r="D4483" t="s">
        <v>8</v>
      </c>
      <c r="E4483">
        <v>23</v>
      </c>
      <c r="F4483" t="s">
        <v>7290</v>
      </c>
      <c r="G4483">
        <v>8.9796655851499999E-2</v>
      </c>
    </row>
    <row r="4484" spans="1:7" x14ac:dyDescent="0.2">
      <c r="A4484" t="str">
        <f t="shared" si="373"/>
        <v>EIF5A</v>
      </c>
      <c r="B4484" t="s">
        <v>484</v>
      </c>
      <c r="C4484">
        <v>7211140</v>
      </c>
      <c r="D4484" t="s">
        <v>8</v>
      </c>
      <c r="E4484">
        <v>22</v>
      </c>
      <c r="F4484" t="s">
        <v>7291</v>
      </c>
      <c r="G4484">
        <v>7.5097679296100006E-2</v>
      </c>
    </row>
    <row r="4485" spans="1:7" x14ac:dyDescent="0.2">
      <c r="A4485" t="str">
        <f t="shared" si="373"/>
        <v>EIF5A</v>
      </c>
      <c r="B4485" t="s">
        <v>484</v>
      </c>
      <c r="C4485">
        <v>7211351</v>
      </c>
      <c r="D4485" t="s">
        <v>8</v>
      </c>
      <c r="E4485">
        <v>24</v>
      </c>
      <c r="F4485" t="s">
        <v>7292</v>
      </c>
      <c r="G4485">
        <v>-0.36456181449899999</v>
      </c>
    </row>
    <row r="4486" spans="1:7" x14ac:dyDescent="0.2">
      <c r="A4486" t="str">
        <f t="shared" si="373"/>
        <v>EIF5A</v>
      </c>
      <c r="B4486" t="s">
        <v>484</v>
      </c>
      <c r="C4486">
        <v>7211323</v>
      </c>
      <c r="D4486" t="s">
        <v>8</v>
      </c>
      <c r="E4486">
        <v>24</v>
      </c>
      <c r="F4486" t="s">
        <v>7293</v>
      </c>
      <c r="G4486">
        <v>0.152415610599</v>
      </c>
    </row>
    <row r="4487" spans="1:7" x14ac:dyDescent="0.2">
      <c r="A4487" t="str">
        <f t="shared" ref="A4487:A4496" si="374">"EIF5B"</f>
        <v>EIF5B</v>
      </c>
      <c r="B4487" t="s">
        <v>161</v>
      </c>
      <c r="C4487">
        <v>99953770</v>
      </c>
      <c r="D4487" t="s">
        <v>3</v>
      </c>
      <c r="E4487">
        <v>24</v>
      </c>
      <c r="F4487" t="s">
        <v>7294</v>
      </c>
      <c r="G4487">
        <v>6.3260647573399997E-2</v>
      </c>
    </row>
    <row r="4488" spans="1:7" x14ac:dyDescent="0.2">
      <c r="A4488" t="str">
        <f t="shared" si="374"/>
        <v>EIF5B</v>
      </c>
      <c r="B4488" t="s">
        <v>161</v>
      </c>
      <c r="C4488">
        <v>99954069</v>
      </c>
      <c r="D4488" t="s">
        <v>3</v>
      </c>
      <c r="E4488">
        <v>24</v>
      </c>
      <c r="F4488" t="s">
        <v>7295</v>
      </c>
      <c r="G4488">
        <v>-1.9451152309199998E-2</v>
      </c>
    </row>
    <row r="4489" spans="1:7" x14ac:dyDescent="0.2">
      <c r="A4489" t="str">
        <f t="shared" si="374"/>
        <v>EIF5B</v>
      </c>
      <c r="B4489" t="s">
        <v>161</v>
      </c>
      <c r="C4489">
        <v>99954083</v>
      </c>
      <c r="D4489" t="s">
        <v>3</v>
      </c>
      <c r="E4489">
        <v>24</v>
      </c>
      <c r="F4489" t="s">
        <v>7296</v>
      </c>
      <c r="G4489">
        <v>0.35533450617399998</v>
      </c>
    </row>
    <row r="4490" spans="1:7" x14ac:dyDescent="0.2">
      <c r="A4490" t="str">
        <f t="shared" si="374"/>
        <v>EIF5B</v>
      </c>
      <c r="B4490" t="s">
        <v>161</v>
      </c>
      <c r="C4490">
        <v>99953953</v>
      </c>
      <c r="D4490" t="s">
        <v>8</v>
      </c>
      <c r="E4490">
        <v>23</v>
      </c>
      <c r="F4490" t="s">
        <v>7297</v>
      </c>
      <c r="G4490">
        <v>0.130678402577</v>
      </c>
    </row>
    <row r="4491" spans="1:7" x14ac:dyDescent="0.2">
      <c r="A4491" t="str">
        <f t="shared" si="374"/>
        <v>EIF5B</v>
      </c>
      <c r="B4491" t="s">
        <v>161</v>
      </c>
      <c r="C4491">
        <v>99953920</v>
      </c>
      <c r="D4491" t="s">
        <v>8</v>
      </c>
      <c r="E4491">
        <v>24</v>
      </c>
      <c r="F4491" t="s">
        <v>7298</v>
      </c>
      <c r="G4491">
        <v>0.70182493387</v>
      </c>
    </row>
    <row r="4492" spans="1:7" x14ac:dyDescent="0.2">
      <c r="A4492" t="str">
        <f t="shared" si="374"/>
        <v>EIF5B</v>
      </c>
      <c r="B4492" t="s">
        <v>161</v>
      </c>
      <c r="C4492">
        <v>99953986</v>
      </c>
      <c r="D4492" t="s">
        <v>8</v>
      </c>
      <c r="E4492">
        <v>24</v>
      </c>
      <c r="F4492" t="s">
        <v>7299</v>
      </c>
      <c r="G4492">
        <v>0.32645607754099998</v>
      </c>
    </row>
    <row r="4493" spans="1:7" x14ac:dyDescent="0.2">
      <c r="A4493" t="str">
        <f t="shared" si="374"/>
        <v>EIF5B</v>
      </c>
      <c r="B4493" t="s">
        <v>161</v>
      </c>
      <c r="C4493">
        <v>99954022</v>
      </c>
      <c r="D4493" t="s">
        <v>8</v>
      </c>
      <c r="E4493">
        <v>24</v>
      </c>
      <c r="F4493" t="s">
        <v>7300</v>
      </c>
      <c r="G4493">
        <v>-1.2187647541200001E-2</v>
      </c>
    </row>
    <row r="4494" spans="1:7" x14ac:dyDescent="0.2">
      <c r="A4494" t="str">
        <f t="shared" si="374"/>
        <v>EIF5B</v>
      </c>
      <c r="B4494" t="s">
        <v>161</v>
      </c>
      <c r="C4494">
        <v>99954079</v>
      </c>
      <c r="D4494" t="s">
        <v>8</v>
      </c>
      <c r="E4494">
        <v>21</v>
      </c>
      <c r="F4494" t="s">
        <v>7301</v>
      </c>
      <c r="G4494">
        <v>1.16723637388</v>
      </c>
    </row>
    <row r="4495" spans="1:7" x14ac:dyDescent="0.2">
      <c r="A4495" t="str">
        <f t="shared" si="374"/>
        <v>EIF5B</v>
      </c>
      <c r="B4495" t="s">
        <v>161</v>
      </c>
      <c r="C4495">
        <v>99953825</v>
      </c>
      <c r="D4495" t="s">
        <v>8</v>
      </c>
      <c r="E4495">
        <v>23</v>
      </c>
      <c r="F4495" t="s">
        <v>7302</v>
      </c>
      <c r="G4495">
        <v>0.77097475627099998</v>
      </c>
    </row>
    <row r="4496" spans="1:7" x14ac:dyDescent="0.2">
      <c r="A4496" t="str">
        <f t="shared" si="374"/>
        <v>EIF5B</v>
      </c>
      <c r="B4496" t="s">
        <v>161</v>
      </c>
      <c r="C4496">
        <v>99954099</v>
      </c>
      <c r="D4496" t="s">
        <v>8</v>
      </c>
      <c r="E4496">
        <v>24</v>
      </c>
      <c r="F4496" t="s">
        <v>7303</v>
      </c>
      <c r="G4496">
        <v>1.06178886985</v>
      </c>
    </row>
    <row r="4497" spans="1:7" x14ac:dyDescent="0.2">
      <c r="A4497" t="str">
        <f t="shared" ref="A4497:A4517" si="375">"EIF6"</f>
        <v>EIF6</v>
      </c>
      <c r="B4497" t="s">
        <v>352</v>
      </c>
      <c r="C4497">
        <v>33872281</v>
      </c>
      <c r="D4497" t="s">
        <v>8</v>
      </c>
      <c r="E4497">
        <v>22</v>
      </c>
      <c r="F4497" t="s">
        <v>7304</v>
      </c>
      <c r="G4497">
        <v>-2.9278395864700001E-2</v>
      </c>
    </row>
    <row r="4498" spans="1:7" x14ac:dyDescent="0.2">
      <c r="A4498" t="str">
        <f t="shared" si="375"/>
        <v>EIF6</v>
      </c>
      <c r="B4498" t="s">
        <v>352</v>
      </c>
      <c r="C4498">
        <v>33872240</v>
      </c>
      <c r="D4498" t="s">
        <v>8</v>
      </c>
      <c r="E4498">
        <v>24</v>
      </c>
      <c r="F4498" t="s">
        <v>7305</v>
      </c>
      <c r="G4498">
        <v>-4.2888535096300001E-3</v>
      </c>
    </row>
    <row r="4499" spans="1:7" x14ac:dyDescent="0.2">
      <c r="A4499" t="str">
        <f t="shared" si="375"/>
        <v>EIF6</v>
      </c>
      <c r="B4499" t="s">
        <v>352</v>
      </c>
      <c r="C4499">
        <v>33872605</v>
      </c>
      <c r="D4499" t="s">
        <v>3</v>
      </c>
      <c r="E4499">
        <v>23</v>
      </c>
      <c r="F4499" t="s">
        <v>7306</v>
      </c>
      <c r="G4499">
        <v>0.317622929113</v>
      </c>
    </row>
    <row r="4500" spans="1:7" x14ac:dyDescent="0.2">
      <c r="A4500" t="str">
        <f t="shared" si="375"/>
        <v>EIF6</v>
      </c>
      <c r="B4500" t="s">
        <v>352</v>
      </c>
      <c r="C4500">
        <v>33872595</v>
      </c>
      <c r="D4500" t="s">
        <v>3</v>
      </c>
      <c r="E4500">
        <v>23</v>
      </c>
      <c r="F4500" t="s">
        <v>7307</v>
      </c>
      <c r="G4500">
        <v>0.62941643898300004</v>
      </c>
    </row>
    <row r="4501" spans="1:7" x14ac:dyDescent="0.2">
      <c r="A4501" t="str">
        <f t="shared" si="375"/>
        <v>EIF6</v>
      </c>
      <c r="B4501" t="s">
        <v>352</v>
      </c>
      <c r="C4501">
        <v>33872566</v>
      </c>
      <c r="D4501" t="s">
        <v>3</v>
      </c>
      <c r="E4501">
        <v>24</v>
      </c>
      <c r="F4501" t="s">
        <v>7308</v>
      </c>
      <c r="G4501">
        <v>0.156341922977</v>
      </c>
    </row>
    <row r="4502" spans="1:7" x14ac:dyDescent="0.2">
      <c r="A4502" t="str">
        <f t="shared" si="375"/>
        <v>EIF6</v>
      </c>
      <c r="B4502" t="s">
        <v>352</v>
      </c>
      <c r="C4502">
        <v>33872519</v>
      </c>
      <c r="D4502" t="s">
        <v>3</v>
      </c>
      <c r="E4502">
        <v>24</v>
      </c>
      <c r="F4502" t="s">
        <v>7309</v>
      </c>
      <c r="G4502">
        <v>5.4613728182399998E-2</v>
      </c>
    </row>
    <row r="4503" spans="1:7" x14ac:dyDescent="0.2">
      <c r="A4503" t="str">
        <f t="shared" si="375"/>
        <v>EIF6</v>
      </c>
      <c r="B4503" t="s">
        <v>352</v>
      </c>
      <c r="C4503">
        <v>33872512</v>
      </c>
      <c r="D4503" t="s">
        <v>3</v>
      </c>
      <c r="E4503">
        <v>24</v>
      </c>
      <c r="F4503" t="s">
        <v>7310</v>
      </c>
      <c r="G4503">
        <v>0.76074583152999997</v>
      </c>
    </row>
    <row r="4504" spans="1:7" x14ac:dyDescent="0.2">
      <c r="A4504" t="str">
        <f t="shared" si="375"/>
        <v>EIF6</v>
      </c>
      <c r="B4504" t="s">
        <v>352</v>
      </c>
      <c r="C4504">
        <v>33872499</v>
      </c>
      <c r="D4504" t="s">
        <v>3</v>
      </c>
      <c r="E4504">
        <v>25</v>
      </c>
      <c r="F4504" t="s">
        <v>7311</v>
      </c>
      <c r="G4504">
        <v>0.219934165943</v>
      </c>
    </row>
    <row r="4505" spans="1:7" x14ac:dyDescent="0.2">
      <c r="A4505" t="str">
        <f t="shared" si="375"/>
        <v>EIF6</v>
      </c>
      <c r="B4505" t="s">
        <v>352</v>
      </c>
      <c r="C4505">
        <v>33872488</v>
      </c>
      <c r="D4505" t="s">
        <v>3</v>
      </c>
      <c r="E4505">
        <v>23</v>
      </c>
      <c r="F4505" t="s">
        <v>7312</v>
      </c>
      <c r="G4505">
        <v>0.73587599520199998</v>
      </c>
    </row>
    <row r="4506" spans="1:7" x14ac:dyDescent="0.2">
      <c r="A4506" t="str">
        <f t="shared" si="375"/>
        <v>EIF6</v>
      </c>
      <c r="B4506" t="s">
        <v>352</v>
      </c>
      <c r="C4506">
        <v>33872482</v>
      </c>
      <c r="D4506" t="s">
        <v>3</v>
      </c>
      <c r="E4506">
        <v>22</v>
      </c>
      <c r="F4506" t="s">
        <v>7313</v>
      </c>
      <c r="G4506">
        <v>0.15453528887099999</v>
      </c>
    </row>
    <row r="4507" spans="1:7" x14ac:dyDescent="0.2">
      <c r="A4507" t="str">
        <f t="shared" si="375"/>
        <v>EIF6</v>
      </c>
      <c r="B4507" t="s">
        <v>352</v>
      </c>
      <c r="C4507">
        <v>33872695</v>
      </c>
      <c r="D4507" t="s">
        <v>8</v>
      </c>
      <c r="E4507">
        <v>21</v>
      </c>
      <c r="F4507" t="s">
        <v>7314</v>
      </c>
      <c r="G4507">
        <v>-2.41255807318E-2</v>
      </c>
    </row>
    <row r="4508" spans="1:7" x14ac:dyDescent="0.2">
      <c r="A4508" t="str">
        <f t="shared" si="375"/>
        <v>EIF6</v>
      </c>
      <c r="B4508" t="s">
        <v>352</v>
      </c>
      <c r="C4508">
        <v>33872527</v>
      </c>
      <c r="D4508" t="s">
        <v>3</v>
      </c>
      <c r="E4508">
        <v>25</v>
      </c>
      <c r="F4508" t="s">
        <v>7315</v>
      </c>
      <c r="G4508">
        <v>0.37509727763</v>
      </c>
    </row>
    <row r="4509" spans="1:7" x14ac:dyDescent="0.2">
      <c r="A4509" t="str">
        <f t="shared" si="375"/>
        <v>EIF6</v>
      </c>
      <c r="B4509" t="s">
        <v>352</v>
      </c>
      <c r="C4509">
        <v>33872472</v>
      </c>
      <c r="D4509" t="s">
        <v>3</v>
      </c>
      <c r="E4509">
        <v>23</v>
      </c>
      <c r="F4509" t="s">
        <v>7316</v>
      </c>
      <c r="G4509">
        <v>0.56610801682800005</v>
      </c>
    </row>
    <row r="4510" spans="1:7" x14ac:dyDescent="0.2">
      <c r="A4510" t="str">
        <f t="shared" si="375"/>
        <v>EIF6</v>
      </c>
      <c r="B4510" t="s">
        <v>352</v>
      </c>
      <c r="C4510">
        <v>33872535</v>
      </c>
      <c r="D4510" t="s">
        <v>3</v>
      </c>
      <c r="E4510">
        <v>24</v>
      </c>
      <c r="F4510" t="s">
        <v>7317</v>
      </c>
      <c r="G4510">
        <v>1.17697331375</v>
      </c>
    </row>
    <row r="4511" spans="1:7" x14ac:dyDescent="0.2">
      <c r="A4511" t="str">
        <f t="shared" si="375"/>
        <v>EIF6</v>
      </c>
      <c r="B4511" t="s">
        <v>352</v>
      </c>
      <c r="C4511">
        <v>33872401</v>
      </c>
      <c r="D4511" t="s">
        <v>3</v>
      </c>
      <c r="E4511">
        <v>24</v>
      </c>
      <c r="F4511" t="s">
        <v>7318</v>
      </c>
      <c r="G4511">
        <v>1.06228085472</v>
      </c>
    </row>
    <row r="4512" spans="1:7" x14ac:dyDescent="0.2">
      <c r="A4512" t="str">
        <f t="shared" si="375"/>
        <v>EIF6</v>
      </c>
      <c r="B4512" t="s">
        <v>352</v>
      </c>
      <c r="C4512">
        <v>33872498</v>
      </c>
      <c r="D4512" t="s">
        <v>3</v>
      </c>
      <c r="E4512">
        <v>26</v>
      </c>
      <c r="F4512" t="s">
        <v>7319</v>
      </c>
      <c r="G4512">
        <v>0.22708538564799999</v>
      </c>
    </row>
    <row r="4513" spans="1:7" x14ac:dyDescent="0.2">
      <c r="A4513" t="str">
        <f t="shared" si="375"/>
        <v>EIF6</v>
      </c>
      <c r="B4513" t="s">
        <v>352</v>
      </c>
      <c r="C4513">
        <v>33872503</v>
      </c>
      <c r="D4513" t="s">
        <v>3</v>
      </c>
      <c r="E4513">
        <v>25</v>
      </c>
      <c r="F4513" t="s">
        <v>7320</v>
      </c>
      <c r="G4513">
        <v>0.34280751352700001</v>
      </c>
    </row>
    <row r="4514" spans="1:7" x14ac:dyDescent="0.2">
      <c r="A4514" t="str">
        <f t="shared" si="375"/>
        <v>EIF6</v>
      </c>
      <c r="B4514" t="s">
        <v>352</v>
      </c>
      <c r="C4514">
        <v>33872304</v>
      </c>
      <c r="D4514" t="s">
        <v>8</v>
      </c>
      <c r="E4514">
        <v>24</v>
      </c>
      <c r="F4514" t="s">
        <v>7321</v>
      </c>
      <c r="G4514">
        <v>0.60693680734900002</v>
      </c>
    </row>
    <row r="4515" spans="1:7" x14ac:dyDescent="0.2">
      <c r="A4515" t="str">
        <f t="shared" si="375"/>
        <v>EIF6</v>
      </c>
      <c r="B4515" t="s">
        <v>352</v>
      </c>
      <c r="C4515">
        <v>33872685</v>
      </c>
      <c r="D4515" t="s">
        <v>8</v>
      </c>
      <c r="E4515">
        <v>21</v>
      </c>
      <c r="F4515" t="s">
        <v>7322</v>
      </c>
      <c r="G4515">
        <v>0.51057481749300004</v>
      </c>
    </row>
    <row r="4516" spans="1:7" x14ac:dyDescent="0.2">
      <c r="A4516" t="str">
        <f t="shared" si="375"/>
        <v>EIF6</v>
      </c>
      <c r="B4516" t="s">
        <v>352</v>
      </c>
      <c r="C4516">
        <v>33872695</v>
      </c>
      <c r="D4516" t="s">
        <v>8</v>
      </c>
      <c r="E4516">
        <v>23</v>
      </c>
      <c r="F4516" t="s">
        <v>7323</v>
      </c>
      <c r="G4516">
        <v>-1.38342444788E-2</v>
      </c>
    </row>
    <row r="4517" spans="1:7" x14ac:dyDescent="0.2">
      <c r="A4517" t="str">
        <f t="shared" si="375"/>
        <v>EIF6</v>
      </c>
      <c r="B4517" t="s">
        <v>352</v>
      </c>
      <c r="C4517">
        <v>33872822</v>
      </c>
      <c r="D4517" t="s">
        <v>8</v>
      </c>
      <c r="E4517">
        <v>24</v>
      </c>
      <c r="F4517" t="s">
        <v>7324</v>
      </c>
      <c r="G4517">
        <v>-1.4787588508000001E-2</v>
      </c>
    </row>
    <row r="4518" spans="1:7" x14ac:dyDescent="0.2">
      <c r="A4518" t="str">
        <f t="shared" ref="A4518:A4537" si="376">"ELOF1"</f>
        <v>ELOF1</v>
      </c>
      <c r="B4518" t="s">
        <v>245</v>
      </c>
      <c r="C4518">
        <v>11665544</v>
      </c>
      <c r="D4518" t="s">
        <v>3</v>
      </c>
      <c r="E4518">
        <v>28</v>
      </c>
      <c r="F4518" t="s">
        <v>7325</v>
      </c>
      <c r="G4518">
        <v>-2.9090677706999999E-2</v>
      </c>
    </row>
    <row r="4519" spans="1:7" x14ac:dyDescent="0.2">
      <c r="A4519" t="str">
        <f t="shared" si="376"/>
        <v>ELOF1</v>
      </c>
      <c r="B4519" t="s">
        <v>245</v>
      </c>
      <c r="C4519">
        <v>11669808</v>
      </c>
      <c r="D4519" t="s">
        <v>3</v>
      </c>
      <c r="E4519">
        <v>24</v>
      </c>
      <c r="F4519" t="s">
        <v>7326</v>
      </c>
      <c r="G4519">
        <v>0.38042011826599997</v>
      </c>
    </row>
    <row r="4520" spans="1:7" x14ac:dyDescent="0.2">
      <c r="A4520" t="str">
        <f t="shared" si="376"/>
        <v>ELOF1</v>
      </c>
      <c r="B4520" t="s">
        <v>245</v>
      </c>
      <c r="C4520">
        <v>11669854</v>
      </c>
      <c r="D4520" t="s">
        <v>8</v>
      </c>
      <c r="E4520">
        <v>23</v>
      </c>
      <c r="F4520" t="s">
        <v>7327</v>
      </c>
      <c r="G4520">
        <v>6.8769552771200004E-2</v>
      </c>
    </row>
    <row r="4521" spans="1:7" x14ac:dyDescent="0.2">
      <c r="A4521" t="str">
        <f t="shared" si="376"/>
        <v>ELOF1</v>
      </c>
      <c r="B4521" t="s">
        <v>245</v>
      </c>
      <c r="C4521">
        <v>11669846</v>
      </c>
      <c r="D4521" t="s">
        <v>8</v>
      </c>
      <c r="E4521">
        <v>23</v>
      </c>
      <c r="F4521" t="s">
        <v>7328</v>
      </c>
      <c r="G4521">
        <v>3.4747261706699999E-2</v>
      </c>
    </row>
    <row r="4522" spans="1:7" x14ac:dyDescent="0.2">
      <c r="A4522" t="str">
        <f t="shared" si="376"/>
        <v>ELOF1</v>
      </c>
      <c r="B4522" t="s">
        <v>245</v>
      </c>
      <c r="C4522">
        <v>11669807</v>
      </c>
      <c r="D4522" t="s">
        <v>8</v>
      </c>
      <c r="E4522">
        <v>23</v>
      </c>
      <c r="F4522" t="s">
        <v>7329</v>
      </c>
      <c r="G4522">
        <v>0.14426110302</v>
      </c>
    </row>
    <row r="4523" spans="1:7" x14ac:dyDescent="0.2">
      <c r="A4523" t="str">
        <f t="shared" si="376"/>
        <v>ELOF1</v>
      </c>
      <c r="B4523" t="s">
        <v>245</v>
      </c>
      <c r="C4523">
        <v>11665554</v>
      </c>
      <c r="D4523" t="s">
        <v>8</v>
      </c>
      <c r="E4523">
        <v>26</v>
      </c>
      <c r="F4523" t="s">
        <v>7330</v>
      </c>
      <c r="G4523">
        <v>3.2010955734799999E-2</v>
      </c>
    </row>
    <row r="4524" spans="1:7" x14ac:dyDescent="0.2">
      <c r="A4524" t="str">
        <f t="shared" si="376"/>
        <v>ELOF1</v>
      </c>
      <c r="B4524" t="s">
        <v>245</v>
      </c>
      <c r="C4524">
        <v>11665386</v>
      </c>
      <c r="D4524" t="s">
        <v>3</v>
      </c>
      <c r="E4524">
        <v>26</v>
      </c>
      <c r="F4524" t="s">
        <v>7331</v>
      </c>
      <c r="G4524">
        <v>3.0829249710299999E-2</v>
      </c>
    </row>
    <row r="4525" spans="1:7" x14ac:dyDescent="0.2">
      <c r="A4525" t="str">
        <f t="shared" si="376"/>
        <v>ELOF1</v>
      </c>
      <c r="B4525" t="s">
        <v>245</v>
      </c>
      <c r="C4525">
        <v>11665357</v>
      </c>
      <c r="D4525" t="s">
        <v>8</v>
      </c>
      <c r="E4525">
        <v>26</v>
      </c>
      <c r="F4525" t="s">
        <v>7332</v>
      </c>
      <c r="G4525">
        <v>-4.1151686342100001E-2</v>
      </c>
    </row>
    <row r="4526" spans="1:7" x14ac:dyDescent="0.2">
      <c r="A4526" t="str">
        <f t="shared" si="376"/>
        <v>ELOF1</v>
      </c>
      <c r="B4526" t="s">
        <v>245</v>
      </c>
      <c r="C4526">
        <v>11665349</v>
      </c>
      <c r="D4526" t="s">
        <v>3</v>
      </c>
      <c r="E4526">
        <v>25</v>
      </c>
      <c r="F4526" t="s">
        <v>7333</v>
      </c>
      <c r="G4526">
        <v>4.23859743298E-2</v>
      </c>
    </row>
    <row r="4527" spans="1:7" x14ac:dyDescent="0.2">
      <c r="A4527" t="str">
        <f t="shared" si="376"/>
        <v>ELOF1</v>
      </c>
      <c r="B4527" t="s">
        <v>245</v>
      </c>
      <c r="C4527">
        <v>11665322</v>
      </c>
      <c r="D4527" t="s">
        <v>3</v>
      </c>
      <c r="E4527">
        <v>27</v>
      </c>
      <c r="F4527" t="s">
        <v>7334</v>
      </c>
      <c r="G4527">
        <v>-3.5657352923300002E-2</v>
      </c>
    </row>
    <row r="4528" spans="1:7" x14ac:dyDescent="0.2">
      <c r="A4528" t="str">
        <f t="shared" si="376"/>
        <v>ELOF1</v>
      </c>
      <c r="B4528" t="s">
        <v>245</v>
      </c>
      <c r="C4528">
        <v>11665314</v>
      </c>
      <c r="D4528" t="s">
        <v>3</v>
      </c>
      <c r="E4528">
        <v>24</v>
      </c>
      <c r="F4528" t="s">
        <v>7335</v>
      </c>
      <c r="G4528">
        <v>-8.6402121650499999E-4</v>
      </c>
    </row>
    <row r="4529" spans="1:7" x14ac:dyDescent="0.2">
      <c r="A4529" t="str">
        <f t="shared" si="376"/>
        <v>ELOF1</v>
      </c>
      <c r="B4529" t="s">
        <v>245</v>
      </c>
      <c r="C4529">
        <v>11669967</v>
      </c>
      <c r="D4529" t="s">
        <v>3</v>
      </c>
      <c r="E4529">
        <v>23</v>
      </c>
      <c r="F4529" t="s">
        <v>7336</v>
      </c>
      <c r="G4529">
        <v>0.52821960715399996</v>
      </c>
    </row>
    <row r="4530" spans="1:7" x14ac:dyDescent="0.2">
      <c r="A4530" t="str">
        <f t="shared" si="376"/>
        <v>ELOF1</v>
      </c>
      <c r="B4530" t="s">
        <v>245</v>
      </c>
      <c r="C4530">
        <v>11670004</v>
      </c>
      <c r="D4530" t="s">
        <v>3</v>
      </c>
      <c r="E4530">
        <v>23</v>
      </c>
      <c r="F4530" t="s">
        <v>7337</v>
      </c>
      <c r="G4530">
        <v>1.1299088075599999</v>
      </c>
    </row>
    <row r="4531" spans="1:7" x14ac:dyDescent="0.2">
      <c r="A4531" t="str">
        <f t="shared" si="376"/>
        <v>ELOF1</v>
      </c>
      <c r="B4531" t="s">
        <v>245</v>
      </c>
      <c r="C4531">
        <v>11670010</v>
      </c>
      <c r="D4531" t="s">
        <v>3</v>
      </c>
      <c r="E4531">
        <v>23</v>
      </c>
      <c r="F4531" t="s">
        <v>7338</v>
      </c>
      <c r="G4531">
        <v>5.5244798651899997E-2</v>
      </c>
    </row>
    <row r="4532" spans="1:7" x14ac:dyDescent="0.2">
      <c r="A4532" t="str">
        <f t="shared" si="376"/>
        <v>ELOF1</v>
      </c>
      <c r="B4532" t="s">
        <v>245</v>
      </c>
      <c r="C4532">
        <v>11669875</v>
      </c>
      <c r="D4532" t="s">
        <v>3</v>
      </c>
      <c r="E4532">
        <v>24</v>
      </c>
      <c r="F4532" t="s">
        <v>7339</v>
      </c>
      <c r="G4532">
        <v>-0.10806667643499999</v>
      </c>
    </row>
    <row r="4533" spans="1:7" x14ac:dyDescent="0.2">
      <c r="A4533" t="str">
        <f t="shared" si="376"/>
        <v>ELOF1</v>
      </c>
      <c r="B4533" t="s">
        <v>245</v>
      </c>
      <c r="C4533">
        <v>11665377</v>
      </c>
      <c r="D4533" t="s">
        <v>8</v>
      </c>
      <c r="E4533">
        <v>22</v>
      </c>
      <c r="F4533" t="s">
        <v>7340</v>
      </c>
      <c r="G4533">
        <v>-2.8946673564800001E-2</v>
      </c>
    </row>
    <row r="4534" spans="1:7" x14ac:dyDescent="0.2">
      <c r="A4534" t="str">
        <f t="shared" si="376"/>
        <v>ELOF1</v>
      </c>
      <c r="B4534" t="s">
        <v>245</v>
      </c>
      <c r="C4534">
        <v>11670025</v>
      </c>
      <c r="D4534" t="s">
        <v>3</v>
      </c>
      <c r="E4534">
        <v>23</v>
      </c>
      <c r="F4534" t="s">
        <v>7341</v>
      </c>
      <c r="G4534">
        <v>1.04520933792</v>
      </c>
    </row>
    <row r="4535" spans="1:7" x14ac:dyDescent="0.2">
      <c r="A4535" t="str">
        <f t="shared" si="376"/>
        <v>ELOF1</v>
      </c>
      <c r="B4535" t="s">
        <v>245</v>
      </c>
      <c r="C4535">
        <v>11670033</v>
      </c>
      <c r="D4535" t="s">
        <v>3</v>
      </c>
      <c r="E4535">
        <v>24</v>
      </c>
      <c r="F4535" t="s">
        <v>7342</v>
      </c>
      <c r="G4535">
        <v>0.82488185451600005</v>
      </c>
    </row>
    <row r="4536" spans="1:7" x14ac:dyDescent="0.2">
      <c r="A4536" t="str">
        <f t="shared" si="376"/>
        <v>ELOF1</v>
      </c>
      <c r="B4536" t="s">
        <v>245</v>
      </c>
      <c r="C4536">
        <v>11665335</v>
      </c>
      <c r="D4536" t="s">
        <v>8</v>
      </c>
      <c r="E4536">
        <v>26</v>
      </c>
      <c r="F4536" t="s">
        <v>7343</v>
      </c>
      <c r="G4536">
        <v>-1.51252530091E-2</v>
      </c>
    </row>
    <row r="4537" spans="1:7" x14ac:dyDescent="0.2">
      <c r="A4537" t="str">
        <f t="shared" si="376"/>
        <v>ELOF1</v>
      </c>
      <c r="B4537" t="s">
        <v>245</v>
      </c>
      <c r="C4537">
        <v>11665447</v>
      </c>
      <c r="D4537" t="s">
        <v>3</v>
      </c>
      <c r="E4537">
        <v>27</v>
      </c>
      <c r="F4537" t="s">
        <v>7344</v>
      </c>
      <c r="G4537">
        <v>-2.9810452288900001E-3</v>
      </c>
    </row>
    <row r="4538" spans="1:7" x14ac:dyDescent="0.2">
      <c r="A4538" t="str">
        <f t="shared" ref="A4538:A4544" si="377">"ELOVL5"</f>
        <v>ELOVL5</v>
      </c>
      <c r="B4538" t="s">
        <v>75</v>
      </c>
      <c r="C4538">
        <v>53213511</v>
      </c>
      <c r="D4538" t="s">
        <v>3</v>
      </c>
      <c r="E4538">
        <v>23</v>
      </c>
      <c r="F4538" t="s">
        <v>7345</v>
      </c>
      <c r="G4538">
        <v>0.73986412647800004</v>
      </c>
    </row>
    <row r="4539" spans="1:7" x14ac:dyDescent="0.2">
      <c r="A4539" t="str">
        <f t="shared" si="377"/>
        <v>ELOVL5</v>
      </c>
      <c r="B4539" t="s">
        <v>75</v>
      </c>
      <c r="C4539">
        <v>53213532</v>
      </c>
      <c r="D4539" t="s">
        <v>3</v>
      </c>
      <c r="E4539">
        <v>25</v>
      </c>
      <c r="F4539" t="s">
        <v>7346</v>
      </c>
      <c r="G4539">
        <v>1.76071947603</v>
      </c>
    </row>
    <row r="4540" spans="1:7" x14ac:dyDescent="0.2">
      <c r="A4540" t="str">
        <f t="shared" si="377"/>
        <v>ELOVL5</v>
      </c>
      <c r="B4540" t="s">
        <v>75</v>
      </c>
      <c r="C4540">
        <v>53213598</v>
      </c>
      <c r="D4540" t="s">
        <v>8</v>
      </c>
      <c r="E4540">
        <v>24</v>
      </c>
      <c r="F4540" t="s">
        <v>7347</v>
      </c>
      <c r="G4540">
        <v>0.49941639749299999</v>
      </c>
    </row>
    <row r="4541" spans="1:7" x14ac:dyDescent="0.2">
      <c r="A4541" t="str">
        <f t="shared" si="377"/>
        <v>ELOVL5</v>
      </c>
      <c r="B4541" t="s">
        <v>75</v>
      </c>
      <c r="C4541">
        <v>53213538</v>
      </c>
      <c r="D4541" t="s">
        <v>3</v>
      </c>
      <c r="E4541">
        <v>26</v>
      </c>
      <c r="F4541" t="s">
        <v>7348</v>
      </c>
      <c r="G4541">
        <v>6.3212705167800004E-2</v>
      </c>
    </row>
    <row r="4542" spans="1:7" x14ac:dyDescent="0.2">
      <c r="A4542" t="str">
        <f t="shared" si="377"/>
        <v>ELOVL5</v>
      </c>
      <c r="B4542" t="s">
        <v>75</v>
      </c>
      <c r="C4542">
        <v>53213567</v>
      </c>
      <c r="D4542" t="s">
        <v>8</v>
      </c>
      <c r="E4542">
        <v>23</v>
      </c>
      <c r="F4542" t="s">
        <v>7349</v>
      </c>
      <c r="G4542">
        <v>0.49670978400499999</v>
      </c>
    </row>
    <row r="4543" spans="1:7" x14ac:dyDescent="0.2">
      <c r="A4543" t="str">
        <f t="shared" si="377"/>
        <v>ELOVL5</v>
      </c>
      <c r="B4543" t="s">
        <v>75</v>
      </c>
      <c r="C4543">
        <v>53213505</v>
      </c>
      <c r="D4543" t="s">
        <v>3</v>
      </c>
      <c r="E4543">
        <v>24</v>
      </c>
      <c r="F4543" t="s">
        <v>7350</v>
      </c>
      <c r="G4543">
        <v>0.18139774304</v>
      </c>
    </row>
    <row r="4544" spans="1:7" x14ac:dyDescent="0.2">
      <c r="A4544" t="str">
        <f t="shared" si="377"/>
        <v>ELOVL5</v>
      </c>
      <c r="B4544" t="s">
        <v>75</v>
      </c>
      <c r="C4544">
        <v>53213607</v>
      </c>
      <c r="D4544" t="s">
        <v>8</v>
      </c>
      <c r="E4544">
        <v>24</v>
      </c>
      <c r="F4544" t="s">
        <v>7351</v>
      </c>
      <c r="G4544">
        <v>0.35449883066499999</v>
      </c>
    </row>
    <row r="4545" spans="1:7" x14ac:dyDescent="0.2">
      <c r="A4545" t="str">
        <f t="shared" ref="A4545:A4554" si="378">"ELOVL6"</f>
        <v>ELOVL6</v>
      </c>
      <c r="B4545" t="s">
        <v>24</v>
      </c>
      <c r="C4545">
        <v>111119825</v>
      </c>
      <c r="D4545" t="s">
        <v>3</v>
      </c>
      <c r="E4545">
        <v>24</v>
      </c>
      <c r="F4545" t="s">
        <v>7352</v>
      </c>
      <c r="G4545">
        <v>-3.3845283182200002E-2</v>
      </c>
    </row>
    <row r="4546" spans="1:7" x14ac:dyDescent="0.2">
      <c r="A4546" t="str">
        <f t="shared" si="378"/>
        <v>ELOVL6</v>
      </c>
      <c r="B4546" t="s">
        <v>24</v>
      </c>
      <c r="C4546">
        <v>111119583</v>
      </c>
      <c r="D4546" t="s">
        <v>3</v>
      </c>
      <c r="E4546">
        <v>24</v>
      </c>
      <c r="F4546" t="s">
        <v>7353</v>
      </c>
      <c r="G4546">
        <v>0.31941357160599998</v>
      </c>
    </row>
    <row r="4547" spans="1:7" x14ac:dyDescent="0.2">
      <c r="A4547" t="str">
        <f t="shared" si="378"/>
        <v>ELOVL6</v>
      </c>
      <c r="B4547" t="s">
        <v>24</v>
      </c>
      <c r="C4547">
        <v>111119588</v>
      </c>
      <c r="D4547" t="s">
        <v>3</v>
      </c>
      <c r="E4547">
        <v>23</v>
      </c>
      <c r="F4547" t="s">
        <v>7354</v>
      </c>
      <c r="G4547">
        <v>1.10090214443</v>
      </c>
    </row>
    <row r="4548" spans="1:7" x14ac:dyDescent="0.2">
      <c r="A4548" t="str">
        <f t="shared" si="378"/>
        <v>ELOVL6</v>
      </c>
      <c r="B4548" t="s">
        <v>24</v>
      </c>
      <c r="C4548">
        <v>111119612</v>
      </c>
      <c r="D4548" t="s">
        <v>3</v>
      </c>
      <c r="E4548">
        <v>23</v>
      </c>
      <c r="F4548" t="s">
        <v>7355</v>
      </c>
      <c r="G4548">
        <v>0.798575872608</v>
      </c>
    </row>
    <row r="4549" spans="1:7" x14ac:dyDescent="0.2">
      <c r="A4549" t="str">
        <f t="shared" si="378"/>
        <v>ELOVL6</v>
      </c>
      <c r="B4549" t="s">
        <v>24</v>
      </c>
      <c r="C4549">
        <v>111119623</v>
      </c>
      <c r="D4549" t="s">
        <v>3</v>
      </c>
      <c r="E4549">
        <v>24</v>
      </c>
      <c r="F4549" t="s">
        <v>7356</v>
      </c>
      <c r="G4549">
        <v>0.56412798238100004</v>
      </c>
    </row>
    <row r="4550" spans="1:7" x14ac:dyDescent="0.2">
      <c r="A4550" t="str">
        <f t="shared" si="378"/>
        <v>ELOVL6</v>
      </c>
      <c r="B4550" t="s">
        <v>24</v>
      </c>
      <c r="C4550">
        <v>111119714</v>
      </c>
      <c r="D4550" t="s">
        <v>3</v>
      </c>
      <c r="E4550">
        <v>24</v>
      </c>
      <c r="F4550" t="s">
        <v>7357</v>
      </c>
      <c r="G4550">
        <v>0.342927600321</v>
      </c>
    </row>
    <row r="4551" spans="1:7" x14ac:dyDescent="0.2">
      <c r="A4551" t="str">
        <f t="shared" si="378"/>
        <v>ELOVL6</v>
      </c>
      <c r="B4551" t="s">
        <v>24</v>
      </c>
      <c r="C4551">
        <v>111119734</v>
      </c>
      <c r="D4551" t="s">
        <v>3</v>
      </c>
      <c r="E4551">
        <v>24</v>
      </c>
      <c r="F4551" t="s">
        <v>7358</v>
      </c>
      <c r="G4551">
        <v>0.99152122203199999</v>
      </c>
    </row>
    <row r="4552" spans="1:7" x14ac:dyDescent="0.2">
      <c r="A4552" t="str">
        <f t="shared" si="378"/>
        <v>ELOVL6</v>
      </c>
      <c r="B4552" t="s">
        <v>24</v>
      </c>
      <c r="C4552">
        <v>111119756</v>
      </c>
      <c r="D4552" t="s">
        <v>3</v>
      </c>
      <c r="E4552">
        <v>23</v>
      </c>
      <c r="F4552" t="s">
        <v>7359</v>
      </c>
      <c r="G4552">
        <v>0.907576633543</v>
      </c>
    </row>
    <row r="4553" spans="1:7" x14ac:dyDescent="0.2">
      <c r="A4553" t="str">
        <f t="shared" si="378"/>
        <v>ELOVL6</v>
      </c>
      <c r="B4553" t="s">
        <v>24</v>
      </c>
      <c r="C4553">
        <v>111119746</v>
      </c>
      <c r="D4553" t="s">
        <v>8</v>
      </c>
      <c r="E4553">
        <v>21</v>
      </c>
      <c r="F4553" t="s">
        <v>7360</v>
      </c>
      <c r="G4553">
        <v>0.69292709592099999</v>
      </c>
    </row>
    <row r="4554" spans="1:7" x14ac:dyDescent="0.2">
      <c r="A4554" t="str">
        <f t="shared" si="378"/>
        <v>ELOVL6</v>
      </c>
      <c r="B4554" t="s">
        <v>24</v>
      </c>
      <c r="C4554">
        <v>111119854</v>
      </c>
      <c r="D4554" t="s">
        <v>8</v>
      </c>
      <c r="E4554">
        <v>24</v>
      </c>
      <c r="F4554" t="s">
        <v>7361</v>
      </c>
      <c r="G4554">
        <v>0.832049594552</v>
      </c>
    </row>
    <row r="4555" spans="1:7" x14ac:dyDescent="0.2">
      <c r="A4555" t="str">
        <f t="shared" ref="A4555:A4564" si="379">"ELP4"</f>
        <v>ELP4</v>
      </c>
      <c r="B4555" t="s">
        <v>291</v>
      </c>
      <c r="C4555">
        <v>31531460</v>
      </c>
      <c r="D4555" t="s">
        <v>3</v>
      </c>
      <c r="E4555">
        <v>24</v>
      </c>
      <c r="F4555" t="s">
        <v>7362</v>
      </c>
      <c r="G4555">
        <v>0.47218740924800001</v>
      </c>
    </row>
    <row r="4556" spans="1:7" x14ac:dyDescent="0.2">
      <c r="A4556" t="str">
        <f t="shared" si="379"/>
        <v>ELP4</v>
      </c>
      <c r="B4556" t="s">
        <v>291</v>
      </c>
      <c r="C4556">
        <v>31531473</v>
      </c>
      <c r="D4556" t="s">
        <v>3</v>
      </c>
      <c r="E4556">
        <v>22</v>
      </c>
      <c r="F4556" t="s">
        <v>7363</v>
      </c>
      <c r="G4556">
        <v>0.95099869682500004</v>
      </c>
    </row>
    <row r="4557" spans="1:7" x14ac:dyDescent="0.2">
      <c r="A4557" t="str">
        <f t="shared" si="379"/>
        <v>ELP4</v>
      </c>
      <c r="B4557" t="s">
        <v>291</v>
      </c>
      <c r="C4557">
        <v>31531490</v>
      </c>
      <c r="D4557" t="s">
        <v>3</v>
      </c>
      <c r="E4557">
        <v>22</v>
      </c>
      <c r="F4557" t="s">
        <v>7364</v>
      </c>
      <c r="G4557">
        <v>1.74361993987E-2</v>
      </c>
    </row>
    <row r="4558" spans="1:7" x14ac:dyDescent="0.2">
      <c r="A4558" t="str">
        <f t="shared" si="379"/>
        <v>ELP4</v>
      </c>
      <c r="B4558" t="s">
        <v>291</v>
      </c>
      <c r="C4558">
        <v>31531320</v>
      </c>
      <c r="D4558" t="s">
        <v>8</v>
      </c>
      <c r="E4558">
        <v>24</v>
      </c>
      <c r="F4558" t="s">
        <v>7365</v>
      </c>
      <c r="G4558">
        <v>0.45749044420200002</v>
      </c>
    </row>
    <row r="4559" spans="1:7" x14ac:dyDescent="0.2">
      <c r="A4559" t="str">
        <f t="shared" si="379"/>
        <v>ELP4</v>
      </c>
      <c r="B4559" t="s">
        <v>291</v>
      </c>
      <c r="C4559">
        <v>31531501</v>
      </c>
      <c r="D4559" t="s">
        <v>8</v>
      </c>
      <c r="E4559">
        <v>21</v>
      </c>
      <c r="F4559" t="s">
        <v>7366</v>
      </c>
      <c r="G4559">
        <v>0.6129237756</v>
      </c>
    </row>
    <row r="4560" spans="1:7" x14ac:dyDescent="0.2">
      <c r="A4560" t="str">
        <f t="shared" si="379"/>
        <v>ELP4</v>
      </c>
      <c r="B4560" t="s">
        <v>291</v>
      </c>
      <c r="C4560">
        <v>31531528</v>
      </c>
      <c r="D4560" t="s">
        <v>8</v>
      </c>
      <c r="E4560">
        <v>24</v>
      </c>
      <c r="F4560" t="s">
        <v>7367</v>
      </c>
      <c r="G4560">
        <v>1.0769230617500001</v>
      </c>
    </row>
    <row r="4561" spans="1:7" x14ac:dyDescent="0.2">
      <c r="A4561" t="str">
        <f t="shared" si="379"/>
        <v>ELP4</v>
      </c>
      <c r="B4561" t="s">
        <v>291</v>
      </c>
      <c r="C4561">
        <v>31531437</v>
      </c>
      <c r="D4561" t="s">
        <v>3</v>
      </c>
      <c r="E4561">
        <v>23</v>
      </c>
      <c r="F4561" t="s">
        <v>7368</v>
      </c>
      <c r="G4561">
        <v>3.03398196555E-3</v>
      </c>
    </row>
    <row r="4562" spans="1:7" x14ac:dyDescent="0.2">
      <c r="A4562" t="str">
        <f t="shared" si="379"/>
        <v>ELP4</v>
      </c>
      <c r="B4562" t="s">
        <v>291</v>
      </c>
      <c r="C4562">
        <v>31531576</v>
      </c>
      <c r="D4562" t="s">
        <v>8</v>
      </c>
      <c r="E4562">
        <v>24</v>
      </c>
      <c r="F4562" t="s">
        <v>7369</v>
      </c>
      <c r="G4562">
        <v>0.52040070343099998</v>
      </c>
    </row>
    <row r="4563" spans="1:7" x14ac:dyDescent="0.2">
      <c r="A4563" t="str">
        <f t="shared" si="379"/>
        <v>ELP4</v>
      </c>
      <c r="B4563" t="s">
        <v>291</v>
      </c>
      <c r="C4563">
        <v>31531374</v>
      </c>
      <c r="D4563" t="s">
        <v>8</v>
      </c>
      <c r="E4563">
        <v>23</v>
      </c>
      <c r="F4563" t="s">
        <v>7370</v>
      </c>
      <c r="G4563">
        <v>0.97207824142699994</v>
      </c>
    </row>
    <row r="4564" spans="1:7" x14ac:dyDescent="0.2">
      <c r="A4564" t="str">
        <f t="shared" si="379"/>
        <v>ELP4</v>
      </c>
      <c r="B4564" t="s">
        <v>291</v>
      </c>
      <c r="C4564">
        <v>31531430</v>
      </c>
      <c r="D4564" t="s">
        <v>3</v>
      </c>
      <c r="E4564">
        <v>24</v>
      </c>
      <c r="F4564" t="s">
        <v>7371</v>
      </c>
      <c r="G4564">
        <v>0.35057210032399999</v>
      </c>
    </row>
    <row r="4565" spans="1:7" x14ac:dyDescent="0.2">
      <c r="A4565" t="str">
        <f t="shared" ref="A4565:A4571" si="380">"EMC2"</f>
        <v>EMC2</v>
      </c>
      <c r="B4565" t="s">
        <v>1491</v>
      </c>
      <c r="C4565">
        <v>109456052</v>
      </c>
      <c r="D4565" t="s">
        <v>8</v>
      </c>
      <c r="E4565">
        <v>24</v>
      </c>
      <c r="F4565" t="s">
        <v>7372</v>
      </c>
      <c r="G4565">
        <v>0.57897525774199998</v>
      </c>
    </row>
    <row r="4566" spans="1:7" x14ac:dyDescent="0.2">
      <c r="A4566" t="str">
        <f t="shared" si="380"/>
        <v>EMC2</v>
      </c>
      <c r="B4566" t="s">
        <v>1491</v>
      </c>
      <c r="C4566">
        <v>109456069</v>
      </c>
      <c r="D4566" t="s">
        <v>8</v>
      </c>
      <c r="E4566">
        <v>24</v>
      </c>
      <c r="F4566" t="s">
        <v>7373</v>
      </c>
      <c r="G4566">
        <v>1.3039823053499999</v>
      </c>
    </row>
    <row r="4567" spans="1:7" x14ac:dyDescent="0.2">
      <c r="A4567" t="str">
        <f t="shared" si="380"/>
        <v>EMC2</v>
      </c>
      <c r="B4567" t="s">
        <v>1491</v>
      </c>
      <c r="C4567">
        <v>109455937</v>
      </c>
      <c r="D4567" t="s">
        <v>8</v>
      </c>
      <c r="E4567">
        <v>24</v>
      </c>
      <c r="F4567" t="s">
        <v>7374</v>
      </c>
      <c r="G4567">
        <v>0.39874233235000001</v>
      </c>
    </row>
    <row r="4568" spans="1:7" x14ac:dyDescent="0.2">
      <c r="A4568" t="str">
        <f t="shared" si="380"/>
        <v>EMC2</v>
      </c>
      <c r="B4568" t="s">
        <v>1491</v>
      </c>
      <c r="C4568">
        <v>109455927</v>
      </c>
      <c r="D4568" t="s">
        <v>8</v>
      </c>
      <c r="E4568">
        <v>24</v>
      </c>
      <c r="F4568" t="s">
        <v>7375</v>
      </c>
      <c r="G4568">
        <v>0.20858057694000001</v>
      </c>
    </row>
    <row r="4569" spans="1:7" x14ac:dyDescent="0.2">
      <c r="A4569" t="str">
        <f t="shared" si="380"/>
        <v>EMC2</v>
      </c>
      <c r="B4569" t="s">
        <v>1491</v>
      </c>
      <c r="C4569">
        <v>109456085</v>
      </c>
      <c r="D4569" t="s">
        <v>3</v>
      </c>
      <c r="E4569">
        <v>22</v>
      </c>
      <c r="F4569" t="s">
        <v>7376</v>
      </c>
      <c r="G4569">
        <v>1.01282532918</v>
      </c>
    </row>
    <row r="4570" spans="1:7" x14ac:dyDescent="0.2">
      <c r="A4570" t="str">
        <f t="shared" si="380"/>
        <v>EMC2</v>
      </c>
      <c r="B4570" t="s">
        <v>1491</v>
      </c>
      <c r="C4570">
        <v>109455820</v>
      </c>
      <c r="D4570" t="s">
        <v>3</v>
      </c>
      <c r="E4570">
        <v>24</v>
      </c>
      <c r="F4570" t="s">
        <v>7377</v>
      </c>
      <c r="G4570">
        <v>-9.1203403304399994E-3</v>
      </c>
    </row>
    <row r="4571" spans="1:7" x14ac:dyDescent="0.2">
      <c r="A4571" t="str">
        <f t="shared" si="380"/>
        <v>EMC2</v>
      </c>
      <c r="B4571" t="s">
        <v>1491</v>
      </c>
      <c r="C4571">
        <v>109456091</v>
      </c>
      <c r="D4571" t="s">
        <v>8</v>
      </c>
      <c r="E4571">
        <v>24</v>
      </c>
      <c r="F4571" t="s">
        <v>7378</v>
      </c>
      <c r="G4571">
        <v>0.683192365468</v>
      </c>
    </row>
    <row r="4572" spans="1:7" x14ac:dyDescent="0.2">
      <c r="A4572" t="str">
        <f t="shared" ref="A4572:A4581" si="381">"EMG1"</f>
        <v>EMG1</v>
      </c>
      <c r="B4572" t="s">
        <v>140</v>
      </c>
      <c r="C4572">
        <v>7080140</v>
      </c>
      <c r="D4572" t="s">
        <v>8</v>
      </c>
      <c r="E4572">
        <v>24</v>
      </c>
      <c r="F4572" t="s">
        <v>7379</v>
      </c>
      <c r="G4572">
        <v>0.84504939242699995</v>
      </c>
    </row>
    <row r="4573" spans="1:7" x14ac:dyDescent="0.2">
      <c r="A4573" t="str">
        <f t="shared" si="381"/>
        <v>EMG1</v>
      </c>
      <c r="B4573" t="s">
        <v>140</v>
      </c>
      <c r="C4573">
        <v>7080151</v>
      </c>
      <c r="D4573" t="s">
        <v>8</v>
      </c>
      <c r="E4573">
        <v>26</v>
      </c>
      <c r="F4573" t="s">
        <v>7380</v>
      </c>
      <c r="G4573">
        <v>8.1041151441599998E-2</v>
      </c>
    </row>
    <row r="4574" spans="1:7" x14ac:dyDescent="0.2">
      <c r="A4574" t="str">
        <f t="shared" si="381"/>
        <v>EMG1</v>
      </c>
      <c r="B4574" t="s">
        <v>140</v>
      </c>
      <c r="C4574">
        <v>7080090</v>
      </c>
      <c r="D4574" t="s">
        <v>3</v>
      </c>
      <c r="E4574">
        <v>24</v>
      </c>
      <c r="F4574" t="s">
        <v>7381</v>
      </c>
      <c r="G4574">
        <v>2.81758972888E-2</v>
      </c>
    </row>
    <row r="4575" spans="1:7" x14ac:dyDescent="0.2">
      <c r="A4575" t="str">
        <f t="shared" si="381"/>
        <v>EMG1</v>
      </c>
      <c r="B4575" t="s">
        <v>140</v>
      </c>
      <c r="C4575">
        <v>7080105</v>
      </c>
      <c r="D4575" t="s">
        <v>8</v>
      </c>
      <c r="E4575">
        <v>25</v>
      </c>
      <c r="F4575" t="s">
        <v>7382</v>
      </c>
      <c r="G4575">
        <v>0.146630184577</v>
      </c>
    </row>
    <row r="4576" spans="1:7" x14ac:dyDescent="0.2">
      <c r="A4576" t="str">
        <f t="shared" si="381"/>
        <v>EMG1</v>
      </c>
      <c r="B4576" t="s">
        <v>140</v>
      </c>
      <c r="C4576">
        <v>7080129</v>
      </c>
      <c r="D4576" t="s">
        <v>8</v>
      </c>
      <c r="E4576">
        <v>25</v>
      </c>
      <c r="F4576" t="s">
        <v>7383</v>
      </c>
      <c r="G4576">
        <v>0.35418361884799998</v>
      </c>
    </row>
    <row r="4577" spans="1:7" x14ac:dyDescent="0.2">
      <c r="A4577" t="str">
        <f t="shared" si="381"/>
        <v>EMG1</v>
      </c>
      <c r="B4577" t="s">
        <v>140</v>
      </c>
      <c r="C4577">
        <v>7080134</v>
      </c>
      <c r="D4577" t="s">
        <v>8</v>
      </c>
      <c r="E4577">
        <v>23</v>
      </c>
      <c r="F4577" t="s">
        <v>7384</v>
      </c>
      <c r="G4577">
        <v>1.80076698872</v>
      </c>
    </row>
    <row r="4578" spans="1:7" x14ac:dyDescent="0.2">
      <c r="A4578" t="str">
        <f t="shared" si="381"/>
        <v>EMG1</v>
      </c>
      <c r="B4578" t="s">
        <v>140</v>
      </c>
      <c r="C4578">
        <v>7080231</v>
      </c>
      <c r="D4578" t="s">
        <v>8</v>
      </c>
      <c r="E4578">
        <v>25</v>
      </c>
      <c r="F4578" t="s">
        <v>7385</v>
      </c>
      <c r="G4578">
        <v>2.3256625564600002E-2</v>
      </c>
    </row>
    <row r="4579" spans="1:7" x14ac:dyDescent="0.2">
      <c r="A4579" t="str">
        <f t="shared" si="381"/>
        <v>EMG1</v>
      </c>
      <c r="B4579" t="s">
        <v>140</v>
      </c>
      <c r="C4579">
        <v>7080183</v>
      </c>
      <c r="D4579" t="s">
        <v>8</v>
      </c>
      <c r="E4579">
        <v>24</v>
      </c>
      <c r="F4579" t="s">
        <v>7386</v>
      </c>
      <c r="G4579">
        <v>0.29219463477399998</v>
      </c>
    </row>
    <row r="4580" spans="1:7" x14ac:dyDescent="0.2">
      <c r="A4580" t="str">
        <f t="shared" si="381"/>
        <v>EMG1</v>
      </c>
      <c r="B4580" t="s">
        <v>140</v>
      </c>
      <c r="C4580">
        <v>7080220</v>
      </c>
      <c r="D4580" t="s">
        <v>8</v>
      </c>
      <c r="E4580">
        <v>21</v>
      </c>
      <c r="F4580" t="s">
        <v>7387</v>
      </c>
      <c r="G4580">
        <v>-1.7880005632200002E-2</v>
      </c>
    </row>
    <row r="4581" spans="1:7" x14ac:dyDescent="0.2">
      <c r="A4581" t="str">
        <f t="shared" si="381"/>
        <v>EMG1</v>
      </c>
      <c r="B4581" t="s">
        <v>140</v>
      </c>
      <c r="C4581">
        <v>7080201</v>
      </c>
      <c r="D4581" t="s">
        <v>8</v>
      </c>
      <c r="E4581">
        <v>25</v>
      </c>
      <c r="F4581" t="s">
        <v>7388</v>
      </c>
      <c r="G4581">
        <v>0.277470428007</v>
      </c>
    </row>
    <row r="4582" spans="1:7" x14ac:dyDescent="0.2">
      <c r="A4582" t="str">
        <f t="shared" ref="A4582:A4591" si="382">"ENO1"</f>
        <v>ENO1</v>
      </c>
      <c r="B4582" t="s">
        <v>35</v>
      </c>
      <c r="C4582">
        <v>8938494</v>
      </c>
      <c r="D4582" t="s">
        <v>3</v>
      </c>
      <c r="E4582">
        <v>24</v>
      </c>
      <c r="F4582" t="s">
        <v>7389</v>
      </c>
      <c r="G4582">
        <v>0.14793144223400001</v>
      </c>
    </row>
    <row r="4583" spans="1:7" x14ac:dyDescent="0.2">
      <c r="A4583" t="str">
        <f t="shared" si="382"/>
        <v>ENO1</v>
      </c>
      <c r="B4583" t="s">
        <v>35</v>
      </c>
      <c r="C4583">
        <v>8938520</v>
      </c>
      <c r="D4583" t="s">
        <v>3</v>
      </c>
      <c r="E4583">
        <v>24</v>
      </c>
      <c r="F4583" t="s">
        <v>7390</v>
      </c>
      <c r="G4583">
        <v>0.183482063926</v>
      </c>
    </row>
    <row r="4584" spans="1:7" x14ac:dyDescent="0.2">
      <c r="A4584" t="str">
        <f t="shared" si="382"/>
        <v>ENO1</v>
      </c>
      <c r="B4584" t="s">
        <v>35</v>
      </c>
      <c r="C4584">
        <v>8938576</v>
      </c>
      <c r="D4584" t="s">
        <v>3</v>
      </c>
      <c r="E4584">
        <v>24</v>
      </c>
      <c r="F4584" t="s">
        <v>7391</v>
      </c>
      <c r="G4584">
        <v>-2.3981941843799998E-2</v>
      </c>
    </row>
    <row r="4585" spans="1:7" x14ac:dyDescent="0.2">
      <c r="A4585" t="str">
        <f t="shared" si="382"/>
        <v>ENO1</v>
      </c>
      <c r="B4585" t="s">
        <v>35</v>
      </c>
      <c r="C4585">
        <v>8938585</v>
      </c>
      <c r="D4585" t="s">
        <v>3</v>
      </c>
      <c r="E4585">
        <v>24</v>
      </c>
      <c r="F4585" t="s">
        <v>7392</v>
      </c>
      <c r="G4585">
        <v>8.7748511359299994E-2</v>
      </c>
    </row>
    <row r="4586" spans="1:7" x14ac:dyDescent="0.2">
      <c r="A4586" t="str">
        <f t="shared" si="382"/>
        <v>ENO1</v>
      </c>
      <c r="B4586" t="s">
        <v>35</v>
      </c>
      <c r="C4586">
        <v>8938637</v>
      </c>
      <c r="D4586" t="s">
        <v>3</v>
      </c>
      <c r="E4586">
        <v>23</v>
      </c>
      <c r="F4586" t="s">
        <v>7393</v>
      </c>
      <c r="G4586">
        <v>9.3707516784899997E-2</v>
      </c>
    </row>
    <row r="4587" spans="1:7" x14ac:dyDescent="0.2">
      <c r="A4587" t="str">
        <f t="shared" si="382"/>
        <v>ENO1</v>
      </c>
      <c r="B4587" t="s">
        <v>35</v>
      </c>
      <c r="C4587">
        <v>8938733</v>
      </c>
      <c r="D4587" t="s">
        <v>3</v>
      </c>
      <c r="E4587">
        <v>23</v>
      </c>
      <c r="F4587" t="s">
        <v>7394</v>
      </c>
      <c r="G4587">
        <v>1.4901502974</v>
      </c>
    </row>
    <row r="4588" spans="1:7" x14ac:dyDescent="0.2">
      <c r="A4588" t="str">
        <f t="shared" si="382"/>
        <v>ENO1</v>
      </c>
      <c r="B4588" t="s">
        <v>35</v>
      </c>
      <c r="C4588">
        <v>8938567</v>
      </c>
      <c r="D4588" t="s">
        <v>8</v>
      </c>
      <c r="E4588">
        <v>23</v>
      </c>
      <c r="F4588" t="s">
        <v>7395</v>
      </c>
      <c r="G4588">
        <v>0.436899852295</v>
      </c>
    </row>
    <row r="4589" spans="1:7" x14ac:dyDescent="0.2">
      <c r="A4589" t="str">
        <f t="shared" si="382"/>
        <v>ENO1</v>
      </c>
      <c r="B4589" t="s">
        <v>35</v>
      </c>
      <c r="C4589">
        <v>8938668</v>
      </c>
      <c r="D4589" t="s">
        <v>8</v>
      </c>
      <c r="E4589">
        <v>21</v>
      </c>
      <c r="F4589" t="s">
        <v>7396</v>
      </c>
      <c r="G4589">
        <v>0.62492291182100002</v>
      </c>
    </row>
    <row r="4590" spans="1:7" x14ac:dyDescent="0.2">
      <c r="A4590" t="str">
        <f t="shared" si="382"/>
        <v>ENO1</v>
      </c>
      <c r="B4590" t="s">
        <v>35</v>
      </c>
      <c r="C4590">
        <v>8938782</v>
      </c>
      <c r="D4590" t="s">
        <v>8</v>
      </c>
      <c r="E4590">
        <v>23</v>
      </c>
      <c r="F4590" t="s">
        <v>7397</v>
      </c>
      <c r="G4590">
        <v>1.1655350870400001E-4</v>
      </c>
    </row>
    <row r="4591" spans="1:7" x14ac:dyDescent="0.2">
      <c r="A4591" t="str">
        <f t="shared" si="382"/>
        <v>ENO1</v>
      </c>
      <c r="B4591" t="s">
        <v>35</v>
      </c>
      <c r="C4591">
        <v>8938729</v>
      </c>
      <c r="D4591" t="s">
        <v>8</v>
      </c>
      <c r="E4591">
        <v>24</v>
      </c>
      <c r="F4591" t="s">
        <v>7398</v>
      </c>
      <c r="G4591">
        <v>0.88492679078100001</v>
      </c>
    </row>
    <row r="4592" spans="1:7" x14ac:dyDescent="0.2">
      <c r="A4592" t="str">
        <f t="shared" ref="A4592:A4601" si="383">"EPC1"</f>
        <v>EPC1</v>
      </c>
      <c r="B4592" t="s">
        <v>372</v>
      </c>
      <c r="C4592">
        <v>32635967</v>
      </c>
      <c r="D4592" t="s">
        <v>3</v>
      </c>
      <c r="E4592">
        <v>22</v>
      </c>
      <c r="F4592" t="s">
        <v>7399</v>
      </c>
      <c r="G4592">
        <v>6.1378567956700001E-3</v>
      </c>
    </row>
    <row r="4593" spans="1:7" x14ac:dyDescent="0.2">
      <c r="A4593" t="str">
        <f t="shared" si="383"/>
        <v>EPC1</v>
      </c>
      <c r="B4593" t="s">
        <v>372</v>
      </c>
      <c r="C4593">
        <v>32635996</v>
      </c>
      <c r="D4593" t="s">
        <v>8</v>
      </c>
      <c r="E4593">
        <v>24</v>
      </c>
      <c r="F4593" t="s">
        <v>7400</v>
      </c>
      <c r="G4593">
        <v>0.118109884635</v>
      </c>
    </row>
    <row r="4594" spans="1:7" x14ac:dyDescent="0.2">
      <c r="A4594" t="str">
        <f t="shared" si="383"/>
        <v>EPC1</v>
      </c>
      <c r="B4594" t="s">
        <v>372</v>
      </c>
      <c r="C4594">
        <v>32635979</v>
      </c>
      <c r="D4594" t="s">
        <v>8</v>
      </c>
      <c r="E4594">
        <v>24</v>
      </c>
      <c r="F4594" t="s">
        <v>7401</v>
      </c>
      <c r="G4594">
        <v>0.82364145992899995</v>
      </c>
    </row>
    <row r="4595" spans="1:7" x14ac:dyDescent="0.2">
      <c r="A4595" t="str">
        <f t="shared" si="383"/>
        <v>EPC1</v>
      </c>
      <c r="B4595" t="s">
        <v>372</v>
      </c>
      <c r="C4595">
        <v>32635860</v>
      </c>
      <c r="D4595" t="s">
        <v>3</v>
      </c>
      <c r="E4595">
        <v>23</v>
      </c>
      <c r="F4595" t="s">
        <v>7402</v>
      </c>
      <c r="G4595">
        <v>0.74155234697100003</v>
      </c>
    </row>
    <row r="4596" spans="1:7" x14ac:dyDescent="0.2">
      <c r="A4596" t="str">
        <f t="shared" si="383"/>
        <v>EPC1</v>
      </c>
      <c r="B4596" t="s">
        <v>372</v>
      </c>
      <c r="C4596">
        <v>32635895</v>
      </c>
      <c r="D4596" t="s">
        <v>8</v>
      </c>
      <c r="E4596">
        <v>24</v>
      </c>
      <c r="F4596" t="s">
        <v>7403</v>
      </c>
      <c r="G4596">
        <v>0.14538150881299999</v>
      </c>
    </row>
    <row r="4597" spans="1:7" x14ac:dyDescent="0.2">
      <c r="A4597" t="str">
        <f t="shared" si="383"/>
        <v>EPC1</v>
      </c>
      <c r="B4597" t="s">
        <v>372</v>
      </c>
      <c r="C4597">
        <v>32635873</v>
      </c>
      <c r="D4597" t="s">
        <v>8</v>
      </c>
      <c r="E4597">
        <v>24</v>
      </c>
      <c r="F4597" t="s">
        <v>7404</v>
      </c>
      <c r="G4597">
        <v>0.138163600675</v>
      </c>
    </row>
    <row r="4598" spans="1:7" x14ac:dyDescent="0.2">
      <c r="A4598" t="str">
        <f t="shared" si="383"/>
        <v>EPC1</v>
      </c>
      <c r="B4598" t="s">
        <v>372</v>
      </c>
      <c r="C4598">
        <v>32636112</v>
      </c>
      <c r="D4598" t="s">
        <v>3</v>
      </c>
      <c r="E4598">
        <v>24</v>
      </c>
      <c r="F4598" t="s">
        <v>7405</v>
      </c>
      <c r="G4598">
        <v>1.1434711577600001</v>
      </c>
    </row>
    <row r="4599" spans="1:7" x14ac:dyDescent="0.2">
      <c r="A4599" t="str">
        <f t="shared" si="383"/>
        <v>EPC1</v>
      </c>
      <c r="B4599" t="s">
        <v>372</v>
      </c>
      <c r="C4599">
        <v>32636107</v>
      </c>
      <c r="D4599" t="s">
        <v>3</v>
      </c>
      <c r="E4599">
        <v>23</v>
      </c>
      <c r="F4599" t="s">
        <v>7406</v>
      </c>
      <c r="G4599">
        <v>1.03288738231</v>
      </c>
    </row>
    <row r="4600" spans="1:7" x14ac:dyDescent="0.2">
      <c r="A4600" t="str">
        <f t="shared" si="383"/>
        <v>EPC1</v>
      </c>
      <c r="B4600" t="s">
        <v>372</v>
      </c>
      <c r="C4600">
        <v>32636056</v>
      </c>
      <c r="D4600" t="s">
        <v>3</v>
      </c>
      <c r="E4600">
        <v>24</v>
      </c>
      <c r="F4600" t="s">
        <v>7407</v>
      </c>
      <c r="G4600">
        <v>0.22912629510900001</v>
      </c>
    </row>
    <row r="4601" spans="1:7" x14ac:dyDescent="0.2">
      <c r="A4601" t="str">
        <f t="shared" si="383"/>
        <v>EPC1</v>
      </c>
      <c r="B4601" t="s">
        <v>372</v>
      </c>
      <c r="C4601">
        <v>32635912</v>
      </c>
      <c r="D4601" t="s">
        <v>8</v>
      </c>
      <c r="E4601">
        <v>22</v>
      </c>
      <c r="F4601" t="s">
        <v>7408</v>
      </c>
      <c r="G4601">
        <v>0.67215986233299996</v>
      </c>
    </row>
    <row r="4602" spans="1:7" x14ac:dyDescent="0.2">
      <c r="A4602" t="str">
        <f t="shared" ref="A4602:A4611" si="384">"EPC2"</f>
        <v>EPC2</v>
      </c>
      <c r="B4602" t="s">
        <v>161</v>
      </c>
      <c r="C4602">
        <v>149402837</v>
      </c>
      <c r="D4602" t="s">
        <v>8</v>
      </c>
      <c r="E4602">
        <v>23</v>
      </c>
      <c r="F4602" t="s">
        <v>7409</v>
      </c>
      <c r="G4602">
        <v>0.27478075622800002</v>
      </c>
    </row>
    <row r="4603" spans="1:7" x14ac:dyDescent="0.2">
      <c r="A4603" t="str">
        <f t="shared" si="384"/>
        <v>EPC2</v>
      </c>
      <c r="B4603" t="s">
        <v>161</v>
      </c>
      <c r="C4603">
        <v>149402613</v>
      </c>
      <c r="D4603" t="s">
        <v>8</v>
      </c>
      <c r="E4603">
        <v>24</v>
      </c>
      <c r="F4603" t="s">
        <v>7410</v>
      </c>
      <c r="G4603">
        <v>-4.2946508317899999E-2</v>
      </c>
    </row>
    <row r="4604" spans="1:7" x14ac:dyDescent="0.2">
      <c r="A4604" t="str">
        <f t="shared" si="384"/>
        <v>EPC2</v>
      </c>
      <c r="B4604" t="s">
        <v>161</v>
      </c>
      <c r="C4604">
        <v>149402575</v>
      </c>
      <c r="D4604" t="s">
        <v>8</v>
      </c>
      <c r="E4604">
        <v>24</v>
      </c>
      <c r="F4604" t="s">
        <v>7411</v>
      </c>
      <c r="G4604">
        <v>1.2198825315799999</v>
      </c>
    </row>
    <row r="4605" spans="1:7" x14ac:dyDescent="0.2">
      <c r="A4605" t="str">
        <f t="shared" si="384"/>
        <v>EPC2</v>
      </c>
      <c r="B4605" t="s">
        <v>161</v>
      </c>
      <c r="C4605">
        <v>149402744</v>
      </c>
      <c r="D4605" t="s">
        <v>8</v>
      </c>
      <c r="E4605">
        <v>24</v>
      </c>
      <c r="F4605" t="s">
        <v>7412</v>
      </c>
      <c r="G4605">
        <v>0.96716582380899996</v>
      </c>
    </row>
    <row r="4606" spans="1:7" x14ac:dyDescent="0.2">
      <c r="A4606" t="str">
        <f t="shared" si="384"/>
        <v>EPC2</v>
      </c>
      <c r="B4606" t="s">
        <v>161</v>
      </c>
      <c r="C4606">
        <v>149402784</v>
      </c>
      <c r="D4606" t="s">
        <v>3</v>
      </c>
      <c r="E4606">
        <v>23</v>
      </c>
      <c r="F4606" t="s">
        <v>7413</v>
      </c>
      <c r="G4606">
        <v>0.36231056094199998</v>
      </c>
    </row>
    <row r="4607" spans="1:7" x14ac:dyDescent="0.2">
      <c r="A4607" t="str">
        <f t="shared" si="384"/>
        <v>EPC2</v>
      </c>
      <c r="B4607" t="s">
        <v>161</v>
      </c>
      <c r="C4607">
        <v>149402778</v>
      </c>
      <c r="D4607" t="s">
        <v>3</v>
      </c>
      <c r="E4607">
        <v>24</v>
      </c>
      <c r="F4607" t="s">
        <v>7414</v>
      </c>
      <c r="G4607">
        <v>0.812951644611</v>
      </c>
    </row>
    <row r="4608" spans="1:7" x14ac:dyDescent="0.2">
      <c r="A4608" t="str">
        <f t="shared" si="384"/>
        <v>EPC2</v>
      </c>
      <c r="B4608" t="s">
        <v>161</v>
      </c>
      <c r="C4608">
        <v>149402683</v>
      </c>
      <c r="D4608" t="s">
        <v>3</v>
      </c>
      <c r="E4608">
        <v>21</v>
      </c>
      <c r="F4608" t="s">
        <v>7415</v>
      </c>
      <c r="G4608">
        <v>0.530265150997</v>
      </c>
    </row>
    <row r="4609" spans="1:7" x14ac:dyDescent="0.2">
      <c r="A4609" t="str">
        <f t="shared" si="384"/>
        <v>EPC2</v>
      </c>
      <c r="B4609" t="s">
        <v>161</v>
      </c>
      <c r="C4609">
        <v>149402661</v>
      </c>
      <c r="D4609" t="s">
        <v>3</v>
      </c>
      <c r="E4609">
        <v>24</v>
      </c>
      <c r="F4609" t="s">
        <v>7416</v>
      </c>
      <c r="G4609">
        <v>0.51429486876700004</v>
      </c>
    </row>
    <row r="4610" spans="1:7" x14ac:dyDescent="0.2">
      <c r="A4610" t="str">
        <f t="shared" si="384"/>
        <v>EPC2</v>
      </c>
      <c r="B4610" t="s">
        <v>161</v>
      </c>
      <c r="C4610">
        <v>149402806</v>
      </c>
      <c r="D4610" t="s">
        <v>3</v>
      </c>
      <c r="E4610">
        <v>24</v>
      </c>
      <c r="F4610" t="s">
        <v>7417</v>
      </c>
      <c r="G4610">
        <v>0.51844106201499995</v>
      </c>
    </row>
    <row r="4611" spans="1:7" x14ac:dyDescent="0.2">
      <c r="A4611" t="str">
        <f t="shared" si="384"/>
        <v>EPC2</v>
      </c>
      <c r="B4611" t="s">
        <v>161</v>
      </c>
      <c r="C4611">
        <v>149402626</v>
      </c>
      <c r="D4611" t="s">
        <v>3</v>
      </c>
      <c r="E4611">
        <v>23</v>
      </c>
      <c r="F4611" t="s">
        <v>7418</v>
      </c>
      <c r="G4611">
        <v>0.66660141606099999</v>
      </c>
    </row>
    <row r="4612" spans="1:7" x14ac:dyDescent="0.2">
      <c r="A4612" t="str">
        <f t="shared" ref="A4612:A4621" si="385">"EPG5"</f>
        <v>EPG5</v>
      </c>
      <c r="B4612" t="s">
        <v>1918</v>
      </c>
      <c r="C4612">
        <v>43546984</v>
      </c>
      <c r="D4612" t="s">
        <v>3</v>
      </c>
      <c r="E4612">
        <v>24</v>
      </c>
      <c r="F4612" t="s">
        <v>7419</v>
      </c>
      <c r="G4612">
        <v>0.42389055740699999</v>
      </c>
    </row>
    <row r="4613" spans="1:7" x14ac:dyDescent="0.2">
      <c r="A4613" t="str">
        <f t="shared" si="385"/>
        <v>EPG5</v>
      </c>
      <c r="B4613" t="s">
        <v>1918</v>
      </c>
      <c r="C4613">
        <v>43547136</v>
      </c>
      <c r="D4613" t="s">
        <v>3</v>
      </c>
      <c r="E4613">
        <v>23</v>
      </c>
      <c r="F4613" t="s">
        <v>7420</v>
      </c>
      <c r="G4613">
        <v>0.77269008327199995</v>
      </c>
    </row>
    <row r="4614" spans="1:7" x14ac:dyDescent="0.2">
      <c r="A4614" t="str">
        <f t="shared" si="385"/>
        <v>EPG5</v>
      </c>
      <c r="B4614" t="s">
        <v>1918</v>
      </c>
      <c r="C4614">
        <v>43547175</v>
      </c>
      <c r="D4614" t="s">
        <v>3</v>
      </c>
      <c r="E4614">
        <v>24</v>
      </c>
      <c r="F4614" t="s">
        <v>7421</v>
      </c>
      <c r="G4614">
        <v>0.474960121076</v>
      </c>
    </row>
    <row r="4615" spans="1:7" x14ac:dyDescent="0.2">
      <c r="A4615" t="str">
        <f t="shared" si="385"/>
        <v>EPG5</v>
      </c>
      <c r="B4615" t="s">
        <v>1918</v>
      </c>
      <c r="C4615">
        <v>43547192</v>
      </c>
      <c r="D4615" t="s">
        <v>3</v>
      </c>
      <c r="E4615">
        <v>23</v>
      </c>
      <c r="F4615" t="s">
        <v>7422</v>
      </c>
      <c r="G4615">
        <v>1.07505949123</v>
      </c>
    </row>
    <row r="4616" spans="1:7" x14ac:dyDescent="0.2">
      <c r="A4616" t="str">
        <f t="shared" si="385"/>
        <v>EPG5</v>
      </c>
      <c r="B4616" t="s">
        <v>1918</v>
      </c>
      <c r="C4616">
        <v>43547246</v>
      </c>
      <c r="D4616" t="s">
        <v>3</v>
      </c>
      <c r="E4616">
        <v>23</v>
      </c>
      <c r="F4616" t="s">
        <v>7423</v>
      </c>
      <c r="G4616">
        <v>0.97171619697699996</v>
      </c>
    </row>
    <row r="4617" spans="1:7" x14ac:dyDescent="0.2">
      <c r="A4617" t="str">
        <f t="shared" si="385"/>
        <v>EPG5</v>
      </c>
      <c r="B4617" t="s">
        <v>1918</v>
      </c>
      <c r="C4617">
        <v>43547184</v>
      </c>
      <c r="D4617" t="s">
        <v>8</v>
      </c>
      <c r="E4617">
        <v>24</v>
      </c>
      <c r="F4617" t="s">
        <v>7424</v>
      </c>
      <c r="G4617">
        <v>0.52023144668599997</v>
      </c>
    </row>
    <row r="4618" spans="1:7" x14ac:dyDescent="0.2">
      <c r="A4618" t="str">
        <f t="shared" si="385"/>
        <v>EPG5</v>
      </c>
      <c r="B4618" t="s">
        <v>1918</v>
      </c>
      <c r="C4618">
        <v>43546996</v>
      </c>
      <c r="D4618" t="s">
        <v>8</v>
      </c>
      <c r="E4618">
        <v>24</v>
      </c>
      <c r="F4618" t="s">
        <v>7425</v>
      </c>
      <c r="G4618">
        <v>0.785750257392</v>
      </c>
    </row>
    <row r="4619" spans="1:7" x14ac:dyDescent="0.2">
      <c r="A4619" t="str">
        <f t="shared" si="385"/>
        <v>EPG5</v>
      </c>
      <c r="B4619" t="s">
        <v>1918</v>
      </c>
      <c r="C4619">
        <v>43547023</v>
      </c>
      <c r="D4619" t="s">
        <v>8</v>
      </c>
      <c r="E4619">
        <v>24</v>
      </c>
      <c r="F4619" t="s">
        <v>7426</v>
      </c>
      <c r="G4619">
        <v>0.90579763012199999</v>
      </c>
    </row>
    <row r="4620" spans="1:7" x14ac:dyDescent="0.2">
      <c r="A4620" t="str">
        <f t="shared" si="385"/>
        <v>EPG5</v>
      </c>
      <c r="B4620" t="s">
        <v>1918</v>
      </c>
      <c r="C4620">
        <v>43547070</v>
      </c>
      <c r="D4620" t="s">
        <v>8</v>
      </c>
      <c r="E4620">
        <v>24</v>
      </c>
      <c r="F4620" t="s">
        <v>7427</v>
      </c>
      <c r="G4620">
        <v>0.70974651315399995</v>
      </c>
    </row>
    <row r="4621" spans="1:7" x14ac:dyDescent="0.2">
      <c r="A4621" t="str">
        <f t="shared" si="385"/>
        <v>EPG5</v>
      </c>
      <c r="B4621" t="s">
        <v>1918</v>
      </c>
      <c r="C4621">
        <v>43547263</v>
      </c>
      <c r="D4621" t="s">
        <v>3</v>
      </c>
      <c r="E4621">
        <v>24</v>
      </c>
      <c r="F4621" t="s">
        <v>7428</v>
      </c>
      <c r="G4621">
        <v>0.95322431179599998</v>
      </c>
    </row>
    <row r="4622" spans="1:7" x14ac:dyDescent="0.2">
      <c r="A4622" t="str">
        <f t="shared" ref="A4622:A4631" si="386">"EPN1"</f>
        <v>EPN1</v>
      </c>
      <c r="B4622" t="s">
        <v>245</v>
      </c>
      <c r="C4622">
        <v>56186576</v>
      </c>
      <c r="D4622" t="s">
        <v>8</v>
      </c>
      <c r="E4622">
        <v>24</v>
      </c>
      <c r="F4622" t="s">
        <v>7429</v>
      </c>
      <c r="G4622">
        <v>1.7302406655000001E-2</v>
      </c>
    </row>
    <row r="4623" spans="1:7" x14ac:dyDescent="0.2">
      <c r="A4623" t="str">
        <f t="shared" si="386"/>
        <v>EPN1</v>
      </c>
      <c r="B4623" t="s">
        <v>245</v>
      </c>
      <c r="C4623">
        <v>56186601</v>
      </c>
      <c r="D4623" t="s">
        <v>3</v>
      </c>
      <c r="E4623">
        <v>24</v>
      </c>
      <c r="F4623" t="s">
        <v>7430</v>
      </c>
      <c r="G4623">
        <v>1.3813259922000001</v>
      </c>
    </row>
    <row r="4624" spans="1:7" x14ac:dyDescent="0.2">
      <c r="A4624" t="str">
        <f t="shared" si="386"/>
        <v>EPN1</v>
      </c>
      <c r="B4624" t="s">
        <v>245</v>
      </c>
      <c r="C4624">
        <v>56186684</v>
      </c>
      <c r="D4624" t="s">
        <v>3</v>
      </c>
      <c r="E4624">
        <v>24</v>
      </c>
      <c r="F4624" t="s">
        <v>7431</v>
      </c>
      <c r="G4624">
        <v>1.03280000874</v>
      </c>
    </row>
    <row r="4625" spans="1:7" x14ac:dyDescent="0.2">
      <c r="A4625" t="str">
        <f t="shared" si="386"/>
        <v>EPN1</v>
      </c>
      <c r="B4625" t="s">
        <v>245</v>
      </c>
      <c r="C4625">
        <v>56186707</v>
      </c>
      <c r="D4625" t="s">
        <v>3</v>
      </c>
      <c r="E4625">
        <v>22</v>
      </c>
      <c r="F4625" t="s">
        <v>7432</v>
      </c>
      <c r="G4625">
        <v>0.44423182636800002</v>
      </c>
    </row>
    <row r="4626" spans="1:7" x14ac:dyDescent="0.2">
      <c r="A4626" t="str">
        <f t="shared" si="386"/>
        <v>EPN1</v>
      </c>
      <c r="B4626" t="s">
        <v>245</v>
      </c>
      <c r="C4626">
        <v>56186862</v>
      </c>
      <c r="D4626" t="s">
        <v>3</v>
      </c>
      <c r="E4626">
        <v>24</v>
      </c>
      <c r="F4626" t="s">
        <v>7433</v>
      </c>
      <c r="G4626">
        <v>0.27068933580900001</v>
      </c>
    </row>
    <row r="4627" spans="1:7" x14ac:dyDescent="0.2">
      <c r="A4627" t="str">
        <f t="shared" si="386"/>
        <v>EPN1</v>
      </c>
      <c r="B4627" t="s">
        <v>245</v>
      </c>
      <c r="C4627">
        <v>56186740</v>
      </c>
      <c r="D4627" t="s">
        <v>8</v>
      </c>
      <c r="E4627">
        <v>24</v>
      </c>
      <c r="F4627" t="s">
        <v>7434</v>
      </c>
      <c r="G4627">
        <v>1.5895140701999998E-2</v>
      </c>
    </row>
    <row r="4628" spans="1:7" x14ac:dyDescent="0.2">
      <c r="A4628" t="str">
        <f t="shared" si="386"/>
        <v>EPN1</v>
      </c>
      <c r="B4628" t="s">
        <v>245</v>
      </c>
      <c r="C4628">
        <v>56186754</v>
      </c>
      <c r="D4628" t="s">
        <v>8</v>
      </c>
      <c r="E4628">
        <v>24</v>
      </c>
      <c r="F4628" t="s">
        <v>7435</v>
      </c>
      <c r="G4628">
        <v>6.2801854236399996E-3</v>
      </c>
    </row>
    <row r="4629" spans="1:7" x14ac:dyDescent="0.2">
      <c r="A4629" t="str">
        <f t="shared" si="386"/>
        <v>EPN1</v>
      </c>
      <c r="B4629" t="s">
        <v>245</v>
      </c>
      <c r="C4629">
        <v>56186792</v>
      </c>
      <c r="D4629" t="s">
        <v>8</v>
      </c>
      <c r="E4629">
        <v>24</v>
      </c>
      <c r="F4629" t="s">
        <v>7436</v>
      </c>
      <c r="G4629">
        <v>0.33509435969399998</v>
      </c>
    </row>
    <row r="4630" spans="1:7" x14ac:dyDescent="0.2">
      <c r="A4630" t="str">
        <f t="shared" si="386"/>
        <v>EPN1</v>
      </c>
      <c r="B4630" t="s">
        <v>245</v>
      </c>
      <c r="C4630">
        <v>56186855</v>
      </c>
      <c r="D4630" t="s">
        <v>8</v>
      </c>
      <c r="E4630">
        <v>24</v>
      </c>
      <c r="F4630" t="s">
        <v>7437</v>
      </c>
      <c r="G4630">
        <v>0.58587399906500004</v>
      </c>
    </row>
    <row r="4631" spans="1:7" x14ac:dyDescent="0.2">
      <c r="A4631" t="str">
        <f t="shared" si="386"/>
        <v>EPN1</v>
      </c>
      <c r="B4631" t="s">
        <v>245</v>
      </c>
      <c r="C4631">
        <v>56186810</v>
      </c>
      <c r="D4631" t="s">
        <v>8</v>
      </c>
      <c r="E4631">
        <v>24</v>
      </c>
      <c r="F4631" t="s">
        <v>7438</v>
      </c>
      <c r="G4631">
        <v>0.32226056231200001</v>
      </c>
    </row>
    <row r="4632" spans="1:7" x14ac:dyDescent="0.2">
      <c r="A4632" t="str">
        <f t="shared" ref="A4632:A4640" si="387">"ERAL1"</f>
        <v>ERAL1</v>
      </c>
      <c r="B4632" t="s">
        <v>484</v>
      </c>
      <c r="C4632">
        <v>27182138</v>
      </c>
      <c r="D4632" t="s">
        <v>8</v>
      </c>
      <c r="E4632">
        <v>23</v>
      </c>
      <c r="F4632" t="s">
        <v>7439</v>
      </c>
      <c r="G4632">
        <v>0.40366294533699998</v>
      </c>
    </row>
    <row r="4633" spans="1:7" x14ac:dyDescent="0.2">
      <c r="A4633" t="str">
        <f t="shared" si="387"/>
        <v>ERAL1</v>
      </c>
      <c r="B4633" t="s">
        <v>484</v>
      </c>
      <c r="C4633">
        <v>27182223</v>
      </c>
      <c r="D4633" t="s">
        <v>8</v>
      </c>
      <c r="E4633">
        <v>22</v>
      </c>
      <c r="F4633" t="s">
        <v>7440</v>
      </c>
      <c r="G4633">
        <v>0.36494151189899998</v>
      </c>
    </row>
    <row r="4634" spans="1:7" x14ac:dyDescent="0.2">
      <c r="A4634" t="str">
        <f t="shared" si="387"/>
        <v>ERAL1</v>
      </c>
      <c r="B4634" t="s">
        <v>484</v>
      </c>
      <c r="C4634">
        <v>27182251</v>
      </c>
      <c r="D4634" t="s">
        <v>8</v>
      </c>
      <c r="E4634">
        <v>23</v>
      </c>
      <c r="F4634" t="s">
        <v>7441</v>
      </c>
      <c r="G4634">
        <v>0.90764712243800005</v>
      </c>
    </row>
    <row r="4635" spans="1:7" x14ac:dyDescent="0.2">
      <c r="A4635" t="str">
        <f t="shared" si="387"/>
        <v>ERAL1</v>
      </c>
      <c r="B4635" t="s">
        <v>484</v>
      </c>
      <c r="C4635">
        <v>27182116</v>
      </c>
      <c r="D4635" t="s">
        <v>8</v>
      </c>
      <c r="E4635">
        <v>24</v>
      </c>
      <c r="F4635" t="s">
        <v>7442</v>
      </c>
      <c r="G4635">
        <v>0.78397284652900001</v>
      </c>
    </row>
    <row r="4636" spans="1:7" x14ac:dyDescent="0.2">
      <c r="A4636" t="str">
        <f t="shared" si="387"/>
        <v>ERAL1</v>
      </c>
      <c r="B4636" t="s">
        <v>484</v>
      </c>
      <c r="C4636">
        <v>27182039</v>
      </c>
      <c r="D4636" t="s">
        <v>3</v>
      </c>
      <c r="E4636">
        <v>23</v>
      </c>
      <c r="F4636" t="s">
        <v>7443</v>
      </c>
      <c r="G4636">
        <v>0.94206982896900004</v>
      </c>
    </row>
    <row r="4637" spans="1:7" x14ac:dyDescent="0.2">
      <c r="A4637" t="str">
        <f t="shared" si="387"/>
        <v>ERAL1</v>
      </c>
      <c r="B4637" t="s">
        <v>484</v>
      </c>
      <c r="C4637">
        <v>27182185</v>
      </c>
      <c r="D4637" t="s">
        <v>3</v>
      </c>
      <c r="E4637">
        <v>23</v>
      </c>
      <c r="F4637" t="s">
        <v>7444</v>
      </c>
      <c r="G4637">
        <v>0.14914231957599999</v>
      </c>
    </row>
    <row r="4638" spans="1:7" x14ac:dyDescent="0.2">
      <c r="A4638" t="str">
        <f t="shared" si="387"/>
        <v>ERAL1</v>
      </c>
      <c r="B4638" t="s">
        <v>484</v>
      </c>
      <c r="C4638">
        <v>27182076</v>
      </c>
      <c r="D4638" t="s">
        <v>8</v>
      </c>
      <c r="E4638">
        <v>23</v>
      </c>
      <c r="F4638" t="s">
        <v>7445</v>
      </c>
      <c r="G4638">
        <v>0.70495817964700003</v>
      </c>
    </row>
    <row r="4639" spans="1:7" x14ac:dyDescent="0.2">
      <c r="A4639" t="str">
        <f t="shared" si="387"/>
        <v>ERAL1</v>
      </c>
      <c r="B4639" t="s">
        <v>484</v>
      </c>
      <c r="C4639">
        <v>27182214</v>
      </c>
      <c r="D4639" t="s">
        <v>3</v>
      </c>
      <c r="E4639">
        <v>24</v>
      </c>
      <c r="F4639" t="s">
        <v>7446</v>
      </c>
      <c r="G4639">
        <v>1.15028304859</v>
      </c>
    </row>
    <row r="4640" spans="1:7" x14ac:dyDescent="0.2">
      <c r="A4640" t="str">
        <f t="shared" si="387"/>
        <v>ERAL1</v>
      </c>
      <c r="B4640" t="s">
        <v>484</v>
      </c>
      <c r="C4640">
        <v>27182046</v>
      </c>
      <c r="D4640" t="s">
        <v>8</v>
      </c>
      <c r="E4640">
        <v>24</v>
      </c>
      <c r="F4640" t="s">
        <v>7447</v>
      </c>
      <c r="G4640">
        <v>0.60501372713500001</v>
      </c>
    </row>
    <row r="4641" spans="1:7" x14ac:dyDescent="0.2">
      <c r="A4641" t="str">
        <f t="shared" ref="A4641:A4650" si="388">"ERH"</f>
        <v>ERH</v>
      </c>
      <c r="B4641" t="s">
        <v>86</v>
      </c>
      <c r="C4641">
        <v>69865046</v>
      </c>
      <c r="D4641" t="s">
        <v>3</v>
      </c>
      <c r="E4641">
        <v>23</v>
      </c>
      <c r="F4641" t="s">
        <v>7448</v>
      </c>
      <c r="G4641">
        <v>7.3871508767999999E-2</v>
      </c>
    </row>
    <row r="4642" spans="1:7" x14ac:dyDescent="0.2">
      <c r="A4642" t="str">
        <f t="shared" si="388"/>
        <v>ERH</v>
      </c>
      <c r="B4642" t="s">
        <v>86</v>
      </c>
      <c r="C4642">
        <v>69865261</v>
      </c>
      <c r="D4642" t="s">
        <v>3</v>
      </c>
      <c r="E4642">
        <v>24</v>
      </c>
      <c r="F4642" t="s">
        <v>7449</v>
      </c>
      <c r="G4642">
        <v>0.166681072757</v>
      </c>
    </row>
    <row r="4643" spans="1:7" x14ac:dyDescent="0.2">
      <c r="A4643" t="str">
        <f t="shared" si="388"/>
        <v>ERH</v>
      </c>
      <c r="B4643" t="s">
        <v>86</v>
      </c>
      <c r="C4643">
        <v>69865248</v>
      </c>
      <c r="D4643" t="s">
        <v>8</v>
      </c>
      <c r="E4643">
        <v>24</v>
      </c>
      <c r="F4643" t="s">
        <v>7450</v>
      </c>
      <c r="G4643">
        <v>4.4479044170000002E-2</v>
      </c>
    </row>
    <row r="4644" spans="1:7" x14ac:dyDescent="0.2">
      <c r="A4644" t="str">
        <f t="shared" si="388"/>
        <v>ERH</v>
      </c>
      <c r="B4644" t="s">
        <v>86</v>
      </c>
      <c r="C4644">
        <v>69865297</v>
      </c>
      <c r="D4644" t="s">
        <v>3</v>
      </c>
      <c r="E4644">
        <v>23</v>
      </c>
      <c r="F4644" t="s">
        <v>7451</v>
      </c>
      <c r="G4644">
        <v>0.100763595182</v>
      </c>
    </row>
    <row r="4645" spans="1:7" x14ac:dyDescent="0.2">
      <c r="A4645" t="str">
        <f t="shared" si="388"/>
        <v>ERH</v>
      </c>
      <c r="B4645" t="s">
        <v>86</v>
      </c>
      <c r="C4645">
        <v>69865378</v>
      </c>
      <c r="D4645" t="s">
        <v>8</v>
      </c>
      <c r="E4645">
        <v>24</v>
      </c>
      <c r="F4645" t="s">
        <v>7452</v>
      </c>
      <c r="G4645">
        <v>0.68253575330500005</v>
      </c>
    </row>
    <row r="4646" spans="1:7" x14ac:dyDescent="0.2">
      <c r="A4646" t="str">
        <f t="shared" si="388"/>
        <v>ERH</v>
      </c>
      <c r="B4646" t="s">
        <v>86</v>
      </c>
      <c r="C4646">
        <v>69865355</v>
      </c>
      <c r="D4646" t="s">
        <v>8</v>
      </c>
      <c r="E4646">
        <v>23</v>
      </c>
      <c r="F4646" t="s">
        <v>7453</v>
      </c>
      <c r="G4646">
        <v>0.20029721211900001</v>
      </c>
    </row>
    <row r="4647" spans="1:7" x14ac:dyDescent="0.2">
      <c r="A4647" t="str">
        <f t="shared" si="388"/>
        <v>ERH</v>
      </c>
      <c r="B4647" t="s">
        <v>86</v>
      </c>
      <c r="C4647">
        <v>69865344</v>
      </c>
      <c r="D4647" t="s">
        <v>8</v>
      </c>
      <c r="E4647">
        <v>25</v>
      </c>
      <c r="F4647" t="s">
        <v>7454</v>
      </c>
      <c r="G4647">
        <v>0.66634026350499997</v>
      </c>
    </row>
    <row r="4648" spans="1:7" x14ac:dyDescent="0.2">
      <c r="A4648" t="str">
        <f t="shared" si="388"/>
        <v>ERH</v>
      </c>
      <c r="B4648" t="s">
        <v>86</v>
      </c>
      <c r="C4648">
        <v>69865088</v>
      </c>
      <c r="D4648" t="s">
        <v>8</v>
      </c>
      <c r="E4648">
        <v>24</v>
      </c>
      <c r="F4648" t="s">
        <v>7455</v>
      </c>
      <c r="G4648">
        <v>7.2719242725700003E-2</v>
      </c>
    </row>
    <row r="4649" spans="1:7" x14ac:dyDescent="0.2">
      <c r="A4649" t="str">
        <f t="shared" si="388"/>
        <v>ERH</v>
      </c>
      <c r="B4649" t="s">
        <v>86</v>
      </c>
      <c r="C4649">
        <v>69865159</v>
      </c>
      <c r="D4649" t="s">
        <v>8</v>
      </c>
      <c r="E4649">
        <v>23</v>
      </c>
      <c r="F4649" t="s">
        <v>7456</v>
      </c>
      <c r="G4649">
        <v>2.59123527999E-2</v>
      </c>
    </row>
    <row r="4650" spans="1:7" x14ac:dyDescent="0.2">
      <c r="A4650" t="str">
        <f t="shared" si="388"/>
        <v>ERH</v>
      </c>
      <c r="B4650" t="s">
        <v>86</v>
      </c>
      <c r="C4650">
        <v>69865333</v>
      </c>
      <c r="D4650" t="s">
        <v>8</v>
      </c>
      <c r="E4650">
        <v>22</v>
      </c>
      <c r="F4650" t="s">
        <v>7457</v>
      </c>
      <c r="G4650">
        <v>1.65112398319</v>
      </c>
    </row>
    <row r="4651" spans="1:7" x14ac:dyDescent="0.2">
      <c r="A4651" t="str">
        <f t="shared" ref="A4651:A4660" si="389">"ESF1"</f>
        <v>ESF1</v>
      </c>
      <c r="B4651" t="s">
        <v>352</v>
      </c>
      <c r="C4651">
        <v>13765231</v>
      </c>
      <c r="D4651" t="s">
        <v>3</v>
      </c>
      <c r="E4651">
        <v>23</v>
      </c>
      <c r="F4651" t="s">
        <v>7458</v>
      </c>
      <c r="G4651">
        <v>0.39451892999799998</v>
      </c>
    </row>
    <row r="4652" spans="1:7" x14ac:dyDescent="0.2">
      <c r="A4652" t="str">
        <f t="shared" si="389"/>
        <v>ESF1</v>
      </c>
      <c r="B4652" t="s">
        <v>352</v>
      </c>
      <c r="C4652">
        <v>13765273</v>
      </c>
      <c r="D4652" t="s">
        <v>3</v>
      </c>
      <c r="E4652">
        <v>24</v>
      </c>
      <c r="F4652" t="s">
        <v>7459</v>
      </c>
      <c r="G4652">
        <v>0.42008154566900002</v>
      </c>
    </row>
    <row r="4653" spans="1:7" x14ac:dyDescent="0.2">
      <c r="A4653" t="str">
        <f t="shared" si="389"/>
        <v>ESF1</v>
      </c>
      <c r="B4653" t="s">
        <v>352</v>
      </c>
      <c r="C4653">
        <v>13765239</v>
      </c>
      <c r="D4653" t="s">
        <v>3</v>
      </c>
      <c r="E4653">
        <v>24</v>
      </c>
      <c r="F4653" t="s">
        <v>7460</v>
      </c>
      <c r="G4653">
        <v>0.42818189238999999</v>
      </c>
    </row>
    <row r="4654" spans="1:7" x14ac:dyDescent="0.2">
      <c r="A4654" t="str">
        <f t="shared" si="389"/>
        <v>ESF1</v>
      </c>
      <c r="B4654" t="s">
        <v>352</v>
      </c>
      <c r="C4654">
        <v>13765408</v>
      </c>
      <c r="D4654" t="s">
        <v>3</v>
      </c>
      <c r="E4654">
        <v>24</v>
      </c>
      <c r="F4654" t="s">
        <v>7461</v>
      </c>
      <c r="G4654">
        <v>2.59027666097E-2</v>
      </c>
    </row>
    <row r="4655" spans="1:7" x14ac:dyDescent="0.2">
      <c r="A4655" t="str">
        <f t="shared" si="389"/>
        <v>ESF1</v>
      </c>
      <c r="B4655" t="s">
        <v>352</v>
      </c>
      <c r="C4655">
        <v>13765475</v>
      </c>
      <c r="D4655" t="s">
        <v>3</v>
      </c>
      <c r="E4655">
        <v>24</v>
      </c>
      <c r="F4655" t="s">
        <v>7462</v>
      </c>
      <c r="G4655">
        <v>0.447916977371</v>
      </c>
    </row>
    <row r="4656" spans="1:7" x14ac:dyDescent="0.2">
      <c r="A4656" t="str">
        <f t="shared" si="389"/>
        <v>ESF1</v>
      </c>
      <c r="B4656" t="s">
        <v>352</v>
      </c>
      <c r="C4656">
        <v>13765482</v>
      </c>
      <c r="D4656" t="s">
        <v>3</v>
      </c>
      <c r="E4656">
        <v>23</v>
      </c>
      <c r="F4656" t="s">
        <v>7463</v>
      </c>
      <c r="G4656">
        <v>1.0745710611099999</v>
      </c>
    </row>
    <row r="4657" spans="1:7" x14ac:dyDescent="0.2">
      <c r="A4657" t="str">
        <f t="shared" si="389"/>
        <v>ESF1</v>
      </c>
      <c r="B4657" t="s">
        <v>352</v>
      </c>
      <c r="C4657">
        <v>13765506</v>
      </c>
      <c r="D4657" t="s">
        <v>3</v>
      </c>
      <c r="E4657">
        <v>23</v>
      </c>
      <c r="F4657" t="s">
        <v>7464</v>
      </c>
      <c r="G4657">
        <v>1.06547704032</v>
      </c>
    </row>
    <row r="4658" spans="1:7" x14ac:dyDescent="0.2">
      <c r="A4658" t="str">
        <f t="shared" si="389"/>
        <v>ESF1</v>
      </c>
      <c r="B4658" t="s">
        <v>352</v>
      </c>
      <c r="C4658">
        <v>13765517</v>
      </c>
      <c r="D4658" t="s">
        <v>3</v>
      </c>
      <c r="E4658">
        <v>24</v>
      </c>
      <c r="F4658" t="s">
        <v>7465</v>
      </c>
      <c r="G4658">
        <v>0.85995189857200005</v>
      </c>
    </row>
    <row r="4659" spans="1:7" x14ac:dyDescent="0.2">
      <c r="A4659" t="str">
        <f t="shared" si="389"/>
        <v>ESF1</v>
      </c>
      <c r="B4659" t="s">
        <v>352</v>
      </c>
      <c r="C4659">
        <v>13765555</v>
      </c>
      <c r="D4659" t="s">
        <v>8</v>
      </c>
      <c r="E4659">
        <v>23</v>
      </c>
      <c r="F4659" t="s">
        <v>7466</v>
      </c>
      <c r="G4659">
        <v>0.512697862171</v>
      </c>
    </row>
    <row r="4660" spans="1:7" x14ac:dyDescent="0.2">
      <c r="A4660" t="str">
        <f t="shared" si="389"/>
        <v>ESF1</v>
      </c>
      <c r="B4660" t="s">
        <v>352</v>
      </c>
      <c r="C4660">
        <v>13765296</v>
      </c>
      <c r="D4660" t="s">
        <v>3</v>
      </c>
      <c r="E4660">
        <v>24</v>
      </c>
      <c r="F4660" t="s">
        <v>7467</v>
      </c>
      <c r="G4660">
        <v>0.49341189533599999</v>
      </c>
    </row>
    <row r="4661" spans="1:7" x14ac:dyDescent="0.2">
      <c r="A4661" t="str">
        <f t="shared" ref="A4661:A4670" si="390">"ESPL1"</f>
        <v>ESPL1</v>
      </c>
      <c r="B4661" t="s">
        <v>140</v>
      </c>
      <c r="C4661">
        <v>53662280</v>
      </c>
      <c r="D4661" t="s">
        <v>3</v>
      </c>
      <c r="E4661">
        <v>24</v>
      </c>
      <c r="F4661" t="s">
        <v>7468</v>
      </c>
      <c r="G4661">
        <v>0.76702408007900003</v>
      </c>
    </row>
    <row r="4662" spans="1:7" x14ac:dyDescent="0.2">
      <c r="A4662" t="str">
        <f t="shared" si="390"/>
        <v>ESPL1</v>
      </c>
      <c r="B4662" t="s">
        <v>140</v>
      </c>
      <c r="C4662">
        <v>53662268</v>
      </c>
      <c r="D4662" t="s">
        <v>8</v>
      </c>
      <c r="E4662">
        <v>24</v>
      </c>
      <c r="F4662" t="s">
        <v>7469</v>
      </c>
      <c r="G4662">
        <v>1.14933353497</v>
      </c>
    </row>
    <row r="4663" spans="1:7" x14ac:dyDescent="0.2">
      <c r="A4663" t="str">
        <f t="shared" si="390"/>
        <v>ESPL1</v>
      </c>
      <c r="B4663" t="s">
        <v>140</v>
      </c>
      <c r="C4663">
        <v>53662104</v>
      </c>
      <c r="D4663" t="s">
        <v>8</v>
      </c>
      <c r="E4663">
        <v>23</v>
      </c>
      <c r="F4663" t="s">
        <v>7470</v>
      </c>
      <c r="G4663">
        <v>-6.8408758811800002E-3</v>
      </c>
    </row>
    <row r="4664" spans="1:7" x14ac:dyDescent="0.2">
      <c r="A4664" t="str">
        <f t="shared" si="390"/>
        <v>ESPL1</v>
      </c>
      <c r="B4664" t="s">
        <v>140</v>
      </c>
      <c r="C4664">
        <v>53662350</v>
      </c>
      <c r="D4664" t="s">
        <v>8</v>
      </c>
      <c r="E4664">
        <v>24</v>
      </c>
      <c r="F4664" t="s">
        <v>7471</v>
      </c>
      <c r="G4664">
        <v>0.303562540331</v>
      </c>
    </row>
    <row r="4665" spans="1:7" x14ac:dyDescent="0.2">
      <c r="A4665" t="str">
        <f t="shared" si="390"/>
        <v>ESPL1</v>
      </c>
      <c r="B4665" t="s">
        <v>140</v>
      </c>
      <c r="C4665">
        <v>53662345</v>
      </c>
      <c r="D4665" t="s">
        <v>8</v>
      </c>
      <c r="E4665">
        <v>24</v>
      </c>
      <c r="F4665" t="s">
        <v>7472</v>
      </c>
      <c r="G4665">
        <v>0.63082988585699995</v>
      </c>
    </row>
    <row r="4666" spans="1:7" x14ac:dyDescent="0.2">
      <c r="A4666" t="str">
        <f t="shared" si="390"/>
        <v>ESPL1</v>
      </c>
      <c r="B4666" t="s">
        <v>140</v>
      </c>
      <c r="C4666">
        <v>53662166</v>
      </c>
      <c r="D4666" t="s">
        <v>8</v>
      </c>
      <c r="E4666">
        <v>23</v>
      </c>
      <c r="F4666" t="s">
        <v>7473</v>
      </c>
      <c r="G4666">
        <v>0.486536058494</v>
      </c>
    </row>
    <row r="4667" spans="1:7" x14ac:dyDescent="0.2">
      <c r="A4667" t="str">
        <f t="shared" si="390"/>
        <v>ESPL1</v>
      </c>
      <c r="B4667" t="s">
        <v>140</v>
      </c>
      <c r="C4667">
        <v>53662161</v>
      </c>
      <c r="D4667" t="s">
        <v>8</v>
      </c>
      <c r="E4667">
        <v>24</v>
      </c>
      <c r="F4667" t="s">
        <v>7474</v>
      </c>
      <c r="G4667">
        <v>0.16785869720900001</v>
      </c>
    </row>
    <row r="4668" spans="1:7" x14ac:dyDescent="0.2">
      <c r="A4668" t="str">
        <f t="shared" si="390"/>
        <v>ESPL1</v>
      </c>
      <c r="B4668" t="s">
        <v>140</v>
      </c>
      <c r="C4668">
        <v>53662241</v>
      </c>
      <c r="D4668" t="s">
        <v>8</v>
      </c>
      <c r="E4668">
        <v>24</v>
      </c>
      <c r="F4668" t="s">
        <v>7475</v>
      </c>
      <c r="G4668">
        <v>0.64251505255999997</v>
      </c>
    </row>
    <row r="4669" spans="1:7" x14ac:dyDescent="0.2">
      <c r="A4669" t="str">
        <f t="shared" si="390"/>
        <v>ESPL1</v>
      </c>
      <c r="B4669" t="s">
        <v>140</v>
      </c>
      <c r="C4669">
        <v>53662275</v>
      </c>
      <c r="D4669" t="s">
        <v>8</v>
      </c>
      <c r="E4669">
        <v>24</v>
      </c>
      <c r="F4669" t="s">
        <v>7476</v>
      </c>
      <c r="G4669">
        <v>-4.7276767366300002E-2</v>
      </c>
    </row>
    <row r="4670" spans="1:7" x14ac:dyDescent="0.2">
      <c r="A4670" t="str">
        <f t="shared" si="390"/>
        <v>ESPL1</v>
      </c>
      <c r="B4670" t="s">
        <v>140</v>
      </c>
      <c r="C4670">
        <v>53662296</v>
      </c>
      <c r="D4670" t="s">
        <v>8</v>
      </c>
      <c r="E4670">
        <v>24</v>
      </c>
      <c r="F4670" t="s">
        <v>7477</v>
      </c>
      <c r="G4670">
        <v>1.0836423849600001</v>
      </c>
    </row>
    <row r="4671" spans="1:7" x14ac:dyDescent="0.2">
      <c r="A4671" t="str">
        <f t="shared" ref="A4671:A4690" si="391">"ESRRA"</f>
        <v>ESRRA</v>
      </c>
      <c r="B4671" t="s">
        <v>291</v>
      </c>
      <c r="C4671">
        <v>64073289</v>
      </c>
      <c r="D4671" t="s">
        <v>8</v>
      </c>
      <c r="E4671">
        <v>24</v>
      </c>
      <c r="F4671" t="s">
        <v>7478</v>
      </c>
      <c r="G4671">
        <v>0.98509479017699997</v>
      </c>
    </row>
    <row r="4672" spans="1:7" x14ac:dyDescent="0.2">
      <c r="A4672" t="str">
        <f t="shared" si="391"/>
        <v>ESRRA</v>
      </c>
      <c r="B4672" t="s">
        <v>291</v>
      </c>
      <c r="C4672">
        <v>64073321</v>
      </c>
      <c r="D4672" t="s">
        <v>8</v>
      </c>
      <c r="E4672">
        <v>24</v>
      </c>
      <c r="F4672" t="s">
        <v>7479</v>
      </c>
      <c r="G4672">
        <v>0.72154868557600005</v>
      </c>
    </row>
    <row r="4673" spans="1:7" x14ac:dyDescent="0.2">
      <c r="A4673" t="str">
        <f t="shared" si="391"/>
        <v>ESRRA</v>
      </c>
      <c r="B4673" t="s">
        <v>291</v>
      </c>
      <c r="C4673">
        <v>64073708</v>
      </c>
      <c r="D4673" t="s">
        <v>3</v>
      </c>
      <c r="E4673">
        <v>27</v>
      </c>
      <c r="F4673" t="s">
        <v>7480</v>
      </c>
      <c r="G4673">
        <v>-1.1257130357600001E-2</v>
      </c>
    </row>
    <row r="4674" spans="1:7" x14ac:dyDescent="0.2">
      <c r="A4674" t="str">
        <f t="shared" si="391"/>
        <v>ESRRA</v>
      </c>
      <c r="B4674" t="s">
        <v>291</v>
      </c>
      <c r="C4674">
        <v>64073957</v>
      </c>
      <c r="D4674" t="s">
        <v>3</v>
      </c>
      <c r="E4674">
        <v>25</v>
      </c>
      <c r="F4674" t="s">
        <v>7481</v>
      </c>
      <c r="G4674">
        <v>0.26137277244099999</v>
      </c>
    </row>
    <row r="4675" spans="1:7" x14ac:dyDescent="0.2">
      <c r="A4675" t="str">
        <f t="shared" si="391"/>
        <v>ESRRA</v>
      </c>
      <c r="B4675" t="s">
        <v>291</v>
      </c>
      <c r="C4675">
        <v>64073717</v>
      </c>
      <c r="D4675" t="s">
        <v>8</v>
      </c>
      <c r="E4675">
        <v>22</v>
      </c>
      <c r="F4675" t="s">
        <v>7482</v>
      </c>
      <c r="G4675">
        <v>-0.32079105742800001</v>
      </c>
    </row>
    <row r="4676" spans="1:7" x14ac:dyDescent="0.2">
      <c r="A4676" t="str">
        <f t="shared" si="391"/>
        <v>ESRRA</v>
      </c>
      <c r="B4676" t="s">
        <v>291</v>
      </c>
      <c r="C4676">
        <v>64073743</v>
      </c>
      <c r="D4676" t="s">
        <v>8</v>
      </c>
      <c r="E4676">
        <v>26</v>
      </c>
      <c r="F4676" t="s">
        <v>7483</v>
      </c>
      <c r="G4676">
        <v>0.324880614934</v>
      </c>
    </row>
    <row r="4677" spans="1:7" x14ac:dyDescent="0.2">
      <c r="A4677" t="str">
        <f t="shared" si="391"/>
        <v>ESRRA</v>
      </c>
      <c r="B4677" t="s">
        <v>291</v>
      </c>
      <c r="C4677">
        <v>64073150</v>
      </c>
      <c r="D4677" t="s">
        <v>3</v>
      </c>
      <c r="E4677">
        <v>24</v>
      </c>
      <c r="F4677" t="s">
        <v>7484</v>
      </c>
      <c r="G4677">
        <v>-0.12836311148599999</v>
      </c>
    </row>
    <row r="4678" spans="1:7" x14ac:dyDescent="0.2">
      <c r="A4678" t="str">
        <f t="shared" si="391"/>
        <v>ESRRA</v>
      </c>
      <c r="B4678" t="s">
        <v>291</v>
      </c>
      <c r="C4678">
        <v>64073938</v>
      </c>
      <c r="D4678" t="s">
        <v>8</v>
      </c>
      <c r="E4678">
        <v>24</v>
      </c>
      <c r="F4678" t="s">
        <v>7485</v>
      </c>
      <c r="G4678">
        <v>2.87329294739E-2</v>
      </c>
    </row>
    <row r="4679" spans="1:7" x14ac:dyDescent="0.2">
      <c r="A4679" t="str">
        <f t="shared" si="391"/>
        <v>ESRRA</v>
      </c>
      <c r="B4679" t="s">
        <v>291</v>
      </c>
      <c r="C4679">
        <v>64073975</v>
      </c>
      <c r="D4679" t="s">
        <v>8</v>
      </c>
      <c r="E4679">
        <v>26</v>
      </c>
      <c r="F4679" t="s">
        <v>7486</v>
      </c>
      <c r="G4679">
        <v>0.13842627727500001</v>
      </c>
    </row>
    <row r="4680" spans="1:7" x14ac:dyDescent="0.2">
      <c r="A4680" t="str">
        <f t="shared" si="391"/>
        <v>ESRRA</v>
      </c>
      <c r="B4680" t="s">
        <v>291</v>
      </c>
      <c r="C4680">
        <v>64073173</v>
      </c>
      <c r="D4680" t="s">
        <v>3</v>
      </c>
      <c r="E4680">
        <v>24</v>
      </c>
      <c r="F4680" t="s">
        <v>7487</v>
      </c>
      <c r="G4680">
        <v>1.0598281142199999</v>
      </c>
    </row>
    <row r="4681" spans="1:7" x14ac:dyDescent="0.2">
      <c r="A4681" t="str">
        <f t="shared" si="391"/>
        <v>ESRRA</v>
      </c>
      <c r="B4681" t="s">
        <v>291</v>
      </c>
      <c r="C4681">
        <v>64073183</v>
      </c>
      <c r="D4681" t="s">
        <v>3</v>
      </c>
      <c r="E4681">
        <v>23</v>
      </c>
      <c r="F4681" t="s">
        <v>7488</v>
      </c>
      <c r="G4681">
        <v>0.63319036632900005</v>
      </c>
    </row>
    <row r="4682" spans="1:7" x14ac:dyDescent="0.2">
      <c r="A4682" t="str">
        <f t="shared" si="391"/>
        <v>ESRRA</v>
      </c>
      <c r="B4682" t="s">
        <v>291</v>
      </c>
      <c r="C4682">
        <v>64073884</v>
      </c>
      <c r="D4682" t="s">
        <v>3</v>
      </c>
      <c r="E4682">
        <v>26</v>
      </c>
      <c r="F4682" t="s">
        <v>7489</v>
      </c>
      <c r="G4682">
        <v>0.15938879323300001</v>
      </c>
    </row>
    <row r="4683" spans="1:7" x14ac:dyDescent="0.2">
      <c r="A4683" t="str">
        <f t="shared" si="391"/>
        <v>ESRRA</v>
      </c>
      <c r="B4683" t="s">
        <v>291</v>
      </c>
      <c r="C4683">
        <v>64073784</v>
      </c>
      <c r="D4683" t="s">
        <v>8</v>
      </c>
      <c r="E4683">
        <v>26</v>
      </c>
      <c r="F4683" t="s">
        <v>7490</v>
      </c>
      <c r="G4683">
        <v>0.15786686309199999</v>
      </c>
    </row>
    <row r="4684" spans="1:7" x14ac:dyDescent="0.2">
      <c r="A4684" t="str">
        <f t="shared" si="391"/>
        <v>ESRRA</v>
      </c>
      <c r="B4684" t="s">
        <v>291</v>
      </c>
      <c r="C4684">
        <v>64073792</v>
      </c>
      <c r="D4684" t="s">
        <v>8</v>
      </c>
      <c r="E4684">
        <v>26</v>
      </c>
      <c r="F4684" t="s">
        <v>7491</v>
      </c>
      <c r="G4684">
        <v>1.55273989105E-2</v>
      </c>
    </row>
    <row r="4685" spans="1:7" x14ac:dyDescent="0.2">
      <c r="A4685" t="str">
        <f t="shared" si="391"/>
        <v>ESRRA</v>
      </c>
      <c r="B4685" t="s">
        <v>291</v>
      </c>
      <c r="C4685">
        <v>64073077</v>
      </c>
      <c r="D4685" t="s">
        <v>8</v>
      </c>
      <c r="E4685">
        <v>24</v>
      </c>
      <c r="F4685" t="s">
        <v>7492</v>
      </c>
      <c r="G4685">
        <v>0.87206732359600003</v>
      </c>
    </row>
    <row r="4686" spans="1:7" x14ac:dyDescent="0.2">
      <c r="A4686" t="str">
        <f t="shared" si="391"/>
        <v>ESRRA</v>
      </c>
      <c r="B4686" t="s">
        <v>291</v>
      </c>
      <c r="C4686">
        <v>64073084</v>
      </c>
      <c r="D4686" t="s">
        <v>8</v>
      </c>
      <c r="E4686">
        <v>24</v>
      </c>
      <c r="F4686" t="s">
        <v>7493</v>
      </c>
      <c r="G4686">
        <v>0.78146794054099999</v>
      </c>
    </row>
    <row r="4687" spans="1:7" x14ac:dyDescent="0.2">
      <c r="A4687" t="str">
        <f t="shared" si="391"/>
        <v>ESRRA</v>
      </c>
      <c r="B4687" t="s">
        <v>291</v>
      </c>
      <c r="C4687">
        <v>64073094</v>
      </c>
      <c r="D4687" t="s">
        <v>8</v>
      </c>
      <c r="E4687">
        <v>24</v>
      </c>
      <c r="F4687" t="s">
        <v>7494</v>
      </c>
      <c r="G4687">
        <v>0.95507709560499998</v>
      </c>
    </row>
    <row r="4688" spans="1:7" x14ac:dyDescent="0.2">
      <c r="A4688" t="str">
        <f t="shared" si="391"/>
        <v>ESRRA</v>
      </c>
      <c r="B4688" t="s">
        <v>291</v>
      </c>
      <c r="C4688">
        <v>64073239</v>
      </c>
      <c r="D4688" t="s">
        <v>8</v>
      </c>
      <c r="E4688">
        <v>24</v>
      </c>
      <c r="F4688" t="s">
        <v>7495</v>
      </c>
      <c r="G4688">
        <v>-8.5376366143399995E-2</v>
      </c>
    </row>
    <row r="4689" spans="1:7" x14ac:dyDescent="0.2">
      <c r="A4689" t="str">
        <f t="shared" si="391"/>
        <v>ESRRA</v>
      </c>
      <c r="B4689" t="s">
        <v>291</v>
      </c>
      <c r="C4689">
        <v>64073281</v>
      </c>
      <c r="D4689" t="s">
        <v>8</v>
      </c>
      <c r="E4689">
        <v>24</v>
      </c>
      <c r="F4689" t="s">
        <v>7496</v>
      </c>
      <c r="G4689">
        <v>-1.7939381451899999E-3</v>
      </c>
    </row>
    <row r="4690" spans="1:7" x14ac:dyDescent="0.2">
      <c r="A4690" t="str">
        <f t="shared" si="391"/>
        <v>ESRRA</v>
      </c>
      <c r="B4690" t="s">
        <v>291</v>
      </c>
      <c r="C4690">
        <v>64073909</v>
      </c>
      <c r="D4690" t="s">
        <v>3</v>
      </c>
      <c r="E4690">
        <v>24</v>
      </c>
      <c r="F4690" t="s">
        <v>7497</v>
      </c>
      <c r="G4690">
        <v>-0.118636554596</v>
      </c>
    </row>
    <row r="4691" spans="1:7" x14ac:dyDescent="0.2">
      <c r="A4691" t="str">
        <f t="shared" ref="A4691:A4700" si="392">"ETF1"</f>
        <v>ETF1</v>
      </c>
      <c r="B4691" t="s">
        <v>64</v>
      </c>
      <c r="C4691">
        <v>137879025</v>
      </c>
      <c r="D4691" t="s">
        <v>8</v>
      </c>
      <c r="E4691">
        <v>22</v>
      </c>
      <c r="F4691" t="s">
        <v>7498</v>
      </c>
      <c r="G4691">
        <v>-3.88212361454E-2</v>
      </c>
    </row>
    <row r="4692" spans="1:7" x14ac:dyDescent="0.2">
      <c r="A4692" t="str">
        <f t="shared" si="392"/>
        <v>ETF1</v>
      </c>
      <c r="B4692" t="s">
        <v>64</v>
      </c>
      <c r="C4692">
        <v>137878966</v>
      </c>
      <c r="D4692" t="s">
        <v>8</v>
      </c>
      <c r="E4692">
        <v>24</v>
      </c>
      <c r="F4692" t="s">
        <v>7499</v>
      </c>
      <c r="G4692">
        <v>0.36435812741099999</v>
      </c>
    </row>
    <row r="4693" spans="1:7" x14ac:dyDescent="0.2">
      <c r="A4693" t="str">
        <f t="shared" si="392"/>
        <v>ETF1</v>
      </c>
      <c r="B4693" t="s">
        <v>64</v>
      </c>
      <c r="C4693">
        <v>137878861</v>
      </c>
      <c r="D4693" t="s">
        <v>8</v>
      </c>
      <c r="E4693">
        <v>23</v>
      </c>
      <c r="F4693" t="s">
        <v>7500</v>
      </c>
      <c r="G4693">
        <v>0.87352075049099998</v>
      </c>
    </row>
    <row r="4694" spans="1:7" x14ac:dyDescent="0.2">
      <c r="A4694" t="str">
        <f t="shared" si="392"/>
        <v>ETF1</v>
      </c>
      <c r="B4694" t="s">
        <v>64</v>
      </c>
      <c r="C4694">
        <v>137878826</v>
      </c>
      <c r="D4694" t="s">
        <v>8</v>
      </c>
      <c r="E4694">
        <v>25</v>
      </c>
      <c r="F4694" t="s">
        <v>7501</v>
      </c>
      <c r="G4694">
        <v>1.5327842285700001E-3</v>
      </c>
    </row>
    <row r="4695" spans="1:7" x14ac:dyDescent="0.2">
      <c r="A4695" t="str">
        <f t="shared" si="392"/>
        <v>ETF1</v>
      </c>
      <c r="B4695" t="s">
        <v>64</v>
      </c>
      <c r="C4695">
        <v>137878812</v>
      </c>
      <c r="D4695" t="s">
        <v>8</v>
      </c>
      <c r="E4695">
        <v>24</v>
      </c>
      <c r="F4695" t="s">
        <v>7502</v>
      </c>
      <c r="G4695">
        <v>1.08670340763</v>
      </c>
    </row>
    <row r="4696" spans="1:7" x14ac:dyDescent="0.2">
      <c r="A4696" t="str">
        <f t="shared" si="392"/>
        <v>ETF1</v>
      </c>
      <c r="B4696" t="s">
        <v>64</v>
      </c>
      <c r="C4696">
        <v>137878755</v>
      </c>
      <c r="D4696" t="s">
        <v>8</v>
      </c>
      <c r="E4696">
        <v>24</v>
      </c>
      <c r="F4696" t="s">
        <v>7503</v>
      </c>
      <c r="G4696">
        <v>1.06290659596E-2</v>
      </c>
    </row>
    <row r="4697" spans="1:7" x14ac:dyDescent="0.2">
      <c r="A4697" t="str">
        <f t="shared" si="392"/>
        <v>ETF1</v>
      </c>
      <c r="B4697" t="s">
        <v>64</v>
      </c>
      <c r="C4697">
        <v>137878747</v>
      </c>
      <c r="D4697" t="s">
        <v>3</v>
      </c>
      <c r="E4697">
        <v>24</v>
      </c>
      <c r="F4697" t="s">
        <v>7504</v>
      </c>
      <c r="G4697">
        <v>0.137303743851</v>
      </c>
    </row>
    <row r="4698" spans="1:7" x14ac:dyDescent="0.2">
      <c r="A4698" t="str">
        <f t="shared" si="392"/>
        <v>ETF1</v>
      </c>
      <c r="B4698" t="s">
        <v>64</v>
      </c>
      <c r="C4698">
        <v>137878720</v>
      </c>
      <c r="D4698" t="s">
        <v>3</v>
      </c>
      <c r="E4698">
        <v>24</v>
      </c>
      <c r="F4698" t="s">
        <v>7505</v>
      </c>
      <c r="G4698">
        <v>0.28942543194699999</v>
      </c>
    </row>
    <row r="4699" spans="1:7" x14ac:dyDescent="0.2">
      <c r="A4699" t="str">
        <f t="shared" si="392"/>
        <v>ETF1</v>
      </c>
      <c r="B4699" t="s">
        <v>64</v>
      </c>
      <c r="C4699">
        <v>137878868</v>
      </c>
      <c r="D4699" t="s">
        <v>8</v>
      </c>
      <c r="E4699">
        <v>24</v>
      </c>
      <c r="F4699" t="s">
        <v>7506</v>
      </c>
      <c r="G4699">
        <v>0.26279216655400001</v>
      </c>
    </row>
    <row r="4700" spans="1:7" x14ac:dyDescent="0.2">
      <c r="A4700" t="str">
        <f t="shared" si="392"/>
        <v>ETF1</v>
      </c>
      <c r="B4700" t="s">
        <v>64</v>
      </c>
      <c r="C4700">
        <v>137878701</v>
      </c>
      <c r="D4700" t="s">
        <v>3</v>
      </c>
      <c r="E4700">
        <v>24</v>
      </c>
      <c r="F4700" t="s">
        <v>7507</v>
      </c>
      <c r="G4700">
        <v>1.0397758418800001</v>
      </c>
    </row>
    <row r="4701" spans="1:7" x14ac:dyDescent="0.2">
      <c r="A4701" t="str">
        <f t="shared" ref="A4701:A4710" si="393">"ETNK1"</f>
        <v>ETNK1</v>
      </c>
      <c r="B4701" t="s">
        <v>140</v>
      </c>
      <c r="C4701">
        <v>22778284</v>
      </c>
      <c r="D4701" t="s">
        <v>3</v>
      </c>
      <c r="E4701">
        <v>22</v>
      </c>
      <c r="F4701" t="s">
        <v>7508</v>
      </c>
      <c r="G4701">
        <v>1.24500188574</v>
      </c>
    </row>
    <row r="4702" spans="1:7" x14ac:dyDescent="0.2">
      <c r="A4702" t="str">
        <f t="shared" si="393"/>
        <v>ETNK1</v>
      </c>
      <c r="B4702" t="s">
        <v>140</v>
      </c>
      <c r="C4702">
        <v>22778062</v>
      </c>
      <c r="D4702" t="s">
        <v>3</v>
      </c>
      <c r="E4702">
        <v>21</v>
      </c>
      <c r="F4702" t="s">
        <v>7509</v>
      </c>
      <c r="G4702">
        <v>0.394033967777</v>
      </c>
    </row>
    <row r="4703" spans="1:7" x14ac:dyDescent="0.2">
      <c r="A4703" t="str">
        <f t="shared" si="393"/>
        <v>ETNK1</v>
      </c>
      <c r="B4703" t="s">
        <v>140</v>
      </c>
      <c r="C4703">
        <v>22778155</v>
      </c>
      <c r="D4703" t="s">
        <v>3</v>
      </c>
      <c r="E4703">
        <v>24</v>
      </c>
      <c r="F4703" t="s">
        <v>7510</v>
      </c>
      <c r="G4703">
        <v>0.69212914013299998</v>
      </c>
    </row>
    <row r="4704" spans="1:7" x14ac:dyDescent="0.2">
      <c r="A4704" t="str">
        <f t="shared" si="393"/>
        <v>ETNK1</v>
      </c>
      <c r="B4704" t="s">
        <v>140</v>
      </c>
      <c r="C4704">
        <v>22778183</v>
      </c>
      <c r="D4704" t="s">
        <v>3</v>
      </c>
      <c r="E4704">
        <v>24</v>
      </c>
      <c r="F4704" t="s">
        <v>7511</v>
      </c>
      <c r="G4704">
        <v>0.43866974800300002</v>
      </c>
    </row>
    <row r="4705" spans="1:7" x14ac:dyDescent="0.2">
      <c r="A4705" t="str">
        <f t="shared" si="393"/>
        <v>ETNK1</v>
      </c>
      <c r="B4705" t="s">
        <v>140</v>
      </c>
      <c r="C4705">
        <v>22778206</v>
      </c>
      <c r="D4705" t="s">
        <v>3</v>
      </c>
      <c r="E4705">
        <v>24</v>
      </c>
      <c r="F4705" t="s">
        <v>7512</v>
      </c>
      <c r="G4705">
        <v>0.78705614605999996</v>
      </c>
    </row>
    <row r="4706" spans="1:7" x14ac:dyDescent="0.2">
      <c r="A4706" t="str">
        <f t="shared" si="393"/>
        <v>ETNK1</v>
      </c>
      <c r="B4706" t="s">
        <v>140</v>
      </c>
      <c r="C4706">
        <v>22778246</v>
      </c>
      <c r="D4706" t="s">
        <v>3</v>
      </c>
      <c r="E4706">
        <v>24</v>
      </c>
      <c r="F4706" t="s">
        <v>7513</v>
      </c>
      <c r="G4706">
        <v>0.30827983701099998</v>
      </c>
    </row>
    <row r="4707" spans="1:7" x14ac:dyDescent="0.2">
      <c r="A4707" t="str">
        <f t="shared" si="393"/>
        <v>ETNK1</v>
      </c>
      <c r="B4707" t="s">
        <v>140</v>
      </c>
      <c r="C4707">
        <v>22778015</v>
      </c>
      <c r="D4707" t="s">
        <v>8</v>
      </c>
      <c r="E4707">
        <v>24</v>
      </c>
      <c r="F4707" t="s">
        <v>7514</v>
      </c>
      <c r="G4707">
        <v>0.47501995380099998</v>
      </c>
    </row>
    <row r="4708" spans="1:7" x14ac:dyDescent="0.2">
      <c r="A4708" t="str">
        <f t="shared" si="393"/>
        <v>ETNK1</v>
      </c>
      <c r="B4708" t="s">
        <v>140</v>
      </c>
      <c r="C4708">
        <v>22778018</v>
      </c>
      <c r="D4708" t="s">
        <v>8</v>
      </c>
      <c r="E4708">
        <v>22</v>
      </c>
      <c r="F4708" t="s">
        <v>7515</v>
      </c>
      <c r="G4708">
        <v>0.41824166777400001</v>
      </c>
    </row>
    <row r="4709" spans="1:7" x14ac:dyDescent="0.2">
      <c r="A4709" t="str">
        <f t="shared" si="393"/>
        <v>ETNK1</v>
      </c>
      <c r="B4709" t="s">
        <v>140</v>
      </c>
      <c r="C4709">
        <v>22778158</v>
      </c>
      <c r="D4709" t="s">
        <v>8</v>
      </c>
      <c r="E4709">
        <v>24</v>
      </c>
      <c r="F4709" t="s">
        <v>7516</v>
      </c>
      <c r="G4709">
        <v>0.96794196819699996</v>
      </c>
    </row>
    <row r="4710" spans="1:7" x14ac:dyDescent="0.2">
      <c r="A4710" t="str">
        <f t="shared" si="393"/>
        <v>ETNK1</v>
      </c>
      <c r="B4710" t="s">
        <v>140</v>
      </c>
      <c r="C4710">
        <v>22778039</v>
      </c>
      <c r="D4710" t="s">
        <v>3</v>
      </c>
      <c r="E4710">
        <v>24</v>
      </c>
      <c r="F4710" t="s">
        <v>7517</v>
      </c>
      <c r="G4710">
        <v>0.60972233263800002</v>
      </c>
    </row>
    <row r="4711" spans="1:7" x14ac:dyDescent="0.2">
      <c r="A4711" t="str">
        <f t="shared" ref="A4711:A4730" si="394">"ETS2"</f>
        <v>ETS2</v>
      </c>
      <c r="B4711" t="s">
        <v>645</v>
      </c>
      <c r="C4711">
        <v>40177273</v>
      </c>
      <c r="D4711" t="s">
        <v>8</v>
      </c>
      <c r="E4711">
        <v>24</v>
      </c>
      <c r="F4711" t="s">
        <v>7518</v>
      </c>
      <c r="G4711">
        <v>-2.6741708836300001E-2</v>
      </c>
    </row>
    <row r="4712" spans="1:7" x14ac:dyDescent="0.2">
      <c r="A4712" t="str">
        <f t="shared" si="394"/>
        <v>ETS2</v>
      </c>
      <c r="B4712" t="s">
        <v>645</v>
      </c>
      <c r="C4712">
        <v>40178009</v>
      </c>
      <c r="D4712" t="s">
        <v>3</v>
      </c>
      <c r="E4712">
        <v>23</v>
      </c>
      <c r="F4712" t="s">
        <v>7519</v>
      </c>
      <c r="G4712">
        <v>0.54864105713099998</v>
      </c>
    </row>
    <row r="4713" spans="1:7" x14ac:dyDescent="0.2">
      <c r="A4713" t="str">
        <f t="shared" si="394"/>
        <v>ETS2</v>
      </c>
      <c r="B4713" t="s">
        <v>645</v>
      </c>
      <c r="C4713">
        <v>40177932</v>
      </c>
      <c r="D4713" t="s">
        <v>3</v>
      </c>
      <c r="E4713">
        <v>24</v>
      </c>
      <c r="F4713" t="s">
        <v>7520</v>
      </c>
      <c r="G4713">
        <v>0.616962902915</v>
      </c>
    </row>
    <row r="4714" spans="1:7" x14ac:dyDescent="0.2">
      <c r="A4714" t="str">
        <f t="shared" si="394"/>
        <v>ETS2</v>
      </c>
      <c r="B4714" t="s">
        <v>645</v>
      </c>
      <c r="C4714">
        <v>40177910</v>
      </c>
      <c r="D4714" t="s">
        <v>3</v>
      </c>
      <c r="E4714">
        <v>23</v>
      </c>
      <c r="F4714" t="s">
        <v>7521</v>
      </c>
      <c r="G4714">
        <v>0.622441339802</v>
      </c>
    </row>
    <row r="4715" spans="1:7" x14ac:dyDescent="0.2">
      <c r="A4715" t="str">
        <f t="shared" si="394"/>
        <v>ETS2</v>
      </c>
      <c r="B4715" t="s">
        <v>645</v>
      </c>
      <c r="C4715">
        <v>40177342</v>
      </c>
      <c r="D4715" t="s">
        <v>3</v>
      </c>
      <c r="E4715">
        <v>24</v>
      </c>
      <c r="F4715" t="s">
        <v>7522</v>
      </c>
      <c r="G4715">
        <v>0.15764052150399999</v>
      </c>
    </row>
    <row r="4716" spans="1:7" x14ac:dyDescent="0.2">
      <c r="A4716" t="str">
        <f t="shared" si="394"/>
        <v>ETS2</v>
      </c>
      <c r="B4716" t="s">
        <v>645</v>
      </c>
      <c r="C4716">
        <v>40177834</v>
      </c>
      <c r="D4716" t="s">
        <v>3</v>
      </c>
      <c r="E4716">
        <v>24</v>
      </c>
      <c r="F4716" t="s">
        <v>7523</v>
      </c>
      <c r="G4716">
        <v>0.99590361978999997</v>
      </c>
    </row>
    <row r="4717" spans="1:7" x14ac:dyDescent="0.2">
      <c r="A4717" t="str">
        <f t="shared" si="394"/>
        <v>ETS2</v>
      </c>
      <c r="B4717" t="s">
        <v>645</v>
      </c>
      <c r="C4717">
        <v>40177812</v>
      </c>
      <c r="D4717" t="s">
        <v>3</v>
      </c>
      <c r="E4717">
        <v>24</v>
      </c>
      <c r="F4717" t="s">
        <v>7524</v>
      </c>
      <c r="G4717">
        <v>0.18768394455599999</v>
      </c>
    </row>
    <row r="4718" spans="1:7" x14ac:dyDescent="0.2">
      <c r="A4718" t="str">
        <f t="shared" si="394"/>
        <v>ETS2</v>
      </c>
      <c r="B4718" t="s">
        <v>645</v>
      </c>
      <c r="C4718">
        <v>40177767</v>
      </c>
      <c r="D4718" t="s">
        <v>3</v>
      </c>
      <c r="E4718">
        <v>23</v>
      </c>
      <c r="F4718" t="s">
        <v>7525</v>
      </c>
      <c r="G4718">
        <v>0.93165315017700001</v>
      </c>
    </row>
    <row r="4719" spans="1:7" x14ac:dyDescent="0.2">
      <c r="A4719" t="str">
        <f t="shared" si="394"/>
        <v>ETS2</v>
      </c>
      <c r="B4719" t="s">
        <v>645</v>
      </c>
      <c r="C4719">
        <v>40177315</v>
      </c>
      <c r="D4719" t="s">
        <v>3</v>
      </c>
      <c r="E4719">
        <v>21</v>
      </c>
      <c r="F4719" t="s">
        <v>7526</v>
      </c>
      <c r="G4719">
        <v>0.190410580666</v>
      </c>
    </row>
    <row r="4720" spans="1:7" x14ac:dyDescent="0.2">
      <c r="A4720" t="str">
        <f t="shared" si="394"/>
        <v>ETS2</v>
      </c>
      <c r="B4720" t="s">
        <v>645</v>
      </c>
      <c r="C4720">
        <v>40177863</v>
      </c>
      <c r="D4720" t="s">
        <v>3</v>
      </c>
      <c r="E4720">
        <v>24</v>
      </c>
      <c r="F4720" t="s">
        <v>7527</v>
      </c>
      <c r="G4720">
        <v>0.559727066632</v>
      </c>
    </row>
    <row r="4721" spans="1:7" x14ac:dyDescent="0.2">
      <c r="A4721" t="str">
        <f t="shared" si="394"/>
        <v>ETS2</v>
      </c>
      <c r="B4721" t="s">
        <v>645</v>
      </c>
      <c r="C4721">
        <v>40177416</v>
      </c>
      <c r="D4721" t="s">
        <v>8</v>
      </c>
      <c r="E4721">
        <v>24</v>
      </c>
      <c r="F4721" t="s">
        <v>664</v>
      </c>
      <c r="G4721">
        <v>0.41636051085699999</v>
      </c>
    </row>
    <row r="4722" spans="1:7" x14ac:dyDescent="0.2">
      <c r="A4722" t="str">
        <f t="shared" si="394"/>
        <v>ETS2</v>
      </c>
      <c r="B4722" t="s">
        <v>645</v>
      </c>
      <c r="C4722">
        <v>40177291</v>
      </c>
      <c r="D4722" t="s">
        <v>8</v>
      </c>
      <c r="E4722">
        <v>24</v>
      </c>
      <c r="F4722" t="s">
        <v>7528</v>
      </c>
      <c r="G4722">
        <v>0.17139505397999999</v>
      </c>
    </row>
    <row r="4723" spans="1:7" x14ac:dyDescent="0.2">
      <c r="A4723" t="str">
        <f t="shared" si="394"/>
        <v>ETS2</v>
      </c>
      <c r="B4723" t="s">
        <v>645</v>
      </c>
      <c r="C4723">
        <v>40177439</v>
      </c>
      <c r="D4723" t="s">
        <v>8</v>
      </c>
      <c r="E4723">
        <v>24</v>
      </c>
      <c r="F4723" t="s">
        <v>661</v>
      </c>
      <c r="G4723">
        <v>1.0112686929600001</v>
      </c>
    </row>
    <row r="4724" spans="1:7" x14ac:dyDescent="0.2">
      <c r="A4724" t="str">
        <f t="shared" si="394"/>
        <v>ETS2</v>
      </c>
      <c r="B4724" t="s">
        <v>645</v>
      </c>
      <c r="C4724">
        <v>40177461</v>
      </c>
      <c r="D4724" t="s">
        <v>8</v>
      </c>
      <c r="E4724">
        <v>24</v>
      </c>
      <c r="F4724" t="s">
        <v>7529</v>
      </c>
      <c r="G4724">
        <v>0.13936686310599999</v>
      </c>
    </row>
    <row r="4725" spans="1:7" x14ac:dyDescent="0.2">
      <c r="A4725" t="str">
        <f t="shared" si="394"/>
        <v>ETS2</v>
      </c>
      <c r="B4725" t="s">
        <v>645</v>
      </c>
      <c r="C4725">
        <v>40177490</v>
      </c>
      <c r="D4725" t="s">
        <v>8</v>
      </c>
      <c r="E4725">
        <v>23</v>
      </c>
      <c r="F4725" t="s">
        <v>7530</v>
      </c>
      <c r="G4725">
        <v>8.1426640309500004E-2</v>
      </c>
    </row>
    <row r="4726" spans="1:7" x14ac:dyDescent="0.2">
      <c r="A4726" t="str">
        <f t="shared" si="394"/>
        <v>ETS2</v>
      </c>
      <c r="B4726" t="s">
        <v>645</v>
      </c>
      <c r="C4726">
        <v>40177841</v>
      </c>
      <c r="D4726" t="s">
        <v>8</v>
      </c>
      <c r="E4726">
        <v>24</v>
      </c>
      <c r="F4726" t="s">
        <v>7531</v>
      </c>
      <c r="G4726">
        <v>0.84030822751000001</v>
      </c>
    </row>
    <row r="4727" spans="1:7" x14ac:dyDescent="0.2">
      <c r="A4727" t="str">
        <f t="shared" si="394"/>
        <v>ETS2</v>
      </c>
      <c r="B4727" t="s">
        <v>645</v>
      </c>
      <c r="C4727">
        <v>40177951</v>
      </c>
      <c r="D4727" t="s">
        <v>8</v>
      </c>
      <c r="E4727">
        <v>24</v>
      </c>
      <c r="F4727" t="s">
        <v>7532</v>
      </c>
      <c r="G4727">
        <v>0.244261959463</v>
      </c>
    </row>
    <row r="4728" spans="1:7" x14ac:dyDescent="0.2">
      <c r="A4728" t="str">
        <f t="shared" si="394"/>
        <v>ETS2</v>
      </c>
      <c r="B4728" t="s">
        <v>645</v>
      </c>
      <c r="C4728">
        <v>40177398</v>
      </c>
      <c r="D4728" t="s">
        <v>8</v>
      </c>
      <c r="E4728">
        <v>24</v>
      </c>
      <c r="F4728" t="s">
        <v>7533</v>
      </c>
      <c r="G4728">
        <v>0.99282768724899995</v>
      </c>
    </row>
    <row r="4729" spans="1:7" x14ac:dyDescent="0.2">
      <c r="A4729" t="str">
        <f t="shared" si="394"/>
        <v>ETS2</v>
      </c>
      <c r="B4729" t="s">
        <v>645</v>
      </c>
      <c r="C4729">
        <v>40177373</v>
      </c>
      <c r="D4729" t="s">
        <v>8</v>
      </c>
      <c r="E4729">
        <v>24</v>
      </c>
      <c r="F4729" t="s">
        <v>7534</v>
      </c>
      <c r="G4729">
        <v>0.101205181023</v>
      </c>
    </row>
    <row r="4730" spans="1:7" x14ac:dyDescent="0.2">
      <c r="A4730" t="str">
        <f t="shared" si="394"/>
        <v>ETS2</v>
      </c>
      <c r="B4730" t="s">
        <v>645</v>
      </c>
      <c r="C4730">
        <v>40178024</v>
      </c>
      <c r="D4730" t="s">
        <v>8</v>
      </c>
      <c r="E4730">
        <v>24</v>
      </c>
      <c r="F4730" t="s">
        <v>7535</v>
      </c>
      <c r="G4730">
        <v>0.22757077140099999</v>
      </c>
    </row>
    <row r="4731" spans="1:7" x14ac:dyDescent="0.2">
      <c r="A4731" t="str">
        <f t="shared" ref="A4731:A4740" si="395">"EXOC2"</f>
        <v>EXOC2</v>
      </c>
      <c r="B4731" t="s">
        <v>75</v>
      </c>
      <c r="C4731">
        <v>692926</v>
      </c>
      <c r="D4731" t="s">
        <v>8</v>
      </c>
      <c r="E4731">
        <v>24</v>
      </c>
      <c r="F4731" t="s">
        <v>7536</v>
      </c>
      <c r="G4731">
        <v>4.96478979145E-3</v>
      </c>
    </row>
    <row r="4732" spans="1:7" x14ac:dyDescent="0.2">
      <c r="A4732" t="str">
        <f t="shared" si="395"/>
        <v>EXOC2</v>
      </c>
      <c r="B4732" t="s">
        <v>75</v>
      </c>
      <c r="C4732">
        <v>693061</v>
      </c>
      <c r="D4732" t="s">
        <v>3</v>
      </c>
      <c r="E4732">
        <v>24</v>
      </c>
      <c r="F4732" t="s">
        <v>7537</v>
      </c>
      <c r="G4732">
        <v>0.97302594513100005</v>
      </c>
    </row>
    <row r="4733" spans="1:7" x14ac:dyDescent="0.2">
      <c r="A4733" t="str">
        <f t="shared" si="395"/>
        <v>EXOC2</v>
      </c>
      <c r="B4733" t="s">
        <v>75</v>
      </c>
      <c r="C4733">
        <v>693129</v>
      </c>
      <c r="D4733" t="s">
        <v>3</v>
      </c>
      <c r="E4733">
        <v>23</v>
      </c>
      <c r="F4733" t="s">
        <v>7538</v>
      </c>
      <c r="G4733">
        <v>0.23923338727599999</v>
      </c>
    </row>
    <row r="4734" spans="1:7" x14ac:dyDescent="0.2">
      <c r="A4734" t="str">
        <f t="shared" si="395"/>
        <v>EXOC2</v>
      </c>
      <c r="B4734" t="s">
        <v>75</v>
      </c>
      <c r="C4734">
        <v>692836</v>
      </c>
      <c r="D4734" t="s">
        <v>8</v>
      </c>
      <c r="E4734">
        <v>24</v>
      </c>
      <c r="F4734" t="s">
        <v>7539</v>
      </c>
      <c r="G4734">
        <v>0.435388011859</v>
      </c>
    </row>
    <row r="4735" spans="1:7" x14ac:dyDescent="0.2">
      <c r="A4735" t="str">
        <f t="shared" si="395"/>
        <v>EXOC2</v>
      </c>
      <c r="B4735" t="s">
        <v>75</v>
      </c>
      <c r="C4735">
        <v>692860</v>
      </c>
      <c r="D4735" t="s">
        <v>8</v>
      </c>
      <c r="E4735">
        <v>24</v>
      </c>
      <c r="F4735" t="s">
        <v>7540</v>
      </c>
      <c r="G4735">
        <v>1.6702413280600001E-2</v>
      </c>
    </row>
    <row r="4736" spans="1:7" x14ac:dyDescent="0.2">
      <c r="A4736" t="str">
        <f t="shared" si="395"/>
        <v>EXOC2</v>
      </c>
      <c r="B4736" t="s">
        <v>75</v>
      </c>
      <c r="C4736">
        <v>693096</v>
      </c>
      <c r="D4736" t="s">
        <v>3</v>
      </c>
      <c r="E4736">
        <v>23</v>
      </c>
      <c r="F4736" t="s">
        <v>7541</v>
      </c>
      <c r="G4736">
        <v>1.03167947759</v>
      </c>
    </row>
    <row r="4737" spans="1:7" x14ac:dyDescent="0.2">
      <c r="A4737" t="str">
        <f t="shared" si="395"/>
        <v>EXOC2</v>
      </c>
      <c r="B4737" t="s">
        <v>75</v>
      </c>
      <c r="C4737">
        <v>692906</v>
      </c>
      <c r="D4737" t="s">
        <v>8</v>
      </c>
      <c r="E4737">
        <v>24</v>
      </c>
      <c r="F4737" t="s">
        <v>7542</v>
      </c>
      <c r="G4737">
        <v>-5.4393325396800002E-2</v>
      </c>
    </row>
    <row r="4738" spans="1:7" x14ac:dyDescent="0.2">
      <c r="A4738" t="str">
        <f t="shared" si="395"/>
        <v>EXOC2</v>
      </c>
      <c r="B4738" t="s">
        <v>75</v>
      </c>
      <c r="C4738">
        <v>693074</v>
      </c>
      <c r="D4738" t="s">
        <v>3</v>
      </c>
      <c r="E4738">
        <v>24</v>
      </c>
      <c r="F4738" t="s">
        <v>7543</v>
      </c>
      <c r="G4738">
        <v>0.99529457727699999</v>
      </c>
    </row>
    <row r="4739" spans="1:7" x14ac:dyDescent="0.2">
      <c r="A4739" t="str">
        <f t="shared" si="395"/>
        <v>EXOC2</v>
      </c>
      <c r="B4739" t="s">
        <v>75</v>
      </c>
      <c r="C4739">
        <v>692931</v>
      </c>
      <c r="D4739" t="s">
        <v>8</v>
      </c>
      <c r="E4739">
        <v>23</v>
      </c>
      <c r="F4739" t="s">
        <v>7544</v>
      </c>
      <c r="G4739">
        <v>2.1639194402299999E-2</v>
      </c>
    </row>
    <row r="4740" spans="1:7" x14ac:dyDescent="0.2">
      <c r="A4740" t="str">
        <f t="shared" si="395"/>
        <v>EXOC2</v>
      </c>
      <c r="B4740" t="s">
        <v>75</v>
      </c>
      <c r="C4740">
        <v>692900</v>
      </c>
      <c r="D4740" t="s">
        <v>8</v>
      </c>
      <c r="E4740">
        <v>24</v>
      </c>
      <c r="F4740" t="s">
        <v>7545</v>
      </c>
      <c r="G4740">
        <v>3.12767490052E-2</v>
      </c>
    </row>
    <row r="4741" spans="1:7" x14ac:dyDescent="0.2">
      <c r="A4741" t="str">
        <f t="shared" ref="A4741:A4748" si="396">"EXOC4"</f>
        <v>EXOC4</v>
      </c>
      <c r="B4741" t="s">
        <v>2</v>
      </c>
      <c r="C4741">
        <v>132937814</v>
      </c>
      <c r="D4741" t="s">
        <v>3</v>
      </c>
      <c r="E4741">
        <v>24</v>
      </c>
      <c r="F4741" t="s">
        <v>7546</v>
      </c>
      <c r="G4741">
        <v>1.88481936262</v>
      </c>
    </row>
    <row r="4742" spans="1:7" x14ac:dyDescent="0.2">
      <c r="A4742" t="str">
        <f t="shared" si="396"/>
        <v>EXOC4</v>
      </c>
      <c r="B4742" t="s">
        <v>2</v>
      </c>
      <c r="C4742">
        <v>132937824</v>
      </c>
      <c r="D4742" t="s">
        <v>3</v>
      </c>
      <c r="E4742">
        <v>23</v>
      </c>
      <c r="F4742" t="s">
        <v>7547</v>
      </c>
      <c r="G4742">
        <v>0.56501733123700004</v>
      </c>
    </row>
    <row r="4743" spans="1:7" x14ac:dyDescent="0.2">
      <c r="A4743" t="str">
        <f t="shared" si="396"/>
        <v>EXOC4</v>
      </c>
      <c r="B4743" t="s">
        <v>2</v>
      </c>
      <c r="C4743">
        <v>132937846</v>
      </c>
      <c r="D4743" t="s">
        <v>3</v>
      </c>
      <c r="E4743">
        <v>25</v>
      </c>
      <c r="F4743" t="s">
        <v>7548</v>
      </c>
      <c r="G4743">
        <v>4.3114740228900002E-2</v>
      </c>
    </row>
    <row r="4744" spans="1:7" x14ac:dyDescent="0.2">
      <c r="A4744" t="str">
        <f t="shared" si="396"/>
        <v>EXOC4</v>
      </c>
      <c r="B4744" t="s">
        <v>2</v>
      </c>
      <c r="C4744">
        <v>132938006</v>
      </c>
      <c r="D4744" t="s">
        <v>8</v>
      </c>
      <c r="E4744">
        <v>23</v>
      </c>
      <c r="F4744" t="s">
        <v>7549</v>
      </c>
      <c r="G4744">
        <v>-1.40874915148E-2</v>
      </c>
    </row>
    <row r="4745" spans="1:7" x14ac:dyDescent="0.2">
      <c r="A4745" t="str">
        <f t="shared" si="396"/>
        <v>EXOC4</v>
      </c>
      <c r="B4745" t="s">
        <v>2</v>
      </c>
      <c r="C4745">
        <v>132938087</v>
      </c>
      <c r="D4745" t="s">
        <v>3</v>
      </c>
      <c r="E4745">
        <v>24</v>
      </c>
      <c r="F4745" t="s">
        <v>7550</v>
      </c>
      <c r="G4745">
        <v>0.55016330614700004</v>
      </c>
    </row>
    <row r="4746" spans="1:7" x14ac:dyDescent="0.2">
      <c r="A4746" t="str">
        <f t="shared" si="396"/>
        <v>EXOC4</v>
      </c>
      <c r="B4746" t="s">
        <v>2</v>
      </c>
      <c r="C4746">
        <v>132938013</v>
      </c>
      <c r="D4746" t="s">
        <v>8</v>
      </c>
      <c r="E4746">
        <v>25</v>
      </c>
      <c r="F4746" t="s">
        <v>7551</v>
      </c>
      <c r="G4746">
        <v>-1.6031402995399999E-2</v>
      </c>
    </row>
    <row r="4747" spans="1:7" x14ac:dyDescent="0.2">
      <c r="A4747" t="str">
        <f t="shared" si="396"/>
        <v>EXOC4</v>
      </c>
      <c r="B4747" t="s">
        <v>2</v>
      </c>
      <c r="C4747">
        <v>132937943</v>
      </c>
      <c r="D4747" t="s">
        <v>8</v>
      </c>
      <c r="E4747">
        <v>25</v>
      </c>
      <c r="F4747" t="s">
        <v>7552</v>
      </c>
      <c r="G4747">
        <v>1.19631994616E-2</v>
      </c>
    </row>
    <row r="4748" spans="1:7" x14ac:dyDescent="0.2">
      <c r="A4748" t="str">
        <f t="shared" si="396"/>
        <v>EXOC4</v>
      </c>
      <c r="B4748" t="s">
        <v>2</v>
      </c>
      <c r="C4748">
        <v>132938002</v>
      </c>
      <c r="D4748" t="s">
        <v>8</v>
      </c>
      <c r="E4748">
        <v>24</v>
      </c>
      <c r="F4748" t="s">
        <v>7553</v>
      </c>
      <c r="G4748">
        <v>0.196875485259</v>
      </c>
    </row>
    <row r="4749" spans="1:7" x14ac:dyDescent="0.2">
      <c r="A4749" t="str">
        <f t="shared" ref="A4749:A4758" si="397">"EXOC7"</f>
        <v>EXOC7</v>
      </c>
      <c r="B4749" t="s">
        <v>484</v>
      </c>
      <c r="C4749">
        <v>74099594</v>
      </c>
      <c r="D4749" t="s">
        <v>3</v>
      </c>
      <c r="E4749">
        <v>24</v>
      </c>
      <c r="F4749" t="s">
        <v>7554</v>
      </c>
      <c r="G4749">
        <v>0.146772718001</v>
      </c>
    </row>
    <row r="4750" spans="1:7" x14ac:dyDescent="0.2">
      <c r="A4750" t="str">
        <f t="shared" si="397"/>
        <v>EXOC7</v>
      </c>
      <c r="B4750" t="s">
        <v>484</v>
      </c>
      <c r="C4750">
        <v>74099624</v>
      </c>
      <c r="D4750" t="s">
        <v>3</v>
      </c>
      <c r="E4750">
        <v>24</v>
      </c>
      <c r="F4750" t="s">
        <v>7555</v>
      </c>
      <c r="G4750">
        <v>0.62753418586599996</v>
      </c>
    </row>
    <row r="4751" spans="1:7" x14ac:dyDescent="0.2">
      <c r="A4751" t="str">
        <f t="shared" si="397"/>
        <v>EXOC7</v>
      </c>
      <c r="B4751" t="s">
        <v>484</v>
      </c>
      <c r="C4751">
        <v>74099636</v>
      </c>
      <c r="D4751" t="s">
        <v>3</v>
      </c>
      <c r="E4751">
        <v>23</v>
      </c>
      <c r="F4751" t="s">
        <v>7556</v>
      </c>
      <c r="G4751">
        <v>0.392386859373</v>
      </c>
    </row>
    <row r="4752" spans="1:7" x14ac:dyDescent="0.2">
      <c r="A4752" t="str">
        <f t="shared" si="397"/>
        <v>EXOC7</v>
      </c>
      <c r="B4752" t="s">
        <v>484</v>
      </c>
      <c r="C4752">
        <v>74099657</v>
      </c>
      <c r="D4752" t="s">
        <v>3</v>
      </c>
      <c r="E4752">
        <v>24</v>
      </c>
      <c r="F4752" t="s">
        <v>7557</v>
      </c>
      <c r="G4752">
        <v>1.0142364993999999</v>
      </c>
    </row>
    <row r="4753" spans="1:7" x14ac:dyDescent="0.2">
      <c r="A4753" t="str">
        <f t="shared" si="397"/>
        <v>EXOC7</v>
      </c>
      <c r="B4753" t="s">
        <v>484</v>
      </c>
      <c r="C4753">
        <v>74099736</v>
      </c>
      <c r="D4753" t="s">
        <v>3</v>
      </c>
      <c r="E4753">
        <v>22</v>
      </c>
      <c r="F4753" t="s">
        <v>7558</v>
      </c>
      <c r="G4753">
        <v>0.39335824626499999</v>
      </c>
    </row>
    <row r="4754" spans="1:7" x14ac:dyDescent="0.2">
      <c r="A4754" t="str">
        <f t="shared" si="397"/>
        <v>EXOC7</v>
      </c>
      <c r="B4754" t="s">
        <v>484</v>
      </c>
      <c r="C4754">
        <v>74099754</v>
      </c>
      <c r="D4754" t="s">
        <v>3</v>
      </c>
      <c r="E4754">
        <v>24</v>
      </c>
      <c r="F4754" t="s">
        <v>7559</v>
      </c>
      <c r="G4754">
        <v>0.30286244073700003</v>
      </c>
    </row>
    <row r="4755" spans="1:7" x14ac:dyDescent="0.2">
      <c r="A4755" t="str">
        <f t="shared" si="397"/>
        <v>EXOC7</v>
      </c>
      <c r="B4755" t="s">
        <v>484</v>
      </c>
      <c r="C4755">
        <v>74099784</v>
      </c>
      <c r="D4755" t="s">
        <v>3</v>
      </c>
      <c r="E4755">
        <v>24</v>
      </c>
      <c r="F4755" t="s">
        <v>7560</v>
      </c>
      <c r="G4755">
        <v>0.21909666815000001</v>
      </c>
    </row>
    <row r="4756" spans="1:7" x14ac:dyDescent="0.2">
      <c r="A4756" t="str">
        <f t="shared" si="397"/>
        <v>EXOC7</v>
      </c>
      <c r="B4756" t="s">
        <v>484</v>
      </c>
      <c r="C4756">
        <v>74099798</v>
      </c>
      <c r="D4756" t="s">
        <v>3</v>
      </c>
      <c r="E4756">
        <v>24</v>
      </c>
      <c r="F4756" t="s">
        <v>7561</v>
      </c>
      <c r="G4756">
        <v>1.1064884543</v>
      </c>
    </row>
    <row r="4757" spans="1:7" x14ac:dyDescent="0.2">
      <c r="A4757" t="str">
        <f t="shared" si="397"/>
        <v>EXOC7</v>
      </c>
      <c r="B4757" t="s">
        <v>484</v>
      </c>
      <c r="C4757">
        <v>74099608</v>
      </c>
      <c r="D4757" t="s">
        <v>8</v>
      </c>
      <c r="E4757">
        <v>25</v>
      </c>
      <c r="F4757" t="s">
        <v>7562</v>
      </c>
      <c r="G4757">
        <v>-0.39430645564200001</v>
      </c>
    </row>
    <row r="4758" spans="1:7" x14ac:dyDescent="0.2">
      <c r="A4758" t="str">
        <f t="shared" si="397"/>
        <v>EXOC7</v>
      </c>
      <c r="B4758" t="s">
        <v>484</v>
      </c>
      <c r="C4758">
        <v>74099789</v>
      </c>
      <c r="D4758" t="s">
        <v>8</v>
      </c>
      <c r="E4758">
        <v>24</v>
      </c>
      <c r="F4758" t="s">
        <v>7563</v>
      </c>
      <c r="G4758">
        <v>0.879275046294</v>
      </c>
    </row>
    <row r="4759" spans="1:7" x14ac:dyDescent="0.2">
      <c r="A4759" t="str">
        <f t="shared" ref="A4759:A4768" si="398">"EXOSC10"</f>
        <v>EXOSC10</v>
      </c>
      <c r="B4759" t="s">
        <v>35</v>
      </c>
      <c r="C4759">
        <v>11159927</v>
      </c>
      <c r="D4759" t="s">
        <v>8</v>
      </c>
      <c r="E4759">
        <v>24</v>
      </c>
      <c r="F4759" t="s">
        <v>7564</v>
      </c>
      <c r="G4759">
        <v>0.84909674259900003</v>
      </c>
    </row>
    <row r="4760" spans="1:7" x14ac:dyDescent="0.2">
      <c r="A4760" t="str">
        <f t="shared" si="398"/>
        <v>EXOSC10</v>
      </c>
      <c r="B4760" t="s">
        <v>35</v>
      </c>
      <c r="C4760">
        <v>11159667</v>
      </c>
      <c r="D4760" t="s">
        <v>3</v>
      </c>
      <c r="E4760">
        <v>24</v>
      </c>
      <c r="F4760" t="s">
        <v>7565</v>
      </c>
      <c r="G4760">
        <v>0.715080704171</v>
      </c>
    </row>
    <row r="4761" spans="1:7" x14ac:dyDescent="0.2">
      <c r="A4761" t="str">
        <f t="shared" si="398"/>
        <v>EXOSC10</v>
      </c>
      <c r="B4761" t="s">
        <v>35</v>
      </c>
      <c r="C4761">
        <v>11159940</v>
      </c>
      <c r="D4761" t="s">
        <v>8</v>
      </c>
      <c r="E4761">
        <v>24</v>
      </c>
      <c r="F4761" t="s">
        <v>7566</v>
      </c>
      <c r="G4761">
        <v>0.43434697099199998</v>
      </c>
    </row>
    <row r="4762" spans="1:7" x14ac:dyDescent="0.2">
      <c r="A4762" t="str">
        <f t="shared" si="398"/>
        <v>EXOSC10</v>
      </c>
      <c r="B4762" t="s">
        <v>35</v>
      </c>
      <c r="C4762">
        <v>11159878</v>
      </c>
      <c r="D4762" t="s">
        <v>8</v>
      </c>
      <c r="E4762">
        <v>24</v>
      </c>
      <c r="F4762" t="s">
        <v>7567</v>
      </c>
      <c r="G4762">
        <v>0.60718401001</v>
      </c>
    </row>
    <row r="4763" spans="1:7" x14ac:dyDescent="0.2">
      <c r="A4763" t="str">
        <f t="shared" si="398"/>
        <v>EXOSC10</v>
      </c>
      <c r="B4763" t="s">
        <v>35</v>
      </c>
      <c r="C4763">
        <v>11159863</v>
      </c>
      <c r="D4763" t="s">
        <v>8</v>
      </c>
      <c r="E4763">
        <v>24</v>
      </c>
      <c r="F4763" t="s">
        <v>7568</v>
      </c>
      <c r="G4763">
        <v>1.43582255323</v>
      </c>
    </row>
    <row r="4764" spans="1:7" x14ac:dyDescent="0.2">
      <c r="A4764" t="str">
        <f t="shared" si="398"/>
        <v>EXOSC10</v>
      </c>
      <c r="B4764" t="s">
        <v>35</v>
      </c>
      <c r="C4764">
        <v>11159835</v>
      </c>
      <c r="D4764" t="s">
        <v>8</v>
      </c>
      <c r="E4764">
        <v>24</v>
      </c>
      <c r="F4764" t="s">
        <v>7569</v>
      </c>
      <c r="G4764">
        <v>9.8558521886499995E-2</v>
      </c>
    </row>
    <row r="4765" spans="1:7" x14ac:dyDescent="0.2">
      <c r="A4765" t="str">
        <f t="shared" si="398"/>
        <v>EXOSC10</v>
      </c>
      <c r="B4765" t="s">
        <v>35</v>
      </c>
      <c r="C4765">
        <v>11159904</v>
      </c>
      <c r="D4765" t="s">
        <v>8</v>
      </c>
      <c r="E4765">
        <v>24</v>
      </c>
      <c r="F4765" t="s">
        <v>7570</v>
      </c>
      <c r="G4765">
        <v>-1.70658605331E-2</v>
      </c>
    </row>
    <row r="4766" spans="1:7" x14ac:dyDescent="0.2">
      <c r="A4766" t="str">
        <f t="shared" si="398"/>
        <v>EXOSC10</v>
      </c>
      <c r="B4766" t="s">
        <v>35</v>
      </c>
      <c r="C4766">
        <v>11159764</v>
      </c>
      <c r="D4766" t="s">
        <v>3</v>
      </c>
      <c r="E4766">
        <v>24</v>
      </c>
      <c r="F4766" t="s">
        <v>7571</v>
      </c>
      <c r="G4766">
        <v>0.16115131982600001</v>
      </c>
    </row>
    <row r="4767" spans="1:7" x14ac:dyDescent="0.2">
      <c r="A4767" t="str">
        <f t="shared" si="398"/>
        <v>EXOSC10</v>
      </c>
      <c r="B4767" t="s">
        <v>35</v>
      </c>
      <c r="C4767">
        <v>11159754</v>
      </c>
      <c r="D4767" t="s">
        <v>3</v>
      </c>
      <c r="E4767">
        <v>23</v>
      </c>
      <c r="F4767" t="s">
        <v>7572</v>
      </c>
      <c r="G4767">
        <v>-9.5939593006399995E-2</v>
      </c>
    </row>
    <row r="4768" spans="1:7" x14ac:dyDescent="0.2">
      <c r="A4768" t="str">
        <f t="shared" si="398"/>
        <v>EXOSC10</v>
      </c>
      <c r="B4768" t="s">
        <v>35</v>
      </c>
      <c r="C4768">
        <v>11159952</v>
      </c>
      <c r="D4768" t="s">
        <v>3</v>
      </c>
      <c r="E4768">
        <v>23</v>
      </c>
      <c r="F4768" t="s">
        <v>7573</v>
      </c>
      <c r="G4768">
        <v>7.2189264094199998E-2</v>
      </c>
    </row>
    <row r="4769" spans="1:7" x14ac:dyDescent="0.2">
      <c r="A4769" t="str">
        <f t="shared" ref="A4769:A4783" si="399">"EXOSC2"</f>
        <v>EXOSC2</v>
      </c>
      <c r="B4769" t="s">
        <v>15</v>
      </c>
      <c r="C4769">
        <v>133569346</v>
      </c>
      <c r="D4769" t="s">
        <v>8</v>
      </c>
      <c r="E4769">
        <v>24</v>
      </c>
      <c r="F4769" t="s">
        <v>7574</v>
      </c>
      <c r="G4769">
        <v>4.02466168686E-3</v>
      </c>
    </row>
    <row r="4770" spans="1:7" x14ac:dyDescent="0.2">
      <c r="A4770" t="str">
        <f t="shared" si="399"/>
        <v>EXOSC2</v>
      </c>
      <c r="B4770" t="s">
        <v>15</v>
      </c>
      <c r="C4770">
        <v>133569109</v>
      </c>
      <c r="D4770" t="s">
        <v>3</v>
      </c>
      <c r="E4770">
        <v>24</v>
      </c>
      <c r="F4770" t="s">
        <v>7575</v>
      </c>
      <c r="G4770">
        <v>-6.7939934646499998E-3</v>
      </c>
    </row>
    <row r="4771" spans="1:7" x14ac:dyDescent="0.2">
      <c r="A4771" t="str">
        <f t="shared" si="399"/>
        <v>EXOSC2</v>
      </c>
      <c r="B4771" t="s">
        <v>15</v>
      </c>
      <c r="C4771">
        <v>133569140</v>
      </c>
      <c r="D4771" t="s">
        <v>3</v>
      </c>
      <c r="E4771">
        <v>24</v>
      </c>
      <c r="F4771" t="s">
        <v>7576</v>
      </c>
      <c r="G4771">
        <v>0.38417860801999998</v>
      </c>
    </row>
    <row r="4772" spans="1:7" x14ac:dyDescent="0.2">
      <c r="A4772" t="str">
        <f t="shared" si="399"/>
        <v>EXOSC2</v>
      </c>
      <c r="B4772" t="s">
        <v>15</v>
      </c>
      <c r="C4772">
        <v>133569139</v>
      </c>
      <c r="D4772" t="s">
        <v>3</v>
      </c>
      <c r="E4772">
        <v>22</v>
      </c>
      <c r="F4772" t="s">
        <v>7577</v>
      </c>
      <c r="G4772">
        <v>1.0141050524099999</v>
      </c>
    </row>
    <row r="4773" spans="1:7" x14ac:dyDescent="0.2">
      <c r="A4773" t="str">
        <f t="shared" si="399"/>
        <v>EXOSC2</v>
      </c>
      <c r="B4773" t="s">
        <v>15</v>
      </c>
      <c r="C4773">
        <v>133569199</v>
      </c>
      <c r="D4773" t="s">
        <v>3</v>
      </c>
      <c r="E4773">
        <v>24</v>
      </c>
      <c r="F4773" t="s">
        <v>7578</v>
      </c>
      <c r="G4773">
        <v>1.10151197498</v>
      </c>
    </row>
    <row r="4774" spans="1:7" x14ac:dyDescent="0.2">
      <c r="A4774" t="str">
        <f t="shared" si="399"/>
        <v>EXOSC2</v>
      </c>
      <c r="B4774" t="s">
        <v>15</v>
      </c>
      <c r="C4774">
        <v>133569170</v>
      </c>
      <c r="D4774" t="s">
        <v>8</v>
      </c>
      <c r="E4774">
        <v>23</v>
      </c>
      <c r="F4774" t="s">
        <v>7579</v>
      </c>
      <c r="G4774">
        <v>0.370342419034</v>
      </c>
    </row>
    <row r="4775" spans="1:7" x14ac:dyDescent="0.2">
      <c r="A4775" t="str">
        <f t="shared" si="399"/>
        <v>EXOSC2</v>
      </c>
      <c r="B4775" t="s">
        <v>15</v>
      </c>
      <c r="C4775">
        <v>133569232</v>
      </c>
      <c r="D4775" t="s">
        <v>8</v>
      </c>
      <c r="E4775">
        <v>24</v>
      </c>
      <c r="F4775" t="s">
        <v>7580</v>
      </c>
      <c r="G4775">
        <v>0.51816995927999998</v>
      </c>
    </row>
    <row r="4776" spans="1:7" x14ac:dyDescent="0.2">
      <c r="A4776" t="str">
        <f t="shared" si="399"/>
        <v>EXOSC2</v>
      </c>
      <c r="B4776" t="s">
        <v>15</v>
      </c>
      <c r="C4776">
        <v>133569268</v>
      </c>
      <c r="D4776" t="s">
        <v>8</v>
      </c>
      <c r="E4776">
        <v>23</v>
      </c>
      <c r="F4776" t="s">
        <v>7581</v>
      </c>
      <c r="G4776">
        <v>0.60718420982800003</v>
      </c>
    </row>
    <row r="4777" spans="1:7" x14ac:dyDescent="0.2">
      <c r="A4777" t="str">
        <f t="shared" si="399"/>
        <v>EXOSC2</v>
      </c>
      <c r="B4777" t="s">
        <v>15</v>
      </c>
      <c r="C4777">
        <v>133569283</v>
      </c>
      <c r="D4777" t="s">
        <v>8</v>
      </c>
      <c r="E4777">
        <v>23</v>
      </c>
      <c r="F4777" t="s">
        <v>7582</v>
      </c>
      <c r="G4777">
        <v>0.37880450271299998</v>
      </c>
    </row>
    <row r="4778" spans="1:7" x14ac:dyDescent="0.2">
      <c r="A4778" t="str">
        <f t="shared" si="399"/>
        <v>EXOSC2</v>
      </c>
      <c r="B4778" t="s">
        <v>15</v>
      </c>
      <c r="C4778">
        <v>133569290</v>
      </c>
      <c r="D4778" t="s">
        <v>8</v>
      </c>
      <c r="E4778">
        <v>24</v>
      </c>
      <c r="F4778" t="s">
        <v>7583</v>
      </c>
      <c r="G4778">
        <v>2.1832717642299999E-2</v>
      </c>
    </row>
    <row r="4779" spans="1:7" x14ac:dyDescent="0.2">
      <c r="A4779" t="str">
        <f t="shared" si="399"/>
        <v>EXOSC2</v>
      </c>
      <c r="B4779" t="s">
        <v>15</v>
      </c>
      <c r="C4779">
        <v>133569173</v>
      </c>
      <c r="D4779" t="s">
        <v>3</v>
      </c>
      <c r="E4779">
        <v>24</v>
      </c>
      <c r="F4779" t="s">
        <v>7584</v>
      </c>
      <c r="G4779">
        <v>0.38025584912299998</v>
      </c>
    </row>
    <row r="4780" spans="1:7" x14ac:dyDescent="0.2">
      <c r="A4780" t="str">
        <f t="shared" si="399"/>
        <v>EXOSC2</v>
      </c>
      <c r="B4780" t="s">
        <v>15</v>
      </c>
      <c r="C4780">
        <v>133569367</v>
      </c>
      <c r="D4780" t="s">
        <v>8</v>
      </c>
      <c r="E4780">
        <v>23</v>
      </c>
      <c r="F4780" t="s">
        <v>7585</v>
      </c>
      <c r="G4780">
        <v>0.28946746832300002</v>
      </c>
    </row>
    <row r="4781" spans="1:7" x14ac:dyDescent="0.2">
      <c r="A4781" t="str">
        <f t="shared" si="399"/>
        <v>EXOSC2</v>
      </c>
      <c r="B4781" t="s">
        <v>15</v>
      </c>
      <c r="C4781">
        <v>133569262</v>
      </c>
      <c r="D4781" t="s">
        <v>3</v>
      </c>
      <c r="E4781">
        <v>24</v>
      </c>
      <c r="F4781" t="s">
        <v>7586</v>
      </c>
      <c r="G4781">
        <v>0.88438297261300003</v>
      </c>
    </row>
    <row r="4782" spans="1:7" x14ac:dyDescent="0.2">
      <c r="A4782" t="str">
        <f t="shared" si="399"/>
        <v>EXOSC2</v>
      </c>
      <c r="B4782" t="s">
        <v>15</v>
      </c>
      <c r="C4782">
        <v>133569290</v>
      </c>
      <c r="D4782" t="s">
        <v>8</v>
      </c>
      <c r="E4782">
        <v>23</v>
      </c>
      <c r="F4782" t="s">
        <v>7587</v>
      </c>
      <c r="G4782">
        <v>4.6002926508399997E-3</v>
      </c>
    </row>
    <row r="4783" spans="1:7" x14ac:dyDescent="0.2">
      <c r="A4783" t="str">
        <f t="shared" si="399"/>
        <v>EXOSC2</v>
      </c>
      <c r="B4783" t="s">
        <v>15</v>
      </c>
      <c r="C4783">
        <v>133569407</v>
      </c>
      <c r="D4783" t="s">
        <v>8</v>
      </c>
      <c r="E4783">
        <v>24</v>
      </c>
      <c r="F4783" t="s">
        <v>7588</v>
      </c>
      <c r="G4783">
        <v>0.72398370878399998</v>
      </c>
    </row>
    <row r="4784" spans="1:7" x14ac:dyDescent="0.2">
      <c r="A4784" t="str">
        <f t="shared" ref="A4784:A4800" si="400">"EXOSC3"</f>
        <v>EXOSC3</v>
      </c>
      <c r="B4784" t="s">
        <v>15</v>
      </c>
      <c r="C4784">
        <v>37784803</v>
      </c>
      <c r="D4784" t="s">
        <v>3</v>
      </c>
      <c r="E4784">
        <v>24</v>
      </c>
      <c r="F4784" t="s">
        <v>7589</v>
      </c>
      <c r="G4784">
        <v>0.33992748479200002</v>
      </c>
    </row>
    <row r="4785" spans="1:7" x14ac:dyDescent="0.2">
      <c r="A4785" t="str">
        <f t="shared" si="400"/>
        <v>EXOSC3</v>
      </c>
      <c r="B4785" t="s">
        <v>15</v>
      </c>
      <c r="C4785">
        <v>37784825</v>
      </c>
      <c r="D4785" t="s">
        <v>3</v>
      </c>
      <c r="E4785">
        <v>24</v>
      </c>
      <c r="F4785" t="s">
        <v>7590</v>
      </c>
      <c r="G4785">
        <v>-3.1352023077200003E-2</v>
      </c>
    </row>
    <row r="4786" spans="1:7" x14ac:dyDescent="0.2">
      <c r="A4786" t="str">
        <f t="shared" si="400"/>
        <v>EXOSC3</v>
      </c>
      <c r="B4786" t="s">
        <v>15</v>
      </c>
      <c r="C4786">
        <v>37784954</v>
      </c>
      <c r="D4786" t="s">
        <v>8</v>
      </c>
      <c r="E4786">
        <v>24</v>
      </c>
      <c r="F4786" t="s">
        <v>7591</v>
      </c>
      <c r="G4786">
        <v>0.52880339425300005</v>
      </c>
    </row>
    <row r="4787" spans="1:7" x14ac:dyDescent="0.2">
      <c r="A4787" t="str">
        <f t="shared" si="400"/>
        <v>EXOSC3</v>
      </c>
      <c r="B4787" t="s">
        <v>15</v>
      </c>
      <c r="C4787">
        <v>37784909</v>
      </c>
      <c r="D4787" t="s">
        <v>8</v>
      </c>
      <c r="E4787">
        <v>24</v>
      </c>
      <c r="F4787" t="s">
        <v>7592</v>
      </c>
      <c r="G4787">
        <v>7.4022911807499994E-2</v>
      </c>
    </row>
    <row r="4788" spans="1:7" x14ac:dyDescent="0.2">
      <c r="A4788" t="str">
        <f t="shared" si="400"/>
        <v>EXOSC3</v>
      </c>
      <c r="B4788" t="s">
        <v>15</v>
      </c>
      <c r="C4788">
        <v>37785037</v>
      </c>
      <c r="D4788" t="s">
        <v>3</v>
      </c>
      <c r="E4788">
        <v>24</v>
      </c>
      <c r="F4788" t="s">
        <v>7593</v>
      </c>
      <c r="G4788">
        <v>1.17027552089</v>
      </c>
    </row>
    <row r="4789" spans="1:7" x14ac:dyDescent="0.2">
      <c r="A4789" t="str">
        <f t="shared" si="400"/>
        <v>EXOSC3</v>
      </c>
      <c r="B4789" t="s">
        <v>15</v>
      </c>
      <c r="C4789">
        <v>37784854</v>
      </c>
      <c r="D4789" t="s">
        <v>3</v>
      </c>
      <c r="E4789">
        <v>23</v>
      </c>
      <c r="F4789" t="s">
        <v>7594</v>
      </c>
      <c r="G4789">
        <v>3.66547900769E-2</v>
      </c>
    </row>
    <row r="4790" spans="1:7" x14ac:dyDescent="0.2">
      <c r="A4790" t="str">
        <f t="shared" si="400"/>
        <v>EXOSC3</v>
      </c>
      <c r="B4790" t="s">
        <v>15</v>
      </c>
      <c r="C4790">
        <v>37785016</v>
      </c>
      <c r="D4790" t="s">
        <v>3</v>
      </c>
      <c r="E4790">
        <v>22</v>
      </c>
      <c r="F4790" t="s">
        <v>7595</v>
      </c>
      <c r="G4790">
        <v>0.53107315786800002</v>
      </c>
    </row>
    <row r="4791" spans="1:7" x14ac:dyDescent="0.2">
      <c r="A4791" t="str">
        <f t="shared" si="400"/>
        <v>EXOSC3</v>
      </c>
      <c r="B4791" t="s">
        <v>15</v>
      </c>
      <c r="C4791">
        <v>37785052</v>
      </c>
      <c r="D4791" t="s">
        <v>3</v>
      </c>
      <c r="E4791">
        <v>22</v>
      </c>
      <c r="F4791" t="s">
        <v>7596</v>
      </c>
      <c r="G4791">
        <v>2.4187010156199999E-2</v>
      </c>
    </row>
    <row r="4792" spans="1:7" x14ac:dyDescent="0.2">
      <c r="A4792" t="str">
        <f t="shared" si="400"/>
        <v>EXOSC3</v>
      </c>
      <c r="B4792" t="s">
        <v>15</v>
      </c>
      <c r="C4792">
        <v>37784803</v>
      </c>
      <c r="D4792" t="s">
        <v>3</v>
      </c>
      <c r="E4792">
        <v>23</v>
      </c>
      <c r="F4792" t="s">
        <v>7597</v>
      </c>
      <c r="G4792">
        <v>0.41606819995</v>
      </c>
    </row>
    <row r="4793" spans="1:7" x14ac:dyDescent="0.2">
      <c r="A4793" t="str">
        <f t="shared" si="400"/>
        <v>EXOSC3</v>
      </c>
      <c r="B4793" t="s">
        <v>15</v>
      </c>
      <c r="C4793">
        <v>37784815</v>
      </c>
      <c r="D4793" t="s">
        <v>3</v>
      </c>
      <c r="E4793">
        <v>24</v>
      </c>
      <c r="F4793" t="s">
        <v>7598</v>
      </c>
      <c r="G4793">
        <v>0.118451341098</v>
      </c>
    </row>
    <row r="4794" spans="1:7" x14ac:dyDescent="0.2">
      <c r="A4794" t="str">
        <f t="shared" si="400"/>
        <v>EXOSC3</v>
      </c>
      <c r="B4794" t="s">
        <v>15</v>
      </c>
      <c r="C4794">
        <v>37784832</v>
      </c>
      <c r="D4794" t="s">
        <v>3</v>
      </c>
      <c r="E4794">
        <v>23</v>
      </c>
      <c r="F4794" t="s">
        <v>7599</v>
      </c>
      <c r="G4794">
        <v>0.11631335688699999</v>
      </c>
    </row>
    <row r="4795" spans="1:7" x14ac:dyDescent="0.2">
      <c r="A4795" t="str">
        <f t="shared" si="400"/>
        <v>EXOSC3</v>
      </c>
      <c r="B4795" t="s">
        <v>15</v>
      </c>
      <c r="C4795">
        <v>37785037</v>
      </c>
      <c r="D4795" t="s">
        <v>3</v>
      </c>
      <c r="E4795">
        <v>23</v>
      </c>
      <c r="F4795" t="s">
        <v>7600</v>
      </c>
      <c r="G4795">
        <v>1.2986513212399999</v>
      </c>
    </row>
    <row r="4796" spans="1:7" x14ac:dyDescent="0.2">
      <c r="A4796" t="str">
        <f t="shared" si="400"/>
        <v>EXOSC3</v>
      </c>
      <c r="B4796" t="s">
        <v>15</v>
      </c>
      <c r="C4796">
        <v>37785059</v>
      </c>
      <c r="D4796" t="s">
        <v>3</v>
      </c>
      <c r="E4796">
        <v>24</v>
      </c>
      <c r="F4796" t="s">
        <v>7601</v>
      </c>
      <c r="G4796">
        <v>4.7844039766300001E-2</v>
      </c>
    </row>
    <row r="4797" spans="1:7" x14ac:dyDescent="0.2">
      <c r="A4797" t="str">
        <f t="shared" si="400"/>
        <v>EXOSC3</v>
      </c>
      <c r="B4797" t="s">
        <v>15</v>
      </c>
      <c r="C4797">
        <v>37784831</v>
      </c>
      <c r="D4797" t="s">
        <v>8</v>
      </c>
      <c r="E4797">
        <v>23</v>
      </c>
      <c r="F4797" t="s">
        <v>7602</v>
      </c>
      <c r="G4797">
        <v>-1.3986031405800001E-2</v>
      </c>
    </row>
    <row r="4798" spans="1:7" x14ac:dyDescent="0.2">
      <c r="A4798" t="str">
        <f t="shared" si="400"/>
        <v>EXOSC3</v>
      </c>
      <c r="B4798" t="s">
        <v>15</v>
      </c>
      <c r="C4798">
        <v>37784879</v>
      </c>
      <c r="D4798" t="s">
        <v>8</v>
      </c>
      <c r="E4798">
        <v>23</v>
      </c>
      <c r="F4798" t="s">
        <v>7603</v>
      </c>
      <c r="G4798">
        <v>-9.5552496477600002E-2</v>
      </c>
    </row>
    <row r="4799" spans="1:7" x14ac:dyDescent="0.2">
      <c r="A4799" t="str">
        <f t="shared" si="400"/>
        <v>EXOSC3</v>
      </c>
      <c r="B4799" t="s">
        <v>15</v>
      </c>
      <c r="C4799">
        <v>37785031</v>
      </c>
      <c r="D4799" t="s">
        <v>8</v>
      </c>
      <c r="E4799">
        <v>23</v>
      </c>
      <c r="F4799" t="s">
        <v>7604</v>
      </c>
      <c r="G4799">
        <v>0.42468954376599999</v>
      </c>
    </row>
    <row r="4800" spans="1:7" x14ac:dyDescent="0.2">
      <c r="A4800" t="str">
        <f t="shared" si="400"/>
        <v>EXOSC3</v>
      </c>
      <c r="B4800" t="s">
        <v>15</v>
      </c>
      <c r="C4800">
        <v>37785068</v>
      </c>
      <c r="D4800" t="s">
        <v>8</v>
      </c>
      <c r="E4800">
        <v>23</v>
      </c>
      <c r="F4800" t="s">
        <v>7605</v>
      </c>
      <c r="G4800">
        <v>-4.6969422609500003E-2</v>
      </c>
    </row>
    <row r="4801" spans="1:7" x14ac:dyDescent="0.2">
      <c r="A4801" t="str">
        <f t="shared" ref="A4801:A4810" si="401">"EXOSC4"</f>
        <v>EXOSC4</v>
      </c>
      <c r="B4801" t="s">
        <v>1491</v>
      </c>
      <c r="C4801">
        <v>145133515</v>
      </c>
      <c r="D4801" t="s">
        <v>8</v>
      </c>
      <c r="E4801">
        <v>23</v>
      </c>
      <c r="F4801" t="s">
        <v>7606</v>
      </c>
      <c r="G4801">
        <v>4.5573368971100002E-2</v>
      </c>
    </row>
    <row r="4802" spans="1:7" x14ac:dyDescent="0.2">
      <c r="A4802" t="str">
        <f t="shared" si="401"/>
        <v>EXOSC4</v>
      </c>
      <c r="B4802" t="s">
        <v>1491</v>
      </c>
      <c r="C4802">
        <v>145133818</v>
      </c>
      <c r="D4802" t="s">
        <v>8</v>
      </c>
      <c r="E4802">
        <v>24</v>
      </c>
      <c r="F4802" t="s">
        <v>7607</v>
      </c>
      <c r="G4802">
        <v>0.165426588151</v>
      </c>
    </row>
    <row r="4803" spans="1:7" x14ac:dyDescent="0.2">
      <c r="A4803" t="str">
        <f t="shared" si="401"/>
        <v>EXOSC4</v>
      </c>
      <c r="B4803" t="s">
        <v>1491</v>
      </c>
      <c r="C4803">
        <v>145133802</v>
      </c>
      <c r="D4803" t="s">
        <v>8</v>
      </c>
      <c r="E4803">
        <v>22</v>
      </c>
      <c r="F4803" t="s">
        <v>7608</v>
      </c>
      <c r="G4803">
        <v>0.24089465627000001</v>
      </c>
    </row>
    <row r="4804" spans="1:7" x14ac:dyDescent="0.2">
      <c r="A4804" t="str">
        <f t="shared" si="401"/>
        <v>EXOSC4</v>
      </c>
      <c r="B4804" t="s">
        <v>1491</v>
      </c>
      <c r="C4804">
        <v>145133745</v>
      </c>
      <c r="D4804" t="s">
        <v>8</v>
      </c>
      <c r="E4804">
        <v>23</v>
      </c>
      <c r="F4804" t="s">
        <v>7609</v>
      </c>
      <c r="G4804">
        <v>0.24100050977000001</v>
      </c>
    </row>
    <row r="4805" spans="1:7" x14ac:dyDescent="0.2">
      <c r="A4805" t="str">
        <f t="shared" si="401"/>
        <v>EXOSC4</v>
      </c>
      <c r="B4805" t="s">
        <v>1491</v>
      </c>
      <c r="C4805">
        <v>145133719</v>
      </c>
      <c r="D4805" t="s">
        <v>8</v>
      </c>
      <c r="E4805">
        <v>22</v>
      </c>
      <c r="F4805" t="s">
        <v>7610</v>
      </c>
      <c r="G4805">
        <v>3.3614873945500001E-2</v>
      </c>
    </row>
    <row r="4806" spans="1:7" x14ac:dyDescent="0.2">
      <c r="A4806" t="str">
        <f t="shared" si="401"/>
        <v>EXOSC4</v>
      </c>
      <c r="B4806" t="s">
        <v>1491</v>
      </c>
      <c r="C4806">
        <v>145133524</v>
      </c>
      <c r="D4806" t="s">
        <v>8</v>
      </c>
      <c r="E4806">
        <v>24</v>
      </c>
      <c r="F4806" t="s">
        <v>7611</v>
      </c>
      <c r="G4806">
        <v>-2.53931126453E-2</v>
      </c>
    </row>
    <row r="4807" spans="1:7" x14ac:dyDescent="0.2">
      <c r="A4807" t="str">
        <f t="shared" si="401"/>
        <v>EXOSC4</v>
      </c>
      <c r="B4807" t="s">
        <v>1491</v>
      </c>
      <c r="C4807">
        <v>145133662</v>
      </c>
      <c r="D4807" t="s">
        <v>8</v>
      </c>
      <c r="E4807">
        <v>24</v>
      </c>
      <c r="F4807" t="s">
        <v>7612</v>
      </c>
      <c r="G4807">
        <v>1.1717200749800001</v>
      </c>
    </row>
    <row r="4808" spans="1:7" x14ac:dyDescent="0.2">
      <c r="A4808" t="str">
        <f t="shared" si="401"/>
        <v>EXOSC4</v>
      </c>
      <c r="B4808" t="s">
        <v>1491</v>
      </c>
      <c r="C4808">
        <v>145133625</v>
      </c>
      <c r="D4808" t="s">
        <v>8</v>
      </c>
      <c r="E4808">
        <v>24</v>
      </c>
      <c r="F4808" t="s">
        <v>7613</v>
      </c>
      <c r="G4808">
        <v>0.12251430683800001</v>
      </c>
    </row>
    <row r="4809" spans="1:7" x14ac:dyDescent="0.2">
      <c r="A4809" t="str">
        <f t="shared" si="401"/>
        <v>EXOSC4</v>
      </c>
      <c r="B4809" t="s">
        <v>1491</v>
      </c>
      <c r="C4809">
        <v>145133666</v>
      </c>
      <c r="D4809" t="s">
        <v>3</v>
      </c>
      <c r="E4809">
        <v>22</v>
      </c>
      <c r="F4809" t="s">
        <v>7614</v>
      </c>
      <c r="G4809">
        <v>1.58727941525</v>
      </c>
    </row>
    <row r="4810" spans="1:7" x14ac:dyDescent="0.2">
      <c r="A4810" t="str">
        <f t="shared" si="401"/>
        <v>EXOSC4</v>
      </c>
      <c r="B4810" t="s">
        <v>1491</v>
      </c>
      <c r="C4810">
        <v>145133677</v>
      </c>
      <c r="D4810" t="s">
        <v>8</v>
      </c>
      <c r="E4810">
        <v>24</v>
      </c>
      <c r="F4810" t="s">
        <v>7615</v>
      </c>
      <c r="G4810">
        <v>0.107281063282</v>
      </c>
    </row>
    <row r="4811" spans="1:7" x14ac:dyDescent="0.2">
      <c r="A4811" t="str">
        <f t="shared" ref="A4811:A4820" si="402">"EXOSC5"</f>
        <v>EXOSC5</v>
      </c>
      <c r="B4811" t="s">
        <v>245</v>
      </c>
      <c r="C4811">
        <v>41903200</v>
      </c>
      <c r="D4811" t="s">
        <v>8</v>
      </c>
      <c r="E4811">
        <v>24</v>
      </c>
      <c r="F4811" t="s">
        <v>7616</v>
      </c>
      <c r="G4811">
        <v>1.22126228635E-2</v>
      </c>
    </row>
    <row r="4812" spans="1:7" x14ac:dyDescent="0.2">
      <c r="A4812" t="str">
        <f t="shared" si="402"/>
        <v>EXOSC5</v>
      </c>
      <c r="B4812" t="s">
        <v>245</v>
      </c>
      <c r="C4812">
        <v>41903321</v>
      </c>
      <c r="D4812" t="s">
        <v>8</v>
      </c>
      <c r="E4812">
        <v>24</v>
      </c>
      <c r="F4812" t="s">
        <v>7617</v>
      </c>
      <c r="G4812">
        <v>-3.28621077082E-2</v>
      </c>
    </row>
    <row r="4813" spans="1:7" x14ac:dyDescent="0.2">
      <c r="A4813" t="str">
        <f t="shared" si="402"/>
        <v>EXOSC5</v>
      </c>
      <c r="B4813" t="s">
        <v>245</v>
      </c>
      <c r="C4813">
        <v>41903295</v>
      </c>
      <c r="D4813" t="s">
        <v>8</v>
      </c>
      <c r="E4813">
        <v>22</v>
      </c>
      <c r="F4813" t="s">
        <v>7618</v>
      </c>
      <c r="G4813">
        <v>0.91582234435999998</v>
      </c>
    </row>
    <row r="4814" spans="1:7" x14ac:dyDescent="0.2">
      <c r="A4814" t="str">
        <f t="shared" si="402"/>
        <v>EXOSC5</v>
      </c>
      <c r="B4814" t="s">
        <v>245</v>
      </c>
      <c r="C4814">
        <v>41903275</v>
      </c>
      <c r="D4814" t="s">
        <v>8</v>
      </c>
      <c r="E4814">
        <v>24</v>
      </c>
      <c r="F4814" t="s">
        <v>7619</v>
      </c>
      <c r="G4814">
        <v>0.26080507327500002</v>
      </c>
    </row>
    <row r="4815" spans="1:7" x14ac:dyDescent="0.2">
      <c r="A4815" t="str">
        <f t="shared" si="402"/>
        <v>EXOSC5</v>
      </c>
      <c r="B4815" t="s">
        <v>245</v>
      </c>
      <c r="C4815">
        <v>41903152</v>
      </c>
      <c r="D4815" t="s">
        <v>8</v>
      </c>
      <c r="E4815">
        <v>23</v>
      </c>
      <c r="F4815" t="s">
        <v>7620</v>
      </c>
      <c r="G4815">
        <v>-1.5966200778300001E-2</v>
      </c>
    </row>
    <row r="4816" spans="1:7" x14ac:dyDescent="0.2">
      <c r="A4816" t="str">
        <f t="shared" si="402"/>
        <v>EXOSC5</v>
      </c>
      <c r="B4816" t="s">
        <v>245</v>
      </c>
      <c r="C4816">
        <v>41903159</v>
      </c>
      <c r="D4816" t="s">
        <v>3</v>
      </c>
      <c r="E4816">
        <v>23</v>
      </c>
      <c r="F4816" t="s">
        <v>7621</v>
      </c>
      <c r="G4816">
        <v>5.3340523050700001E-2</v>
      </c>
    </row>
    <row r="4817" spans="1:7" x14ac:dyDescent="0.2">
      <c r="A4817" t="str">
        <f t="shared" si="402"/>
        <v>EXOSC5</v>
      </c>
      <c r="B4817" t="s">
        <v>245</v>
      </c>
      <c r="C4817">
        <v>41903243</v>
      </c>
      <c r="D4817" t="s">
        <v>3</v>
      </c>
      <c r="E4817">
        <v>23</v>
      </c>
      <c r="F4817" t="s">
        <v>7622</v>
      </c>
      <c r="G4817">
        <v>-7.3609463420600003E-3</v>
      </c>
    </row>
    <row r="4818" spans="1:7" x14ac:dyDescent="0.2">
      <c r="A4818" t="str">
        <f t="shared" si="402"/>
        <v>EXOSC5</v>
      </c>
      <c r="B4818" t="s">
        <v>245</v>
      </c>
      <c r="C4818">
        <v>41903223</v>
      </c>
      <c r="D4818" t="s">
        <v>3</v>
      </c>
      <c r="E4818">
        <v>24</v>
      </c>
      <c r="F4818" t="s">
        <v>7623</v>
      </c>
      <c r="G4818">
        <v>1.82337258237</v>
      </c>
    </row>
    <row r="4819" spans="1:7" x14ac:dyDescent="0.2">
      <c r="A4819" t="str">
        <f t="shared" si="402"/>
        <v>EXOSC5</v>
      </c>
      <c r="B4819" t="s">
        <v>245</v>
      </c>
      <c r="C4819">
        <v>41903105</v>
      </c>
      <c r="D4819" t="s">
        <v>3</v>
      </c>
      <c r="E4819">
        <v>24</v>
      </c>
      <c r="F4819" t="s">
        <v>7624</v>
      </c>
      <c r="G4819">
        <v>5.6463679100199997E-2</v>
      </c>
    </row>
    <row r="4820" spans="1:7" x14ac:dyDescent="0.2">
      <c r="A4820" t="str">
        <f t="shared" si="402"/>
        <v>EXOSC5</v>
      </c>
      <c r="B4820" t="s">
        <v>245</v>
      </c>
      <c r="C4820">
        <v>41903138</v>
      </c>
      <c r="D4820" t="s">
        <v>8</v>
      </c>
      <c r="E4820">
        <v>24</v>
      </c>
      <c r="F4820" t="s">
        <v>7625</v>
      </c>
      <c r="G4820">
        <v>5.14105703372E-2</v>
      </c>
    </row>
    <row r="4821" spans="1:7" x14ac:dyDescent="0.2">
      <c r="A4821" t="str">
        <f t="shared" ref="A4821:A4830" si="403">"EXOSC6"</f>
        <v>EXOSC6</v>
      </c>
      <c r="B4821" t="s">
        <v>273</v>
      </c>
      <c r="C4821">
        <v>70285582</v>
      </c>
      <c r="D4821" t="s">
        <v>3</v>
      </c>
      <c r="E4821">
        <v>24</v>
      </c>
      <c r="F4821" t="s">
        <v>7626</v>
      </c>
      <c r="G4821">
        <v>0.49726188902500001</v>
      </c>
    </row>
    <row r="4822" spans="1:7" x14ac:dyDescent="0.2">
      <c r="A4822" t="str">
        <f t="shared" si="403"/>
        <v>EXOSC6</v>
      </c>
      <c r="B4822" t="s">
        <v>273</v>
      </c>
      <c r="C4822">
        <v>70285630</v>
      </c>
      <c r="D4822" t="s">
        <v>3</v>
      </c>
      <c r="E4822">
        <v>24</v>
      </c>
      <c r="F4822" t="s">
        <v>7627</v>
      </c>
      <c r="G4822">
        <v>0.72560984707999998</v>
      </c>
    </row>
    <row r="4823" spans="1:7" x14ac:dyDescent="0.2">
      <c r="A4823" t="str">
        <f t="shared" si="403"/>
        <v>EXOSC6</v>
      </c>
      <c r="B4823" t="s">
        <v>273</v>
      </c>
      <c r="C4823">
        <v>70285637</v>
      </c>
      <c r="D4823" t="s">
        <v>3</v>
      </c>
      <c r="E4823">
        <v>23</v>
      </c>
      <c r="F4823" t="s">
        <v>7628</v>
      </c>
      <c r="G4823">
        <v>-4.86192015719E-2</v>
      </c>
    </row>
    <row r="4824" spans="1:7" x14ac:dyDescent="0.2">
      <c r="A4824" t="str">
        <f t="shared" si="403"/>
        <v>EXOSC6</v>
      </c>
      <c r="B4824" t="s">
        <v>273</v>
      </c>
      <c r="C4824">
        <v>70285840</v>
      </c>
      <c r="D4824" t="s">
        <v>3</v>
      </c>
      <c r="E4824">
        <v>23</v>
      </c>
      <c r="F4824" t="s">
        <v>7629</v>
      </c>
      <c r="G4824">
        <v>0.102576848298</v>
      </c>
    </row>
    <row r="4825" spans="1:7" x14ac:dyDescent="0.2">
      <c r="A4825" t="str">
        <f t="shared" si="403"/>
        <v>EXOSC6</v>
      </c>
      <c r="B4825" t="s">
        <v>273</v>
      </c>
      <c r="C4825">
        <v>70285609</v>
      </c>
      <c r="D4825" t="s">
        <v>8</v>
      </c>
      <c r="E4825">
        <v>22</v>
      </c>
      <c r="F4825" t="s">
        <v>7630</v>
      </c>
      <c r="G4825">
        <v>1.51552642521</v>
      </c>
    </row>
    <row r="4826" spans="1:7" x14ac:dyDescent="0.2">
      <c r="A4826" t="str">
        <f t="shared" si="403"/>
        <v>EXOSC6</v>
      </c>
      <c r="B4826" t="s">
        <v>273</v>
      </c>
      <c r="C4826">
        <v>70285713</v>
      </c>
      <c r="D4826" t="s">
        <v>8</v>
      </c>
      <c r="E4826">
        <v>24</v>
      </c>
      <c r="F4826" t="s">
        <v>7631</v>
      </c>
      <c r="G4826">
        <v>9.93405387064E-2</v>
      </c>
    </row>
    <row r="4827" spans="1:7" x14ac:dyDescent="0.2">
      <c r="A4827" t="str">
        <f t="shared" si="403"/>
        <v>EXOSC6</v>
      </c>
      <c r="B4827" t="s">
        <v>273</v>
      </c>
      <c r="C4827">
        <v>70285757</v>
      </c>
      <c r="D4827" t="s">
        <v>8</v>
      </c>
      <c r="E4827">
        <v>24</v>
      </c>
      <c r="F4827" t="s">
        <v>7632</v>
      </c>
      <c r="G4827">
        <v>0.63590212738999996</v>
      </c>
    </row>
    <row r="4828" spans="1:7" x14ac:dyDescent="0.2">
      <c r="A4828" t="str">
        <f t="shared" si="403"/>
        <v>EXOSC6</v>
      </c>
      <c r="B4828" t="s">
        <v>273</v>
      </c>
      <c r="C4828">
        <v>70285779</v>
      </c>
      <c r="D4828" t="s">
        <v>8</v>
      </c>
      <c r="E4828">
        <v>23</v>
      </c>
      <c r="F4828" t="s">
        <v>7633</v>
      </c>
      <c r="G4828">
        <v>2.1518007733499999E-2</v>
      </c>
    </row>
    <row r="4829" spans="1:7" x14ac:dyDescent="0.2">
      <c r="A4829" t="str">
        <f t="shared" si="403"/>
        <v>EXOSC6</v>
      </c>
      <c r="B4829" t="s">
        <v>273</v>
      </c>
      <c r="C4829">
        <v>70285785</v>
      </c>
      <c r="D4829" t="s">
        <v>8</v>
      </c>
      <c r="E4829">
        <v>24</v>
      </c>
      <c r="F4829" t="s">
        <v>7634</v>
      </c>
      <c r="G4829">
        <v>8.9743018585199993E-2</v>
      </c>
    </row>
    <row r="4830" spans="1:7" x14ac:dyDescent="0.2">
      <c r="A4830" t="str">
        <f t="shared" si="403"/>
        <v>EXOSC6</v>
      </c>
      <c r="B4830" t="s">
        <v>273</v>
      </c>
      <c r="C4830">
        <v>70285799</v>
      </c>
      <c r="D4830" t="s">
        <v>8</v>
      </c>
      <c r="E4830">
        <v>24</v>
      </c>
      <c r="F4830" t="s">
        <v>7635</v>
      </c>
      <c r="G4830">
        <v>0.75886372771400001</v>
      </c>
    </row>
    <row r="4831" spans="1:7" x14ac:dyDescent="0.2">
      <c r="A4831" t="str">
        <f t="shared" ref="A4831:A4840" si="404">"EXOSC9"</f>
        <v>EXOSC9</v>
      </c>
      <c r="B4831" t="s">
        <v>24</v>
      </c>
      <c r="C4831">
        <v>122722554</v>
      </c>
      <c r="D4831" t="s">
        <v>3</v>
      </c>
      <c r="E4831">
        <v>24</v>
      </c>
      <c r="F4831" t="s">
        <v>7636</v>
      </c>
      <c r="G4831">
        <v>6.7425638004499994E-2</v>
      </c>
    </row>
    <row r="4832" spans="1:7" x14ac:dyDescent="0.2">
      <c r="A4832" t="str">
        <f t="shared" si="404"/>
        <v>EXOSC9</v>
      </c>
      <c r="B4832" t="s">
        <v>24</v>
      </c>
      <c r="C4832">
        <v>122722742</v>
      </c>
      <c r="D4832" t="s">
        <v>8</v>
      </c>
      <c r="E4832">
        <v>24</v>
      </c>
      <c r="F4832" t="s">
        <v>7637</v>
      </c>
      <c r="G4832">
        <v>9.4825675940199999E-2</v>
      </c>
    </row>
    <row r="4833" spans="1:7" x14ac:dyDescent="0.2">
      <c r="A4833" t="str">
        <f t="shared" si="404"/>
        <v>EXOSC9</v>
      </c>
      <c r="B4833" t="s">
        <v>24</v>
      </c>
      <c r="C4833">
        <v>122722744</v>
      </c>
      <c r="D4833" t="s">
        <v>8</v>
      </c>
      <c r="E4833">
        <v>21</v>
      </c>
      <c r="F4833" t="s">
        <v>7638</v>
      </c>
      <c r="G4833">
        <v>0.55150441863900002</v>
      </c>
    </row>
    <row r="4834" spans="1:7" x14ac:dyDescent="0.2">
      <c r="A4834" t="str">
        <f t="shared" si="404"/>
        <v>EXOSC9</v>
      </c>
      <c r="B4834" t="s">
        <v>24</v>
      </c>
      <c r="C4834">
        <v>122722591</v>
      </c>
      <c r="D4834" t="s">
        <v>3</v>
      </c>
      <c r="E4834">
        <v>24</v>
      </c>
      <c r="F4834" t="s">
        <v>7639</v>
      </c>
      <c r="G4834">
        <v>4.2425059636800003E-2</v>
      </c>
    </row>
    <row r="4835" spans="1:7" x14ac:dyDescent="0.2">
      <c r="A4835" t="str">
        <f t="shared" si="404"/>
        <v>EXOSC9</v>
      </c>
      <c r="B4835" t="s">
        <v>24</v>
      </c>
      <c r="C4835">
        <v>122722703</v>
      </c>
      <c r="D4835" t="s">
        <v>8</v>
      </c>
      <c r="E4835">
        <v>24</v>
      </c>
      <c r="F4835" t="s">
        <v>7640</v>
      </c>
      <c r="G4835">
        <v>0.340806412916</v>
      </c>
    </row>
    <row r="4836" spans="1:7" x14ac:dyDescent="0.2">
      <c r="A4836" t="str">
        <f t="shared" si="404"/>
        <v>EXOSC9</v>
      </c>
      <c r="B4836" t="s">
        <v>24</v>
      </c>
      <c r="C4836">
        <v>122722682</v>
      </c>
      <c r="D4836" t="s">
        <v>8</v>
      </c>
      <c r="E4836">
        <v>22</v>
      </c>
      <c r="F4836" t="s">
        <v>7641</v>
      </c>
      <c r="G4836">
        <v>5.9292937580000003E-2</v>
      </c>
    </row>
    <row r="4837" spans="1:7" x14ac:dyDescent="0.2">
      <c r="A4837" t="str">
        <f t="shared" si="404"/>
        <v>EXOSC9</v>
      </c>
      <c r="B4837" t="s">
        <v>24</v>
      </c>
      <c r="C4837">
        <v>122722585</v>
      </c>
      <c r="D4837" t="s">
        <v>8</v>
      </c>
      <c r="E4837">
        <v>24</v>
      </c>
      <c r="F4837" t="s">
        <v>7642</v>
      </c>
      <c r="G4837">
        <v>0.42173638787099998</v>
      </c>
    </row>
    <row r="4838" spans="1:7" x14ac:dyDescent="0.2">
      <c r="A4838" t="str">
        <f t="shared" si="404"/>
        <v>EXOSC9</v>
      </c>
      <c r="B4838" t="s">
        <v>24</v>
      </c>
      <c r="C4838">
        <v>122722544</v>
      </c>
      <c r="D4838" t="s">
        <v>8</v>
      </c>
      <c r="E4838">
        <v>24</v>
      </c>
      <c r="F4838" t="s">
        <v>7643</v>
      </c>
      <c r="G4838">
        <v>2.2718278576500002E-3</v>
      </c>
    </row>
    <row r="4839" spans="1:7" x14ac:dyDescent="0.2">
      <c r="A4839" t="str">
        <f t="shared" si="404"/>
        <v>EXOSC9</v>
      </c>
      <c r="B4839" t="s">
        <v>24</v>
      </c>
      <c r="C4839">
        <v>122722527</v>
      </c>
      <c r="D4839" t="s">
        <v>8</v>
      </c>
      <c r="E4839">
        <v>23</v>
      </c>
      <c r="F4839" t="s">
        <v>7644</v>
      </c>
      <c r="G4839">
        <v>2.0267591934900002</v>
      </c>
    </row>
    <row r="4840" spans="1:7" x14ac:dyDescent="0.2">
      <c r="A4840" t="str">
        <f t="shared" si="404"/>
        <v>EXOSC9</v>
      </c>
      <c r="B4840" t="s">
        <v>24</v>
      </c>
      <c r="C4840">
        <v>122722496</v>
      </c>
      <c r="D4840" t="s">
        <v>8</v>
      </c>
      <c r="E4840">
        <v>23</v>
      </c>
      <c r="F4840" t="s">
        <v>7645</v>
      </c>
      <c r="G4840">
        <v>2.2918561447599999E-2</v>
      </c>
    </row>
    <row r="4841" spans="1:7" x14ac:dyDescent="0.2">
      <c r="A4841" t="str">
        <f t="shared" ref="A4841:A4850" si="405">"FAF1"</f>
        <v>FAF1</v>
      </c>
      <c r="B4841" t="s">
        <v>35</v>
      </c>
      <c r="C4841">
        <v>51425672</v>
      </c>
      <c r="D4841" t="s">
        <v>8</v>
      </c>
      <c r="E4841">
        <v>23</v>
      </c>
      <c r="F4841" t="s">
        <v>7646</v>
      </c>
      <c r="G4841">
        <v>1.6947418411899999E-2</v>
      </c>
    </row>
    <row r="4842" spans="1:7" x14ac:dyDescent="0.2">
      <c r="A4842" t="str">
        <f t="shared" si="405"/>
        <v>FAF1</v>
      </c>
      <c r="B4842" t="s">
        <v>35</v>
      </c>
      <c r="C4842">
        <v>51425712</v>
      </c>
      <c r="D4842" t="s">
        <v>8</v>
      </c>
      <c r="E4842">
        <v>23</v>
      </c>
      <c r="F4842" t="s">
        <v>7647</v>
      </c>
      <c r="G4842">
        <v>0.38484273596000002</v>
      </c>
    </row>
    <row r="4843" spans="1:7" x14ac:dyDescent="0.2">
      <c r="A4843" t="str">
        <f t="shared" si="405"/>
        <v>FAF1</v>
      </c>
      <c r="B4843" t="s">
        <v>35</v>
      </c>
      <c r="C4843">
        <v>51425819</v>
      </c>
      <c r="D4843" t="s">
        <v>3</v>
      </c>
      <c r="E4843">
        <v>23</v>
      </c>
      <c r="F4843" t="s">
        <v>7648</v>
      </c>
      <c r="G4843">
        <v>0.334203703942</v>
      </c>
    </row>
    <row r="4844" spans="1:7" x14ac:dyDescent="0.2">
      <c r="A4844" t="str">
        <f t="shared" si="405"/>
        <v>FAF1</v>
      </c>
      <c r="B4844" t="s">
        <v>35</v>
      </c>
      <c r="C4844">
        <v>51425815</v>
      </c>
      <c r="D4844" t="s">
        <v>8</v>
      </c>
      <c r="E4844">
        <v>25</v>
      </c>
      <c r="F4844" t="s">
        <v>7649</v>
      </c>
      <c r="G4844">
        <v>0.62078633439800002</v>
      </c>
    </row>
    <row r="4845" spans="1:7" x14ac:dyDescent="0.2">
      <c r="A4845" t="str">
        <f t="shared" si="405"/>
        <v>FAF1</v>
      </c>
      <c r="B4845" t="s">
        <v>35</v>
      </c>
      <c r="C4845">
        <v>51425752</v>
      </c>
      <c r="D4845" t="s">
        <v>8</v>
      </c>
      <c r="E4845">
        <v>24</v>
      </c>
      <c r="F4845" t="s">
        <v>7650</v>
      </c>
      <c r="G4845">
        <v>8.2814235304000006E-2</v>
      </c>
    </row>
    <row r="4846" spans="1:7" x14ac:dyDescent="0.2">
      <c r="A4846" t="str">
        <f t="shared" si="405"/>
        <v>FAF1</v>
      </c>
      <c r="B4846" t="s">
        <v>35</v>
      </c>
      <c r="C4846">
        <v>51425846</v>
      </c>
      <c r="D4846" t="s">
        <v>8</v>
      </c>
      <c r="E4846">
        <v>22</v>
      </c>
      <c r="F4846" t="s">
        <v>7651</v>
      </c>
      <c r="G4846">
        <v>0.11978391748800001</v>
      </c>
    </row>
    <row r="4847" spans="1:7" x14ac:dyDescent="0.2">
      <c r="A4847" t="str">
        <f t="shared" si="405"/>
        <v>FAF1</v>
      </c>
      <c r="B4847" t="s">
        <v>35</v>
      </c>
      <c r="C4847">
        <v>51425795</v>
      </c>
      <c r="D4847" t="s">
        <v>8</v>
      </c>
      <c r="E4847">
        <v>24</v>
      </c>
      <c r="F4847" t="s">
        <v>7652</v>
      </c>
      <c r="G4847">
        <v>1.8739687216800001</v>
      </c>
    </row>
    <row r="4848" spans="1:7" x14ac:dyDescent="0.2">
      <c r="A4848" t="str">
        <f t="shared" si="405"/>
        <v>FAF1</v>
      </c>
      <c r="B4848" t="s">
        <v>35</v>
      </c>
      <c r="C4848">
        <v>51425699</v>
      </c>
      <c r="D4848" t="s">
        <v>3</v>
      </c>
      <c r="E4848">
        <v>24</v>
      </c>
      <c r="F4848" t="s">
        <v>7653</v>
      </c>
      <c r="G4848">
        <v>0.22445037304900001</v>
      </c>
    </row>
    <row r="4849" spans="1:7" x14ac:dyDescent="0.2">
      <c r="A4849" t="str">
        <f t="shared" si="405"/>
        <v>FAF1</v>
      </c>
      <c r="B4849" t="s">
        <v>35</v>
      </c>
      <c r="C4849">
        <v>51425676</v>
      </c>
      <c r="D4849" t="s">
        <v>3</v>
      </c>
      <c r="E4849">
        <v>24</v>
      </c>
      <c r="F4849" t="s">
        <v>7654</v>
      </c>
      <c r="G4849">
        <v>0.50524494391800001</v>
      </c>
    </row>
    <row r="4850" spans="1:7" x14ac:dyDescent="0.2">
      <c r="A4850" t="str">
        <f t="shared" si="405"/>
        <v>FAF1</v>
      </c>
      <c r="B4850" t="s">
        <v>35</v>
      </c>
      <c r="C4850">
        <v>51425779</v>
      </c>
      <c r="D4850" t="s">
        <v>8</v>
      </c>
      <c r="E4850">
        <v>23</v>
      </c>
      <c r="F4850" t="s">
        <v>7655</v>
      </c>
      <c r="G4850">
        <v>0.26177027880999998</v>
      </c>
    </row>
    <row r="4851" spans="1:7" x14ac:dyDescent="0.2">
      <c r="A4851" t="str">
        <f t="shared" ref="A4851:A4860" si="406">"FAM103A1"</f>
        <v>FAM103A1</v>
      </c>
      <c r="B4851" t="s">
        <v>514</v>
      </c>
      <c r="C4851">
        <v>83655169</v>
      </c>
      <c r="D4851" t="s">
        <v>8</v>
      </c>
      <c r="E4851">
        <v>25</v>
      </c>
      <c r="F4851" t="s">
        <v>7656</v>
      </c>
      <c r="G4851">
        <v>0.11229654081</v>
      </c>
    </row>
    <row r="4852" spans="1:7" x14ac:dyDescent="0.2">
      <c r="A4852" t="str">
        <f t="shared" si="406"/>
        <v>FAM103A1</v>
      </c>
      <c r="B4852" t="s">
        <v>514</v>
      </c>
      <c r="C4852">
        <v>83655142</v>
      </c>
      <c r="D4852" t="s">
        <v>8</v>
      </c>
      <c r="E4852">
        <v>23</v>
      </c>
      <c r="F4852" t="s">
        <v>7657</v>
      </c>
      <c r="G4852">
        <v>-4.4522754889600002E-2</v>
      </c>
    </row>
    <row r="4853" spans="1:7" x14ac:dyDescent="0.2">
      <c r="A4853" t="str">
        <f t="shared" si="406"/>
        <v>FAM103A1</v>
      </c>
      <c r="B4853" t="s">
        <v>514</v>
      </c>
      <c r="C4853">
        <v>83655222</v>
      </c>
      <c r="D4853" t="s">
        <v>3</v>
      </c>
      <c r="E4853">
        <v>25</v>
      </c>
      <c r="F4853" t="s">
        <v>7658</v>
      </c>
      <c r="G4853">
        <v>0.67896592437199998</v>
      </c>
    </row>
    <row r="4854" spans="1:7" x14ac:dyDescent="0.2">
      <c r="A4854" t="str">
        <f t="shared" si="406"/>
        <v>FAM103A1</v>
      </c>
      <c r="B4854" t="s">
        <v>514</v>
      </c>
      <c r="C4854">
        <v>83654983</v>
      </c>
      <c r="D4854" t="s">
        <v>8</v>
      </c>
      <c r="E4854">
        <v>22</v>
      </c>
      <c r="F4854" t="s">
        <v>7659</v>
      </c>
      <c r="G4854">
        <v>0.38270362544300002</v>
      </c>
    </row>
    <row r="4855" spans="1:7" x14ac:dyDescent="0.2">
      <c r="A4855" t="str">
        <f t="shared" si="406"/>
        <v>FAM103A1</v>
      </c>
      <c r="B4855" t="s">
        <v>514</v>
      </c>
      <c r="C4855">
        <v>83654963</v>
      </c>
      <c r="D4855" t="s">
        <v>8</v>
      </c>
      <c r="E4855">
        <v>23</v>
      </c>
      <c r="F4855" t="s">
        <v>7660</v>
      </c>
      <c r="G4855">
        <v>0.336563713476</v>
      </c>
    </row>
    <row r="4856" spans="1:7" x14ac:dyDescent="0.2">
      <c r="A4856" t="str">
        <f t="shared" si="406"/>
        <v>FAM103A1</v>
      </c>
      <c r="B4856" t="s">
        <v>514</v>
      </c>
      <c r="C4856">
        <v>83654949</v>
      </c>
      <c r="D4856" t="s">
        <v>8</v>
      </c>
      <c r="E4856">
        <v>24</v>
      </c>
      <c r="F4856" t="s">
        <v>7661</v>
      </c>
      <c r="G4856">
        <v>0.36077258688300001</v>
      </c>
    </row>
    <row r="4857" spans="1:7" x14ac:dyDescent="0.2">
      <c r="A4857" t="str">
        <f t="shared" si="406"/>
        <v>FAM103A1</v>
      </c>
      <c r="B4857" t="s">
        <v>514</v>
      </c>
      <c r="C4857">
        <v>83655189</v>
      </c>
      <c r="D4857" t="s">
        <v>3</v>
      </c>
      <c r="E4857">
        <v>24</v>
      </c>
      <c r="F4857" t="s">
        <v>7662</v>
      </c>
      <c r="G4857">
        <v>1.42193153823</v>
      </c>
    </row>
    <row r="4858" spans="1:7" x14ac:dyDescent="0.2">
      <c r="A4858" t="str">
        <f t="shared" si="406"/>
        <v>FAM103A1</v>
      </c>
      <c r="B4858" t="s">
        <v>514</v>
      </c>
      <c r="C4858">
        <v>83655130</v>
      </c>
      <c r="D4858" t="s">
        <v>3</v>
      </c>
      <c r="E4858">
        <v>24</v>
      </c>
      <c r="F4858" t="s">
        <v>7663</v>
      </c>
      <c r="G4858">
        <v>0.40540993918099999</v>
      </c>
    </row>
    <row r="4859" spans="1:7" x14ac:dyDescent="0.2">
      <c r="A4859" t="str">
        <f t="shared" si="406"/>
        <v>FAM103A1</v>
      </c>
      <c r="B4859" t="s">
        <v>514</v>
      </c>
      <c r="C4859">
        <v>83654930</v>
      </c>
      <c r="D4859" t="s">
        <v>3</v>
      </c>
      <c r="E4859">
        <v>24</v>
      </c>
      <c r="F4859" t="s">
        <v>7664</v>
      </c>
      <c r="G4859">
        <v>0.176312765659</v>
      </c>
    </row>
    <row r="4860" spans="1:7" x14ac:dyDescent="0.2">
      <c r="A4860" t="str">
        <f t="shared" si="406"/>
        <v>FAM103A1</v>
      </c>
      <c r="B4860" t="s">
        <v>514</v>
      </c>
      <c r="C4860">
        <v>83654994</v>
      </c>
      <c r="D4860" t="s">
        <v>8</v>
      </c>
      <c r="E4860">
        <v>23</v>
      </c>
      <c r="F4860" t="s">
        <v>7665</v>
      </c>
      <c r="G4860">
        <v>0.89910253739799995</v>
      </c>
    </row>
    <row r="4861" spans="1:7" x14ac:dyDescent="0.2">
      <c r="A4861" t="str">
        <f t="shared" ref="A4861:A4870" si="407">"FAM122A"</f>
        <v>FAM122A</v>
      </c>
      <c r="B4861" t="s">
        <v>15</v>
      </c>
      <c r="C4861">
        <v>71395119</v>
      </c>
      <c r="D4861" t="s">
        <v>3</v>
      </c>
      <c r="E4861">
        <v>23</v>
      </c>
      <c r="F4861" t="s">
        <v>7666</v>
      </c>
      <c r="G4861">
        <v>0.10310131362199999</v>
      </c>
    </row>
    <row r="4862" spans="1:7" x14ac:dyDescent="0.2">
      <c r="A4862" t="str">
        <f t="shared" si="407"/>
        <v>FAM122A</v>
      </c>
      <c r="B4862" t="s">
        <v>15</v>
      </c>
      <c r="C4862">
        <v>71395259</v>
      </c>
      <c r="D4862" t="s">
        <v>8</v>
      </c>
      <c r="E4862">
        <v>24</v>
      </c>
      <c r="F4862" t="s">
        <v>7667</v>
      </c>
      <c r="G4862">
        <v>0.40235581300599998</v>
      </c>
    </row>
    <row r="4863" spans="1:7" x14ac:dyDescent="0.2">
      <c r="A4863" t="str">
        <f t="shared" si="407"/>
        <v>FAM122A</v>
      </c>
      <c r="B4863" t="s">
        <v>15</v>
      </c>
      <c r="C4863">
        <v>71395024</v>
      </c>
      <c r="D4863" t="s">
        <v>8</v>
      </c>
      <c r="E4863">
        <v>24</v>
      </c>
      <c r="F4863" t="s">
        <v>7668</v>
      </c>
      <c r="G4863">
        <v>0.13230115216300001</v>
      </c>
    </row>
    <row r="4864" spans="1:7" x14ac:dyDescent="0.2">
      <c r="A4864" t="str">
        <f t="shared" si="407"/>
        <v>FAM122A</v>
      </c>
      <c r="B4864" t="s">
        <v>15</v>
      </c>
      <c r="C4864">
        <v>71394995</v>
      </c>
      <c r="D4864" t="s">
        <v>8</v>
      </c>
      <c r="E4864">
        <v>22</v>
      </c>
      <c r="F4864" t="s">
        <v>7669</v>
      </c>
      <c r="G4864">
        <v>1.1168762936100001</v>
      </c>
    </row>
    <row r="4865" spans="1:7" x14ac:dyDescent="0.2">
      <c r="A4865" t="str">
        <f t="shared" si="407"/>
        <v>FAM122A</v>
      </c>
      <c r="B4865" t="s">
        <v>15</v>
      </c>
      <c r="C4865">
        <v>71394964</v>
      </c>
      <c r="D4865" t="s">
        <v>8</v>
      </c>
      <c r="E4865">
        <v>23</v>
      </c>
      <c r="F4865" t="s">
        <v>7670</v>
      </c>
      <c r="G4865">
        <v>-4.5080055340400001E-2</v>
      </c>
    </row>
    <row r="4866" spans="1:7" x14ac:dyDescent="0.2">
      <c r="A4866" t="str">
        <f t="shared" si="407"/>
        <v>FAM122A</v>
      </c>
      <c r="B4866" t="s">
        <v>15</v>
      </c>
      <c r="C4866">
        <v>71395196</v>
      </c>
      <c r="D4866" t="s">
        <v>3</v>
      </c>
      <c r="E4866">
        <v>24</v>
      </c>
      <c r="F4866" t="s">
        <v>7671</v>
      </c>
      <c r="G4866">
        <v>0.50091556562600004</v>
      </c>
    </row>
    <row r="4867" spans="1:7" x14ac:dyDescent="0.2">
      <c r="A4867" t="str">
        <f t="shared" si="407"/>
        <v>FAM122A</v>
      </c>
      <c r="B4867" t="s">
        <v>15</v>
      </c>
      <c r="C4867">
        <v>71395132</v>
      </c>
      <c r="D4867" t="s">
        <v>8</v>
      </c>
      <c r="E4867">
        <v>24</v>
      </c>
      <c r="F4867" t="s">
        <v>7672</v>
      </c>
      <c r="G4867">
        <v>1.00293096806</v>
      </c>
    </row>
    <row r="4868" spans="1:7" x14ac:dyDescent="0.2">
      <c r="A4868" t="str">
        <f t="shared" si="407"/>
        <v>FAM122A</v>
      </c>
      <c r="B4868" t="s">
        <v>15</v>
      </c>
      <c r="C4868">
        <v>71395035</v>
      </c>
      <c r="D4868" t="s">
        <v>3</v>
      </c>
      <c r="E4868">
        <v>24</v>
      </c>
      <c r="F4868" t="s">
        <v>7673</v>
      </c>
      <c r="G4868">
        <v>0.513563655437</v>
      </c>
    </row>
    <row r="4869" spans="1:7" x14ac:dyDescent="0.2">
      <c r="A4869" t="str">
        <f t="shared" si="407"/>
        <v>FAM122A</v>
      </c>
      <c r="B4869" t="s">
        <v>15</v>
      </c>
      <c r="C4869">
        <v>71395012</v>
      </c>
      <c r="D4869" t="s">
        <v>3</v>
      </c>
      <c r="E4869">
        <v>24</v>
      </c>
      <c r="F4869" t="s">
        <v>7674</v>
      </c>
      <c r="G4869">
        <v>0.88019273833300005</v>
      </c>
    </row>
    <row r="4870" spans="1:7" x14ac:dyDescent="0.2">
      <c r="A4870" t="str">
        <f t="shared" si="407"/>
        <v>FAM122A</v>
      </c>
      <c r="B4870" t="s">
        <v>15</v>
      </c>
      <c r="C4870">
        <v>71395030</v>
      </c>
      <c r="D4870" t="s">
        <v>8</v>
      </c>
      <c r="E4870">
        <v>24</v>
      </c>
      <c r="F4870" t="s">
        <v>7675</v>
      </c>
      <c r="G4870">
        <v>0.769620062667</v>
      </c>
    </row>
    <row r="4871" spans="1:7" x14ac:dyDescent="0.2">
      <c r="A4871" t="str">
        <f t="shared" ref="A4871:A4880" si="408">"FAM136A"</f>
        <v>FAM136A</v>
      </c>
      <c r="B4871" t="s">
        <v>161</v>
      </c>
      <c r="C4871">
        <v>70529159</v>
      </c>
      <c r="D4871" t="s">
        <v>3</v>
      </c>
      <c r="E4871">
        <v>24</v>
      </c>
      <c r="F4871" t="s">
        <v>7676</v>
      </c>
      <c r="G4871">
        <v>0.262875140906</v>
      </c>
    </row>
    <row r="4872" spans="1:7" x14ac:dyDescent="0.2">
      <c r="A4872" t="str">
        <f t="shared" si="408"/>
        <v>FAM136A</v>
      </c>
      <c r="B4872" t="s">
        <v>161</v>
      </c>
      <c r="C4872">
        <v>70529182</v>
      </c>
      <c r="D4872" t="s">
        <v>3</v>
      </c>
      <c r="E4872">
        <v>23</v>
      </c>
      <c r="F4872" t="s">
        <v>7677</v>
      </c>
      <c r="G4872">
        <v>0.87010117665499997</v>
      </c>
    </row>
    <row r="4873" spans="1:7" x14ac:dyDescent="0.2">
      <c r="A4873" t="str">
        <f t="shared" si="408"/>
        <v>FAM136A</v>
      </c>
      <c r="B4873" t="s">
        <v>161</v>
      </c>
      <c r="C4873">
        <v>70528949</v>
      </c>
      <c r="D4873" t="s">
        <v>8</v>
      </c>
      <c r="E4873">
        <v>24</v>
      </c>
      <c r="F4873" t="s">
        <v>7678</v>
      </c>
      <c r="G4873">
        <v>1.1420271845700001</v>
      </c>
    </row>
    <row r="4874" spans="1:7" x14ac:dyDescent="0.2">
      <c r="A4874" t="str">
        <f t="shared" si="408"/>
        <v>FAM136A</v>
      </c>
      <c r="B4874" t="s">
        <v>161</v>
      </c>
      <c r="C4874">
        <v>70528956</v>
      </c>
      <c r="D4874" t="s">
        <v>8</v>
      </c>
      <c r="E4874">
        <v>24</v>
      </c>
      <c r="F4874" t="s">
        <v>7679</v>
      </c>
      <c r="G4874">
        <v>0.77460021472399998</v>
      </c>
    </row>
    <row r="4875" spans="1:7" x14ac:dyDescent="0.2">
      <c r="A4875" t="str">
        <f t="shared" si="408"/>
        <v>FAM136A</v>
      </c>
      <c r="B4875" t="s">
        <v>161</v>
      </c>
      <c r="C4875">
        <v>70528939</v>
      </c>
      <c r="D4875" t="s">
        <v>3</v>
      </c>
      <c r="E4875">
        <v>24</v>
      </c>
      <c r="F4875" t="s">
        <v>7680</v>
      </c>
      <c r="G4875">
        <v>0.69829593472899998</v>
      </c>
    </row>
    <row r="4876" spans="1:7" x14ac:dyDescent="0.2">
      <c r="A4876" t="str">
        <f t="shared" si="408"/>
        <v>FAM136A</v>
      </c>
      <c r="B4876" t="s">
        <v>161</v>
      </c>
      <c r="C4876">
        <v>70529189</v>
      </c>
      <c r="D4876" t="s">
        <v>8</v>
      </c>
      <c r="E4876">
        <v>23</v>
      </c>
      <c r="F4876" t="s">
        <v>7681</v>
      </c>
      <c r="G4876">
        <v>0.84819567611900004</v>
      </c>
    </row>
    <row r="4877" spans="1:7" x14ac:dyDescent="0.2">
      <c r="A4877" t="str">
        <f t="shared" si="408"/>
        <v>FAM136A</v>
      </c>
      <c r="B4877" t="s">
        <v>161</v>
      </c>
      <c r="C4877">
        <v>70529195</v>
      </c>
      <c r="D4877" t="s">
        <v>8</v>
      </c>
      <c r="E4877">
        <v>24</v>
      </c>
      <c r="F4877" t="s">
        <v>7682</v>
      </c>
      <c r="G4877">
        <v>0.771959145284</v>
      </c>
    </row>
    <row r="4878" spans="1:7" x14ac:dyDescent="0.2">
      <c r="A4878" t="str">
        <f t="shared" si="408"/>
        <v>FAM136A</v>
      </c>
      <c r="B4878" t="s">
        <v>161</v>
      </c>
      <c r="C4878">
        <v>70529043</v>
      </c>
      <c r="D4878" t="s">
        <v>3</v>
      </c>
      <c r="E4878">
        <v>24</v>
      </c>
      <c r="F4878" t="s">
        <v>7683</v>
      </c>
      <c r="G4878">
        <v>0.107632285612</v>
      </c>
    </row>
    <row r="4879" spans="1:7" x14ac:dyDescent="0.2">
      <c r="A4879" t="str">
        <f t="shared" si="408"/>
        <v>FAM136A</v>
      </c>
      <c r="B4879" t="s">
        <v>161</v>
      </c>
      <c r="C4879">
        <v>70529002</v>
      </c>
      <c r="D4879" t="s">
        <v>8</v>
      </c>
      <c r="E4879">
        <v>24</v>
      </c>
      <c r="F4879" t="s">
        <v>7684</v>
      </c>
      <c r="G4879">
        <v>0.68228012011100003</v>
      </c>
    </row>
    <row r="4880" spans="1:7" x14ac:dyDescent="0.2">
      <c r="A4880" t="str">
        <f t="shared" si="408"/>
        <v>FAM136A</v>
      </c>
      <c r="B4880" t="s">
        <v>161</v>
      </c>
      <c r="C4880">
        <v>70529139</v>
      </c>
      <c r="D4880" t="s">
        <v>3</v>
      </c>
      <c r="E4880">
        <v>23</v>
      </c>
      <c r="F4880" t="s">
        <v>7685</v>
      </c>
      <c r="G4880">
        <v>0.98787163877999995</v>
      </c>
    </row>
    <row r="4881" spans="1:7" x14ac:dyDescent="0.2">
      <c r="A4881" t="str">
        <f t="shared" ref="A4881:A4899" si="409">"FAM208A"</f>
        <v>FAM208A</v>
      </c>
      <c r="B4881" t="s">
        <v>114</v>
      </c>
      <c r="C4881">
        <v>56717142</v>
      </c>
      <c r="D4881" t="s">
        <v>3</v>
      </c>
      <c r="E4881">
        <v>24</v>
      </c>
      <c r="F4881" t="s">
        <v>7686</v>
      </c>
      <c r="G4881">
        <v>1.3072120732000001</v>
      </c>
    </row>
    <row r="4882" spans="1:7" x14ac:dyDescent="0.2">
      <c r="A4882" t="str">
        <f t="shared" si="409"/>
        <v>FAM208A</v>
      </c>
      <c r="B4882" t="s">
        <v>114</v>
      </c>
      <c r="C4882">
        <v>56717212</v>
      </c>
      <c r="D4882" t="s">
        <v>3</v>
      </c>
      <c r="E4882">
        <v>23</v>
      </c>
      <c r="F4882" t="s">
        <v>7687</v>
      </c>
      <c r="G4882">
        <v>0.46641998501199999</v>
      </c>
    </row>
    <row r="4883" spans="1:7" x14ac:dyDescent="0.2">
      <c r="A4883" t="str">
        <f t="shared" si="409"/>
        <v>FAM208A</v>
      </c>
      <c r="B4883" t="s">
        <v>114</v>
      </c>
      <c r="C4883">
        <v>56716972</v>
      </c>
      <c r="D4883" t="s">
        <v>3</v>
      </c>
      <c r="E4883">
        <v>24</v>
      </c>
      <c r="F4883" t="s">
        <v>7688</v>
      </c>
      <c r="G4883">
        <v>0.67899878865200003</v>
      </c>
    </row>
    <row r="4884" spans="1:7" x14ac:dyDescent="0.2">
      <c r="A4884" t="str">
        <f t="shared" si="409"/>
        <v>FAM208A</v>
      </c>
      <c r="B4884" t="s">
        <v>114</v>
      </c>
      <c r="C4884">
        <v>56698232</v>
      </c>
      <c r="D4884" t="s">
        <v>8</v>
      </c>
      <c r="E4884">
        <v>28</v>
      </c>
      <c r="F4884" t="s">
        <v>7689</v>
      </c>
      <c r="G4884">
        <v>-8.3452066169299996E-2</v>
      </c>
    </row>
    <row r="4885" spans="1:7" x14ac:dyDescent="0.2">
      <c r="A4885" t="str">
        <f t="shared" si="409"/>
        <v>FAM208A</v>
      </c>
      <c r="B4885" t="s">
        <v>114</v>
      </c>
      <c r="C4885">
        <v>56698255</v>
      </c>
      <c r="D4885" t="s">
        <v>8</v>
      </c>
      <c r="E4885">
        <v>25</v>
      </c>
      <c r="F4885" t="s">
        <v>7690</v>
      </c>
      <c r="G4885">
        <v>0.131841133873</v>
      </c>
    </row>
    <row r="4886" spans="1:7" x14ac:dyDescent="0.2">
      <c r="A4886" t="str">
        <f t="shared" si="409"/>
        <v>FAM208A</v>
      </c>
      <c r="B4886" t="s">
        <v>114</v>
      </c>
      <c r="C4886">
        <v>56698266</v>
      </c>
      <c r="D4886" t="s">
        <v>8</v>
      </c>
      <c r="E4886">
        <v>27</v>
      </c>
      <c r="F4886" t="s">
        <v>7691</v>
      </c>
      <c r="G4886">
        <v>6.7092499947000006E-2</v>
      </c>
    </row>
    <row r="4887" spans="1:7" x14ac:dyDescent="0.2">
      <c r="A4887" t="str">
        <f t="shared" si="409"/>
        <v>FAM208A</v>
      </c>
      <c r="B4887" t="s">
        <v>114</v>
      </c>
      <c r="C4887">
        <v>56698273</v>
      </c>
      <c r="D4887" t="s">
        <v>8</v>
      </c>
      <c r="E4887">
        <v>28</v>
      </c>
      <c r="F4887" t="s">
        <v>7692</v>
      </c>
      <c r="G4887">
        <v>0.16945613434599999</v>
      </c>
    </row>
    <row r="4888" spans="1:7" x14ac:dyDescent="0.2">
      <c r="A4888" t="str">
        <f t="shared" si="409"/>
        <v>FAM208A</v>
      </c>
      <c r="B4888" t="s">
        <v>114</v>
      </c>
      <c r="C4888">
        <v>56698313</v>
      </c>
      <c r="D4888" t="s">
        <v>8</v>
      </c>
      <c r="E4888">
        <v>23</v>
      </c>
      <c r="F4888" t="s">
        <v>7693</v>
      </c>
      <c r="G4888">
        <v>0.21160039355900001</v>
      </c>
    </row>
    <row r="4889" spans="1:7" x14ac:dyDescent="0.2">
      <c r="A4889" t="str">
        <f t="shared" si="409"/>
        <v>FAM208A</v>
      </c>
      <c r="B4889" t="s">
        <v>114</v>
      </c>
      <c r="C4889">
        <v>56698335</v>
      </c>
      <c r="D4889" t="s">
        <v>8</v>
      </c>
      <c r="E4889">
        <v>24</v>
      </c>
      <c r="F4889" t="s">
        <v>7694</v>
      </c>
      <c r="G4889">
        <v>6.8257295934600004E-2</v>
      </c>
    </row>
    <row r="4890" spans="1:7" x14ac:dyDescent="0.2">
      <c r="A4890" t="str">
        <f t="shared" si="409"/>
        <v>FAM208A</v>
      </c>
      <c r="B4890" t="s">
        <v>114</v>
      </c>
      <c r="C4890">
        <v>56698368</v>
      </c>
      <c r="D4890" t="s">
        <v>8</v>
      </c>
      <c r="E4890">
        <v>26</v>
      </c>
      <c r="F4890" t="s">
        <v>7695</v>
      </c>
      <c r="G4890">
        <v>7.7216891527399995E-2</v>
      </c>
    </row>
    <row r="4891" spans="1:7" x14ac:dyDescent="0.2">
      <c r="A4891" t="str">
        <f t="shared" si="409"/>
        <v>FAM208A</v>
      </c>
      <c r="B4891" t="s">
        <v>114</v>
      </c>
      <c r="C4891">
        <v>56698395</v>
      </c>
      <c r="D4891" t="s">
        <v>8</v>
      </c>
      <c r="E4891">
        <v>27</v>
      </c>
      <c r="F4891" t="s">
        <v>7696</v>
      </c>
      <c r="G4891">
        <v>0.22376228768699999</v>
      </c>
    </row>
    <row r="4892" spans="1:7" x14ac:dyDescent="0.2">
      <c r="A4892" t="str">
        <f t="shared" si="409"/>
        <v>FAM208A</v>
      </c>
      <c r="B4892" t="s">
        <v>114</v>
      </c>
      <c r="C4892">
        <v>56698375</v>
      </c>
      <c r="D4892" t="s">
        <v>3</v>
      </c>
      <c r="E4892">
        <v>26</v>
      </c>
      <c r="F4892" t="s">
        <v>7697</v>
      </c>
      <c r="G4892">
        <v>-0.175858420096</v>
      </c>
    </row>
    <row r="4893" spans="1:7" x14ac:dyDescent="0.2">
      <c r="A4893" t="str">
        <f t="shared" si="409"/>
        <v>FAM208A</v>
      </c>
      <c r="B4893" t="s">
        <v>114</v>
      </c>
      <c r="C4893">
        <v>56717088</v>
      </c>
      <c r="D4893" t="s">
        <v>8</v>
      </c>
      <c r="E4893">
        <v>23</v>
      </c>
      <c r="F4893" t="s">
        <v>7698</v>
      </c>
      <c r="G4893">
        <v>0.34466537893799998</v>
      </c>
    </row>
    <row r="4894" spans="1:7" x14ac:dyDescent="0.2">
      <c r="A4894" t="str">
        <f t="shared" si="409"/>
        <v>FAM208A</v>
      </c>
      <c r="B4894" t="s">
        <v>114</v>
      </c>
      <c r="C4894">
        <v>56698204</v>
      </c>
      <c r="D4894" t="s">
        <v>8</v>
      </c>
      <c r="E4894">
        <v>24</v>
      </c>
      <c r="F4894" t="s">
        <v>7699</v>
      </c>
      <c r="G4894">
        <v>7.3368767788900002E-2</v>
      </c>
    </row>
    <row r="4895" spans="1:7" x14ac:dyDescent="0.2">
      <c r="A4895" t="str">
        <f t="shared" si="409"/>
        <v>FAM208A</v>
      </c>
      <c r="B4895" t="s">
        <v>114</v>
      </c>
      <c r="C4895">
        <v>56717207</v>
      </c>
      <c r="D4895" t="s">
        <v>8</v>
      </c>
      <c r="E4895">
        <v>24</v>
      </c>
      <c r="F4895" t="s">
        <v>7700</v>
      </c>
      <c r="G4895">
        <v>0.86355411703200002</v>
      </c>
    </row>
    <row r="4896" spans="1:7" x14ac:dyDescent="0.2">
      <c r="A4896" t="str">
        <f t="shared" si="409"/>
        <v>FAM208A</v>
      </c>
      <c r="B4896" t="s">
        <v>114</v>
      </c>
      <c r="C4896">
        <v>56717272</v>
      </c>
      <c r="D4896" t="s">
        <v>3</v>
      </c>
      <c r="E4896">
        <v>24</v>
      </c>
      <c r="F4896" t="s">
        <v>7701</v>
      </c>
      <c r="G4896">
        <v>8.5693847536699994E-2</v>
      </c>
    </row>
    <row r="4897" spans="1:7" x14ac:dyDescent="0.2">
      <c r="A4897" t="str">
        <f t="shared" si="409"/>
        <v>FAM208A</v>
      </c>
      <c r="B4897" t="s">
        <v>114</v>
      </c>
      <c r="C4897">
        <v>56717225</v>
      </c>
      <c r="D4897" t="s">
        <v>3</v>
      </c>
      <c r="E4897">
        <v>24</v>
      </c>
      <c r="F4897" t="s">
        <v>7702</v>
      </c>
      <c r="G4897">
        <v>0.61924868373300002</v>
      </c>
    </row>
    <row r="4898" spans="1:7" x14ac:dyDescent="0.2">
      <c r="A4898" t="str">
        <f t="shared" si="409"/>
        <v>FAM208A</v>
      </c>
      <c r="B4898" t="s">
        <v>114</v>
      </c>
      <c r="C4898">
        <v>56716982</v>
      </c>
      <c r="D4898" t="s">
        <v>3</v>
      </c>
      <c r="E4898">
        <v>24</v>
      </c>
      <c r="F4898" t="s">
        <v>7703</v>
      </c>
      <c r="G4898">
        <v>0.82923380976899996</v>
      </c>
    </row>
    <row r="4899" spans="1:7" x14ac:dyDescent="0.2">
      <c r="A4899" t="str">
        <f t="shared" si="409"/>
        <v>FAM208A</v>
      </c>
      <c r="B4899" t="s">
        <v>114</v>
      </c>
      <c r="C4899">
        <v>56717247</v>
      </c>
      <c r="D4899" t="s">
        <v>3</v>
      </c>
      <c r="E4899">
        <v>24</v>
      </c>
      <c r="F4899" t="s">
        <v>7704</v>
      </c>
      <c r="G4899">
        <v>0.55498199855599994</v>
      </c>
    </row>
    <row r="4900" spans="1:7" x14ac:dyDescent="0.2">
      <c r="A4900" t="str">
        <f t="shared" ref="A4900:A4909" si="410">"FAM210A"</f>
        <v>FAM210A</v>
      </c>
      <c r="B4900" t="s">
        <v>1918</v>
      </c>
      <c r="C4900">
        <v>13726571</v>
      </c>
      <c r="D4900" t="s">
        <v>8</v>
      </c>
      <c r="E4900">
        <v>24</v>
      </c>
      <c r="F4900" t="s">
        <v>7705</v>
      </c>
      <c r="G4900">
        <v>0.29467880685999998</v>
      </c>
    </row>
    <row r="4901" spans="1:7" x14ac:dyDescent="0.2">
      <c r="A4901" t="str">
        <f t="shared" si="410"/>
        <v>FAM210A</v>
      </c>
      <c r="B4901" t="s">
        <v>1918</v>
      </c>
      <c r="C4901">
        <v>13726458</v>
      </c>
      <c r="D4901" t="s">
        <v>8</v>
      </c>
      <c r="E4901">
        <v>24</v>
      </c>
      <c r="F4901" t="s">
        <v>7706</v>
      </c>
      <c r="G4901">
        <v>2.4544179717E-2</v>
      </c>
    </row>
    <row r="4902" spans="1:7" x14ac:dyDescent="0.2">
      <c r="A4902" t="str">
        <f t="shared" si="410"/>
        <v>FAM210A</v>
      </c>
      <c r="B4902" t="s">
        <v>1918</v>
      </c>
      <c r="C4902">
        <v>13726436</v>
      </c>
      <c r="D4902" t="s">
        <v>8</v>
      </c>
      <c r="E4902">
        <v>22</v>
      </c>
      <c r="F4902" t="s">
        <v>7707</v>
      </c>
      <c r="G4902">
        <v>0.53051736280999995</v>
      </c>
    </row>
    <row r="4903" spans="1:7" x14ac:dyDescent="0.2">
      <c r="A4903" t="str">
        <f t="shared" si="410"/>
        <v>FAM210A</v>
      </c>
      <c r="B4903" t="s">
        <v>1918</v>
      </c>
      <c r="C4903">
        <v>13726360</v>
      </c>
      <c r="D4903" t="s">
        <v>3</v>
      </c>
      <c r="E4903">
        <v>24</v>
      </c>
      <c r="F4903" t="s">
        <v>7708</v>
      </c>
      <c r="G4903">
        <v>0.23285691586900001</v>
      </c>
    </row>
    <row r="4904" spans="1:7" x14ac:dyDescent="0.2">
      <c r="A4904" t="str">
        <f t="shared" si="410"/>
        <v>FAM210A</v>
      </c>
      <c r="B4904" t="s">
        <v>1918</v>
      </c>
      <c r="C4904">
        <v>13726422</v>
      </c>
      <c r="D4904" t="s">
        <v>3</v>
      </c>
      <c r="E4904">
        <v>24</v>
      </c>
      <c r="F4904" t="s">
        <v>7709</v>
      </c>
      <c r="G4904">
        <v>6.0383116222299998E-2</v>
      </c>
    </row>
    <row r="4905" spans="1:7" x14ac:dyDescent="0.2">
      <c r="A4905" t="str">
        <f t="shared" si="410"/>
        <v>FAM210A</v>
      </c>
      <c r="B4905" t="s">
        <v>1918</v>
      </c>
      <c r="C4905">
        <v>13726465</v>
      </c>
      <c r="D4905" t="s">
        <v>3</v>
      </c>
      <c r="E4905">
        <v>24</v>
      </c>
      <c r="F4905" t="s">
        <v>7710</v>
      </c>
      <c r="G4905">
        <v>-1.7242723048200001E-2</v>
      </c>
    </row>
    <row r="4906" spans="1:7" x14ac:dyDescent="0.2">
      <c r="A4906" t="str">
        <f t="shared" si="410"/>
        <v>FAM210A</v>
      </c>
      <c r="B4906" t="s">
        <v>1918</v>
      </c>
      <c r="C4906">
        <v>13726495</v>
      </c>
      <c r="D4906" t="s">
        <v>3</v>
      </c>
      <c r="E4906">
        <v>24</v>
      </c>
      <c r="F4906" t="s">
        <v>7711</v>
      </c>
      <c r="G4906">
        <v>0.17320340498199999</v>
      </c>
    </row>
    <row r="4907" spans="1:7" x14ac:dyDescent="0.2">
      <c r="A4907" t="str">
        <f t="shared" si="410"/>
        <v>FAM210A</v>
      </c>
      <c r="B4907" t="s">
        <v>1918</v>
      </c>
      <c r="C4907">
        <v>13726390</v>
      </c>
      <c r="D4907" t="s">
        <v>8</v>
      </c>
      <c r="E4907">
        <v>24</v>
      </c>
      <c r="F4907" t="s">
        <v>7712</v>
      </c>
      <c r="G4907">
        <v>0.81307744368400003</v>
      </c>
    </row>
    <row r="4908" spans="1:7" x14ac:dyDescent="0.2">
      <c r="A4908" t="str">
        <f t="shared" si="410"/>
        <v>FAM210A</v>
      </c>
      <c r="B4908" t="s">
        <v>1918</v>
      </c>
      <c r="C4908">
        <v>13726532</v>
      </c>
      <c r="D4908" t="s">
        <v>3</v>
      </c>
      <c r="E4908">
        <v>24</v>
      </c>
      <c r="F4908" t="s">
        <v>7713</v>
      </c>
      <c r="G4908">
        <v>1.35295989582</v>
      </c>
    </row>
    <row r="4909" spans="1:7" x14ac:dyDescent="0.2">
      <c r="A4909" t="str">
        <f t="shared" si="410"/>
        <v>FAM210A</v>
      </c>
      <c r="B4909" t="s">
        <v>1918</v>
      </c>
      <c r="C4909">
        <v>13726507</v>
      </c>
      <c r="D4909" t="s">
        <v>3</v>
      </c>
      <c r="E4909">
        <v>23</v>
      </c>
      <c r="F4909" t="s">
        <v>7714</v>
      </c>
      <c r="G4909">
        <v>0.83396266050000001</v>
      </c>
    </row>
    <row r="4910" spans="1:7" x14ac:dyDescent="0.2">
      <c r="A4910" t="str">
        <f t="shared" ref="A4910:A4919" si="411">"FAM32A"</f>
        <v>FAM32A</v>
      </c>
      <c r="B4910" t="s">
        <v>245</v>
      </c>
      <c r="C4910">
        <v>16296284</v>
      </c>
      <c r="D4910" t="s">
        <v>3</v>
      </c>
      <c r="E4910">
        <v>22</v>
      </c>
      <c r="F4910" t="s">
        <v>7715</v>
      </c>
      <c r="G4910">
        <v>-5.0876928284999998E-2</v>
      </c>
    </row>
    <row r="4911" spans="1:7" x14ac:dyDescent="0.2">
      <c r="A4911" t="str">
        <f t="shared" si="411"/>
        <v>FAM32A</v>
      </c>
      <c r="B4911" t="s">
        <v>245</v>
      </c>
      <c r="C4911">
        <v>16296348</v>
      </c>
      <c r="D4911" t="s">
        <v>8</v>
      </c>
      <c r="E4911">
        <v>23</v>
      </c>
      <c r="F4911" t="s">
        <v>7716</v>
      </c>
      <c r="G4911">
        <v>0.87413165345599997</v>
      </c>
    </row>
    <row r="4912" spans="1:7" x14ac:dyDescent="0.2">
      <c r="A4912" t="str">
        <f t="shared" si="411"/>
        <v>FAM32A</v>
      </c>
      <c r="B4912" t="s">
        <v>245</v>
      </c>
      <c r="C4912">
        <v>16296339</v>
      </c>
      <c r="D4912" t="s">
        <v>8</v>
      </c>
      <c r="E4912">
        <v>24</v>
      </c>
      <c r="F4912" t="s">
        <v>7717</v>
      </c>
      <c r="G4912">
        <v>8.4366052106799996E-2</v>
      </c>
    </row>
    <row r="4913" spans="1:7" x14ac:dyDescent="0.2">
      <c r="A4913" t="str">
        <f t="shared" si="411"/>
        <v>FAM32A</v>
      </c>
      <c r="B4913" t="s">
        <v>245</v>
      </c>
      <c r="C4913">
        <v>16296332</v>
      </c>
      <c r="D4913" t="s">
        <v>8</v>
      </c>
      <c r="E4913">
        <v>24</v>
      </c>
      <c r="F4913" t="s">
        <v>7718</v>
      </c>
      <c r="G4913">
        <v>0.481666017482</v>
      </c>
    </row>
    <row r="4914" spans="1:7" x14ac:dyDescent="0.2">
      <c r="A4914" t="str">
        <f t="shared" si="411"/>
        <v>FAM32A</v>
      </c>
      <c r="B4914" t="s">
        <v>245</v>
      </c>
      <c r="C4914">
        <v>16296244</v>
      </c>
      <c r="D4914" t="s">
        <v>8</v>
      </c>
      <c r="E4914">
        <v>24</v>
      </c>
      <c r="F4914" t="s">
        <v>7719</v>
      </c>
      <c r="G4914">
        <v>0.98356734805000001</v>
      </c>
    </row>
    <row r="4915" spans="1:7" x14ac:dyDescent="0.2">
      <c r="A4915" t="str">
        <f t="shared" si="411"/>
        <v>FAM32A</v>
      </c>
      <c r="B4915" t="s">
        <v>245</v>
      </c>
      <c r="C4915">
        <v>16296402</v>
      </c>
      <c r="D4915" t="s">
        <v>3</v>
      </c>
      <c r="E4915">
        <v>23</v>
      </c>
      <c r="F4915" t="s">
        <v>7720</v>
      </c>
      <c r="G4915">
        <v>0.65797960696199997</v>
      </c>
    </row>
    <row r="4916" spans="1:7" x14ac:dyDescent="0.2">
      <c r="A4916" t="str">
        <f t="shared" si="411"/>
        <v>FAM32A</v>
      </c>
      <c r="B4916" t="s">
        <v>245</v>
      </c>
      <c r="C4916">
        <v>16296333</v>
      </c>
      <c r="D4916" t="s">
        <v>3</v>
      </c>
      <c r="E4916">
        <v>21</v>
      </c>
      <c r="F4916" t="s">
        <v>7721</v>
      </c>
      <c r="G4916">
        <v>-7.0915079978899995E-2</v>
      </c>
    </row>
    <row r="4917" spans="1:7" x14ac:dyDescent="0.2">
      <c r="A4917" t="str">
        <f t="shared" si="411"/>
        <v>FAM32A</v>
      </c>
      <c r="B4917" t="s">
        <v>245</v>
      </c>
      <c r="C4917">
        <v>16296520</v>
      </c>
      <c r="D4917" t="s">
        <v>8</v>
      </c>
      <c r="E4917">
        <v>24</v>
      </c>
      <c r="F4917" t="s">
        <v>7722</v>
      </c>
      <c r="G4917">
        <v>0.28051594738500002</v>
      </c>
    </row>
    <row r="4918" spans="1:7" x14ac:dyDescent="0.2">
      <c r="A4918" t="str">
        <f t="shared" si="411"/>
        <v>FAM32A</v>
      </c>
      <c r="B4918" t="s">
        <v>245</v>
      </c>
      <c r="C4918">
        <v>16296342</v>
      </c>
      <c r="D4918" t="s">
        <v>3</v>
      </c>
      <c r="E4918">
        <v>24</v>
      </c>
      <c r="F4918" t="s">
        <v>7723</v>
      </c>
      <c r="G4918">
        <v>-1.24853754004E-2</v>
      </c>
    </row>
    <row r="4919" spans="1:7" x14ac:dyDescent="0.2">
      <c r="A4919" t="str">
        <f t="shared" si="411"/>
        <v>FAM32A</v>
      </c>
      <c r="B4919" t="s">
        <v>245</v>
      </c>
      <c r="C4919">
        <v>16296392</v>
      </c>
      <c r="D4919" t="s">
        <v>3</v>
      </c>
      <c r="E4919">
        <v>23</v>
      </c>
      <c r="F4919" t="s">
        <v>7724</v>
      </c>
      <c r="G4919">
        <v>1.1423009984900001</v>
      </c>
    </row>
    <row r="4920" spans="1:7" x14ac:dyDescent="0.2">
      <c r="A4920" t="str">
        <f t="shared" ref="A4920:A4929" si="412">"FAM50A"</f>
        <v>FAM50A</v>
      </c>
      <c r="B4920" t="s">
        <v>172</v>
      </c>
      <c r="C4920">
        <v>153672767</v>
      </c>
      <c r="D4920" t="s">
        <v>8</v>
      </c>
      <c r="E4920">
        <v>25</v>
      </c>
      <c r="F4920" t="s">
        <v>7725</v>
      </c>
      <c r="G4920">
        <v>1.0230326273399999</v>
      </c>
    </row>
    <row r="4921" spans="1:7" x14ac:dyDescent="0.2">
      <c r="A4921" t="str">
        <f t="shared" si="412"/>
        <v>FAM50A</v>
      </c>
      <c r="B4921" t="s">
        <v>172</v>
      </c>
      <c r="C4921">
        <v>153672700</v>
      </c>
      <c r="D4921" t="s">
        <v>3</v>
      </c>
      <c r="E4921">
        <v>23</v>
      </c>
      <c r="F4921" t="s">
        <v>7726</v>
      </c>
      <c r="G4921">
        <v>9.5392093324599997E-2</v>
      </c>
    </row>
    <row r="4922" spans="1:7" x14ac:dyDescent="0.2">
      <c r="A4922" t="str">
        <f t="shared" si="412"/>
        <v>FAM50A</v>
      </c>
      <c r="B4922" t="s">
        <v>172</v>
      </c>
      <c r="C4922">
        <v>153672580</v>
      </c>
      <c r="D4922" t="s">
        <v>3</v>
      </c>
      <c r="E4922">
        <v>23</v>
      </c>
      <c r="F4922" t="s">
        <v>7727</v>
      </c>
      <c r="G4922">
        <v>0.38828026624500001</v>
      </c>
    </row>
    <row r="4923" spans="1:7" x14ac:dyDescent="0.2">
      <c r="A4923" t="str">
        <f t="shared" si="412"/>
        <v>FAM50A</v>
      </c>
      <c r="B4923" t="s">
        <v>172</v>
      </c>
      <c r="C4923">
        <v>153672690</v>
      </c>
      <c r="D4923" t="s">
        <v>8</v>
      </c>
      <c r="E4923">
        <v>25</v>
      </c>
      <c r="F4923" t="s">
        <v>7728</v>
      </c>
      <c r="G4923">
        <v>0.15890746972399999</v>
      </c>
    </row>
    <row r="4924" spans="1:7" x14ac:dyDescent="0.2">
      <c r="A4924" t="str">
        <f t="shared" si="412"/>
        <v>FAM50A</v>
      </c>
      <c r="B4924" t="s">
        <v>172</v>
      </c>
      <c r="C4924">
        <v>153672500</v>
      </c>
      <c r="D4924" t="s">
        <v>8</v>
      </c>
      <c r="E4924">
        <v>23</v>
      </c>
      <c r="F4924" t="s">
        <v>7729</v>
      </c>
      <c r="G4924">
        <v>1.2689303885100001</v>
      </c>
    </row>
    <row r="4925" spans="1:7" x14ac:dyDescent="0.2">
      <c r="A4925" t="str">
        <f t="shared" si="412"/>
        <v>FAM50A</v>
      </c>
      <c r="B4925" t="s">
        <v>172</v>
      </c>
      <c r="C4925">
        <v>153672482</v>
      </c>
      <c r="D4925" t="s">
        <v>8</v>
      </c>
      <c r="E4925">
        <v>23</v>
      </c>
      <c r="F4925" t="s">
        <v>7730</v>
      </c>
      <c r="G4925">
        <v>7.5756629238000001E-2</v>
      </c>
    </row>
    <row r="4926" spans="1:7" x14ac:dyDescent="0.2">
      <c r="A4926" t="str">
        <f t="shared" si="412"/>
        <v>FAM50A</v>
      </c>
      <c r="B4926" t="s">
        <v>172</v>
      </c>
      <c r="C4926">
        <v>153672464</v>
      </c>
      <c r="D4926" t="s">
        <v>8</v>
      </c>
      <c r="E4926">
        <v>24</v>
      </c>
      <c r="F4926" t="s">
        <v>7731</v>
      </c>
      <c r="G4926">
        <v>5.8949204018299999E-2</v>
      </c>
    </row>
    <row r="4927" spans="1:7" x14ac:dyDescent="0.2">
      <c r="A4927" t="str">
        <f t="shared" si="412"/>
        <v>FAM50A</v>
      </c>
      <c r="B4927" t="s">
        <v>172</v>
      </c>
      <c r="C4927">
        <v>153672735</v>
      </c>
      <c r="D4927" t="s">
        <v>3</v>
      </c>
      <c r="E4927">
        <v>24</v>
      </c>
      <c r="F4927" t="s">
        <v>7732</v>
      </c>
      <c r="G4927">
        <v>0.21295155444700001</v>
      </c>
    </row>
    <row r="4928" spans="1:7" x14ac:dyDescent="0.2">
      <c r="A4928" t="str">
        <f t="shared" si="412"/>
        <v>FAM50A</v>
      </c>
      <c r="B4928" t="s">
        <v>172</v>
      </c>
      <c r="C4928">
        <v>153672571</v>
      </c>
      <c r="D4928" t="s">
        <v>3</v>
      </c>
      <c r="E4928">
        <v>23</v>
      </c>
      <c r="F4928" t="s">
        <v>7733</v>
      </c>
      <c r="G4928">
        <v>0.70803698415100003</v>
      </c>
    </row>
    <row r="4929" spans="1:7" x14ac:dyDescent="0.2">
      <c r="A4929" t="str">
        <f t="shared" si="412"/>
        <v>FAM50A</v>
      </c>
      <c r="B4929" t="s">
        <v>172</v>
      </c>
      <c r="C4929">
        <v>153672705</v>
      </c>
      <c r="D4929" t="s">
        <v>8</v>
      </c>
      <c r="E4929">
        <v>24</v>
      </c>
      <c r="F4929" t="s">
        <v>7734</v>
      </c>
      <c r="G4929">
        <v>1.7397398166799999E-2</v>
      </c>
    </row>
    <row r="4930" spans="1:7" x14ac:dyDescent="0.2">
      <c r="A4930" t="str">
        <f t="shared" ref="A4930:A4939" si="413">"FAM98B"</f>
        <v>FAM98B</v>
      </c>
      <c r="B4930" t="s">
        <v>514</v>
      </c>
      <c r="C4930">
        <v>38746402</v>
      </c>
      <c r="D4930" t="s">
        <v>8</v>
      </c>
      <c r="E4930">
        <v>24</v>
      </c>
      <c r="F4930" t="s">
        <v>7735</v>
      </c>
      <c r="G4930">
        <v>0.97727651635000001</v>
      </c>
    </row>
    <row r="4931" spans="1:7" x14ac:dyDescent="0.2">
      <c r="A4931" t="str">
        <f t="shared" si="413"/>
        <v>FAM98B</v>
      </c>
      <c r="B4931" t="s">
        <v>514</v>
      </c>
      <c r="C4931">
        <v>38746549</v>
      </c>
      <c r="D4931" t="s">
        <v>3</v>
      </c>
      <c r="E4931">
        <v>23</v>
      </c>
      <c r="F4931" t="s">
        <v>7736</v>
      </c>
      <c r="G4931">
        <v>0.20750544482200001</v>
      </c>
    </row>
    <row r="4932" spans="1:7" x14ac:dyDescent="0.2">
      <c r="A4932" t="str">
        <f t="shared" si="413"/>
        <v>FAM98B</v>
      </c>
      <c r="B4932" t="s">
        <v>514</v>
      </c>
      <c r="C4932">
        <v>38746323</v>
      </c>
      <c r="D4932" t="s">
        <v>8</v>
      </c>
      <c r="E4932">
        <v>21</v>
      </c>
      <c r="F4932" t="s">
        <v>7737</v>
      </c>
      <c r="G4932">
        <v>3.9862742068299997E-2</v>
      </c>
    </row>
    <row r="4933" spans="1:7" x14ac:dyDescent="0.2">
      <c r="A4933" t="str">
        <f t="shared" si="413"/>
        <v>FAM98B</v>
      </c>
      <c r="B4933" t="s">
        <v>514</v>
      </c>
      <c r="C4933">
        <v>38746611</v>
      </c>
      <c r="D4933" t="s">
        <v>8</v>
      </c>
      <c r="E4933">
        <v>23</v>
      </c>
      <c r="F4933" t="s">
        <v>7738</v>
      </c>
      <c r="G4933">
        <v>0.141533787971</v>
      </c>
    </row>
    <row r="4934" spans="1:7" x14ac:dyDescent="0.2">
      <c r="A4934" t="str">
        <f t="shared" si="413"/>
        <v>FAM98B</v>
      </c>
      <c r="B4934" t="s">
        <v>514</v>
      </c>
      <c r="C4934">
        <v>38746530</v>
      </c>
      <c r="D4934" t="s">
        <v>3</v>
      </c>
      <c r="E4934">
        <v>24</v>
      </c>
      <c r="F4934" t="s">
        <v>7739</v>
      </c>
      <c r="G4934">
        <v>0.45918360464500002</v>
      </c>
    </row>
    <row r="4935" spans="1:7" x14ac:dyDescent="0.2">
      <c r="A4935" t="str">
        <f t="shared" si="413"/>
        <v>FAM98B</v>
      </c>
      <c r="B4935" t="s">
        <v>514</v>
      </c>
      <c r="C4935">
        <v>38746383</v>
      </c>
      <c r="D4935" t="s">
        <v>3</v>
      </c>
      <c r="E4935">
        <v>24</v>
      </c>
      <c r="F4935" t="s">
        <v>7740</v>
      </c>
      <c r="G4935">
        <v>0.371378425816</v>
      </c>
    </row>
    <row r="4936" spans="1:7" x14ac:dyDescent="0.2">
      <c r="A4936" t="str">
        <f t="shared" si="413"/>
        <v>FAM98B</v>
      </c>
      <c r="B4936" t="s">
        <v>514</v>
      </c>
      <c r="C4936">
        <v>38746288</v>
      </c>
      <c r="D4936" t="s">
        <v>3</v>
      </c>
      <c r="E4936">
        <v>23</v>
      </c>
      <c r="F4936" t="s">
        <v>7741</v>
      </c>
      <c r="G4936">
        <v>0.207033267125</v>
      </c>
    </row>
    <row r="4937" spans="1:7" x14ac:dyDescent="0.2">
      <c r="A4937" t="str">
        <f t="shared" si="413"/>
        <v>FAM98B</v>
      </c>
      <c r="B4937" t="s">
        <v>514</v>
      </c>
      <c r="C4937">
        <v>38746381</v>
      </c>
      <c r="D4937" t="s">
        <v>8</v>
      </c>
      <c r="E4937">
        <v>24</v>
      </c>
      <c r="F4937" t="s">
        <v>7742</v>
      </c>
      <c r="G4937">
        <v>4.7649990100599997E-2</v>
      </c>
    </row>
    <row r="4938" spans="1:7" x14ac:dyDescent="0.2">
      <c r="A4938" t="str">
        <f t="shared" si="413"/>
        <v>FAM98B</v>
      </c>
      <c r="B4938" t="s">
        <v>514</v>
      </c>
      <c r="C4938">
        <v>38746374</v>
      </c>
      <c r="D4938" t="s">
        <v>8</v>
      </c>
      <c r="E4938">
        <v>24</v>
      </c>
      <c r="F4938" t="s">
        <v>7743</v>
      </c>
      <c r="G4938">
        <v>1.41283105981</v>
      </c>
    </row>
    <row r="4939" spans="1:7" x14ac:dyDescent="0.2">
      <c r="A4939" t="str">
        <f t="shared" si="413"/>
        <v>FAM98B</v>
      </c>
      <c r="B4939" t="s">
        <v>514</v>
      </c>
      <c r="C4939">
        <v>38746540</v>
      </c>
      <c r="D4939" t="s">
        <v>8</v>
      </c>
      <c r="E4939">
        <v>23</v>
      </c>
      <c r="F4939" t="s">
        <v>7744</v>
      </c>
      <c r="G4939">
        <v>0.60989242383599995</v>
      </c>
    </row>
    <row r="4940" spans="1:7" x14ac:dyDescent="0.2">
      <c r="A4940" t="str">
        <f t="shared" ref="A4940:A4949" si="414">"FANCB"</f>
        <v>FANCB</v>
      </c>
      <c r="B4940" t="s">
        <v>172</v>
      </c>
      <c r="C4940">
        <v>14891010</v>
      </c>
      <c r="D4940" t="s">
        <v>3</v>
      </c>
      <c r="E4940">
        <v>23</v>
      </c>
      <c r="F4940" t="s">
        <v>7745</v>
      </c>
      <c r="G4940">
        <v>7.9917618337099997E-2</v>
      </c>
    </row>
    <row r="4941" spans="1:7" x14ac:dyDescent="0.2">
      <c r="A4941" t="str">
        <f t="shared" si="414"/>
        <v>FANCB</v>
      </c>
      <c r="B4941" t="s">
        <v>172</v>
      </c>
      <c r="C4941">
        <v>14891231</v>
      </c>
      <c r="D4941" t="s">
        <v>8</v>
      </c>
      <c r="E4941">
        <v>22</v>
      </c>
      <c r="F4941" t="s">
        <v>7746</v>
      </c>
      <c r="G4941">
        <v>1.6652268104400001</v>
      </c>
    </row>
    <row r="4942" spans="1:7" x14ac:dyDescent="0.2">
      <c r="A4942" t="str">
        <f t="shared" si="414"/>
        <v>FANCB</v>
      </c>
      <c r="B4942" t="s">
        <v>172</v>
      </c>
      <c r="C4942">
        <v>14891225</v>
      </c>
      <c r="D4942" t="s">
        <v>8</v>
      </c>
      <c r="E4942">
        <v>22</v>
      </c>
      <c r="F4942" t="s">
        <v>7747</v>
      </c>
      <c r="G4942">
        <v>0.41103784488099998</v>
      </c>
    </row>
    <row r="4943" spans="1:7" x14ac:dyDescent="0.2">
      <c r="A4943" t="str">
        <f t="shared" si="414"/>
        <v>FANCB</v>
      </c>
      <c r="B4943" t="s">
        <v>172</v>
      </c>
      <c r="C4943">
        <v>14890994</v>
      </c>
      <c r="D4943" t="s">
        <v>8</v>
      </c>
      <c r="E4943">
        <v>24</v>
      </c>
      <c r="F4943" t="s">
        <v>7748</v>
      </c>
      <c r="G4943">
        <v>0.38946021999899999</v>
      </c>
    </row>
    <row r="4944" spans="1:7" x14ac:dyDescent="0.2">
      <c r="A4944" t="str">
        <f t="shared" si="414"/>
        <v>FANCB</v>
      </c>
      <c r="B4944" t="s">
        <v>172</v>
      </c>
      <c r="C4944">
        <v>14891197</v>
      </c>
      <c r="D4944" t="s">
        <v>3</v>
      </c>
      <c r="E4944">
        <v>24</v>
      </c>
      <c r="F4944" t="s">
        <v>7749</v>
      </c>
      <c r="G4944">
        <v>0.23092747556000001</v>
      </c>
    </row>
    <row r="4945" spans="1:7" x14ac:dyDescent="0.2">
      <c r="A4945" t="str">
        <f t="shared" si="414"/>
        <v>FANCB</v>
      </c>
      <c r="B4945" t="s">
        <v>172</v>
      </c>
      <c r="C4945">
        <v>14891134</v>
      </c>
      <c r="D4945" t="s">
        <v>3</v>
      </c>
      <c r="E4945">
        <v>21</v>
      </c>
      <c r="F4945" t="s">
        <v>7750</v>
      </c>
      <c r="G4945">
        <v>0.61820925734999999</v>
      </c>
    </row>
    <row r="4946" spans="1:7" x14ac:dyDescent="0.2">
      <c r="A4946" t="str">
        <f t="shared" si="414"/>
        <v>FANCB</v>
      </c>
      <c r="B4946" t="s">
        <v>172</v>
      </c>
      <c r="C4946">
        <v>14891052</v>
      </c>
      <c r="D4946" t="s">
        <v>3</v>
      </c>
      <c r="E4946">
        <v>23</v>
      </c>
      <c r="F4946" t="s">
        <v>7751</v>
      </c>
      <c r="G4946">
        <v>0.68428704160499998</v>
      </c>
    </row>
    <row r="4947" spans="1:7" x14ac:dyDescent="0.2">
      <c r="A4947" t="str">
        <f t="shared" si="414"/>
        <v>FANCB</v>
      </c>
      <c r="B4947" t="s">
        <v>172</v>
      </c>
      <c r="C4947">
        <v>14891097</v>
      </c>
      <c r="D4947" t="s">
        <v>3</v>
      </c>
      <c r="E4947">
        <v>24</v>
      </c>
      <c r="F4947" t="s">
        <v>7752</v>
      </c>
      <c r="G4947">
        <v>0.65048614795399995</v>
      </c>
    </row>
    <row r="4948" spans="1:7" x14ac:dyDescent="0.2">
      <c r="A4948" t="str">
        <f t="shared" si="414"/>
        <v>FANCB</v>
      </c>
      <c r="B4948" t="s">
        <v>172</v>
      </c>
      <c r="C4948">
        <v>14890955</v>
      </c>
      <c r="D4948" t="s">
        <v>3</v>
      </c>
      <c r="E4948">
        <v>24</v>
      </c>
      <c r="F4948" t="s">
        <v>7753</v>
      </c>
      <c r="G4948">
        <v>9.9185774873399996E-3</v>
      </c>
    </row>
    <row r="4949" spans="1:7" x14ac:dyDescent="0.2">
      <c r="A4949" t="str">
        <f t="shared" si="414"/>
        <v>FANCB</v>
      </c>
      <c r="B4949" t="s">
        <v>172</v>
      </c>
      <c r="C4949">
        <v>14890983</v>
      </c>
      <c r="D4949" t="s">
        <v>3</v>
      </c>
      <c r="E4949">
        <v>23</v>
      </c>
      <c r="F4949" t="s">
        <v>7754</v>
      </c>
      <c r="G4949">
        <v>0.53642856221400004</v>
      </c>
    </row>
    <row r="4950" spans="1:7" x14ac:dyDescent="0.2">
      <c r="A4950" t="str">
        <f t="shared" ref="A4950:A4959" si="415">"FANCG"</f>
        <v>FANCG</v>
      </c>
      <c r="B4950" t="s">
        <v>15</v>
      </c>
      <c r="C4950">
        <v>35079959</v>
      </c>
      <c r="D4950" t="s">
        <v>8</v>
      </c>
      <c r="E4950">
        <v>23</v>
      </c>
      <c r="F4950" t="s">
        <v>7755</v>
      </c>
      <c r="G4950">
        <v>0.92647545796899999</v>
      </c>
    </row>
    <row r="4951" spans="1:7" x14ac:dyDescent="0.2">
      <c r="A4951" t="str">
        <f t="shared" si="415"/>
        <v>FANCG</v>
      </c>
      <c r="B4951" t="s">
        <v>15</v>
      </c>
      <c r="C4951">
        <v>35079860</v>
      </c>
      <c r="D4951" t="s">
        <v>8</v>
      </c>
      <c r="E4951">
        <v>24</v>
      </c>
      <c r="F4951" t="s">
        <v>7756</v>
      </c>
      <c r="G4951">
        <v>0.24668712821700001</v>
      </c>
    </row>
    <row r="4952" spans="1:7" x14ac:dyDescent="0.2">
      <c r="A4952" t="str">
        <f t="shared" si="415"/>
        <v>FANCG</v>
      </c>
      <c r="B4952" t="s">
        <v>15</v>
      </c>
      <c r="C4952">
        <v>35079939</v>
      </c>
      <c r="D4952" t="s">
        <v>8</v>
      </c>
      <c r="E4952">
        <v>23</v>
      </c>
      <c r="F4952" t="s">
        <v>7757</v>
      </c>
      <c r="G4952">
        <v>0.797786745548</v>
      </c>
    </row>
    <row r="4953" spans="1:7" x14ac:dyDescent="0.2">
      <c r="A4953" t="str">
        <f t="shared" si="415"/>
        <v>FANCG</v>
      </c>
      <c r="B4953" t="s">
        <v>15</v>
      </c>
      <c r="C4953">
        <v>35079920</v>
      </c>
      <c r="D4953" t="s">
        <v>8</v>
      </c>
      <c r="E4953">
        <v>23</v>
      </c>
      <c r="F4953" t="s">
        <v>7758</v>
      </c>
      <c r="G4953">
        <v>1.0194607565</v>
      </c>
    </row>
    <row r="4954" spans="1:7" x14ac:dyDescent="0.2">
      <c r="A4954" t="str">
        <f t="shared" si="415"/>
        <v>FANCG</v>
      </c>
      <c r="B4954" t="s">
        <v>15</v>
      </c>
      <c r="C4954">
        <v>35079899</v>
      </c>
      <c r="D4954" t="s">
        <v>8</v>
      </c>
      <c r="E4954">
        <v>24</v>
      </c>
      <c r="F4954" t="s">
        <v>7759</v>
      </c>
      <c r="G4954">
        <v>0.83620239210299996</v>
      </c>
    </row>
    <row r="4955" spans="1:7" x14ac:dyDescent="0.2">
      <c r="A4955" t="str">
        <f t="shared" si="415"/>
        <v>FANCG</v>
      </c>
      <c r="B4955" t="s">
        <v>15</v>
      </c>
      <c r="C4955">
        <v>35080019</v>
      </c>
      <c r="D4955" t="s">
        <v>3</v>
      </c>
      <c r="E4955">
        <v>24</v>
      </c>
      <c r="F4955" t="s">
        <v>7760</v>
      </c>
      <c r="G4955">
        <v>0.110161308774</v>
      </c>
    </row>
    <row r="4956" spans="1:7" x14ac:dyDescent="0.2">
      <c r="A4956" t="str">
        <f t="shared" si="415"/>
        <v>FANCG</v>
      </c>
      <c r="B4956" t="s">
        <v>15</v>
      </c>
      <c r="C4956">
        <v>35079741</v>
      </c>
      <c r="D4956" t="s">
        <v>8</v>
      </c>
      <c r="E4956">
        <v>24</v>
      </c>
      <c r="F4956" t="s">
        <v>7761</v>
      </c>
      <c r="G4956">
        <v>1.0540637855299999</v>
      </c>
    </row>
    <row r="4957" spans="1:7" x14ac:dyDescent="0.2">
      <c r="A4957" t="str">
        <f t="shared" si="415"/>
        <v>FANCG</v>
      </c>
      <c r="B4957" t="s">
        <v>15</v>
      </c>
      <c r="C4957">
        <v>35079768</v>
      </c>
      <c r="D4957" t="s">
        <v>8</v>
      </c>
      <c r="E4957">
        <v>24</v>
      </c>
      <c r="F4957" t="s">
        <v>7762</v>
      </c>
      <c r="G4957">
        <v>0.42686870776500002</v>
      </c>
    </row>
    <row r="4958" spans="1:7" x14ac:dyDescent="0.2">
      <c r="A4958" t="str">
        <f t="shared" si="415"/>
        <v>FANCG</v>
      </c>
      <c r="B4958" t="s">
        <v>15</v>
      </c>
      <c r="C4958">
        <v>35080056</v>
      </c>
      <c r="D4958" t="s">
        <v>8</v>
      </c>
      <c r="E4958">
        <v>24</v>
      </c>
      <c r="F4958" t="s">
        <v>7763</v>
      </c>
      <c r="G4958">
        <v>9.2226232939300004E-2</v>
      </c>
    </row>
    <row r="4959" spans="1:7" x14ac:dyDescent="0.2">
      <c r="A4959" t="str">
        <f t="shared" si="415"/>
        <v>FANCG</v>
      </c>
      <c r="B4959" t="s">
        <v>15</v>
      </c>
      <c r="C4959">
        <v>35079874</v>
      </c>
      <c r="D4959" t="s">
        <v>8</v>
      </c>
      <c r="E4959">
        <v>24</v>
      </c>
      <c r="F4959" t="s">
        <v>7764</v>
      </c>
      <c r="G4959">
        <v>0.40970554540100002</v>
      </c>
    </row>
    <row r="4960" spans="1:7" x14ac:dyDescent="0.2">
      <c r="A4960" t="str">
        <f t="shared" ref="A4960:A4969" si="416">"FARSA"</f>
        <v>FARSA</v>
      </c>
      <c r="B4960" t="s">
        <v>245</v>
      </c>
      <c r="C4960">
        <v>13044395</v>
      </c>
      <c r="D4960" t="s">
        <v>3</v>
      </c>
      <c r="E4960">
        <v>24</v>
      </c>
      <c r="F4960" t="s">
        <v>7765</v>
      </c>
      <c r="G4960">
        <v>-8.4017120985100002E-2</v>
      </c>
    </row>
    <row r="4961" spans="1:7" x14ac:dyDescent="0.2">
      <c r="A4961" t="str">
        <f t="shared" si="416"/>
        <v>FARSA</v>
      </c>
      <c r="B4961" t="s">
        <v>245</v>
      </c>
      <c r="C4961">
        <v>13044343</v>
      </c>
      <c r="D4961" t="s">
        <v>8</v>
      </c>
      <c r="E4961">
        <v>23</v>
      </c>
      <c r="F4961" t="s">
        <v>7766</v>
      </c>
      <c r="G4961">
        <v>0.47527377867499998</v>
      </c>
    </row>
    <row r="4962" spans="1:7" x14ac:dyDescent="0.2">
      <c r="A4962" t="str">
        <f t="shared" si="416"/>
        <v>FARSA</v>
      </c>
      <c r="B4962" t="s">
        <v>245</v>
      </c>
      <c r="C4962">
        <v>13044322</v>
      </c>
      <c r="D4962" t="s">
        <v>8</v>
      </c>
      <c r="E4962">
        <v>23</v>
      </c>
      <c r="F4962" t="s">
        <v>7767</v>
      </c>
      <c r="G4962">
        <v>0.72293215652800003</v>
      </c>
    </row>
    <row r="4963" spans="1:7" x14ac:dyDescent="0.2">
      <c r="A4963" t="str">
        <f t="shared" si="416"/>
        <v>FARSA</v>
      </c>
      <c r="B4963" t="s">
        <v>245</v>
      </c>
      <c r="C4963">
        <v>13044307</v>
      </c>
      <c r="D4963" t="s">
        <v>8</v>
      </c>
      <c r="E4963">
        <v>23</v>
      </c>
      <c r="F4963" t="s">
        <v>7768</v>
      </c>
      <c r="G4963">
        <v>0.448462484976</v>
      </c>
    </row>
    <row r="4964" spans="1:7" x14ac:dyDescent="0.2">
      <c r="A4964" t="str">
        <f t="shared" si="416"/>
        <v>FARSA</v>
      </c>
      <c r="B4964" t="s">
        <v>245</v>
      </c>
      <c r="C4964">
        <v>13044506</v>
      </c>
      <c r="D4964" t="s">
        <v>3</v>
      </c>
      <c r="E4964">
        <v>23</v>
      </c>
      <c r="F4964" t="s">
        <v>7769</v>
      </c>
      <c r="G4964">
        <v>1.67349596926</v>
      </c>
    </row>
    <row r="4965" spans="1:7" x14ac:dyDescent="0.2">
      <c r="A4965" t="str">
        <f t="shared" si="416"/>
        <v>FARSA</v>
      </c>
      <c r="B4965" t="s">
        <v>245</v>
      </c>
      <c r="C4965">
        <v>13044446</v>
      </c>
      <c r="D4965" t="s">
        <v>3</v>
      </c>
      <c r="E4965">
        <v>22</v>
      </c>
      <c r="F4965" t="s">
        <v>7770</v>
      </c>
      <c r="G4965">
        <v>2.36644500878E-2</v>
      </c>
    </row>
    <row r="4966" spans="1:7" x14ac:dyDescent="0.2">
      <c r="A4966" t="str">
        <f t="shared" si="416"/>
        <v>FARSA</v>
      </c>
      <c r="B4966" t="s">
        <v>245</v>
      </c>
      <c r="C4966">
        <v>13044428</v>
      </c>
      <c r="D4966" t="s">
        <v>3</v>
      </c>
      <c r="E4966">
        <v>24</v>
      </c>
      <c r="F4966" t="s">
        <v>7771</v>
      </c>
      <c r="G4966">
        <v>0.116711290031</v>
      </c>
    </row>
    <row r="4967" spans="1:7" x14ac:dyDescent="0.2">
      <c r="A4967" t="str">
        <f t="shared" si="416"/>
        <v>FARSA</v>
      </c>
      <c r="B4967" t="s">
        <v>245</v>
      </c>
      <c r="C4967">
        <v>13044357</v>
      </c>
      <c r="D4967" t="s">
        <v>8</v>
      </c>
      <c r="E4967">
        <v>24</v>
      </c>
      <c r="F4967" t="s">
        <v>7772</v>
      </c>
      <c r="G4967">
        <v>8.2605408304799996E-2</v>
      </c>
    </row>
    <row r="4968" spans="1:7" x14ac:dyDescent="0.2">
      <c r="A4968" t="str">
        <f t="shared" si="416"/>
        <v>FARSA</v>
      </c>
      <c r="B4968" t="s">
        <v>245</v>
      </c>
      <c r="C4968">
        <v>13044330</v>
      </c>
      <c r="D4968" t="s">
        <v>8</v>
      </c>
      <c r="E4968">
        <v>24</v>
      </c>
      <c r="F4968" t="s">
        <v>7773</v>
      </c>
      <c r="G4968">
        <v>0.60357187420900005</v>
      </c>
    </row>
    <row r="4969" spans="1:7" x14ac:dyDescent="0.2">
      <c r="A4969" t="str">
        <f t="shared" si="416"/>
        <v>FARSA</v>
      </c>
      <c r="B4969" t="s">
        <v>245</v>
      </c>
      <c r="C4969">
        <v>13044374</v>
      </c>
      <c r="D4969" t="s">
        <v>3</v>
      </c>
      <c r="E4969">
        <v>23</v>
      </c>
      <c r="F4969" t="s">
        <v>7774</v>
      </c>
      <c r="G4969">
        <v>-2.4106018291200002E-2</v>
      </c>
    </row>
    <row r="4970" spans="1:7" x14ac:dyDescent="0.2">
      <c r="A4970" t="str">
        <f t="shared" ref="A4970:A4979" si="417">"FARSB"</f>
        <v>FARSB</v>
      </c>
      <c r="B4970" t="s">
        <v>161</v>
      </c>
      <c r="C4970">
        <v>223520838</v>
      </c>
      <c r="D4970" t="s">
        <v>3</v>
      </c>
      <c r="E4970">
        <v>22</v>
      </c>
      <c r="F4970" t="s">
        <v>7775</v>
      </c>
      <c r="G4970">
        <v>1.3202156174699999</v>
      </c>
    </row>
    <row r="4971" spans="1:7" x14ac:dyDescent="0.2">
      <c r="A4971" t="str">
        <f t="shared" si="417"/>
        <v>FARSB</v>
      </c>
      <c r="B4971" t="s">
        <v>161</v>
      </c>
      <c r="C4971">
        <v>223521061</v>
      </c>
      <c r="D4971" t="s">
        <v>3</v>
      </c>
      <c r="E4971">
        <v>22</v>
      </c>
      <c r="F4971" t="s">
        <v>7776</v>
      </c>
      <c r="G4971">
        <v>0.89157118441299998</v>
      </c>
    </row>
    <row r="4972" spans="1:7" x14ac:dyDescent="0.2">
      <c r="A4972" t="str">
        <f t="shared" si="417"/>
        <v>FARSB</v>
      </c>
      <c r="B4972" t="s">
        <v>161</v>
      </c>
      <c r="C4972">
        <v>223521081</v>
      </c>
      <c r="D4972" t="s">
        <v>3</v>
      </c>
      <c r="E4972">
        <v>25</v>
      </c>
      <c r="F4972" t="s">
        <v>7777</v>
      </c>
      <c r="G4972">
        <v>0.20626835817</v>
      </c>
    </row>
    <row r="4973" spans="1:7" x14ac:dyDescent="0.2">
      <c r="A4973" t="str">
        <f t="shared" si="417"/>
        <v>FARSB</v>
      </c>
      <c r="B4973" t="s">
        <v>161</v>
      </c>
      <c r="C4973">
        <v>223520788</v>
      </c>
      <c r="D4973" t="s">
        <v>8</v>
      </c>
      <c r="E4973">
        <v>25</v>
      </c>
      <c r="F4973" t="s">
        <v>7778</v>
      </c>
      <c r="G4973">
        <v>0.69974278724299999</v>
      </c>
    </row>
    <row r="4974" spans="1:7" x14ac:dyDescent="0.2">
      <c r="A4974" t="str">
        <f t="shared" si="417"/>
        <v>FARSB</v>
      </c>
      <c r="B4974" t="s">
        <v>161</v>
      </c>
      <c r="C4974">
        <v>223520834</v>
      </c>
      <c r="D4974" t="s">
        <v>8</v>
      </c>
      <c r="E4974">
        <v>24</v>
      </c>
      <c r="F4974" t="s">
        <v>7779</v>
      </c>
      <c r="G4974">
        <v>0.48103325179099998</v>
      </c>
    </row>
    <row r="4975" spans="1:7" x14ac:dyDescent="0.2">
      <c r="A4975" t="str">
        <f t="shared" si="417"/>
        <v>FARSB</v>
      </c>
      <c r="B4975" t="s">
        <v>161</v>
      </c>
      <c r="C4975">
        <v>223520856</v>
      </c>
      <c r="D4975" t="s">
        <v>8</v>
      </c>
      <c r="E4975">
        <v>23</v>
      </c>
      <c r="F4975" t="s">
        <v>7780</v>
      </c>
      <c r="G4975">
        <v>0.78821319812099999</v>
      </c>
    </row>
    <row r="4976" spans="1:7" x14ac:dyDescent="0.2">
      <c r="A4976" t="str">
        <f t="shared" si="417"/>
        <v>FARSB</v>
      </c>
      <c r="B4976" t="s">
        <v>161</v>
      </c>
      <c r="C4976">
        <v>223520904</v>
      </c>
      <c r="D4976" t="s">
        <v>8</v>
      </c>
      <c r="E4976">
        <v>25</v>
      </c>
      <c r="F4976" t="s">
        <v>7781</v>
      </c>
      <c r="G4976">
        <v>6.73127047614E-2</v>
      </c>
    </row>
    <row r="4977" spans="1:7" x14ac:dyDescent="0.2">
      <c r="A4977" t="str">
        <f t="shared" si="417"/>
        <v>FARSB</v>
      </c>
      <c r="B4977" t="s">
        <v>161</v>
      </c>
      <c r="C4977">
        <v>223521029</v>
      </c>
      <c r="D4977" t="s">
        <v>8</v>
      </c>
      <c r="E4977">
        <v>25</v>
      </c>
      <c r="F4977" t="s">
        <v>7782</v>
      </c>
      <c r="G4977">
        <v>4.17334017998E-2</v>
      </c>
    </row>
    <row r="4978" spans="1:7" x14ac:dyDescent="0.2">
      <c r="A4978" t="str">
        <f t="shared" si="417"/>
        <v>FARSB</v>
      </c>
      <c r="B4978" t="s">
        <v>161</v>
      </c>
      <c r="C4978">
        <v>223521099</v>
      </c>
      <c r="D4978" t="s">
        <v>8</v>
      </c>
      <c r="E4978">
        <v>23</v>
      </c>
      <c r="F4978" t="s">
        <v>7783</v>
      </c>
      <c r="G4978">
        <v>4.15749013513E-2</v>
      </c>
    </row>
    <row r="4979" spans="1:7" x14ac:dyDescent="0.2">
      <c r="A4979" t="str">
        <f t="shared" si="417"/>
        <v>FARSB</v>
      </c>
      <c r="B4979" t="s">
        <v>161</v>
      </c>
      <c r="C4979">
        <v>223520859</v>
      </c>
      <c r="D4979" t="s">
        <v>3</v>
      </c>
      <c r="E4979">
        <v>24</v>
      </c>
      <c r="F4979" t="s">
        <v>7784</v>
      </c>
      <c r="G4979">
        <v>0.67379382030599999</v>
      </c>
    </row>
    <row r="4980" spans="1:7" x14ac:dyDescent="0.2">
      <c r="A4980" t="str">
        <f t="shared" ref="A4980:A4989" si="418">"FASN"</f>
        <v>FASN</v>
      </c>
      <c r="B4980" t="s">
        <v>484</v>
      </c>
      <c r="C4980">
        <v>80056126</v>
      </c>
      <c r="D4980" t="s">
        <v>3</v>
      </c>
      <c r="E4980">
        <v>23</v>
      </c>
      <c r="F4980" t="s">
        <v>7785</v>
      </c>
      <c r="G4980">
        <v>0.86384791186599996</v>
      </c>
    </row>
    <row r="4981" spans="1:7" x14ac:dyDescent="0.2">
      <c r="A4981" t="str">
        <f t="shared" si="418"/>
        <v>FASN</v>
      </c>
      <c r="B4981" t="s">
        <v>484</v>
      </c>
      <c r="C4981">
        <v>80056153</v>
      </c>
      <c r="D4981" t="s">
        <v>3</v>
      </c>
      <c r="E4981">
        <v>23</v>
      </c>
      <c r="F4981" t="s">
        <v>7786</v>
      </c>
      <c r="G4981">
        <v>0.28646731538699999</v>
      </c>
    </row>
    <row r="4982" spans="1:7" x14ac:dyDescent="0.2">
      <c r="A4982" t="str">
        <f t="shared" si="418"/>
        <v>FASN</v>
      </c>
      <c r="B4982" t="s">
        <v>484</v>
      </c>
      <c r="C4982">
        <v>80056161</v>
      </c>
      <c r="D4982" t="s">
        <v>3</v>
      </c>
      <c r="E4982">
        <v>22</v>
      </c>
      <c r="F4982" t="s">
        <v>7787</v>
      </c>
      <c r="G4982">
        <v>0.42088260578199999</v>
      </c>
    </row>
    <row r="4983" spans="1:7" x14ac:dyDescent="0.2">
      <c r="A4983" t="str">
        <f t="shared" si="418"/>
        <v>FASN</v>
      </c>
      <c r="B4983" t="s">
        <v>484</v>
      </c>
      <c r="C4983">
        <v>80056072</v>
      </c>
      <c r="D4983" t="s">
        <v>8</v>
      </c>
      <c r="E4983">
        <v>24</v>
      </c>
      <c r="F4983" t="s">
        <v>7788</v>
      </c>
      <c r="G4983">
        <v>1.0042031551399999</v>
      </c>
    </row>
    <row r="4984" spans="1:7" x14ac:dyDescent="0.2">
      <c r="A4984" t="str">
        <f t="shared" si="418"/>
        <v>FASN</v>
      </c>
      <c r="B4984" t="s">
        <v>484</v>
      </c>
      <c r="C4984">
        <v>80056004</v>
      </c>
      <c r="D4984" t="s">
        <v>8</v>
      </c>
      <c r="E4984">
        <v>24</v>
      </c>
      <c r="F4984" t="s">
        <v>7789</v>
      </c>
      <c r="G4984">
        <v>0.49999480221699999</v>
      </c>
    </row>
    <row r="4985" spans="1:7" x14ac:dyDescent="0.2">
      <c r="A4985" t="str">
        <f t="shared" si="418"/>
        <v>FASN</v>
      </c>
      <c r="B4985" t="s">
        <v>484</v>
      </c>
      <c r="C4985">
        <v>80056010</v>
      </c>
      <c r="D4985" t="s">
        <v>8</v>
      </c>
      <c r="E4985">
        <v>23</v>
      </c>
      <c r="F4985" t="s">
        <v>7790</v>
      </c>
      <c r="G4985">
        <v>0.82924894641500002</v>
      </c>
    </row>
    <row r="4986" spans="1:7" x14ac:dyDescent="0.2">
      <c r="A4986" t="str">
        <f t="shared" si="418"/>
        <v>FASN</v>
      </c>
      <c r="B4986" t="s">
        <v>484</v>
      </c>
      <c r="C4986">
        <v>80056049</v>
      </c>
      <c r="D4986" t="s">
        <v>8</v>
      </c>
      <c r="E4986">
        <v>24</v>
      </c>
      <c r="F4986" t="s">
        <v>7791</v>
      </c>
      <c r="G4986">
        <v>1.1319489330000001</v>
      </c>
    </row>
    <row r="4987" spans="1:7" x14ac:dyDescent="0.2">
      <c r="A4987" t="str">
        <f t="shared" si="418"/>
        <v>FASN</v>
      </c>
      <c r="B4987" t="s">
        <v>484</v>
      </c>
      <c r="C4987">
        <v>80055934</v>
      </c>
      <c r="D4987" t="s">
        <v>8</v>
      </c>
      <c r="E4987">
        <v>23</v>
      </c>
      <c r="F4987" t="s">
        <v>7792</v>
      </c>
      <c r="G4987">
        <v>-0.118113235414</v>
      </c>
    </row>
    <row r="4988" spans="1:7" x14ac:dyDescent="0.2">
      <c r="A4988" t="str">
        <f t="shared" si="418"/>
        <v>FASN</v>
      </c>
      <c r="B4988" t="s">
        <v>484</v>
      </c>
      <c r="C4988">
        <v>80056097</v>
      </c>
      <c r="D4988" t="s">
        <v>3</v>
      </c>
      <c r="E4988">
        <v>24</v>
      </c>
      <c r="F4988" t="s">
        <v>7793</v>
      </c>
      <c r="G4988">
        <v>0.76100745084400001</v>
      </c>
    </row>
    <row r="4989" spans="1:7" x14ac:dyDescent="0.2">
      <c r="A4989" t="str">
        <f t="shared" si="418"/>
        <v>FASN</v>
      </c>
      <c r="B4989" t="s">
        <v>484</v>
      </c>
      <c r="C4989">
        <v>80056120</v>
      </c>
      <c r="D4989" t="s">
        <v>3</v>
      </c>
      <c r="E4989">
        <v>22</v>
      </c>
      <c r="F4989" t="s">
        <v>7794</v>
      </c>
      <c r="G4989">
        <v>0.27045337418600002</v>
      </c>
    </row>
    <row r="4990" spans="1:7" x14ac:dyDescent="0.2">
      <c r="A4990" t="str">
        <f t="shared" ref="A4990:A4998" si="419">"FASTKD2"</f>
        <v>FASTKD2</v>
      </c>
      <c r="B4990" t="s">
        <v>161</v>
      </c>
      <c r="C4990">
        <v>207630407</v>
      </c>
      <c r="D4990" t="s">
        <v>8</v>
      </c>
      <c r="E4990">
        <v>24</v>
      </c>
      <c r="F4990" t="s">
        <v>7795</v>
      </c>
      <c r="G4990">
        <v>1.06087394275</v>
      </c>
    </row>
    <row r="4991" spans="1:7" x14ac:dyDescent="0.2">
      <c r="A4991" t="str">
        <f t="shared" si="419"/>
        <v>FASTKD2</v>
      </c>
      <c r="B4991" t="s">
        <v>161</v>
      </c>
      <c r="C4991">
        <v>207630378</v>
      </c>
      <c r="D4991" t="s">
        <v>8</v>
      </c>
      <c r="E4991">
        <v>25</v>
      </c>
      <c r="F4991" t="s">
        <v>7796</v>
      </c>
      <c r="G4991">
        <v>0.75909845211000004</v>
      </c>
    </row>
    <row r="4992" spans="1:7" x14ac:dyDescent="0.2">
      <c r="A4992" t="str">
        <f t="shared" si="419"/>
        <v>FASTKD2</v>
      </c>
      <c r="B4992" t="s">
        <v>161</v>
      </c>
      <c r="C4992">
        <v>207630363</v>
      </c>
      <c r="D4992" t="s">
        <v>8</v>
      </c>
      <c r="E4992">
        <v>23</v>
      </c>
      <c r="F4992" t="s">
        <v>7797</v>
      </c>
      <c r="G4992">
        <v>1.1008469403500001</v>
      </c>
    </row>
    <row r="4993" spans="1:7" x14ac:dyDescent="0.2">
      <c r="A4993" t="str">
        <f t="shared" si="419"/>
        <v>FASTKD2</v>
      </c>
      <c r="B4993" t="s">
        <v>161</v>
      </c>
      <c r="C4993">
        <v>207630329</v>
      </c>
      <c r="D4993" t="s">
        <v>8</v>
      </c>
      <c r="E4993">
        <v>23</v>
      </c>
      <c r="F4993" t="s">
        <v>7798</v>
      </c>
      <c r="G4993">
        <v>8.7281932709500007E-2</v>
      </c>
    </row>
    <row r="4994" spans="1:7" x14ac:dyDescent="0.2">
      <c r="A4994" t="str">
        <f t="shared" si="419"/>
        <v>FASTKD2</v>
      </c>
      <c r="B4994" t="s">
        <v>161</v>
      </c>
      <c r="C4994">
        <v>207630206</v>
      </c>
      <c r="D4994" t="s">
        <v>8</v>
      </c>
      <c r="E4994">
        <v>22</v>
      </c>
      <c r="F4994" t="s">
        <v>7799</v>
      </c>
      <c r="G4994">
        <v>0.224219757986</v>
      </c>
    </row>
    <row r="4995" spans="1:7" x14ac:dyDescent="0.2">
      <c r="A4995" t="str">
        <f t="shared" si="419"/>
        <v>FASTKD2</v>
      </c>
      <c r="B4995" t="s">
        <v>161</v>
      </c>
      <c r="C4995">
        <v>207630412</v>
      </c>
      <c r="D4995" t="s">
        <v>3</v>
      </c>
      <c r="E4995">
        <v>25</v>
      </c>
      <c r="F4995" t="s">
        <v>7800</v>
      </c>
      <c r="G4995">
        <v>0.17842186700099999</v>
      </c>
    </row>
    <row r="4996" spans="1:7" x14ac:dyDescent="0.2">
      <c r="A4996" t="str">
        <f t="shared" si="419"/>
        <v>FASTKD2</v>
      </c>
      <c r="B4996" t="s">
        <v>161</v>
      </c>
      <c r="C4996">
        <v>207630347</v>
      </c>
      <c r="D4996" t="s">
        <v>3</v>
      </c>
      <c r="E4996">
        <v>25</v>
      </c>
      <c r="F4996" t="s">
        <v>7801</v>
      </c>
      <c r="G4996">
        <v>0.83827911690099999</v>
      </c>
    </row>
    <row r="4997" spans="1:7" x14ac:dyDescent="0.2">
      <c r="A4997" t="str">
        <f t="shared" si="419"/>
        <v>FASTKD2</v>
      </c>
      <c r="B4997" t="s">
        <v>161</v>
      </c>
      <c r="C4997">
        <v>207630282</v>
      </c>
      <c r="D4997" t="s">
        <v>3</v>
      </c>
      <c r="E4997">
        <v>25</v>
      </c>
      <c r="F4997" t="s">
        <v>7802</v>
      </c>
      <c r="G4997">
        <v>0.60854102016300005</v>
      </c>
    </row>
    <row r="4998" spans="1:7" x14ac:dyDescent="0.2">
      <c r="A4998" t="str">
        <f t="shared" si="419"/>
        <v>FASTKD2</v>
      </c>
      <c r="B4998" t="s">
        <v>161</v>
      </c>
      <c r="C4998">
        <v>207630161</v>
      </c>
      <c r="D4998" t="s">
        <v>3</v>
      </c>
      <c r="E4998">
        <v>24</v>
      </c>
      <c r="F4998" t="s">
        <v>7803</v>
      </c>
      <c r="G4998">
        <v>0.80024931575500002</v>
      </c>
    </row>
    <row r="4999" spans="1:7" x14ac:dyDescent="0.2">
      <c r="A4999" t="str">
        <f t="shared" ref="A4999:A5018" si="420">"FAU"</f>
        <v>FAU</v>
      </c>
      <c r="B4999" t="s">
        <v>291</v>
      </c>
      <c r="C4999">
        <v>64889506</v>
      </c>
      <c r="D4999" t="s">
        <v>3</v>
      </c>
      <c r="E4999">
        <v>24</v>
      </c>
      <c r="F4999" t="s">
        <v>7804</v>
      </c>
      <c r="G4999">
        <v>7.8104416066700003E-2</v>
      </c>
    </row>
    <row r="5000" spans="1:7" x14ac:dyDescent="0.2">
      <c r="A5000" t="str">
        <f t="shared" si="420"/>
        <v>FAU</v>
      </c>
      <c r="B5000" t="s">
        <v>291</v>
      </c>
      <c r="C5000">
        <v>64889715</v>
      </c>
      <c r="D5000" t="s">
        <v>3</v>
      </c>
      <c r="E5000">
        <v>24</v>
      </c>
      <c r="F5000" t="s">
        <v>7805</v>
      </c>
      <c r="G5000">
        <v>5.1502303908299997E-2</v>
      </c>
    </row>
    <row r="5001" spans="1:7" x14ac:dyDescent="0.2">
      <c r="A5001" t="str">
        <f t="shared" si="420"/>
        <v>FAU</v>
      </c>
      <c r="B5001" t="s">
        <v>291</v>
      </c>
      <c r="C5001">
        <v>64889462</v>
      </c>
      <c r="D5001" t="s">
        <v>3</v>
      </c>
      <c r="E5001">
        <v>23</v>
      </c>
      <c r="F5001" t="s">
        <v>7806</v>
      </c>
      <c r="G5001">
        <v>0.14438453149700001</v>
      </c>
    </row>
    <row r="5002" spans="1:7" x14ac:dyDescent="0.2">
      <c r="A5002" t="str">
        <f t="shared" si="420"/>
        <v>FAU</v>
      </c>
      <c r="B5002" t="s">
        <v>291</v>
      </c>
      <c r="C5002">
        <v>64889730</v>
      </c>
      <c r="D5002" t="s">
        <v>3</v>
      </c>
      <c r="E5002">
        <v>23</v>
      </c>
      <c r="F5002" t="s">
        <v>7807</v>
      </c>
      <c r="G5002">
        <v>0.67133136500099999</v>
      </c>
    </row>
    <row r="5003" spans="1:7" x14ac:dyDescent="0.2">
      <c r="A5003" t="str">
        <f t="shared" si="420"/>
        <v>FAU</v>
      </c>
      <c r="B5003" t="s">
        <v>291</v>
      </c>
      <c r="C5003">
        <v>64889536</v>
      </c>
      <c r="D5003" t="s">
        <v>8</v>
      </c>
      <c r="E5003">
        <v>24</v>
      </c>
      <c r="F5003" t="s">
        <v>7808</v>
      </c>
      <c r="G5003">
        <v>0.12597380234300001</v>
      </c>
    </row>
    <row r="5004" spans="1:7" x14ac:dyDescent="0.2">
      <c r="A5004" t="str">
        <f t="shared" si="420"/>
        <v>FAU</v>
      </c>
      <c r="B5004" t="s">
        <v>291</v>
      </c>
      <c r="C5004">
        <v>64889397</v>
      </c>
      <c r="D5004" t="s">
        <v>8</v>
      </c>
      <c r="E5004">
        <v>24</v>
      </c>
      <c r="F5004" t="s">
        <v>7809</v>
      </c>
      <c r="G5004">
        <v>5.3249074101E-2</v>
      </c>
    </row>
    <row r="5005" spans="1:7" x14ac:dyDescent="0.2">
      <c r="A5005" t="str">
        <f t="shared" si="420"/>
        <v>FAU</v>
      </c>
      <c r="B5005" t="s">
        <v>291</v>
      </c>
      <c r="C5005">
        <v>64889406</v>
      </c>
      <c r="D5005" t="s">
        <v>8</v>
      </c>
      <c r="E5005">
        <v>24</v>
      </c>
      <c r="F5005" t="s">
        <v>7810</v>
      </c>
      <c r="G5005">
        <v>7.6671532741100001E-2</v>
      </c>
    </row>
    <row r="5006" spans="1:7" x14ac:dyDescent="0.2">
      <c r="A5006" t="str">
        <f t="shared" si="420"/>
        <v>FAU</v>
      </c>
      <c r="B5006" t="s">
        <v>291</v>
      </c>
      <c r="C5006">
        <v>64889699</v>
      </c>
      <c r="D5006" t="s">
        <v>8</v>
      </c>
      <c r="E5006">
        <v>28</v>
      </c>
      <c r="F5006" t="s">
        <v>7811</v>
      </c>
      <c r="G5006">
        <v>0.15998574086299999</v>
      </c>
    </row>
    <row r="5007" spans="1:7" x14ac:dyDescent="0.2">
      <c r="A5007" t="str">
        <f t="shared" si="420"/>
        <v>FAU</v>
      </c>
      <c r="B5007" t="s">
        <v>291</v>
      </c>
      <c r="C5007">
        <v>64889389</v>
      </c>
      <c r="D5007" t="s">
        <v>8</v>
      </c>
      <c r="E5007">
        <v>24</v>
      </c>
      <c r="F5007" t="s">
        <v>7812</v>
      </c>
      <c r="G5007">
        <v>4.0071336005500002E-2</v>
      </c>
    </row>
    <row r="5008" spans="1:7" x14ac:dyDescent="0.2">
      <c r="A5008" t="str">
        <f t="shared" si="420"/>
        <v>FAU</v>
      </c>
      <c r="B5008" t="s">
        <v>291</v>
      </c>
      <c r="C5008">
        <v>64889746</v>
      </c>
      <c r="D5008" t="s">
        <v>8</v>
      </c>
      <c r="E5008">
        <v>24</v>
      </c>
      <c r="F5008" t="s">
        <v>7813</v>
      </c>
      <c r="G5008">
        <v>4.5410765268200003E-2</v>
      </c>
    </row>
    <row r="5009" spans="1:7" x14ac:dyDescent="0.2">
      <c r="A5009" t="str">
        <f t="shared" si="420"/>
        <v>FAU</v>
      </c>
      <c r="B5009" t="s">
        <v>291</v>
      </c>
      <c r="C5009">
        <v>64889676</v>
      </c>
      <c r="D5009" t="s">
        <v>3</v>
      </c>
      <c r="E5009">
        <v>25</v>
      </c>
      <c r="F5009" t="s">
        <v>7814</v>
      </c>
      <c r="G5009">
        <v>0.25047238164800001</v>
      </c>
    </row>
    <row r="5010" spans="1:7" x14ac:dyDescent="0.2">
      <c r="A5010" t="str">
        <f t="shared" si="420"/>
        <v>FAU</v>
      </c>
      <c r="B5010" t="s">
        <v>291</v>
      </c>
      <c r="C5010">
        <v>64889770</v>
      </c>
      <c r="D5010" t="s">
        <v>8</v>
      </c>
      <c r="E5010">
        <v>24</v>
      </c>
      <c r="F5010" t="s">
        <v>7815</v>
      </c>
      <c r="G5010">
        <v>1.6677217332600001</v>
      </c>
    </row>
    <row r="5011" spans="1:7" x14ac:dyDescent="0.2">
      <c r="A5011" t="str">
        <f t="shared" si="420"/>
        <v>FAU</v>
      </c>
      <c r="B5011" t="s">
        <v>291</v>
      </c>
      <c r="C5011">
        <v>64889704</v>
      </c>
      <c r="D5011" t="s">
        <v>3</v>
      </c>
      <c r="E5011">
        <v>25</v>
      </c>
      <c r="F5011" t="s">
        <v>7816</v>
      </c>
      <c r="G5011">
        <v>1.29395899781E-2</v>
      </c>
    </row>
    <row r="5012" spans="1:7" x14ac:dyDescent="0.2">
      <c r="A5012" t="str">
        <f t="shared" si="420"/>
        <v>FAU</v>
      </c>
      <c r="B5012" t="s">
        <v>291</v>
      </c>
      <c r="C5012">
        <v>64889666</v>
      </c>
      <c r="D5012" t="s">
        <v>3</v>
      </c>
      <c r="E5012">
        <v>25</v>
      </c>
      <c r="F5012" t="s">
        <v>7817</v>
      </c>
      <c r="G5012">
        <v>3.4651820844499998E-2</v>
      </c>
    </row>
    <row r="5013" spans="1:7" x14ac:dyDescent="0.2">
      <c r="A5013" t="str">
        <f t="shared" si="420"/>
        <v>FAU</v>
      </c>
      <c r="B5013" t="s">
        <v>291</v>
      </c>
      <c r="C5013">
        <v>64889476</v>
      </c>
      <c r="D5013" t="s">
        <v>3</v>
      </c>
      <c r="E5013">
        <v>23</v>
      </c>
      <c r="F5013" t="s">
        <v>7818</v>
      </c>
      <c r="G5013">
        <v>-9.81782721601E-2</v>
      </c>
    </row>
    <row r="5014" spans="1:7" x14ac:dyDescent="0.2">
      <c r="A5014" t="str">
        <f t="shared" si="420"/>
        <v>FAU</v>
      </c>
      <c r="B5014" t="s">
        <v>291</v>
      </c>
      <c r="C5014">
        <v>64889550</v>
      </c>
      <c r="D5014" t="s">
        <v>3</v>
      </c>
      <c r="E5014">
        <v>24</v>
      </c>
      <c r="F5014" t="s">
        <v>7819</v>
      </c>
      <c r="G5014">
        <v>0.66094690173500004</v>
      </c>
    </row>
    <row r="5015" spans="1:7" x14ac:dyDescent="0.2">
      <c r="A5015" t="str">
        <f t="shared" si="420"/>
        <v>FAU</v>
      </c>
      <c r="B5015" t="s">
        <v>291</v>
      </c>
      <c r="C5015">
        <v>64889529</v>
      </c>
      <c r="D5015" t="s">
        <v>3</v>
      </c>
      <c r="E5015">
        <v>23</v>
      </c>
      <c r="F5015" t="s">
        <v>7820</v>
      </c>
      <c r="G5015">
        <v>0.48502351384600001</v>
      </c>
    </row>
    <row r="5016" spans="1:7" x14ac:dyDescent="0.2">
      <c r="A5016" t="str">
        <f t="shared" si="420"/>
        <v>FAU</v>
      </c>
      <c r="B5016" t="s">
        <v>291</v>
      </c>
      <c r="C5016">
        <v>64889518</v>
      </c>
      <c r="D5016" t="s">
        <v>3</v>
      </c>
      <c r="E5016">
        <v>23</v>
      </c>
      <c r="F5016" t="s">
        <v>7821</v>
      </c>
      <c r="G5016">
        <v>-0.11600710851</v>
      </c>
    </row>
    <row r="5017" spans="1:7" x14ac:dyDescent="0.2">
      <c r="A5017" t="str">
        <f t="shared" si="420"/>
        <v>FAU</v>
      </c>
      <c r="B5017" t="s">
        <v>291</v>
      </c>
      <c r="C5017">
        <v>64889690</v>
      </c>
      <c r="D5017" t="s">
        <v>3</v>
      </c>
      <c r="E5017">
        <v>26</v>
      </c>
      <c r="F5017" t="s">
        <v>7822</v>
      </c>
      <c r="G5017">
        <v>-5.2658369168799998E-2</v>
      </c>
    </row>
    <row r="5018" spans="1:7" x14ac:dyDescent="0.2">
      <c r="A5018" t="str">
        <f t="shared" si="420"/>
        <v>FAU</v>
      </c>
      <c r="B5018" t="s">
        <v>291</v>
      </c>
      <c r="C5018">
        <v>64889768</v>
      </c>
      <c r="D5018" t="s">
        <v>8</v>
      </c>
      <c r="E5018">
        <v>28</v>
      </c>
      <c r="F5018" t="s">
        <v>7823</v>
      </c>
      <c r="G5018">
        <v>0.13800594148500001</v>
      </c>
    </row>
    <row r="5019" spans="1:7" x14ac:dyDescent="0.2">
      <c r="A5019" t="str">
        <f t="shared" ref="A5019:A5028" si="421">"FBL"</f>
        <v>FBL</v>
      </c>
      <c r="B5019" t="s">
        <v>245</v>
      </c>
      <c r="C5019">
        <v>40336966</v>
      </c>
      <c r="D5019" t="s">
        <v>8</v>
      </c>
      <c r="E5019">
        <v>24</v>
      </c>
      <c r="F5019" t="s">
        <v>7824</v>
      </c>
      <c r="G5019">
        <v>0.19394968833000001</v>
      </c>
    </row>
    <row r="5020" spans="1:7" x14ac:dyDescent="0.2">
      <c r="A5020" t="str">
        <f t="shared" si="421"/>
        <v>FBL</v>
      </c>
      <c r="B5020" t="s">
        <v>245</v>
      </c>
      <c r="C5020">
        <v>40337077</v>
      </c>
      <c r="D5020" t="s">
        <v>3</v>
      </c>
      <c r="E5020">
        <v>24</v>
      </c>
      <c r="F5020" t="s">
        <v>7825</v>
      </c>
      <c r="G5020">
        <v>0.55380936034200001</v>
      </c>
    </row>
    <row r="5021" spans="1:7" x14ac:dyDescent="0.2">
      <c r="A5021" t="str">
        <f t="shared" si="421"/>
        <v>FBL</v>
      </c>
      <c r="B5021" t="s">
        <v>245</v>
      </c>
      <c r="C5021">
        <v>40336841</v>
      </c>
      <c r="D5021" t="s">
        <v>8</v>
      </c>
      <c r="E5021">
        <v>24</v>
      </c>
      <c r="F5021" t="s">
        <v>7826</v>
      </c>
      <c r="G5021">
        <v>0.34844373653499999</v>
      </c>
    </row>
    <row r="5022" spans="1:7" x14ac:dyDescent="0.2">
      <c r="A5022" t="str">
        <f t="shared" si="421"/>
        <v>FBL</v>
      </c>
      <c r="B5022" t="s">
        <v>245</v>
      </c>
      <c r="C5022">
        <v>40336963</v>
      </c>
      <c r="D5022" t="s">
        <v>3</v>
      </c>
      <c r="E5022">
        <v>23</v>
      </c>
      <c r="F5022" t="s">
        <v>7827</v>
      </c>
      <c r="G5022">
        <v>4.3180073263899998E-2</v>
      </c>
    </row>
    <row r="5023" spans="1:7" x14ac:dyDescent="0.2">
      <c r="A5023" t="str">
        <f t="shared" si="421"/>
        <v>FBL</v>
      </c>
      <c r="B5023" t="s">
        <v>245</v>
      </c>
      <c r="C5023">
        <v>40336947</v>
      </c>
      <c r="D5023" t="s">
        <v>3</v>
      </c>
      <c r="E5023">
        <v>24</v>
      </c>
      <c r="F5023" t="s">
        <v>7828</v>
      </c>
      <c r="G5023">
        <v>1.19434488478</v>
      </c>
    </row>
    <row r="5024" spans="1:7" x14ac:dyDescent="0.2">
      <c r="A5024" t="str">
        <f t="shared" si="421"/>
        <v>FBL</v>
      </c>
      <c r="B5024" t="s">
        <v>245</v>
      </c>
      <c r="C5024">
        <v>40336855</v>
      </c>
      <c r="D5024" t="s">
        <v>3</v>
      </c>
      <c r="E5024">
        <v>22</v>
      </c>
      <c r="F5024" t="s">
        <v>7829</v>
      </c>
      <c r="G5024">
        <v>0.197130304442</v>
      </c>
    </row>
    <row r="5025" spans="1:7" x14ac:dyDescent="0.2">
      <c r="A5025" t="str">
        <f t="shared" si="421"/>
        <v>FBL</v>
      </c>
      <c r="B5025" t="s">
        <v>245</v>
      </c>
      <c r="C5025">
        <v>40336850</v>
      </c>
      <c r="D5025" t="s">
        <v>3</v>
      </c>
      <c r="E5025">
        <v>24</v>
      </c>
      <c r="F5025" t="s">
        <v>7830</v>
      </c>
      <c r="G5025">
        <v>6.2650134877899999E-2</v>
      </c>
    </row>
    <row r="5026" spans="1:7" x14ac:dyDescent="0.2">
      <c r="A5026" t="str">
        <f t="shared" si="421"/>
        <v>FBL</v>
      </c>
      <c r="B5026" t="s">
        <v>245</v>
      </c>
      <c r="C5026">
        <v>40336798</v>
      </c>
      <c r="D5026" t="s">
        <v>3</v>
      </c>
      <c r="E5026">
        <v>24</v>
      </c>
      <c r="F5026" t="s">
        <v>7831</v>
      </c>
      <c r="G5026">
        <v>1.2518457548699999</v>
      </c>
    </row>
    <row r="5027" spans="1:7" x14ac:dyDescent="0.2">
      <c r="A5027" t="str">
        <f t="shared" si="421"/>
        <v>FBL</v>
      </c>
      <c r="B5027" t="s">
        <v>245</v>
      </c>
      <c r="C5027">
        <v>40336755</v>
      </c>
      <c r="D5027" t="s">
        <v>3</v>
      </c>
      <c r="E5027">
        <v>24</v>
      </c>
      <c r="F5027" t="s">
        <v>7832</v>
      </c>
      <c r="G5027">
        <v>0.311025870165</v>
      </c>
    </row>
    <row r="5028" spans="1:7" x14ac:dyDescent="0.2">
      <c r="A5028" t="str">
        <f t="shared" si="421"/>
        <v>FBL</v>
      </c>
      <c r="B5028" t="s">
        <v>245</v>
      </c>
      <c r="C5028">
        <v>40337057</v>
      </c>
      <c r="D5028" t="s">
        <v>3</v>
      </c>
      <c r="E5028">
        <v>24</v>
      </c>
      <c r="F5028" t="s">
        <v>7833</v>
      </c>
      <c r="G5028">
        <v>3.23307859021E-2</v>
      </c>
    </row>
    <row r="5029" spans="1:7" x14ac:dyDescent="0.2">
      <c r="A5029" t="str">
        <f t="shared" ref="A5029:A5038" si="422">"FBXO28"</f>
        <v>FBXO28</v>
      </c>
      <c r="B5029" t="s">
        <v>35</v>
      </c>
      <c r="C5029">
        <v>224301858</v>
      </c>
      <c r="D5029" t="s">
        <v>8</v>
      </c>
      <c r="E5029">
        <v>23</v>
      </c>
      <c r="F5029" t="s">
        <v>7834</v>
      </c>
      <c r="G5029">
        <v>0.79983708631600003</v>
      </c>
    </row>
    <row r="5030" spans="1:7" x14ac:dyDescent="0.2">
      <c r="A5030" t="str">
        <f t="shared" si="422"/>
        <v>FBXO28</v>
      </c>
      <c r="B5030" t="s">
        <v>35</v>
      </c>
      <c r="C5030">
        <v>224301796</v>
      </c>
      <c r="D5030" t="s">
        <v>3</v>
      </c>
      <c r="E5030">
        <v>24</v>
      </c>
      <c r="F5030" t="s">
        <v>7835</v>
      </c>
      <c r="G5030">
        <v>8.8346125913199999E-2</v>
      </c>
    </row>
    <row r="5031" spans="1:7" x14ac:dyDescent="0.2">
      <c r="A5031" t="str">
        <f t="shared" si="422"/>
        <v>FBXO28</v>
      </c>
      <c r="B5031" t="s">
        <v>35</v>
      </c>
      <c r="C5031">
        <v>224301904</v>
      </c>
      <c r="D5031" t="s">
        <v>3</v>
      </c>
      <c r="E5031">
        <v>24</v>
      </c>
      <c r="F5031" t="s">
        <v>7836</v>
      </c>
      <c r="G5031">
        <v>1.5689003797600001</v>
      </c>
    </row>
    <row r="5032" spans="1:7" x14ac:dyDescent="0.2">
      <c r="A5032" t="str">
        <f t="shared" si="422"/>
        <v>FBXO28</v>
      </c>
      <c r="B5032" t="s">
        <v>35</v>
      </c>
      <c r="C5032">
        <v>224301815</v>
      </c>
      <c r="D5032" t="s">
        <v>8</v>
      </c>
      <c r="E5032">
        <v>24</v>
      </c>
      <c r="F5032" t="s">
        <v>7837</v>
      </c>
      <c r="G5032">
        <v>-3.5780538031400001E-2</v>
      </c>
    </row>
    <row r="5033" spans="1:7" x14ac:dyDescent="0.2">
      <c r="A5033" t="str">
        <f t="shared" si="422"/>
        <v>FBXO28</v>
      </c>
      <c r="B5033" t="s">
        <v>35</v>
      </c>
      <c r="C5033">
        <v>224301837</v>
      </c>
      <c r="D5033" t="s">
        <v>8</v>
      </c>
      <c r="E5033">
        <v>24</v>
      </c>
      <c r="F5033" t="s">
        <v>7838</v>
      </c>
      <c r="G5033">
        <v>0.63126253392200005</v>
      </c>
    </row>
    <row r="5034" spans="1:7" x14ac:dyDescent="0.2">
      <c r="A5034" t="str">
        <f t="shared" si="422"/>
        <v>FBXO28</v>
      </c>
      <c r="B5034" t="s">
        <v>35</v>
      </c>
      <c r="C5034">
        <v>224302005</v>
      </c>
      <c r="D5034" t="s">
        <v>3</v>
      </c>
      <c r="E5034">
        <v>23</v>
      </c>
      <c r="F5034" t="s">
        <v>7839</v>
      </c>
      <c r="G5034">
        <v>-1.9503915698700001E-2</v>
      </c>
    </row>
    <row r="5035" spans="1:7" x14ac:dyDescent="0.2">
      <c r="A5035" t="str">
        <f t="shared" si="422"/>
        <v>FBXO28</v>
      </c>
      <c r="B5035" t="s">
        <v>35</v>
      </c>
      <c r="C5035">
        <v>224301998</v>
      </c>
      <c r="D5035" t="s">
        <v>3</v>
      </c>
      <c r="E5035">
        <v>23</v>
      </c>
      <c r="F5035" t="s">
        <v>7840</v>
      </c>
      <c r="G5035">
        <v>-8.15120711926E-3</v>
      </c>
    </row>
    <row r="5036" spans="1:7" x14ac:dyDescent="0.2">
      <c r="A5036" t="str">
        <f t="shared" si="422"/>
        <v>FBXO28</v>
      </c>
      <c r="B5036" t="s">
        <v>35</v>
      </c>
      <c r="C5036">
        <v>224301993</v>
      </c>
      <c r="D5036" t="s">
        <v>3</v>
      </c>
      <c r="E5036">
        <v>24</v>
      </c>
      <c r="F5036" t="s">
        <v>7841</v>
      </c>
      <c r="G5036">
        <v>9.15614512252E-2</v>
      </c>
    </row>
    <row r="5037" spans="1:7" x14ac:dyDescent="0.2">
      <c r="A5037" t="str">
        <f t="shared" si="422"/>
        <v>FBXO28</v>
      </c>
      <c r="B5037" t="s">
        <v>35</v>
      </c>
      <c r="C5037">
        <v>224301979</v>
      </c>
      <c r="D5037" t="s">
        <v>3</v>
      </c>
      <c r="E5037">
        <v>24</v>
      </c>
      <c r="F5037" t="s">
        <v>7842</v>
      </c>
      <c r="G5037">
        <v>0.13825853676800001</v>
      </c>
    </row>
    <row r="5038" spans="1:7" x14ac:dyDescent="0.2">
      <c r="A5038" t="str">
        <f t="shared" si="422"/>
        <v>FBXO28</v>
      </c>
      <c r="B5038" t="s">
        <v>35</v>
      </c>
      <c r="C5038">
        <v>224302032</v>
      </c>
      <c r="D5038" t="s">
        <v>3</v>
      </c>
      <c r="E5038">
        <v>24</v>
      </c>
      <c r="F5038" t="s">
        <v>7843</v>
      </c>
      <c r="G5038">
        <v>0.46881591194</v>
      </c>
    </row>
    <row r="5039" spans="1:7" x14ac:dyDescent="0.2">
      <c r="A5039" t="str">
        <f t="shared" ref="A5039:A5048" si="423">"FBXO42"</f>
        <v>FBXO42</v>
      </c>
      <c r="B5039" t="s">
        <v>35</v>
      </c>
      <c r="C5039">
        <v>16678818</v>
      </c>
      <c r="D5039" t="s">
        <v>8</v>
      </c>
      <c r="E5039">
        <v>24</v>
      </c>
      <c r="F5039" t="s">
        <v>7844</v>
      </c>
      <c r="G5039">
        <v>-1.2972519964299999E-2</v>
      </c>
    </row>
    <row r="5040" spans="1:7" x14ac:dyDescent="0.2">
      <c r="A5040" t="str">
        <f t="shared" si="423"/>
        <v>FBXO42</v>
      </c>
      <c r="B5040" t="s">
        <v>35</v>
      </c>
      <c r="C5040">
        <v>16678789</v>
      </c>
      <c r="D5040" t="s">
        <v>8</v>
      </c>
      <c r="E5040">
        <v>22</v>
      </c>
      <c r="F5040" t="s">
        <v>7845</v>
      </c>
      <c r="G5040">
        <v>0.37574516283699999</v>
      </c>
    </row>
    <row r="5041" spans="1:7" x14ac:dyDescent="0.2">
      <c r="A5041" t="str">
        <f t="shared" si="423"/>
        <v>FBXO42</v>
      </c>
      <c r="B5041" t="s">
        <v>35</v>
      </c>
      <c r="C5041">
        <v>16678775</v>
      </c>
      <c r="D5041" t="s">
        <v>8</v>
      </c>
      <c r="E5041">
        <v>24</v>
      </c>
      <c r="F5041" t="s">
        <v>7846</v>
      </c>
      <c r="G5041">
        <v>-6.5291635058399994E-2</v>
      </c>
    </row>
    <row r="5042" spans="1:7" x14ac:dyDescent="0.2">
      <c r="A5042" t="str">
        <f t="shared" si="423"/>
        <v>FBXO42</v>
      </c>
      <c r="B5042" t="s">
        <v>35</v>
      </c>
      <c r="C5042">
        <v>16678724</v>
      </c>
      <c r="D5042" t="s">
        <v>8</v>
      </c>
      <c r="E5042">
        <v>24</v>
      </c>
      <c r="F5042" t="s">
        <v>7847</v>
      </c>
      <c r="G5042">
        <v>0.355016028717</v>
      </c>
    </row>
    <row r="5043" spans="1:7" x14ac:dyDescent="0.2">
      <c r="A5043" t="str">
        <f t="shared" si="423"/>
        <v>FBXO42</v>
      </c>
      <c r="B5043" t="s">
        <v>35</v>
      </c>
      <c r="C5043">
        <v>16678844</v>
      </c>
      <c r="D5043" t="s">
        <v>8</v>
      </c>
      <c r="E5043">
        <v>23</v>
      </c>
      <c r="F5043" t="s">
        <v>7848</v>
      </c>
      <c r="G5043">
        <v>0.13879293777400001</v>
      </c>
    </row>
    <row r="5044" spans="1:7" x14ac:dyDescent="0.2">
      <c r="A5044" t="str">
        <f t="shared" si="423"/>
        <v>FBXO42</v>
      </c>
      <c r="B5044" t="s">
        <v>35</v>
      </c>
      <c r="C5044">
        <v>16678912</v>
      </c>
      <c r="D5044" t="s">
        <v>3</v>
      </c>
      <c r="E5044">
        <v>24</v>
      </c>
      <c r="F5044" t="s">
        <v>7849</v>
      </c>
      <c r="G5044">
        <v>1.5708483067100001</v>
      </c>
    </row>
    <row r="5045" spans="1:7" x14ac:dyDescent="0.2">
      <c r="A5045" t="str">
        <f t="shared" si="423"/>
        <v>FBXO42</v>
      </c>
      <c r="B5045" t="s">
        <v>35</v>
      </c>
      <c r="C5045">
        <v>16678892</v>
      </c>
      <c r="D5045" t="s">
        <v>3</v>
      </c>
      <c r="E5045">
        <v>24</v>
      </c>
      <c r="F5045" t="s">
        <v>7850</v>
      </c>
      <c r="G5045">
        <v>1.05340653045</v>
      </c>
    </row>
    <row r="5046" spans="1:7" x14ac:dyDescent="0.2">
      <c r="A5046" t="str">
        <f t="shared" si="423"/>
        <v>FBXO42</v>
      </c>
      <c r="B5046" t="s">
        <v>35</v>
      </c>
      <c r="C5046">
        <v>16678845</v>
      </c>
      <c r="D5046" t="s">
        <v>3</v>
      </c>
      <c r="E5046">
        <v>24</v>
      </c>
      <c r="F5046" t="s">
        <v>7851</v>
      </c>
      <c r="G5046">
        <v>0.23560092405399999</v>
      </c>
    </row>
    <row r="5047" spans="1:7" x14ac:dyDescent="0.2">
      <c r="A5047" t="str">
        <f t="shared" si="423"/>
        <v>FBXO42</v>
      </c>
      <c r="B5047" t="s">
        <v>35</v>
      </c>
      <c r="C5047">
        <v>16678758</v>
      </c>
      <c r="D5047" t="s">
        <v>3</v>
      </c>
      <c r="E5047">
        <v>24</v>
      </c>
      <c r="F5047" t="s">
        <v>7852</v>
      </c>
      <c r="G5047">
        <v>0.241130324817</v>
      </c>
    </row>
    <row r="5048" spans="1:7" x14ac:dyDescent="0.2">
      <c r="A5048" t="str">
        <f t="shared" si="423"/>
        <v>FBXO42</v>
      </c>
      <c r="B5048" t="s">
        <v>35</v>
      </c>
      <c r="C5048">
        <v>16678705</v>
      </c>
      <c r="D5048" t="s">
        <v>8</v>
      </c>
      <c r="E5048">
        <v>24</v>
      </c>
      <c r="F5048" t="s">
        <v>7853</v>
      </c>
      <c r="G5048">
        <v>0.34380073872900002</v>
      </c>
    </row>
    <row r="5049" spans="1:7" x14ac:dyDescent="0.2">
      <c r="A5049" t="str">
        <f t="shared" ref="A5049:A5063" si="424">"FBXO5"</f>
        <v>FBXO5</v>
      </c>
      <c r="B5049" t="s">
        <v>75</v>
      </c>
      <c r="C5049">
        <v>153303965</v>
      </c>
      <c r="D5049" t="s">
        <v>3</v>
      </c>
      <c r="E5049">
        <v>24</v>
      </c>
      <c r="F5049" t="s">
        <v>7854</v>
      </c>
      <c r="G5049">
        <v>4.5254232779000002E-2</v>
      </c>
    </row>
    <row r="5050" spans="1:7" x14ac:dyDescent="0.2">
      <c r="A5050" t="str">
        <f t="shared" si="424"/>
        <v>FBXO5</v>
      </c>
      <c r="B5050" t="s">
        <v>75</v>
      </c>
      <c r="C5050">
        <v>153303935</v>
      </c>
      <c r="D5050" t="s">
        <v>3</v>
      </c>
      <c r="E5050">
        <v>24</v>
      </c>
      <c r="F5050" t="s">
        <v>7855</v>
      </c>
      <c r="G5050">
        <v>0.142936957157</v>
      </c>
    </row>
    <row r="5051" spans="1:7" x14ac:dyDescent="0.2">
      <c r="A5051" t="str">
        <f t="shared" si="424"/>
        <v>FBXO5</v>
      </c>
      <c r="B5051" t="s">
        <v>75</v>
      </c>
      <c r="C5051">
        <v>153303931</v>
      </c>
      <c r="D5051" t="s">
        <v>3</v>
      </c>
      <c r="E5051">
        <v>24</v>
      </c>
      <c r="F5051" t="s">
        <v>7856</v>
      </c>
      <c r="G5051">
        <v>0.22703693103200001</v>
      </c>
    </row>
    <row r="5052" spans="1:7" x14ac:dyDescent="0.2">
      <c r="A5052" t="str">
        <f t="shared" si="424"/>
        <v>FBXO5</v>
      </c>
      <c r="B5052" t="s">
        <v>75</v>
      </c>
      <c r="C5052">
        <v>153303964</v>
      </c>
      <c r="D5052" t="s">
        <v>3</v>
      </c>
      <c r="E5052">
        <v>23</v>
      </c>
      <c r="F5052" t="s">
        <v>7857</v>
      </c>
      <c r="G5052">
        <v>0.121453966289</v>
      </c>
    </row>
    <row r="5053" spans="1:7" x14ac:dyDescent="0.2">
      <c r="A5053" t="str">
        <f t="shared" si="424"/>
        <v>FBXO5</v>
      </c>
      <c r="B5053" t="s">
        <v>75</v>
      </c>
      <c r="C5053">
        <v>153303924</v>
      </c>
      <c r="D5053" t="s">
        <v>8</v>
      </c>
      <c r="E5053">
        <v>24</v>
      </c>
      <c r="F5053" t="s">
        <v>7858</v>
      </c>
      <c r="G5053">
        <v>4.5813881180699997E-2</v>
      </c>
    </row>
    <row r="5054" spans="1:7" x14ac:dyDescent="0.2">
      <c r="A5054" t="str">
        <f t="shared" si="424"/>
        <v>FBXO5</v>
      </c>
      <c r="B5054" t="s">
        <v>75</v>
      </c>
      <c r="C5054">
        <v>153303999</v>
      </c>
      <c r="D5054" t="s">
        <v>8</v>
      </c>
      <c r="E5054">
        <v>24</v>
      </c>
      <c r="F5054" t="s">
        <v>7859</v>
      </c>
      <c r="G5054">
        <v>0.48892808642199997</v>
      </c>
    </row>
    <row r="5055" spans="1:7" x14ac:dyDescent="0.2">
      <c r="A5055" t="str">
        <f t="shared" si="424"/>
        <v>FBXO5</v>
      </c>
      <c r="B5055" t="s">
        <v>75</v>
      </c>
      <c r="C5055">
        <v>153304080</v>
      </c>
      <c r="D5055" t="s">
        <v>8</v>
      </c>
      <c r="E5055">
        <v>24</v>
      </c>
      <c r="F5055" t="s">
        <v>7860</v>
      </c>
      <c r="G5055">
        <v>3.9509670474600002E-2</v>
      </c>
    </row>
    <row r="5056" spans="1:7" x14ac:dyDescent="0.2">
      <c r="A5056" t="str">
        <f t="shared" si="424"/>
        <v>FBXO5</v>
      </c>
      <c r="B5056" t="s">
        <v>75</v>
      </c>
      <c r="C5056">
        <v>153304107</v>
      </c>
      <c r="D5056" t="s">
        <v>8</v>
      </c>
      <c r="E5056">
        <v>24</v>
      </c>
      <c r="F5056" t="s">
        <v>7861</v>
      </c>
      <c r="G5056">
        <v>-3.2457911398900002E-2</v>
      </c>
    </row>
    <row r="5057" spans="1:7" x14ac:dyDescent="0.2">
      <c r="A5057" t="str">
        <f t="shared" si="424"/>
        <v>FBXO5</v>
      </c>
      <c r="B5057" t="s">
        <v>75</v>
      </c>
      <c r="C5057">
        <v>153304123</v>
      </c>
      <c r="D5057" t="s">
        <v>8</v>
      </c>
      <c r="E5057">
        <v>23</v>
      </c>
      <c r="F5057" t="s">
        <v>7862</v>
      </c>
      <c r="G5057">
        <v>1.29929256994</v>
      </c>
    </row>
    <row r="5058" spans="1:7" x14ac:dyDescent="0.2">
      <c r="A5058" t="str">
        <f t="shared" si="424"/>
        <v>FBXO5</v>
      </c>
      <c r="B5058" t="s">
        <v>75</v>
      </c>
      <c r="C5058">
        <v>153303910</v>
      </c>
      <c r="D5058" t="s">
        <v>8</v>
      </c>
      <c r="E5058">
        <v>23</v>
      </c>
      <c r="F5058" t="s">
        <v>7863</v>
      </c>
      <c r="G5058">
        <v>0.59666233714399997</v>
      </c>
    </row>
    <row r="5059" spans="1:7" x14ac:dyDescent="0.2">
      <c r="A5059" t="str">
        <f t="shared" si="424"/>
        <v>FBXO5</v>
      </c>
      <c r="B5059" t="s">
        <v>75</v>
      </c>
      <c r="C5059">
        <v>153304061</v>
      </c>
      <c r="D5059" t="s">
        <v>3</v>
      </c>
      <c r="E5059">
        <v>23</v>
      </c>
      <c r="F5059" t="s">
        <v>7864</v>
      </c>
      <c r="G5059">
        <v>0.78080652829800001</v>
      </c>
    </row>
    <row r="5060" spans="1:7" x14ac:dyDescent="0.2">
      <c r="A5060" t="str">
        <f t="shared" si="424"/>
        <v>FBXO5</v>
      </c>
      <c r="B5060" t="s">
        <v>75</v>
      </c>
      <c r="C5060">
        <v>153303916</v>
      </c>
      <c r="D5060" t="s">
        <v>8</v>
      </c>
      <c r="E5060">
        <v>24</v>
      </c>
      <c r="F5060" t="s">
        <v>7865</v>
      </c>
      <c r="G5060">
        <v>1.1639729404700001E-2</v>
      </c>
    </row>
    <row r="5061" spans="1:7" x14ac:dyDescent="0.2">
      <c r="A5061" t="str">
        <f t="shared" si="424"/>
        <v>FBXO5</v>
      </c>
      <c r="B5061" t="s">
        <v>75</v>
      </c>
      <c r="C5061">
        <v>153303882</v>
      </c>
      <c r="D5061" t="s">
        <v>3</v>
      </c>
      <c r="E5061">
        <v>24</v>
      </c>
      <c r="F5061" t="s">
        <v>7866</v>
      </c>
      <c r="G5061">
        <v>-3.7231407940099999E-2</v>
      </c>
    </row>
    <row r="5062" spans="1:7" x14ac:dyDescent="0.2">
      <c r="A5062" t="str">
        <f t="shared" si="424"/>
        <v>FBXO5</v>
      </c>
      <c r="B5062" t="s">
        <v>75</v>
      </c>
      <c r="C5062">
        <v>153304068</v>
      </c>
      <c r="D5062" t="s">
        <v>8</v>
      </c>
      <c r="E5062">
        <v>22</v>
      </c>
      <c r="F5062" t="s">
        <v>7867</v>
      </c>
      <c r="G5062">
        <v>0.91990090175799999</v>
      </c>
    </row>
    <row r="5063" spans="1:7" x14ac:dyDescent="0.2">
      <c r="A5063" t="str">
        <f t="shared" si="424"/>
        <v>FBXO5</v>
      </c>
      <c r="B5063" t="s">
        <v>75</v>
      </c>
      <c r="C5063">
        <v>153303865</v>
      </c>
      <c r="D5063" t="s">
        <v>3</v>
      </c>
      <c r="E5063">
        <v>23</v>
      </c>
      <c r="F5063" t="s">
        <v>7868</v>
      </c>
      <c r="G5063">
        <v>-5.1885299665000002E-2</v>
      </c>
    </row>
    <row r="5064" spans="1:7" x14ac:dyDescent="0.2">
      <c r="A5064" t="str">
        <f t="shared" ref="A5064:A5073" si="425">"FBXO8"</f>
        <v>FBXO8</v>
      </c>
      <c r="B5064" t="s">
        <v>24</v>
      </c>
      <c r="C5064">
        <v>175205157</v>
      </c>
      <c r="D5064" t="s">
        <v>8</v>
      </c>
      <c r="E5064">
        <v>24</v>
      </c>
      <c r="F5064" t="s">
        <v>7869</v>
      </c>
      <c r="G5064">
        <v>0.50468990145299997</v>
      </c>
    </row>
    <row r="5065" spans="1:7" x14ac:dyDescent="0.2">
      <c r="A5065" t="str">
        <f t="shared" si="425"/>
        <v>FBXO8</v>
      </c>
      <c r="B5065" t="s">
        <v>24</v>
      </c>
      <c r="C5065">
        <v>175205242</v>
      </c>
      <c r="D5065" t="s">
        <v>3</v>
      </c>
      <c r="E5065">
        <v>24</v>
      </c>
      <c r="F5065" t="s">
        <v>7870</v>
      </c>
      <c r="G5065">
        <v>0.35549408482799999</v>
      </c>
    </row>
    <row r="5066" spans="1:7" x14ac:dyDescent="0.2">
      <c r="A5066" t="str">
        <f t="shared" si="425"/>
        <v>FBXO8</v>
      </c>
      <c r="B5066" t="s">
        <v>24</v>
      </c>
      <c r="C5066">
        <v>175205296</v>
      </c>
      <c r="D5066" t="s">
        <v>3</v>
      </c>
      <c r="E5066">
        <v>23</v>
      </c>
      <c r="F5066" t="s">
        <v>7871</v>
      </c>
      <c r="G5066">
        <v>1.07000900823</v>
      </c>
    </row>
    <row r="5067" spans="1:7" x14ac:dyDescent="0.2">
      <c r="A5067" t="str">
        <f t="shared" si="425"/>
        <v>FBXO8</v>
      </c>
      <c r="B5067" t="s">
        <v>24</v>
      </c>
      <c r="C5067">
        <v>175205366</v>
      </c>
      <c r="D5067" t="s">
        <v>3</v>
      </c>
      <c r="E5067">
        <v>21</v>
      </c>
      <c r="F5067" t="s">
        <v>7872</v>
      </c>
      <c r="G5067">
        <v>0.40119868484600002</v>
      </c>
    </row>
    <row r="5068" spans="1:7" x14ac:dyDescent="0.2">
      <c r="A5068" t="str">
        <f t="shared" si="425"/>
        <v>FBXO8</v>
      </c>
      <c r="B5068" t="s">
        <v>24</v>
      </c>
      <c r="C5068">
        <v>175205183</v>
      </c>
      <c r="D5068" t="s">
        <v>8</v>
      </c>
      <c r="E5068">
        <v>22</v>
      </c>
      <c r="F5068" t="s">
        <v>7873</v>
      </c>
      <c r="G5068">
        <v>0.91989404233299998</v>
      </c>
    </row>
    <row r="5069" spans="1:7" x14ac:dyDescent="0.2">
      <c r="A5069" t="str">
        <f t="shared" si="425"/>
        <v>FBXO8</v>
      </c>
      <c r="B5069" t="s">
        <v>24</v>
      </c>
      <c r="C5069">
        <v>175205314</v>
      </c>
      <c r="D5069" t="s">
        <v>8</v>
      </c>
      <c r="E5069">
        <v>24</v>
      </c>
      <c r="F5069" t="s">
        <v>7874</v>
      </c>
      <c r="G5069">
        <v>0.98280193734800003</v>
      </c>
    </row>
    <row r="5070" spans="1:7" x14ac:dyDescent="0.2">
      <c r="A5070" t="str">
        <f t="shared" si="425"/>
        <v>FBXO8</v>
      </c>
      <c r="B5070" t="s">
        <v>24</v>
      </c>
      <c r="C5070">
        <v>175205283</v>
      </c>
      <c r="D5070" t="s">
        <v>8</v>
      </c>
      <c r="E5070">
        <v>23</v>
      </c>
      <c r="F5070" t="s">
        <v>7875</v>
      </c>
      <c r="G5070">
        <v>5.1604536643399999E-2</v>
      </c>
    </row>
    <row r="5071" spans="1:7" x14ac:dyDescent="0.2">
      <c r="A5071" t="str">
        <f t="shared" si="425"/>
        <v>FBXO8</v>
      </c>
      <c r="B5071" t="s">
        <v>24</v>
      </c>
      <c r="C5071">
        <v>175205309</v>
      </c>
      <c r="D5071" t="s">
        <v>8</v>
      </c>
      <c r="E5071">
        <v>24</v>
      </c>
      <c r="F5071" t="s">
        <v>7876</v>
      </c>
      <c r="G5071">
        <v>0.94718905442599999</v>
      </c>
    </row>
    <row r="5072" spans="1:7" x14ac:dyDescent="0.2">
      <c r="A5072" t="str">
        <f t="shared" si="425"/>
        <v>FBXO8</v>
      </c>
      <c r="B5072" t="s">
        <v>24</v>
      </c>
      <c r="C5072">
        <v>175205324</v>
      </c>
      <c r="D5072" t="s">
        <v>8</v>
      </c>
      <c r="E5072">
        <v>23</v>
      </c>
      <c r="F5072" t="s">
        <v>7877</v>
      </c>
      <c r="G5072">
        <v>0.14047036053799999</v>
      </c>
    </row>
    <row r="5073" spans="1:7" x14ac:dyDescent="0.2">
      <c r="A5073" t="str">
        <f t="shared" si="425"/>
        <v>FBXO8</v>
      </c>
      <c r="B5073" t="s">
        <v>24</v>
      </c>
      <c r="C5073">
        <v>175205193</v>
      </c>
      <c r="D5073" t="s">
        <v>8</v>
      </c>
      <c r="E5073">
        <v>24</v>
      </c>
      <c r="F5073" t="s">
        <v>7878</v>
      </c>
      <c r="G5073">
        <v>0.74945009475900004</v>
      </c>
    </row>
    <row r="5074" spans="1:7" x14ac:dyDescent="0.2">
      <c r="A5074" t="str">
        <f t="shared" ref="A5074:A5080" si="426">"FCF1"</f>
        <v>FCF1</v>
      </c>
      <c r="B5074" t="s">
        <v>86</v>
      </c>
      <c r="C5074">
        <v>75179949</v>
      </c>
      <c r="D5074" t="s">
        <v>8</v>
      </c>
      <c r="E5074">
        <v>24</v>
      </c>
      <c r="F5074" t="s">
        <v>7879</v>
      </c>
      <c r="G5074">
        <v>2.4164238033499999E-2</v>
      </c>
    </row>
    <row r="5075" spans="1:7" x14ac:dyDescent="0.2">
      <c r="A5075" t="str">
        <f t="shared" si="426"/>
        <v>FCF1</v>
      </c>
      <c r="B5075" t="s">
        <v>86</v>
      </c>
      <c r="C5075">
        <v>75180069</v>
      </c>
      <c r="D5075" t="s">
        <v>8</v>
      </c>
      <c r="E5075">
        <v>24</v>
      </c>
      <c r="F5075" t="s">
        <v>7880</v>
      </c>
      <c r="G5075">
        <v>0.30875175608700001</v>
      </c>
    </row>
    <row r="5076" spans="1:7" x14ac:dyDescent="0.2">
      <c r="A5076" t="str">
        <f t="shared" si="426"/>
        <v>FCF1</v>
      </c>
      <c r="B5076" t="s">
        <v>86</v>
      </c>
      <c r="C5076">
        <v>75180037</v>
      </c>
      <c r="D5076" t="s">
        <v>3</v>
      </c>
      <c r="E5076">
        <v>25</v>
      </c>
      <c r="F5076" t="s">
        <v>7881</v>
      </c>
      <c r="G5076">
        <v>9.8694244653699997E-2</v>
      </c>
    </row>
    <row r="5077" spans="1:7" x14ac:dyDescent="0.2">
      <c r="A5077" t="str">
        <f t="shared" si="426"/>
        <v>FCF1</v>
      </c>
      <c r="B5077" t="s">
        <v>86</v>
      </c>
      <c r="C5077">
        <v>75179916</v>
      </c>
      <c r="D5077" t="s">
        <v>8</v>
      </c>
      <c r="E5077">
        <v>25</v>
      </c>
      <c r="F5077" t="s">
        <v>7882</v>
      </c>
      <c r="G5077">
        <v>1.5862613598399999</v>
      </c>
    </row>
    <row r="5078" spans="1:7" x14ac:dyDescent="0.2">
      <c r="A5078" t="str">
        <f t="shared" si="426"/>
        <v>FCF1</v>
      </c>
      <c r="B5078" t="s">
        <v>86</v>
      </c>
      <c r="C5078">
        <v>75180093</v>
      </c>
      <c r="D5078" t="s">
        <v>8</v>
      </c>
      <c r="E5078">
        <v>25</v>
      </c>
      <c r="F5078" t="s">
        <v>7883</v>
      </c>
      <c r="G5078">
        <v>0.28845150563299998</v>
      </c>
    </row>
    <row r="5079" spans="1:7" x14ac:dyDescent="0.2">
      <c r="A5079" t="str">
        <f t="shared" si="426"/>
        <v>FCF1</v>
      </c>
      <c r="B5079" t="s">
        <v>86</v>
      </c>
      <c r="C5079">
        <v>75179976</v>
      </c>
      <c r="D5079" t="s">
        <v>8</v>
      </c>
      <c r="E5079">
        <v>24</v>
      </c>
      <c r="F5079" t="s">
        <v>7884</v>
      </c>
      <c r="G5079">
        <v>1.1049868840799999</v>
      </c>
    </row>
    <row r="5080" spans="1:7" x14ac:dyDescent="0.2">
      <c r="A5080" t="str">
        <f t="shared" si="426"/>
        <v>FCF1</v>
      </c>
      <c r="B5080" t="s">
        <v>86</v>
      </c>
      <c r="C5080">
        <v>75179962</v>
      </c>
      <c r="D5080" t="s">
        <v>8</v>
      </c>
      <c r="E5080">
        <v>25</v>
      </c>
      <c r="F5080" t="s">
        <v>7885</v>
      </c>
      <c r="G5080">
        <v>8.1853074729899999E-2</v>
      </c>
    </row>
    <row r="5081" spans="1:7" x14ac:dyDescent="0.2">
      <c r="A5081" t="str">
        <f t="shared" ref="A5081:A5087" si="427">"FDFT1"</f>
        <v>FDFT1</v>
      </c>
      <c r="B5081" t="s">
        <v>1491</v>
      </c>
      <c r="C5081">
        <v>11660112</v>
      </c>
      <c r="D5081" t="s">
        <v>3</v>
      </c>
      <c r="E5081">
        <v>24</v>
      </c>
      <c r="F5081" t="s">
        <v>7886</v>
      </c>
      <c r="G5081">
        <v>-3.5628061950199998E-2</v>
      </c>
    </row>
    <row r="5082" spans="1:7" x14ac:dyDescent="0.2">
      <c r="A5082" t="str">
        <f t="shared" si="427"/>
        <v>FDFT1</v>
      </c>
      <c r="B5082" t="s">
        <v>1491</v>
      </c>
      <c r="C5082">
        <v>11660127</v>
      </c>
      <c r="D5082" t="s">
        <v>3</v>
      </c>
      <c r="E5082">
        <v>23</v>
      </c>
      <c r="F5082" t="s">
        <v>7887</v>
      </c>
      <c r="G5082">
        <v>0.25197745209099998</v>
      </c>
    </row>
    <row r="5083" spans="1:7" x14ac:dyDescent="0.2">
      <c r="A5083" t="str">
        <f t="shared" si="427"/>
        <v>FDFT1</v>
      </c>
      <c r="B5083" t="s">
        <v>1491</v>
      </c>
      <c r="C5083">
        <v>11660139</v>
      </c>
      <c r="D5083" t="s">
        <v>3</v>
      </c>
      <c r="E5083">
        <v>24</v>
      </c>
      <c r="F5083" t="s">
        <v>7888</v>
      </c>
      <c r="G5083">
        <v>7.0465947229900003E-2</v>
      </c>
    </row>
    <row r="5084" spans="1:7" x14ac:dyDescent="0.2">
      <c r="A5084" t="str">
        <f t="shared" si="427"/>
        <v>FDFT1</v>
      </c>
      <c r="B5084" t="s">
        <v>1491</v>
      </c>
      <c r="C5084">
        <v>11660239</v>
      </c>
      <c r="D5084" t="s">
        <v>3</v>
      </c>
      <c r="E5084">
        <v>23</v>
      </c>
      <c r="F5084" t="s">
        <v>7889</v>
      </c>
      <c r="G5084">
        <v>1.2360488565800001</v>
      </c>
    </row>
    <row r="5085" spans="1:7" x14ac:dyDescent="0.2">
      <c r="A5085" t="str">
        <f t="shared" si="427"/>
        <v>FDFT1</v>
      </c>
      <c r="B5085" t="s">
        <v>1491</v>
      </c>
      <c r="C5085">
        <v>11660295</v>
      </c>
      <c r="D5085" t="s">
        <v>3</v>
      </c>
      <c r="E5085">
        <v>23</v>
      </c>
      <c r="F5085" t="s">
        <v>7890</v>
      </c>
      <c r="G5085">
        <v>0.89224290056599997</v>
      </c>
    </row>
    <row r="5086" spans="1:7" x14ac:dyDescent="0.2">
      <c r="A5086" t="str">
        <f t="shared" si="427"/>
        <v>FDFT1</v>
      </c>
      <c r="B5086" t="s">
        <v>1491</v>
      </c>
      <c r="C5086">
        <v>11660170</v>
      </c>
      <c r="D5086" t="s">
        <v>8</v>
      </c>
      <c r="E5086">
        <v>24</v>
      </c>
      <c r="F5086" t="s">
        <v>7891</v>
      </c>
      <c r="G5086">
        <v>0.87170824285799997</v>
      </c>
    </row>
    <row r="5087" spans="1:7" x14ac:dyDescent="0.2">
      <c r="A5087" t="str">
        <f t="shared" si="427"/>
        <v>FDFT1</v>
      </c>
      <c r="B5087" t="s">
        <v>1491</v>
      </c>
      <c r="C5087">
        <v>11660190</v>
      </c>
      <c r="D5087" t="s">
        <v>8</v>
      </c>
      <c r="E5087">
        <v>24</v>
      </c>
      <c r="F5087" t="s">
        <v>7892</v>
      </c>
      <c r="G5087">
        <v>0.39863280770800003</v>
      </c>
    </row>
    <row r="5088" spans="1:7" x14ac:dyDescent="0.2">
      <c r="A5088" t="str">
        <f t="shared" ref="A5088:A5097" si="428">"FDPS"</f>
        <v>FDPS</v>
      </c>
      <c r="B5088" t="s">
        <v>35</v>
      </c>
      <c r="C5088">
        <v>155278800</v>
      </c>
      <c r="D5088" t="s">
        <v>3</v>
      </c>
      <c r="E5088">
        <v>25</v>
      </c>
      <c r="F5088" t="s">
        <v>7893</v>
      </c>
      <c r="G5088">
        <v>0.12676063335400001</v>
      </c>
    </row>
    <row r="5089" spans="1:7" x14ac:dyDescent="0.2">
      <c r="A5089" t="str">
        <f t="shared" si="428"/>
        <v>FDPS</v>
      </c>
      <c r="B5089" t="s">
        <v>35</v>
      </c>
      <c r="C5089">
        <v>155278837</v>
      </c>
      <c r="D5089" t="s">
        <v>8</v>
      </c>
      <c r="E5089">
        <v>23</v>
      </c>
      <c r="F5089" t="s">
        <v>7894</v>
      </c>
      <c r="G5089">
        <v>0.60186526149800001</v>
      </c>
    </row>
    <row r="5090" spans="1:7" x14ac:dyDescent="0.2">
      <c r="A5090" t="str">
        <f t="shared" si="428"/>
        <v>FDPS</v>
      </c>
      <c r="B5090" t="s">
        <v>35</v>
      </c>
      <c r="C5090">
        <v>155278793</v>
      </c>
      <c r="D5090" t="s">
        <v>8</v>
      </c>
      <c r="E5090">
        <v>26</v>
      </c>
      <c r="F5090" t="s">
        <v>7895</v>
      </c>
      <c r="G5090">
        <v>0.26084116782099998</v>
      </c>
    </row>
    <row r="5091" spans="1:7" x14ac:dyDescent="0.2">
      <c r="A5091" t="str">
        <f t="shared" si="428"/>
        <v>FDPS</v>
      </c>
      <c r="B5091" t="s">
        <v>35</v>
      </c>
      <c r="C5091">
        <v>155278756</v>
      </c>
      <c r="D5091" t="s">
        <v>8</v>
      </c>
      <c r="E5091">
        <v>25</v>
      </c>
      <c r="F5091" t="s">
        <v>7896</v>
      </c>
      <c r="G5091">
        <v>0.55618743031700002</v>
      </c>
    </row>
    <row r="5092" spans="1:7" x14ac:dyDescent="0.2">
      <c r="A5092" t="str">
        <f t="shared" si="428"/>
        <v>FDPS</v>
      </c>
      <c r="B5092" t="s">
        <v>35</v>
      </c>
      <c r="C5092">
        <v>155278669</v>
      </c>
      <c r="D5092" t="s">
        <v>3</v>
      </c>
      <c r="E5092">
        <v>22</v>
      </c>
      <c r="F5092" t="s">
        <v>7897</v>
      </c>
      <c r="G5092">
        <v>1.62186955762</v>
      </c>
    </row>
    <row r="5093" spans="1:7" x14ac:dyDescent="0.2">
      <c r="A5093" t="str">
        <f t="shared" si="428"/>
        <v>FDPS</v>
      </c>
      <c r="B5093" t="s">
        <v>35</v>
      </c>
      <c r="C5093">
        <v>155278678</v>
      </c>
      <c r="D5093" t="s">
        <v>3</v>
      </c>
      <c r="E5093">
        <v>22</v>
      </c>
      <c r="F5093" t="s">
        <v>7898</v>
      </c>
      <c r="G5093">
        <v>0.22023359802699999</v>
      </c>
    </row>
    <row r="5094" spans="1:7" x14ac:dyDescent="0.2">
      <c r="A5094" t="str">
        <f t="shared" si="428"/>
        <v>FDPS</v>
      </c>
      <c r="B5094" t="s">
        <v>35</v>
      </c>
      <c r="C5094">
        <v>155278711</v>
      </c>
      <c r="D5094" t="s">
        <v>3</v>
      </c>
      <c r="E5094">
        <v>23</v>
      </c>
      <c r="F5094" t="s">
        <v>7899</v>
      </c>
      <c r="G5094">
        <v>0.480995540306</v>
      </c>
    </row>
    <row r="5095" spans="1:7" x14ac:dyDescent="0.2">
      <c r="A5095" t="str">
        <f t="shared" si="428"/>
        <v>FDPS</v>
      </c>
      <c r="B5095" t="s">
        <v>35</v>
      </c>
      <c r="C5095">
        <v>155278726</v>
      </c>
      <c r="D5095" t="s">
        <v>8</v>
      </c>
      <c r="E5095">
        <v>22</v>
      </c>
      <c r="F5095" t="s">
        <v>7900</v>
      </c>
      <c r="G5095">
        <v>0.77626518088200003</v>
      </c>
    </row>
    <row r="5096" spans="1:7" x14ac:dyDescent="0.2">
      <c r="A5096" t="str">
        <f t="shared" si="428"/>
        <v>FDPS</v>
      </c>
      <c r="B5096" t="s">
        <v>35</v>
      </c>
      <c r="C5096">
        <v>155278749</v>
      </c>
      <c r="D5096" t="s">
        <v>8</v>
      </c>
      <c r="E5096">
        <v>24</v>
      </c>
      <c r="F5096" t="s">
        <v>7901</v>
      </c>
      <c r="G5096">
        <v>0.51619742427899995</v>
      </c>
    </row>
    <row r="5097" spans="1:7" x14ac:dyDescent="0.2">
      <c r="A5097" t="str">
        <f t="shared" si="428"/>
        <v>FDPS</v>
      </c>
      <c r="B5097" t="s">
        <v>35</v>
      </c>
      <c r="C5097">
        <v>155278794</v>
      </c>
      <c r="D5097" t="s">
        <v>3</v>
      </c>
      <c r="E5097">
        <v>26</v>
      </c>
      <c r="F5097" t="s">
        <v>7902</v>
      </c>
      <c r="G5097">
        <v>0.10901645692799999</v>
      </c>
    </row>
    <row r="5098" spans="1:7" x14ac:dyDescent="0.2">
      <c r="A5098" t="str">
        <f t="shared" ref="A5098:A5107" si="429">"FDX1"</f>
        <v>FDX1</v>
      </c>
      <c r="B5098" t="s">
        <v>291</v>
      </c>
      <c r="C5098">
        <v>110300595</v>
      </c>
      <c r="D5098" t="s">
        <v>3</v>
      </c>
      <c r="E5098">
        <v>24</v>
      </c>
      <c r="F5098" t="s">
        <v>7903</v>
      </c>
      <c r="G5098">
        <v>-8.0508243407200003E-2</v>
      </c>
    </row>
    <row r="5099" spans="1:7" x14ac:dyDescent="0.2">
      <c r="A5099" t="str">
        <f t="shared" si="429"/>
        <v>FDX1</v>
      </c>
      <c r="B5099" t="s">
        <v>291</v>
      </c>
      <c r="C5099">
        <v>110300795</v>
      </c>
      <c r="D5099" t="s">
        <v>8</v>
      </c>
      <c r="E5099">
        <v>22</v>
      </c>
      <c r="F5099" t="s">
        <v>7904</v>
      </c>
      <c r="G5099">
        <v>0.25841596974499997</v>
      </c>
    </row>
    <row r="5100" spans="1:7" x14ac:dyDescent="0.2">
      <c r="A5100" t="str">
        <f t="shared" si="429"/>
        <v>FDX1</v>
      </c>
      <c r="B5100" t="s">
        <v>291</v>
      </c>
      <c r="C5100">
        <v>110300669</v>
      </c>
      <c r="D5100" t="s">
        <v>8</v>
      </c>
      <c r="E5100">
        <v>23</v>
      </c>
      <c r="F5100" t="s">
        <v>7905</v>
      </c>
      <c r="G5100">
        <v>0.12301805491499999</v>
      </c>
    </row>
    <row r="5101" spans="1:7" x14ac:dyDescent="0.2">
      <c r="A5101" t="str">
        <f t="shared" si="429"/>
        <v>FDX1</v>
      </c>
      <c r="B5101" t="s">
        <v>291</v>
      </c>
      <c r="C5101">
        <v>110300766</v>
      </c>
      <c r="D5101" t="s">
        <v>3</v>
      </c>
      <c r="E5101">
        <v>24</v>
      </c>
      <c r="F5101" t="s">
        <v>7906</v>
      </c>
      <c r="G5101">
        <v>0.58542457530400005</v>
      </c>
    </row>
    <row r="5102" spans="1:7" x14ac:dyDescent="0.2">
      <c r="A5102" t="str">
        <f t="shared" si="429"/>
        <v>FDX1</v>
      </c>
      <c r="B5102" t="s">
        <v>291</v>
      </c>
      <c r="C5102">
        <v>110300796</v>
      </c>
      <c r="D5102" t="s">
        <v>3</v>
      </c>
      <c r="E5102">
        <v>23</v>
      </c>
      <c r="F5102" t="s">
        <v>7907</v>
      </c>
      <c r="G5102">
        <v>0.98669065136900003</v>
      </c>
    </row>
    <row r="5103" spans="1:7" x14ac:dyDescent="0.2">
      <c r="A5103" t="str">
        <f t="shared" si="429"/>
        <v>FDX1</v>
      </c>
      <c r="B5103" t="s">
        <v>291</v>
      </c>
      <c r="C5103">
        <v>110300598</v>
      </c>
      <c r="D5103" t="s">
        <v>8</v>
      </c>
      <c r="E5103">
        <v>24</v>
      </c>
      <c r="F5103" t="s">
        <v>7908</v>
      </c>
      <c r="G5103">
        <v>-4.1165018366500002E-2</v>
      </c>
    </row>
    <row r="5104" spans="1:7" x14ac:dyDescent="0.2">
      <c r="A5104" t="str">
        <f t="shared" si="429"/>
        <v>FDX1</v>
      </c>
      <c r="B5104" t="s">
        <v>291</v>
      </c>
      <c r="C5104">
        <v>110300808</v>
      </c>
      <c r="D5104" t="s">
        <v>8</v>
      </c>
      <c r="E5104">
        <v>24</v>
      </c>
      <c r="F5104" t="s">
        <v>7909</v>
      </c>
      <c r="G5104">
        <v>0.54582430612999999</v>
      </c>
    </row>
    <row r="5105" spans="1:7" x14ac:dyDescent="0.2">
      <c r="A5105" t="str">
        <f t="shared" si="429"/>
        <v>FDX1</v>
      </c>
      <c r="B5105" t="s">
        <v>291</v>
      </c>
      <c r="C5105">
        <v>110300840</v>
      </c>
      <c r="D5105" t="s">
        <v>8</v>
      </c>
      <c r="E5105">
        <v>24</v>
      </c>
      <c r="F5105" t="s">
        <v>7910</v>
      </c>
      <c r="G5105">
        <v>0.55019118105499998</v>
      </c>
    </row>
    <row r="5106" spans="1:7" x14ac:dyDescent="0.2">
      <c r="A5106" t="str">
        <f t="shared" si="429"/>
        <v>FDX1</v>
      </c>
      <c r="B5106" t="s">
        <v>291</v>
      </c>
      <c r="C5106">
        <v>110300809</v>
      </c>
      <c r="D5106" t="s">
        <v>3</v>
      </c>
      <c r="E5106">
        <v>24</v>
      </c>
      <c r="F5106" t="s">
        <v>7911</v>
      </c>
      <c r="G5106">
        <v>1.42788477333</v>
      </c>
    </row>
    <row r="5107" spans="1:7" x14ac:dyDescent="0.2">
      <c r="A5107" t="str">
        <f t="shared" si="429"/>
        <v>FDX1</v>
      </c>
      <c r="B5107" t="s">
        <v>291</v>
      </c>
      <c r="C5107">
        <v>110300729</v>
      </c>
      <c r="D5107" t="s">
        <v>3</v>
      </c>
      <c r="E5107">
        <v>24</v>
      </c>
      <c r="F5107" t="s">
        <v>7912</v>
      </c>
      <c r="G5107">
        <v>0.141309268737</v>
      </c>
    </row>
    <row r="5108" spans="1:7" x14ac:dyDescent="0.2">
      <c r="A5108" t="str">
        <f t="shared" ref="A5108:A5114" si="430">"FDX1L"</f>
        <v>FDX1L</v>
      </c>
      <c r="B5108" t="s">
        <v>245</v>
      </c>
      <c r="C5108">
        <v>10426401</v>
      </c>
      <c r="D5108" t="s">
        <v>3</v>
      </c>
      <c r="E5108">
        <v>24</v>
      </c>
      <c r="F5108" t="s">
        <v>7913</v>
      </c>
      <c r="G5108">
        <v>1.1029388360500001</v>
      </c>
    </row>
    <row r="5109" spans="1:7" x14ac:dyDescent="0.2">
      <c r="A5109" t="str">
        <f t="shared" si="430"/>
        <v>FDX1L</v>
      </c>
      <c r="B5109" t="s">
        <v>245</v>
      </c>
      <c r="C5109">
        <v>10426434</v>
      </c>
      <c r="D5109" t="s">
        <v>3</v>
      </c>
      <c r="E5109">
        <v>24</v>
      </c>
      <c r="F5109" t="s">
        <v>7914</v>
      </c>
      <c r="G5109">
        <v>0.77673438038999998</v>
      </c>
    </row>
    <row r="5110" spans="1:7" x14ac:dyDescent="0.2">
      <c r="A5110" t="str">
        <f t="shared" si="430"/>
        <v>FDX1L</v>
      </c>
      <c r="B5110" t="s">
        <v>245</v>
      </c>
      <c r="C5110">
        <v>10426476</v>
      </c>
      <c r="D5110" t="s">
        <v>3</v>
      </c>
      <c r="E5110">
        <v>24</v>
      </c>
      <c r="F5110" t="s">
        <v>7915</v>
      </c>
      <c r="G5110">
        <v>-1.8554114797400001E-3</v>
      </c>
    </row>
    <row r="5111" spans="1:7" x14ac:dyDescent="0.2">
      <c r="A5111" t="str">
        <f t="shared" si="430"/>
        <v>FDX1L</v>
      </c>
      <c r="B5111" t="s">
        <v>245</v>
      </c>
      <c r="C5111">
        <v>10426572</v>
      </c>
      <c r="D5111" t="s">
        <v>3</v>
      </c>
      <c r="E5111">
        <v>24</v>
      </c>
      <c r="F5111" t="s">
        <v>7916</v>
      </c>
      <c r="G5111">
        <v>0.19319027840799999</v>
      </c>
    </row>
    <row r="5112" spans="1:7" x14ac:dyDescent="0.2">
      <c r="A5112" t="str">
        <f t="shared" si="430"/>
        <v>FDX1L</v>
      </c>
      <c r="B5112" t="s">
        <v>245</v>
      </c>
      <c r="C5112">
        <v>10426610</v>
      </c>
      <c r="D5112" t="s">
        <v>3</v>
      </c>
      <c r="E5112">
        <v>24</v>
      </c>
      <c r="F5112" t="s">
        <v>7917</v>
      </c>
      <c r="G5112">
        <v>1.1203267835599999</v>
      </c>
    </row>
    <row r="5113" spans="1:7" x14ac:dyDescent="0.2">
      <c r="A5113" t="str">
        <f t="shared" si="430"/>
        <v>FDX1L</v>
      </c>
      <c r="B5113" t="s">
        <v>245</v>
      </c>
      <c r="C5113">
        <v>10426633</v>
      </c>
      <c r="D5113" t="s">
        <v>3</v>
      </c>
      <c r="E5113">
        <v>24</v>
      </c>
      <c r="F5113" t="s">
        <v>7918</v>
      </c>
      <c r="G5113">
        <v>4.6517398909699997E-2</v>
      </c>
    </row>
    <row r="5114" spans="1:7" x14ac:dyDescent="0.2">
      <c r="A5114" t="str">
        <f t="shared" si="430"/>
        <v>FDX1L</v>
      </c>
      <c r="B5114" t="s">
        <v>245</v>
      </c>
      <c r="C5114">
        <v>10426717</v>
      </c>
      <c r="D5114" t="s">
        <v>8</v>
      </c>
      <c r="E5114">
        <v>24</v>
      </c>
      <c r="F5114" t="s">
        <v>7919</v>
      </c>
      <c r="G5114">
        <v>0.37458825848999999</v>
      </c>
    </row>
    <row r="5115" spans="1:7" x14ac:dyDescent="0.2">
      <c r="A5115" t="str">
        <f t="shared" ref="A5115:A5124" si="431">"FH"</f>
        <v>FH</v>
      </c>
      <c r="B5115" t="s">
        <v>35</v>
      </c>
      <c r="C5115">
        <v>241682861</v>
      </c>
      <c r="D5115" t="s">
        <v>8</v>
      </c>
      <c r="E5115">
        <v>24</v>
      </c>
      <c r="F5115" t="s">
        <v>7920</v>
      </c>
      <c r="G5115">
        <v>0.812603718782</v>
      </c>
    </row>
    <row r="5116" spans="1:7" x14ac:dyDescent="0.2">
      <c r="A5116" t="str">
        <f t="shared" si="431"/>
        <v>FH</v>
      </c>
      <c r="B5116" t="s">
        <v>35</v>
      </c>
      <c r="C5116">
        <v>241682973</v>
      </c>
      <c r="D5116" t="s">
        <v>3</v>
      </c>
      <c r="E5116">
        <v>21</v>
      </c>
      <c r="F5116" t="s">
        <v>7921</v>
      </c>
      <c r="G5116">
        <v>0.97957219738500001</v>
      </c>
    </row>
    <row r="5117" spans="1:7" x14ac:dyDescent="0.2">
      <c r="A5117" t="str">
        <f t="shared" si="431"/>
        <v>FH</v>
      </c>
      <c r="B5117" t="s">
        <v>35</v>
      </c>
      <c r="C5117">
        <v>241683076</v>
      </c>
      <c r="D5117" t="s">
        <v>3</v>
      </c>
      <c r="E5117">
        <v>24</v>
      </c>
      <c r="F5117" t="s">
        <v>7922</v>
      </c>
      <c r="G5117">
        <v>-7.6634538489799998E-3</v>
      </c>
    </row>
    <row r="5118" spans="1:7" x14ac:dyDescent="0.2">
      <c r="A5118" t="str">
        <f t="shared" si="431"/>
        <v>FH</v>
      </c>
      <c r="B5118" t="s">
        <v>35</v>
      </c>
      <c r="C5118">
        <v>241682907</v>
      </c>
      <c r="D5118" t="s">
        <v>8</v>
      </c>
      <c r="E5118">
        <v>24</v>
      </c>
      <c r="F5118" t="s">
        <v>7923</v>
      </c>
      <c r="G5118">
        <v>1.7023559593799999E-2</v>
      </c>
    </row>
    <row r="5119" spans="1:7" x14ac:dyDescent="0.2">
      <c r="A5119" t="str">
        <f t="shared" si="431"/>
        <v>FH</v>
      </c>
      <c r="B5119" t="s">
        <v>35</v>
      </c>
      <c r="C5119">
        <v>241683056</v>
      </c>
      <c r="D5119" t="s">
        <v>8</v>
      </c>
      <c r="E5119">
        <v>23</v>
      </c>
      <c r="F5119" t="s">
        <v>7924</v>
      </c>
      <c r="G5119">
        <v>1.2078240838300001</v>
      </c>
    </row>
    <row r="5120" spans="1:7" x14ac:dyDescent="0.2">
      <c r="A5120" t="str">
        <f t="shared" si="431"/>
        <v>FH</v>
      </c>
      <c r="B5120" t="s">
        <v>35</v>
      </c>
      <c r="C5120">
        <v>241682933</v>
      </c>
      <c r="D5120" t="s">
        <v>3</v>
      </c>
      <c r="E5120">
        <v>23</v>
      </c>
      <c r="F5120" t="s">
        <v>7925</v>
      </c>
      <c r="G5120">
        <v>0.73564087768399999</v>
      </c>
    </row>
    <row r="5121" spans="1:7" x14ac:dyDescent="0.2">
      <c r="A5121" t="str">
        <f t="shared" si="431"/>
        <v>FH</v>
      </c>
      <c r="B5121" t="s">
        <v>35</v>
      </c>
      <c r="C5121">
        <v>241682783</v>
      </c>
      <c r="D5121" t="s">
        <v>3</v>
      </c>
      <c r="E5121">
        <v>22</v>
      </c>
      <c r="F5121" t="s">
        <v>7926</v>
      </c>
      <c r="G5121">
        <v>0.187008147248</v>
      </c>
    </row>
    <row r="5122" spans="1:7" x14ac:dyDescent="0.2">
      <c r="A5122" t="str">
        <f t="shared" si="431"/>
        <v>FH</v>
      </c>
      <c r="B5122" t="s">
        <v>35</v>
      </c>
      <c r="C5122">
        <v>241682766</v>
      </c>
      <c r="D5122" t="s">
        <v>3</v>
      </c>
      <c r="E5122">
        <v>23</v>
      </c>
      <c r="F5122" t="s">
        <v>7927</v>
      </c>
      <c r="G5122">
        <v>0.81127106567899998</v>
      </c>
    </row>
    <row r="5123" spans="1:7" x14ac:dyDescent="0.2">
      <c r="A5123" t="str">
        <f t="shared" si="431"/>
        <v>FH</v>
      </c>
      <c r="B5123" t="s">
        <v>35</v>
      </c>
      <c r="C5123">
        <v>241683063</v>
      </c>
      <c r="D5123" t="s">
        <v>3</v>
      </c>
      <c r="E5123">
        <v>22</v>
      </c>
      <c r="F5123" t="s">
        <v>7928</v>
      </c>
      <c r="G5123">
        <v>-3.73713897615E-2</v>
      </c>
    </row>
    <row r="5124" spans="1:7" x14ac:dyDescent="0.2">
      <c r="A5124" t="str">
        <f t="shared" si="431"/>
        <v>FH</v>
      </c>
      <c r="B5124" t="s">
        <v>35</v>
      </c>
      <c r="C5124">
        <v>241683105</v>
      </c>
      <c r="D5124" t="s">
        <v>8</v>
      </c>
      <c r="E5124">
        <v>24</v>
      </c>
      <c r="F5124" t="s">
        <v>7929</v>
      </c>
      <c r="G5124">
        <v>6.0708636010100001E-2</v>
      </c>
    </row>
    <row r="5125" spans="1:7" x14ac:dyDescent="0.2">
      <c r="A5125" t="str">
        <f t="shared" ref="A5125:A5134" si="432">"FIP1L1"</f>
        <v>FIP1L1</v>
      </c>
      <c r="B5125" t="s">
        <v>24</v>
      </c>
      <c r="C5125">
        <v>54244223</v>
      </c>
      <c r="D5125" t="s">
        <v>8</v>
      </c>
      <c r="E5125">
        <v>24</v>
      </c>
      <c r="F5125" t="s">
        <v>7930</v>
      </c>
      <c r="G5125">
        <v>1.0829649828600001</v>
      </c>
    </row>
    <row r="5126" spans="1:7" x14ac:dyDescent="0.2">
      <c r="A5126" t="str">
        <f t="shared" si="432"/>
        <v>FIP1L1</v>
      </c>
      <c r="B5126" t="s">
        <v>24</v>
      </c>
      <c r="C5126">
        <v>54244090</v>
      </c>
      <c r="D5126" t="s">
        <v>8</v>
      </c>
      <c r="E5126">
        <v>24</v>
      </c>
      <c r="F5126" t="s">
        <v>7931</v>
      </c>
      <c r="G5126">
        <v>1.20756831757</v>
      </c>
    </row>
    <row r="5127" spans="1:7" x14ac:dyDescent="0.2">
      <c r="A5127" t="str">
        <f t="shared" si="432"/>
        <v>FIP1L1</v>
      </c>
      <c r="B5127" t="s">
        <v>24</v>
      </c>
      <c r="C5127">
        <v>54244276</v>
      </c>
      <c r="D5127" t="s">
        <v>3</v>
      </c>
      <c r="E5127">
        <v>24</v>
      </c>
      <c r="F5127" t="s">
        <v>7932</v>
      </c>
      <c r="G5127">
        <v>9.3568429128200001E-2</v>
      </c>
    </row>
    <row r="5128" spans="1:7" x14ac:dyDescent="0.2">
      <c r="A5128" t="str">
        <f t="shared" si="432"/>
        <v>FIP1L1</v>
      </c>
      <c r="B5128" t="s">
        <v>24</v>
      </c>
      <c r="C5128">
        <v>54243977</v>
      </c>
      <c r="D5128" t="s">
        <v>3</v>
      </c>
      <c r="E5128">
        <v>24</v>
      </c>
      <c r="F5128" t="s">
        <v>7933</v>
      </c>
      <c r="G5128">
        <v>-4.8107547028699996E-3</v>
      </c>
    </row>
    <row r="5129" spans="1:7" x14ac:dyDescent="0.2">
      <c r="A5129" t="str">
        <f t="shared" si="432"/>
        <v>FIP1L1</v>
      </c>
      <c r="B5129" t="s">
        <v>24</v>
      </c>
      <c r="C5129">
        <v>54244262</v>
      </c>
      <c r="D5129" t="s">
        <v>8</v>
      </c>
      <c r="E5129">
        <v>24</v>
      </c>
      <c r="F5129" t="s">
        <v>7934</v>
      </c>
      <c r="G5129">
        <v>0.70946669956200004</v>
      </c>
    </row>
    <row r="5130" spans="1:7" x14ac:dyDescent="0.2">
      <c r="A5130" t="str">
        <f t="shared" si="432"/>
        <v>FIP1L1</v>
      </c>
      <c r="B5130" t="s">
        <v>24</v>
      </c>
      <c r="C5130">
        <v>54244254</v>
      </c>
      <c r="D5130" t="s">
        <v>3</v>
      </c>
      <c r="E5130">
        <v>24</v>
      </c>
      <c r="F5130" t="s">
        <v>7935</v>
      </c>
      <c r="G5130">
        <v>4.9740040882499999E-3</v>
      </c>
    </row>
    <row r="5131" spans="1:7" x14ac:dyDescent="0.2">
      <c r="A5131" t="str">
        <f t="shared" si="432"/>
        <v>FIP1L1</v>
      </c>
      <c r="B5131" t="s">
        <v>24</v>
      </c>
      <c r="C5131">
        <v>54244247</v>
      </c>
      <c r="D5131" t="s">
        <v>3</v>
      </c>
      <c r="E5131">
        <v>24</v>
      </c>
      <c r="F5131" t="s">
        <v>7936</v>
      </c>
      <c r="G5131">
        <v>4.1130537010800002E-2</v>
      </c>
    </row>
    <row r="5132" spans="1:7" x14ac:dyDescent="0.2">
      <c r="A5132" t="str">
        <f t="shared" si="432"/>
        <v>FIP1L1</v>
      </c>
      <c r="B5132" t="s">
        <v>24</v>
      </c>
      <c r="C5132">
        <v>54244162</v>
      </c>
      <c r="D5132" t="s">
        <v>3</v>
      </c>
      <c r="E5132">
        <v>24</v>
      </c>
      <c r="F5132" t="s">
        <v>7937</v>
      </c>
      <c r="G5132">
        <v>6.0274246478199999E-3</v>
      </c>
    </row>
    <row r="5133" spans="1:7" x14ac:dyDescent="0.2">
      <c r="A5133" t="str">
        <f t="shared" si="432"/>
        <v>FIP1L1</v>
      </c>
      <c r="B5133" t="s">
        <v>24</v>
      </c>
      <c r="C5133">
        <v>54244154</v>
      </c>
      <c r="D5133" t="s">
        <v>3</v>
      </c>
      <c r="E5133">
        <v>24</v>
      </c>
      <c r="F5133" t="s">
        <v>7938</v>
      </c>
      <c r="G5133">
        <v>7.5997215677499994E-2</v>
      </c>
    </row>
    <row r="5134" spans="1:7" x14ac:dyDescent="0.2">
      <c r="A5134" t="str">
        <f t="shared" si="432"/>
        <v>FIP1L1</v>
      </c>
      <c r="B5134" t="s">
        <v>24</v>
      </c>
      <c r="C5134">
        <v>54244003</v>
      </c>
      <c r="D5134" t="s">
        <v>3</v>
      </c>
      <c r="E5134">
        <v>24</v>
      </c>
      <c r="F5134" t="s">
        <v>7939</v>
      </c>
      <c r="G5134">
        <v>0.52544417521099995</v>
      </c>
    </row>
    <row r="5135" spans="1:7" x14ac:dyDescent="0.2">
      <c r="A5135" t="str">
        <f t="shared" ref="A5135:A5143" si="433">"FIS1"</f>
        <v>FIS1</v>
      </c>
      <c r="B5135" t="s">
        <v>2</v>
      </c>
      <c r="C5135">
        <v>100888380</v>
      </c>
      <c r="D5135" t="s">
        <v>8</v>
      </c>
      <c r="E5135">
        <v>23</v>
      </c>
      <c r="F5135" t="s">
        <v>7940</v>
      </c>
      <c r="G5135">
        <v>2.8604111962199998E-2</v>
      </c>
    </row>
    <row r="5136" spans="1:7" x14ac:dyDescent="0.2">
      <c r="A5136" t="str">
        <f t="shared" si="433"/>
        <v>FIS1</v>
      </c>
      <c r="B5136" t="s">
        <v>2</v>
      </c>
      <c r="C5136">
        <v>100888172</v>
      </c>
      <c r="D5136" t="s">
        <v>3</v>
      </c>
      <c r="E5136">
        <v>23</v>
      </c>
      <c r="F5136" t="s">
        <v>7941</v>
      </c>
      <c r="G5136">
        <v>0.75022879888500005</v>
      </c>
    </row>
    <row r="5137" spans="1:7" x14ac:dyDescent="0.2">
      <c r="A5137" t="str">
        <f t="shared" si="433"/>
        <v>FIS1</v>
      </c>
      <c r="B5137" t="s">
        <v>2</v>
      </c>
      <c r="C5137">
        <v>100888154</v>
      </c>
      <c r="D5137" t="s">
        <v>3</v>
      </c>
      <c r="E5137">
        <v>24</v>
      </c>
      <c r="F5137" t="s">
        <v>7942</v>
      </c>
      <c r="G5137">
        <v>1.0582940588900001</v>
      </c>
    </row>
    <row r="5138" spans="1:7" x14ac:dyDescent="0.2">
      <c r="A5138" t="str">
        <f t="shared" si="433"/>
        <v>FIS1</v>
      </c>
      <c r="B5138" t="s">
        <v>2</v>
      </c>
      <c r="C5138">
        <v>100888115</v>
      </c>
      <c r="D5138" t="s">
        <v>3</v>
      </c>
      <c r="E5138">
        <v>23</v>
      </c>
      <c r="F5138" t="s">
        <v>7943</v>
      </c>
      <c r="G5138">
        <v>3.6452498735799997E-2</v>
      </c>
    </row>
    <row r="5139" spans="1:7" x14ac:dyDescent="0.2">
      <c r="A5139" t="str">
        <f t="shared" si="433"/>
        <v>FIS1</v>
      </c>
      <c r="B5139" t="s">
        <v>2</v>
      </c>
      <c r="C5139">
        <v>100888216</v>
      </c>
      <c r="D5139" t="s">
        <v>3</v>
      </c>
      <c r="E5139">
        <v>24</v>
      </c>
      <c r="F5139" t="s">
        <v>7944</v>
      </c>
      <c r="G5139">
        <v>0.286803980864</v>
      </c>
    </row>
    <row r="5140" spans="1:7" x14ac:dyDescent="0.2">
      <c r="A5140" t="str">
        <f t="shared" si="433"/>
        <v>FIS1</v>
      </c>
      <c r="B5140" t="s">
        <v>2</v>
      </c>
      <c r="C5140">
        <v>100888294</v>
      </c>
      <c r="D5140" t="s">
        <v>3</v>
      </c>
      <c r="E5140">
        <v>24</v>
      </c>
      <c r="F5140" t="s">
        <v>7945</v>
      </c>
      <c r="G5140">
        <v>-2.30191357703E-2</v>
      </c>
    </row>
    <row r="5141" spans="1:7" x14ac:dyDescent="0.2">
      <c r="A5141" t="str">
        <f t="shared" si="433"/>
        <v>FIS1</v>
      </c>
      <c r="B5141" t="s">
        <v>2</v>
      </c>
      <c r="C5141">
        <v>100888164</v>
      </c>
      <c r="D5141" t="s">
        <v>8</v>
      </c>
      <c r="E5141">
        <v>24</v>
      </c>
      <c r="F5141" t="s">
        <v>7946</v>
      </c>
      <c r="G5141">
        <v>1.09840743036</v>
      </c>
    </row>
    <row r="5142" spans="1:7" x14ac:dyDescent="0.2">
      <c r="A5142" t="str">
        <f t="shared" si="433"/>
        <v>FIS1</v>
      </c>
      <c r="B5142" t="s">
        <v>2</v>
      </c>
      <c r="C5142">
        <v>100888170</v>
      </c>
      <c r="D5142" t="s">
        <v>8</v>
      </c>
      <c r="E5142">
        <v>24</v>
      </c>
      <c r="F5142" t="s">
        <v>7947</v>
      </c>
      <c r="G5142">
        <v>0.84329851075700002</v>
      </c>
    </row>
    <row r="5143" spans="1:7" x14ac:dyDescent="0.2">
      <c r="A5143" t="str">
        <f t="shared" si="433"/>
        <v>FIS1</v>
      </c>
      <c r="B5143" t="s">
        <v>2</v>
      </c>
      <c r="C5143">
        <v>100888370</v>
      </c>
      <c r="D5143" t="s">
        <v>8</v>
      </c>
      <c r="E5143">
        <v>24</v>
      </c>
      <c r="F5143" t="s">
        <v>7948</v>
      </c>
      <c r="G5143">
        <v>0.230524638605</v>
      </c>
    </row>
    <row r="5144" spans="1:7" x14ac:dyDescent="0.2">
      <c r="A5144" t="str">
        <f t="shared" ref="A5144:A5153" si="434">"FKBP15"</f>
        <v>FKBP15</v>
      </c>
      <c r="B5144" t="s">
        <v>15</v>
      </c>
      <c r="C5144">
        <v>115983587</v>
      </c>
      <c r="D5144" t="s">
        <v>3</v>
      </c>
      <c r="E5144">
        <v>23</v>
      </c>
      <c r="F5144" t="s">
        <v>7949</v>
      </c>
      <c r="G5144">
        <v>1.2531410945399999E-3</v>
      </c>
    </row>
    <row r="5145" spans="1:7" x14ac:dyDescent="0.2">
      <c r="A5145" t="str">
        <f t="shared" si="434"/>
        <v>FKBP15</v>
      </c>
      <c r="B5145" t="s">
        <v>15</v>
      </c>
      <c r="C5145">
        <v>115983444</v>
      </c>
      <c r="D5145" t="s">
        <v>3</v>
      </c>
      <c r="E5145">
        <v>22</v>
      </c>
      <c r="F5145" t="s">
        <v>7950</v>
      </c>
      <c r="G5145">
        <v>1.0640984183500001E-2</v>
      </c>
    </row>
    <row r="5146" spans="1:7" x14ac:dyDescent="0.2">
      <c r="A5146" t="str">
        <f t="shared" si="434"/>
        <v>FKBP15</v>
      </c>
      <c r="B5146" t="s">
        <v>15</v>
      </c>
      <c r="C5146">
        <v>115983421</v>
      </c>
      <c r="D5146" t="s">
        <v>3</v>
      </c>
      <c r="E5146">
        <v>24</v>
      </c>
      <c r="F5146" t="s">
        <v>7951</v>
      </c>
      <c r="G5146">
        <v>0.12933039224199999</v>
      </c>
    </row>
    <row r="5147" spans="1:7" x14ac:dyDescent="0.2">
      <c r="A5147" t="str">
        <f t="shared" si="434"/>
        <v>FKBP15</v>
      </c>
      <c r="B5147" t="s">
        <v>15</v>
      </c>
      <c r="C5147">
        <v>115983574</v>
      </c>
      <c r="D5147" t="s">
        <v>3</v>
      </c>
      <c r="E5147">
        <v>24</v>
      </c>
      <c r="F5147" t="s">
        <v>7952</v>
      </c>
      <c r="G5147">
        <v>8.8885787282000001E-2</v>
      </c>
    </row>
    <row r="5148" spans="1:7" x14ac:dyDescent="0.2">
      <c r="A5148" t="str">
        <f t="shared" si="434"/>
        <v>FKBP15</v>
      </c>
      <c r="B5148" t="s">
        <v>15</v>
      </c>
      <c r="C5148">
        <v>115983345</v>
      </c>
      <c r="D5148" t="s">
        <v>3</v>
      </c>
      <c r="E5148">
        <v>24</v>
      </c>
      <c r="F5148" t="s">
        <v>7953</v>
      </c>
      <c r="G5148">
        <v>2.7373929558400002E-2</v>
      </c>
    </row>
    <row r="5149" spans="1:7" x14ac:dyDescent="0.2">
      <c r="A5149" t="str">
        <f t="shared" si="434"/>
        <v>FKBP15</v>
      </c>
      <c r="B5149" t="s">
        <v>15</v>
      </c>
      <c r="C5149">
        <v>115983634</v>
      </c>
      <c r="D5149" t="s">
        <v>8</v>
      </c>
      <c r="E5149">
        <v>22</v>
      </c>
      <c r="F5149" t="s">
        <v>7954</v>
      </c>
      <c r="G5149">
        <v>0.54964762703000003</v>
      </c>
    </row>
    <row r="5150" spans="1:7" x14ac:dyDescent="0.2">
      <c r="A5150" t="str">
        <f t="shared" si="434"/>
        <v>FKBP15</v>
      </c>
      <c r="B5150" t="s">
        <v>15</v>
      </c>
      <c r="C5150">
        <v>115983578</v>
      </c>
      <c r="D5150" t="s">
        <v>8</v>
      </c>
      <c r="E5150">
        <v>24</v>
      </c>
      <c r="F5150" t="s">
        <v>7955</v>
      </c>
      <c r="G5150">
        <v>1.1825446697099999</v>
      </c>
    </row>
    <row r="5151" spans="1:7" x14ac:dyDescent="0.2">
      <c r="A5151" t="str">
        <f t="shared" si="434"/>
        <v>FKBP15</v>
      </c>
      <c r="B5151" t="s">
        <v>15</v>
      </c>
      <c r="C5151">
        <v>115983552</v>
      </c>
      <c r="D5151" t="s">
        <v>8</v>
      </c>
      <c r="E5151">
        <v>24</v>
      </c>
      <c r="F5151" t="s">
        <v>7956</v>
      </c>
      <c r="G5151">
        <v>0.87580476926999995</v>
      </c>
    </row>
    <row r="5152" spans="1:7" x14ac:dyDescent="0.2">
      <c r="A5152" t="str">
        <f t="shared" si="434"/>
        <v>FKBP15</v>
      </c>
      <c r="B5152" t="s">
        <v>15</v>
      </c>
      <c r="C5152">
        <v>115983494</v>
      </c>
      <c r="D5152" t="s">
        <v>8</v>
      </c>
      <c r="E5152">
        <v>23</v>
      </c>
      <c r="F5152" t="s">
        <v>7957</v>
      </c>
      <c r="G5152">
        <v>6.3203682813799998E-3</v>
      </c>
    </row>
    <row r="5153" spans="1:7" x14ac:dyDescent="0.2">
      <c r="A5153" t="str">
        <f t="shared" si="434"/>
        <v>FKBP15</v>
      </c>
      <c r="B5153" t="s">
        <v>15</v>
      </c>
      <c r="C5153">
        <v>115983540</v>
      </c>
      <c r="D5153" t="s">
        <v>8</v>
      </c>
      <c r="E5153">
        <v>24</v>
      </c>
      <c r="F5153" t="s">
        <v>7958</v>
      </c>
      <c r="G5153">
        <v>0.94165056102300004</v>
      </c>
    </row>
    <row r="5154" spans="1:7" x14ac:dyDescent="0.2">
      <c r="A5154" t="str">
        <f t="shared" ref="A5154:A5163" si="435">"FLAD1"</f>
        <v>FLAD1</v>
      </c>
      <c r="B5154" t="s">
        <v>35</v>
      </c>
      <c r="C5154">
        <v>154956046</v>
      </c>
      <c r="D5154" t="s">
        <v>8</v>
      </c>
      <c r="E5154">
        <v>23</v>
      </c>
      <c r="F5154" t="s">
        <v>7959</v>
      </c>
      <c r="G5154">
        <v>0.56396024459000005</v>
      </c>
    </row>
    <row r="5155" spans="1:7" x14ac:dyDescent="0.2">
      <c r="A5155" t="str">
        <f t="shared" si="435"/>
        <v>FLAD1</v>
      </c>
      <c r="B5155" t="s">
        <v>35</v>
      </c>
      <c r="C5155">
        <v>154956041</v>
      </c>
      <c r="D5155" t="s">
        <v>8</v>
      </c>
      <c r="E5155">
        <v>24</v>
      </c>
      <c r="F5155" t="s">
        <v>7960</v>
      </c>
      <c r="G5155">
        <v>0.28085167301399999</v>
      </c>
    </row>
    <row r="5156" spans="1:7" x14ac:dyDescent="0.2">
      <c r="A5156" t="str">
        <f t="shared" si="435"/>
        <v>FLAD1</v>
      </c>
      <c r="B5156" t="s">
        <v>35</v>
      </c>
      <c r="C5156">
        <v>154956007</v>
      </c>
      <c r="D5156" t="s">
        <v>8</v>
      </c>
      <c r="E5156">
        <v>24</v>
      </c>
      <c r="F5156" t="s">
        <v>7961</v>
      </c>
      <c r="G5156">
        <v>0.11467087166000001</v>
      </c>
    </row>
    <row r="5157" spans="1:7" x14ac:dyDescent="0.2">
      <c r="A5157" t="str">
        <f t="shared" si="435"/>
        <v>FLAD1</v>
      </c>
      <c r="B5157" t="s">
        <v>35</v>
      </c>
      <c r="C5157">
        <v>154955982</v>
      </c>
      <c r="D5157" t="s">
        <v>8</v>
      </c>
      <c r="E5157">
        <v>22</v>
      </c>
      <c r="F5157" t="s">
        <v>7962</v>
      </c>
      <c r="G5157">
        <v>-7.1424754781999999E-2</v>
      </c>
    </row>
    <row r="5158" spans="1:7" x14ac:dyDescent="0.2">
      <c r="A5158" t="str">
        <f t="shared" si="435"/>
        <v>FLAD1</v>
      </c>
      <c r="B5158" t="s">
        <v>35</v>
      </c>
      <c r="C5158">
        <v>154956109</v>
      </c>
      <c r="D5158" t="s">
        <v>8</v>
      </c>
      <c r="E5158">
        <v>24</v>
      </c>
      <c r="F5158" t="s">
        <v>7963</v>
      </c>
      <c r="G5158">
        <v>0.19396661386799999</v>
      </c>
    </row>
    <row r="5159" spans="1:7" x14ac:dyDescent="0.2">
      <c r="A5159" t="str">
        <f t="shared" si="435"/>
        <v>FLAD1</v>
      </c>
      <c r="B5159" t="s">
        <v>35</v>
      </c>
      <c r="C5159">
        <v>154955852</v>
      </c>
      <c r="D5159" t="s">
        <v>8</v>
      </c>
      <c r="E5159">
        <v>25</v>
      </c>
      <c r="F5159" t="s">
        <v>7964</v>
      </c>
      <c r="G5159">
        <v>0.95825134054700001</v>
      </c>
    </row>
    <row r="5160" spans="1:7" x14ac:dyDescent="0.2">
      <c r="A5160" t="str">
        <f t="shared" si="435"/>
        <v>FLAD1</v>
      </c>
      <c r="B5160" t="s">
        <v>35</v>
      </c>
      <c r="C5160">
        <v>154955912</v>
      </c>
      <c r="D5160" t="s">
        <v>8</v>
      </c>
      <c r="E5160">
        <v>24</v>
      </c>
      <c r="F5160" t="s">
        <v>7965</v>
      </c>
      <c r="G5160">
        <v>4.6859411146799999E-2</v>
      </c>
    </row>
    <row r="5161" spans="1:7" x14ac:dyDescent="0.2">
      <c r="A5161" t="str">
        <f t="shared" si="435"/>
        <v>FLAD1</v>
      </c>
      <c r="B5161" t="s">
        <v>35</v>
      </c>
      <c r="C5161">
        <v>154955808</v>
      </c>
      <c r="D5161" t="s">
        <v>8</v>
      </c>
      <c r="E5161">
        <v>23</v>
      </c>
      <c r="F5161" t="s">
        <v>7966</v>
      </c>
      <c r="G5161">
        <v>0.16250856918500001</v>
      </c>
    </row>
    <row r="5162" spans="1:7" x14ac:dyDescent="0.2">
      <c r="A5162" t="str">
        <f t="shared" si="435"/>
        <v>FLAD1</v>
      </c>
      <c r="B5162" t="s">
        <v>35</v>
      </c>
      <c r="C5162">
        <v>154955842</v>
      </c>
      <c r="D5162" t="s">
        <v>8</v>
      </c>
      <c r="E5162">
        <v>24</v>
      </c>
      <c r="F5162" t="s">
        <v>7967</v>
      </c>
      <c r="G5162">
        <v>1.47778841486</v>
      </c>
    </row>
    <row r="5163" spans="1:7" x14ac:dyDescent="0.2">
      <c r="A5163" t="str">
        <f t="shared" si="435"/>
        <v>FLAD1</v>
      </c>
      <c r="B5163" t="s">
        <v>35</v>
      </c>
      <c r="C5163">
        <v>154955858</v>
      </c>
      <c r="D5163" t="s">
        <v>8</v>
      </c>
      <c r="E5163">
        <v>25</v>
      </c>
      <c r="F5163" t="s">
        <v>7968</v>
      </c>
      <c r="G5163">
        <v>0.53029333428600001</v>
      </c>
    </row>
    <row r="5164" spans="1:7" x14ac:dyDescent="0.2">
      <c r="A5164" t="str">
        <f t="shared" ref="A5164:A5172" si="436">"FLII"</f>
        <v>FLII</v>
      </c>
      <c r="B5164" t="s">
        <v>484</v>
      </c>
      <c r="C5164">
        <v>18161996</v>
      </c>
      <c r="D5164" t="s">
        <v>8</v>
      </c>
      <c r="E5164">
        <v>24</v>
      </c>
      <c r="F5164" t="s">
        <v>7969</v>
      </c>
      <c r="G5164">
        <v>1.09032919469</v>
      </c>
    </row>
    <row r="5165" spans="1:7" x14ac:dyDescent="0.2">
      <c r="A5165" t="str">
        <f t="shared" si="436"/>
        <v>FLII</v>
      </c>
      <c r="B5165" t="s">
        <v>484</v>
      </c>
      <c r="C5165">
        <v>18162005</v>
      </c>
      <c r="D5165" t="s">
        <v>8</v>
      </c>
      <c r="E5165">
        <v>24</v>
      </c>
      <c r="F5165" t="s">
        <v>7970</v>
      </c>
      <c r="G5165">
        <v>1.1798827359799999</v>
      </c>
    </row>
    <row r="5166" spans="1:7" x14ac:dyDescent="0.2">
      <c r="A5166" t="str">
        <f t="shared" si="436"/>
        <v>FLII</v>
      </c>
      <c r="B5166" t="s">
        <v>484</v>
      </c>
      <c r="C5166">
        <v>18162159</v>
      </c>
      <c r="D5166" t="s">
        <v>8</v>
      </c>
      <c r="E5166">
        <v>24</v>
      </c>
      <c r="F5166" t="s">
        <v>7971</v>
      </c>
      <c r="G5166">
        <v>0.29461237525900003</v>
      </c>
    </row>
    <row r="5167" spans="1:7" x14ac:dyDescent="0.2">
      <c r="A5167" t="str">
        <f t="shared" si="436"/>
        <v>FLII</v>
      </c>
      <c r="B5167" t="s">
        <v>484</v>
      </c>
      <c r="C5167">
        <v>18162273</v>
      </c>
      <c r="D5167" t="s">
        <v>8</v>
      </c>
      <c r="E5167">
        <v>24</v>
      </c>
      <c r="F5167" t="s">
        <v>7972</v>
      </c>
      <c r="G5167">
        <v>0.480372546166</v>
      </c>
    </row>
    <row r="5168" spans="1:7" x14ac:dyDescent="0.2">
      <c r="A5168" t="str">
        <f t="shared" si="436"/>
        <v>FLII</v>
      </c>
      <c r="B5168" t="s">
        <v>484</v>
      </c>
      <c r="C5168">
        <v>18162238</v>
      </c>
      <c r="D5168" t="s">
        <v>3</v>
      </c>
      <c r="E5168">
        <v>24</v>
      </c>
      <c r="F5168" t="s">
        <v>7973</v>
      </c>
      <c r="G5168">
        <v>0.155319459572</v>
      </c>
    </row>
    <row r="5169" spans="1:7" x14ac:dyDescent="0.2">
      <c r="A5169" t="str">
        <f t="shared" si="436"/>
        <v>FLII</v>
      </c>
      <c r="B5169" t="s">
        <v>484</v>
      </c>
      <c r="C5169">
        <v>18161982</v>
      </c>
      <c r="D5169" t="s">
        <v>8</v>
      </c>
      <c r="E5169">
        <v>24</v>
      </c>
      <c r="F5169" t="s">
        <v>7974</v>
      </c>
      <c r="G5169">
        <v>0.72978806932499996</v>
      </c>
    </row>
    <row r="5170" spans="1:7" x14ac:dyDescent="0.2">
      <c r="A5170" t="str">
        <f t="shared" si="436"/>
        <v>FLII</v>
      </c>
      <c r="B5170" t="s">
        <v>484</v>
      </c>
      <c r="C5170">
        <v>18162069</v>
      </c>
      <c r="D5170" t="s">
        <v>3</v>
      </c>
      <c r="E5170">
        <v>24</v>
      </c>
      <c r="F5170" t="s">
        <v>7975</v>
      </c>
      <c r="G5170">
        <v>0.10895172320300001</v>
      </c>
    </row>
    <row r="5171" spans="1:7" x14ac:dyDescent="0.2">
      <c r="A5171" t="str">
        <f t="shared" si="436"/>
        <v>FLII</v>
      </c>
      <c r="B5171" t="s">
        <v>484</v>
      </c>
      <c r="C5171">
        <v>18161988</v>
      </c>
      <c r="D5171" t="s">
        <v>3</v>
      </c>
      <c r="E5171">
        <v>24</v>
      </c>
      <c r="F5171" t="s">
        <v>7976</v>
      </c>
      <c r="G5171">
        <v>0.142603765135</v>
      </c>
    </row>
    <row r="5172" spans="1:7" x14ac:dyDescent="0.2">
      <c r="A5172" t="str">
        <f t="shared" si="436"/>
        <v>FLII</v>
      </c>
      <c r="B5172" t="s">
        <v>484</v>
      </c>
      <c r="C5172">
        <v>18162092</v>
      </c>
      <c r="D5172" t="s">
        <v>3</v>
      </c>
      <c r="E5172">
        <v>24</v>
      </c>
      <c r="F5172" t="s">
        <v>7977</v>
      </c>
      <c r="G5172">
        <v>-0.10177047544700001</v>
      </c>
    </row>
    <row r="5173" spans="1:7" x14ac:dyDescent="0.2">
      <c r="A5173" t="str">
        <f t="shared" ref="A5173:A5182" si="437">"FOLR3"</f>
        <v>FOLR3</v>
      </c>
      <c r="B5173" t="s">
        <v>291</v>
      </c>
      <c r="C5173">
        <v>71846803</v>
      </c>
      <c r="D5173" t="s">
        <v>3</v>
      </c>
      <c r="E5173">
        <v>26</v>
      </c>
      <c r="F5173" t="s">
        <v>7978</v>
      </c>
      <c r="G5173">
        <v>3.0456945523999999E-2</v>
      </c>
    </row>
    <row r="5174" spans="1:7" x14ac:dyDescent="0.2">
      <c r="A5174" t="str">
        <f t="shared" si="437"/>
        <v>FOLR3</v>
      </c>
      <c r="B5174" t="s">
        <v>291</v>
      </c>
      <c r="C5174">
        <v>71846958</v>
      </c>
      <c r="D5174" t="s">
        <v>8</v>
      </c>
      <c r="E5174">
        <v>21</v>
      </c>
      <c r="F5174" t="s">
        <v>7979</v>
      </c>
      <c r="G5174">
        <v>0.71502028955899999</v>
      </c>
    </row>
    <row r="5175" spans="1:7" x14ac:dyDescent="0.2">
      <c r="A5175" t="str">
        <f t="shared" si="437"/>
        <v>FOLR3</v>
      </c>
      <c r="B5175" t="s">
        <v>291</v>
      </c>
      <c r="C5175">
        <v>71846740</v>
      </c>
      <c r="D5175" t="s">
        <v>3</v>
      </c>
      <c r="E5175">
        <v>23</v>
      </c>
      <c r="F5175" t="s">
        <v>7980</v>
      </c>
      <c r="G5175">
        <v>8.4560905922000003E-3</v>
      </c>
    </row>
    <row r="5176" spans="1:7" x14ac:dyDescent="0.2">
      <c r="A5176" t="str">
        <f t="shared" si="437"/>
        <v>FOLR3</v>
      </c>
      <c r="B5176" t="s">
        <v>291</v>
      </c>
      <c r="C5176">
        <v>71846819</v>
      </c>
      <c r="D5176" t="s">
        <v>8</v>
      </c>
      <c r="E5176">
        <v>23</v>
      </c>
      <c r="F5176" t="s">
        <v>7981</v>
      </c>
      <c r="G5176">
        <v>1.8254720064600001</v>
      </c>
    </row>
    <row r="5177" spans="1:7" x14ac:dyDescent="0.2">
      <c r="A5177" t="str">
        <f t="shared" si="437"/>
        <v>FOLR3</v>
      </c>
      <c r="B5177" t="s">
        <v>291</v>
      </c>
      <c r="C5177">
        <v>71846818</v>
      </c>
      <c r="D5177" t="s">
        <v>8</v>
      </c>
      <c r="E5177">
        <v>28</v>
      </c>
      <c r="F5177" t="s">
        <v>7982</v>
      </c>
      <c r="G5177">
        <v>0.17976274638</v>
      </c>
    </row>
    <row r="5178" spans="1:7" x14ac:dyDescent="0.2">
      <c r="A5178" t="str">
        <f t="shared" si="437"/>
        <v>FOLR3</v>
      </c>
      <c r="B5178" t="s">
        <v>291</v>
      </c>
      <c r="C5178">
        <v>71846795</v>
      </c>
      <c r="D5178" t="s">
        <v>8</v>
      </c>
      <c r="E5178">
        <v>25</v>
      </c>
      <c r="F5178" t="s">
        <v>7983</v>
      </c>
      <c r="G5178">
        <v>2.5333832335999999E-2</v>
      </c>
    </row>
    <row r="5179" spans="1:7" x14ac:dyDescent="0.2">
      <c r="A5179" t="str">
        <f t="shared" si="437"/>
        <v>FOLR3</v>
      </c>
      <c r="B5179" t="s">
        <v>291</v>
      </c>
      <c r="C5179">
        <v>71846948</v>
      </c>
      <c r="D5179" t="s">
        <v>3</v>
      </c>
      <c r="E5179">
        <v>24</v>
      </c>
      <c r="F5179" t="s">
        <v>7984</v>
      </c>
      <c r="G5179">
        <v>3.4283179816299997E-2</v>
      </c>
    </row>
    <row r="5180" spans="1:7" x14ac:dyDescent="0.2">
      <c r="A5180" t="str">
        <f t="shared" si="437"/>
        <v>FOLR3</v>
      </c>
      <c r="B5180" t="s">
        <v>291</v>
      </c>
      <c r="C5180">
        <v>71846810</v>
      </c>
      <c r="D5180" t="s">
        <v>3</v>
      </c>
      <c r="E5180">
        <v>25</v>
      </c>
      <c r="F5180" t="s">
        <v>7985</v>
      </c>
      <c r="G5180">
        <v>0.459507703983</v>
      </c>
    </row>
    <row r="5181" spans="1:7" x14ac:dyDescent="0.2">
      <c r="A5181" t="str">
        <f t="shared" si="437"/>
        <v>FOLR3</v>
      </c>
      <c r="B5181" t="s">
        <v>291</v>
      </c>
      <c r="C5181">
        <v>71847037</v>
      </c>
      <c r="D5181" t="s">
        <v>8</v>
      </c>
      <c r="E5181">
        <v>26</v>
      </c>
      <c r="F5181" t="s">
        <v>7986</v>
      </c>
      <c r="G5181">
        <v>0.14377831762400001</v>
      </c>
    </row>
    <row r="5182" spans="1:7" x14ac:dyDescent="0.2">
      <c r="A5182" t="str">
        <f t="shared" si="437"/>
        <v>FOLR3</v>
      </c>
      <c r="B5182" t="s">
        <v>291</v>
      </c>
      <c r="C5182">
        <v>71846780</v>
      </c>
      <c r="D5182" t="s">
        <v>3</v>
      </c>
      <c r="E5182">
        <v>24</v>
      </c>
      <c r="F5182" t="s">
        <v>7987</v>
      </c>
      <c r="G5182">
        <v>-4.8296427548800001E-2</v>
      </c>
    </row>
    <row r="5183" spans="1:7" x14ac:dyDescent="0.2">
      <c r="A5183" t="str">
        <f t="shared" ref="A5183:A5192" si="438">"FOXK1"</f>
        <v>FOXK1</v>
      </c>
      <c r="B5183" t="s">
        <v>2</v>
      </c>
      <c r="C5183">
        <v>4722174</v>
      </c>
      <c r="D5183" t="s">
        <v>8</v>
      </c>
      <c r="E5183">
        <v>23</v>
      </c>
      <c r="F5183" t="s">
        <v>7988</v>
      </c>
      <c r="G5183">
        <v>0.15885365330199999</v>
      </c>
    </row>
    <row r="5184" spans="1:7" x14ac:dyDescent="0.2">
      <c r="A5184" t="str">
        <f t="shared" si="438"/>
        <v>FOXK1</v>
      </c>
      <c r="B5184" t="s">
        <v>2</v>
      </c>
      <c r="C5184">
        <v>4721964</v>
      </c>
      <c r="D5184" t="s">
        <v>8</v>
      </c>
      <c r="E5184">
        <v>24</v>
      </c>
      <c r="F5184" t="s">
        <v>7989</v>
      </c>
      <c r="G5184">
        <v>0.98080507703599995</v>
      </c>
    </row>
    <row r="5185" spans="1:7" x14ac:dyDescent="0.2">
      <c r="A5185" t="str">
        <f t="shared" si="438"/>
        <v>FOXK1</v>
      </c>
      <c r="B5185" t="s">
        <v>2</v>
      </c>
      <c r="C5185">
        <v>4721909</v>
      </c>
      <c r="D5185" t="s">
        <v>3</v>
      </c>
      <c r="E5185">
        <v>24</v>
      </c>
      <c r="F5185" t="s">
        <v>7990</v>
      </c>
      <c r="G5185">
        <v>0.70551268342999995</v>
      </c>
    </row>
    <row r="5186" spans="1:7" x14ac:dyDescent="0.2">
      <c r="A5186" t="str">
        <f t="shared" si="438"/>
        <v>FOXK1</v>
      </c>
      <c r="B5186" t="s">
        <v>2</v>
      </c>
      <c r="C5186">
        <v>4722005</v>
      </c>
      <c r="D5186" t="s">
        <v>3</v>
      </c>
      <c r="E5186">
        <v>24</v>
      </c>
      <c r="F5186" t="s">
        <v>7991</v>
      </c>
      <c r="G5186">
        <v>0.81014622927199997</v>
      </c>
    </row>
    <row r="5187" spans="1:7" x14ac:dyDescent="0.2">
      <c r="A5187" t="str">
        <f t="shared" si="438"/>
        <v>FOXK1</v>
      </c>
      <c r="B5187" t="s">
        <v>2</v>
      </c>
      <c r="C5187">
        <v>4722113</v>
      </c>
      <c r="D5187" t="s">
        <v>3</v>
      </c>
      <c r="E5187">
        <v>23</v>
      </c>
      <c r="F5187" t="s">
        <v>7992</v>
      </c>
      <c r="G5187">
        <v>0.94677177431199999</v>
      </c>
    </row>
    <row r="5188" spans="1:7" x14ac:dyDescent="0.2">
      <c r="A5188" t="str">
        <f t="shared" si="438"/>
        <v>FOXK1</v>
      </c>
      <c r="B5188" t="s">
        <v>2</v>
      </c>
      <c r="C5188">
        <v>4722200</v>
      </c>
      <c r="D5188" t="s">
        <v>3</v>
      </c>
      <c r="E5188">
        <v>24</v>
      </c>
      <c r="F5188" t="s">
        <v>7993</v>
      </c>
      <c r="G5188">
        <v>-0.156042421422</v>
      </c>
    </row>
    <row r="5189" spans="1:7" x14ac:dyDescent="0.2">
      <c r="A5189" t="str">
        <f t="shared" si="438"/>
        <v>FOXK1</v>
      </c>
      <c r="B5189" t="s">
        <v>2</v>
      </c>
      <c r="C5189">
        <v>4722213</v>
      </c>
      <c r="D5189" t="s">
        <v>3</v>
      </c>
      <c r="E5189">
        <v>24</v>
      </c>
      <c r="F5189" t="s">
        <v>7994</v>
      </c>
      <c r="G5189">
        <v>-6.09570498527E-2</v>
      </c>
    </row>
    <row r="5190" spans="1:7" x14ac:dyDescent="0.2">
      <c r="A5190" t="str">
        <f t="shared" si="438"/>
        <v>FOXK1</v>
      </c>
      <c r="B5190" t="s">
        <v>2</v>
      </c>
      <c r="C5190">
        <v>4721942</v>
      </c>
      <c r="D5190" t="s">
        <v>8</v>
      </c>
      <c r="E5190">
        <v>22</v>
      </c>
      <c r="F5190" t="s">
        <v>7995</v>
      </c>
      <c r="G5190">
        <v>0.57725221361000001</v>
      </c>
    </row>
    <row r="5191" spans="1:7" x14ac:dyDescent="0.2">
      <c r="A5191" t="str">
        <f t="shared" si="438"/>
        <v>FOXK1</v>
      </c>
      <c r="B5191" t="s">
        <v>2</v>
      </c>
      <c r="C5191">
        <v>4721957</v>
      </c>
      <c r="D5191" t="s">
        <v>8</v>
      </c>
      <c r="E5191">
        <v>23</v>
      </c>
      <c r="F5191" t="s">
        <v>7996</v>
      </c>
      <c r="G5191">
        <v>1.07242314865</v>
      </c>
    </row>
    <row r="5192" spans="1:7" x14ac:dyDescent="0.2">
      <c r="A5192" t="str">
        <f t="shared" si="438"/>
        <v>FOXK1</v>
      </c>
      <c r="B5192" t="s">
        <v>2</v>
      </c>
      <c r="C5192">
        <v>4721993</v>
      </c>
      <c r="D5192" t="s">
        <v>8</v>
      </c>
      <c r="E5192">
        <v>24</v>
      </c>
      <c r="F5192" t="s">
        <v>7997</v>
      </c>
      <c r="G5192">
        <v>0.242281001912</v>
      </c>
    </row>
    <row r="5193" spans="1:7" x14ac:dyDescent="0.2">
      <c r="A5193" t="str">
        <f t="shared" ref="A5193:A5202" si="439">"FTSJ3"</f>
        <v>FTSJ3</v>
      </c>
      <c r="B5193" t="s">
        <v>484</v>
      </c>
      <c r="C5193">
        <v>61904976</v>
      </c>
      <c r="D5193" t="s">
        <v>8</v>
      </c>
      <c r="E5193">
        <v>25</v>
      </c>
      <c r="F5193" t="s">
        <v>7998</v>
      </c>
      <c r="G5193">
        <v>0.99334430023499998</v>
      </c>
    </row>
    <row r="5194" spans="1:7" x14ac:dyDescent="0.2">
      <c r="A5194" t="str">
        <f t="shared" si="439"/>
        <v>FTSJ3</v>
      </c>
      <c r="B5194" t="s">
        <v>484</v>
      </c>
      <c r="C5194">
        <v>61904896</v>
      </c>
      <c r="D5194" t="s">
        <v>3</v>
      </c>
      <c r="E5194">
        <v>24</v>
      </c>
      <c r="F5194" t="s">
        <v>7999</v>
      </c>
      <c r="G5194">
        <v>1.4292458389399999E-2</v>
      </c>
    </row>
    <row r="5195" spans="1:7" x14ac:dyDescent="0.2">
      <c r="A5195" t="str">
        <f t="shared" si="439"/>
        <v>FTSJ3</v>
      </c>
      <c r="B5195" t="s">
        <v>484</v>
      </c>
      <c r="C5195">
        <v>61905008</v>
      </c>
      <c r="D5195" t="s">
        <v>3</v>
      </c>
      <c r="E5195">
        <v>23</v>
      </c>
      <c r="F5195" t="s">
        <v>8000</v>
      </c>
      <c r="G5195">
        <v>0.94901135895699995</v>
      </c>
    </row>
    <row r="5196" spans="1:7" x14ac:dyDescent="0.2">
      <c r="A5196" t="str">
        <f t="shared" si="439"/>
        <v>FTSJ3</v>
      </c>
      <c r="B5196" t="s">
        <v>484</v>
      </c>
      <c r="C5196">
        <v>61905015</v>
      </c>
      <c r="D5196" t="s">
        <v>3</v>
      </c>
      <c r="E5196">
        <v>24</v>
      </c>
      <c r="F5196" t="s">
        <v>8001</v>
      </c>
      <c r="G5196">
        <v>0.24937996719399999</v>
      </c>
    </row>
    <row r="5197" spans="1:7" x14ac:dyDescent="0.2">
      <c r="A5197" t="str">
        <f t="shared" si="439"/>
        <v>FTSJ3</v>
      </c>
      <c r="B5197" t="s">
        <v>484</v>
      </c>
      <c r="C5197">
        <v>61904874</v>
      </c>
      <c r="D5197" t="s">
        <v>8</v>
      </c>
      <c r="E5197">
        <v>23</v>
      </c>
      <c r="F5197" t="s">
        <v>8002</v>
      </c>
      <c r="G5197">
        <v>0.65967800645399999</v>
      </c>
    </row>
    <row r="5198" spans="1:7" x14ac:dyDescent="0.2">
      <c r="A5198" t="str">
        <f t="shared" si="439"/>
        <v>FTSJ3</v>
      </c>
      <c r="B5198" t="s">
        <v>484</v>
      </c>
      <c r="C5198">
        <v>61904882</v>
      </c>
      <c r="D5198" t="s">
        <v>8</v>
      </c>
      <c r="E5198">
        <v>24</v>
      </c>
      <c r="F5198" t="s">
        <v>8003</v>
      </c>
      <c r="G5198">
        <v>1.05764434081</v>
      </c>
    </row>
    <row r="5199" spans="1:7" x14ac:dyDescent="0.2">
      <c r="A5199" t="str">
        <f t="shared" si="439"/>
        <v>FTSJ3</v>
      </c>
      <c r="B5199" t="s">
        <v>484</v>
      </c>
      <c r="C5199">
        <v>61904910</v>
      </c>
      <c r="D5199" t="s">
        <v>8</v>
      </c>
      <c r="E5199">
        <v>23</v>
      </c>
      <c r="F5199" t="s">
        <v>8004</v>
      </c>
      <c r="G5199">
        <v>0.37671358680900002</v>
      </c>
    </row>
    <row r="5200" spans="1:7" x14ac:dyDescent="0.2">
      <c r="A5200" t="str">
        <f t="shared" si="439"/>
        <v>FTSJ3</v>
      </c>
      <c r="B5200" t="s">
        <v>484</v>
      </c>
      <c r="C5200">
        <v>61904941</v>
      </c>
      <c r="D5200" t="s">
        <v>8</v>
      </c>
      <c r="E5200">
        <v>24</v>
      </c>
      <c r="F5200" t="s">
        <v>8005</v>
      </c>
      <c r="G5200">
        <v>0.22548541182599999</v>
      </c>
    </row>
    <row r="5201" spans="1:7" x14ac:dyDescent="0.2">
      <c r="A5201" t="str">
        <f t="shared" si="439"/>
        <v>FTSJ3</v>
      </c>
      <c r="B5201" t="s">
        <v>484</v>
      </c>
      <c r="C5201">
        <v>61904986</v>
      </c>
      <c r="D5201" t="s">
        <v>8</v>
      </c>
      <c r="E5201">
        <v>24</v>
      </c>
      <c r="F5201" t="s">
        <v>8006</v>
      </c>
      <c r="G5201">
        <v>-5.0615592814700003E-2</v>
      </c>
    </row>
    <row r="5202" spans="1:7" x14ac:dyDescent="0.2">
      <c r="A5202" t="str">
        <f t="shared" si="439"/>
        <v>FTSJ3</v>
      </c>
      <c r="B5202" t="s">
        <v>484</v>
      </c>
      <c r="C5202">
        <v>61904949</v>
      </c>
      <c r="D5202" t="s">
        <v>8</v>
      </c>
      <c r="E5202">
        <v>23</v>
      </c>
      <c r="F5202" t="s">
        <v>8007</v>
      </c>
      <c r="G5202">
        <v>0.107325016617</v>
      </c>
    </row>
    <row r="5203" spans="1:7" x14ac:dyDescent="0.2">
      <c r="A5203" t="str">
        <f t="shared" ref="A5203:A5212" si="440">"FUT4"</f>
        <v>FUT4</v>
      </c>
      <c r="B5203" t="s">
        <v>291</v>
      </c>
      <c r="C5203">
        <v>94277304</v>
      </c>
      <c r="D5203" t="s">
        <v>8</v>
      </c>
      <c r="E5203">
        <v>24</v>
      </c>
      <c r="F5203" t="s">
        <v>8008</v>
      </c>
      <c r="G5203">
        <v>0.96409029421699999</v>
      </c>
    </row>
    <row r="5204" spans="1:7" x14ac:dyDescent="0.2">
      <c r="A5204" t="str">
        <f t="shared" si="440"/>
        <v>FUT4</v>
      </c>
      <c r="B5204" t="s">
        <v>291</v>
      </c>
      <c r="C5204">
        <v>94277315</v>
      </c>
      <c r="D5204" t="s">
        <v>8</v>
      </c>
      <c r="E5204">
        <v>24</v>
      </c>
      <c r="F5204" t="s">
        <v>8009</v>
      </c>
      <c r="G5204">
        <v>1.08701507411</v>
      </c>
    </row>
    <row r="5205" spans="1:7" x14ac:dyDescent="0.2">
      <c r="A5205" t="str">
        <f t="shared" si="440"/>
        <v>FUT4</v>
      </c>
      <c r="B5205" t="s">
        <v>291</v>
      </c>
      <c r="C5205">
        <v>94276970</v>
      </c>
      <c r="D5205" t="s">
        <v>3</v>
      </c>
      <c r="E5205">
        <v>24</v>
      </c>
      <c r="F5205" t="s">
        <v>8010</v>
      </c>
      <c r="G5205">
        <v>0.323562563443</v>
      </c>
    </row>
    <row r="5206" spans="1:7" x14ac:dyDescent="0.2">
      <c r="A5206" t="str">
        <f t="shared" si="440"/>
        <v>FUT4</v>
      </c>
      <c r="B5206" t="s">
        <v>291</v>
      </c>
      <c r="C5206">
        <v>94277204</v>
      </c>
      <c r="D5206" t="s">
        <v>8</v>
      </c>
      <c r="E5206">
        <v>23</v>
      </c>
      <c r="F5206" t="s">
        <v>8011</v>
      </c>
      <c r="G5206">
        <v>0.71814010682100005</v>
      </c>
    </row>
    <row r="5207" spans="1:7" x14ac:dyDescent="0.2">
      <c r="A5207" t="str">
        <f t="shared" si="440"/>
        <v>FUT4</v>
      </c>
      <c r="B5207" t="s">
        <v>291</v>
      </c>
      <c r="C5207">
        <v>94277139</v>
      </c>
      <c r="D5207" t="s">
        <v>8</v>
      </c>
      <c r="E5207">
        <v>24</v>
      </c>
      <c r="F5207" t="s">
        <v>8012</v>
      </c>
      <c r="G5207">
        <v>0.54693381032099997</v>
      </c>
    </row>
    <row r="5208" spans="1:7" x14ac:dyDescent="0.2">
      <c r="A5208" t="str">
        <f t="shared" si="440"/>
        <v>FUT4</v>
      </c>
      <c r="B5208" t="s">
        <v>291</v>
      </c>
      <c r="C5208">
        <v>94277124</v>
      </c>
      <c r="D5208" t="s">
        <v>8</v>
      </c>
      <c r="E5208">
        <v>24</v>
      </c>
      <c r="F5208" t="s">
        <v>8013</v>
      </c>
      <c r="G5208">
        <v>0.75689841197300001</v>
      </c>
    </row>
    <row r="5209" spans="1:7" x14ac:dyDescent="0.2">
      <c r="A5209" t="str">
        <f t="shared" si="440"/>
        <v>FUT4</v>
      </c>
      <c r="B5209" t="s">
        <v>291</v>
      </c>
      <c r="C5209">
        <v>94277198</v>
      </c>
      <c r="D5209" t="s">
        <v>3</v>
      </c>
      <c r="E5209">
        <v>24</v>
      </c>
      <c r="F5209" t="s">
        <v>8014</v>
      </c>
      <c r="G5209">
        <v>0.94642420486300005</v>
      </c>
    </row>
    <row r="5210" spans="1:7" x14ac:dyDescent="0.2">
      <c r="A5210" t="str">
        <f t="shared" si="440"/>
        <v>FUT4</v>
      </c>
      <c r="B5210" t="s">
        <v>291</v>
      </c>
      <c r="C5210">
        <v>94277081</v>
      </c>
      <c r="D5210" t="s">
        <v>3</v>
      </c>
      <c r="E5210">
        <v>24</v>
      </c>
      <c r="F5210" t="s">
        <v>8015</v>
      </c>
      <c r="G5210">
        <v>0.94889463166999999</v>
      </c>
    </row>
    <row r="5211" spans="1:7" x14ac:dyDescent="0.2">
      <c r="A5211" t="str">
        <f t="shared" si="440"/>
        <v>FUT4</v>
      </c>
      <c r="B5211" t="s">
        <v>291</v>
      </c>
      <c r="C5211">
        <v>94277166</v>
      </c>
      <c r="D5211" t="s">
        <v>3</v>
      </c>
      <c r="E5211">
        <v>23</v>
      </c>
      <c r="F5211" t="s">
        <v>8016</v>
      </c>
      <c r="G5211">
        <v>0.80042828154800005</v>
      </c>
    </row>
    <row r="5212" spans="1:7" x14ac:dyDescent="0.2">
      <c r="A5212" t="str">
        <f t="shared" si="440"/>
        <v>FUT4</v>
      </c>
      <c r="B5212" t="s">
        <v>291</v>
      </c>
      <c r="C5212">
        <v>94277071</v>
      </c>
      <c r="D5212" t="s">
        <v>3</v>
      </c>
      <c r="E5212">
        <v>22</v>
      </c>
      <c r="F5212" t="s">
        <v>8017</v>
      </c>
      <c r="G5212">
        <v>0.92780387773399997</v>
      </c>
    </row>
    <row r="5213" spans="1:7" x14ac:dyDescent="0.2">
      <c r="A5213" t="str">
        <f t="shared" ref="A5213:A5222" si="441">"G3BP1"</f>
        <v>G3BP1</v>
      </c>
      <c r="B5213" t="s">
        <v>64</v>
      </c>
      <c r="C5213">
        <v>151151664</v>
      </c>
      <c r="D5213" t="s">
        <v>8</v>
      </c>
      <c r="E5213">
        <v>23</v>
      </c>
      <c r="F5213" t="s">
        <v>8018</v>
      </c>
      <c r="G5213">
        <v>0.97365989384700002</v>
      </c>
    </row>
    <row r="5214" spans="1:7" x14ac:dyDescent="0.2">
      <c r="A5214" t="str">
        <f t="shared" si="441"/>
        <v>G3BP1</v>
      </c>
      <c r="B5214" t="s">
        <v>64</v>
      </c>
      <c r="C5214">
        <v>151151613</v>
      </c>
      <c r="D5214" t="s">
        <v>8</v>
      </c>
      <c r="E5214">
        <v>23</v>
      </c>
      <c r="F5214" t="s">
        <v>8019</v>
      </c>
      <c r="G5214">
        <v>7.0387355242000002E-2</v>
      </c>
    </row>
    <row r="5215" spans="1:7" x14ac:dyDescent="0.2">
      <c r="A5215" t="str">
        <f t="shared" si="441"/>
        <v>G3BP1</v>
      </c>
      <c r="B5215" t="s">
        <v>64</v>
      </c>
      <c r="C5215">
        <v>151151553</v>
      </c>
      <c r="D5215" t="s">
        <v>8</v>
      </c>
      <c r="E5215">
        <v>24</v>
      </c>
      <c r="F5215" t="s">
        <v>8020</v>
      </c>
      <c r="G5215">
        <v>0.43288823918199998</v>
      </c>
    </row>
    <row r="5216" spans="1:7" x14ac:dyDescent="0.2">
      <c r="A5216" t="str">
        <f t="shared" si="441"/>
        <v>G3BP1</v>
      </c>
      <c r="B5216" t="s">
        <v>64</v>
      </c>
      <c r="C5216">
        <v>151151536</v>
      </c>
      <c r="D5216" t="s">
        <v>8</v>
      </c>
      <c r="E5216">
        <v>21</v>
      </c>
      <c r="F5216" t="s">
        <v>8021</v>
      </c>
      <c r="G5216">
        <v>0.84268302843300003</v>
      </c>
    </row>
    <row r="5217" spans="1:7" x14ac:dyDescent="0.2">
      <c r="A5217" t="str">
        <f t="shared" si="441"/>
        <v>G3BP1</v>
      </c>
      <c r="B5217" t="s">
        <v>64</v>
      </c>
      <c r="C5217">
        <v>151151519</v>
      </c>
      <c r="D5217" t="s">
        <v>8</v>
      </c>
      <c r="E5217">
        <v>24</v>
      </c>
      <c r="F5217" t="s">
        <v>8022</v>
      </c>
      <c r="G5217">
        <v>0.90679779811700001</v>
      </c>
    </row>
    <row r="5218" spans="1:7" x14ac:dyDescent="0.2">
      <c r="A5218" t="str">
        <f t="shared" si="441"/>
        <v>G3BP1</v>
      </c>
      <c r="B5218" t="s">
        <v>64</v>
      </c>
      <c r="C5218">
        <v>151151724</v>
      </c>
      <c r="D5218" t="s">
        <v>3</v>
      </c>
      <c r="E5218">
        <v>23</v>
      </c>
      <c r="F5218" t="s">
        <v>8023</v>
      </c>
      <c r="G5218">
        <v>8.9618395278199994E-2</v>
      </c>
    </row>
    <row r="5219" spans="1:7" x14ac:dyDescent="0.2">
      <c r="A5219" t="str">
        <f t="shared" si="441"/>
        <v>G3BP1</v>
      </c>
      <c r="B5219" t="s">
        <v>64</v>
      </c>
      <c r="C5219">
        <v>151151696</v>
      </c>
      <c r="D5219" t="s">
        <v>3</v>
      </c>
      <c r="E5219">
        <v>24</v>
      </c>
      <c r="F5219" t="s">
        <v>8024</v>
      </c>
      <c r="G5219">
        <v>0.37261349726300003</v>
      </c>
    </row>
    <row r="5220" spans="1:7" x14ac:dyDescent="0.2">
      <c r="A5220" t="str">
        <f t="shared" si="441"/>
        <v>G3BP1</v>
      </c>
      <c r="B5220" t="s">
        <v>64</v>
      </c>
      <c r="C5220">
        <v>151151627</v>
      </c>
      <c r="D5220" t="s">
        <v>3</v>
      </c>
      <c r="E5220">
        <v>22</v>
      </c>
      <c r="F5220" t="s">
        <v>8025</v>
      </c>
      <c r="G5220">
        <v>1.11954230804</v>
      </c>
    </row>
    <row r="5221" spans="1:7" x14ac:dyDescent="0.2">
      <c r="A5221" t="str">
        <f t="shared" si="441"/>
        <v>G3BP1</v>
      </c>
      <c r="B5221" t="s">
        <v>64</v>
      </c>
      <c r="C5221">
        <v>151151458</v>
      </c>
      <c r="D5221" t="s">
        <v>3</v>
      </c>
      <c r="E5221">
        <v>24</v>
      </c>
      <c r="F5221" t="s">
        <v>8026</v>
      </c>
      <c r="G5221">
        <v>-1.6005065879499999E-2</v>
      </c>
    </row>
    <row r="5222" spans="1:7" x14ac:dyDescent="0.2">
      <c r="A5222" t="str">
        <f t="shared" si="441"/>
        <v>G3BP1</v>
      </c>
      <c r="B5222" t="s">
        <v>64</v>
      </c>
      <c r="C5222">
        <v>151151499</v>
      </c>
      <c r="D5222" t="s">
        <v>8</v>
      </c>
      <c r="E5222">
        <v>23</v>
      </c>
      <c r="F5222" t="s">
        <v>8027</v>
      </c>
      <c r="G5222">
        <v>0.89252487981299999</v>
      </c>
    </row>
    <row r="5223" spans="1:7" x14ac:dyDescent="0.2">
      <c r="A5223" t="str">
        <f t="shared" ref="A5223:A5232" si="442">"GAB2"</f>
        <v>GAB2</v>
      </c>
      <c r="B5223" t="s">
        <v>291</v>
      </c>
      <c r="C5223">
        <v>78128856</v>
      </c>
      <c r="D5223" t="s">
        <v>8</v>
      </c>
      <c r="E5223">
        <v>24</v>
      </c>
      <c r="F5223" t="s">
        <v>8028</v>
      </c>
      <c r="G5223">
        <v>0.85865670302200003</v>
      </c>
    </row>
    <row r="5224" spans="1:7" x14ac:dyDescent="0.2">
      <c r="A5224" t="str">
        <f t="shared" si="442"/>
        <v>GAB2</v>
      </c>
      <c r="B5224" t="s">
        <v>291</v>
      </c>
      <c r="C5224">
        <v>78128866</v>
      </c>
      <c r="D5224" t="s">
        <v>8</v>
      </c>
      <c r="E5224">
        <v>24</v>
      </c>
      <c r="F5224" t="s">
        <v>8029</v>
      </c>
      <c r="G5224">
        <v>0.92509012286600001</v>
      </c>
    </row>
    <row r="5225" spans="1:7" x14ac:dyDescent="0.2">
      <c r="A5225" t="str">
        <f t="shared" si="442"/>
        <v>GAB2</v>
      </c>
      <c r="B5225" t="s">
        <v>291</v>
      </c>
      <c r="C5225">
        <v>78128671</v>
      </c>
      <c r="D5225" t="s">
        <v>8</v>
      </c>
      <c r="E5225">
        <v>24</v>
      </c>
      <c r="F5225" t="s">
        <v>8030</v>
      </c>
      <c r="G5225">
        <v>8.6209367100000003E-2</v>
      </c>
    </row>
    <row r="5226" spans="1:7" x14ac:dyDescent="0.2">
      <c r="A5226" t="str">
        <f t="shared" si="442"/>
        <v>GAB2</v>
      </c>
      <c r="B5226" t="s">
        <v>291</v>
      </c>
      <c r="C5226">
        <v>78128897</v>
      </c>
      <c r="D5226" t="s">
        <v>8</v>
      </c>
      <c r="E5226">
        <v>24</v>
      </c>
      <c r="F5226" t="s">
        <v>8031</v>
      </c>
      <c r="G5226">
        <v>1.21625317411</v>
      </c>
    </row>
    <row r="5227" spans="1:7" x14ac:dyDescent="0.2">
      <c r="A5227" t="str">
        <f t="shared" si="442"/>
        <v>GAB2</v>
      </c>
      <c r="B5227" t="s">
        <v>291</v>
      </c>
      <c r="C5227">
        <v>78128642</v>
      </c>
      <c r="D5227" t="s">
        <v>8</v>
      </c>
      <c r="E5227">
        <v>24</v>
      </c>
      <c r="F5227" t="s">
        <v>8032</v>
      </c>
      <c r="G5227">
        <v>0.189548095503</v>
      </c>
    </row>
    <row r="5228" spans="1:7" x14ac:dyDescent="0.2">
      <c r="A5228" t="str">
        <f t="shared" si="442"/>
        <v>GAB2</v>
      </c>
      <c r="B5228" t="s">
        <v>291</v>
      </c>
      <c r="C5228">
        <v>78128657</v>
      </c>
      <c r="D5228" t="s">
        <v>3</v>
      </c>
      <c r="E5228">
        <v>24</v>
      </c>
      <c r="F5228" t="s">
        <v>8033</v>
      </c>
      <c r="G5228">
        <v>3.0353567276700001E-2</v>
      </c>
    </row>
    <row r="5229" spans="1:7" x14ac:dyDescent="0.2">
      <c r="A5229" t="str">
        <f t="shared" si="442"/>
        <v>GAB2</v>
      </c>
      <c r="B5229" t="s">
        <v>291</v>
      </c>
      <c r="C5229">
        <v>78128681</v>
      </c>
      <c r="D5229" t="s">
        <v>3</v>
      </c>
      <c r="E5229">
        <v>23</v>
      </c>
      <c r="F5229" t="s">
        <v>8034</v>
      </c>
      <c r="G5229">
        <v>0.48472079066399998</v>
      </c>
    </row>
    <row r="5230" spans="1:7" x14ac:dyDescent="0.2">
      <c r="A5230" t="str">
        <f t="shared" si="442"/>
        <v>GAB2</v>
      </c>
      <c r="B5230" t="s">
        <v>291</v>
      </c>
      <c r="C5230">
        <v>78128613</v>
      </c>
      <c r="D5230" t="s">
        <v>3</v>
      </c>
      <c r="E5230">
        <v>24</v>
      </c>
      <c r="F5230" t="s">
        <v>8035</v>
      </c>
      <c r="G5230">
        <v>7.1702622413199996E-2</v>
      </c>
    </row>
    <row r="5231" spans="1:7" x14ac:dyDescent="0.2">
      <c r="A5231" t="str">
        <f t="shared" si="442"/>
        <v>GAB2</v>
      </c>
      <c r="B5231" t="s">
        <v>291</v>
      </c>
      <c r="C5231">
        <v>78128576</v>
      </c>
      <c r="D5231" t="s">
        <v>3</v>
      </c>
      <c r="E5231">
        <v>24</v>
      </c>
      <c r="F5231" t="s">
        <v>8036</v>
      </c>
      <c r="G5231">
        <v>7.9306828176100005E-2</v>
      </c>
    </row>
    <row r="5232" spans="1:7" x14ac:dyDescent="0.2">
      <c r="A5232" t="str">
        <f t="shared" si="442"/>
        <v>GAB2</v>
      </c>
      <c r="B5232" t="s">
        <v>291</v>
      </c>
      <c r="C5232">
        <v>78128785</v>
      </c>
      <c r="D5232" t="s">
        <v>3</v>
      </c>
      <c r="E5232">
        <v>24</v>
      </c>
      <c r="F5232" t="s">
        <v>8037</v>
      </c>
      <c r="G5232">
        <v>7.6161759552200003E-2</v>
      </c>
    </row>
    <row r="5233" spans="1:7" x14ac:dyDescent="0.2">
      <c r="A5233" t="str">
        <f t="shared" ref="A5233:A5242" si="443">"GADD45A"</f>
        <v>GADD45A</v>
      </c>
      <c r="B5233" t="s">
        <v>35</v>
      </c>
      <c r="C5233">
        <v>68150916</v>
      </c>
      <c r="D5233" t="s">
        <v>3</v>
      </c>
      <c r="E5233">
        <v>22</v>
      </c>
      <c r="F5233" t="s">
        <v>8038</v>
      </c>
      <c r="G5233">
        <v>0.30004987930400001</v>
      </c>
    </row>
    <row r="5234" spans="1:7" x14ac:dyDescent="0.2">
      <c r="A5234" t="str">
        <f t="shared" si="443"/>
        <v>GADD45A</v>
      </c>
      <c r="B5234" t="s">
        <v>35</v>
      </c>
      <c r="C5234">
        <v>68150856</v>
      </c>
      <c r="D5234" t="s">
        <v>3</v>
      </c>
      <c r="E5234">
        <v>23</v>
      </c>
      <c r="F5234" t="s">
        <v>8039</v>
      </c>
      <c r="G5234">
        <v>0.19484137891</v>
      </c>
    </row>
    <row r="5235" spans="1:7" x14ac:dyDescent="0.2">
      <c r="A5235" t="str">
        <f t="shared" si="443"/>
        <v>GADD45A</v>
      </c>
      <c r="B5235" t="s">
        <v>35</v>
      </c>
      <c r="C5235">
        <v>68150828</v>
      </c>
      <c r="D5235" t="s">
        <v>8</v>
      </c>
      <c r="E5235">
        <v>24</v>
      </c>
      <c r="F5235" t="s">
        <v>8040</v>
      </c>
      <c r="G5235">
        <v>0.146790351869</v>
      </c>
    </row>
    <row r="5236" spans="1:7" x14ac:dyDescent="0.2">
      <c r="A5236" t="str">
        <f t="shared" si="443"/>
        <v>GADD45A</v>
      </c>
      <c r="B5236" t="s">
        <v>35</v>
      </c>
      <c r="C5236">
        <v>68150860</v>
      </c>
      <c r="D5236" t="s">
        <v>8</v>
      </c>
      <c r="E5236">
        <v>23</v>
      </c>
      <c r="F5236" t="s">
        <v>8041</v>
      </c>
      <c r="G5236">
        <v>1.07616304294</v>
      </c>
    </row>
    <row r="5237" spans="1:7" x14ac:dyDescent="0.2">
      <c r="A5237" t="str">
        <f t="shared" si="443"/>
        <v>GADD45A</v>
      </c>
      <c r="B5237" t="s">
        <v>35</v>
      </c>
      <c r="C5237">
        <v>68150867</v>
      </c>
      <c r="D5237" t="s">
        <v>8</v>
      </c>
      <c r="E5237">
        <v>23</v>
      </c>
      <c r="F5237" t="s">
        <v>8042</v>
      </c>
      <c r="G5237">
        <v>0.71112698805600005</v>
      </c>
    </row>
    <row r="5238" spans="1:7" x14ac:dyDescent="0.2">
      <c r="A5238" t="str">
        <f t="shared" si="443"/>
        <v>GADD45A</v>
      </c>
      <c r="B5238" t="s">
        <v>35</v>
      </c>
      <c r="C5238">
        <v>68150887</v>
      </c>
      <c r="D5238" t="s">
        <v>8</v>
      </c>
      <c r="E5238">
        <v>24</v>
      </c>
      <c r="F5238" t="s">
        <v>8043</v>
      </c>
      <c r="G5238">
        <v>1.0248000257600001</v>
      </c>
    </row>
    <row r="5239" spans="1:7" x14ac:dyDescent="0.2">
      <c r="A5239" t="str">
        <f t="shared" si="443"/>
        <v>GADD45A</v>
      </c>
      <c r="B5239" t="s">
        <v>35</v>
      </c>
      <c r="C5239">
        <v>68150946</v>
      </c>
      <c r="D5239" t="s">
        <v>8</v>
      </c>
      <c r="E5239">
        <v>23</v>
      </c>
      <c r="F5239" t="s">
        <v>8044</v>
      </c>
      <c r="G5239">
        <v>0.899036931303</v>
      </c>
    </row>
    <row r="5240" spans="1:7" x14ac:dyDescent="0.2">
      <c r="A5240" t="str">
        <f t="shared" si="443"/>
        <v>GADD45A</v>
      </c>
      <c r="B5240" t="s">
        <v>35</v>
      </c>
      <c r="C5240">
        <v>68150956</v>
      </c>
      <c r="D5240" t="s">
        <v>8</v>
      </c>
      <c r="E5240">
        <v>24</v>
      </c>
      <c r="F5240" t="s">
        <v>8045</v>
      </c>
      <c r="G5240">
        <v>0.71091499180899997</v>
      </c>
    </row>
    <row r="5241" spans="1:7" x14ac:dyDescent="0.2">
      <c r="A5241" t="str">
        <f t="shared" si="443"/>
        <v>GADD45A</v>
      </c>
      <c r="B5241" t="s">
        <v>35</v>
      </c>
      <c r="C5241">
        <v>68150984</v>
      </c>
      <c r="D5241" t="s">
        <v>8</v>
      </c>
      <c r="E5241">
        <v>23</v>
      </c>
      <c r="F5241" t="s">
        <v>8046</v>
      </c>
      <c r="G5241">
        <v>0.59417137909200002</v>
      </c>
    </row>
    <row r="5242" spans="1:7" x14ac:dyDescent="0.2">
      <c r="A5242" t="str">
        <f t="shared" si="443"/>
        <v>GADD45A</v>
      </c>
      <c r="B5242" t="s">
        <v>35</v>
      </c>
      <c r="C5242">
        <v>68150934</v>
      </c>
      <c r="D5242" t="s">
        <v>8</v>
      </c>
      <c r="E5242">
        <v>23</v>
      </c>
      <c r="F5242" t="s">
        <v>8047</v>
      </c>
      <c r="G5242">
        <v>-4.2055168175300001E-2</v>
      </c>
    </row>
    <row r="5243" spans="1:7" x14ac:dyDescent="0.2">
      <c r="A5243" t="str">
        <f t="shared" ref="A5243:A5262" si="444">"GALK1"</f>
        <v>GALK1</v>
      </c>
      <c r="B5243" t="s">
        <v>484</v>
      </c>
      <c r="C5243">
        <v>73761646</v>
      </c>
      <c r="D5243" t="s">
        <v>3</v>
      </c>
      <c r="E5243">
        <v>24</v>
      </c>
      <c r="F5243" t="s">
        <v>8048</v>
      </c>
      <c r="G5243">
        <v>0.46369758373699999</v>
      </c>
    </row>
    <row r="5244" spans="1:7" x14ac:dyDescent="0.2">
      <c r="A5244" t="str">
        <f t="shared" si="444"/>
        <v>GALK1</v>
      </c>
      <c r="B5244" t="s">
        <v>484</v>
      </c>
      <c r="C5244">
        <v>73761141</v>
      </c>
      <c r="D5244" t="s">
        <v>3</v>
      </c>
      <c r="E5244">
        <v>24</v>
      </c>
      <c r="F5244" t="s">
        <v>8049</v>
      </c>
      <c r="G5244">
        <v>1.01374409999</v>
      </c>
    </row>
    <row r="5245" spans="1:7" x14ac:dyDescent="0.2">
      <c r="A5245" t="str">
        <f t="shared" si="444"/>
        <v>GALK1</v>
      </c>
      <c r="B5245" t="s">
        <v>484</v>
      </c>
      <c r="C5245">
        <v>73761035</v>
      </c>
      <c r="D5245" t="s">
        <v>3</v>
      </c>
      <c r="E5245">
        <v>24</v>
      </c>
      <c r="F5245" t="s">
        <v>8050</v>
      </c>
      <c r="G5245">
        <v>0.56312862043400003</v>
      </c>
    </row>
    <row r="5246" spans="1:7" x14ac:dyDescent="0.2">
      <c r="A5246" t="str">
        <f t="shared" si="444"/>
        <v>GALK1</v>
      </c>
      <c r="B5246" t="s">
        <v>484</v>
      </c>
      <c r="C5246">
        <v>73761069</v>
      </c>
      <c r="D5246" t="s">
        <v>3</v>
      </c>
      <c r="E5246">
        <v>22</v>
      </c>
      <c r="F5246" t="s">
        <v>8051</v>
      </c>
      <c r="G5246">
        <v>0.61174396762200001</v>
      </c>
    </row>
    <row r="5247" spans="1:7" x14ac:dyDescent="0.2">
      <c r="A5247" t="str">
        <f t="shared" si="444"/>
        <v>GALK1</v>
      </c>
      <c r="B5247" t="s">
        <v>484</v>
      </c>
      <c r="C5247">
        <v>73761090</v>
      </c>
      <c r="D5247" t="s">
        <v>3</v>
      </c>
      <c r="E5247">
        <v>23</v>
      </c>
      <c r="F5247" t="s">
        <v>8052</v>
      </c>
      <c r="G5247">
        <v>0.80896063361699999</v>
      </c>
    </row>
    <row r="5248" spans="1:7" x14ac:dyDescent="0.2">
      <c r="A5248" t="str">
        <f t="shared" si="444"/>
        <v>GALK1</v>
      </c>
      <c r="B5248" t="s">
        <v>484</v>
      </c>
      <c r="C5248">
        <v>73761192</v>
      </c>
      <c r="D5248" t="s">
        <v>3</v>
      </c>
      <c r="E5248">
        <v>23</v>
      </c>
      <c r="F5248" t="s">
        <v>8053</v>
      </c>
      <c r="G5248">
        <v>0.228126755101</v>
      </c>
    </row>
    <row r="5249" spans="1:7" x14ac:dyDescent="0.2">
      <c r="A5249" t="str">
        <f t="shared" si="444"/>
        <v>GALK1</v>
      </c>
      <c r="B5249" t="s">
        <v>484</v>
      </c>
      <c r="C5249">
        <v>73761715</v>
      </c>
      <c r="D5249" t="s">
        <v>3</v>
      </c>
      <c r="E5249">
        <v>24</v>
      </c>
      <c r="F5249" t="s">
        <v>8054</v>
      </c>
      <c r="G5249">
        <v>-0.13181788984199999</v>
      </c>
    </row>
    <row r="5250" spans="1:7" x14ac:dyDescent="0.2">
      <c r="A5250" t="str">
        <f t="shared" si="444"/>
        <v>GALK1</v>
      </c>
      <c r="B5250" t="s">
        <v>484</v>
      </c>
      <c r="C5250">
        <v>73761258</v>
      </c>
      <c r="D5250" t="s">
        <v>3</v>
      </c>
      <c r="E5250">
        <v>23</v>
      </c>
      <c r="F5250" t="s">
        <v>8055</v>
      </c>
      <c r="G5250">
        <v>0.63669915414</v>
      </c>
    </row>
    <row r="5251" spans="1:7" x14ac:dyDescent="0.2">
      <c r="A5251" t="str">
        <f t="shared" si="444"/>
        <v>GALK1</v>
      </c>
      <c r="B5251" t="s">
        <v>484</v>
      </c>
      <c r="C5251">
        <v>73761711</v>
      </c>
      <c r="D5251" t="s">
        <v>8</v>
      </c>
      <c r="E5251">
        <v>23</v>
      </c>
      <c r="F5251" t="s">
        <v>8056</v>
      </c>
      <c r="G5251">
        <v>8.5460951208000003E-3</v>
      </c>
    </row>
    <row r="5252" spans="1:7" x14ac:dyDescent="0.2">
      <c r="A5252" t="str">
        <f t="shared" si="444"/>
        <v>GALK1</v>
      </c>
      <c r="B5252" t="s">
        <v>484</v>
      </c>
      <c r="C5252">
        <v>73761654</v>
      </c>
      <c r="D5252" t="s">
        <v>8</v>
      </c>
      <c r="E5252">
        <v>24</v>
      </c>
      <c r="F5252" t="s">
        <v>8057</v>
      </c>
      <c r="G5252">
        <v>0.289665989708</v>
      </c>
    </row>
    <row r="5253" spans="1:7" x14ac:dyDescent="0.2">
      <c r="A5253" t="str">
        <f t="shared" si="444"/>
        <v>GALK1</v>
      </c>
      <c r="B5253" t="s">
        <v>484</v>
      </c>
      <c r="C5253">
        <v>73761641</v>
      </c>
      <c r="D5253" t="s">
        <v>8</v>
      </c>
      <c r="E5253">
        <v>23</v>
      </c>
      <c r="F5253" t="s">
        <v>8058</v>
      </c>
      <c r="G5253">
        <v>0.110425530286</v>
      </c>
    </row>
    <row r="5254" spans="1:7" x14ac:dyDescent="0.2">
      <c r="A5254" t="str">
        <f t="shared" si="444"/>
        <v>GALK1</v>
      </c>
      <c r="B5254" t="s">
        <v>484</v>
      </c>
      <c r="C5254">
        <v>73761527</v>
      </c>
      <c r="D5254" t="s">
        <v>8</v>
      </c>
      <c r="E5254">
        <v>23</v>
      </c>
      <c r="F5254" t="s">
        <v>8059</v>
      </c>
      <c r="G5254">
        <v>0.182393833995</v>
      </c>
    </row>
    <row r="5255" spans="1:7" x14ac:dyDescent="0.2">
      <c r="A5255" t="str">
        <f t="shared" si="444"/>
        <v>GALK1</v>
      </c>
      <c r="B5255" t="s">
        <v>484</v>
      </c>
      <c r="C5255">
        <v>73761533</v>
      </c>
      <c r="D5255" t="s">
        <v>3</v>
      </c>
      <c r="E5255">
        <v>23</v>
      </c>
      <c r="F5255" t="s">
        <v>8060</v>
      </c>
      <c r="G5255">
        <v>-1.18346094306E-2</v>
      </c>
    </row>
    <row r="5256" spans="1:7" x14ac:dyDescent="0.2">
      <c r="A5256" t="str">
        <f t="shared" si="444"/>
        <v>GALK1</v>
      </c>
      <c r="B5256" t="s">
        <v>484</v>
      </c>
      <c r="C5256">
        <v>73761512</v>
      </c>
      <c r="D5256" t="s">
        <v>3</v>
      </c>
      <c r="E5256">
        <v>23</v>
      </c>
      <c r="F5256" t="s">
        <v>8061</v>
      </c>
      <c r="G5256">
        <v>3.5913767747200002E-2</v>
      </c>
    </row>
    <row r="5257" spans="1:7" x14ac:dyDescent="0.2">
      <c r="A5257" t="str">
        <f t="shared" si="444"/>
        <v>GALK1</v>
      </c>
      <c r="B5257" t="s">
        <v>484</v>
      </c>
      <c r="C5257">
        <v>73761343</v>
      </c>
      <c r="D5257" t="s">
        <v>3</v>
      </c>
      <c r="E5257">
        <v>23</v>
      </c>
      <c r="F5257" t="s">
        <v>8062</v>
      </c>
      <c r="G5257">
        <v>3.5249660973400002E-2</v>
      </c>
    </row>
    <row r="5258" spans="1:7" x14ac:dyDescent="0.2">
      <c r="A5258" t="str">
        <f t="shared" si="444"/>
        <v>GALK1</v>
      </c>
      <c r="B5258" t="s">
        <v>484</v>
      </c>
      <c r="C5258">
        <v>73761198</v>
      </c>
      <c r="D5258" t="s">
        <v>8</v>
      </c>
      <c r="E5258">
        <v>24</v>
      </c>
      <c r="F5258" t="s">
        <v>8063</v>
      </c>
      <c r="G5258">
        <v>1.0786059746400001</v>
      </c>
    </row>
    <row r="5259" spans="1:7" x14ac:dyDescent="0.2">
      <c r="A5259" t="str">
        <f t="shared" si="444"/>
        <v>GALK1</v>
      </c>
      <c r="B5259" t="s">
        <v>484</v>
      </c>
      <c r="C5259">
        <v>73761286</v>
      </c>
      <c r="D5259" t="s">
        <v>3</v>
      </c>
      <c r="E5259">
        <v>24</v>
      </c>
      <c r="F5259" t="s">
        <v>8064</v>
      </c>
      <c r="G5259">
        <v>0.306231548774</v>
      </c>
    </row>
    <row r="5260" spans="1:7" x14ac:dyDescent="0.2">
      <c r="A5260" t="str">
        <f t="shared" si="444"/>
        <v>GALK1</v>
      </c>
      <c r="B5260" t="s">
        <v>484</v>
      </c>
      <c r="C5260">
        <v>73761213</v>
      </c>
      <c r="D5260" t="s">
        <v>3</v>
      </c>
      <c r="E5260">
        <v>22</v>
      </c>
      <c r="F5260" t="s">
        <v>8065</v>
      </c>
      <c r="G5260">
        <v>0.90764992536699995</v>
      </c>
    </row>
    <row r="5261" spans="1:7" x14ac:dyDescent="0.2">
      <c r="A5261" t="str">
        <f t="shared" si="444"/>
        <v>GALK1</v>
      </c>
      <c r="B5261" t="s">
        <v>484</v>
      </c>
      <c r="C5261">
        <v>73761637</v>
      </c>
      <c r="D5261" t="s">
        <v>3</v>
      </c>
      <c r="E5261">
        <v>24</v>
      </c>
      <c r="F5261" t="s">
        <v>8066</v>
      </c>
      <c r="G5261">
        <v>0.37176645553600002</v>
      </c>
    </row>
    <row r="5262" spans="1:7" x14ac:dyDescent="0.2">
      <c r="A5262" t="str">
        <f t="shared" si="444"/>
        <v>GALK1</v>
      </c>
      <c r="B5262" t="s">
        <v>484</v>
      </c>
      <c r="C5262">
        <v>73761551</v>
      </c>
      <c r="D5262" t="s">
        <v>3</v>
      </c>
      <c r="E5262">
        <v>24</v>
      </c>
      <c r="F5262" t="s">
        <v>8067</v>
      </c>
      <c r="G5262">
        <v>0.215457135784</v>
      </c>
    </row>
    <row r="5263" spans="1:7" x14ac:dyDescent="0.2">
      <c r="A5263" t="str">
        <f t="shared" ref="A5263:A5272" si="445">"GALT"</f>
        <v>GALT</v>
      </c>
      <c r="B5263" t="s">
        <v>15</v>
      </c>
      <c r="C5263">
        <v>34646864</v>
      </c>
      <c r="D5263" t="s">
        <v>8</v>
      </c>
      <c r="E5263">
        <v>24</v>
      </c>
      <c r="F5263" t="s">
        <v>8068</v>
      </c>
      <c r="G5263">
        <v>0.92653561504899995</v>
      </c>
    </row>
    <row r="5264" spans="1:7" x14ac:dyDescent="0.2">
      <c r="A5264" t="str">
        <f t="shared" si="445"/>
        <v>GALT</v>
      </c>
      <c r="B5264" t="s">
        <v>15</v>
      </c>
      <c r="C5264">
        <v>34646678</v>
      </c>
      <c r="D5264" t="s">
        <v>3</v>
      </c>
      <c r="E5264">
        <v>23</v>
      </c>
      <c r="F5264" t="s">
        <v>8069</v>
      </c>
      <c r="G5264">
        <v>0.97617966484700003</v>
      </c>
    </row>
    <row r="5265" spans="1:7" x14ac:dyDescent="0.2">
      <c r="A5265" t="str">
        <f t="shared" si="445"/>
        <v>GALT</v>
      </c>
      <c r="B5265" t="s">
        <v>15</v>
      </c>
      <c r="C5265">
        <v>34646749</v>
      </c>
      <c r="D5265" t="s">
        <v>8</v>
      </c>
      <c r="E5265">
        <v>23</v>
      </c>
      <c r="F5265" t="s">
        <v>8070</v>
      </c>
      <c r="G5265">
        <v>0.63593368355299995</v>
      </c>
    </row>
    <row r="5266" spans="1:7" x14ac:dyDescent="0.2">
      <c r="A5266" t="str">
        <f t="shared" si="445"/>
        <v>GALT</v>
      </c>
      <c r="B5266" t="s">
        <v>15</v>
      </c>
      <c r="C5266">
        <v>34646622</v>
      </c>
      <c r="D5266" t="s">
        <v>8</v>
      </c>
      <c r="E5266">
        <v>24</v>
      </c>
      <c r="F5266" t="s">
        <v>8071</v>
      </c>
      <c r="G5266">
        <v>7.31978877709E-2</v>
      </c>
    </row>
    <row r="5267" spans="1:7" x14ac:dyDescent="0.2">
      <c r="A5267" t="str">
        <f t="shared" si="445"/>
        <v>GALT</v>
      </c>
      <c r="B5267" t="s">
        <v>15</v>
      </c>
      <c r="C5267">
        <v>34646688</v>
      </c>
      <c r="D5267" t="s">
        <v>3</v>
      </c>
      <c r="E5267">
        <v>22</v>
      </c>
      <c r="F5267" t="s">
        <v>8072</v>
      </c>
      <c r="G5267">
        <v>0.92879661103900002</v>
      </c>
    </row>
    <row r="5268" spans="1:7" x14ac:dyDescent="0.2">
      <c r="A5268" t="str">
        <f t="shared" si="445"/>
        <v>GALT</v>
      </c>
      <c r="B5268" t="s">
        <v>15</v>
      </c>
      <c r="C5268">
        <v>34646614</v>
      </c>
      <c r="D5268" t="s">
        <v>8</v>
      </c>
      <c r="E5268">
        <v>22</v>
      </c>
      <c r="F5268" t="s">
        <v>8073</v>
      </c>
      <c r="G5268">
        <v>0.85594917735099996</v>
      </c>
    </row>
    <row r="5269" spans="1:7" x14ac:dyDescent="0.2">
      <c r="A5269" t="str">
        <f t="shared" si="445"/>
        <v>GALT</v>
      </c>
      <c r="B5269" t="s">
        <v>15</v>
      </c>
      <c r="C5269">
        <v>34646879</v>
      </c>
      <c r="D5269" t="s">
        <v>3</v>
      </c>
      <c r="E5269">
        <v>24</v>
      </c>
      <c r="F5269" t="s">
        <v>8074</v>
      </c>
      <c r="G5269">
        <v>0.52091455733100001</v>
      </c>
    </row>
    <row r="5270" spans="1:7" x14ac:dyDescent="0.2">
      <c r="A5270" t="str">
        <f t="shared" si="445"/>
        <v>GALT</v>
      </c>
      <c r="B5270" t="s">
        <v>15</v>
      </c>
      <c r="C5270">
        <v>34646854</v>
      </c>
      <c r="D5270" t="s">
        <v>3</v>
      </c>
      <c r="E5270">
        <v>22</v>
      </c>
      <c r="F5270" t="s">
        <v>8075</v>
      </c>
      <c r="G5270">
        <v>1.09502372411</v>
      </c>
    </row>
    <row r="5271" spans="1:7" x14ac:dyDescent="0.2">
      <c r="A5271" t="str">
        <f t="shared" si="445"/>
        <v>GALT</v>
      </c>
      <c r="B5271" t="s">
        <v>15</v>
      </c>
      <c r="C5271">
        <v>34646772</v>
      </c>
      <c r="D5271" t="s">
        <v>3</v>
      </c>
      <c r="E5271">
        <v>22</v>
      </c>
      <c r="F5271" t="s">
        <v>8076</v>
      </c>
      <c r="G5271">
        <v>0.61961934900600002</v>
      </c>
    </row>
    <row r="5272" spans="1:7" x14ac:dyDescent="0.2">
      <c r="A5272" t="str">
        <f t="shared" si="445"/>
        <v>GALT</v>
      </c>
      <c r="B5272" t="s">
        <v>15</v>
      </c>
      <c r="C5272">
        <v>34646812</v>
      </c>
      <c r="D5272" t="s">
        <v>8</v>
      </c>
      <c r="E5272">
        <v>24</v>
      </c>
      <c r="F5272" t="s">
        <v>8077</v>
      </c>
      <c r="G5272">
        <v>0.75616319123800002</v>
      </c>
    </row>
    <row r="5273" spans="1:7" x14ac:dyDescent="0.2">
      <c r="A5273" t="str">
        <f t="shared" ref="A5273:A5282" si="446">"GAR1"</f>
        <v>GAR1</v>
      </c>
      <c r="B5273" t="s">
        <v>24</v>
      </c>
      <c r="C5273">
        <v>110736938</v>
      </c>
      <c r="D5273" t="s">
        <v>8</v>
      </c>
      <c r="E5273">
        <v>24</v>
      </c>
      <c r="F5273" t="s">
        <v>8078</v>
      </c>
      <c r="G5273">
        <v>6.19462556081E-2</v>
      </c>
    </row>
    <row r="5274" spans="1:7" x14ac:dyDescent="0.2">
      <c r="A5274" t="str">
        <f t="shared" si="446"/>
        <v>GAR1</v>
      </c>
      <c r="B5274" t="s">
        <v>24</v>
      </c>
      <c r="C5274">
        <v>110736918</v>
      </c>
      <c r="D5274" t="s">
        <v>8</v>
      </c>
      <c r="E5274">
        <v>21</v>
      </c>
      <c r="F5274" t="s">
        <v>8079</v>
      </c>
      <c r="G5274">
        <v>1.85754266295E-2</v>
      </c>
    </row>
    <row r="5275" spans="1:7" x14ac:dyDescent="0.2">
      <c r="A5275" t="str">
        <f t="shared" si="446"/>
        <v>GAR1</v>
      </c>
      <c r="B5275" t="s">
        <v>24</v>
      </c>
      <c r="C5275">
        <v>110736771</v>
      </c>
      <c r="D5275" t="s">
        <v>8</v>
      </c>
      <c r="E5275">
        <v>22</v>
      </c>
      <c r="F5275" t="s">
        <v>8080</v>
      </c>
      <c r="G5275">
        <v>8.9746348220200001E-2</v>
      </c>
    </row>
    <row r="5276" spans="1:7" x14ac:dyDescent="0.2">
      <c r="A5276" t="str">
        <f t="shared" si="446"/>
        <v>GAR1</v>
      </c>
      <c r="B5276" t="s">
        <v>24</v>
      </c>
      <c r="C5276">
        <v>110736884</v>
      </c>
      <c r="D5276" t="s">
        <v>8</v>
      </c>
      <c r="E5276">
        <v>21</v>
      </c>
      <c r="F5276" t="s">
        <v>8081</v>
      </c>
      <c r="G5276">
        <v>1.6309931627500001</v>
      </c>
    </row>
    <row r="5277" spans="1:7" x14ac:dyDescent="0.2">
      <c r="A5277" t="str">
        <f t="shared" si="446"/>
        <v>GAR1</v>
      </c>
      <c r="B5277" t="s">
        <v>24</v>
      </c>
      <c r="C5277">
        <v>110736870</v>
      </c>
      <c r="D5277" t="s">
        <v>8</v>
      </c>
      <c r="E5277">
        <v>24</v>
      </c>
      <c r="F5277" t="s">
        <v>8082</v>
      </c>
      <c r="G5277">
        <v>0.28124163919099998</v>
      </c>
    </row>
    <row r="5278" spans="1:7" x14ac:dyDescent="0.2">
      <c r="A5278" t="str">
        <f t="shared" si="446"/>
        <v>GAR1</v>
      </c>
      <c r="B5278" t="s">
        <v>24</v>
      </c>
      <c r="C5278">
        <v>110736811</v>
      </c>
      <c r="D5278" t="s">
        <v>8</v>
      </c>
      <c r="E5278">
        <v>24</v>
      </c>
      <c r="F5278" t="s">
        <v>8083</v>
      </c>
      <c r="G5278">
        <v>-2.52641495417E-2</v>
      </c>
    </row>
    <row r="5279" spans="1:7" x14ac:dyDescent="0.2">
      <c r="A5279" t="str">
        <f t="shared" si="446"/>
        <v>GAR1</v>
      </c>
      <c r="B5279" t="s">
        <v>24</v>
      </c>
      <c r="C5279">
        <v>110736803</v>
      </c>
      <c r="D5279" t="s">
        <v>8</v>
      </c>
      <c r="E5279">
        <v>24</v>
      </c>
      <c r="F5279" t="s">
        <v>8084</v>
      </c>
      <c r="G5279">
        <v>-7.3681587555899999E-3</v>
      </c>
    </row>
    <row r="5280" spans="1:7" x14ac:dyDescent="0.2">
      <c r="A5280" t="str">
        <f t="shared" si="446"/>
        <v>GAR1</v>
      </c>
      <c r="B5280" t="s">
        <v>24</v>
      </c>
      <c r="C5280">
        <v>110736731</v>
      </c>
      <c r="D5280" t="s">
        <v>8</v>
      </c>
      <c r="E5280">
        <v>24</v>
      </c>
      <c r="F5280" t="s">
        <v>8085</v>
      </c>
      <c r="G5280">
        <v>0.83622808857700004</v>
      </c>
    </row>
    <row r="5281" spans="1:7" x14ac:dyDescent="0.2">
      <c r="A5281" t="str">
        <f t="shared" si="446"/>
        <v>GAR1</v>
      </c>
      <c r="B5281" t="s">
        <v>24</v>
      </c>
      <c r="C5281">
        <v>110736890</v>
      </c>
      <c r="D5281" t="s">
        <v>3</v>
      </c>
      <c r="E5281">
        <v>23</v>
      </c>
      <c r="F5281" t="s">
        <v>8086</v>
      </c>
      <c r="G5281">
        <v>0.121459123727</v>
      </c>
    </row>
    <row r="5282" spans="1:7" x14ac:dyDescent="0.2">
      <c r="A5282" t="str">
        <f t="shared" si="446"/>
        <v>GAR1</v>
      </c>
      <c r="B5282" t="s">
        <v>24</v>
      </c>
      <c r="C5282">
        <v>110736898</v>
      </c>
      <c r="D5282" t="s">
        <v>8</v>
      </c>
      <c r="E5282">
        <v>24</v>
      </c>
      <c r="F5282" t="s">
        <v>8087</v>
      </c>
      <c r="G5282">
        <v>0.53277874867700004</v>
      </c>
    </row>
    <row r="5283" spans="1:7" x14ac:dyDescent="0.2">
      <c r="A5283" t="str">
        <f t="shared" ref="A5283:A5302" si="447">"GART"</f>
        <v>GART</v>
      </c>
      <c r="B5283" t="s">
        <v>645</v>
      </c>
      <c r="C5283">
        <v>34914982</v>
      </c>
      <c r="D5283" t="s">
        <v>3</v>
      </c>
      <c r="E5283">
        <v>23</v>
      </c>
      <c r="F5283" t="s">
        <v>8088</v>
      </c>
      <c r="G5283">
        <v>-2.31714563533E-2</v>
      </c>
    </row>
    <row r="5284" spans="1:7" x14ac:dyDescent="0.2">
      <c r="A5284" t="str">
        <f t="shared" si="447"/>
        <v>GART</v>
      </c>
      <c r="B5284" t="s">
        <v>645</v>
      </c>
      <c r="C5284">
        <v>34914382</v>
      </c>
      <c r="D5284" t="s">
        <v>8</v>
      </c>
      <c r="E5284">
        <v>23</v>
      </c>
      <c r="F5284" t="s">
        <v>8089</v>
      </c>
      <c r="G5284">
        <v>0.87820206191600003</v>
      </c>
    </row>
    <row r="5285" spans="1:7" x14ac:dyDescent="0.2">
      <c r="A5285" t="str">
        <f t="shared" si="447"/>
        <v>GART</v>
      </c>
      <c r="B5285" t="s">
        <v>645</v>
      </c>
      <c r="C5285">
        <v>34914412</v>
      </c>
      <c r="D5285" t="s">
        <v>8</v>
      </c>
      <c r="E5285">
        <v>24</v>
      </c>
      <c r="F5285" t="s">
        <v>8090</v>
      </c>
      <c r="G5285">
        <v>1.9127969238799999E-2</v>
      </c>
    </row>
    <row r="5286" spans="1:7" x14ac:dyDescent="0.2">
      <c r="A5286" t="str">
        <f t="shared" si="447"/>
        <v>GART</v>
      </c>
      <c r="B5286" t="s">
        <v>645</v>
      </c>
      <c r="C5286">
        <v>34914438</v>
      </c>
      <c r="D5286" t="s">
        <v>8</v>
      </c>
      <c r="E5286">
        <v>24</v>
      </c>
      <c r="F5286" t="s">
        <v>8091</v>
      </c>
      <c r="G5286">
        <v>2.9564131205699999E-2</v>
      </c>
    </row>
    <row r="5287" spans="1:7" x14ac:dyDescent="0.2">
      <c r="A5287" t="str">
        <f t="shared" si="447"/>
        <v>GART</v>
      </c>
      <c r="B5287" t="s">
        <v>645</v>
      </c>
      <c r="C5287">
        <v>34915126</v>
      </c>
      <c r="D5287" t="s">
        <v>3</v>
      </c>
      <c r="E5287">
        <v>24</v>
      </c>
      <c r="F5287" t="s">
        <v>8092</v>
      </c>
      <c r="G5287">
        <v>8.7023697163600006E-2</v>
      </c>
    </row>
    <row r="5288" spans="1:7" x14ac:dyDescent="0.2">
      <c r="A5288" t="str">
        <f t="shared" si="447"/>
        <v>GART</v>
      </c>
      <c r="B5288" t="s">
        <v>645</v>
      </c>
      <c r="C5288">
        <v>34915054</v>
      </c>
      <c r="D5288" t="s">
        <v>3</v>
      </c>
      <c r="E5288">
        <v>24</v>
      </c>
      <c r="F5288" t="s">
        <v>8093</v>
      </c>
      <c r="G5288">
        <v>-4.0460923493299998E-4</v>
      </c>
    </row>
    <row r="5289" spans="1:7" x14ac:dyDescent="0.2">
      <c r="A5289" t="str">
        <f t="shared" si="447"/>
        <v>GART</v>
      </c>
      <c r="B5289" t="s">
        <v>645</v>
      </c>
      <c r="C5289">
        <v>34915000</v>
      </c>
      <c r="D5289" t="s">
        <v>8</v>
      </c>
      <c r="E5289">
        <v>24</v>
      </c>
      <c r="F5289" t="s">
        <v>8094</v>
      </c>
      <c r="G5289">
        <v>-1.42020877736E-2</v>
      </c>
    </row>
    <row r="5290" spans="1:7" x14ac:dyDescent="0.2">
      <c r="A5290" t="str">
        <f t="shared" si="447"/>
        <v>GART</v>
      </c>
      <c r="B5290" t="s">
        <v>645</v>
      </c>
      <c r="C5290">
        <v>34915099</v>
      </c>
      <c r="D5290" t="s">
        <v>8</v>
      </c>
      <c r="E5290">
        <v>24</v>
      </c>
      <c r="F5290" t="s">
        <v>8095</v>
      </c>
      <c r="G5290">
        <v>1.1912850996899999E-2</v>
      </c>
    </row>
    <row r="5291" spans="1:7" x14ac:dyDescent="0.2">
      <c r="A5291" t="str">
        <f t="shared" si="447"/>
        <v>GART</v>
      </c>
      <c r="B5291" t="s">
        <v>645</v>
      </c>
      <c r="C5291">
        <v>34914961</v>
      </c>
      <c r="D5291" t="s">
        <v>3</v>
      </c>
      <c r="E5291">
        <v>23</v>
      </c>
      <c r="F5291" t="s">
        <v>8096</v>
      </c>
      <c r="G5291">
        <v>7.0845420313E-3</v>
      </c>
    </row>
    <row r="5292" spans="1:7" x14ac:dyDescent="0.2">
      <c r="A5292" t="str">
        <f t="shared" si="447"/>
        <v>GART</v>
      </c>
      <c r="B5292" t="s">
        <v>645</v>
      </c>
      <c r="C5292">
        <v>34914409</v>
      </c>
      <c r="D5292" t="s">
        <v>3</v>
      </c>
      <c r="E5292">
        <v>22</v>
      </c>
      <c r="F5292" t="s">
        <v>8097</v>
      </c>
      <c r="G5292">
        <v>0.72847483849500005</v>
      </c>
    </row>
    <row r="5293" spans="1:7" x14ac:dyDescent="0.2">
      <c r="A5293" t="str">
        <f t="shared" si="447"/>
        <v>GART</v>
      </c>
      <c r="B5293" t="s">
        <v>645</v>
      </c>
      <c r="C5293">
        <v>34914394</v>
      </c>
      <c r="D5293" t="s">
        <v>3</v>
      </c>
      <c r="E5293">
        <v>24</v>
      </c>
      <c r="F5293" t="s">
        <v>8098</v>
      </c>
      <c r="G5293">
        <v>1.6342975496899999E-3</v>
      </c>
    </row>
    <row r="5294" spans="1:7" x14ac:dyDescent="0.2">
      <c r="A5294" t="str">
        <f t="shared" si="447"/>
        <v>GART</v>
      </c>
      <c r="B5294" t="s">
        <v>645</v>
      </c>
      <c r="C5294">
        <v>34914235</v>
      </c>
      <c r="D5294" t="s">
        <v>3</v>
      </c>
      <c r="E5294">
        <v>23</v>
      </c>
      <c r="F5294" t="s">
        <v>8099</v>
      </c>
      <c r="G5294">
        <v>-1.6330304423E-2</v>
      </c>
    </row>
    <row r="5295" spans="1:7" x14ac:dyDescent="0.2">
      <c r="A5295" t="str">
        <f t="shared" si="447"/>
        <v>GART</v>
      </c>
      <c r="B5295" t="s">
        <v>645</v>
      </c>
      <c r="C5295">
        <v>34914318</v>
      </c>
      <c r="D5295" t="s">
        <v>3</v>
      </c>
      <c r="E5295">
        <v>24</v>
      </c>
      <c r="F5295" t="s">
        <v>8100</v>
      </c>
      <c r="G5295">
        <v>9.9867492701300006E-2</v>
      </c>
    </row>
    <row r="5296" spans="1:7" x14ac:dyDescent="0.2">
      <c r="A5296" t="str">
        <f t="shared" si="447"/>
        <v>GART</v>
      </c>
      <c r="B5296" t="s">
        <v>645</v>
      </c>
      <c r="C5296">
        <v>34914329</v>
      </c>
      <c r="D5296" t="s">
        <v>3</v>
      </c>
      <c r="E5296">
        <v>24</v>
      </c>
      <c r="F5296" t="s">
        <v>8101</v>
      </c>
      <c r="G5296">
        <v>0.19733995286</v>
      </c>
    </row>
    <row r="5297" spans="1:7" x14ac:dyDescent="0.2">
      <c r="A5297" t="str">
        <f t="shared" si="447"/>
        <v>GART</v>
      </c>
      <c r="B5297" t="s">
        <v>645</v>
      </c>
      <c r="C5297">
        <v>34915105</v>
      </c>
      <c r="D5297" t="s">
        <v>8</v>
      </c>
      <c r="E5297">
        <v>24</v>
      </c>
      <c r="F5297" t="s">
        <v>8102</v>
      </c>
      <c r="G5297">
        <v>1.80544907814E-2</v>
      </c>
    </row>
    <row r="5298" spans="1:7" x14ac:dyDescent="0.2">
      <c r="A5298" t="str">
        <f t="shared" si="447"/>
        <v>GART</v>
      </c>
      <c r="B5298" t="s">
        <v>645</v>
      </c>
      <c r="C5298">
        <v>34914420</v>
      </c>
      <c r="D5298" t="s">
        <v>3</v>
      </c>
      <c r="E5298">
        <v>23</v>
      </c>
      <c r="F5298" t="s">
        <v>8103</v>
      </c>
      <c r="G5298">
        <v>1.3933230995899999</v>
      </c>
    </row>
    <row r="5299" spans="1:7" x14ac:dyDescent="0.2">
      <c r="A5299" t="str">
        <f t="shared" si="447"/>
        <v>GART</v>
      </c>
      <c r="B5299" t="s">
        <v>645</v>
      </c>
      <c r="C5299">
        <v>34915162</v>
      </c>
      <c r="D5299" t="s">
        <v>8</v>
      </c>
      <c r="E5299">
        <v>22</v>
      </c>
      <c r="F5299" t="s">
        <v>8104</v>
      </c>
      <c r="G5299">
        <v>6.9781689076800005E-2</v>
      </c>
    </row>
    <row r="5300" spans="1:7" x14ac:dyDescent="0.2">
      <c r="A5300" t="str">
        <f t="shared" si="447"/>
        <v>GART</v>
      </c>
      <c r="B5300" t="s">
        <v>645</v>
      </c>
      <c r="C5300">
        <v>34914467</v>
      </c>
      <c r="D5300" t="s">
        <v>3</v>
      </c>
      <c r="E5300">
        <v>24</v>
      </c>
      <c r="F5300" t="s">
        <v>8105</v>
      </c>
      <c r="G5300">
        <v>7.5130707830000001E-3</v>
      </c>
    </row>
    <row r="5301" spans="1:7" x14ac:dyDescent="0.2">
      <c r="A5301" t="str">
        <f t="shared" si="447"/>
        <v>GART</v>
      </c>
      <c r="B5301" t="s">
        <v>645</v>
      </c>
      <c r="C5301">
        <v>34914926</v>
      </c>
      <c r="D5301" t="s">
        <v>3</v>
      </c>
      <c r="E5301">
        <v>24</v>
      </c>
      <c r="F5301" t="s">
        <v>8106</v>
      </c>
      <c r="G5301">
        <v>5.8289183522700003E-2</v>
      </c>
    </row>
    <row r="5302" spans="1:7" x14ac:dyDescent="0.2">
      <c r="A5302" t="str">
        <f t="shared" si="447"/>
        <v>GART</v>
      </c>
      <c r="B5302" t="s">
        <v>645</v>
      </c>
      <c r="C5302">
        <v>34914939</v>
      </c>
      <c r="D5302" t="s">
        <v>3</v>
      </c>
      <c r="E5302">
        <v>24</v>
      </c>
      <c r="F5302" t="s">
        <v>8107</v>
      </c>
      <c r="G5302">
        <v>3.0598300478599998E-2</v>
      </c>
    </row>
    <row r="5303" spans="1:7" x14ac:dyDescent="0.2">
      <c r="A5303" t="str">
        <f t="shared" ref="A5303:A5310" si="448">"GATA1"</f>
        <v>GATA1</v>
      </c>
      <c r="B5303" t="s">
        <v>172</v>
      </c>
      <c r="C5303">
        <v>48645106</v>
      </c>
      <c r="D5303" t="s">
        <v>3</v>
      </c>
      <c r="E5303">
        <v>24</v>
      </c>
      <c r="F5303" t="s">
        <v>8108</v>
      </c>
      <c r="G5303">
        <v>0.49799406966900001</v>
      </c>
    </row>
    <row r="5304" spans="1:7" x14ac:dyDescent="0.2">
      <c r="A5304" t="str">
        <f t="shared" si="448"/>
        <v>GATA1</v>
      </c>
      <c r="B5304" t="s">
        <v>172</v>
      </c>
      <c r="C5304">
        <v>48645078</v>
      </c>
      <c r="D5304" t="s">
        <v>3</v>
      </c>
      <c r="E5304">
        <v>24</v>
      </c>
      <c r="F5304" t="s">
        <v>8109</v>
      </c>
      <c r="G5304">
        <v>0.32164556406400002</v>
      </c>
    </row>
    <row r="5305" spans="1:7" x14ac:dyDescent="0.2">
      <c r="A5305" t="str">
        <f t="shared" si="448"/>
        <v>GATA1</v>
      </c>
      <c r="B5305" t="s">
        <v>172</v>
      </c>
      <c r="C5305">
        <v>48645032</v>
      </c>
      <c r="D5305" t="s">
        <v>3</v>
      </c>
      <c r="E5305">
        <v>24</v>
      </c>
      <c r="F5305" t="s">
        <v>8110</v>
      </c>
      <c r="G5305">
        <v>0.481371209726</v>
      </c>
    </row>
    <row r="5306" spans="1:7" x14ac:dyDescent="0.2">
      <c r="A5306" t="str">
        <f t="shared" si="448"/>
        <v>GATA1</v>
      </c>
      <c r="B5306" t="s">
        <v>172</v>
      </c>
      <c r="C5306">
        <v>48645015</v>
      </c>
      <c r="D5306" t="s">
        <v>3</v>
      </c>
      <c r="E5306">
        <v>24</v>
      </c>
      <c r="F5306" t="s">
        <v>8111</v>
      </c>
      <c r="G5306">
        <v>0.486622008923</v>
      </c>
    </row>
    <row r="5307" spans="1:7" x14ac:dyDescent="0.2">
      <c r="A5307" t="str">
        <f t="shared" si="448"/>
        <v>GATA1</v>
      </c>
      <c r="B5307" t="s">
        <v>172</v>
      </c>
      <c r="C5307">
        <v>48644988</v>
      </c>
      <c r="D5307" t="s">
        <v>3</v>
      </c>
      <c r="E5307">
        <v>23</v>
      </c>
      <c r="F5307" t="s">
        <v>8112</v>
      </c>
      <c r="G5307">
        <v>1.2559916394799999</v>
      </c>
    </row>
    <row r="5308" spans="1:7" x14ac:dyDescent="0.2">
      <c r="A5308" t="str">
        <f t="shared" si="448"/>
        <v>GATA1</v>
      </c>
      <c r="B5308" t="s">
        <v>172</v>
      </c>
      <c r="C5308">
        <v>48645111</v>
      </c>
      <c r="D5308" t="s">
        <v>3</v>
      </c>
      <c r="E5308">
        <v>24</v>
      </c>
      <c r="F5308" t="s">
        <v>8113</v>
      </c>
      <c r="G5308">
        <v>0.27342487278200001</v>
      </c>
    </row>
    <row r="5309" spans="1:7" x14ac:dyDescent="0.2">
      <c r="A5309" t="str">
        <f t="shared" si="448"/>
        <v>GATA1</v>
      </c>
      <c r="B5309" t="s">
        <v>172</v>
      </c>
      <c r="C5309">
        <v>48645025</v>
      </c>
      <c r="D5309" t="s">
        <v>8</v>
      </c>
      <c r="E5309">
        <v>24</v>
      </c>
      <c r="F5309" t="s">
        <v>8114</v>
      </c>
      <c r="G5309">
        <v>1.24601429085</v>
      </c>
    </row>
    <row r="5310" spans="1:7" x14ac:dyDescent="0.2">
      <c r="A5310" t="str">
        <f t="shared" si="448"/>
        <v>GATA1</v>
      </c>
      <c r="B5310" t="s">
        <v>172</v>
      </c>
      <c r="C5310">
        <v>48645235</v>
      </c>
      <c r="D5310" t="s">
        <v>3</v>
      </c>
      <c r="E5310">
        <v>24</v>
      </c>
      <c r="F5310" t="s">
        <v>8115</v>
      </c>
      <c r="G5310">
        <v>0.112362564392</v>
      </c>
    </row>
    <row r="5311" spans="1:7" x14ac:dyDescent="0.2">
      <c r="A5311" t="str">
        <f t="shared" ref="A5311:A5320" si="449">"GBF1"</f>
        <v>GBF1</v>
      </c>
      <c r="B5311" t="s">
        <v>372</v>
      </c>
      <c r="C5311">
        <v>104005376</v>
      </c>
      <c r="D5311" t="s">
        <v>3</v>
      </c>
      <c r="E5311">
        <v>22</v>
      </c>
      <c r="F5311" t="s">
        <v>8116</v>
      </c>
      <c r="G5311">
        <v>-2.73305993111E-2</v>
      </c>
    </row>
    <row r="5312" spans="1:7" x14ac:dyDescent="0.2">
      <c r="A5312" t="str">
        <f t="shared" si="449"/>
        <v>GBF1</v>
      </c>
      <c r="B5312" t="s">
        <v>372</v>
      </c>
      <c r="C5312">
        <v>104005467</v>
      </c>
      <c r="D5312" t="s">
        <v>8</v>
      </c>
      <c r="E5312">
        <v>24</v>
      </c>
      <c r="F5312" t="s">
        <v>8117</v>
      </c>
      <c r="G5312">
        <v>0.88616411123799999</v>
      </c>
    </row>
    <row r="5313" spans="1:7" x14ac:dyDescent="0.2">
      <c r="A5313" t="str">
        <f t="shared" si="449"/>
        <v>GBF1</v>
      </c>
      <c r="B5313" t="s">
        <v>372</v>
      </c>
      <c r="C5313">
        <v>104005525</v>
      </c>
      <c r="D5313" t="s">
        <v>8</v>
      </c>
      <c r="E5313">
        <v>23</v>
      </c>
      <c r="F5313" t="s">
        <v>8118</v>
      </c>
      <c r="G5313">
        <v>0.14651408626599999</v>
      </c>
    </row>
    <row r="5314" spans="1:7" x14ac:dyDescent="0.2">
      <c r="A5314" t="str">
        <f t="shared" si="449"/>
        <v>GBF1</v>
      </c>
      <c r="B5314" t="s">
        <v>372</v>
      </c>
      <c r="C5314">
        <v>104005267</v>
      </c>
      <c r="D5314" t="s">
        <v>8</v>
      </c>
      <c r="E5314">
        <v>24</v>
      </c>
      <c r="F5314" t="s">
        <v>8119</v>
      </c>
      <c r="G5314">
        <v>0.44415946421000002</v>
      </c>
    </row>
    <row r="5315" spans="1:7" x14ac:dyDescent="0.2">
      <c r="A5315" t="str">
        <f t="shared" si="449"/>
        <v>GBF1</v>
      </c>
      <c r="B5315" t="s">
        <v>372</v>
      </c>
      <c r="C5315">
        <v>104005322</v>
      </c>
      <c r="D5315" t="s">
        <v>3</v>
      </c>
      <c r="E5315">
        <v>24</v>
      </c>
      <c r="F5315" t="s">
        <v>8120</v>
      </c>
      <c r="G5315">
        <v>1.03093815675</v>
      </c>
    </row>
    <row r="5316" spans="1:7" x14ac:dyDescent="0.2">
      <c r="A5316" t="str">
        <f t="shared" si="449"/>
        <v>GBF1</v>
      </c>
      <c r="B5316" t="s">
        <v>372</v>
      </c>
      <c r="C5316">
        <v>104005335</v>
      </c>
      <c r="D5316" t="s">
        <v>3</v>
      </c>
      <c r="E5316">
        <v>24</v>
      </c>
      <c r="F5316" t="s">
        <v>8121</v>
      </c>
      <c r="G5316">
        <v>0.97924258342199999</v>
      </c>
    </row>
    <row r="5317" spans="1:7" x14ac:dyDescent="0.2">
      <c r="A5317" t="str">
        <f t="shared" si="449"/>
        <v>GBF1</v>
      </c>
      <c r="B5317" t="s">
        <v>372</v>
      </c>
      <c r="C5317">
        <v>104005340</v>
      </c>
      <c r="D5317" t="s">
        <v>3</v>
      </c>
      <c r="E5317">
        <v>23</v>
      </c>
      <c r="F5317" t="s">
        <v>8122</v>
      </c>
      <c r="G5317">
        <v>0.98981925982899999</v>
      </c>
    </row>
    <row r="5318" spans="1:7" x14ac:dyDescent="0.2">
      <c r="A5318" t="str">
        <f t="shared" si="449"/>
        <v>GBF1</v>
      </c>
      <c r="B5318" t="s">
        <v>372</v>
      </c>
      <c r="C5318">
        <v>104005463</v>
      </c>
      <c r="D5318" t="s">
        <v>3</v>
      </c>
      <c r="E5318">
        <v>24</v>
      </c>
      <c r="F5318" t="s">
        <v>8123</v>
      </c>
      <c r="G5318">
        <v>0.54153101877499998</v>
      </c>
    </row>
    <row r="5319" spans="1:7" x14ac:dyDescent="0.2">
      <c r="A5319" t="str">
        <f t="shared" si="449"/>
        <v>GBF1</v>
      </c>
      <c r="B5319" t="s">
        <v>372</v>
      </c>
      <c r="C5319">
        <v>104005273</v>
      </c>
      <c r="D5319" t="s">
        <v>8</v>
      </c>
      <c r="E5319">
        <v>24</v>
      </c>
      <c r="F5319" t="s">
        <v>8124</v>
      </c>
      <c r="G5319">
        <v>0.43762534603199998</v>
      </c>
    </row>
    <row r="5320" spans="1:7" x14ac:dyDescent="0.2">
      <c r="A5320" t="str">
        <f t="shared" si="449"/>
        <v>GBF1</v>
      </c>
      <c r="B5320" t="s">
        <v>372</v>
      </c>
      <c r="C5320">
        <v>104005353</v>
      </c>
      <c r="D5320" t="s">
        <v>3</v>
      </c>
      <c r="E5320">
        <v>24</v>
      </c>
      <c r="F5320" t="s">
        <v>8125</v>
      </c>
      <c r="G5320">
        <v>-9.5259964745099998E-2</v>
      </c>
    </row>
    <row r="5321" spans="1:7" x14ac:dyDescent="0.2">
      <c r="A5321" t="str">
        <f t="shared" ref="A5321:A5330" si="450">"GCLC"</f>
        <v>GCLC</v>
      </c>
      <c r="B5321" t="s">
        <v>75</v>
      </c>
      <c r="C5321">
        <v>53409805</v>
      </c>
      <c r="D5321" t="s">
        <v>3</v>
      </c>
      <c r="E5321">
        <v>24</v>
      </c>
      <c r="F5321" t="s">
        <v>8126</v>
      </c>
      <c r="G5321">
        <v>0.74303345705500001</v>
      </c>
    </row>
    <row r="5322" spans="1:7" x14ac:dyDescent="0.2">
      <c r="A5322" t="str">
        <f t="shared" si="450"/>
        <v>GCLC</v>
      </c>
      <c r="B5322" t="s">
        <v>75</v>
      </c>
      <c r="C5322">
        <v>53409839</v>
      </c>
      <c r="D5322" t="s">
        <v>3</v>
      </c>
      <c r="E5322">
        <v>24</v>
      </c>
      <c r="F5322" t="s">
        <v>8127</v>
      </c>
      <c r="G5322">
        <v>0.86938244005200005</v>
      </c>
    </row>
    <row r="5323" spans="1:7" x14ac:dyDescent="0.2">
      <c r="A5323" t="str">
        <f t="shared" si="450"/>
        <v>GCLC</v>
      </c>
      <c r="B5323" t="s">
        <v>75</v>
      </c>
      <c r="C5323">
        <v>53409694</v>
      </c>
      <c r="D5323" t="s">
        <v>8</v>
      </c>
      <c r="E5323">
        <v>24</v>
      </c>
      <c r="F5323" t="s">
        <v>8128</v>
      </c>
      <c r="G5323">
        <v>0.76045410743599995</v>
      </c>
    </row>
    <row r="5324" spans="1:7" x14ac:dyDescent="0.2">
      <c r="A5324" t="str">
        <f t="shared" si="450"/>
        <v>GCLC</v>
      </c>
      <c r="B5324" t="s">
        <v>75</v>
      </c>
      <c r="C5324">
        <v>53409705</v>
      </c>
      <c r="D5324" t="s">
        <v>8</v>
      </c>
      <c r="E5324">
        <v>24</v>
      </c>
      <c r="F5324" t="s">
        <v>8129</v>
      </c>
      <c r="G5324">
        <v>-6.99512959968E-2</v>
      </c>
    </row>
    <row r="5325" spans="1:7" x14ac:dyDescent="0.2">
      <c r="A5325" t="str">
        <f t="shared" si="450"/>
        <v>GCLC</v>
      </c>
      <c r="B5325" t="s">
        <v>75</v>
      </c>
      <c r="C5325">
        <v>53409713</v>
      </c>
      <c r="D5325" t="s">
        <v>8</v>
      </c>
      <c r="E5325">
        <v>24</v>
      </c>
      <c r="F5325" t="s">
        <v>8130</v>
      </c>
      <c r="G5325">
        <v>0.66923616149099996</v>
      </c>
    </row>
    <row r="5326" spans="1:7" x14ac:dyDescent="0.2">
      <c r="A5326" t="str">
        <f t="shared" si="450"/>
        <v>GCLC</v>
      </c>
      <c r="B5326" t="s">
        <v>75</v>
      </c>
      <c r="C5326">
        <v>53409808</v>
      </c>
      <c r="D5326" t="s">
        <v>8</v>
      </c>
      <c r="E5326">
        <v>24</v>
      </c>
      <c r="F5326" t="s">
        <v>8131</v>
      </c>
      <c r="G5326">
        <v>2.1318903895400001E-2</v>
      </c>
    </row>
    <row r="5327" spans="1:7" x14ac:dyDescent="0.2">
      <c r="A5327" t="str">
        <f t="shared" si="450"/>
        <v>GCLC</v>
      </c>
      <c r="B5327" t="s">
        <v>75</v>
      </c>
      <c r="C5327">
        <v>53409901</v>
      </c>
      <c r="D5327" t="s">
        <v>8</v>
      </c>
      <c r="E5327">
        <v>24</v>
      </c>
      <c r="F5327" t="s">
        <v>8132</v>
      </c>
      <c r="G5327">
        <v>0.67737516894899996</v>
      </c>
    </row>
    <row r="5328" spans="1:7" x14ac:dyDescent="0.2">
      <c r="A5328" t="str">
        <f t="shared" si="450"/>
        <v>GCLC</v>
      </c>
      <c r="B5328" t="s">
        <v>75</v>
      </c>
      <c r="C5328">
        <v>53409936</v>
      </c>
      <c r="D5328" t="s">
        <v>8</v>
      </c>
      <c r="E5328">
        <v>24</v>
      </c>
      <c r="F5328" t="s">
        <v>8133</v>
      </c>
      <c r="G5328">
        <v>0.17252213109600001</v>
      </c>
    </row>
    <row r="5329" spans="1:7" x14ac:dyDescent="0.2">
      <c r="A5329" t="str">
        <f t="shared" si="450"/>
        <v>GCLC</v>
      </c>
      <c r="B5329" t="s">
        <v>75</v>
      </c>
      <c r="C5329">
        <v>53409942</v>
      </c>
      <c r="D5329" t="s">
        <v>8</v>
      </c>
      <c r="E5329">
        <v>24</v>
      </c>
      <c r="F5329" t="s">
        <v>8134</v>
      </c>
      <c r="G5329">
        <v>-1.30980779421E-2</v>
      </c>
    </row>
    <row r="5330" spans="1:7" x14ac:dyDescent="0.2">
      <c r="A5330" t="str">
        <f t="shared" si="450"/>
        <v>GCLC</v>
      </c>
      <c r="B5330" t="s">
        <v>75</v>
      </c>
      <c r="C5330">
        <v>53409828</v>
      </c>
      <c r="D5330" t="s">
        <v>3</v>
      </c>
      <c r="E5330">
        <v>24</v>
      </c>
      <c r="F5330" t="s">
        <v>8135</v>
      </c>
      <c r="G5330">
        <v>1.3701634525099999</v>
      </c>
    </row>
    <row r="5331" spans="1:7" x14ac:dyDescent="0.2">
      <c r="A5331" t="str">
        <f t="shared" ref="A5331:A5340" si="451">"GCLM"</f>
        <v>GCLM</v>
      </c>
      <c r="B5331" t="s">
        <v>35</v>
      </c>
      <c r="C5331">
        <v>94374807</v>
      </c>
      <c r="D5331" t="s">
        <v>3</v>
      </c>
      <c r="E5331">
        <v>24</v>
      </c>
      <c r="F5331" t="s">
        <v>8136</v>
      </c>
      <c r="G5331">
        <v>0.61221742352300001</v>
      </c>
    </row>
    <row r="5332" spans="1:7" x14ac:dyDescent="0.2">
      <c r="A5332" t="str">
        <f t="shared" si="451"/>
        <v>GCLM</v>
      </c>
      <c r="B5332" t="s">
        <v>35</v>
      </c>
      <c r="C5332">
        <v>94374677</v>
      </c>
      <c r="D5332" t="s">
        <v>3</v>
      </c>
      <c r="E5332">
        <v>24</v>
      </c>
      <c r="F5332" t="s">
        <v>8137</v>
      </c>
      <c r="G5332">
        <v>-6.3856161535500002E-3</v>
      </c>
    </row>
    <row r="5333" spans="1:7" x14ac:dyDescent="0.2">
      <c r="A5333" t="str">
        <f t="shared" si="451"/>
        <v>GCLM</v>
      </c>
      <c r="B5333" t="s">
        <v>35</v>
      </c>
      <c r="C5333">
        <v>94374682</v>
      </c>
      <c r="D5333" t="s">
        <v>3</v>
      </c>
      <c r="E5333">
        <v>24</v>
      </c>
      <c r="F5333" t="s">
        <v>8138</v>
      </c>
      <c r="G5333">
        <v>-3.7919052067399997E-2</v>
      </c>
    </row>
    <row r="5334" spans="1:7" x14ac:dyDescent="0.2">
      <c r="A5334" t="str">
        <f t="shared" si="451"/>
        <v>GCLM</v>
      </c>
      <c r="B5334" t="s">
        <v>35</v>
      </c>
      <c r="C5334">
        <v>94374780</v>
      </c>
      <c r="D5334" t="s">
        <v>3</v>
      </c>
      <c r="E5334">
        <v>23</v>
      </c>
      <c r="F5334" t="s">
        <v>8139</v>
      </c>
      <c r="G5334">
        <v>0.54002860114700002</v>
      </c>
    </row>
    <row r="5335" spans="1:7" x14ac:dyDescent="0.2">
      <c r="A5335" t="str">
        <f t="shared" si="451"/>
        <v>GCLM</v>
      </c>
      <c r="B5335" t="s">
        <v>35</v>
      </c>
      <c r="C5335">
        <v>94374785</v>
      </c>
      <c r="D5335" t="s">
        <v>3</v>
      </c>
      <c r="E5335">
        <v>24</v>
      </c>
      <c r="F5335" t="s">
        <v>8140</v>
      </c>
      <c r="G5335">
        <v>0.47534202553999999</v>
      </c>
    </row>
    <row r="5336" spans="1:7" x14ac:dyDescent="0.2">
      <c r="A5336" t="str">
        <f t="shared" si="451"/>
        <v>GCLM</v>
      </c>
      <c r="B5336" t="s">
        <v>35</v>
      </c>
      <c r="C5336">
        <v>94374989</v>
      </c>
      <c r="D5336" t="s">
        <v>8</v>
      </c>
      <c r="E5336">
        <v>24</v>
      </c>
      <c r="F5336" t="s">
        <v>8141</v>
      </c>
      <c r="G5336">
        <v>0.97435020472400002</v>
      </c>
    </row>
    <row r="5337" spans="1:7" x14ac:dyDescent="0.2">
      <c r="A5337" t="str">
        <f t="shared" si="451"/>
        <v>GCLM</v>
      </c>
      <c r="B5337" t="s">
        <v>35</v>
      </c>
      <c r="C5337">
        <v>94374836</v>
      </c>
      <c r="D5337" t="s">
        <v>8</v>
      </c>
      <c r="E5337">
        <v>23</v>
      </c>
      <c r="F5337" t="s">
        <v>8142</v>
      </c>
      <c r="G5337">
        <v>0.89474740498700001</v>
      </c>
    </row>
    <row r="5338" spans="1:7" x14ac:dyDescent="0.2">
      <c r="A5338" t="str">
        <f t="shared" si="451"/>
        <v>GCLM</v>
      </c>
      <c r="B5338" t="s">
        <v>35</v>
      </c>
      <c r="C5338">
        <v>94374826</v>
      </c>
      <c r="D5338" t="s">
        <v>8</v>
      </c>
      <c r="E5338">
        <v>24</v>
      </c>
      <c r="F5338" t="s">
        <v>8143</v>
      </c>
      <c r="G5338">
        <v>1.1309023902899999</v>
      </c>
    </row>
    <row r="5339" spans="1:7" x14ac:dyDescent="0.2">
      <c r="A5339" t="str">
        <f t="shared" si="451"/>
        <v>GCLM</v>
      </c>
      <c r="B5339" t="s">
        <v>35</v>
      </c>
      <c r="C5339">
        <v>94374752</v>
      </c>
      <c r="D5339" t="s">
        <v>8</v>
      </c>
      <c r="E5339">
        <v>24</v>
      </c>
      <c r="F5339" t="s">
        <v>8144</v>
      </c>
      <c r="G5339">
        <v>-2.0221781807800002E-2</v>
      </c>
    </row>
    <row r="5340" spans="1:7" x14ac:dyDescent="0.2">
      <c r="A5340" t="str">
        <f t="shared" si="451"/>
        <v>GCLM</v>
      </c>
      <c r="B5340" t="s">
        <v>35</v>
      </c>
      <c r="C5340">
        <v>94374736</v>
      </c>
      <c r="D5340" t="s">
        <v>8</v>
      </c>
      <c r="E5340">
        <v>24</v>
      </c>
      <c r="F5340" t="s">
        <v>8145</v>
      </c>
      <c r="G5340">
        <v>0.363034014899</v>
      </c>
    </row>
    <row r="5341" spans="1:7" x14ac:dyDescent="0.2">
      <c r="A5341" t="str">
        <f t="shared" ref="A5341:A5349" si="452">"GCN1L1"</f>
        <v>GCN1L1</v>
      </c>
      <c r="B5341" t="s">
        <v>140</v>
      </c>
      <c r="C5341">
        <v>120632473</v>
      </c>
      <c r="D5341" t="s">
        <v>3</v>
      </c>
      <c r="E5341">
        <v>24</v>
      </c>
      <c r="F5341" t="s">
        <v>8146</v>
      </c>
      <c r="G5341">
        <v>1.2275280124700001</v>
      </c>
    </row>
    <row r="5342" spans="1:7" x14ac:dyDescent="0.2">
      <c r="A5342" t="str">
        <f t="shared" si="452"/>
        <v>GCN1L1</v>
      </c>
      <c r="B5342" t="s">
        <v>140</v>
      </c>
      <c r="C5342">
        <v>120632446</v>
      </c>
      <c r="D5342" t="s">
        <v>3</v>
      </c>
      <c r="E5342">
        <v>24</v>
      </c>
      <c r="F5342" t="s">
        <v>8147</v>
      </c>
      <c r="G5342">
        <v>0.12637053161799999</v>
      </c>
    </row>
    <row r="5343" spans="1:7" x14ac:dyDescent="0.2">
      <c r="A5343" t="str">
        <f t="shared" si="452"/>
        <v>GCN1L1</v>
      </c>
      <c r="B5343" t="s">
        <v>140</v>
      </c>
      <c r="C5343">
        <v>120632375</v>
      </c>
      <c r="D5343" t="s">
        <v>3</v>
      </c>
      <c r="E5343">
        <v>24</v>
      </c>
      <c r="F5343" t="s">
        <v>8148</v>
      </c>
      <c r="G5343">
        <v>0.51886768539200001</v>
      </c>
    </row>
    <row r="5344" spans="1:7" x14ac:dyDescent="0.2">
      <c r="A5344" t="str">
        <f t="shared" si="452"/>
        <v>GCN1L1</v>
      </c>
      <c r="B5344" t="s">
        <v>140</v>
      </c>
      <c r="C5344">
        <v>120632352</v>
      </c>
      <c r="D5344" t="s">
        <v>3</v>
      </c>
      <c r="E5344">
        <v>24</v>
      </c>
      <c r="F5344" t="s">
        <v>8149</v>
      </c>
      <c r="G5344">
        <v>0.462031222932</v>
      </c>
    </row>
    <row r="5345" spans="1:7" x14ac:dyDescent="0.2">
      <c r="A5345" t="str">
        <f t="shared" si="452"/>
        <v>GCN1L1</v>
      </c>
      <c r="B5345" t="s">
        <v>140</v>
      </c>
      <c r="C5345">
        <v>120632316</v>
      </c>
      <c r="D5345" t="s">
        <v>3</v>
      </c>
      <c r="E5345">
        <v>24</v>
      </c>
      <c r="F5345" t="s">
        <v>8150</v>
      </c>
      <c r="G5345">
        <v>0.123067482507</v>
      </c>
    </row>
    <row r="5346" spans="1:7" x14ac:dyDescent="0.2">
      <c r="A5346" t="str">
        <f t="shared" si="452"/>
        <v>GCN1L1</v>
      </c>
      <c r="B5346" t="s">
        <v>140</v>
      </c>
      <c r="C5346">
        <v>120632285</v>
      </c>
      <c r="D5346" t="s">
        <v>3</v>
      </c>
      <c r="E5346">
        <v>22</v>
      </c>
      <c r="F5346" t="s">
        <v>8151</v>
      </c>
      <c r="G5346">
        <v>1.2536043021400001</v>
      </c>
    </row>
    <row r="5347" spans="1:7" x14ac:dyDescent="0.2">
      <c r="A5347" t="str">
        <f t="shared" si="452"/>
        <v>GCN1L1</v>
      </c>
      <c r="B5347" t="s">
        <v>140</v>
      </c>
      <c r="C5347">
        <v>120632516</v>
      </c>
      <c r="D5347" t="s">
        <v>3</v>
      </c>
      <c r="E5347">
        <v>24</v>
      </c>
      <c r="F5347" t="s">
        <v>8152</v>
      </c>
      <c r="G5347">
        <v>0.196883678895</v>
      </c>
    </row>
    <row r="5348" spans="1:7" x14ac:dyDescent="0.2">
      <c r="A5348" t="str">
        <f t="shared" si="452"/>
        <v>GCN1L1</v>
      </c>
      <c r="B5348" t="s">
        <v>140</v>
      </c>
      <c r="C5348">
        <v>120632508</v>
      </c>
      <c r="D5348" t="s">
        <v>8</v>
      </c>
      <c r="E5348">
        <v>23</v>
      </c>
      <c r="F5348" t="s">
        <v>8153</v>
      </c>
      <c r="G5348">
        <v>6.5036707593099999E-2</v>
      </c>
    </row>
    <row r="5349" spans="1:7" x14ac:dyDescent="0.2">
      <c r="A5349" t="str">
        <f t="shared" si="452"/>
        <v>GCN1L1</v>
      </c>
      <c r="B5349" t="s">
        <v>140</v>
      </c>
      <c r="C5349">
        <v>120632522</v>
      </c>
      <c r="D5349" t="s">
        <v>3</v>
      </c>
      <c r="E5349">
        <v>24</v>
      </c>
      <c r="F5349" t="s">
        <v>8154</v>
      </c>
      <c r="G5349">
        <v>8.49255262215E-2</v>
      </c>
    </row>
    <row r="5350" spans="1:7" x14ac:dyDescent="0.2">
      <c r="A5350" t="str">
        <f t="shared" ref="A5350:A5359" si="453">"GEMIN2"</f>
        <v>GEMIN2</v>
      </c>
      <c r="B5350" t="s">
        <v>86</v>
      </c>
      <c r="C5350">
        <v>39583642</v>
      </c>
      <c r="D5350" t="s">
        <v>3</v>
      </c>
      <c r="E5350">
        <v>24</v>
      </c>
      <c r="F5350" t="s">
        <v>8155</v>
      </c>
      <c r="G5350">
        <v>5.6367499660799998E-3</v>
      </c>
    </row>
    <row r="5351" spans="1:7" x14ac:dyDescent="0.2">
      <c r="A5351" t="str">
        <f t="shared" si="453"/>
        <v>GEMIN2</v>
      </c>
      <c r="B5351" t="s">
        <v>86</v>
      </c>
      <c r="C5351">
        <v>39583702</v>
      </c>
      <c r="D5351" t="s">
        <v>8</v>
      </c>
      <c r="E5351">
        <v>24</v>
      </c>
      <c r="F5351" t="s">
        <v>8156</v>
      </c>
      <c r="G5351">
        <v>0.45342198377600001</v>
      </c>
    </row>
    <row r="5352" spans="1:7" x14ac:dyDescent="0.2">
      <c r="A5352" t="str">
        <f t="shared" si="453"/>
        <v>GEMIN2</v>
      </c>
      <c r="B5352" t="s">
        <v>86</v>
      </c>
      <c r="C5352">
        <v>39583697</v>
      </c>
      <c r="D5352" t="s">
        <v>8</v>
      </c>
      <c r="E5352">
        <v>24</v>
      </c>
      <c r="F5352" t="s">
        <v>8157</v>
      </c>
      <c r="G5352">
        <v>0.173277036011</v>
      </c>
    </row>
    <row r="5353" spans="1:7" x14ac:dyDescent="0.2">
      <c r="A5353" t="str">
        <f t="shared" si="453"/>
        <v>GEMIN2</v>
      </c>
      <c r="B5353" t="s">
        <v>86</v>
      </c>
      <c r="C5353">
        <v>39583527</v>
      </c>
      <c r="D5353" t="s">
        <v>8</v>
      </c>
      <c r="E5353">
        <v>23</v>
      </c>
      <c r="F5353" t="s">
        <v>8158</v>
      </c>
      <c r="G5353">
        <v>5.0315264858499999E-2</v>
      </c>
    </row>
    <row r="5354" spans="1:7" x14ac:dyDescent="0.2">
      <c r="A5354" t="str">
        <f t="shared" si="453"/>
        <v>GEMIN2</v>
      </c>
      <c r="B5354" t="s">
        <v>86</v>
      </c>
      <c r="C5354">
        <v>39583521</v>
      </c>
      <c r="D5354" t="s">
        <v>8</v>
      </c>
      <c r="E5354">
        <v>23</v>
      </c>
      <c r="F5354" t="s">
        <v>8159</v>
      </c>
      <c r="G5354">
        <v>2.4189641026800001E-2</v>
      </c>
    </row>
    <row r="5355" spans="1:7" x14ac:dyDescent="0.2">
      <c r="A5355" t="str">
        <f t="shared" si="453"/>
        <v>GEMIN2</v>
      </c>
      <c r="B5355" t="s">
        <v>86</v>
      </c>
      <c r="C5355">
        <v>39583505</v>
      </c>
      <c r="D5355" t="s">
        <v>8</v>
      </c>
      <c r="E5355">
        <v>24</v>
      </c>
      <c r="F5355" t="s">
        <v>8160</v>
      </c>
      <c r="G5355">
        <v>0.218925154604</v>
      </c>
    </row>
    <row r="5356" spans="1:7" x14ac:dyDescent="0.2">
      <c r="A5356" t="str">
        <f t="shared" si="453"/>
        <v>GEMIN2</v>
      </c>
      <c r="B5356" t="s">
        <v>86</v>
      </c>
      <c r="C5356">
        <v>39583633</v>
      </c>
      <c r="D5356" t="s">
        <v>3</v>
      </c>
      <c r="E5356">
        <v>22</v>
      </c>
      <c r="F5356" t="s">
        <v>8161</v>
      </c>
      <c r="G5356">
        <v>0.34328799740400001</v>
      </c>
    </row>
    <row r="5357" spans="1:7" x14ac:dyDescent="0.2">
      <c r="A5357" t="str">
        <f t="shared" si="453"/>
        <v>GEMIN2</v>
      </c>
      <c r="B5357" t="s">
        <v>86</v>
      </c>
      <c r="C5357">
        <v>39583605</v>
      </c>
      <c r="D5357" t="s">
        <v>3</v>
      </c>
      <c r="E5357">
        <v>24</v>
      </c>
      <c r="F5357" t="s">
        <v>8162</v>
      </c>
      <c r="G5357">
        <v>7.2484243682300002E-3</v>
      </c>
    </row>
    <row r="5358" spans="1:7" x14ac:dyDescent="0.2">
      <c r="A5358" t="str">
        <f t="shared" si="453"/>
        <v>GEMIN2</v>
      </c>
      <c r="B5358" t="s">
        <v>86</v>
      </c>
      <c r="C5358">
        <v>39583596</v>
      </c>
      <c r="D5358" t="s">
        <v>3</v>
      </c>
      <c r="E5358">
        <v>23</v>
      </c>
      <c r="F5358" t="s">
        <v>8163</v>
      </c>
      <c r="G5358">
        <v>0.65238135267499997</v>
      </c>
    </row>
    <row r="5359" spans="1:7" x14ac:dyDescent="0.2">
      <c r="A5359" t="str">
        <f t="shared" si="453"/>
        <v>GEMIN2</v>
      </c>
      <c r="B5359" t="s">
        <v>86</v>
      </c>
      <c r="C5359">
        <v>39583462</v>
      </c>
      <c r="D5359" t="s">
        <v>3</v>
      </c>
      <c r="E5359">
        <v>23</v>
      </c>
      <c r="F5359" t="s">
        <v>8164</v>
      </c>
      <c r="G5359">
        <v>1.89419666355</v>
      </c>
    </row>
    <row r="5360" spans="1:7" x14ac:dyDescent="0.2">
      <c r="A5360" t="str">
        <f t="shared" ref="A5360:A5375" si="454">"GEMIN4"</f>
        <v>GEMIN4</v>
      </c>
      <c r="B5360" t="s">
        <v>484</v>
      </c>
      <c r="C5360">
        <v>655208</v>
      </c>
      <c r="D5360" t="s">
        <v>3</v>
      </c>
      <c r="E5360">
        <v>23</v>
      </c>
      <c r="F5360" t="s">
        <v>8165</v>
      </c>
      <c r="G5360">
        <v>4.6210872198100002E-2</v>
      </c>
    </row>
    <row r="5361" spans="1:7" x14ac:dyDescent="0.2">
      <c r="A5361" t="str">
        <f t="shared" si="454"/>
        <v>GEMIN4</v>
      </c>
      <c r="B5361" t="s">
        <v>484</v>
      </c>
      <c r="C5361">
        <v>655376</v>
      </c>
      <c r="D5361" t="s">
        <v>8</v>
      </c>
      <c r="E5361">
        <v>24</v>
      </c>
      <c r="F5361" t="s">
        <v>8166</v>
      </c>
      <c r="G5361">
        <v>-1.6619449613399999E-2</v>
      </c>
    </row>
    <row r="5362" spans="1:7" x14ac:dyDescent="0.2">
      <c r="A5362" t="str">
        <f t="shared" si="454"/>
        <v>GEMIN4</v>
      </c>
      <c r="B5362" t="s">
        <v>484</v>
      </c>
      <c r="C5362">
        <v>655350</v>
      </c>
      <c r="D5362" t="s">
        <v>8</v>
      </c>
      <c r="E5362">
        <v>23</v>
      </c>
      <c r="F5362" t="s">
        <v>8167</v>
      </c>
      <c r="G5362">
        <v>0.10292000338899999</v>
      </c>
    </row>
    <row r="5363" spans="1:7" x14ac:dyDescent="0.2">
      <c r="A5363" t="str">
        <f t="shared" si="454"/>
        <v>GEMIN4</v>
      </c>
      <c r="B5363" t="s">
        <v>484</v>
      </c>
      <c r="C5363">
        <v>655466</v>
      </c>
      <c r="D5363" t="s">
        <v>8</v>
      </c>
      <c r="E5363">
        <v>22</v>
      </c>
      <c r="F5363" t="s">
        <v>8168</v>
      </c>
      <c r="G5363">
        <v>1.0566630423800001</v>
      </c>
    </row>
    <row r="5364" spans="1:7" x14ac:dyDescent="0.2">
      <c r="A5364" t="str">
        <f t="shared" si="454"/>
        <v>GEMIN4</v>
      </c>
      <c r="B5364" t="s">
        <v>484</v>
      </c>
      <c r="C5364">
        <v>655269</v>
      </c>
      <c r="D5364" t="s">
        <v>8</v>
      </c>
      <c r="E5364">
        <v>24</v>
      </c>
      <c r="F5364" t="s">
        <v>8169</v>
      </c>
      <c r="G5364">
        <v>3.4384391088400003E-2</v>
      </c>
    </row>
    <row r="5365" spans="1:7" x14ac:dyDescent="0.2">
      <c r="A5365" t="str">
        <f t="shared" si="454"/>
        <v>GEMIN4</v>
      </c>
      <c r="B5365" t="s">
        <v>484</v>
      </c>
      <c r="C5365">
        <v>655475</v>
      </c>
      <c r="D5365" t="s">
        <v>8</v>
      </c>
      <c r="E5365">
        <v>24</v>
      </c>
      <c r="F5365" t="s">
        <v>8170</v>
      </c>
      <c r="G5365">
        <v>0.53181981343999996</v>
      </c>
    </row>
    <row r="5366" spans="1:7" x14ac:dyDescent="0.2">
      <c r="A5366" t="str">
        <f t="shared" si="454"/>
        <v>GEMIN4</v>
      </c>
      <c r="B5366" t="s">
        <v>484</v>
      </c>
      <c r="C5366">
        <v>655465</v>
      </c>
      <c r="D5366" t="s">
        <v>8</v>
      </c>
      <c r="E5366">
        <v>24</v>
      </c>
      <c r="F5366" t="s">
        <v>8171</v>
      </c>
      <c r="G5366">
        <v>0.32144866009500001</v>
      </c>
    </row>
    <row r="5367" spans="1:7" x14ac:dyDescent="0.2">
      <c r="A5367" t="str">
        <f t="shared" si="454"/>
        <v>GEMIN4</v>
      </c>
      <c r="B5367" t="s">
        <v>484</v>
      </c>
      <c r="C5367">
        <v>655308</v>
      </c>
      <c r="D5367" t="s">
        <v>8</v>
      </c>
      <c r="E5367">
        <v>23</v>
      </c>
      <c r="F5367" t="s">
        <v>8172</v>
      </c>
      <c r="G5367">
        <v>0.167148084877</v>
      </c>
    </row>
    <row r="5368" spans="1:7" x14ac:dyDescent="0.2">
      <c r="A5368" t="str">
        <f t="shared" si="454"/>
        <v>GEMIN4</v>
      </c>
      <c r="B5368" t="s">
        <v>484</v>
      </c>
      <c r="C5368">
        <v>655522</v>
      </c>
      <c r="D5368" t="s">
        <v>3</v>
      </c>
      <c r="E5368">
        <v>24</v>
      </c>
      <c r="F5368" t="s">
        <v>8173</v>
      </c>
      <c r="G5368">
        <v>3.5915104702600002E-2</v>
      </c>
    </row>
    <row r="5369" spans="1:7" x14ac:dyDescent="0.2">
      <c r="A5369" t="str">
        <f t="shared" si="454"/>
        <v>GEMIN4</v>
      </c>
      <c r="B5369" t="s">
        <v>484</v>
      </c>
      <c r="C5369">
        <v>655307</v>
      </c>
      <c r="D5369" t="s">
        <v>8</v>
      </c>
      <c r="E5369">
        <v>24</v>
      </c>
      <c r="F5369" t="s">
        <v>8174</v>
      </c>
      <c r="G5369">
        <v>0.35502401345099999</v>
      </c>
    </row>
    <row r="5370" spans="1:7" x14ac:dyDescent="0.2">
      <c r="A5370" t="str">
        <f t="shared" si="454"/>
        <v>GEMIN4</v>
      </c>
      <c r="B5370" t="s">
        <v>484</v>
      </c>
      <c r="C5370">
        <v>655392</v>
      </c>
      <c r="D5370" t="s">
        <v>3</v>
      </c>
      <c r="E5370">
        <v>24</v>
      </c>
      <c r="F5370" t="s">
        <v>8175</v>
      </c>
      <c r="G5370">
        <v>1.6009405487599999E-2</v>
      </c>
    </row>
    <row r="5371" spans="1:7" x14ac:dyDescent="0.2">
      <c r="A5371" t="str">
        <f t="shared" si="454"/>
        <v>GEMIN4</v>
      </c>
      <c r="B5371" t="s">
        <v>484</v>
      </c>
      <c r="C5371">
        <v>655422</v>
      </c>
      <c r="D5371" t="s">
        <v>3</v>
      </c>
      <c r="E5371">
        <v>23</v>
      </c>
      <c r="F5371" t="s">
        <v>8176</v>
      </c>
      <c r="G5371">
        <v>0.21953625407300001</v>
      </c>
    </row>
    <row r="5372" spans="1:7" x14ac:dyDescent="0.2">
      <c r="A5372" t="str">
        <f t="shared" si="454"/>
        <v>GEMIN4</v>
      </c>
      <c r="B5372" t="s">
        <v>484</v>
      </c>
      <c r="C5372">
        <v>655371</v>
      </c>
      <c r="D5372" t="s">
        <v>3</v>
      </c>
      <c r="E5372">
        <v>23</v>
      </c>
      <c r="F5372" t="s">
        <v>8177</v>
      </c>
      <c r="G5372">
        <v>1.4115171441800001</v>
      </c>
    </row>
    <row r="5373" spans="1:7" x14ac:dyDescent="0.2">
      <c r="A5373" t="str">
        <f t="shared" si="454"/>
        <v>GEMIN4</v>
      </c>
      <c r="B5373" t="s">
        <v>484</v>
      </c>
      <c r="C5373">
        <v>655244</v>
      </c>
      <c r="D5373" t="s">
        <v>3</v>
      </c>
      <c r="E5373">
        <v>24</v>
      </c>
      <c r="F5373" t="s">
        <v>8178</v>
      </c>
      <c r="G5373">
        <v>0.11233262171400001</v>
      </c>
    </row>
    <row r="5374" spans="1:7" x14ac:dyDescent="0.2">
      <c r="A5374" t="str">
        <f t="shared" si="454"/>
        <v>GEMIN4</v>
      </c>
      <c r="B5374" t="s">
        <v>484</v>
      </c>
      <c r="C5374">
        <v>655239</v>
      </c>
      <c r="D5374" t="s">
        <v>3</v>
      </c>
      <c r="E5374">
        <v>24</v>
      </c>
      <c r="F5374" t="s">
        <v>8179</v>
      </c>
      <c r="G5374">
        <v>-1.31256914332E-2</v>
      </c>
    </row>
    <row r="5375" spans="1:7" x14ac:dyDescent="0.2">
      <c r="A5375" t="str">
        <f t="shared" si="454"/>
        <v>GEMIN4</v>
      </c>
      <c r="B5375" t="s">
        <v>484</v>
      </c>
      <c r="C5375">
        <v>655487</v>
      </c>
      <c r="D5375" t="s">
        <v>3</v>
      </c>
      <c r="E5375">
        <v>24</v>
      </c>
      <c r="F5375" t="s">
        <v>8180</v>
      </c>
      <c r="G5375">
        <v>-2.8513170259299999E-2</v>
      </c>
    </row>
    <row r="5376" spans="1:7" x14ac:dyDescent="0.2">
      <c r="A5376" t="str">
        <f t="shared" ref="A5376:A5385" si="455">"GEMIN5"</f>
        <v>GEMIN5</v>
      </c>
      <c r="B5376" t="s">
        <v>64</v>
      </c>
      <c r="C5376">
        <v>154317514</v>
      </c>
      <c r="D5376" t="s">
        <v>8</v>
      </c>
      <c r="E5376">
        <v>23</v>
      </c>
      <c r="F5376" t="s">
        <v>8181</v>
      </c>
      <c r="G5376">
        <v>0.10349430273599999</v>
      </c>
    </row>
    <row r="5377" spans="1:7" x14ac:dyDescent="0.2">
      <c r="A5377" t="str">
        <f t="shared" si="455"/>
        <v>GEMIN5</v>
      </c>
      <c r="B5377" t="s">
        <v>64</v>
      </c>
      <c r="C5377">
        <v>154317762</v>
      </c>
      <c r="D5377" t="s">
        <v>8</v>
      </c>
      <c r="E5377">
        <v>23</v>
      </c>
      <c r="F5377" t="s">
        <v>8182</v>
      </c>
      <c r="G5377">
        <v>0.75787702993399997</v>
      </c>
    </row>
    <row r="5378" spans="1:7" x14ac:dyDescent="0.2">
      <c r="A5378" t="str">
        <f t="shared" si="455"/>
        <v>GEMIN5</v>
      </c>
      <c r="B5378" t="s">
        <v>64</v>
      </c>
      <c r="C5378">
        <v>154317664</v>
      </c>
      <c r="D5378" t="s">
        <v>8</v>
      </c>
      <c r="E5378">
        <v>23</v>
      </c>
      <c r="F5378" t="s">
        <v>8183</v>
      </c>
      <c r="G5378">
        <v>0.311824640614</v>
      </c>
    </row>
    <row r="5379" spans="1:7" x14ac:dyDescent="0.2">
      <c r="A5379" t="str">
        <f t="shared" si="455"/>
        <v>GEMIN5</v>
      </c>
      <c r="B5379" t="s">
        <v>64</v>
      </c>
      <c r="C5379">
        <v>154317538</v>
      </c>
      <c r="D5379" t="s">
        <v>8</v>
      </c>
      <c r="E5379">
        <v>22</v>
      </c>
      <c r="F5379" t="s">
        <v>8184</v>
      </c>
      <c r="G5379">
        <v>0.27440566739299999</v>
      </c>
    </row>
    <row r="5380" spans="1:7" x14ac:dyDescent="0.2">
      <c r="A5380" t="str">
        <f t="shared" si="455"/>
        <v>GEMIN5</v>
      </c>
      <c r="B5380" t="s">
        <v>64</v>
      </c>
      <c r="C5380">
        <v>154317675</v>
      </c>
      <c r="D5380" t="s">
        <v>3</v>
      </c>
      <c r="E5380">
        <v>24</v>
      </c>
      <c r="F5380" t="s">
        <v>8185</v>
      </c>
      <c r="G5380">
        <v>3.31896643036E-2</v>
      </c>
    </row>
    <row r="5381" spans="1:7" x14ac:dyDescent="0.2">
      <c r="A5381" t="str">
        <f t="shared" si="455"/>
        <v>GEMIN5</v>
      </c>
      <c r="B5381" t="s">
        <v>64</v>
      </c>
      <c r="C5381">
        <v>154317493</v>
      </c>
      <c r="D5381" t="s">
        <v>8</v>
      </c>
      <c r="E5381">
        <v>23</v>
      </c>
      <c r="F5381" t="s">
        <v>8186</v>
      </c>
      <c r="G5381">
        <v>0.30153454519799999</v>
      </c>
    </row>
    <row r="5382" spans="1:7" x14ac:dyDescent="0.2">
      <c r="A5382" t="str">
        <f t="shared" si="455"/>
        <v>GEMIN5</v>
      </c>
      <c r="B5382" t="s">
        <v>64</v>
      </c>
      <c r="C5382">
        <v>154317618</v>
      </c>
      <c r="D5382" t="s">
        <v>3</v>
      </c>
      <c r="E5382">
        <v>23</v>
      </c>
      <c r="F5382" t="s">
        <v>8187</v>
      </c>
      <c r="G5382">
        <v>0.66311723089800001</v>
      </c>
    </row>
    <row r="5383" spans="1:7" x14ac:dyDescent="0.2">
      <c r="A5383" t="str">
        <f t="shared" si="455"/>
        <v>GEMIN5</v>
      </c>
      <c r="B5383" t="s">
        <v>64</v>
      </c>
      <c r="C5383">
        <v>154317787</v>
      </c>
      <c r="D5383" t="s">
        <v>3</v>
      </c>
      <c r="E5383">
        <v>24</v>
      </c>
      <c r="F5383" t="s">
        <v>8188</v>
      </c>
      <c r="G5383">
        <v>0.168275663559</v>
      </c>
    </row>
    <row r="5384" spans="1:7" x14ac:dyDescent="0.2">
      <c r="A5384" t="str">
        <f t="shared" si="455"/>
        <v>GEMIN5</v>
      </c>
      <c r="B5384" t="s">
        <v>64</v>
      </c>
      <c r="C5384">
        <v>154317730</v>
      </c>
      <c r="D5384" t="s">
        <v>3</v>
      </c>
      <c r="E5384">
        <v>23</v>
      </c>
      <c r="F5384" t="s">
        <v>8189</v>
      </c>
      <c r="G5384">
        <v>1.5790057391700001</v>
      </c>
    </row>
    <row r="5385" spans="1:7" x14ac:dyDescent="0.2">
      <c r="A5385" t="str">
        <f t="shared" si="455"/>
        <v>GEMIN5</v>
      </c>
      <c r="B5385" t="s">
        <v>64</v>
      </c>
      <c r="C5385">
        <v>154317702</v>
      </c>
      <c r="D5385" t="s">
        <v>3</v>
      </c>
      <c r="E5385">
        <v>24</v>
      </c>
      <c r="F5385" t="s">
        <v>8190</v>
      </c>
      <c r="G5385">
        <v>0.47507078280499998</v>
      </c>
    </row>
    <row r="5386" spans="1:7" x14ac:dyDescent="0.2">
      <c r="A5386" t="str">
        <f t="shared" ref="A5386:A5395" si="456">"GEMIN8"</f>
        <v>GEMIN8</v>
      </c>
      <c r="B5386" t="s">
        <v>172</v>
      </c>
      <c r="C5386">
        <v>14048023</v>
      </c>
      <c r="D5386" t="s">
        <v>3</v>
      </c>
      <c r="E5386">
        <v>24</v>
      </c>
      <c r="F5386" t="s">
        <v>8191</v>
      </c>
      <c r="G5386">
        <v>7.9232205222800001E-2</v>
      </c>
    </row>
    <row r="5387" spans="1:7" x14ac:dyDescent="0.2">
      <c r="A5387" t="str">
        <f t="shared" si="456"/>
        <v>GEMIN8</v>
      </c>
      <c r="B5387" t="s">
        <v>172</v>
      </c>
      <c r="C5387">
        <v>14047737</v>
      </c>
      <c r="D5387" t="s">
        <v>8</v>
      </c>
      <c r="E5387">
        <v>23</v>
      </c>
      <c r="F5387" t="s">
        <v>8192</v>
      </c>
      <c r="G5387">
        <v>6.9875627255100006E-2</v>
      </c>
    </row>
    <row r="5388" spans="1:7" x14ac:dyDescent="0.2">
      <c r="A5388" t="str">
        <f t="shared" si="456"/>
        <v>GEMIN8</v>
      </c>
      <c r="B5388" t="s">
        <v>172</v>
      </c>
      <c r="C5388">
        <v>14047919</v>
      </c>
      <c r="D5388" t="s">
        <v>3</v>
      </c>
      <c r="E5388">
        <v>24</v>
      </c>
      <c r="F5388" t="s">
        <v>8193</v>
      </c>
      <c r="G5388">
        <v>0.90008377506299997</v>
      </c>
    </row>
    <row r="5389" spans="1:7" x14ac:dyDescent="0.2">
      <c r="A5389" t="str">
        <f t="shared" si="456"/>
        <v>GEMIN8</v>
      </c>
      <c r="B5389" t="s">
        <v>172</v>
      </c>
      <c r="C5389">
        <v>14047902</v>
      </c>
      <c r="D5389" t="s">
        <v>8</v>
      </c>
      <c r="E5389">
        <v>22</v>
      </c>
      <c r="F5389" t="s">
        <v>8194</v>
      </c>
      <c r="G5389">
        <v>1.1964721785500001</v>
      </c>
    </row>
    <row r="5390" spans="1:7" x14ac:dyDescent="0.2">
      <c r="A5390" t="str">
        <f t="shared" si="456"/>
        <v>GEMIN8</v>
      </c>
      <c r="B5390" t="s">
        <v>172</v>
      </c>
      <c r="C5390">
        <v>14047987</v>
      </c>
      <c r="D5390" t="s">
        <v>8</v>
      </c>
      <c r="E5390">
        <v>24</v>
      </c>
      <c r="F5390" t="s">
        <v>8195</v>
      </c>
      <c r="G5390">
        <v>0.90344404638800002</v>
      </c>
    </row>
    <row r="5391" spans="1:7" x14ac:dyDescent="0.2">
      <c r="A5391" t="str">
        <f t="shared" si="456"/>
        <v>GEMIN8</v>
      </c>
      <c r="B5391" t="s">
        <v>172</v>
      </c>
      <c r="C5391">
        <v>14048005</v>
      </c>
      <c r="D5391" t="s">
        <v>8</v>
      </c>
      <c r="E5391">
        <v>23</v>
      </c>
      <c r="F5391" t="s">
        <v>8196</v>
      </c>
      <c r="G5391">
        <v>5.2444155747200003E-2</v>
      </c>
    </row>
    <row r="5392" spans="1:7" x14ac:dyDescent="0.2">
      <c r="A5392" t="str">
        <f t="shared" si="456"/>
        <v>GEMIN8</v>
      </c>
      <c r="B5392" t="s">
        <v>172</v>
      </c>
      <c r="C5392">
        <v>14048031</v>
      </c>
      <c r="D5392" t="s">
        <v>8</v>
      </c>
      <c r="E5392">
        <v>21</v>
      </c>
      <c r="F5392" t="s">
        <v>8197</v>
      </c>
      <c r="G5392">
        <v>8.42268994449E-2</v>
      </c>
    </row>
    <row r="5393" spans="1:7" x14ac:dyDescent="0.2">
      <c r="A5393" t="str">
        <f t="shared" si="456"/>
        <v>GEMIN8</v>
      </c>
      <c r="B5393" t="s">
        <v>172</v>
      </c>
      <c r="C5393">
        <v>14047862</v>
      </c>
      <c r="D5393" t="s">
        <v>3</v>
      </c>
      <c r="E5393">
        <v>24</v>
      </c>
      <c r="F5393" t="s">
        <v>8198</v>
      </c>
      <c r="G5393">
        <v>0.50914267671799995</v>
      </c>
    </row>
    <row r="5394" spans="1:7" x14ac:dyDescent="0.2">
      <c r="A5394" t="str">
        <f t="shared" si="456"/>
        <v>GEMIN8</v>
      </c>
      <c r="B5394" t="s">
        <v>172</v>
      </c>
      <c r="C5394">
        <v>14048026</v>
      </c>
      <c r="D5394" t="s">
        <v>8</v>
      </c>
      <c r="E5394">
        <v>22</v>
      </c>
      <c r="F5394" t="s">
        <v>8199</v>
      </c>
      <c r="G5394">
        <v>7.1704437913899998E-3</v>
      </c>
    </row>
    <row r="5395" spans="1:7" x14ac:dyDescent="0.2">
      <c r="A5395" t="str">
        <f t="shared" si="456"/>
        <v>GEMIN8</v>
      </c>
      <c r="B5395" t="s">
        <v>172</v>
      </c>
      <c r="C5395">
        <v>14048040</v>
      </c>
      <c r="D5395" t="s">
        <v>8</v>
      </c>
      <c r="E5395">
        <v>24</v>
      </c>
      <c r="F5395" t="s">
        <v>8200</v>
      </c>
      <c r="G5395">
        <v>-4.7662042470599998E-2</v>
      </c>
    </row>
    <row r="5396" spans="1:7" x14ac:dyDescent="0.2">
      <c r="A5396" t="str">
        <f t="shared" ref="A5396:A5405" si="457">"GFER"</f>
        <v>GFER</v>
      </c>
      <c r="B5396" t="s">
        <v>273</v>
      </c>
      <c r="C5396">
        <v>2034422</v>
      </c>
      <c r="D5396" t="s">
        <v>8</v>
      </c>
      <c r="E5396">
        <v>24</v>
      </c>
      <c r="F5396" t="s">
        <v>8201</v>
      </c>
      <c r="G5396">
        <v>0.79725949886299996</v>
      </c>
    </row>
    <row r="5397" spans="1:7" x14ac:dyDescent="0.2">
      <c r="A5397" t="str">
        <f t="shared" si="457"/>
        <v>GFER</v>
      </c>
      <c r="B5397" t="s">
        <v>273</v>
      </c>
      <c r="C5397">
        <v>2034309</v>
      </c>
      <c r="D5397" t="s">
        <v>8</v>
      </c>
      <c r="E5397">
        <v>24</v>
      </c>
      <c r="F5397" t="s">
        <v>8202</v>
      </c>
      <c r="G5397">
        <v>0.53901385696100002</v>
      </c>
    </row>
    <row r="5398" spans="1:7" x14ac:dyDescent="0.2">
      <c r="A5398" t="str">
        <f t="shared" si="457"/>
        <v>GFER</v>
      </c>
      <c r="B5398" t="s">
        <v>273</v>
      </c>
      <c r="C5398">
        <v>2034280</v>
      </c>
      <c r="D5398" t="s">
        <v>8</v>
      </c>
      <c r="E5398">
        <v>24</v>
      </c>
      <c r="F5398" t="s">
        <v>8203</v>
      </c>
      <c r="G5398">
        <v>0.26564218491500002</v>
      </c>
    </row>
    <row r="5399" spans="1:7" x14ac:dyDescent="0.2">
      <c r="A5399" t="str">
        <f t="shared" si="457"/>
        <v>GFER</v>
      </c>
      <c r="B5399" t="s">
        <v>273</v>
      </c>
      <c r="C5399">
        <v>2034323</v>
      </c>
      <c r="D5399" t="s">
        <v>8</v>
      </c>
      <c r="E5399">
        <v>24</v>
      </c>
      <c r="F5399" t="s">
        <v>8204</v>
      </c>
      <c r="G5399">
        <v>7.24144159673E-3</v>
      </c>
    </row>
    <row r="5400" spans="1:7" x14ac:dyDescent="0.2">
      <c r="A5400" t="str">
        <f t="shared" si="457"/>
        <v>GFER</v>
      </c>
      <c r="B5400" t="s">
        <v>273</v>
      </c>
      <c r="C5400">
        <v>2034403</v>
      </c>
      <c r="D5400" t="s">
        <v>3</v>
      </c>
      <c r="E5400">
        <v>24</v>
      </c>
      <c r="F5400" t="s">
        <v>8205</v>
      </c>
      <c r="G5400">
        <v>5.0046833145899999E-2</v>
      </c>
    </row>
    <row r="5401" spans="1:7" x14ac:dyDescent="0.2">
      <c r="A5401" t="str">
        <f t="shared" si="457"/>
        <v>GFER</v>
      </c>
      <c r="B5401" t="s">
        <v>273</v>
      </c>
      <c r="C5401">
        <v>2034204</v>
      </c>
      <c r="D5401" t="s">
        <v>3</v>
      </c>
      <c r="E5401">
        <v>23</v>
      </c>
      <c r="F5401" t="s">
        <v>8206</v>
      </c>
      <c r="G5401">
        <v>2.6193409932500002E-2</v>
      </c>
    </row>
    <row r="5402" spans="1:7" x14ac:dyDescent="0.2">
      <c r="A5402" t="str">
        <f t="shared" si="457"/>
        <v>GFER</v>
      </c>
      <c r="B5402" t="s">
        <v>273</v>
      </c>
      <c r="C5402">
        <v>2034186</v>
      </c>
      <c r="D5402" t="s">
        <v>3</v>
      </c>
      <c r="E5402">
        <v>24</v>
      </c>
      <c r="F5402" t="s">
        <v>8207</v>
      </c>
      <c r="G5402">
        <v>0.24902687952899999</v>
      </c>
    </row>
    <row r="5403" spans="1:7" x14ac:dyDescent="0.2">
      <c r="A5403" t="str">
        <f t="shared" si="457"/>
        <v>GFER</v>
      </c>
      <c r="B5403" t="s">
        <v>273</v>
      </c>
      <c r="C5403">
        <v>2034253</v>
      </c>
      <c r="D5403" t="s">
        <v>8</v>
      </c>
      <c r="E5403">
        <v>23</v>
      </c>
      <c r="F5403" t="s">
        <v>8208</v>
      </c>
      <c r="G5403">
        <v>1.66372664418</v>
      </c>
    </row>
    <row r="5404" spans="1:7" x14ac:dyDescent="0.2">
      <c r="A5404" t="str">
        <f t="shared" si="457"/>
        <v>GFER</v>
      </c>
      <c r="B5404" t="s">
        <v>273</v>
      </c>
      <c r="C5404">
        <v>2034195</v>
      </c>
      <c r="D5404" t="s">
        <v>3</v>
      </c>
      <c r="E5404">
        <v>24</v>
      </c>
      <c r="F5404" t="s">
        <v>8209</v>
      </c>
      <c r="G5404">
        <v>1.8209014561600002E-2</v>
      </c>
    </row>
    <row r="5405" spans="1:7" x14ac:dyDescent="0.2">
      <c r="A5405" t="str">
        <f t="shared" si="457"/>
        <v>GFER</v>
      </c>
      <c r="B5405" t="s">
        <v>273</v>
      </c>
      <c r="C5405">
        <v>2034374</v>
      </c>
      <c r="D5405" t="s">
        <v>3</v>
      </c>
      <c r="E5405">
        <v>24</v>
      </c>
      <c r="F5405" t="s">
        <v>8210</v>
      </c>
      <c r="G5405">
        <v>-7.6291043691700004E-3</v>
      </c>
    </row>
    <row r="5406" spans="1:7" x14ac:dyDescent="0.2">
      <c r="A5406" t="str">
        <f t="shared" ref="A5406:A5430" si="458">"GFI1B"</f>
        <v>GFI1B</v>
      </c>
      <c r="B5406" t="s">
        <v>15</v>
      </c>
      <c r="C5406">
        <v>135854273</v>
      </c>
      <c r="D5406" t="s">
        <v>3</v>
      </c>
      <c r="E5406">
        <v>24</v>
      </c>
      <c r="F5406" t="s">
        <v>8211</v>
      </c>
      <c r="G5406">
        <v>0.21524229087300001</v>
      </c>
    </row>
    <row r="5407" spans="1:7" x14ac:dyDescent="0.2">
      <c r="A5407" t="str">
        <f t="shared" si="458"/>
        <v>GFI1B</v>
      </c>
      <c r="B5407" t="s">
        <v>15</v>
      </c>
      <c r="C5407">
        <v>135862117</v>
      </c>
      <c r="D5407" t="s">
        <v>3</v>
      </c>
      <c r="E5407">
        <v>24</v>
      </c>
      <c r="F5407" t="s">
        <v>8212</v>
      </c>
      <c r="G5407">
        <v>6.4204513453599999E-3</v>
      </c>
    </row>
    <row r="5408" spans="1:7" x14ac:dyDescent="0.2">
      <c r="A5408" t="str">
        <f t="shared" si="458"/>
        <v>GFI1B</v>
      </c>
      <c r="B5408" t="s">
        <v>15</v>
      </c>
      <c r="C5408">
        <v>135854157</v>
      </c>
      <c r="D5408" t="s">
        <v>3</v>
      </c>
      <c r="E5408">
        <v>25</v>
      </c>
      <c r="F5408" t="s">
        <v>8213</v>
      </c>
      <c r="G5408">
        <v>0.72905063511599999</v>
      </c>
    </row>
    <row r="5409" spans="1:7" x14ac:dyDescent="0.2">
      <c r="A5409" t="str">
        <f t="shared" si="458"/>
        <v>GFI1B</v>
      </c>
      <c r="B5409" t="s">
        <v>15</v>
      </c>
      <c r="C5409">
        <v>135821154</v>
      </c>
      <c r="D5409" t="s">
        <v>3</v>
      </c>
      <c r="E5409">
        <v>24</v>
      </c>
      <c r="F5409" t="s">
        <v>8214</v>
      </c>
      <c r="G5409">
        <v>1.98128930331E-2</v>
      </c>
    </row>
    <row r="5410" spans="1:7" x14ac:dyDescent="0.2">
      <c r="A5410" t="str">
        <f t="shared" si="458"/>
        <v>GFI1B</v>
      </c>
      <c r="B5410" t="s">
        <v>15</v>
      </c>
      <c r="C5410">
        <v>135820893</v>
      </c>
      <c r="D5410" t="s">
        <v>3</v>
      </c>
      <c r="E5410">
        <v>24</v>
      </c>
      <c r="F5410" t="s">
        <v>8215</v>
      </c>
      <c r="G5410">
        <v>2.88272128544E-2</v>
      </c>
    </row>
    <row r="5411" spans="1:7" x14ac:dyDescent="0.2">
      <c r="A5411" t="str">
        <f t="shared" si="458"/>
        <v>GFI1B</v>
      </c>
      <c r="B5411" t="s">
        <v>15</v>
      </c>
      <c r="C5411">
        <v>135854181</v>
      </c>
      <c r="D5411" t="s">
        <v>3</v>
      </c>
      <c r="E5411">
        <v>24</v>
      </c>
      <c r="F5411" t="s">
        <v>8216</v>
      </c>
      <c r="G5411">
        <v>0.73785745500400002</v>
      </c>
    </row>
    <row r="5412" spans="1:7" x14ac:dyDescent="0.2">
      <c r="A5412" t="str">
        <f t="shared" si="458"/>
        <v>GFI1B</v>
      </c>
      <c r="B5412" t="s">
        <v>15</v>
      </c>
      <c r="C5412">
        <v>135821021</v>
      </c>
      <c r="D5412" t="s">
        <v>8</v>
      </c>
      <c r="E5412">
        <v>24</v>
      </c>
      <c r="F5412" t="s">
        <v>8217</v>
      </c>
      <c r="G5412">
        <v>3.6534335385900001E-2</v>
      </c>
    </row>
    <row r="5413" spans="1:7" x14ac:dyDescent="0.2">
      <c r="A5413" t="str">
        <f t="shared" si="458"/>
        <v>GFI1B</v>
      </c>
      <c r="B5413" t="s">
        <v>15</v>
      </c>
      <c r="C5413">
        <v>135862154</v>
      </c>
      <c r="D5413" t="s">
        <v>3</v>
      </c>
      <c r="E5413">
        <v>24</v>
      </c>
      <c r="F5413" t="s">
        <v>8218</v>
      </c>
      <c r="G5413">
        <v>9.2786785983100001E-2</v>
      </c>
    </row>
    <row r="5414" spans="1:7" x14ac:dyDescent="0.2">
      <c r="A5414" t="str">
        <f t="shared" si="458"/>
        <v>GFI1B</v>
      </c>
      <c r="B5414" t="s">
        <v>15</v>
      </c>
      <c r="C5414">
        <v>135862159</v>
      </c>
      <c r="D5414" t="s">
        <v>3</v>
      </c>
      <c r="E5414">
        <v>24</v>
      </c>
      <c r="F5414" t="s">
        <v>8219</v>
      </c>
      <c r="G5414">
        <v>-2.6563985220900001E-2</v>
      </c>
    </row>
    <row r="5415" spans="1:7" x14ac:dyDescent="0.2">
      <c r="A5415" t="str">
        <f t="shared" si="458"/>
        <v>GFI1B</v>
      </c>
      <c r="B5415" t="s">
        <v>15</v>
      </c>
      <c r="C5415">
        <v>135862188</v>
      </c>
      <c r="D5415" t="s">
        <v>3</v>
      </c>
      <c r="E5415">
        <v>25</v>
      </c>
      <c r="F5415" t="s">
        <v>8220</v>
      </c>
      <c r="G5415">
        <v>-4.4101295680799998E-2</v>
      </c>
    </row>
    <row r="5416" spans="1:7" x14ac:dyDescent="0.2">
      <c r="A5416" t="str">
        <f t="shared" si="458"/>
        <v>GFI1B</v>
      </c>
      <c r="B5416" t="s">
        <v>15</v>
      </c>
      <c r="C5416">
        <v>135862242</v>
      </c>
      <c r="D5416" t="s">
        <v>3</v>
      </c>
      <c r="E5416">
        <v>24</v>
      </c>
      <c r="F5416" t="s">
        <v>8221</v>
      </c>
      <c r="G5416">
        <v>6.62860452165E-2</v>
      </c>
    </row>
    <row r="5417" spans="1:7" x14ac:dyDescent="0.2">
      <c r="A5417" t="str">
        <f t="shared" si="458"/>
        <v>GFI1B</v>
      </c>
      <c r="B5417" t="s">
        <v>15</v>
      </c>
      <c r="C5417">
        <v>135820926</v>
      </c>
      <c r="D5417" t="s">
        <v>8</v>
      </c>
      <c r="E5417">
        <v>24</v>
      </c>
      <c r="F5417" t="s">
        <v>8222</v>
      </c>
      <c r="G5417">
        <v>6.6373368129899996E-2</v>
      </c>
    </row>
    <row r="5418" spans="1:7" x14ac:dyDescent="0.2">
      <c r="A5418" t="str">
        <f t="shared" si="458"/>
        <v>GFI1B</v>
      </c>
      <c r="B5418" t="s">
        <v>15</v>
      </c>
      <c r="C5418">
        <v>135820943</v>
      </c>
      <c r="D5418" t="s">
        <v>8</v>
      </c>
      <c r="E5418">
        <v>23</v>
      </c>
      <c r="F5418" t="s">
        <v>8223</v>
      </c>
      <c r="G5418">
        <v>-3.8551235798800002E-3</v>
      </c>
    </row>
    <row r="5419" spans="1:7" x14ac:dyDescent="0.2">
      <c r="A5419" t="str">
        <f t="shared" si="458"/>
        <v>GFI1B</v>
      </c>
      <c r="B5419" t="s">
        <v>15</v>
      </c>
      <c r="C5419">
        <v>135854202</v>
      </c>
      <c r="D5419" t="s">
        <v>3</v>
      </c>
      <c r="E5419">
        <v>24</v>
      </c>
      <c r="F5419" t="s">
        <v>8224</v>
      </c>
      <c r="G5419">
        <v>7.5235386835000001E-2</v>
      </c>
    </row>
    <row r="5420" spans="1:7" x14ac:dyDescent="0.2">
      <c r="A5420" t="str">
        <f t="shared" si="458"/>
        <v>GFI1B</v>
      </c>
      <c r="B5420" t="s">
        <v>15</v>
      </c>
      <c r="C5420">
        <v>135821032</v>
      </c>
      <c r="D5420" t="s">
        <v>8</v>
      </c>
      <c r="E5420">
        <v>23</v>
      </c>
      <c r="F5420" t="s">
        <v>8225</v>
      </c>
      <c r="G5420">
        <v>2.9074237545099999E-2</v>
      </c>
    </row>
    <row r="5421" spans="1:7" x14ac:dyDescent="0.2">
      <c r="A5421" t="str">
        <f t="shared" si="458"/>
        <v>GFI1B</v>
      </c>
      <c r="B5421" t="s">
        <v>15</v>
      </c>
      <c r="C5421">
        <v>135854375</v>
      </c>
      <c r="D5421" t="s">
        <v>8</v>
      </c>
      <c r="E5421">
        <v>24</v>
      </c>
      <c r="F5421" t="s">
        <v>8226</v>
      </c>
      <c r="G5421">
        <v>2.2305596040899999E-2</v>
      </c>
    </row>
    <row r="5422" spans="1:7" x14ac:dyDescent="0.2">
      <c r="A5422" t="str">
        <f t="shared" si="458"/>
        <v>GFI1B</v>
      </c>
      <c r="B5422" t="s">
        <v>15</v>
      </c>
      <c r="C5422">
        <v>135854196</v>
      </c>
      <c r="D5422" t="s">
        <v>8</v>
      </c>
      <c r="E5422">
        <v>23</v>
      </c>
      <c r="F5422" t="s">
        <v>8227</v>
      </c>
      <c r="G5422">
        <v>1.27461971753</v>
      </c>
    </row>
    <row r="5423" spans="1:7" x14ac:dyDescent="0.2">
      <c r="A5423" t="str">
        <f t="shared" si="458"/>
        <v>GFI1B</v>
      </c>
      <c r="B5423" t="s">
        <v>15</v>
      </c>
      <c r="C5423">
        <v>135854187</v>
      </c>
      <c r="D5423" t="s">
        <v>8</v>
      </c>
      <c r="E5423">
        <v>23</v>
      </c>
      <c r="F5423" t="s">
        <v>8228</v>
      </c>
      <c r="G5423">
        <v>0.96421570152199998</v>
      </c>
    </row>
    <row r="5424" spans="1:7" x14ac:dyDescent="0.2">
      <c r="A5424" t="str">
        <f t="shared" si="458"/>
        <v>GFI1B</v>
      </c>
      <c r="B5424" t="s">
        <v>15</v>
      </c>
      <c r="C5424">
        <v>135862229</v>
      </c>
      <c r="D5424" t="s">
        <v>8</v>
      </c>
      <c r="E5424">
        <v>24</v>
      </c>
      <c r="F5424" t="s">
        <v>8229</v>
      </c>
      <c r="G5424">
        <v>-3.8834785089399998E-2</v>
      </c>
    </row>
    <row r="5425" spans="1:7" x14ac:dyDescent="0.2">
      <c r="A5425" t="str">
        <f t="shared" si="458"/>
        <v>GFI1B</v>
      </c>
      <c r="B5425" t="s">
        <v>15</v>
      </c>
      <c r="C5425">
        <v>135862204</v>
      </c>
      <c r="D5425" t="s">
        <v>8</v>
      </c>
      <c r="E5425">
        <v>24</v>
      </c>
      <c r="F5425" t="s">
        <v>8230</v>
      </c>
      <c r="G5425">
        <v>-5.1850444046199998E-2</v>
      </c>
    </row>
    <row r="5426" spans="1:7" x14ac:dyDescent="0.2">
      <c r="A5426" t="str">
        <f t="shared" si="458"/>
        <v>GFI1B</v>
      </c>
      <c r="B5426" t="s">
        <v>15</v>
      </c>
      <c r="C5426">
        <v>135862145</v>
      </c>
      <c r="D5426" t="s">
        <v>8</v>
      </c>
      <c r="E5426">
        <v>22</v>
      </c>
      <c r="F5426" t="s">
        <v>8231</v>
      </c>
      <c r="G5426">
        <v>3.3073350985500002E-2</v>
      </c>
    </row>
    <row r="5427" spans="1:7" x14ac:dyDescent="0.2">
      <c r="A5427" t="str">
        <f t="shared" si="458"/>
        <v>GFI1B</v>
      </c>
      <c r="B5427" t="s">
        <v>15</v>
      </c>
      <c r="C5427">
        <v>135862297</v>
      </c>
      <c r="D5427" t="s">
        <v>8</v>
      </c>
      <c r="E5427">
        <v>24</v>
      </c>
      <c r="F5427" t="s">
        <v>8232</v>
      </c>
      <c r="G5427">
        <v>4.9860512881100001E-2</v>
      </c>
    </row>
    <row r="5428" spans="1:7" x14ac:dyDescent="0.2">
      <c r="A5428" t="str">
        <f t="shared" si="458"/>
        <v>GFI1B</v>
      </c>
      <c r="B5428" t="s">
        <v>15</v>
      </c>
      <c r="C5428">
        <v>135854343</v>
      </c>
      <c r="D5428" t="s">
        <v>8</v>
      </c>
      <c r="E5428">
        <v>25</v>
      </c>
      <c r="F5428" t="s">
        <v>8233</v>
      </c>
      <c r="G5428">
        <v>0.227897685829</v>
      </c>
    </row>
    <row r="5429" spans="1:7" x14ac:dyDescent="0.2">
      <c r="A5429" t="str">
        <f t="shared" si="458"/>
        <v>GFI1B</v>
      </c>
      <c r="B5429" t="s">
        <v>15</v>
      </c>
      <c r="C5429">
        <v>135854287</v>
      </c>
      <c r="D5429" t="s">
        <v>8</v>
      </c>
      <c r="E5429">
        <v>23</v>
      </c>
      <c r="F5429" t="s">
        <v>8234</v>
      </c>
      <c r="G5429">
        <v>4.1857647802599998E-2</v>
      </c>
    </row>
    <row r="5430" spans="1:7" x14ac:dyDescent="0.2">
      <c r="A5430" t="str">
        <f t="shared" si="458"/>
        <v>GFI1B</v>
      </c>
      <c r="B5430" t="s">
        <v>15</v>
      </c>
      <c r="C5430">
        <v>135854213</v>
      </c>
      <c r="D5430" t="s">
        <v>8</v>
      </c>
      <c r="E5430">
        <v>24</v>
      </c>
      <c r="F5430" t="s">
        <v>8235</v>
      </c>
      <c r="G5430">
        <v>0.76116458094299999</v>
      </c>
    </row>
    <row r="5431" spans="1:7" x14ac:dyDescent="0.2">
      <c r="A5431" t="str">
        <f t="shared" ref="A5431:A5440" si="459">"GFPT1"</f>
        <v>GFPT1</v>
      </c>
      <c r="B5431" t="s">
        <v>161</v>
      </c>
      <c r="C5431">
        <v>69614296</v>
      </c>
      <c r="D5431" t="s">
        <v>8</v>
      </c>
      <c r="E5431">
        <v>23</v>
      </c>
      <c r="F5431" t="s">
        <v>8236</v>
      </c>
      <c r="G5431">
        <v>0.31584195830900003</v>
      </c>
    </row>
    <row r="5432" spans="1:7" x14ac:dyDescent="0.2">
      <c r="A5432" t="str">
        <f t="shared" si="459"/>
        <v>GFPT1</v>
      </c>
      <c r="B5432" t="s">
        <v>161</v>
      </c>
      <c r="C5432">
        <v>69614161</v>
      </c>
      <c r="D5432" t="s">
        <v>3</v>
      </c>
      <c r="E5432">
        <v>24</v>
      </c>
      <c r="F5432" t="s">
        <v>8237</v>
      </c>
      <c r="G5432">
        <v>0.387429005173</v>
      </c>
    </row>
    <row r="5433" spans="1:7" x14ac:dyDescent="0.2">
      <c r="A5433" t="str">
        <f t="shared" si="459"/>
        <v>GFPT1</v>
      </c>
      <c r="B5433" t="s">
        <v>161</v>
      </c>
      <c r="C5433">
        <v>69614299</v>
      </c>
      <c r="D5433" t="s">
        <v>3</v>
      </c>
      <c r="E5433">
        <v>24</v>
      </c>
      <c r="F5433" t="s">
        <v>8238</v>
      </c>
      <c r="G5433">
        <v>0.27292138147299999</v>
      </c>
    </row>
    <row r="5434" spans="1:7" x14ac:dyDescent="0.2">
      <c r="A5434" t="str">
        <f t="shared" si="459"/>
        <v>GFPT1</v>
      </c>
      <c r="B5434" t="s">
        <v>161</v>
      </c>
      <c r="C5434">
        <v>69614165</v>
      </c>
      <c r="D5434" t="s">
        <v>8</v>
      </c>
      <c r="E5434">
        <v>24</v>
      </c>
      <c r="F5434" t="s">
        <v>8239</v>
      </c>
      <c r="G5434">
        <v>0.103786117431</v>
      </c>
    </row>
    <row r="5435" spans="1:7" x14ac:dyDescent="0.2">
      <c r="A5435" t="str">
        <f t="shared" si="459"/>
        <v>GFPT1</v>
      </c>
      <c r="B5435" t="s">
        <v>161</v>
      </c>
      <c r="C5435">
        <v>69614233</v>
      </c>
      <c r="D5435" t="s">
        <v>8</v>
      </c>
      <c r="E5435">
        <v>24</v>
      </c>
      <c r="F5435" t="s">
        <v>8240</v>
      </c>
      <c r="G5435">
        <v>6.3623678210700002E-2</v>
      </c>
    </row>
    <row r="5436" spans="1:7" x14ac:dyDescent="0.2">
      <c r="A5436" t="str">
        <f t="shared" si="459"/>
        <v>GFPT1</v>
      </c>
      <c r="B5436" t="s">
        <v>161</v>
      </c>
      <c r="C5436">
        <v>69614256</v>
      </c>
      <c r="D5436" t="s">
        <v>8</v>
      </c>
      <c r="E5436">
        <v>24</v>
      </c>
      <c r="F5436" t="s">
        <v>8241</v>
      </c>
      <c r="G5436">
        <v>0.224276598465</v>
      </c>
    </row>
    <row r="5437" spans="1:7" x14ac:dyDescent="0.2">
      <c r="A5437" t="str">
        <f t="shared" si="459"/>
        <v>GFPT1</v>
      </c>
      <c r="B5437" t="s">
        <v>161</v>
      </c>
      <c r="C5437">
        <v>69614152</v>
      </c>
      <c r="D5437" t="s">
        <v>3</v>
      </c>
      <c r="E5437">
        <v>24</v>
      </c>
      <c r="F5437" t="s">
        <v>8242</v>
      </c>
      <c r="G5437">
        <v>0.27825628525099999</v>
      </c>
    </row>
    <row r="5438" spans="1:7" x14ac:dyDescent="0.2">
      <c r="A5438" t="str">
        <f t="shared" si="459"/>
        <v>GFPT1</v>
      </c>
      <c r="B5438" t="s">
        <v>161</v>
      </c>
      <c r="C5438">
        <v>69614328</v>
      </c>
      <c r="D5438" t="s">
        <v>8</v>
      </c>
      <c r="E5438">
        <v>23</v>
      </c>
      <c r="F5438" t="s">
        <v>8243</v>
      </c>
      <c r="G5438">
        <v>1.7200853576999999</v>
      </c>
    </row>
    <row r="5439" spans="1:7" x14ac:dyDescent="0.2">
      <c r="A5439" t="str">
        <f t="shared" si="459"/>
        <v>GFPT1</v>
      </c>
      <c r="B5439" t="s">
        <v>161</v>
      </c>
      <c r="C5439">
        <v>69614105</v>
      </c>
      <c r="D5439" t="s">
        <v>3</v>
      </c>
      <c r="E5439">
        <v>24</v>
      </c>
      <c r="F5439" t="s">
        <v>8244</v>
      </c>
      <c r="G5439">
        <v>0.26137240405399997</v>
      </c>
    </row>
    <row r="5440" spans="1:7" x14ac:dyDescent="0.2">
      <c r="A5440" t="str">
        <f t="shared" si="459"/>
        <v>GFPT1</v>
      </c>
      <c r="B5440" t="s">
        <v>161</v>
      </c>
      <c r="C5440">
        <v>69614128</v>
      </c>
      <c r="D5440" t="s">
        <v>3</v>
      </c>
      <c r="E5440">
        <v>24</v>
      </c>
      <c r="F5440" t="s">
        <v>8245</v>
      </c>
      <c r="G5440">
        <v>0.89248563712999995</v>
      </c>
    </row>
    <row r="5441" spans="1:7" x14ac:dyDescent="0.2">
      <c r="A5441" t="str">
        <f t="shared" ref="A5441:A5449" si="460">"GHITM"</f>
        <v>GHITM</v>
      </c>
      <c r="B5441" t="s">
        <v>372</v>
      </c>
      <c r="C5441">
        <v>85899404</v>
      </c>
      <c r="D5441" t="s">
        <v>3</v>
      </c>
      <c r="E5441">
        <v>22</v>
      </c>
      <c r="F5441" t="s">
        <v>8246</v>
      </c>
      <c r="G5441">
        <v>0.52232110150199995</v>
      </c>
    </row>
    <row r="5442" spans="1:7" x14ac:dyDescent="0.2">
      <c r="A5442" t="str">
        <f t="shared" si="460"/>
        <v>GHITM</v>
      </c>
      <c r="B5442" t="s">
        <v>372</v>
      </c>
      <c r="C5442">
        <v>85899155</v>
      </c>
      <c r="D5442" t="s">
        <v>3</v>
      </c>
      <c r="E5442">
        <v>23</v>
      </c>
      <c r="F5442" t="s">
        <v>8247</v>
      </c>
      <c r="G5442">
        <v>-4.7759854406800001E-2</v>
      </c>
    </row>
    <row r="5443" spans="1:7" x14ac:dyDescent="0.2">
      <c r="A5443" t="str">
        <f t="shared" si="460"/>
        <v>GHITM</v>
      </c>
      <c r="B5443" t="s">
        <v>372</v>
      </c>
      <c r="C5443">
        <v>85899306</v>
      </c>
      <c r="D5443" t="s">
        <v>8</v>
      </c>
      <c r="E5443">
        <v>24</v>
      </c>
      <c r="F5443" t="s">
        <v>8248</v>
      </c>
      <c r="G5443">
        <v>1.35977775655</v>
      </c>
    </row>
    <row r="5444" spans="1:7" x14ac:dyDescent="0.2">
      <c r="A5444" t="str">
        <f t="shared" si="460"/>
        <v>GHITM</v>
      </c>
      <c r="B5444" t="s">
        <v>372</v>
      </c>
      <c r="C5444">
        <v>85899349</v>
      </c>
      <c r="D5444" t="s">
        <v>8</v>
      </c>
      <c r="E5444">
        <v>24</v>
      </c>
      <c r="F5444" t="s">
        <v>8249</v>
      </c>
      <c r="G5444">
        <v>0.57771893926899998</v>
      </c>
    </row>
    <row r="5445" spans="1:7" x14ac:dyDescent="0.2">
      <c r="A5445" t="str">
        <f t="shared" si="460"/>
        <v>GHITM</v>
      </c>
      <c r="B5445" t="s">
        <v>372</v>
      </c>
      <c r="C5445">
        <v>85899364</v>
      </c>
      <c r="D5445" t="s">
        <v>8</v>
      </c>
      <c r="E5445">
        <v>23</v>
      </c>
      <c r="F5445" t="s">
        <v>8250</v>
      </c>
      <c r="G5445">
        <v>0.825234647569</v>
      </c>
    </row>
    <row r="5446" spans="1:7" x14ac:dyDescent="0.2">
      <c r="A5446" t="str">
        <f t="shared" si="460"/>
        <v>GHITM</v>
      </c>
      <c r="B5446" t="s">
        <v>372</v>
      </c>
      <c r="C5446">
        <v>85899372</v>
      </c>
      <c r="D5446" t="s">
        <v>8</v>
      </c>
      <c r="E5446">
        <v>24</v>
      </c>
      <c r="F5446" t="s">
        <v>8251</v>
      </c>
      <c r="G5446">
        <v>-8.6102437889900005E-2</v>
      </c>
    </row>
    <row r="5447" spans="1:7" x14ac:dyDescent="0.2">
      <c r="A5447" t="str">
        <f t="shared" si="460"/>
        <v>GHITM</v>
      </c>
      <c r="B5447" t="s">
        <v>372</v>
      </c>
      <c r="C5447">
        <v>85899486</v>
      </c>
      <c r="D5447" t="s">
        <v>8</v>
      </c>
      <c r="E5447">
        <v>24</v>
      </c>
      <c r="F5447" t="s">
        <v>8252</v>
      </c>
      <c r="G5447">
        <v>0.23691638746400001</v>
      </c>
    </row>
    <row r="5448" spans="1:7" x14ac:dyDescent="0.2">
      <c r="A5448" t="str">
        <f t="shared" si="460"/>
        <v>GHITM</v>
      </c>
      <c r="B5448" t="s">
        <v>372</v>
      </c>
      <c r="C5448">
        <v>85899376</v>
      </c>
      <c r="D5448" t="s">
        <v>3</v>
      </c>
      <c r="E5448">
        <v>23</v>
      </c>
      <c r="F5448" t="s">
        <v>8253</v>
      </c>
      <c r="G5448">
        <v>0.606062549442</v>
      </c>
    </row>
    <row r="5449" spans="1:7" x14ac:dyDescent="0.2">
      <c r="A5449" t="str">
        <f t="shared" si="460"/>
        <v>GHITM</v>
      </c>
      <c r="B5449" t="s">
        <v>372</v>
      </c>
      <c r="C5449">
        <v>85899316</v>
      </c>
      <c r="D5449" t="s">
        <v>8</v>
      </c>
      <c r="E5449">
        <v>24</v>
      </c>
      <c r="F5449" t="s">
        <v>8254</v>
      </c>
      <c r="G5449">
        <v>0.81498759587799996</v>
      </c>
    </row>
    <row r="5450" spans="1:7" x14ac:dyDescent="0.2">
      <c r="A5450" t="str">
        <f t="shared" ref="A5450:A5459" si="461">"GIGYF2"</f>
        <v>GIGYF2</v>
      </c>
      <c r="B5450" t="s">
        <v>161</v>
      </c>
      <c r="C5450">
        <v>233562162</v>
      </c>
      <c r="D5450" t="s">
        <v>3</v>
      </c>
      <c r="E5450">
        <v>23</v>
      </c>
      <c r="F5450" t="s">
        <v>8255</v>
      </c>
      <c r="G5450">
        <v>-1.37676178912E-2</v>
      </c>
    </row>
    <row r="5451" spans="1:7" x14ac:dyDescent="0.2">
      <c r="A5451" t="str">
        <f t="shared" si="461"/>
        <v>GIGYF2</v>
      </c>
      <c r="B5451" t="s">
        <v>161</v>
      </c>
      <c r="C5451">
        <v>233562115</v>
      </c>
      <c r="D5451" t="s">
        <v>3</v>
      </c>
      <c r="E5451">
        <v>24</v>
      </c>
      <c r="F5451" t="s">
        <v>8256</v>
      </c>
      <c r="G5451">
        <v>0.86277579082300004</v>
      </c>
    </row>
    <row r="5452" spans="1:7" x14ac:dyDescent="0.2">
      <c r="A5452" t="str">
        <f t="shared" si="461"/>
        <v>GIGYF2</v>
      </c>
      <c r="B5452" t="s">
        <v>161</v>
      </c>
      <c r="C5452">
        <v>233562283</v>
      </c>
      <c r="D5452" t="s">
        <v>8</v>
      </c>
      <c r="E5452">
        <v>22</v>
      </c>
      <c r="F5452" t="s">
        <v>8257</v>
      </c>
      <c r="G5452">
        <v>0.86291510150200001</v>
      </c>
    </row>
    <row r="5453" spans="1:7" x14ac:dyDescent="0.2">
      <c r="A5453" t="str">
        <f t="shared" si="461"/>
        <v>GIGYF2</v>
      </c>
      <c r="B5453" t="s">
        <v>161</v>
      </c>
      <c r="C5453">
        <v>233562294</v>
      </c>
      <c r="D5453" t="s">
        <v>8</v>
      </c>
      <c r="E5453">
        <v>23</v>
      </c>
      <c r="F5453" t="s">
        <v>8258</v>
      </c>
      <c r="G5453">
        <v>0.77590852081499995</v>
      </c>
    </row>
    <row r="5454" spans="1:7" x14ac:dyDescent="0.2">
      <c r="A5454" t="str">
        <f t="shared" si="461"/>
        <v>GIGYF2</v>
      </c>
      <c r="B5454" t="s">
        <v>161</v>
      </c>
      <c r="C5454">
        <v>233562026</v>
      </c>
      <c r="D5454" t="s">
        <v>8</v>
      </c>
      <c r="E5454">
        <v>23</v>
      </c>
      <c r="F5454" t="s">
        <v>8259</v>
      </c>
      <c r="G5454">
        <v>2.0878375130700001E-3</v>
      </c>
    </row>
    <row r="5455" spans="1:7" x14ac:dyDescent="0.2">
      <c r="A5455" t="str">
        <f t="shared" si="461"/>
        <v>GIGYF2</v>
      </c>
      <c r="B5455" t="s">
        <v>161</v>
      </c>
      <c r="C5455">
        <v>233562251</v>
      </c>
      <c r="D5455" t="s">
        <v>3</v>
      </c>
      <c r="E5455">
        <v>24</v>
      </c>
      <c r="F5455" t="s">
        <v>8260</v>
      </c>
      <c r="G5455">
        <v>-8.9215372831199999E-2</v>
      </c>
    </row>
    <row r="5456" spans="1:7" x14ac:dyDescent="0.2">
      <c r="A5456" t="str">
        <f t="shared" si="461"/>
        <v>GIGYF2</v>
      </c>
      <c r="B5456" t="s">
        <v>161</v>
      </c>
      <c r="C5456">
        <v>233562186</v>
      </c>
      <c r="D5456" t="s">
        <v>3</v>
      </c>
      <c r="E5456">
        <v>23</v>
      </c>
      <c r="F5456" t="s">
        <v>8261</v>
      </c>
      <c r="G5456">
        <v>6.7447255979900006E-2</v>
      </c>
    </row>
    <row r="5457" spans="1:7" x14ac:dyDescent="0.2">
      <c r="A5457" t="str">
        <f t="shared" si="461"/>
        <v>GIGYF2</v>
      </c>
      <c r="B5457" t="s">
        <v>161</v>
      </c>
      <c r="C5457">
        <v>233562110</v>
      </c>
      <c r="D5457" t="s">
        <v>3</v>
      </c>
      <c r="E5457">
        <v>22</v>
      </c>
      <c r="F5457" t="s">
        <v>8262</v>
      </c>
      <c r="G5457">
        <v>1.2743091076699999</v>
      </c>
    </row>
    <row r="5458" spans="1:7" x14ac:dyDescent="0.2">
      <c r="A5458" t="str">
        <f t="shared" si="461"/>
        <v>GIGYF2</v>
      </c>
      <c r="B5458" t="s">
        <v>161</v>
      </c>
      <c r="C5458">
        <v>233562102</v>
      </c>
      <c r="D5458" t="s">
        <v>8</v>
      </c>
      <c r="E5458">
        <v>23</v>
      </c>
      <c r="F5458" t="s">
        <v>8263</v>
      </c>
      <c r="G5458">
        <v>0.38323239777500001</v>
      </c>
    </row>
    <row r="5459" spans="1:7" x14ac:dyDescent="0.2">
      <c r="A5459" t="str">
        <f t="shared" si="461"/>
        <v>GIGYF2</v>
      </c>
      <c r="B5459" t="s">
        <v>161</v>
      </c>
      <c r="C5459">
        <v>233562037</v>
      </c>
      <c r="D5459" t="s">
        <v>8</v>
      </c>
      <c r="E5459">
        <v>22</v>
      </c>
      <c r="F5459" t="s">
        <v>8264</v>
      </c>
      <c r="G5459">
        <v>0.11179835802599999</v>
      </c>
    </row>
    <row r="5460" spans="1:7" x14ac:dyDescent="0.2">
      <c r="A5460" t="str">
        <f t="shared" ref="A5460:A5469" si="462">"GINS1"</f>
        <v>GINS1</v>
      </c>
      <c r="B5460" t="s">
        <v>352</v>
      </c>
      <c r="C5460">
        <v>25388565</v>
      </c>
      <c r="D5460" t="s">
        <v>8</v>
      </c>
      <c r="E5460">
        <v>24</v>
      </c>
      <c r="F5460" t="s">
        <v>8265</v>
      </c>
      <c r="G5460">
        <v>1.06147532789</v>
      </c>
    </row>
    <row r="5461" spans="1:7" x14ac:dyDescent="0.2">
      <c r="A5461" t="str">
        <f t="shared" si="462"/>
        <v>GINS1</v>
      </c>
      <c r="B5461" t="s">
        <v>352</v>
      </c>
      <c r="C5461">
        <v>25388608</v>
      </c>
      <c r="D5461" t="s">
        <v>8</v>
      </c>
      <c r="E5461">
        <v>23</v>
      </c>
      <c r="F5461" t="s">
        <v>8266</v>
      </c>
      <c r="G5461">
        <v>-7.02716284861E-3</v>
      </c>
    </row>
    <row r="5462" spans="1:7" x14ac:dyDescent="0.2">
      <c r="A5462" t="str">
        <f t="shared" si="462"/>
        <v>GINS1</v>
      </c>
      <c r="B5462" t="s">
        <v>352</v>
      </c>
      <c r="C5462">
        <v>25388556</v>
      </c>
      <c r="D5462" t="s">
        <v>8</v>
      </c>
      <c r="E5462">
        <v>22</v>
      </c>
      <c r="F5462" t="s">
        <v>8267</v>
      </c>
      <c r="G5462">
        <v>0.80292442179900003</v>
      </c>
    </row>
    <row r="5463" spans="1:7" x14ac:dyDescent="0.2">
      <c r="A5463" t="str">
        <f t="shared" si="462"/>
        <v>GINS1</v>
      </c>
      <c r="B5463" t="s">
        <v>352</v>
      </c>
      <c r="C5463">
        <v>25388541</v>
      </c>
      <c r="D5463" t="s">
        <v>8</v>
      </c>
      <c r="E5463">
        <v>24</v>
      </c>
      <c r="F5463" t="s">
        <v>8268</v>
      </c>
      <c r="G5463">
        <v>0.77539918835400001</v>
      </c>
    </row>
    <row r="5464" spans="1:7" x14ac:dyDescent="0.2">
      <c r="A5464" t="str">
        <f t="shared" si="462"/>
        <v>GINS1</v>
      </c>
      <c r="B5464" t="s">
        <v>352</v>
      </c>
      <c r="C5464">
        <v>25388512</v>
      </c>
      <c r="D5464" t="s">
        <v>8</v>
      </c>
      <c r="E5464">
        <v>24</v>
      </c>
      <c r="F5464" t="s">
        <v>8269</v>
      </c>
      <c r="G5464">
        <v>0.82613301152499996</v>
      </c>
    </row>
    <row r="5465" spans="1:7" x14ac:dyDescent="0.2">
      <c r="A5465" t="str">
        <f t="shared" si="462"/>
        <v>GINS1</v>
      </c>
      <c r="B5465" t="s">
        <v>352</v>
      </c>
      <c r="C5465">
        <v>25388334</v>
      </c>
      <c r="D5465" t="s">
        <v>8</v>
      </c>
      <c r="E5465">
        <v>23</v>
      </c>
      <c r="F5465" t="s">
        <v>8270</v>
      </c>
      <c r="G5465">
        <v>1.1123916605899999</v>
      </c>
    </row>
    <row r="5466" spans="1:7" x14ac:dyDescent="0.2">
      <c r="A5466" t="str">
        <f t="shared" si="462"/>
        <v>GINS1</v>
      </c>
      <c r="B5466" t="s">
        <v>352</v>
      </c>
      <c r="C5466">
        <v>25388472</v>
      </c>
      <c r="D5466" t="s">
        <v>3</v>
      </c>
      <c r="E5466">
        <v>24</v>
      </c>
      <c r="F5466" t="s">
        <v>8271</v>
      </c>
      <c r="G5466">
        <v>0.392920435116</v>
      </c>
    </row>
    <row r="5467" spans="1:7" x14ac:dyDescent="0.2">
      <c r="A5467" t="str">
        <f t="shared" si="462"/>
        <v>GINS1</v>
      </c>
      <c r="B5467" t="s">
        <v>352</v>
      </c>
      <c r="C5467">
        <v>25388451</v>
      </c>
      <c r="D5467" t="s">
        <v>3</v>
      </c>
      <c r="E5467">
        <v>23</v>
      </c>
      <c r="F5467" t="s">
        <v>8272</v>
      </c>
      <c r="G5467">
        <v>1.36315510986E-2</v>
      </c>
    </row>
    <row r="5468" spans="1:7" x14ac:dyDescent="0.2">
      <c r="A5468" t="str">
        <f t="shared" si="462"/>
        <v>GINS1</v>
      </c>
      <c r="B5468" t="s">
        <v>352</v>
      </c>
      <c r="C5468">
        <v>25388571</v>
      </c>
      <c r="D5468" t="s">
        <v>8</v>
      </c>
      <c r="E5468">
        <v>22</v>
      </c>
      <c r="F5468" t="s">
        <v>8273</v>
      </c>
      <c r="G5468">
        <v>0.69666744869899999</v>
      </c>
    </row>
    <row r="5469" spans="1:7" x14ac:dyDescent="0.2">
      <c r="A5469" t="str">
        <f t="shared" si="462"/>
        <v>GINS1</v>
      </c>
      <c r="B5469" t="s">
        <v>352</v>
      </c>
      <c r="C5469">
        <v>25388579</v>
      </c>
      <c r="D5469" t="s">
        <v>8</v>
      </c>
      <c r="E5469">
        <v>24</v>
      </c>
      <c r="F5469" t="s">
        <v>8274</v>
      </c>
      <c r="G5469">
        <v>0.14631780069899999</v>
      </c>
    </row>
    <row r="5470" spans="1:7" x14ac:dyDescent="0.2">
      <c r="A5470" t="str">
        <f t="shared" ref="A5470:A5478" si="463">"GINS3"</f>
        <v>GINS3</v>
      </c>
      <c r="B5470" t="s">
        <v>273</v>
      </c>
      <c r="C5470">
        <v>58426500</v>
      </c>
      <c r="D5470" t="s">
        <v>3</v>
      </c>
      <c r="E5470">
        <v>23</v>
      </c>
      <c r="F5470" t="s">
        <v>8275</v>
      </c>
      <c r="G5470">
        <v>4.7054457831900001E-2</v>
      </c>
    </row>
    <row r="5471" spans="1:7" x14ac:dyDescent="0.2">
      <c r="A5471" t="str">
        <f t="shared" si="463"/>
        <v>GINS3</v>
      </c>
      <c r="B5471" t="s">
        <v>273</v>
      </c>
      <c r="C5471">
        <v>58426329</v>
      </c>
      <c r="D5471" t="s">
        <v>3</v>
      </c>
      <c r="E5471">
        <v>24</v>
      </c>
      <c r="F5471" t="s">
        <v>8276</v>
      </c>
      <c r="G5471">
        <v>0.45577286145399998</v>
      </c>
    </row>
    <row r="5472" spans="1:7" x14ac:dyDescent="0.2">
      <c r="A5472" t="str">
        <f t="shared" si="463"/>
        <v>GINS3</v>
      </c>
      <c r="B5472" t="s">
        <v>273</v>
      </c>
      <c r="C5472">
        <v>58426373</v>
      </c>
      <c r="D5472" t="s">
        <v>8</v>
      </c>
      <c r="E5472">
        <v>24</v>
      </c>
      <c r="F5472" t="s">
        <v>8277</v>
      </c>
      <c r="G5472">
        <v>0.151528315626</v>
      </c>
    </row>
    <row r="5473" spans="1:7" x14ac:dyDescent="0.2">
      <c r="A5473" t="str">
        <f t="shared" si="463"/>
        <v>GINS3</v>
      </c>
      <c r="B5473" t="s">
        <v>273</v>
      </c>
      <c r="C5473">
        <v>58426272</v>
      </c>
      <c r="D5473" t="s">
        <v>3</v>
      </c>
      <c r="E5473">
        <v>22</v>
      </c>
      <c r="F5473" t="s">
        <v>8278</v>
      </c>
      <c r="G5473">
        <v>0.32401369063899998</v>
      </c>
    </row>
    <row r="5474" spans="1:7" x14ac:dyDescent="0.2">
      <c r="A5474" t="str">
        <f t="shared" si="463"/>
        <v>GINS3</v>
      </c>
      <c r="B5474" t="s">
        <v>273</v>
      </c>
      <c r="C5474">
        <v>58426460</v>
      </c>
      <c r="D5474" t="s">
        <v>3</v>
      </c>
      <c r="E5474">
        <v>24</v>
      </c>
      <c r="F5474" t="s">
        <v>8279</v>
      </c>
      <c r="G5474">
        <v>6.93414377251E-2</v>
      </c>
    </row>
    <row r="5475" spans="1:7" x14ac:dyDescent="0.2">
      <c r="A5475" t="str">
        <f t="shared" si="463"/>
        <v>GINS3</v>
      </c>
      <c r="B5475" t="s">
        <v>273</v>
      </c>
      <c r="C5475">
        <v>58426400</v>
      </c>
      <c r="D5475" t="s">
        <v>3</v>
      </c>
      <c r="E5475">
        <v>24</v>
      </c>
      <c r="F5475" t="s">
        <v>8280</v>
      </c>
      <c r="G5475">
        <v>1.9708386330900001</v>
      </c>
    </row>
    <row r="5476" spans="1:7" x14ac:dyDescent="0.2">
      <c r="A5476" t="str">
        <f t="shared" si="463"/>
        <v>GINS3</v>
      </c>
      <c r="B5476" t="s">
        <v>273</v>
      </c>
      <c r="C5476">
        <v>58426536</v>
      </c>
      <c r="D5476" t="s">
        <v>8</v>
      </c>
      <c r="E5476">
        <v>24</v>
      </c>
      <c r="F5476" t="s">
        <v>8281</v>
      </c>
      <c r="G5476">
        <v>-1.1515668675E-2</v>
      </c>
    </row>
    <row r="5477" spans="1:7" x14ac:dyDescent="0.2">
      <c r="A5477" t="str">
        <f t="shared" si="463"/>
        <v>GINS3</v>
      </c>
      <c r="B5477" t="s">
        <v>273</v>
      </c>
      <c r="C5477">
        <v>58426430</v>
      </c>
      <c r="D5477" t="s">
        <v>3</v>
      </c>
      <c r="E5477">
        <v>23</v>
      </c>
      <c r="F5477" t="s">
        <v>8282</v>
      </c>
      <c r="G5477">
        <v>0.57338850545999998</v>
      </c>
    </row>
    <row r="5478" spans="1:7" x14ac:dyDescent="0.2">
      <c r="A5478" t="str">
        <f t="shared" si="463"/>
        <v>GINS3</v>
      </c>
      <c r="B5478" t="s">
        <v>273</v>
      </c>
      <c r="C5478">
        <v>58426479</v>
      </c>
      <c r="D5478" t="s">
        <v>8</v>
      </c>
      <c r="E5478">
        <v>24</v>
      </c>
      <c r="F5478" t="s">
        <v>8283</v>
      </c>
      <c r="G5478">
        <v>0.16072318202800001</v>
      </c>
    </row>
    <row r="5479" spans="1:7" x14ac:dyDescent="0.2">
      <c r="A5479" t="str">
        <f t="shared" ref="A5479:A5488" si="464">"GINS4"</f>
        <v>GINS4</v>
      </c>
      <c r="B5479" t="s">
        <v>1491</v>
      </c>
      <c r="C5479">
        <v>41387017</v>
      </c>
      <c r="D5479" t="s">
        <v>8</v>
      </c>
      <c r="E5479">
        <v>23</v>
      </c>
      <c r="F5479" t="s">
        <v>8284</v>
      </c>
      <c r="G5479">
        <v>8.2187842214099999E-2</v>
      </c>
    </row>
    <row r="5480" spans="1:7" x14ac:dyDescent="0.2">
      <c r="A5480" t="str">
        <f t="shared" si="464"/>
        <v>GINS4</v>
      </c>
      <c r="B5480" t="s">
        <v>1491</v>
      </c>
      <c r="C5480">
        <v>41386930</v>
      </c>
      <c r="D5480" t="s">
        <v>8</v>
      </c>
      <c r="E5480">
        <v>24</v>
      </c>
      <c r="F5480" t="s">
        <v>8285</v>
      </c>
      <c r="G5480">
        <v>0.28200145354900003</v>
      </c>
    </row>
    <row r="5481" spans="1:7" x14ac:dyDescent="0.2">
      <c r="A5481" t="str">
        <f t="shared" si="464"/>
        <v>GINS4</v>
      </c>
      <c r="B5481" t="s">
        <v>1491</v>
      </c>
      <c r="C5481">
        <v>41386886</v>
      </c>
      <c r="D5481" t="s">
        <v>8</v>
      </c>
      <c r="E5481">
        <v>23</v>
      </c>
      <c r="F5481" t="s">
        <v>8286</v>
      </c>
      <c r="G5481">
        <v>0.25616101503400002</v>
      </c>
    </row>
    <row r="5482" spans="1:7" x14ac:dyDescent="0.2">
      <c r="A5482" t="str">
        <f t="shared" si="464"/>
        <v>GINS4</v>
      </c>
      <c r="B5482" t="s">
        <v>1491</v>
      </c>
      <c r="C5482">
        <v>41386791</v>
      </c>
      <c r="D5482" t="s">
        <v>8</v>
      </c>
      <c r="E5482">
        <v>24</v>
      </c>
      <c r="F5482" t="s">
        <v>8287</v>
      </c>
      <c r="G5482">
        <v>1.17896379502</v>
      </c>
    </row>
    <row r="5483" spans="1:7" x14ac:dyDescent="0.2">
      <c r="A5483" t="str">
        <f t="shared" si="464"/>
        <v>GINS4</v>
      </c>
      <c r="B5483" t="s">
        <v>1491</v>
      </c>
      <c r="C5483">
        <v>41386775</v>
      </c>
      <c r="D5483" t="s">
        <v>8</v>
      </c>
      <c r="E5483">
        <v>24</v>
      </c>
      <c r="F5483" t="s">
        <v>8288</v>
      </c>
      <c r="G5483">
        <v>0.248512235405</v>
      </c>
    </row>
    <row r="5484" spans="1:7" x14ac:dyDescent="0.2">
      <c r="A5484" t="str">
        <f t="shared" si="464"/>
        <v>GINS4</v>
      </c>
      <c r="B5484" t="s">
        <v>1491</v>
      </c>
      <c r="C5484">
        <v>41386758</v>
      </c>
      <c r="D5484" t="s">
        <v>8</v>
      </c>
      <c r="E5484">
        <v>24</v>
      </c>
      <c r="F5484" t="s">
        <v>8289</v>
      </c>
      <c r="G5484">
        <v>0.48408726023999998</v>
      </c>
    </row>
    <row r="5485" spans="1:7" x14ac:dyDescent="0.2">
      <c r="A5485" t="str">
        <f t="shared" si="464"/>
        <v>GINS4</v>
      </c>
      <c r="B5485" t="s">
        <v>1491</v>
      </c>
      <c r="C5485">
        <v>41386850</v>
      </c>
      <c r="D5485" t="s">
        <v>3</v>
      </c>
      <c r="E5485">
        <v>22</v>
      </c>
      <c r="F5485" t="s">
        <v>8290</v>
      </c>
      <c r="G5485">
        <v>0.84792629166300004</v>
      </c>
    </row>
    <row r="5486" spans="1:7" x14ac:dyDescent="0.2">
      <c r="A5486" t="str">
        <f t="shared" si="464"/>
        <v>GINS4</v>
      </c>
      <c r="B5486" t="s">
        <v>1491</v>
      </c>
      <c r="C5486">
        <v>41386837</v>
      </c>
      <c r="D5486" t="s">
        <v>3</v>
      </c>
      <c r="E5486">
        <v>24</v>
      </c>
      <c r="F5486" t="s">
        <v>8291</v>
      </c>
      <c r="G5486">
        <v>0.77973043304199996</v>
      </c>
    </row>
    <row r="5487" spans="1:7" x14ac:dyDescent="0.2">
      <c r="A5487" t="str">
        <f t="shared" si="464"/>
        <v>GINS4</v>
      </c>
      <c r="B5487" t="s">
        <v>1491</v>
      </c>
      <c r="C5487">
        <v>41386707</v>
      </c>
      <c r="D5487" t="s">
        <v>3</v>
      </c>
      <c r="E5487">
        <v>22</v>
      </c>
      <c r="F5487" t="s">
        <v>8292</v>
      </c>
      <c r="G5487">
        <v>2.1305491516600002E-2</v>
      </c>
    </row>
    <row r="5488" spans="1:7" x14ac:dyDescent="0.2">
      <c r="A5488" t="str">
        <f t="shared" si="464"/>
        <v>GINS4</v>
      </c>
      <c r="B5488" t="s">
        <v>1491</v>
      </c>
      <c r="C5488">
        <v>41386940</v>
      </c>
      <c r="D5488" t="s">
        <v>8</v>
      </c>
      <c r="E5488">
        <v>24</v>
      </c>
      <c r="F5488" t="s">
        <v>8293</v>
      </c>
      <c r="G5488">
        <v>0.97310991332100005</v>
      </c>
    </row>
    <row r="5489" spans="1:7" x14ac:dyDescent="0.2">
      <c r="A5489" t="str">
        <f t="shared" ref="A5489:A5498" si="465">"GLE1"</f>
        <v>GLE1</v>
      </c>
      <c r="B5489" t="s">
        <v>15</v>
      </c>
      <c r="C5489">
        <v>131267082</v>
      </c>
      <c r="D5489" t="s">
        <v>3</v>
      </c>
      <c r="E5489">
        <v>23</v>
      </c>
      <c r="F5489" t="s">
        <v>8294</v>
      </c>
      <c r="G5489">
        <v>0.50286947865700005</v>
      </c>
    </row>
    <row r="5490" spans="1:7" x14ac:dyDescent="0.2">
      <c r="A5490" t="str">
        <f t="shared" si="465"/>
        <v>GLE1</v>
      </c>
      <c r="B5490" t="s">
        <v>15</v>
      </c>
      <c r="C5490">
        <v>131267219</v>
      </c>
      <c r="D5490" t="s">
        <v>3</v>
      </c>
      <c r="E5490">
        <v>24</v>
      </c>
      <c r="F5490" t="s">
        <v>8295</v>
      </c>
      <c r="G5490">
        <v>0.93070336994699998</v>
      </c>
    </row>
    <row r="5491" spans="1:7" x14ac:dyDescent="0.2">
      <c r="A5491" t="str">
        <f t="shared" si="465"/>
        <v>GLE1</v>
      </c>
      <c r="B5491" t="s">
        <v>15</v>
      </c>
      <c r="C5491">
        <v>131267120</v>
      </c>
      <c r="D5491" t="s">
        <v>8</v>
      </c>
      <c r="E5491">
        <v>24</v>
      </c>
      <c r="F5491" t="s">
        <v>8296</v>
      </c>
      <c r="G5491">
        <v>0.42986677908299997</v>
      </c>
    </row>
    <row r="5492" spans="1:7" x14ac:dyDescent="0.2">
      <c r="A5492" t="str">
        <f t="shared" si="465"/>
        <v>GLE1</v>
      </c>
      <c r="B5492" t="s">
        <v>15</v>
      </c>
      <c r="C5492">
        <v>131267193</v>
      </c>
      <c r="D5492" t="s">
        <v>8</v>
      </c>
      <c r="E5492">
        <v>24</v>
      </c>
      <c r="F5492" t="s">
        <v>8297</v>
      </c>
      <c r="G5492">
        <v>0.89993239270299996</v>
      </c>
    </row>
    <row r="5493" spans="1:7" x14ac:dyDescent="0.2">
      <c r="A5493" t="str">
        <f t="shared" si="465"/>
        <v>GLE1</v>
      </c>
      <c r="B5493" t="s">
        <v>15</v>
      </c>
      <c r="C5493">
        <v>131267097</v>
      </c>
      <c r="D5493" t="s">
        <v>8</v>
      </c>
      <c r="E5493">
        <v>21</v>
      </c>
      <c r="F5493" t="s">
        <v>8298</v>
      </c>
      <c r="G5493">
        <v>0.68843271832599995</v>
      </c>
    </row>
    <row r="5494" spans="1:7" x14ac:dyDescent="0.2">
      <c r="A5494" t="str">
        <f t="shared" si="465"/>
        <v>GLE1</v>
      </c>
      <c r="B5494" t="s">
        <v>15</v>
      </c>
      <c r="C5494">
        <v>131267142</v>
      </c>
      <c r="D5494" t="s">
        <v>8</v>
      </c>
      <c r="E5494">
        <v>24</v>
      </c>
      <c r="F5494" t="s">
        <v>8299</v>
      </c>
      <c r="G5494">
        <v>0.35456312144399998</v>
      </c>
    </row>
    <row r="5495" spans="1:7" x14ac:dyDescent="0.2">
      <c r="A5495" t="str">
        <f t="shared" si="465"/>
        <v>GLE1</v>
      </c>
      <c r="B5495" t="s">
        <v>15</v>
      </c>
      <c r="C5495">
        <v>131267242</v>
      </c>
      <c r="D5495" t="s">
        <v>3</v>
      </c>
      <c r="E5495">
        <v>24</v>
      </c>
      <c r="F5495" t="s">
        <v>8300</v>
      </c>
      <c r="G5495">
        <v>0.87098663704500001</v>
      </c>
    </row>
    <row r="5496" spans="1:7" x14ac:dyDescent="0.2">
      <c r="A5496" t="str">
        <f t="shared" si="465"/>
        <v>GLE1</v>
      </c>
      <c r="B5496" t="s">
        <v>15</v>
      </c>
      <c r="C5496">
        <v>131266968</v>
      </c>
      <c r="D5496" t="s">
        <v>8</v>
      </c>
      <c r="E5496">
        <v>24</v>
      </c>
      <c r="F5496" t="s">
        <v>8301</v>
      </c>
      <c r="G5496">
        <v>0.20439005509200001</v>
      </c>
    </row>
    <row r="5497" spans="1:7" x14ac:dyDescent="0.2">
      <c r="A5497" t="str">
        <f t="shared" si="465"/>
        <v>GLE1</v>
      </c>
      <c r="B5497" t="s">
        <v>15</v>
      </c>
      <c r="C5497">
        <v>131267053</v>
      </c>
      <c r="D5497" t="s">
        <v>8</v>
      </c>
      <c r="E5497">
        <v>24</v>
      </c>
      <c r="F5497" t="s">
        <v>8302</v>
      </c>
      <c r="G5497">
        <v>1.1693642373499999</v>
      </c>
    </row>
    <row r="5498" spans="1:7" x14ac:dyDescent="0.2">
      <c r="A5498" t="str">
        <f t="shared" si="465"/>
        <v>GLE1</v>
      </c>
      <c r="B5498" t="s">
        <v>15</v>
      </c>
      <c r="C5498">
        <v>131266963</v>
      </c>
      <c r="D5498" t="s">
        <v>8</v>
      </c>
      <c r="E5498">
        <v>24</v>
      </c>
      <c r="F5498" t="s">
        <v>8303</v>
      </c>
      <c r="G5498">
        <v>0.24349349376900001</v>
      </c>
    </row>
    <row r="5499" spans="1:7" x14ac:dyDescent="0.2">
      <c r="A5499" t="str">
        <f t="shared" ref="A5499:A5508" si="466">"GLOD5"</f>
        <v>GLOD5</v>
      </c>
      <c r="B5499" t="s">
        <v>172</v>
      </c>
      <c r="C5499">
        <v>48620148</v>
      </c>
      <c r="D5499" t="s">
        <v>3</v>
      </c>
      <c r="E5499">
        <v>23</v>
      </c>
      <c r="F5499" t="s">
        <v>8304</v>
      </c>
      <c r="G5499">
        <v>0.63654646310600005</v>
      </c>
    </row>
    <row r="5500" spans="1:7" x14ac:dyDescent="0.2">
      <c r="A5500" t="str">
        <f t="shared" si="466"/>
        <v>GLOD5</v>
      </c>
      <c r="B5500" t="s">
        <v>172</v>
      </c>
      <c r="C5500">
        <v>48620169</v>
      </c>
      <c r="D5500" t="s">
        <v>3</v>
      </c>
      <c r="E5500">
        <v>24</v>
      </c>
      <c r="F5500" t="s">
        <v>8305</v>
      </c>
      <c r="G5500">
        <v>0.78767915161400004</v>
      </c>
    </row>
    <row r="5501" spans="1:7" x14ac:dyDescent="0.2">
      <c r="A5501" t="str">
        <f t="shared" si="466"/>
        <v>GLOD5</v>
      </c>
      <c r="B5501" t="s">
        <v>172</v>
      </c>
      <c r="C5501">
        <v>48620298</v>
      </c>
      <c r="D5501" t="s">
        <v>8</v>
      </c>
      <c r="E5501">
        <v>24</v>
      </c>
      <c r="F5501" t="s">
        <v>8306</v>
      </c>
      <c r="G5501">
        <v>1.0637194614700001</v>
      </c>
    </row>
    <row r="5502" spans="1:7" x14ac:dyDescent="0.2">
      <c r="A5502" t="str">
        <f t="shared" si="466"/>
        <v>GLOD5</v>
      </c>
      <c r="B5502" t="s">
        <v>172</v>
      </c>
      <c r="C5502">
        <v>48620221</v>
      </c>
      <c r="D5502" t="s">
        <v>3</v>
      </c>
      <c r="E5502">
        <v>23</v>
      </c>
      <c r="F5502" t="s">
        <v>8307</v>
      </c>
      <c r="G5502">
        <v>0.35327315401300002</v>
      </c>
    </row>
    <row r="5503" spans="1:7" x14ac:dyDescent="0.2">
      <c r="A5503" t="str">
        <f t="shared" si="466"/>
        <v>GLOD5</v>
      </c>
      <c r="B5503" t="s">
        <v>172</v>
      </c>
      <c r="C5503">
        <v>48620326</v>
      </c>
      <c r="D5503" t="s">
        <v>3</v>
      </c>
      <c r="E5503">
        <v>24</v>
      </c>
      <c r="F5503" t="s">
        <v>8308</v>
      </c>
      <c r="G5503">
        <v>0.93199535621100005</v>
      </c>
    </row>
    <row r="5504" spans="1:7" x14ac:dyDescent="0.2">
      <c r="A5504" t="str">
        <f t="shared" si="466"/>
        <v>GLOD5</v>
      </c>
      <c r="B5504" t="s">
        <v>172</v>
      </c>
      <c r="C5504">
        <v>48620403</v>
      </c>
      <c r="D5504" t="s">
        <v>3</v>
      </c>
      <c r="E5504">
        <v>24</v>
      </c>
      <c r="F5504" t="s">
        <v>8309</v>
      </c>
      <c r="G5504">
        <v>0.95361288241300002</v>
      </c>
    </row>
    <row r="5505" spans="1:7" x14ac:dyDescent="0.2">
      <c r="A5505" t="str">
        <f t="shared" si="466"/>
        <v>GLOD5</v>
      </c>
      <c r="B5505" t="s">
        <v>172</v>
      </c>
      <c r="C5505">
        <v>48620241</v>
      </c>
      <c r="D5505" t="s">
        <v>8</v>
      </c>
      <c r="E5505">
        <v>25</v>
      </c>
      <c r="F5505" t="s">
        <v>8310</v>
      </c>
      <c r="G5505">
        <v>-5.2669824900600003E-3</v>
      </c>
    </row>
    <row r="5506" spans="1:7" x14ac:dyDescent="0.2">
      <c r="A5506" t="str">
        <f t="shared" si="466"/>
        <v>GLOD5</v>
      </c>
      <c r="B5506" t="s">
        <v>172</v>
      </c>
      <c r="C5506">
        <v>48620257</v>
      </c>
      <c r="D5506" t="s">
        <v>8</v>
      </c>
      <c r="E5506">
        <v>24</v>
      </c>
      <c r="F5506" t="s">
        <v>8311</v>
      </c>
      <c r="G5506">
        <v>0.982667656118</v>
      </c>
    </row>
    <row r="5507" spans="1:7" x14ac:dyDescent="0.2">
      <c r="A5507" t="str">
        <f t="shared" si="466"/>
        <v>GLOD5</v>
      </c>
      <c r="B5507" t="s">
        <v>172</v>
      </c>
      <c r="C5507">
        <v>48620121</v>
      </c>
      <c r="D5507" t="s">
        <v>3</v>
      </c>
      <c r="E5507">
        <v>23</v>
      </c>
      <c r="F5507" t="s">
        <v>8312</v>
      </c>
      <c r="G5507">
        <v>0.67354390782499995</v>
      </c>
    </row>
    <row r="5508" spans="1:7" x14ac:dyDescent="0.2">
      <c r="A5508" t="str">
        <f t="shared" si="466"/>
        <v>GLOD5</v>
      </c>
      <c r="B5508" t="s">
        <v>172</v>
      </c>
      <c r="C5508">
        <v>48620435</v>
      </c>
      <c r="D5508" t="s">
        <v>8</v>
      </c>
      <c r="E5508">
        <v>24</v>
      </c>
      <c r="F5508" t="s">
        <v>8313</v>
      </c>
      <c r="G5508">
        <v>0.82401634562799997</v>
      </c>
    </row>
    <row r="5509" spans="1:7" x14ac:dyDescent="0.2">
      <c r="A5509" t="str">
        <f t="shared" ref="A5509:A5518" si="467">"GLS"</f>
        <v>GLS</v>
      </c>
      <c r="B5509" t="s">
        <v>161</v>
      </c>
      <c r="C5509">
        <v>191745555</v>
      </c>
      <c r="D5509" t="s">
        <v>3</v>
      </c>
      <c r="E5509">
        <v>23</v>
      </c>
      <c r="F5509" t="s">
        <v>8314</v>
      </c>
      <c r="G5509">
        <v>1.0359070995099999</v>
      </c>
    </row>
    <row r="5510" spans="1:7" x14ac:dyDescent="0.2">
      <c r="A5510" t="str">
        <f t="shared" si="467"/>
        <v>GLS</v>
      </c>
      <c r="B5510" t="s">
        <v>161</v>
      </c>
      <c r="C5510">
        <v>191745683</v>
      </c>
      <c r="D5510" t="s">
        <v>3</v>
      </c>
      <c r="E5510">
        <v>24</v>
      </c>
      <c r="F5510" t="s">
        <v>8315</v>
      </c>
      <c r="G5510">
        <v>0.22710204468799999</v>
      </c>
    </row>
    <row r="5511" spans="1:7" x14ac:dyDescent="0.2">
      <c r="A5511" t="str">
        <f t="shared" si="467"/>
        <v>GLS</v>
      </c>
      <c r="B5511" t="s">
        <v>161</v>
      </c>
      <c r="C5511">
        <v>191745717</v>
      </c>
      <c r="D5511" t="s">
        <v>3</v>
      </c>
      <c r="E5511">
        <v>24</v>
      </c>
      <c r="F5511" t="s">
        <v>8316</v>
      </c>
      <c r="G5511">
        <v>0.610391978547</v>
      </c>
    </row>
    <row r="5512" spans="1:7" x14ac:dyDescent="0.2">
      <c r="A5512" t="str">
        <f t="shared" si="467"/>
        <v>GLS</v>
      </c>
      <c r="B5512" t="s">
        <v>161</v>
      </c>
      <c r="C5512">
        <v>191745732</v>
      </c>
      <c r="D5512" t="s">
        <v>3</v>
      </c>
      <c r="E5512">
        <v>24</v>
      </c>
      <c r="F5512" t="s">
        <v>8317</v>
      </c>
      <c r="G5512">
        <v>0.52062949919299994</v>
      </c>
    </row>
    <row r="5513" spans="1:7" x14ac:dyDescent="0.2">
      <c r="A5513" t="str">
        <f t="shared" si="467"/>
        <v>GLS</v>
      </c>
      <c r="B5513" t="s">
        <v>161</v>
      </c>
      <c r="C5513">
        <v>191745576</v>
      </c>
      <c r="D5513" t="s">
        <v>3</v>
      </c>
      <c r="E5513">
        <v>24</v>
      </c>
      <c r="F5513" t="s">
        <v>8318</v>
      </c>
      <c r="G5513">
        <v>0.209408486447</v>
      </c>
    </row>
    <row r="5514" spans="1:7" x14ac:dyDescent="0.2">
      <c r="A5514" t="str">
        <f t="shared" si="467"/>
        <v>GLS</v>
      </c>
      <c r="B5514" t="s">
        <v>161</v>
      </c>
      <c r="C5514">
        <v>191745776</v>
      </c>
      <c r="D5514" t="s">
        <v>3</v>
      </c>
      <c r="E5514">
        <v>22</v>
      </c>
      <c r="F5514" t="s">
        <v>8319</v>
      </c>
      <c r="G5514">
        <v>0.58908852650599997</v>
      </c>
    </row>
    <row r="5515" spans="1:7" x14ac:dyDescent="0.2">
      <c r="A5515" t="str">
        <f t="shared" si="467"/>
        <v>GLS</v>
      </c>
      <c r="B5515" t="s">
        <v>161</v>
      </c>
      <c r="C5515">
        <v>191745767</v>
      </c>
      <c r="D5515" t="s">
        <v>8</v>
      </c>
      <c r="E5515">
        <v>23</v>
      </c>
      <c r="F5515" t="s">
        <v>8320</v>
      </c>
      <c r="G5515">
        <v>0.33655009262000002</v>
      </c>
    </row>
    <row r="5516" spans="1:7" x14ac:dyDescent="0.2">
      <c r="A5516" t="str">
        <f t="shared" si="467"/>
        <v>GLS</v>
      </c>
      <c r="B5516" t="s">
        <v>161</v>
      </c>
      <c r="C5516">
        <v>191745808</v>
      </c>
      <c r="D5516" t="s">
        <v>8</v>
      </c>
      <c r="E5516">
        <v>23</v>
      </c>
      <c r="F5516" t="s">
        <v>8321</v>
      </c>
      <c r="G5516">
        <v>1.0830871319599999</v>
      </c>
    </row>
    <row r="5517" spans="1:7" x14ac:dyDescent="0.2">
      <c r="A5517" t="str">
        <f t="shared" si="467"/>
        <v>GLS</v>
      </c>
      <c r="B5517" t="s">
        <v>161</v>
      </c>
      <c r="C5517">
        <v>191745764</v>
      </c>
      <c r="D5517" t="s">
        <v>3</v>
      </c>
      <c r="E5517">
        <v>24</v>
      </c>
      <c r="F5517" t="s">
        <v>8322</v>
      </c>
      <c r="G5517">
        <v>0.393214468988</v>
      </c>
    </row>
    <row r="5518" spans="1:7" x14ac:dyDescent="0.2">
      <c r="A5518" t="str">
        <f t="shared" si="467"/>
        <v>GLS</v>
      </c>
      <c r="B5518" t="s">
        <v>161</v>
      </c>
      <c r="C5518">
        <v>191745585</v>
      </c>
      <c r="D5518" t="s">
        <v>8</v>
      </c>
      <c r="E5518">
        <v>23</v>
      </c>
      <c r="F5518" t="s">
        <v>8323</v>
      </c>
      <c r="G5518">
        <v>0.88100576852900003</v>
      </c>
    </row>
    <row r="5519" spans="1:7" x14ac:dyDescent="0.2">
      <c r="A5519" t="str">
        <f t="shared" ref="A5519:A5538" si="468">"GNE"</f>
        <v>GNE</v>
      </c>
      <c r="B5519" t="s">
        <v>15</v>
      </c>
      <c r="C5519">
        <v>36249121</v>
      </c>
      <c r="D5519" t="s">
        <v>8</v>
      </c>
      <c r="E5519">
        <v>24</v>
      </c>
      <c r="F5519" t="s">
        <v>8324</v>
      </c>
      <c r="G5519">
        <v>-1.8718190067700001E-2</v>
      </c>
    </row>
    <row r="5520" spans="1:7" x14ac:dyDescent="0.2">
      <c r="A5520" t="str">
        <f t="shared" si="468"/>
        <v>GNE</v>
      </c>
      <c r="B5520" t="s">
        <v>15</v>
      </c>
      <c r="C5520">
        <v>36249273</v>
      </c>
      <c r="D5520" t="s">
        <v>8</v>
      </c>
      <c r="E5520">
        <v>28</v>
      </c>
      <c r="F5520" t="s">
        <v>8325</v>
      </c>
      <c r="G5520">
        <v>-4.1289760653400003E-2</v>
      </c>
    </row>
    <row r="5521" spans="1:7" x14ac:dyDescent="0.2">
      <c r="A5521" t="str">
        <f t="shared" si="468"/>
        <v>GNE</v>
      </c>
      <c r="B5521" t="s">
        <v>15</v>
      </c>
      <c r="C5521">
        <v>36249274</v>
      </c>
      <c r="D5521" t="s">
        <v>8</v>
      </c>
      <c r="E5521">
        <v>24</v>
      </c>
      <c r="F5521" t="s">
        <v>8326</v>
      </c>
      <c r="G5521">
        <v>1.19436897179E-2</v>
      </c>
    </row>
    <row r="5522" spans="1:7" x14ac:dyDescent="0.2">
      <c r="A5522" t="str">
        <f t="shared" si="468"/>
        <v>GNE</v>
      </c>
      <c r="B5522" t="s">
        <v>15</v>
      </c>
      <c r="C5522">
        <v>36249298</v>
      </c>
      <c r="D5522" t="s">
        <v>8</v>
      </c>
      <c r="E5522">
        <v>25</v>
      </c>
      <c r="F5522" t="s">
        <v>8327</v>
      </c>
      <c r="G5522">
        <v>-7.1100118175300001E-2</v>
      </c>
    </row>
    <row r="5523" spans="1:7" x14ac:dyDescent="0.2">
      <c r="A5523" t="str">
        <f t="shared" si="468"/>
        <v>GNE</v>
      </c>
      <c r="B5523" t="s">
        <v>15</v>
      </c>
      <c r="C5523">
        <v>36249331</v>
      </c>
      <c r="D5523" t="s">
        <v>8</v>
      </c>
      <c r="E5523">
        <v>24</v>
      </c>
      <c r="F5523" t="s">
        <v>8328</v>
      </c>
      <c r="G5523">
        <v>-1.18069951883E-2</v>
      </c>
    </row>
    <row r="5524" spans="1:7" x14ac:dyDescent="0.2">
      <c r="A5524" t="str">
        <f t="shared" si="468"/>
        <v>GNE</v>
      </c>
      <c r="B5524" t="s">
        <v>15</v>
      </c>
      <c r="C5524">
        <v>36258224</v>
      </c>
      <c r="D5524" t="s">
        <v>8</v>
      </c>
      <c r="E5524">
        <v>24</v>
      </c>
      <c r="F5524" t="s">
        <v>8329</v>
      </c>
      <c r="G5524">
        <v>0.124966183274</v>
      </c>
    </row>
    <row r="5525" spans="1:7" x14ac:dyDescent="0.2">
      <c r="A5525" t="str">
        <f t="shared" si="468"/>
        <v>GNE</v>
      </c>
      <c r="B5525" t="s">
        <v>15</v>
      </c>
      <c r="C5525">
        <v>36258522</v>
      </c>
      <c r="D5525" t="s">
        <v>3</v>
      </c>
      <c r="E5525">
        <v>23</v>
      </c>
      <c r="F5525" t="s">
        <v>8330</v>
      </c>
      <c r="G5525">
        <v>0.44505447840200002</v>
      </c>
    </row>
    <row r="5526" spans="1:7" x14ac:dyDescent="0.2">
      <c r="A5526" t="str">
        <f t="shared" si="468"/>
        <v>GNE</v>
      </c>
      <c r="B5526" t="s">
        <v>15</v>
      </c>
      <c r="C5526">
        <v>36258294</v>
      </c>
      <c r="D5526" t="s">
        <v>3</v>
      </c>
      <c r="E5526">
        <v>24</v>
      </c>
      <c r="F5526" t="s">
        <v>8331</v>
      </c>
      <c r="G5526">
        <v>5.1718349036599998E-2</v>
      </c>
    </row>
    <row r="5527" spans="1:7" x14ac:dyDescent="0.2">
      <c r="A5527" t="str">
        <f t="shared" si="468"/>
        <v>GNE</v>
      </c>
      <c r="B5527" t="s">
        <v>15</v>
      </c>
      <c r="C5527">
        <v>36249113</v>
      </c>
      <c r="D5527" t="s">
        <v>3</v>
      </c>
      <c r="E5527">
        <v>24</v>
      </c>
      <c r="F5527" t="s">
        <v>8332</v>
      </c>
      <c r="G5527">
        <v>6.0149010319400002E-2</v>
      </c>
    </row>
    <row r="5528" spans="1:7" x14ac:dyDescent="0.2">
      <c r="A5528" t="str">
        <f t="shared" si="468"/>
        <v>GNE</v>
      </c>
      <c r="B5528" t="s">
        <v>15</v>
      </c>
      <c r="C5528">
        <v>36249131</v>
      </c>
      <c r="D5528" t="s">
        <v>3</v>
      </c>
      <c r="E5528">
        <v>26</v>
      </c>
      <c r="F5528" t="s">
        <v>8333</v>
      </c>
      <c r="G5528">
        <v>1.7497039963800001E-2</v>
      </c>
    </row>
    <row r="5529" spans="1:7" x14ac:dyDescent="0.2">
      <c r="A5529" t="str">
        <f t="shared" si="468"/>
        <v>GNE</v>
      </c>
      <c r="B5529" t="s">
        <v>15</v>
      </c>
      <c r="C5529">
        <v>36249188</v>
      </c>
      <c r="D5529" t="s">
        <v>3</v>
      </c>
      <c r="E5529">
        <v>25</v>
      </c>
      <c r="F5529" t="s">
        <v>8334</v>
      </c>
      <c r="G5529">
        <v>-1.84849485031E-2</v>
      </c>
    </row>
    <row r="5530" spans="1:7" x14ac:dyDescent="0.2">
      <c r="A5530" t="str">
        <f t="shared" si="468"/>
        <v>GNE</v>
      </c>
      <c r="B5530" t="s">
        <v>15</v>
      </c>
      <c r="C5530">
        <v>36249219</v>
      </c>
      <c r="D5530" t="s">
        <v>3</v>
      </c>
      <c r="E5530">
        <v>25</v>
      </c>
      <c r="F5530" t="s">
        <v>8335</v>
      </c>
      <c r="G5530">
        <v>-6.2619204999599998E-2</v>
      </c>
    </row>
    <row r="5531" spans="1:7" x14ac:dyDescent="0.2">
      <c r="A5531" t="str">
        <f t="shared" si="468"/>
        <v>GNE</v>
      </c>
      <c r="B5531" t="s">
        <v>15</v>
      </c>
      <c r="C5531">
        <v>36249319</v>
      </c>
      <c r="D5531" t="s">
        <v>3</v>
      </c>
      <c r="E5531">
        <v>25</v>
      </c>
      <c r="F5531" t="s">
        <v>8336</v>
      </c>
      <c r="G5531">
        <v>-3.5199045363000003E-2</v>
      </c>
    </row>
    <row r="5532" spans="1:7" x14ac:dyDescent="0.2">
      <c r="A5532" t="str">
        <f t="shared" si="468"/>
        <v>GNE</v>
      </c>
      <c r="B5532" t="s">
        <v>15</v>
      </c>
      <c r="C5532">
        <v>36258262</v>
      </c>
      <c r="D5532" t="s">
        <v>3</v>
      </c>
      <c r="E5532">
        <v>24</v>
      </c>
      <c r="F5532" t="s">
        <v>8337</v>
      </c>
      <c r="G5532">
        <v>0.63314289393800005</v>
      </c>
    </row>
    <row r="5533" spans="1:7" x14ac:dyDescent="0.2">
      <c r="A5533" t="str">
        <f t="shared" si="468"/>
        <v>GNE</v>
      </c>
      <c r="B5533" t="s">
        <v>15</v>
      </c>
      <c r="C5533">
        <v>36258504</v>
      </c>
      <c r="D5533" t="s">
        <v>3</v>
      </c>
      <c r="E5533">
        <v>24</v>
      </c>
      <c r="F5533" t="s">
        <v>8338</v>
      </c>
      <c r="G5533">
        <v>0.39600833487699999</v>
      </c>
    </row>
    <row r="5534" spans="1:7" x14ac:dyDescent="0.2">
      <c r="A5534" t="str">
        <f t="shared" si="468"/>
        <v>GNE</v>
      </c>
      <c r="B5534" t="s">
        <v>15</v>
      </c>
      <c r="C5534">
        <v>36258496</v>
      </c>
      <c r="D5534" t="s">
        <v>3</v>
      </c>
      <c r="E5534">
        <v>22</v>
      </c>
      <c r="F5534" t="s">
        <v>8339</v>
      </c>
      <c r="G5534">
        <v>3.1219363588000002E-3</v>
      </c>
    </row>
    <row r="5535" spans="1:7" x14ac:dyDescent="0.2">
      <c r="A5535" t="str">
        <f t="shared" si="468"/>
        <v>GNE</v>
      </c>
      <c r="B5535" t="s">
        <v>15</v>
      </c>
      <c r="C5535">
        <v>36258339</v>
      </c>
      <c r="D5535" t="s">
        <v>3</v>
      </c>
      <c r="E5535">
        <v>23</v>
      </c>
      <c r="F5535" t="s">
        <v>8340</v>
      </c>
      <c r="G5535">
        <v>0.74912957500599997</v>
      </c>
    </row>
    <row r="5536" spans="1:7" x14ac:dyDescent="0.2">
      <c r="A5536" t="str">
        <f t="shared" si="468"/>
        <v>GNE</v>
      </c>
      <c r="B5536" t="s">
        <v>15</v>
      </c>
      <c r="C5536">
        <v>36258410</v>
      </c>
      <c r="D5536" t="s">
        <v>3</v>
      </c>
      <c r="E5536">
        <v>23</v>
      </c>
      <c r="F5536" t="s">
        <v>8341</v>
      </c>
      <c r="G5536">
        <v>1.6177275310599999</v>
      </c>
    </row>
    <row r="5537" spans="1:7" x14ac:dyDescent="0.2">
      <c r="A5537" t="str">
        <f t="shared" si="468"/>
        <v>GNE</v>
      </c>
      <c r="B5537" t="s">
        <v>15</v>
      </c>
      <c r="C5537">
        <v>36258482</v>
      </c>
      <c r="D5537" t="s">
        <v>3</v>
      </c>
      <c r="E5537">
        <v>24</v>
      </c>
      <c r="F5537" t="s">
        <v>8342</v>
      </c>
      <c r="G5537">
        <v>4.4993550666100002E-2</v>
      </c>
    </row>
    <row r="5538" spans="1:7" x14ac:dyDescent="0.2">
      <c r="A5538" t="str">
        <f t="shared" si="468"/>
        <v>GNE</v>
      </c>
      <c r="B5538" t="s">
        <v>15</v>
      </c>
      <c r="C5538">
        <v>36258491</v>
      </c>
      <c r="D5538" t="s">
        <v>3</v>
      </c>
      <c r="E5538">
        <v>23</v>
      </c>
      <c r="F5538" t="s">
        <v>8343</v>
      </c>
      <c r="G5538">
        <v>0.51095295940700003</v>
      </c>
    </row>
    <row r="5539" spans="1:7" x14ac:dyDescent="0.2">
      <c r="A5539" t="str">
        <f t="shared" ref="A5539:A5554" si="469">"GNL2"</f>
        <v>GNL2</v>
      </c>
      <c r="B5539" t="s">
        <v>35</v>
      </c>
      <c r="C5539">
        <v>38061528</v>
      </c>
      <c r="D5539" t="s">
        <v>3</v>
      </c>
      <c r="E5539">
        <v>24</v>
      </c>
      <c r="F5539" t="s">
        <v>8344</v>
      </c>
      <c r="G5539">
        <v>9.5141916285599992E-3</v>
      </c>
    </row>
    <row r="5540" spans="1:7" x14ac:dyDescent="0.2">
      <c r="A5540" t="str">
        <f t="shared" si="469"/>
        <v>GNL2</v>
      </c>
      <c r="B5540" t="s">
        <v>35</v>
      </c>
      <c r="C5540">
        <v>38061526</v>
      </c>
      <c r="D5540" t="s">
        <v>8</v>
      </c>
      <c r="E5540">
        <v>23</v>
      </c>
      <c r="F5540" t="s">
        <v>8345</v>
      </c>
      <c r="G5540">
        <v>5.1408557325199999E-2</v>
      </c>
    </row>
    <row r="5541" spans="1:7" x14ac:dyDescent="0.2">
      <c r="A5541" t="str">
        <f t="shared" si="469"/>
        <v>GNL2</v>
      </c>
      <c r="B5541" t="s">
        <v>35</v>
      </c>
      <c r="C5541">
        <v>38061384</v>
      </c>
      <c r="D5541" t="s">
        <v>8</v>
      </c>
      <c r="E5541">
        <v>23</v>
      </c>
      <c r="F5541" t="s">
        <v>8346</v>
      </c>
      <c r="G5541">
        <v>0.279625414924</v>
      </c>
    </row>
    <row r="5542" spans="1:7" x14ac:dyDescent="0.2">
      <c r="A5542" t="str">
        <f t="shared" si="469"/>
        <v>GNL2</v>
      </c>
      <c r="B5542" t="s">
        <v>35</v>
      </c>
      <c r="C5542">
        <v>38061412</v>
      </c>
      <c r="D5542" t="s">
        <v>8</v>
      </c>
      <c r="E5542">
        <v>23</v>
      </c>
      <c r="F5542" t="s">
        <v>8347</v>
      </c>
      <c r="G5542">
        <v>2.5289216577399999E-2</v>
      </c>
    </row>
    <row r="5543" spans="1:7" x14ac:dyDescent="0.2">
      <c r="A5543" t="str">
        <f t="shared" si="469"/>
        <v>GNL2</v>
      </c>
      <c r="B5543" t="s">
        <v>35</v>
      </c>
      <c r="C5543">
        <v>38061523</v>
      </c>
      <c r="D5543" t="s">
        <v>3</v>
      </c>
      <c r="E5543">
        <v>24</v>
      </c>
      <c r="F5543" t="s">
        <v>8348</v>
      </c>
      <c r="G5543">
        <v>-1.6123741597500001E-2</v>
      </c>
    </row>
    <row r="5544" spans="1:7" x14ac:dyDescent="0.2">
      <c r="A5544" t="str">
        <f t="shared" si="469"/>
        <v>GNL2</v>
      </c>
      <c r="B5544" t="s">
        <v>35</v>
      </c>
      <c r="C5544">
        <v>38061509</v>
      </c>
      <c r="D5544" t="s">
        <v>3</v>
      </c>
      <c r="E5544">
        <v>23</v>
      </c>
      <c r="F5544" t="s">
        <v>8349</v>
      </c>
      <c r="G5544">
        <v>0.44390214895199998</v>
      </c>
    </row>
    <row r="5545" spans="1:7" x14ac:dyDescent="0.2">
      <c r="A5545" t="str">
        <f t="shared" si="469"/>
        <v>GNL2</v>
      </c>
      <c r="B5545" t="s">
        <v>35</v>
      </c>
      <c r="C5545">
        <v>38061468</v>
      </c>
      <c r="D5545" t="s">
        <v>8</v>
      </c>
      <c r="E5545">
        <v>22</v>
      </c>
      <c r="F5545" t="s">
        <v>8350</v>
      </c>
      <c r="G5545">
        <v>1.1550983668499999</v>
      </c>
    </row>
    <row r="5546" spans="1:7" x14ac:dyDescent="0.2">
      <c r="A5546" t="str">
        <f t="shared" si="469"/>
        <v>GNL2</v>
      </c>
      <c r="B5546" t="s">
        <v>35</v>
      </c>
      <c r="C5546">
        <v>38061396</v>
      </c>
      <c r="D5546" t="s">
        <v>3</v>
      </c>
      <c r="E5546">
        <v>24</v>
      </c>
      <c r="F5546" t="s">
        <v>8351</v>
      </c>
      <c r="G5546">
        <v>8.0350647198000003E-2</v>
      </c>
    </row>
    <row r="5547" spans="1:7" x14ac:dyDescent="0.2">
      <c r="A5547" t="str">
        <f t="shared" si="469"/>
        <v>GNL2</v>
      </c>
      <c r="B5547" t="s">
        <v>35</v>
      </c>
      <c r="C5547">
        <v>38061238</v>
      </c>
      <c r="D5547" t="s">
        <v>3</v>
      </c>
      <c r="E5547">
        <v>22</v>
      </c>
      <c r="F5547" t="s">
        <v>8352</v>
      </c>
      <c r="G5547">
        <v>2.6766481883500001E-2</v>
      </c>
    </row>
    <row r="5548" spans="1:7" x14ac:dyDescent="0.2">
      <c r="A5548" t="str">
        <f t="shared" si="469"/>
        <v>GNL2</v>
      </c>
      <c r="B5548" t="s">
        <v>35</v>
      </c>
      <c r="C5548">
        <v>38061495</v>
      </c>
      <c r="D5548" t="s">
        <v>3</v>
      </c>
      <c r="E5548">
        <v>24</v>
      </c>
      <c r="F5548" t="s">
        <v>8353</v>
      </c>
      <c r="G5548">
        <v>0.67701071456200002</v>
      </c>
    </row>
    <row r="5549" spans="1:7" x14ac:dyDescent="0.2">
      <c r="A5549" t="str">
        <f t="shared" si="469"/>
        <v>GNL2</v>
      </c>
      <c r="B5549" t="s">
        <v>35</v>
      </c>
      <c r="C5549">
        <v>38061264</v>
      </c>
      <c r="D5549" t="s">
        <v>3</v>
      </c>
      <c r="E5549">
        <v>23</v>
      </c>
      <c r="F5549" t="s">
        <v>8354</v>
      </c>
      <c r="G5549">
        <v>0.56927261446400002</v>
      </c>
    </row>
    <row r="5550" spans="1:7" x14ac:dyDescent="0.2">
      <c r="A5550" t="str">
        <f t="shared" si="469"/>
        <v>GNL2</v>
      </c>
      <c r="B5550" t="s">
        <v>35</v>
      </c>
      <c r="C5550">
        <v>38061374</v>
      </c>
      <c r="D5550" t="s">
        <v>3</v>
      </c>
      <c r="E5550">
        <v>24</v>
      </c>
      <c r="F5550" t="s">
        <v>8355</v>
      </c>
      <c r="G5550">
        <v>0.41171586507699998</v>
      </c>
    </row>
    <row r="5551" spans="1:7" x14ac:dyDescent="0.2">
      <c r="A5551" t="str">
        <f t="shared" si="469"/>
        <v>GNL2</v>
      </c>
      <c r="B5551" t="s">
        <v>35</v>
      </c>
      <c r="C5551">
        <v>38061391</v>
      </c>
      <c r="D5551" t="s">
        <v>8</v>
      </c>
      <c r="E5551">
        <v>23</v>
      </c>
      <c r="F5551" t="s">
        <v>8356</v>
      </c>
      <c r="G5551">
        <v>2.0506086298900002E-2</v>
      </c>
    </row>
    <row r="5552" spans="1:7" x14ac:dyDescent="0.2">
      <c r="A5552" t="str">
        <f t="shared" si="469"/>
        <v>GNL2</v>
      </c>
      <c r="B5552" t="s">
        <v>35</v>
      </c>
      <c r="C5552">
        <v>38061264</v>
      </c>
      <c r="D5552" t="s">
        <v>3</v>
      </c>
      <c r="E5552">
        <v>24</v>
      </c>
      <c r="F5552" t="s">
        <v>8357</v>
      </c>
      <c r="G5552">
        <v>0.553746898371</v>
      </c>
    </row>
    <row r="5553" spans="1:7" x14ac:dyDescent="0.2">
      <c r="A5553" t="str">
        <f t="shared" si="469"/>
        <v>GNL2</v>
      </c>
      <c r="B5553" t="s">
        <v>35</v>
      </c>
      <c r="C5553">
        <v>38061489</v>
      </c>
      <c r="D5553" t="s">
        <v>3</v>
      </c>
      <c r="E5553">
        <v>24</v>
      </c>
      <c r="F5553" t="s">
        <v>8358</v>
      </c>
      <c r="G5553">
        <v>4.3338425100699997E-2</v>
      </c>
    </row>
    <row r="5554" spans="1:7" x14ac:dyDescent="0.2">
      <c r="A5554" t="str">
        <f t="shared" si="469"/>
        <v>GNL2</v>
      </c>
      <c r="B5554" t="s">
        <v>35</v>
      </c>
      <c r="C5554">
        <v>38061352</v>
      </c>
      <c r="D5554" t="s">
        <v>3</v>
      </c>
      <c r="E5554">
        <v>24</v>
      </c>
      <c r="F5554" t="s">
        <v>8359</v>
      </c>
      <c r="G5554">
        <v>1.1678909185899999</v>
      </c>
    </row>
    <row r="5555" spans="1:7" x14ac:dyDescent="0.2">
      <c r="A5555" t="str">
        <f t="shared" ref="A5555:A5564" si="470">"GNL3"</f>
        <v>GNL3</v>
      </c>
      <c r="B5555" t="s">
        <v>114</v>
      </c>
      <c r="C5555">
        <v>52719958</v>
      </c>
      <c r="D5555" t="s">
        <v>3</v>
      </c>
      <c r="E5555">
        <v>24</v>
      </c>
      <c r="F5555" t="s">
        <v>8360</v>
      </c>
      <c r="G5555">
        <v>7.7469098292399993E-2</v>
      </c>
    </row>
    <row r="5556" spans="1:7" x14ac:dyDescent="0.2">
      <c r="A5556" t="str">
        <f t="shared" si="470"/>
        <v>GNL3</v>
      </c>
      <c r="B5556" t="s">
        <v>114</v>
      </c>
      <c r="C5556">
        <v>52719976</v>
      </c>
      <c r="D5556" t="s">
        <v>3</v>
      </c>
      <c r="E5556">
        <v>24</v>
      </c>
      <c r="F5556" t="s">
        <v>8361</v>
      </c>
      <c r="G5556">
        <v>7.1796750941999998E-2</v>
      </c>
    </row>
    <row r="5557" spans="1:7" x14ac:dyDescent="0.2">
      <c r="A5557" t="str">
        <f t="shared" si="470"/>
        <v>GNL3</v>
      </c>
      <c r="B5557" t="s">
        <v>114</v>
      </c>
      <c r="C5557">
        <v>52720176</v>
      </c>
      <c r="D5557" t="s">
        <v>3</v>
      </c>
      <c r="E5557">
        <v>23</v>
      </c>
      <c r="F5557" t="s">
        <v>8362</v>
      </c>
      <c r="G5557">
        <v>0.12975452123</v>
      </c>
    </row>
    <row r="5558" spans="1:7" x14ac:dyDescent="0.2">
      <c r="A5558" t="str">
        <f t="shared" si="470"/>
        <v>GNL3</v>
      </c>
      <c r="B5558" t="s">
        <v>114</v>
      </c>
      <c r="C5558">
        <v>52720071</v>
      </c>
      <c r="D5558" t="s">
        <v>8</v>
      </c>
      <c r="E5558">
        <v>24</v>
      </c>
      <c r="F5558" t="s">
        <v>8363</v>
      </c>
      <c r="G5558">
        <v>2.0681626191300002</v>
      </c>
    </row>
    <row r="5559" spans="1:7" x14ac:dyDescent="0.2">
      <c r="A5559" t="str">
        <f t="shared" si="470"/>
        <v>GNL3</v>
      </c>
      <c r="B5559" t="s">
        <v>114</v>
      </c>
      <c r="C5559">
        <v>52720138</v>
      </c>
      <c r="D5559" t="s">
        <v>8</v>
      </c>
      <c r="E5559">
        <v>23</v>
      </c>
      <c r="F5559" t="s">
        <v>8364</v>
      </c>
      <c r="G5559">
        <v>0.60403607080099997</v>
      </c>
    </row>
    <row r="5560" spans="1:7" x14ac:dyDescent="0.2">
      <c r="A5560" t="str">
        <f t="shared" si="470"/>
        <v>GNL3</v>
      </c>
      <c r="B5560" t="s">
        <v>114</v>
      </c>
      <c r="C5560">
        <v>52720163</v>
      </c>
      <c r="D5560" t="s">
        <v>8</v>
      </c>
      <c r="E5560">
        <v>24</v>
      </c>
      <c r="F5560" t="s">
        <v>8365</v>
      </c>
      <c r="G5560">
        <v>3.6487749616000001E-2</v>
      </c>
    </row>
    <row r="5561" spans="1:7" x14ac:dyDescent="0.2">
      <c r="A5561" t="str">
        <f t="shared" si="470"/>
        <v>GNL3</v>
      </c>
      <c r="B5561" t="s">
        <v>114</v>
      </c>
      <c r="C5561">
        <v>52720226</v>
      </c>
      <c r="D5561" t="s">
        <v>8</v>
      </c>
      <c r="E5561">
        <v>24</v>
      </c>
      <c r="F5561" t="s">
        <v>8366</v>
      </c>
      <c r="G5561">
        <v>7.1863808998400003E-2</v>
      </c>
    </row>
    <row r="5562" spans="1:7" x14ac:dyDescent="0.2">
      <c r="A5562" t="str">
        <f t="shared" si="470"/>
        <v>GNL3</v>
      </c>
      <c r="B5562" t="s">
        <v>114</v>
      </c>
      <c r="C5562">
        <v>52719919</v>
      </c>
      <c r="D5562" t="s">
        <v>3</v>
      </c>
      <c r="E5562">
        <v>24</v>
      </c>
      <c r="F5562" t="s">
        <v>8367</v>
      </c>
      <c r="G5562">
        <v>5.5369894258500002E-3</v>
      </c>
    </row>
    <row r="5563" spans="1:7" x14ac:dyDescent="0.2">
      <c r="A5563" t="str">
        <f t="shared" si="470"/>
        <v>GNL3</v>
      </c>
      <c r="B5563" t="s">
        <v>114</v>
      </c>
      <c r="C5563">
        <v>52719906</v>
      </c>
      <c r="D5563" t="s">
        <v>3</v>
      </c>
      <c r="E5563">
        <v>23</v>
      </c>
      <c r="F5563" t="s">
        <v>8368</v>
      </c>
      <c r="G5563">
        <v>0.32780131006699997</v>
      </c>
    </row>
    <row r="5564" spans="1:7" x14ac:dyDescent="0.2">
      <c r="A5564" t="str">
        <f t="shared" si="470"/>
        <v>GNL3</v>
      </c>
      <c r="B5564" t="s">
        <v>114</v>
      </c>
      <c r="C5564">
        <v>52719933</v>
      </c>
      <c r="D5564" t="s">
        <v>3</v>
      </c>
      <c r="E5564">
        <v>24</v>
      </c>
      <c r="F5564" t="s">
        <v>8369</v>
      </c>
      <c r="G5564">
        <v>0.121956173832</v>
      </c>
    </row>
    <row r="5565" spans="1:7" x14ac:dyDescent="0.2">
      <c r="A5565" t="str">
        <f t="shared" ref="A5565:A5578" si="471">"GNL3L"</f>
        <v>GNL3L</v>
      </c>
      <c r="B5565" t="s">
        <v>172</v>
      </c>
      <c r="C5565">
        <v>54556638</v>
      </c>
      <c r="D5565" t="s">
        <v>3</v>
      </c>
      <c r="E5565">
        <v>23</v>
      </c>
      <c r="F5565" t="s">
        <v>8370</v>
      </c>
      <c r="G5565">
        <v>-2.5096414956299998E-2</v>
      </c>
    </row>
    <row r="5566" spans="1:7" x14ac:dyDescent="0.2">
      <c r="A5566" t="str">
        <f t="shared" si="471"/>
        <v>GNL3L</v>
      </c>
      <c r="B5566" t="s">
        <v>172</v>
      </c>
      <c r="C5566">
        <v>54556656</v>
      </c>
      <c r="D5566" t="s">
        <v>8</v>
      </c>
      <c r="E5566">
        <v>24</v>
      </c>
      <c r="F5566" t="s">
        <v>8371</v>
      </c>
      <c r="G5566">
        <v>0.48348980081499998</v>
      </c>
    </row>
    <row r="5567" spans="1:7" x14ac:dyDescent="0.2">
      <c r="A5567" t="str">
        <f t="shared" si="471"/>
        <v>GNL3L</v>
      </c>
      <c r="B5567" t="s">
        <v>172</v>
      </c>
      <c r="C5567">
        <v>54556812</v>
      </c>
      <c r="D5567" t="s">
        <v>8</v>
      </c>
      <c r="E5567">
        <v>21</v>
      </c>
      <c r="F5567" t="s">
        <v>8372</v>
      </c>
      <c r="G5567">
        <v>2.898395833E-2</v>
      </c>
    </row>
    <row r="5568" spans="1:7" x14ac:dyDescent="0.2">
      <c r="A5568" t="str">
        <f t="shared" si="471"/>
        <v>GNL3L</v>
      </c>
      <c r="B5568" t="s">
        <v>172</v>
      </c>
      <c r="C5568">
        <v>54556706</v>
      </c>
      <c r="D5568" t="s">
        <v>3</v>
      </c>
      <c r="E5568">
        <v>23</v>
      </c>
      <c r="F5568" t="s">
        <v>8373</v>
      </c>
      <c r="G5568">
        <v>1.36476535473</v>
      </c>
    </row>
    <row r="5569" spans="1:7" x14ac:dyDescent="0.2">
      <c r="A5569" t="str">
        <f t="shared" si="471"/>
        <v>GNL3L</v>
      </c>
      <c r="B5569" t="s">
        <v>172</v>
      </c>
      <c r="C5569">
        <v>54556727</v>
      </c>
      <c r="D5569" t="s">
        <v>3</v>
      </c>
      <c r="E5569">
        <v>24</v>
      </c>
      <c r="F5569" t="s">
        <v>8374</v>
      </c>
      <c r="G5569">
        <v>0.199310404089</v>
      </c>
    </row>
    <row r="5570" spans="1:7" x14ac:dyDescent="0.2">
      <c r="A5570" t="str">
        <f t="shared" si="471"/>
        <v>GNL3L</v>
      </c>
      <c r="B5570" t="s">
        <v>172</v>
      </c>
      <c r="C5570">
        <v>54556791</v>
      </c>
      <c r="D5570" t="s">
        <v>8</v>
      </c>
      <c r="E5570">
        <v>22</v>
      </c>
      <c r="F5570" t="s">
        <v>8375</v>
      </c>
      <c r="G5570">
        <v>4.3552009041500001E-2</v>
      </c>
    </row>
    <row r="5571" spans="1:7" x14ac:dyDescent="0.2">
      <c r="A5571" t="str">
        <f t="shared" si="471"/>
        <v>GNL3L</v>
      </c>
      <c r="B5571" t="s">
        <v>172</v>
      </c>
      <c r="C5571">
        <v>54556812</v>
      </c>
      <c r="D5571" t="s">
        <v>8</v>
      </c>
      <c r="E5571">
        <v>23</v>
      </c>
      <c r="F5571" t="s">
        <v>8376</v>
      </c>
      <c r="G5571">
        <v>5.3516665699499998E-2</v>
      </c>
    </row>
    <row r="5572" spans="1:7" x14ac:dyDescent="0.2">
      <c r="A5572" t="str">
        <f t="shared" si="471"/>
        <v>GNL3L</v>
      </c>
      <c r="B5572" t="s">
        <v>172</v>
      </c>
      <c r="C5572">
        <v>54556852</v>
      </c>
      <c r="D5572" t="s">
        <v>8</v>
      </c>
      <c r="E5572">
        <v>24</v>
      </c>
      <c r="F5572" t="s">
        <v>8377</v>
      </c>
      <c r="G5572">
        <v>0.35079923068399999</v>
      </c>
    </row>
    <row r="5573" spans="1:7" x14ac:dyDescent="0.2">
      <c r="A5573" t="str">
        <f t="shared" si="471"/>
        <v>GNL3L</v>
      </c>
      <c r="B5573" t="s">
        <v>172</v>
      </c>
      <c r="C5573">
        <v>54556875</v>
      </c>
      <c r="D5573" t="s">
        <v>8</v>
      </c>
      <c r="E5573">
        <v>24</v>
      </c>
      <c r="F5573" t="s">
        <v>8378</v>
      </c>
      <c r="G5573">
        <v>0.20116298552299999</v>
      </c>
    </row>
    <row r="5574" spans="1:7" x14ac:dyDescent="0.2">
      <c r="A5574" t="str">
        <f t="shared" si="471"/>
        <v>GNL3L</v>
      </c>
      <c r="B5574" t="s">
        <v>172</v>
      </c>
      <c r="C5574">
        <v>54556884</v>
      </c>
      <c r="D5574" t="s">
        <v>8</v>
      </c>
      <c r="E5574">
        <v>23</v>
      </c>
      <c r="F5574" t="s">
        <v>8379</v>
      </c>
      <c r="G5574">
        <v>0.32536060264</v>
      </c>
    </row>
    <row r="5575" spans="1:7" x14ac:dyDescent="0.2">
      <c r="A5575" t="str">
        <f t="shared" si="471"/>
        <v>GNL3L</v>
      </c>
      <c r="B5575" t="s">
        <v>172</v>
      </c>
      <c r="C5575">
        <v>54556649</v>
      </c>
      <c r="D5575" t="s">
        <v>8</v>
      </c>
      <c r="E5575">
        <v>24</v>
      </c>
      <c r="F5575" t="s">
        <v>8380</v>
      </c>
      <c r="G5575">
        <v>0.25828305910600002</v>
      </c>
    </row>
    <row r="5576" spans="1:7" x14ac:dyDescent="0.2">
      <c r="A5576" t="str">
        <f t="shared" si="471"/>
        <v>GNL3L</v>
      </c>
      <c r="B5576" t="s">
        <v>172</v>
      </c>
      <c r="C5576">
        <v>54556690</v>
      </c>
      <c r="D5576" t="s">
        <v>3</v>
      </c>
      <c r="E5576">
        <v>23</v>
      </c>
      <c r="F5576" t="s">
        <v>8381</v>
      </c>
      <c r="G5576">
        <v>1.15174484445</v>
      </c>
    </row>
    <row r="5577" spans="1:7" x14ac:dyDescent="0.2">
      <c r="A5577" t="str">
        <f t="shared" si="471"/>
        <v>GNL3L</v>
      </c>
      <c r="B5577" t="s">
        <v>172</v>
      </c>
      <c r="C5577">
        <v>54556646</v>
      </c>
      <c r="D5577" t="s">
        <v>3</v>
      </c>
      <c r="E5577">
        <v>24</v>
      </c>
      <c r="F5577" t="s">
        <v>8382</v>
      </c>
      <c r="G5577">
        <v>0.37854601513800001</v>
      </c>
    </row>
    <row r="5578" spans="1:7" x14ac:dyDescent="0.2">
      <c r="A5578" t="str">
        <f t="shared" si="471"/>
        <v>GNL3L</v>
      </c>
      <c r="B5578" t="s">
        <v>172</v>
      </c>
      <c r="C5578">
        <v>54556631</v>
      </c>
      <c r="D5578" t="s">
        <v>3</v>
      </c>
      <c r="E5578">
        <v>24</v>
      </c>
      <c r="F5578" t="s">
        <v>8383</v>
      </c>
      <c r="G5578">
        <v>0.144049206283</v>
      </c>
    </row>
    <row r="5579" spans="1:7" x14ac:dyDescent="0.2">
      <c r="A5579" t="str">
        <f t="shared" ref="A5579:A5588" si="472">"GNPAT"</f>
        <v>GNPAT</v>
      </c>
      <c r="B5579" t="s">
        <v>35</v>
      </c>
      <c r="C5579">
        <v>231377066</v>
      </c>
      <c r="D5579" t="s">
        <v>8</v>
      </c>
      <c r="E5579">
        <v>23</v>
      </c>
      <c r="F5579" t="s">
        <v>8384</v>
      </c>
      <c r="G5579">
        <v>-0.16200132870600001</v>
      </c>
    </row>
    <row r="5580" spans="1:7" x14ac:dyDescent="0.2">
      <c r="A5580" t="str">
        <f t="shared" si="472"/>
        <v>GNPAT</v>
      </c>
      <c r="B5580" t="s">
        <v>35</v>
      </c>
      <c r="C5580">
        <v>231377202</v>
      </c>
      <c r="D5580" t="s">
        <v>8</v>
      </c>
      <c r="E5580">
        <v>24</v>
      </c>
      <c r="F5580" t="s">
        <v>8385</v>
      </c>
      <c r="G5580">
        <v>0.228403896537</v>
      </c>
    </row>
    <row r="5581" spans="1:7" x14ac:dyDescent="0.2">
      <c r="A5581" t="str">
        <f t="shared" si="472"/>
        <v>GNPAT</v>
      </c>
      <c r="B5581" t="s">
        <v>35</v>
      </c>
      <c r="C5581">
        <v>231377170</v>
      </c>
      <c r="D5581" t="s">
        <v>3</v>
      </c>
      <c r="E5581">
        <v>24</v>
      </c>
      <c r="F5581" t="s">
        <v>8386</v>
      </c>
      <c r="G5581">
        <v>0.149437314259</v>
      </c>
    </row>
    <row r="5582" spans="1:7" x14ac:dyDescent="0.2">
      <c r="A5582" t="str">
        <f t="shared" si="472"/>
        <v>GNPAT</v>
      </c>
      <c r="B5582" t="s">
        <v>35</v>
      </c>
      <c r="C5582">
        <v>231376957</v>
      </c>
      <c r="D5582" t="s">
        <v>3</v>
      </c>
      <c r="E5582">
        <v>24</v>
      </c>
      <c r="F5582" t="s">
        <v>8387</v>
      </c>
      <c r="G5582">
        <v>0.95713662131599997</v>
      </c>
    </row>
    <row r="5583" spans="1:7" x14ac:dyDescent="0.2">
      <c r="A5583" t="str">
        <f t="shared" si="472"/>
        <v>GNPAT</v>
      </c>
      <c r="B5583" t="s">
        <v>35</v>
      </c>
      <c r="C5583">
        <v>231376999</v>
      </c>
      <c r="D5583" t="s">
        <v>8</v>
      </c>
      <c r="E5583">
        <v>24</v>
      </c>
      <c r="F5583" t="s">
        <v>8388</v>
      </c>
      <c r="G5583">
        <v>-5.67222896545E-3</v>
      </c>
    </row>
    <row r="5584" spans="1:7" x14ac:dyDescent="0.2">
      <c r="A5584" t="str">
        <f t="shared" si="472"/>
        <v>GNPAT</v>
      </c>
      <c r="B5584" t="s">
        <v>35</v>
      </c>
      <c r="C5584">
        <v>231377035</v>
      </c>
      <c r="D5584" t="s">
        <v>3</v>
      </c>
      <c r="E5584">
        <v>23</v>
      </c>
      <c r="F5584" t="s">
        <v>8389</v>
      </c>
      <c r="G5584">
        <v>0.38599553793000002</v>
      </c>
    </row>
    <row r="5585" spans="1:7" x14ac:dyDescent="0.2">
      <c r="A5585" t="str">
        <f t="shared" si="472"/>
        <v>GNPAT</v>
      </c>
      <c r="B5585" t="s">
        <v>35</v>
      </c>
      <c r="C5585">
        <v>231377094</v>
      </c>
      <c r="D5585" t="s">
        <v>3</v>
      </c>
      <c r="E5585">
        <v>24</v>
      </c>
      <c r="F5585" t="s">
        <v>8390</v>
      </c>
      <c r="G5585">
        <v>7.9628256234099998E-2</v>
      </c>
    </row>
    <row r="5586" spans="1:7" x14ac:dyDescent="0.2">
      <c r="A5586" t="str">
        <f t="shared" si="472"/>
        <v>GNPAT</v>
      </c>
      <c r="B5586" t="s">
        <v>35</v>
      </c>
      <c r="C5586">
        <v>231377117</v>
      </c>
      <c r="D5586" t="s">
        <v>3</v>
      </c>
      <c r="E5586">
        <v>24</v>
      </c>
      <c r="F5586" t="s">
        <v>8391</v>
      </c>
      <c r="G5586">
        <v>8.2952434178099999E-2</v>
      </c>
    </row>
    <row r="5587" spans="1:7" x14ac:dyDescent="0.2">
      <c r="A5587" t="str">
        <f t="shared" si="472"/>
        <v>GNPAT</v>
      </c>
      <c r="B5587" t="s">
        <v>35</v>
      </c>
      <c r="C5587">
        <v>231377012</v>
      </c>
      <c r="D5587" t="s">
        <v>3</v>
      </c>
      <c r="E5587">
        <v>24</v>
      </c>
      <c r="F5587" t="s">
        <v>8392</v>
      </c>
      <c r="G5587">
        <v>9.1974553662200007E-3</v>
      </c>
    </row>
    <row r="5588" spans="1:7" x14ac:dyDescent="0.2">
      <c r="A5588" t="str">
        <f t="shared" si="472"/>
        <v>GNPAT</v>
      </c>
      <c r="B5588" t="s">
        <v>35</v>
      </c>
      <c r="C5588">
        <v>231376974</v>
      </c>
      <c r="D5588" t="s">
        <v>8</v>
      </c>
      <c r="E5588">
        <v>23</v>
      </c>
      <c r="F5588" t="s">
        <v>8393</v>
      </c>
      <c r="G5588">
        <v>1.6568678407499999</v>
      </c>
    </row>
    <row r="5589" spans="1:7" x14ac:dyDescent="0.2">
      <c r="A5589" t="str">
        <f t="shared" ref="A5589:A5597" si="473">"GNPNAT1"</f>
        <v>GNPNAT1</v>
      </c>
      <c r="B5589" t="s">
        <v>86</v>
      </c>
      <c r="C5589">
        <v>53258144</v>
      </c>
      <c r="D5589" t="s">
        <v>3</v>
      </c>
      <c r="E5589">
        <v>23</v>
      </c>
      <c r="F5589" t="s">
        <v>8394</v>
      </c>
      <c r="G5589">
        <v>0.93337170579999995</v>
      </c>
    </row>
    <row r="5590" spans="1:7" x14ac:dyDescent="0.2">
      <c r="A5590" t="str">
        <f t="shared" si="473"/>
        <v>GNPNAT1</v>
      </c>
      <c r="B5590" t="s">
        <v>86</v>
      </c>
      <c r="C5590">
        <v>53258136</v>
      </c>
      <c r="D5590" t="s">
        <v>3</v>
      </c>
      <c r="E5590">
        <v>24</v>
      </c>
      <c r="F5590" t="s">
        <v>8395</v>
      </c>
      <c r="G5590">
        <v>0.87734991208599999</v>
      </c>
    </row>
    <row r="5591" spans="1:7" x14ac:dyDescent="0.2">
      <c r="A5591" t="str">
        <f t="shared" si="473"/>
        <v>GNPNAT1</v>
      </c>
      <c r="B5591" t="s">
        <v>86</v>
      </c>
      <c r="C5591">
        <v>53258297</v>
      </c>
      <c r="D5591" t="s">
        <v>8</v>
      </c>
      <c r="E5591">
        <v>22</v>
      </c>
      <c r="F5591" t="s">
        <v>8396</v>
      </c>
      <c r="G5591">
        <v>0.36792657994400002</v>
      </c>
    </row>
    <row r="5592" spans="1:7" x14ac:dyDescent="0.2">
      <c r="A5592" t="str">
        <f t="shared" si="473"/>
        <v>GNPNAT1</v>
      </c>
      <c r="B5592" t="s">
        <v>86</v>
      </c>
      <c r="C5592">
        <v>53258229</v>
      </c>
      <c r="D5592" t="s">
        <v>8</v>
      </c>
      <c r="E5592">
        <v>24</v>
      </c>
      <c r="F5592" t="s">
        <v>8397</v>
      </c>
      <c r="G5592">
        <v>0.214385935808</v>
      </c>
    </row>
    <row r="5593" spans="1:7" x14ac:dyDescent="0.2">
      <c r="A5593" t="str">
        <f t="shared" si="473"/>
        <v>GNPNAT1</v>
      </c>
      <c r="B5593" t="s">
        <v>86</v>
      </c>
      <c r="C5593">
        <v>53258288</v>
      </c>
      <c r="D5593" t="s">
        <v>3</v>
      </c>
      <c r="E5593">
        <v>23</v>
      </c>
      <c r="F5593" t="s">
        <v>8398</v>
      </c>
      <c r="G5593">
        <v>0.490851728195</v>
      </c>
    </row>
    <row r="5594" spans="1:7" x14ac:dyDescent="0.2">
      <c r="A5594" t="str">
        <f t="shared" si="473"/>
        <v>GNPNAT1</v>
      </c>
      <c r="B5594" t="s">
        <v>86</v>
      </c>
      <c r="C5594">
        <v>53258170</v>
      </c>
      <c r="D5594" t="s">
        <v>3</v>
      </c>
      <c r="E5594">
        <v>24</v>
      </c>
      <c r="F5594" t="s">
        <v>8399</v>
      </c>
      <c r="G5594">
        <v>0.42927719541699999</v>
      </c>
    </row>
    <row r="5595" spans="1:7" x14ac:dyDescent="0.2">
      <c r="A5595" t="str">
        <f t="shared" si="473"/>
        <v>GNPNAT1</v>
      </c>
      <c r="B5595" t="s">
        <v>86</v>
      </c>
      <c r="C5595">
        <v>53258154</v>
      </c>
      <c r="D5595" t="s">
        <v>3</v>
      </c>
      <c r="E5595">
        <v>23</v>
      </c>
      <c r="F5595" t="s">
        <v>8400</v>
      </c>
      <c r="G5595">
        <v>0.488742854206</v>
      </c>
    </row>
    <row r="5596" spans="1:7" x14ac:dyDescent="0.2">
      <c r="A5596" t="str">
        <f t="shared" si="473"/>
        <v>GNPNAT1</v>
      </c>
      <c r="B5596" t="s">
        <v>86</v>
      </c>
      <c r="C5596">
        <v>53258358</v>
      </c>
      <c r="D5596" t="s">
        <v>8</v>
      </c>
      <c r="E5596">
        <v>24</v>
      </c>
      <c r="F5596" t="s">
        <v>8401</v>
      </c>
      <c r="G5596">
        <v>1.1892783821099999</v>
      </c>
    </row>
    <row r="5597" spans="1:7" x14ac:dyDescent="0.2">
      <c r="A5597" t="str">
        <f t="shared" si="473"/>
        <v>GNPNAT1</v>
      </c>
      <c r="B5597" t="s">
        <v>86</v>
      </c>
      <c r="C5597">
        <v>53258281</v>
      </c>
      <c r="D5597" t="s">
        <v>3</v>
      </c>
      <c r="E5597">
        <v>24</v>
      </c>
      <c r="F5597" t="s">
        <v>8402</v>
      </c>
      <c r="G5597">
        <v>0.167737905982</v>
      </c>
    </row>
    <row r="5598" spans="1:7" x14ac:dyDescent="0.2">
      <c r="A5598" t="str">
        <f t="shared" ref="A5598:A5605" si="474">"GOLT1B"</f>
        <v>GOLT1B</v>
      </c>
      <c r="B5598" t="s">
        <v>140</v>
      </c>
      <c r="C5598">
        <v>21654864</v>
      </c>
      <c r="D5598" t="s">
        <v>3</v>
      </c>
      <c r="E5598">
        <v>24</v>
      </c>
      <c r="F5598" t="s">
        <v>8403</v>
      </c>
      <c r="G5598">
        <v>0.48263656007700001</v>
      </c>
    </row>
    <row r="5599" spans="1:7" x14ac:dyDescent="0.2">
      <c r="A5599" t="str">
        <f t="shared" si="474"/>
        <v>GOLT1B</v>
      </c>
      <c r="B5599" t="s">
        <v>140</v>
      </c>
      <c r="C5599">
        <v>21654950</v>
      </c>
      <c r="D5599" t="s">
        <v>3</v>
      </c>
      <c r="E5599">
        <v>23</v>
      </c>
      <c r="F5599" t="s">
        <v>8404</v>
      </c>
      <c r="G5599">
        <v>0.73590114086799996</v>
      </c>
    </row>
    <row r="5600" spans="1:7" x14ac:dyDescent="0.2">
      <c r="A5600" t="str">
        <f t="shared" si="474"/>
        <v>GOLT1B</v>
      </c>
      <c r="B5600" t="s">
        <v>140</v>
      </c>
      <c r="C5600">
        <v>21654755</v>
      </c>
      <c r="D5600" t="s">
        <v>8</v>
      </c>
      <c r="E5600">
        <v>24</v>
      </c>
      <c r="F5600" t="s">
        <v>8405</v>
      </c>
      <c r="G5600">
        <v>0.55147328579099997</v>
      </c>
    </row>
    <row r="5601" spans="1:7" x14ac:dyDescent="0.2">
      <c r="A5601" t="str">
        <f t="shared" si="474"/>
        <v>GOLT1B</v>
      </c>
      <c r="B5601" t="s">
        <v>140</v>
      </c>
      <c r="C5601">
        <v>21654992</v>
      </c>
      <c r="D5601" t="s">
        <v>3</v>
      </c>
      <c r="E5601">
        <v>24</v>
      </c>
      <c r="F5601" t="s">
        <v>8406</v>
      </c>
      <c r="G5601">
        <v>0.103255036851</v>
      </c>
    </row>
    <row r="5602" spans="1:7" x14ac:dyDescent="0.2">
      <c r="A5602" t="str">
        <f t="shared" si="474"/>
        <v>GOLT1B</v>
      </c>
      <c r="B5602" t="s">
        <v>140</v>
      </c>
      <c r="C5602">
        <v>21655011</v>
      </c>
      <c r="D5602" t="s">
        <v>8</v>
      </c>
      <c r="E5602">
        <v>24</v>
      </c>
      <c r="F5602" t="s">
        <v>8407</v>
      </c>
      <c r="G5602">
        <v>1.28147442954</v>
      </c>
    </row>
    <row r="5603" spans="1:7" x14ac:dyDescent="0.2">
      <c r="A5603" t="str">
        <f t="shared" si="474"/>
        <v>GOLT1B</v>
      </c>
      <c r="B5603" t="s">
        <v>140</v>
      </c>
      <c r="C5603">
        <v>21654934</v>
      </c>
      <c r="D5603" t="s">
        <v>8</v>
      </c>
      <c r="E5603">
        <v>24</v>
      </c>
      <c r="F5603" t="s">
        <v>8408</v>
      </c>
      <c r="G5603">
        <v>0.98262442959399998</v>
      </c>
    </row>
    <row r="5604" spans="1:7" x14ac:dyDescent="0.2">
      <c r="A5604" t="str">
        <f t="shared" si="474"/>
        <v>GOLT1B</v>
      </c>
      <c r="B5604" t="s">
        <v>140</v>
      </c>
      <c r="C5604">
        <v>21654855</v>
      </c>
      <c r="D5604" t="s">
        <v>3</v>
      </c>
      <c r="E5604">
        <v>24</v>
      </c>
      <c r="F5604" t="s">
        <v>8409</v>
      </c>
      <c r="G5604">
        <v>0.73111353492499997</v>
      </c>
    </row>
    <row r="5605" spans="1:7" x14ac:dyDescent="0.2">
      <c r="A5605" t="str">
        <f t="shared" si="474"/>
        <v>GOLT1B</v>
      </c>
      <c r="B5605" t="s">
        <v>140</v>
      </c>
      <c r="C5605">
        <v>21654899</v>
      </c>
      <c r="D5605" t="s">
        <v>8</v>
      </c>
      <c r="E5605">
        <v>23</v>
      </c>
      <c r="F5605" t="s">
        <v>8410</v>
      </c>
      <c r="G5605">
        <v>0.10255173037900001</v>
      </c>
    </row>
    <row r="5606" spans="1:7" x14ac:dyDescent="0.2">
      <c r="A5606" t="str">
        <f t="shared" ref="A5606:A5631" si="475">"GON4L"</f>
        <v>GON4L</v>
      </c>
      <c r="B5606" t="s">
        <v>35</v>
      </c>
      <c r="C5606">
        <v>155826943</v>
      </c>
      <c r="D5606" t="s">
        <v>3</v>
      </c>
      <c r="E5606">
        <v>24</v>
      </c>
      <c r="F5606" t="s">
        <v>8411</v>
      </c>
      <c r="G5606">
        <v>0.33096213644599998</v>
      </c>
    </row>
    <row r="5607" spans="1:7" x14ac:dyDescent="0.2">
      <c r="A5607" t="str">
        <f t="shared" si="475"/>
        <v>GON4L</v>
      </c>
      <c r="B5607" t="s">
        <v>35</v>
      </c>
      <c r="C5607">
        <v>155826788</v>
      </c>
      <c r="D5607" t="s">
        <v>3</v>
      </c>
      <c r="E5607">
        <v>24</v>
      </c>
      <c r="F5607" t="s">
        <v>8412</v>
      </c>
      <c r="G5607">
        <v>0.40322562393099998</v>
      </c>
    </row>
    <row r="5608" spans="1:7" x14ac:dyDescent="0.2">
      <c r="A5608" t="str">
        <f t="shared" si="475"/>
        <v>GON4L</v>
      </c>
      <c r="B5608" t="s">
        <v>35</v>
      </c>
      <c r="C5608">
        <v>155826795</v>
      </c>
      <c r="D5608" t="s">
        <v>3</v>
      </c>
      <c r="E5608">
        <v>24</v>
      </c>
      <c r="F5608" t="s">
        <v>8413</v>
      </c>
      <c r="G5608">
        <v>7.1253438319700005E-2</v>
      </c>
    </row>
    <row r="5609" spans="1:7" x14ac:dyDescent="0.2">
      <c r="A5609" t="str">
        <f t="shared" si="475"/>
        <v>GON4L</v>
      </c>
      <c r="B5609" t="s">
        <v>35</v>
      </c>
      <c r="C5609">
        <v>155826818</v>
      </c>
      <c r="D5609" t="s">
        <v>3</v>
      </c>
      <c r="E5609">
        <v>23</v>
      </c>
      <c r="F5609" t="s">
        <v>8414</v>
      </c>
      <c r="G5609">
        <v>0.981221280099</v>
      </c>
    </row>
    <row r="5610" spans="1:7" x14ac:dyDescent="0.2">
      <c r="A5610" t="str">
        <f t="shared" si="475"/>
        <v>GON4L</v>
      </c>
      <c r="B5610" t="s">
        <v>35</v>
      </c>
      <c r="C5610">
        <v>155826828</v>
      </c>
      <c r="D5610" t="s">
        <v>3</v>
      </c>
      <c r="E5610">
        <v>24</v>
      </c>
      <c r="F5610" t="s">
        <v>8415</v>
      </c>
      <c r="G5610">
        <v>0.42027715742499999</v>
      </c>
    </row>
    <row r="5611" spans="1:7" x14ac:dyDescent="0.2">
      <c r="A5611" t="str">
        <f t="shared" si="475"/>
        <v>GON4L</v>
      </c>
      <c r="B5611" t="s">
        <v>35</v>
      </c>
      <c r="C5611">
        <v>155826963</v>
      </c>
      <c r="D5611" t="s">
        <v>3</v>
      </c>
      <c r="E5611">
        <v>24</v>
      </c>
      <c r="F5611" t="s">
        <v>8416</v>
      </c>
      <c r="G5611">
        <v>0.15316702567599999</v>
      </c>
    </row>
    <row r="5612" spans="1:7" x14ac:dyDescent="0.2">
      <c r="A5612" t="str">
        <f t="shared" si="475"/>
        <v>GON4L</v>
      </c>
      <c r="B5612" t="s">
        <v>35</v>
      </c>
      <c r="C5612">
        <v>155826997</v>
      </c>
      <c r="D5612" t="s">
        <v>3</v>
      </c>
      <c r="E5612">
        <v>22</v>
      </c>
      <c r="F5612" t="s">
        <v>8417</v>
      </c>
      <c r="G5612">
        <v>-3.8894962602899999E-2</v>
      </c>
    </row>
    <row r="5613" spans="1:7" x14ac:dyDescent="0.2">
      <c r="A5613" t="str">
        <f t="shared" si="475"/>
        <v>GON4L</v>
      </c>
      <c r="B5613" t="s">
        <v>35</v>
      </c>
      <c r="C5613">
        <v>155826857</v>
      </c>
      <c r="D5613" t="s">
        <v>3</v>
      </c>
      <c r="E5613">
        <v>24</v>
      </c>
      <c r="F5613" t="s">
        <v>8418</v>
      </c>
      <c r="G5613">
        <v>0.27086729112199998</v>
      </c>
    </row>
    <row r="5614" spans="1:7" x14ac:dyDescent="0.2">
      <c r="A5614" t="str">
        <f t="shared" si="475"/>
        <v>GON4L</v>
      </c>
      <c r="B5614" t="s">
        <v>35</v>
      </c>
      <c r="C5614">
        <v>155829136</v>
      </c>
      <c r="D5614" t="s">
        <v>8</v>
      </c>
      <c r="E5614">
        <v>22</v>
      </c>
      <c r="F5614" t="s">
        <v>8419</v>
      </c>
      <c r="G5614">
        <v>0.119871424597</v>
      </c>
    </row>
    <row r="5615" spans="1:7" x14ac:dyDescent="0.2">
      <c r="A5615" t="str">
        <f t="shared" si="475"/>
        <v>GON4L</v>
      </c>
      <c r="B5615" t="s">
        <v>35</v>
      </c>
      <c r="C5615">
        <v>155829231</v>
      </c>
      <c r="D5615" t="s">
        <v>8</v>
      </c>
      <c r="E5615">
        <v>24</v>
      </c>
      <c r="F5615" t="s">
        <v>8420</v>
      </c>
      <c r="G5615">
        <v>-2.1021828447399998E-2</v>
      </c>
    </row>
    <row r="5616" spans="1:7" x14ac:dyDescent="0.2">
      <c r="A5616" t="str">
        <f t="shared" si="475"/>
        <v>GON4L</v>
      </c>
      <c r="B5616" t="s">
        <v>35</v>
      </c>
      <c r="C5616">
        <v>155829209</v>
      </c>
      <c r="D5616" t="s">
        <v>8</v>
      </c>
      <c r="E5616">
        <v>25</v>
      </c>
      <c r="F5616" t="s">
        <v>8421</v>
      </c>
      <c r="G5616">
        <v>4.4778119335799997E-2</v>
      </c>
    </row>
    <row r="5617" spans="1:7" x14ac:dyDescent="0.2">
      <c r="A5617" t="str">
        <f t="shared" si="475"/>
        <v>GON4L</v>
      </c>
      <c r="B5617" t="s">
        <v>35</v>
      </c>
      <c r="C5617">
        <v>155829153</v>
      </c>
      <c r="D5617" t="s">
        <v>8</v>
      </c>
      <c r="E5617">
        <v>22</v>
      </c>
      <c r="F5617" t="s">
        <v>8422</v>
      </c>
      <c r="G5617">
        <v>0.15140848258100001</v>
      </c>
    </row>
    <row r="5618" spans="1:7" x14ac:dyDescent="0.2">
      <c r="A5618" t="str">
        <f t="shared" si="475"/>
        <v>GON4L</v>
      </c>
      <c r="B5618" t="s">
        <v>35</v>
      </c>
      <c r="C5618">
        <v>155828970</v>
      </c>
      <c r="D5618" t="s">
        <v>8</v>
      </c>
      <c r="E5618">
        <v>23</v>
      </c>
      <c r="F5618" t="s">
        <v>8423</v>
      </c>
      <c r="G5618">
        <v>-3.7465812693799998E-2</v>
      </c>
    </row>
    <row r="5619" spans="1:7" x14ac:dyDescent="0.2">
      <c r="A5619" t="str">
        <f t="shared" si="475"/>
        <v>GON4L</v>
      </c>
      <c r="B5619" t="s">
        <v>35</v>
      </c>
      <c r="C5619">
        <v>155828927</v>
      </c>
      <c r="D5619" t="s">
        <v>8</v>
      </c>
      <c r="E5619">
        <v>22</v>
      </c>
      <c r="F5619" t="s">
        <v>8424</v>
      </c>
      <c r="G5619">
        <v>-4.6942588940000002E-2</v>
      </c>
    </row>
    <row r="5620" spans="1:7" x14ac:dyDescent="0.2">
      <c r="A5620" t="str">
        <f t="shared" si="475"/>
        <v>GON4L</v>
      </c>
      <c r="B5620" t="s">
        <v>35</v>
      </c>
      <c r="C5620">
        <v>155826974</v>
      </c>
      <c r="D5620" t="s">
        <v>8</v>
      </c>
      <c r="E5620">
        <v>24</v>
      </c>
      <c r="F5620" t="s">
        <v>8425</v>
      </c>
      <c r="G5620">
        <v>0.70908073477</v>
      </c>
    </row>
    <row r="5621" spans="1:7" x14ac:dyDescent="0.2">
      <c r="A5621" t="str">
        <f t="shared" si="475"/>
        <v>GON4L</v>
      </c>
      <c r="B5621" t="s">
        <v>35</v>
      </c>
      <c r="C5621">
        <v>155829142</v>
      </c>
      <c r="D5621" t="s">
        <v>3</v>
      </c>
      <c r="E5621">
        <v>23</v>
      </c>
      <c r="F5621" t="s">
        <v>8426</v>
      </c>
      <c r="G5621">
        <v>-7.9966457415200004E-2</v>
      </c>
    </row>
    <row r="5622" spans="1:7" x14ac:dyDescent="0.2">
      <c r="A5622" t="str">
        <f t="shared" si="475"/>
        <v>GON4L</v>
      </c>
      <c r="B5622" t="s">
        <v>35</v>
      </c>
      <c r="C5622">
        <v>155828991</v>
      </c>
      <c r="D5622" t="s">
        <v>3</v>
      </c>
      <c r="E5622">
        <v>23</v>
      </c>
      <c r="F5622" t="s">
        <v>8427</v>
      </c>
      <c r="G5622">
        <v>2.96462863409E-2</v>
      </c>
    </row>
    <row r="5623" spans="1:7" x14ac:dyDescent="0.2">
      <c r="A5623" t="str">
        <f t="shared" si="475"/>
        <v>GON4L</v>
      </c>
      <c r="B5623" t="s">
        <v>35</v>
      </c>
      <c r="C5623">
        <v>155829119</v>
      </c>
      <c r="D5623" t="s">
        <v>3</v>
      </c>
      <c r="E5623">
        <v>24</v>
      </c>
      <c r="F5623" t="s">
        <v>8428</v>
      </c>
      <c r="G5623">
        <v>5.4172987417699998E-2</v>
      </c>
    </row>
    <row r="5624" spans="1:7" x14ac:dyDescent="0.2">
      <c r="A5624" t="str">
        <f t="shared" si="475"/>
        <v>GON4L</v>
      </c>
      <c r="B5624" t="s">
        <v>35</v>
      </c>
      <c r="C5624">
        <v>155826849</v>
      </c>
      <c r="D5624" t="s">
        <v>3</v>
      </c>
      <c r="E5624">
        <v>23</v>
      </c>
      <c r="F5624" t="s">
        <v>8429</v>
      </c>
      <c r="G5624">
        <v>0.66608055742700001</v>
      </c>
    </row>
    <row r="5625" spans="1:7" x14ac:dyDescent="0.2">
      <c r="A5625" t="str">
        <f t="shared" si="475"/>
        <v>GON4L</v>
      </c>
      <c r="B5625" t="s">
        <v>35</v>
      </c>
      <c r="C5625">
        <v>155826980</v>
      </c>
      <c r="D5625" t="s">
        <v>8</v>
      </c>
      <c r="E5625">
        <v>22</v>
      </c>
      <c r="F5625" t="s">
        <v>8430</v>
      </c>
      <c r="G5625">
        <v>1.3096979851299999</v>
      </c>
    </row>
    <row r="5626" spans="1:7" x14ac:dyDescent="0.2">
      <c r="A5626" t="str">
        <f t="shared" si="475"/>
        <v>GON4L</v>
      </c>
      <c r="B5626" t="s">
        <v>35</v>
      </c>
      <c r="C5626">
        <v>155829136</v>
      </c>
      <c r="D5626" t="s">
        <v>8</v>
      </c>
      <c r="E5626">
        <v>21</v>
      </c>
      <c r="F5626" t="s">
        <v>8431</v>
      </c>
      <c r="G5626">
        <v>0.17833857707699999</v>
      </c>
    </row>
    <row r="5627" spans="1:7" x14ac:dyDescent="0.2">
      <c r="A5627" t="str">
        <f t="shared" si="475"/>
        <v>GON4L</v>
      </c>
      <c r="B5627" t="s">
        <v>35</v>
      </c>
      <c r="C5627">
        <v>155829154</v>
      </c>
      <c r="D5627" t="s">
        <v>8</v>
      </c>
      <c r="E5627">
        <v>23</v>
      </c>
      <c r="F5627" t="s">
        <v>8432</v>
      </c>
      <c r="G5627">
        <v>-0.14145203757700001</v>
      </c>
    </row>
    <row r="5628" spans="1:7" x14ac:dyDescent="0.2">
      <c r="A5628" t="str">
        <f t="shared" si="475"/>
        <v>GON4L</v>
      </c>
      <c r="B5628" t="s">
        <v>35</v>
      </c>
      <c r="C5628">
        <v>155829210</v>
      </c>
      <c r="D5628" t="s">
        <v>8</v>
      </c>
      <c r="E5628">
        <v>25</v>
      </c>
      <c r="F5628" t="s">
        <v>8433</v>
      </c>
      <c r="G5628">
        <v>-1.0903122928300001E-2</v>
      </c>
    </row>
    <row r="5629" spans="1:7" x14ac:dyDescent="0.2">
      <c r="A5629" t="str">
        <f t="shared" si="475"/>
        <v>GON4L</v>
      </c>
      <c r="B5629" t="s">
        <v>35</v>
      </c>
      <c r="C5629">
        <v>155829237</v>
      </c>
      <c r="D5629" t="s">
        <v>8</v>
      </c>
      <c r="E5629">
        <v>25</v>
      </c>
      <c r="F5629" t="s">
        <v>8434</v>
      </c>
      <c r="G5629">
        <v>-9.25830896436E-2</v>
      </c>
    </row>
    <row r="5630" spans="1:7" x14ac:dyDescent="0.2">
      <c r="A5630" t="str">
        <f t="shared" si="475"/>
        <v>GON4L</v>
      </c>
      <c r="B5630" t="s">
        <v>35</v>
      </c>
      <c r="C5630">
        <v>155826849</v>
      </c>
      <c r="D5630" t="s">
        <v>3</v>
      </c>
      <c r="E5630">
        <v>24</v>
      </c>
      <c r="F5630" t="s">
        <v>8435</v>
      </c>
      <c r="G5630">
        <v>0.48935424182600001</v>
      </c>
    </row>
    <row r="5631" spans="1:7" x14ac:dyDescent="0.2">
      <c r="A5631" t="str">
        <f t="shared" si="475"/>
        <v>GON4L</v>
      </c>
      <c r="B5631" t="s">
        <v>35</v>
      </c>
      <c r="C5631">
        <v>155828918</v>
      </c>
      <c r="D5631" t="s">
        <v>3</v>
      </c>
      <c r="E5631">
        <v>22</v>
      </c>
      <c r="F5631" t="s">
        <v>8436</v>
      </c>
      <c r="G5631">
        <v>5.9167082096800001E-2</v>
      </c>
    </row>
    <row r="5632" spans="1:7" x14ac:dyDescent="0.2">
      <c r="A5632" t="str">
        <f t="shared" ref="A5632:A5641" si="476">"GOT1"</f>
        <v>GOT1</v>
      </c>
      <c r="B5632" t="s">
        <v>372</v>
      </c>
      <c r="C5632">
        <v>101190161</v>
      </c>
      <c r="D5632" t="s">
        <v>3</v>
      </c>
      <c r="E5632">
        <v>24</v>
      </c>
      <c r="F5632" t="s">
        <v>8437</v>
      </c>
      <c r="G5632">
        <v>0.83282705343700003</v>
      </c>
    </row>
    <row r="5633" spans="1:7" x14ac:dyDescent="0.2">
      <c r="A5633" t="str">
        <f t="shared" si="476"/>
        <v>GOT1</v>
      </c>
      <c r="B5633" t="s">
        <v>372</v>
      </c>
      <c r="C5633">
        <v>101190318</v>
      </c>
      <c r="D5633" t="s">
        <v>3</v>
      </c>
      <c r="E5633">
        <v>22</v>
      </c>
      <c r="F5633" t="s">
        <v>8438</v>
      </c>
      <c r="G5633">
        <v>0.79769402915999998</v>
      </c>
    </row>
    <row r="5634" spans="1:7" x14ac:dyDescent="0.2">
      <c r="A5634" t="str">
        <f t="shared" si="476"/>
        <v>GOT1</v>
      </c>
      <c r="B5634" t="s">
        <v>372</v>
      </c>
      <c r="C5634">
        <v>101190222</v>
      </c>
      <c r="D5634" t="s">
        <v>3</v>
      </c>
      <c r="E5634">
        <v>24</v>
      </c>
      <c r="F5634" t="s">
        <v>8439</v>
      </c>
      <c r="G5634">
        <v>0.36549964230100002</v>
      </c>
    </row>
    <row r="5635" spans="1:7" x14ac:dyDescent="0.2">
      <c r="A5635" t="str">
        <f t="shared" si="476"/>
        <v>GOT1</v>
      </c>
      <c r="B5635" t="s">
        <v>372</v>
      </c>
      <c r="C5635">
        <v>101190213</v>
      </c>
      <c r="D5635" t="s">
        <v>3</v>
      </c>
      <c r="E5635">
        <v>23</v>
      </c>
      <c r="F5635" t="s">
        <v>8440</v>
      </c>
      <c r="G5635">
        <v>0.70611898345900004</v>
      </c>
    </row>
    <row r="5636" spans="1:7" x14ac:dyDescent="0.2">
      <c r="A5636" t="str">
        <f t="shared" si="476"/>
        <v>GOT1</v>
      </c>
      <c r="B5636" t="s">
        <v>372</v>
      </c>
      <c r="C5636">
        <v>101190144</v>
      </c>
      <c r="D5636" t="s">
        <v>3</v>
      </c>
      <c r="E5636">
        <v>23</v>
      </c>
      <c r="F5636" t="s">
        <v>8441</v>
      </c>
      <c r="G5636">
        <v>0.82415265363300005</v>
      </c>
    </row>
    <row r="5637" spans="1:7" x14ac:dyDescent="0.2">
      <c r="A5637" t="str">
        <f t="shared" si="476"/>
        <v>GOT1</v>
      </c>
      <c r="B5637" t="s">
        <v>372</v>
      </c>
      <c r="C5637">
        <v>101190284</v>
      </c>
      <c r="D5637" t="s">
        <v>8</v>
      </c>
      <c r="E5637">
        <v>24</v>
      </c>
      <c r="F5637" t="s">
        <v>8442</v>
      </c>
      <c r="G5637">
        <v>0.90613659207599995</v>
      </c>
    </row>
    <row r="5638" spans="1:7" x14ac:dyDescent="0.2">
      <c r="A5638" t="str">
        <f t="shared" si="476"/>
        <v>GOT1</v>
      </c>
      <c r="B5638" t="s">
        <v>372</v>
      </c>
      <c r="C5638">
        <v>101190312</v>
      </c>
      <c r="D5638" t="s">
        <v>8</v>
      </c>
      <c r="E5638">
        <v>23</v>
      </c>
      <c r="F5638" t="s">
        <v>8443</v>
      </c>
      <c r="G5638">
        <v>1.0561619145700001</v>
      </c>
    </row>
    <row r="5639" spans="1:7" x14ac:dyDescent="0.2">
      <c r="A5639" t="str">
        <f t="shared" si="476"/>
        <v>GOT1</v>
      </c>
      <c r="B5639" t="s">
        <v>372</v>
      </c>
      <c r="C5639">
        <v>101190398</v>
      </c>
      <c r="D5639" t="s">
        <v>8</v>
      </c>
      <c r="E5639">
        <v>22</v>
      </c>
      <c r="F5639" t="s">
        <v>8444</v>
      </c>
      <c r="G5639">
        <v>1.0377014933499999</v>
      </c>
    </row>
    <row r="5640" spans="1:7" x14ac:dyDescent="0.2">
      <c r="A5640" t="str">
        <f t="shared" si="476"/>
        <v>GOT1</v>
      </c>
      <c r="B5640" t="s">
        <v>372</v>
      </c>
      <c r="C5640">
        <v>101190059</v>
      </c>
      <c r="D5640" t="s">
        <v>3</v>
      </c>
      <c r="E5640">
        <v>24</v>
      </c>
      <c r="F5640" t="s">
        <v>8445</v>
      </c>
      <c r="G5640">
        <v>0.77661072524499997</v>
      </c>
    </row>
    <row r="5641" spans="1:7" x14ac:dyDescent="0.2">
      <c r="A5641" t="str">
        <f t="shared" si="476"/>
        <v>GOT1</v>
      </c>
      <c r="B5641" t="s">
        <v>372</v>
      </c>
      <c r="C5641">
        <v>101190395</v>
      </c>
      <c r="D5641" t="s">
        <v>8</v>
      </c>
      <c r="E5641">
        <v>24</v>
      </c>
      <c r="F5641" t="s">
        <v>8446</v>
      </c>
      <c r="G5641">
        <v>0.85354180793300005</v>
      </c>
    </row>
    <row r="5642" spans="1:7" x14ac:dyDescent="0.2">
      <c r="A5642" t="str">
        <f t="shared" ref="A5642:A5651" si="477">"GPI"</f>
        <v>GPI</v>
      </c>
      <c r="B5642" t="s">
        <v>245</v>
      </c>
      <c r="C5642">
        <v>34856174</v>
      </c>
      <c r="D5642" t="s">
        <v>8</v>
      </c>
      <c r="E5642">
        <v>24</v>
      </c>
      <c r="F5642" t="s">
        <v>8447</v>
      </c>
      <c r="G5642">
        <v>0.83063705784899999</v>
      </c>
    </row>
    <row r="5643" spans="1:7" x14ac:dyDescent="0.2">
      <c r="A5643" t="str">
        <f t="shared" si="477"/>
        <v>GPI</v>
      </c>
      <c r="B5643" t="s">
        <v>245</v>
      </c>
      <c r="C5643">
        <v>34856118</v>
      </c>
      <c r="D5643" t="s">
        <v>8</v>
      </c>
      <c r="E5643">
        <v>24</v>
      </c>
      <c r="F5643" t="s">
        <v>8448</v>
      </c>
      <c r="G5643">
        <v>2.6036470638299999E-2</v>
      </c>
    </row>
    <row r="5644" spans="1:7" x14ac:dyDescent="0.2">
      <c r="A5644" t="str">
        <f t="shared" si="477"/>
        <v>GPI</v>
      </c>
      <c r="B5644" t="s">
        <v>245</v>
      </c>
      <c r="C5644">
        <v>34856016</v>
      </c>
      <c r="D5644" t="s">
        <v>8</v>
      </c>
      <c r="E5644">
        <v>24</v>
      </c>
      <c r="F5644" t="s">
        <v>8449</v>
      </c>
      <c r="G5644">
        <v>7.7032522940199993E-2</v>
      </c>
    </row>
    <row r="5645" spans="1:7" x14ac:dyDescent="0.2">
      <c r="A5645" t="str">
        <f t="shared" si="477"/>
        <v>GPI</v>
      </c>
      <c r="B5645" t="s">
        <v>245</v>
      </c>
      <c r="C5645">
        <v>34856001</v>
      </c>
      <c r="D5645" t="s">
        <v>8</v>
      </c>
      <c r="E5645">
        <v>21</v>
      </c>
      <c r="F5645" t="s">
        <v>8450</v>
      </c>
      <c r="G5645">
        <v>0.20711812042</v>
      </c>
    </row>
    <row r="5646" spans="1:7" x14ac:dyDescent="0.2">
      <c r="A5646" t="str">
        <f t="shared" si="477"/>
        <v>GPI</v>
      </c>
      <c r="B5646" t="s">
        <v>245</v>
      </c>
      <c r="C5646">
        <v>34855958</v>
      </c>
      <c r="D5646" t="s">
        <v>8</v>
      </c>
      <c r="E5646">
        <v>23</v>
      </c>
      <c r="F5646" t="s">
        <v>8451</v>
      </c>
      <c r="G5646">
        <v>5.7346477407400002E-2</v>
      </c>
    </row>
    <row r="5647" spans="1:7" x14ac:dyDescent="0.2">
      <c r="A5647" t="str">
        <f t="shared" si="477"/>
        <v>GPI</v>
      </c>
      <c r="B5647" t="s">
        <v>245</v>
      </c>
      <c r="C5647">
        <v>34855964</v>
      </c>
      <c r="D5647" t="s">
        <v>8</v>
      </c>
      <c r="E5647">
        <v>24</v>
      </c>
      <c r="F5647" t="s">
        <v>8452</v>
      </c>
      <c r="G5647">
        <v>9.2125990257499998E-2</v>
      </c>
    </row>
    <row r="5648" spans="1:7" x14ac:dyDescent="0.2">
      <c r="A5648" t="str">
        <f t="shared" si="477"/>
        <v>GPI</v>
      </c>
      <c r="B5648" t="s">
        <v>245</v>
      </c>
      <c r="C5648">
        <v>34856089</v>
      </c>
      <c r="D5648" t="s">
        <v>3</v>
      </c>
      <c r="E5648">
        <v>24</v>
      </c>
      <c r="F5648" t="s">
        <v>8453</v>
      </c>
      <c r="G5648">
        <v>0.88512919258099998</v>
      </c>
    </row>
    <row r="5649" spans="1:7" x14ac:dyDescent="0.2">
      <c r="A5649" t="str">
        <f t="shared" si="477"/>
        <v>GPI</v>
      </c>
      <c r="B5649" t="s">
        <v>245</v>
      </c>
      <c r="C5649">
        <v>34856063</v>
      </c>
      <c r="D5649" t="s">
        <v>3</v>
      </c>
      <c r="E5649">
        <v>24</v>
      </c>
      <c r="F5649" t="s">
        <v>8454</v>
      </c>
      <c r="G5649">
        <v>0.101571298356</v>
      </c>
    </row>
    <row r="5650" spans="1:7" x14ac:dyDescent="0.2">
      <c r="A5650" t="str">
        <f t="shared" si="477"/>
        <v>GPI</v>
      </c>
      <c r="B5650" t="s">
        <v>245</v>
      </c>
      <c r="C5650">
        <v>34855981</v>
      </c>
      <c r="D5650" t="s">
        <v>8</v>
      </c>
      <c r="E5650">
        <v>24</v>
      </c>
      <c r="F5650" t="s">
        <v>8455</v>
      </c>
      <c r="G5650">
        <v>-1.5746122935600001E-3</v>
      </c>
    </row>
    <row r="5651" spans="1:7" x14ac:dyDescent="0.2">
      <c r="A5651" t="str">
        <f t="shared" si="477"/>
        <v>GPI</v>
      </c>
      <c r="B5651" t="s">
        <v>245</v>
      </c>
      <c r="C5651">
        <v>34856115</v>
      </c>
      <c r="D5651" t="s">
        <v>3</v>
      </c>
      <c r="E5651">
        <v>24</v>
      </c>
      <c r="F5651" t="s">
        <v>8456</v>
      </c>
      <c r="G5651">
        <v>1.28423374957</v>
      </c>
    </row>
    <row r="5652" spans="1:7" x14ac:dyDescent="0.2">
      <c r="A5652" t="str">
        <f t="shared" ref="A5652:A5661" si="478">"GPN1"</f>
        <v>GPN1</v>
      </c>
      <c r="B5652" t="s">
        <v>161</v>
      </c>
      <c r="C5652">
        <v>27852022</v>
      </c>
      <c r="D5652" t="s">
        <v>3</v>
      </c>
      <c r="E5652">
        <v>23</v>
      </c>
      <c r="F5652" t="s">
        <v>8457</v>
      </c>
      <c r="G5652">
        <v>-2.50681873473E-2</v>
      </c>
    </row>
    <row r="5653" spans="1:7" x14ac:dyDescent="0.2">
      <c r="A5653" t="str">
        <f t="shared" si="478"/>
        <v>GPN1</v>
      </c>
      <c r="B5653" t="s">
        <v>161</v>
      </c>
      <c r="C5653">
        <v>27852134</v>
      </c>
      <c r="D5653" t="s">
        <v>3</v>
      </c>
      <c r="E5653">
        <v>22</v>
      </c>
      <c r="F5653" t="s">
        <v>8458</v>
      </c>
      <c r="G5653">
        <v>1.0774923862200001</v>
      </c>
    </row>
    <row r="5654" spans="1:7" x14ac:dyDescent="0.2">
      <c r="A5654" t="str">
        <f t="shared" si="478"/>
        <v>GPN1</v>
      </c>
      <c r="B5654" t="s">
        <v>161</v>
      </c>
      <c r="C5654">
        <v>27852151</v>
      </c>
      <c r="D5654" t="s">
        <v>8</v>
      </c>
      <c r="E5654">
        <v>23</v>
      </c>
      <c r="F5654" t="s">
        <v>8459</v>
      </c>
      <c r="G5654">
        <v>-5.33390847846E-3</v>
      </c>
    </row>
    <row r="5655" spans="1:7" x14ac:dyDescent="0.2">
      <c r="A5655" t="str">
        <f t="shared" si="478"/>
        <v>GPN1</v>
      </c>
      <c r="B5655" t="s">
        <v>161</v>
      </c>
      <c r="C5655">
        <v>27852144</v>
      </c>
      <c r="D5655" t="s">
        <v>8</v>
      </c>
      <c r="E5655">
        <v>24</v>
      </c>
      <c r="F5655" t="s">
        <v>8460</v>
      </c>
      <c r="G5655">
        <v>0.21740905111100001</v>
      </c>
    </row>
    <row r="5656" spans="1:7" x14ac:dyDescent="0.2">
      <c r="A5656" t="str">
        <f t="shared" si="478"/>
        <v>GPN1</v>
      </c>
      <c r="B5656" t="s">
        <v>161</v>
      </c>
      <c r="C5656">
        <v>27852137</v>
      </c>
      <c r="D5656" t="s">
        <v>8</v>
      </c>
      <c r="E5656">
        <v>24</v>
      </c>
      <c r="F5656" t="s">
        <v>8461</v>
      </c>
      <c r="G5656">
        <v>1.39769711349</v>
      </c>
    </row>
    <row r="5657" spans="1:7" x14ac:dyDescent="0.2">
      <c r="A5657" t="str">
        <f t="shared" si="478"/>
        <v>GPN1</v>
      </c>
      <c r="B5657" t="s">
        <v>161</v>
      </c>
      <c r="C5657">
        <v>27852086</v>
      </c>
      <c r="D5657" t="s">
        <v>8</v>
      </c>
      <c r="E5657">
        <v>24</v>
      </c>
      <c r="F5657" t="s">
        <v>8462</v>
      </c>
      <c r="G5657">
        <v>0.47767672098199998</v>
      </c>
    </row>
    <row r="5658" spans="1:7" x14ac:dyDescent="0.2">
      <c r="A5658" t="str">
        <f t="shared" si="478"/>
        <v>GPN1</v>
      </c>
      <c r="B5658" t="s">
        <v>161</v>
      </c>
      <c r="C5658">
        <v>27852076</v>
      </c>
      <c r="D5658" t="s">
        <v>8</v>
      </c>
      <c r="E5658">
        <v>24</v>
      </c>
      <c r="F5658" t="s">
        <v>8463</v>
      </c>
      <c r="G5658">
        <v>-1.9034237087699999E-2</v>
      </c>
    </row>
    <row r="5659" spans="1:7" x14ac:dyDescent="0.2">
      <c r="A5659" t="str">
        <f t="shared" si="478"/>
        <v>GPN1</v>
      </c>
      <c r="B5659" t="s">
        <v>161</v>
      </c>
      <c r="C5659">
        <v>27852017</v>
      </c>
      <c r="D5659" t="s">
        <v>8</v>
      </c>
      <c r="E5659">
        <v>22</v>
      </c>
      <c r="F5659" t="s">
        <v>8464</v>
      </c>
      <c r="G5659">
        <v>0.14187752404000001</v>
      </c>
    </row>
    <row r="5660" spans="1:7" x14ac:dyDescent="0.2">
      <c r="A5660" t="str">
        <f t="shared" si="478"/>
        <v>GPN1</v>
      </c>
      <c r="B5660" t="s">
        <v>161</v>
      </c>
      <c r="C5660">
        <v>27852178</v>
      </c>
      <c r="D5660" t="s">
        <v>3</v>
      </c>
      <c r="E5660">
        <v>23</v>
      </c>
      <c r="F5660" t="s">
        <v>8465</v>
      </c>
      <c r="G5660">
        <v>0.46515338200900003</v>
      </c>
    </row>
    <row r="5661" spans="1:7" x14ac:dyDescent="0.2">
      <c r="A5661" t="str">
        <f t="shared" si="478"/>
        <v>GPN1</v>
      </c>
      <c r="B5661" t="s">
        <v>161</v>
      </c>
      <c r="C5661">
        <v>27852064</v>
      </c>
      <c r="D5661" t="s">
        <v>8</v>
      </c>
      <c r="E5661">
        <v>24</v>
      </c>
      <c r="F5661" t="s">
        <v>8466</v>
      </c>
      <c r="G5661">
        <v>0.52481050029200005</v>
      </c>
    </row>
    <row r="5662" spans="1:7" x14ac:dyDescent="0.2">
      <c r="A5662" t="str">
        <f t="shared" ref="A5662:A5671" si="479">"GPN2"</f>
        <v>GPN2</v>
      </c>
      <c r="B5662" t="s">
        <v>35</v>
      </c>
      <c r="C5662">
        <v>27216808</v>
      </c>
      <c r="D5662" t="s">
        <v>3</v>
      </c>
      <c r="E5662">
        <v>24</v>
      </c>
      <c r="F5662" t="s">
        <v>8467</v>
      </c>
      <c r="G5662">
        <v>6.5533311476500003E-2</v>
      </c>
    </row>
    <row r="5663" spans="1:7" x14ac:dyDescent="0.2">
      <c r="A5663" t="str">
        <f t="shared" si="479"/>
        <v>GPN2</v>
      </c>
      <c r="B5663" t="s">
        <v>35</v>
      </c>
      <c r="C5663">
        <v>27216730</v>
      </c>
      <c r="D5663" t="s">
        <v>3</v>
      </c>
      <c r="E5663">
        <v>24</v>
      </c>
      <c r="F5663" t="s">
        <v>8468</v>
      </c>
      <c r="G5663">
        <v>-1.1350850123599999E-2</v>
      </c>
    </row>
    <row r="5664" spans="1:7" x14ac:dyDescent="0.2">
      <c r="A5664" t="str">
        <f t="shared" si="479"/>
        <v>GPN2</v>
      </c>
      <c r="B5664" t="s">
        <v>35</v>
      </c>
      <c r="C5664">
        <v>27216589</v>
      </c>
      <c r="D5664" t="s">
        <v>8</v>
      </c>
      <c r="E5664">
        <v>23</v>
      </c>
      <c r="F5664" t="s">
        <v>8469</v>
      </c>
      <c r="G5664">
        <v>0.96491139072999998</v>
      </c>
    </row>
    <row r="5665" spans="1:7" x14ac:dyDescent="0.2">
      <c r="A5665" t="str">
        <f t="shared" si="479"/>
        <v>GPN2</v>
      </c>
      <c r="B5665" t="s">
        <v>35</v>
      </c>
      <c r="C5665">
        <v>27216709</v>
      </c>
      <c r="D5665" t="s">
        <v>3</v>
      </c>
      <c r="E5665">
        <v>23</v>
      </c>
      <c r="F5665" t="s">
        <v>8470</v>
      </c>
      <c r="G5665">
        <v>0.91084627742299995</v>
      </c>
    </row>
    <row r="5666" spans="1:7" x14ac:dyDescent="0.2">
      <c r="A5666" t="str">
        <f t="shared" si="479"/>
        <v>GPN2</v>
      </c>
      <c r="B5666" t="s">
        <v>35</v>
      </c>
      <c r="C5666">
        <v>27216684</v>
      </c>
      <c r="D5666" t="s">
        <v>3</v>
      </c>
      <c r="E5666">
        <v>24</v>
      </c>
      <c r="F5666" t="s">
        <v>8471</v>
      </c>
      <c r="G5666">
        <v>0.34334028474599998</v>
      </c>
    </row>
    <row r="5667" spans="1:7" x14ac:dyDescent="0.2">
      <c r="A5667" t="str">
        <f t="shared" si="479"/>
        <v>GPN2</v>
      </c>
      <c r="B5667" t="s">
        <v>35</v>
      </c>
      <c r="C5667">
        <v>27216662</v>
      </c>
      <c r="D5667" t="s">
        <v>8</v>
      </c>
      <c r="E5667">
        <v>24</v>
      </c>
      <c r="F5667" t="s">
        <v>8472</v>
      </c>
      <c r="G5667">
        <v>0.65763159132799998</v>
      </c>
    </row>
    <row r="5668" spans="1:7" x14ac:dyDescent="0.2">
      <c r="A5668" t="str">
        <f t="shared" si="479"/>
        <v>GPN2</v>
      </c>
      <c r="B5668" t="s">
        <v>35</v>
      </c>
      <c r="C5668">
        <v>27216579</v>
      </c>
      <c r="D5668" t="s">
        <v>3</v>
      </c>
      <c r="E5668">
        <v>24</v>
      </c>
      <c r="F5668" t="s">
        <v>8473</v>
      </c>
      <c r="G5668">
        <v>2.58188367217E-2</v>
      </c>
    </row>
    <row r="5669" spans="1:7" x14ac:dyDescent="0.2">
      <c r="A5669" t="str">
        <f t="shared" si="479"/>
        <v>GPN2</v>
      </c>
      <c r="B5669" t="s">
        <v>35</v>
      </c>
      <c r="C5669">
        <v>27216555</v>
      </c>
      <c r="D5669" t="s">
        <v>3</v>
      </c>
      <c r="E5669">
        <v>23</v>
      </c>
      <c r="F5669" t="s">
        <v>8474</v>
      </c>
      <c r="G5669">
        <v>-1.39204301466E-2</v>
      </c>
    </row>
    <row r="5670" spans="1:7" x14ac:dyDescent="0.2">
      <c r="A5670" t="str">
        <f t="shared" si="479"/>
        <v>GPN2</v>
      </c>
      <c r="B5670" t="s">
        <v>35</v>
      </c>
      <c r="C5670">
        <v>27216692</v>
      </c>
      <c r="D5670" t="s">
        <v>8</v>
      </c>
      <c r="E5670">
        <v>24</v>
      </c>
      <c r="F5670" t="s">
        <v>8475</v>
      </c>
      <c r="G5670">
        <v>1.1242423318500001</v>
      </c>
    </row>
    <row r="5671" spans="1:7" x14ac:dyDescent="0.2">
      <c r="A5671" t="str">
        <f t="shared" si="479"/>
        <v>GPN2</v>
      </c>
      <c r="B5671" t="s">
        <v>35</v>
      </c>
      <c r="C5671">
        <v>27216818</v>
      </c>
      <c r="D5671" t="s">
        <v>8</v>
      </c>
      <c r="E5671">
        <v>23</v>
      </c>
      <c r="F5671" t="s">
        <v>8476</v>
      </c>
      <c r="G5671">
        <v>4.2999713706600003E-2</v>
      </c>
    </row>
    <row r="5672" spans="1:7" x14ac:dyDescent="0.2">
      <c r="A5672" t="str">
        <f t="shared" ref="A5672:A5681" si="480">"GPN3"</f>
        <v>GPN3</v>
      </c>
      <c r="B5672" t="s">
        <v>140</v>
      </c>
      <c r="C5672">
        <v>110905878</v>
      </c>
      <c r="D5672" t="s">
        <v>3</v>
      </c>
      <c r="E5672">
        <v>24</v>
      </c>
      <c r="F5672" t="s">
        <v>8477</v>
      </c>
      <c r="G5672">
        <v>0.14300371928799999</v>
      </c>
    </row>
    <row r="5673" spans="1:7" x14ac:dyDescent="0.2">
      <c r="A5673" t="str">
        <f t="shared" si="480"/>
        <v>GPN3</v>
      </c>
      <c r="B5673" t="s">
        <v>140</v>
      </c>
      <c r="C5673">
        <v>110905901</v>
      </c>
      <c r="D5673" t="s">
        <v>3</v>
      </c>
      <c r="E5673">
        <v>23</v>
      </c>
      <c r="F5673" t="s">
        <v>8478</v>
      </c>
      <c r="G5673">
        <v>3.1537162708900002E-2</v>
      </c>
    </row>
    <row r="5674" spans="1:7" x14ac:dyDescent="0.2">
      <c r="A5674" t="str">
        <f t="shared" si="480"/>
        <v>GPN3</v>
      </c>
      <c r="B5674" t="s">
        <v>140</v>
      </c>
      <c r="C5674">
        <v>110905912</v>
      </c>
      <c r="D5674" t="s">
        <v>3</v>
      </c>
      <c r="E5674">
        <v>23</v>
      </c>
      <c r="F5674" t="s">
        <v>8479</v>
      </c>
      <c r="G5674">
        <v>7.0924647511100003E-2</v>
      </c>
    </row>
    <row r="5675" spans="1:7" x14ac:dyDescent="0.2">
      <c r="A5675" t="str">
        <f t="shared" si="480"/>
        <v>GPN3</v>
      </c>
      <c r="B5675" t="s">
        <v>140</v>
      </c>
      <c r="C5675">
        <v>110905944</v>
      </c>
      <c r="D5675" t="s">
        <v>3</v>
      </c>
      <c r="E5675">
        <v>24</v>
      </c>
      <c r="F5675" t="s">
        <v>8480</v>
      </c>
      <c r="G5675">
        <v>0.34102639836699999</v>
      </c>
    </row>
    <row r="5676" spans="1:7" x14ac:dyDescent="0.2">
      <c r="A5676" t="str">
        <f t="shared" si="480"/>
        <v>GPN3</v>
      </c>
      <c r="B5676" t="s">
        <v>140</v>
      </c>
      <c r="C5676">
        <v>110905963</v>
      </c>
      <c r="D5676" t="s">
        <v>3</v>
      </c>
      <c r="E5676">
        <v>24</v>
      </c>
      <c r="F5676" t="s">
        <v>8481</v>
      </c>
      <c r="G5676">
        <v>-9.6602511141099995E-2</v>
      </c>
    </row>
    <row r="5677" spans="1:7" x14ac:dyDescent="0.2">
      <c r="A5677" t="str">
        <f t="shared" si="480"/>
        <v>GPN3</v>
      </c>
      <c r="B5677" t="s">
        <v>140</v>
      </c>
      <c r="C5677">
        <v>110906029</v>
      </c>
      <c r="D5677" t="s">
        <v>3</v>
      </c>
      <c r="E5677">
        <v>23</v>
      </c>
      <c r="F5677" t="s">
        <v>8482</v>
      </c>
      <c r="G5677">
        <v>1.64119639074</v>
      </c>
    </row>
    <row r="5678" spans="1:7" x14ac:dyDescent="0.2">
      <c r="A5678" t="str">
        <f t="shared" si="480"/>
        <v>GPN3</v>
      </c>
      <c r="B5678" t="s">
        <v>140</v>
      </c>
      <c r="C5678">
        <v>110906037</v>
      </c>
      <c r="D5678" t="s">
        <v>3</v>
      </c>
      <c r="E5678">
        <v>24</v>
      </c>
      <c r="F5678" t="s">
        <v>8483</v>
      </c>
      <c r="G5678">
        <v>0.78117942739199997</v>
      </c>
    </row>
    <row r="5679" spans="1:7" x14ac:dyDescent="0.2">
      <c r="A5679" t="str">
        <f t="shared" si="480"/>
        <v>GPN3</v>
      </c>
      <c r="B5679" t="s">
        <v>140</v>
      </c>
      <c r="C5679">
        <v>110906043</v>
      </c>
      <c r="D5679" t="s">
        <v>3</v>
      </c>
      <c r="E5679">
        <v>23</v>
      </c>
      <c r="F5679" t="s">
        <v>8484</v>
      </c>
      <c r="G5679">
        <v>0.57762418187200004</v>
      </c>
    </row>
    <row r="5680" spans="1:7" x14ac:dyDescent="0.2">
      <c r="A5680" t="str">
        <f t="shared" si="480"/>
        <v>GPN3</v>
      </c>
      <c r="B5680" t="s">
        <v>140</v>
      </c>
      <c r="C5680">
        <v>110905852</v>
      </c>
      <c r="D5680" t="s">
        <v>8</v>
      </c>
      <c r="E5680">
        <v>24</v>
      </c>
      <c r="F5680" t="s">
        <v>8485</v>
      </c>
      <c r="G5680">
        <v>3.6762241459799998E-2</v>
      </c>
    </row>
    <row r="5681" spans="1:7" x14ac:dyDescent="0.2">
      <c r="A5681" t="str">
        <f t="shared" si="480"/>
        <v>GPN3</v>
      </c>
      <c r="B5681" t="s">
        <v>140</v>
      </c>
      <c r="C5681">
        <v>110905884</v>
      </c>
      <c r="D5681" t="s">
        <v>8</v>
      </c>
      <c r="E5681">
        <v>24</v>
      </c>
      <c r="F5681" t="s">
        <v>8486</v>
      </c>
      <c r="G5681">
        <v>3.7541815062099998E-2</v>
      </c>
    </row>
    <row r="5682" spans="1:7" x14ac:dyDescent="0.2">
      <c r="A5682" t="str">
        <f t="shared" ref="A5682:A5691" si="481">"GRAMD1A"</f>
        <v>GRAMD1A</v>
      </c>
      <c r="B5682" t="s">
        <v>245</v>
      </c>
      <c r="C5682">
        <v>35491365</v>
      </c>
      <c r="D5682" t="s">
        <v>3</v>
      </c>
      <c r="E5682">
        <v>23</v>
      </c>
      <c r="F5682" t="s">
        <v>8487</v>
      </c>
      <c r="G5682">
        <v>0.79922937506000002</v>
      </c>
    </row>
    <row r="5683" spans="1:7" x14ac:dyDescent="0.2">
      <c r="A5683" t="str">
        <f t="shared" si="481"/>
        <v>GRAMD1A</v>
      </c>
      <c r="B5683" t="s">
        <v>245</v>
      </c>
      <c r="C5683">
        <v>35491380</v>
      </c>
      <c r="D5683" t="s">
        <v>3</v>
      </c>
      <c r="E5683">
        <v>23</v>
      </c>
      <c r="F5683" t="s">
        <v>8488</v>
      </c>
      <c r="G5683">
        <v>0.418174959008</v>
      </c>
    </row>
    <row r="5684" spans="1:7" x14ac:dyDescent="0.2">
      <c r="A5684" t="str">
        <f t="shared" si="481"/>
        <v>GRAMD1A</v>
      </c>
      <c r="B5684" t="s">
        <v>245</v>
      </c>
      <c r="C5684">
        <v>35491397</v>
      </c>
      <c r="D5684" t="s">
        <v>3</v>
      </c>
      <c r="E5684">
        <v>24</v>
      </c>
      <c r="F5684" t="s">
        <v>8489</v>
      </c>
      <c r="G5684">
        <v>0.59743701635000002</v>
      </c>
    </row>
    <row r="5685" spans="1:7" x14ac:dyDescent="0.2">
      <c r="A5685" t="str">
        <f t="shared" si="481"/>
        <v>GRAMD1A</v>
      </c>
      <c r="B5685" t="s">
        <v>245</v>
      </c>
      <c r="C5685">
        <v>35491606</v>
      </c>
      <c r="D5685" t="s">
        <v>3</v>
      </c>
      <c r="E5685">
        <v>24</v>
      </c>
      <c r="F5685" t="s">
        <v>8490</v>
      </c>
      <c r="G5685">
        <v>1.1809305783799999</v>
      </c>
    </row>
    <row r="5686" spans="1:7" x14ac:dyDescent="0.2">
      <c r="A5686" t="str">
        <f t="shared" si="481"/>
        <v>GRAMD1A</v>
      </c>
      <c r="B5686" t="s">
        <v>245</v>
      </c>
      <c r="C5686">
        <v>35491395</v>
      </c>
      <c r="D5686" t="s">
        <v>8</v>
      </c>
      <c r="E5686">
        <v>23</v>
      </c>
      <c r="F5686" t="s">
        <v>8491</v>
      </c>
      <c r="G5686">
        <v>1.0198400465599999</v>
      </c>
    </row>
    <row r="5687" spans="1:7" x14ac:dyDescent="0.2">
      <c r="A5687" t="str">
        <f t="shared" si="481"/>
        <v>GRAMD1A</v>
      </c>
      <c r="B5687" t="s">
        <v>245</v>
      </c>
      <c r="C5687">
        <v>35491446</v>
      </c>
      <c r="D5687" t="s">
        <v>8</v>
      </c>
      <c r="E5687">
        <v>24</v>
      </c>
      <c r="F5687" t="s">
        <v>8492</v>
      </c>
      <c r="G5687">
        <v>0.31627779680200002</v>
      </c>
    </row>
    <row r="5688" spans="1:7" x14ac:dyDescent="0.2">
      <c r="A5688" t="str">
        <f t="shared" si="481"/>
        <v>GRAMD1A</v>
      </c>
      <c r="B5688" t="s">
        <v>245</v>
      </c>
      <c r="C5688">
        <v>35491495</v>
      </c>
      <c r="D5688" t="s">
        <v>8</v>
      </c>
      <c r="E5688">
        <v>24</v>
      </c>
      <c r="F5688" t="s">
        <v>8493</v>
      </c>
      <c r="G5688">
        <v>0.66886740899300001</v>
      </c>
    </row>
    <row r="5689" spans="1:7" x14ac:dyDescent="0.2">
      <c r="A5689" t="str">
        <f t="shared" si="481"/>
        <v>GRAMD1A</v>
      </c>
      <c r="B5689" t="s">
        <v>245</v>
      </c>
      <c r="C5689">
        <v>35491500</v>
      </c>
      <c r="D5689" t="s">
        <v>8</v>
      </c>
      <c r="E5689">
        <v>24</v>
      </c>
      <c r="F5689" t="s">
        <v>8494</v>
      </c>
      <c r="G5689">
        <v>0.78380950175899999</v>
      </c>
    </row>
    <row r="5690" spans="1:7" x14ac:dyDescent="0.2">
      <c r="A5690" t="str">
        <f t="shared" si="481"/>
        <v>GRAMD1A</v>
      </c>
      <c r="B5690" t="s">
        <v>245</v>
      </c>
      <c r="C5690">
        <v>35491536</v>
      </c>
      <c r="D5690" t="s">
        <v>8</v>
      </c>
      <c r="E5690">
        <v>23</v>
      </c>
      <c r="F5690" t="s">
        <v>8495</v>
      </c>
      <c r="G5690">
        <v>0.61058289937099997</v>
      </c>
    </row>
    <row r="5691" spans="1:7" x14ac:dyDescent="0.2">
      <c r="A5691" t="str">
        <f t="shared" si="481"/>
        <v>GRAMD1A</v>
      </c>
      <c r="B5691" t="s">
        <v>245</v>
      </c>
      <c r="C5691">
        <v>35491569</v>
      </c>
      <c r="D5691" t="s">
        <v>8</v>
      </c>
      <c r="E5691">
        <v>24</v>
      </c>
      <c r="F5691" t="s">
        <v>8496</v>
      </c>
      <c r="G5691">
        <v>0.111832399788</v>
      </c>
    </row>
    <row r="5692" spans="1:7" x14ac:dyDescent="0.2">
      <c r="A5692" t="str">
        <f t="shared" ref="A5692:A5701" si="482">"GRPEL1"</f>
        <v>GRPEL1</v>
      </c>
      <c r="B5692" t="s">
        <v>24</v>
      </c>
      <c r="C5692">
        <v>7069940</v>
      </c>
      <c r="D5692" t="s">
        <v>8</v>
      </c>
      <c r="E5692">
        <v>24</v>
      </c>
      <c r="F5692" t="s">
        <v>8497</v>
      </c>
      <c r="G5692">
        <v>-6.2917112057600005E-2</v>
      </c>
    </row>
    <row r="5693" spans="1:7" x14ac:dyDescent="0.2">
      <c r="A5693" t="str">
        <f t="shared" si="482"/>
        <v>GRPEL1</v>
      </c>
      <c r="B5693" t="s">
        <v>24</v>
      </c>
      <c r="C5693">
        <v>7069636</v>
      </c>
      <c r="D5693" t="s">
        <v>3</v>
      </c>
      <c r="E5693">
        <v>23</v>
      </c>
      <c r="F5693" t="s">
        <v>8498</v>
      </c>
      <c r="G5693">
        <v>1.00529349611</v>
      </c>
    </row>
    <row r="5694" spans="1:7" x14ac:dyDescent="0.2">
      <c r="A5694" t="str">
        <f t="shared" si="482"/>
        <v>GRPEL1</v>
      </c>
      <c r="B5694" t="s">
        <v>24</v>
      </c>
      <c r="C5694">
        <v>7069682</v>
      </c>
      <c r="D5694" t="s">
        <v>3</v>
      </c>
      <c r="E5694">
        <v>24</v>
      </c>
      <c r="F5694" t="s">
        <v>8499</v>
      </c>
      <c r="G5694">
        <v>2.8679934884900001E-2</v>
      </c>
    </row>
    <row r="5695" spans="1:7" x14ac:dyDescent="0.2">
      <c r="A5695" t="str">
        <f t="shared" si="482"/>
        <v>GRPEL1</v>
      </c>
      <c r="B5695" t="s">
        <v>24</v>
      </c>
      <c r="C5695">
        <v>7069771</v>
      </c>
      <c r="D5695" t="s">
        <v>3</v>
      </c>
      <c r="E5695">
        <v>24</v>
      </c>
      <c r="F5695" t="s">
        <v>8500</v>
      </c>
      <c r="G5695">
        <v>1.0946295078299999</v>
      </c>
    </row>
    <row r="5696" spans="1:7" x14ac:dyDescent="0.2">
      <c r="A5696" t="str">
        <f t="shared" si="482"/>
        <v>GRPEL1</v>
      </c>
      <c r="B5696" t="s">
        <v>24</v>
      </c>
      <c r="C5696">
        <v>7069912</v>
      </c>
      <c r="D5696" t="s">
        <v>8</v>
      </c>
      <c r="E5696">
        <v>24</v>
      </c>
      <c r="F5696" t="s">
        <v>8501</v>
      </c>
      <c r="G5696">
        <v>7.7176575105900001E-3</v>
      </c>
    </row>
    <row r="5697" spans="1:7" x14ac:dyDescent="0.2">
      <c r="A5697" t="str">
        <f t="shared" si="482"/>
        <v>GRPEL1</v>
      </c>
      <c r="B5697" t="s">
        <v>24</v>
      </c>
      <c r="C5697">
        <v>7069964</v>
      </c>
      <c r="D5697" t="s">
        <v>8</v>
      </c>
      <c r="E5697">
        <v>24</v>
      </c>
      <c r="F5697" t="s">
        <v>8502</v>
      </c>
      <c r="G5697">
        <v>0.90007699605799996</v>
      </c>
    </row>
    <row r="5698" spans="1:7" x14ac:dyDescent="0.2">
      <c r="A5698" t="str">
        <f t="shared" si="482"/>
        <v>GRPEL1</v>
      </c>
      <c r="B5698" t="s">
        <v>24</v>
      </c>
      <c r="C5698">
        <v>7069869</v>
      </c>
      <c r="D5698" t="s">
        <v>3</v>
      </c>
      <c r="E5698">
        <v>23</v>
      </c>
      <c r="F5698" t="s">
        <v>8503</v>
      </c>
      <c r="G5698">
        <v>0.22503417842099999</v>
      </c>
    </row>
    <row r="5699" spans="1:7" x14ac:dyDescent="0.2">
      <c r="A5699" t="str">
        <f t="shared" si="482"/>
        <v>GRPEL1</v>
      </c>
      <c r="B5699" t="s">
        <v>24</v>
      </c>
      <c r="C5699">
        <v>7069832</v>
      </c>
      <c r="D5699" t="s">
        <v>3</v>
      </c>
      <c r="E5699">
        <v>24</v>
      </c>
      <c r="F5699" t="s">
        <v>8504</v>
      </c>
      <c r="G5699">
        <v>0.463729056034</v>
      </c>
    </row>
    <row r="5700" spans="1:7" x14ac:dyDescent="0.2">
      <c r="A5700" t="str">
        <f t="shared" si="482"/>
        <v>GRPEL1</v>
      </c>
      <c r="B5700" t="s">
        <v>24</v>
      </c>
      <c r="C5700">
        <v>7069906</v>
      </c>
      <c r="D5700" t="s">
        <v>8</v>
      </c>
      <c r="E5700">
        <v>24</v>
      </c>
      <c r="F5700" t="s">
        <v>8505</v>
      </c>
      <c r="G5700">
        <v>0.101789773392</v>
      </c>
    </row>
    <row r="5701" spans="1:7" x14ac:dyDescent="0.2">
      <c r="A5701" t="str">
        <f t="shared" si="482"/>
        <v>GRPEL1</v>
      </c>
      <c r="B5701" t="s">
        <v>24</v>
      </c>
      <c r="C5701">
        <v>7069810</v>
      </c>
      <c r="D5701" t="s">
        <v>8</v>
      </c>
      <c r="E5701">
        <v>24</v>
      </c>
      <c r="F5701" t="s">
        <v>8506</v>
      </c>
      <c r="G5701">
        <v>5.6440160971500002E-2</v>
      </c>
    </row>
    <row r="5702" spans="1:7" x14ac:dyDescent="0.2">
      <c r="A5702" t="str">
        <f t="shared" ref="A5702:A5710" si="483">"GRSF1"</f>
        <v>GRSF1</v>
      </c>
      <c r="B5702" t="s">
        <v>24</v>
      </c>
      <c r="C5702">
        <v>71705627</v>
      </c>
      <c r="D5702" t="s">
        <v>8</v>
      </c>
      <c r="E5702">
        <v>23</v>
      </c>
      <c r="F5702" t="s">
        <v>8507</v>
      </c>
      <c r="G5702">
        <v>0.51852412253299995</v>
      </c>
    </row>
    <row r="5703" spans="1:7" x14ac:dyDescent="0.2">
      <c r="A5703" t="str">
        <f t="shared" si="483"/>
        <v>GRSF1</v>
      </c>
      <c r="B5703" t="s">
        <v>24</v>
      </c>
      <c r="C5703">
        <v>71705419</v>
      </c>
      <c r="D5703" t="s">
        <v>3</v>
      </c>
      <c r="E5703">
        <v>23</v>
      </c>
      <c r="F5703" t="s">
        <v>8508</v>
      </c>
      <c r="G5703">
        <v>0.715091436021</v>
      </c>
    </row>
    <row r="5704" spans="1:7" x14ac:dyDescent="0.2">
      <c r="A5704" t="str">
        <f t="shared" si="483"/>
        <v>GRSF1</v>
      </c>
      <c r="B5704" t="s">
        <v>24</v>
      </c>
      <c r="C5704">
        <v>71705503</v>
      </c>
      <c r="D5704" t="s">
        <v>3</v>
      </c>
      <c r="E5704">
        <v>23</v>
      </c>
      <c r="F5704" t="s">
        <v>8509</v>
      </c>
      <c r="G5704">
        <v>1.2653983387000001</v>
      </c>
    </row>
    <row r="5705" spans="1:7" x14ac:dyDescent="0.2">
      <c r="A5705" t="str">
        <f t="shared" si="483"/>
        <v>GRSF1</v>
      </c>
      <c r="B5705" t="s">
        <v>24</v>
      </c>
      <c r="C5705">
        <v>71705427</v>
      </c>
      <c r="D5705" t="s">
        <v>8</v>
      </c>
      <c r="E5705">
        <v>23</v>
      </c>
      <c r="F5705" t="s">
        <v>8510</v>
      </c>
      <c r="G5705">
        <v>0.114281085864</v>
      </c>
    </row>
    <row r="5706" spans="1:7" x14ac:dyDescent="0.2">
      <c r="A5706" t="str">
        <f t="shared" si="483"/>
        <v>GRSF1</v>
      </c>
      <c r="B5706" t="s">
        <v>24</v>
      </c>
      <c r="C5706">
        <v>71705545</v>
      </c>
      <c r="D5706" t="s">
        <v>8</v>
      </c>
      <c r="E5706">
        <v>24</v>
      </c>
      <c r="F5706" t="s">
        <v>8511</v>
      </c>
      <c r="G5706">
        <v>0.184062875554</v>
      </c>
    </row>
    <row r="5707" spans="1:7" x14ac:dyDescent="0.2">
      <c r="A5707" t="str">
        <f t="shared" si="483"/>
        <v>GRSF1</v>
      </c>
      <c r="B5707" t="s">
        <v>24</v>
      </c>
      <c r="C5707">
        <v>71705555</v>
      </c>
      <c r="D5707" t="s">
        <v>8</v>
      </c>
      <c r="E5707">
        <v>23</v>
      </c>
      <c r="F5707" t="s">
        <v>8512</v>
      </c>
      <c r="G5707">
        <v>1.0195102252799999</v>
      </c>
    </row>
    <row r="5708" spans="1:7" x14ac:dyDescent="0.2">
      <c r="A5708" t="str">
        <f t="shared" si="483"/>
        <v>GRSF1</v>
      </c>
      <c r="B5708" t="s">
        <v>24</v>
      </c>
      <c r="C5708">
        <v>71705656</v>
      </c>
      <c r="D5708" t="s">
        <v>8</v>
      </c>
      <c r="E5708">
        <v>24</v>
      </c>
      <c r="F5708" t="s">
        <v>8513</v>
      </c>
      <c r="G5708">
        <v>0.32269099543800001</v>
      </c>
    </row>
    <row r="5709" spans="1:7" x14ac:dyDescent="0.2">
      <c r="A5709" t="str">
        <f t="shared" si="483"/>
        <v>GRSF1</v>
      </c>
      <c r="B5709" t="s">
        <v>24</v>
      </c>
      <c r="C5709">
        <v>71705664</v>
      </c>
      <c r="D5709" t="s">
        <v>8</v>
      </c>
      <c r="E5709">
        <v>24</v>
      </c>
      <c r="F5709" t="s">
        <v>8514</v>
      </c>
      <c r="G5709">
        <v>0.337438483723</v>
      </c>
    </row>
    <row r="5710" spans="1:7" x14ac:dyDescent="0.2">
      <c r="A5710" t="str">
        <f t="shared" si="483"/>
        <v>GRSF1</v>
      </c>
      <c r="B5710" t="s">
        <v>24</v>
      </c>
      <c r="C5710">
        <v>71705692</v>
      </c>
      <c r="D5710" t="s">
        <v>8</v>
      </c>
      <c r="E5710">
        <v>24</v>
      </c>
      <c r="F5710" t="s">
        <v>8515</v>
      </c>
      <c r="G5710">
        <v>0.35762397837499998</v>
      </c>
    </row>
    <row r="5711" spans="1:7" x14ac:dyDescent="0.2">
      <c r="A5711" t="str">
        <f t="shared" ref="A5711:A5720" si="484">"GSS"</f>
        <v>GSS</v>
      </c>
      <c r="B5711" t="s">
        <v>352</v>
      </c>
      <c r="C5711">
        <v>33543658</v>
      </c>
      <c r="D5711" t="s">
        <v>8</v>
      </c>
      <c r="E5711">
        <v>24</v>
      </c>
      <c r="F5711" t="s">
        <v>8516</v>
      </c>
      <c r="G5711">
        <v>6.7759466342599994E-2</v>
      </c>
    </row>
    <row r="5712" spans="1:7" x14ac:dyDescent="0.2">
      <c r="A5712" t="str">
        <f t="shared" si="484"/>
        <v>GSS</v>
      </c>
      <c r="B5712" t="s">
        <v>352</v>
      </c>
      <c r="C5712">
        <v>33543409</v>
      </c>
      <c r="D5712" t="s">
        <v>8</v>
      </c>
      <c r="E5712">
        <v>21</v>
      </c>
      <c r="F5712" t="s">
        <v>8517</v>
      </c>
      <c r="G5712">
        <v>2.8345433533799999E-3</v>
      </c>
    </row>
    <row r="5713" spans="1:7" x14ac:dyDescent="0.2">
      <c r="A5713" t="str">
        <f t="shared" si="484"/>
        <v>GSS</v>
      </c>
      <c r="B5713" t="s">
        <v>352</v>
      </c>
      <c r="C5713">
        <v>33543524</v>
      </c>
      <c r="D5713" t="s">
        <v>3</v>
      </c>
      <c r="E5713">
        <v>24</v>
      </c>
      <c r="F5713" t="s">
        <v>8518</v>
      </c>
      <c r="G5713">
        <v>0.69908128102599998</v>
      </c>
    </row>
    <row r="5714" spans="1:7" x14ac:dyDescent="0.2">
      <c r="A5714" t="str">
        <f t="shared" si="484"/>
        <v>GSS</v>
      </c>
      <c r="B5714" t="s">
        <v>352</v>
      </c>
      <c r="C5714">
        <v>33543373</v>
      </c>
      <c r="D5714" t="s">
        <v>3</v>
      </c>
      <c r="E5714">
        <v>24</v>
      </c>
      <c r="F5714" t="s">
        <v>8519</v>
      </c>
      <c r="G5714">
        <v>0.17553429310900001</v>
      </c>
    </row>
    <row r="5715" spans="1:7" x14ac:dyDescent="0.2">
      <c r="A5715" t="str">
        <f t="shared" si="484"/>
        <v>GSS</v>
      </c>
      <c r="B5715" t="s">
        <v>352</v>
      </c>
      <c r="C5715">
        <v>33543394</v>
      </c>
      <c r="D5715" t="s">
        <v>3</v>
      </c>
      <c r="E5715">
        <v>24</v>
      </c>
      <c r="F5715" t="s">
        <v>8520</v>
      </c>
      <c r="G5715">
        <v>0.12279882529400001</v>
      </c>
    </row>
    <row r="5716" spans="1:7" x14ac:dyDescent="0.2">
      <c r="A5716" t="str">
        <f t="shared" si="484"/>
        <v>GSS</v>
      </c>
      <c r="B5716" t="s">
        <v>352</v>
      </c>
      <c r="C5716">
        <v>33543481</v>
      </c>
      <c r="D5716" t="s">
        <v>3</v>
      </c>
      <c r="E5716">
        <v>23</v>
      </c>
      <c r="F5716" t="s">
        <v>8521</v>
      </c>
      <c r="G5716">
        <v>0.242952948265</v>
      </c>
    </row>
    <row r="5717" spans="1:7" x14ac:dyDescent="0.2">
      <c r="A5717" t="str">
        <f t="shared" si="484"/>
        <v>GSS</v>
      </c>
      <c r="B5717" t="s">
        <v>352</v>
      </c>
      <c r="C5717">
        <v>33543518</v>
      </c>
      <c r="D5717" t="s">
        <v>3</v>
      </c>
      <c r="E5717">
        <v>24</v>
      </c>
      <c r="F5717" t="s">
        <v>8522</v>
      </c>
      <c r="G5717">
        <v>0.61294730190000002</v>
      </c>
    </row>
    <row r="5718" spans="1:7" x14ac:dyDescent="0.2">
      <c r="A5718" t="str">
        <f t="shared" si="484"/>
        <v>GSS</v>
      </c>
      <c r="B5718" t="s">
        <v>352</v>
      </c>
      <c r="C5718">
        <v>33543608</v>
      </c>
      <c r="D5718" t="s">
        <v>3</v>
      </c>
      <c r="E5718">
        <v>23</v>
      </c>
      <c r="F5718" t="s">
        <v>8523</v>
      </c>
      <c r="G5718">
        <v>4.0349338614299998E-2</v>
      </c>
    </row>
    <row r="5719" spans="1:7" x14ac:dyDescent="0.2">
      <c r="A5719" t="str">
        <f t="shared" si="484"/>
        <v>GSS</v>
      </c>
      <c r="B5719" t="s">
        <v>352</v>
      </c>
      <c r="C5719">
        <v>33543544</v>
      </c>
      <c r="D5719" t="s">
        <v>3</v>
      </c>
      <c r="E5719">
        <v>22</v>
      </c>
      <c r="F5719" t="s">
        <v>8524</v>
      </c>
      <c r="G5719">
        <v>1.1654748289100001</v>
      </c>
    </row>
    <row r="5720" spans="1:7" x14ac:dyDescent="0.2">
      <c r="A5720" t="str">
        <f t="shared" si="484"/>
        <v>GSS</v>
      </c>
      <c r="B5720" t="s">
        <v>352</v>
      </c>
      <c r="C5720">
        <v>33543563</v>
      </c>
      <c r="D5720" t="s">
        <v>3</v>
      </c>
      <c r="E5720">
        <v>23</v>
      </c>
      <c r="F5720" t="s">
        <v>8525</v>
      </c>
      <c r="G5720">
        <v>1.1354438900599999</v>
      </c>
    </row>
    <row r="5721" spans="1:7" x14ac:dyDescent="0.2">
      <c r="A5721" t="str">
        <f t="shared" ref="A5721:A5730" si="485">"GTF2A1"</f>
        <v>GTF2A1</v>
      </c>
      <c r="B5721" t="s">
        <v>86</v>
      </c>
      <c r="C5721">
        <v>81687052</v>
      </c>
      <c r="D5721" t="s">
        <v>3</v>
      </c>
      <c r="E5721">
        <v>24</v>
      </c>
      <c r="F5721" t="s">
        <v>8526</v>
      </c>
      <c r="G5721">
        <v>-6.3988904357799997E-2</v>
      </c>
    </row>
    <row r="5722" spans="1:7" x14ac:dyDescent="0.2">
      <c r="A5722" t="str">
        <f t="shared" si="485"/>
        <v>GTF2A1</v>
      </c>
      <c r="B5722" t="s">
        <v>86</v>
      </c>
      <c r="C5722">
        <v>81687312</v>
      </c>
      <c r="D5722" t="s">
        <v>8</v>
      </c>
      <c r="E5722">
        <v>23</v>
      </c>
      <c r="F5722" t="s">
        <v>8527</v>
      </c>
      <c r="G5722">
        <v>0.240309119376</v>
      </c>
    </row>
    <row r="5723" spans="1:7" x14ac:dyDescent="0.2">
      <c r="A5723" t="str">
        <f t="shared" si="485"/>
        <v>GTF2A1</v>
      </c>
      <c r="B5723" t="s">
        <v>86</v>
      </c>
      <c r="C5723">
        <v>81687119</v>
      </c>
      <c r="D5723" t="s">
        <v>8</v>
      </c>
      <c r="E5723">
        <v>24</v>
      </c>
      <c r="F5723" t="s">
        <v>8528</v>
      </c>
      <c r="G5723">
        <v>2.0647228937500001E-2</v>
      </c>
    </row>
    <row r="5724" spans="1:7" x14ac:dyDescent="0.2">
      <c r="A5724" t="str">
        <f t="shared" si="485"/>
        <v>GTF2A1</v>
      </c>
      <c r="B5724" t="s">
        <v>86</v>
      </c>
      <c r="C5724">
        <v>81687196</v>
      </c>
      <c r="D5724" t="s">
        <v>3</v>
      </c>
      <c r="E5724">
        <v>24</v>
      </c>
      <c r="F5724" t="s">
        <v>8529</v>
      </c>
      <c r="G5724">
        <v>7.1873892837700001E-2</v>
      </c>
    </row>
    <row r="5725" spans="1:7" x14ac:dyDescent="0.2">
      <c r="A5725" t="str">
        <f t="shared" si="485"/>
        <v>GTF2A1</v>
      </c>
      <c r="B5725" t="s">
        <v>86</v>
      </c>
      <c r="C5725">
        <v>81687215</v>
      </c>
      <c r="D5725" t="s">
        <v>3</v>
      </c>
      <c r="E5725">
        <v>22</v>
      </c>
      <c r="F5725" t="s">
        <v>8530</v>
      </c>
      <c r="G5725">
        <v>1.25326515709</v>
      </c>
    </row>
    <row r="5726" spans="1:7" x14ac:dyDescent="0.2">
      <c r="A5726" t="str">
        <f t="shared" si="485"/>
        <v>GTF2A1</v>
      </c>
      <c r="B5726" t="s">
        <v>86</v>
      </c>
      <c r="C5726">
        <v>81687165</v>
      </c>
      <c r="D5726" t="s">
        <v>3</v>
      </c>
      <c r="E5726">
        <v>24</v>
      </c>
      <c r="F5726" t="s">
        <v>8531</v>
      </c>
      <c r="G5726">
        <v>0.61880509034999998</v>
      </c>
    </row>
    <row r="5727" spans="1:7" x14ac:dyDescent="0.2">
      <c r="A5727" t="str">
        <f t="shared" si="485"/>
        <v>GTF2A1</v>
      </c>
      <c r="B5727" t="s">
        <v>86</v>
      </c>
      <c r="C5727">
        <v>81687159</v>
      </c>
      <c r="D5727" t="s">
        <v>3</v>
      </c>
      <c r="E5727">
        <v>24</v>
      </c>
      <c r="F5727" t="s">
        <v>8532</v>
      </c>
      <c r="G5727">
        <v>0.50285718637099996</v>
      </c>
    </row>
    <row r="5728" spans="1:7" x14ac:dyDescent="0.2">
      <c r="A5728" t="str">
        <f t="shared" si="485"/>
        <v>GTF2A1</v>
      </c>
      <c r="B5728" t="s">
        <v>86</v>
      </c>
      <c r="C5728">
        <v>81687139</v>
      </c>
      <c r="D5728" t="s">
        <v>3</v>
      </c>
      <c r="E5728">
        <v>24</v>
      </c>
      <c r="F5728" t="s">
        <v>8533</v>
      </c>
      <c r="G5728">
        <v>-2.18777976944E-2</v>
      </c>
    </row>
    <row r="5729" spans="1:7" x14ac:dyDescent="0.2">
      <c r="A5729" t="str">
        <f t="shared" si="485"/>
        <v>GTF2A1</v>
      </c>
      <c r="B5729" t="s">
        <v>86</v>
      </c>
      <c r="C5729">
        <v>81687253</v>
      </c>
      <c r="D5729" t="s">
        <v>3</v>
      </c>
      <c r="E5729">
        <v>22</v>
      </c>
      <c r="F5729" t="s">
        <v>8534</v>
      </c>
      <c r="G5729">
        <v>1.1279297525600001</v>
      </c>
    </row>
    <row r="5730" spans="1:7" x14ac:dyDescent="0.2">
      <c r="A5730" t="str">
        <f t="shared" si="485"/>
        <v>GTF2A1</v>
      </c>
      <c r="B5730" t="s">
        <v>86</v>
      </c>
      <c r="C5730">
        <v>81687115</v>
      </c>
      <c r="D5730" t="s">
        <v>3</v>
      </c>
      <c r="E5730">
        <v>23</v>
      </c>
      <c r="F5730" t="s">
        <v>8535</v>
      </c>
      <c r="G5730">
        <v>5.49547740036E-2</v>
      </c>
    </row>
    <row r="5731" spans="1:7" x14ac:dyDescent="0.2">
      <c r="A5731" t="str">
        <f t="shared" ref="A5731:A5740" si="486">"GTF2A2"</f>
        <v>GTF2A2</v>
      </c>
      <c r="B5731" t="s">
        <v>514</v>
      </c>
      <c r="C5731">
        <v>59949630</v>
      </c>
      <c r="D5731" t="s">
        <v>8</v>
      </c>
      <c r="E5731">
        <v>23</v>
      </c>
      <c r="F5731" t="s">
        <v>8536</v>
      </c>
      <c r="G5731">
        <v>0.15423710374800001</v>
      </c>
    </row>
    <row r="5732" spans="1:7" x14ac:dyDescent="0.2">
      <c r="A5732" t="str">
        <f t="shared" si="486"/>
        <v>GTF2A2</v>
      </c>
      <c r="B5732" t="s">
        <v>514</v>
      </c>
      <c r="C5732">
        <v>59949625</v>
      </c>
      <c r="D5732" t="s">
        <v>3</v>
      </c>
      <c r="E5732">
        <v>23</v>
      </c>
      <c r="F5732" t="s">
        <v>8537</v>
      </c>
      <c r="G5732">
        <v>0.322585507311</v>
      </c>
    </row>
    <row r="5733" spans="1:7" x14ac:dyDescent="0.2">
      <c r="A5733" t="str">
        <f t="shared" si="486"/>
        <v>GTF2A2</v>
      </c>
      <c r="B5733" t="s">
        <v>514</v>
      </c>
      <c r="C5733">
        <v>59949441</v>
      </c>
      <c r="D5733" t="s">
        <v>3</v>
      </c>
      <c r="E5733">
        <v>24</v>
      </c>
      <c r="F5733" t="s">
        <v>8538</v>
      </c>
      <c r="G5733">
        <v>0.69905329987099996</v>
      </c>
    </row>
    <row r="5734" spans="1:7" x14ac:dyDescent="0.2">
      <c r="A5734" t="str">
        <f t="shared" si="486"/>
        <v>GTF2A2</v>
      </c>
      <c r="B5734" t="s">
        <v>514</v>
      </c>
      <c r="C5734">
        <v>59949459</v>
      </c>
      <c r="D5734" t="s">
        <v>3</v>
      </c>
      <c r="E5734">
        <v>23</v>
      </c>
      <c r="F5734" t="s">
        <v>8539</v>
      </c>
      <c r="G5734">
        <v>0.187763394153</v>
      </c>
    </row>
    <row r="5735" spans="1:7" x14ac:dyDescent="0.2">
      <c r="A5735" t="str">
        <f t="shared" si="486"/>
        <v>GTF2A2</v>
      </c>
      <c r="B5735" t="s">
        <v>514</v>
      </c>
      <c r="C5735">
        <v>59949464</v>
      </c>
      <c r="D5735" t="s">
        <v>3</v>
      </c>
      <c r="E5735">
        <v>22</v>
      </c>
      <c r="F5735" t="s">
        <v>8540</v>
      </c>
      <c r="G5735">
        <v>0.43740966034599998</v>
      </c>
    </row>
    <row r="5736" spans="1:7" x14ac:dyDescent="0.2">
      <c r="A5736" t="str">
        <f t="shared" si="486"/>
        <v>GTF2A2</v>
      </c>
      <c r="B5736" t="s">
        <v>514</v>
      </c>
      <c r="C5736">
        <v>59949506</v>
      </c>
      <c r="D5736" t="s">
        <v>3</v>
      </c>
      <c r="E5736">
        <v>24</v>
      </c>
      <c r="F5736" t="s">
        <v>8541</v>
      </c>
      <c r="G5736">
        <v>0.273866244689</v>
      </c>
    </row>
    <row r="5737" spans="1:7" x14ac:dyDescent="0.2">
      <c r="A5737" t="str">
        <f t="shared" si="486"/>
        <v>GTF2A2</v>
      </c>
      <c r="B5737" t="s">
        <v>514</v>
      </c>
      <c r="C5737">
        <v>59949518</v>
      </c>
      <c r="D5737" t="s">
        <v>3</v>
      </c>
      <c r="E5737">
        <v>23</v>
      </c>
      <c r="F5737" t="s">
        <v>8542</v>
      </c>
      <c r="G5737">
        <v>1.10805122133</v>
      </c>
    </row>
    <row r="5738" spans="1:7" x14ac:dyDescent="0.2">
      <c r="A5738" t="str">
        <f t="shared" si="486"/>
        <v>GTF2A2</v>
      </c>
      <c r="B5738" t="s">
        <v>514</v>
      </c>
      <c r="C5738">
        <v>59949473</v>
      </c>
      <c r="D5738" t="s">
        <v>8</v>
      </c>
      <c r="E5738">
        <v>24</v>
      </c>
      <c r="F5738" t="s">
        <v>8543</v>
      </c>
      <c r="G5738">
        <v>1.0327073878199999</v>
      </c>
    </row>
    <row r="5739" spans="1:7" x14ac:dyDescent="0.2">
      <c r="A5739" t="str">
        <f t="shared" si="486"/>
        <v>GTF2A2</v>
      </c>
      <c r="B5739" t="s">
        <v>514</v>
      </c>
      <c r="C5739">
        <v>59949657</v>
      </c>
      <c r="D5739" t="s">
        <v>8</v>
      </c>
      <c r="E5739">
        <v>23</v>
      </c>
      <c r="F5739" t="s">
        <v>8544</v>
      </c>
      <c r="G5739">
        <v>0.60468679661500002</v>
      </c>
    </row>
    <row r="5740" spans="1:7" x14ac:dyDescent="0.2">
      <c r="A5740" t="str">
        <f t="shared" si="486"/>
        <v>GTF2A2</v>
      </c>
      <c r="B5740" t="s">
        <v>514</v>
      </c>
      <c r="C5740">
        <v>59949495</v>
      </c>
      <c r="D5740" t="s">
        <v>8</v>
      </c>
      <c r="E5740">
        <v>23</v>
      </c>
      <c r="F5740" t="s">
        <v>8545</v>
      </c>
      <c r="G5740">
        <v>0.85924139084899998</v>
      </c>
    </row>
    <row r="5741" spans="1:7" x14ac:dyDescent="0.2">
      <c r="A5741" t="str">
        <f t="shared" ref="A5741:A5750" si="487">"GTF2B"</f>
        <v>GTF2B</v>
      </c>
      <c r="B5741" t="s">
        <v>35</v>
      </c>
      <c r="C5741">
        <v>89357092</v>
      </c>
      <c r="D5741" t="s">
        <v>3</v>
      </c>
      <c r="E5741">
        <v>23</v>
      </c>
      <c r="F5741" t="s">
        <v>8546</v>
      </c>
      <c r="G5741">
        <v>6.9726644675000005E-2</v>
      </c>
    </row>
    <row r="5742" spans="1:7" x14ac:dyDescent="0.2">
      <c r="A5742" t="str">
        <f t="shared" si="487"/>
        <v>GTF2B</v>
      </c>
      <c r="B5742" t="s">
        <v>35</v>
      </c>
      <c r="C5742">
        <v>89357078</v>
      </c>
      <c r="D5742" t="s">
        <v>3</v>
      </c>
      <c r="E5742">
        <v>22</v>
      </c>
      <c r="F5742" t="s">
        <v>8547</v>
      </c>
      <c r="G5742">
        <v>0.75714858092500004</v>
      </c>
    </row>
    <row r="5743" spans="1:7" x14ac:dyDescent="0.2">
      <c r="A5743" t="str">
        <f t="shared" si="487"/>
        <v>GTF2B</v>
      </c>
      <c r="B5743" t="s">
        <v>35</v>
      </c>
      <c r="C5743">
        <v>89357330</v>
      </c>
      <c r="D5743" t="s">
        <v>8</v>
      </c>
      <c r="E5743">
        <v>24</v>
      </c>
      <c r="F5743" t="s">
        <v>8548</v>
      </c>
      <c r="G5743">
        <v>0.23838076720199999</v>
      </c>
    </row>
    <row r="5744" spans="1:7" x14ac:dyDescent="0.2">
      <c r="A5744" t="str">
        <f t="shared" si="487"/>
        <v>GTF2B</v>
      </c>
      <c r="B5744" t="s">
        <v>35</v>
      </c>
      <c r="C5744">
        <v>89357324</v>
      </c>
      <c r="D5744" t="s">
        <v>8</v>
      </c>
      <c r="E5744">
        <v>23</v>
      </c>
      <c r="F5744" t="s">
        <v>8549</v>
      </c>
      <c r="G5744">
        <v>0.25012281970900002</v>
      </c>
    </row>
    <row r="5745" spans="1:7" x14ac:dyDescent="0.2">
      <c r="A5745" t="str">
        <f t="shared" si="487"/>
        <v>GTF2B</v>
      </c>
      <c r="B5745" t="s">
        <v>35</v>
      </c>
      <c r="C5745">
        <v>89357171</v>
      </c>
      <c r="D5745" t="s">
        <v>8</v>
      </c>
      <c r="E5745">
        <v>23</v>
      </c>
      <c r="F5745" t="s">
        <v>8550</v>
      </c>
      <c r="G5745">
        <v>0.81208555853200004</v>
      </c>
    </row>
    <row r="5746" spans="1:7" x14ac:dyDescent="0.2">
      <c r="A5746" t="str">
        <f t="shared" si="487"/>
        <v>GTF2B</v>
      </c>
      <c r="B5746" t="s">
        <v>35</v>
      </c>
      <c r="C5746">
        <v>89357167</v>
      </c>
      <c r="D5746" t="s">
        <v>8</v>
      </c>
      <c r="E5746">
        <v>24</v>
      </c>
      <c r="F5746" t="s">
        <v>8551</v>
      </c>
      <c r="G5746">
        <v>1.41396876635</v>
      </c>
    </row>
    <row r="5747" spans="1:7" x14ac:dyDescent="0.2">
      <c r="A5747" t="str">
        <f t="shared" si="487"/>
        <v>GTF2B</v>
      </c>
      <c r="B5747" t="s">
        <v>35</v>
      </c>
      <c r="C5747">
        <v>89357178</v>
      </c>
      <c r="D5747" t="s">
        <v>3</v>
      </c>
      <c r="E5747">
        <v>24</v>
      </c>
      <c r="F5747" t="s">
        <v>8552</v>
      </c>
      <c r="G5747">
        <v>0.51015193188100005</v>
      </c>
    </row>
    <row r="5748" spans="1:7" x14ac:dyDescent="0.2">
      <c r="A5748" t="str">
        <f t="shared" si="487"/>
        <v>GTF2B</v>
      </c>
      <c r="B5748" t="s">
        <v>35</v>
      </c>
      <c r="C5748">
        <v>89357037</v>
      </c>
      <c r="D5748" t="s">
        <v>8</v>
      </c>
      <c r="E5748">
        <v>23</v>
      </c>
      <c r="F5748" t="s">
        <v>8553</v>
      </c>
      <c r="G5748">
        <v>0.77394567511599999</v>
      </c>
    </row>
    <row r="5749" spans="1:7" x14ac:dyDescent="0.2">
      <c r="A5749" t="str">
        <f t="shared" si="487"/>
        <v>GTF2B</v>
      </c>
      <c r="B5749" t="s">
        <v>35</v>
      </c>
      <c r="C5749">
        <v>89357030</v>
      </c>
      <c r="D5749" t="s">
        <v>3</v>
      </c>
      <c r="E5749">
        <v>24</v>
      </c>
      <c r="F5749" t="s">
        <v>8554</v>
      </c>
      <c r="G5749">
        <v>4.3439537605499999E-3</v>
      </c>
    </row>
    <row r="5750" spans="1:7" x14ac:dyDescent="0.2">
      <c r="A5750" t="str">
        <f t="shared" si="487"/>
        <v>GTF2B</v>
      </c>
      <c r="B5750" t="s">
        <v>35</v>
      </c>
      <c r="C5750">
        <v>89357102</v>
      </c>
      <c r="D5750" t="s">
        <v>3</v>
      </c>
      <c r="E5750">
        <v>24</v>
      </c>
      <c r="F5750" t="s">
        <v>8555</v>
      </c>
      <c r="G5750">
        <v>-6.9313473114400004E-2</v>
      </c>
    </row>
    <row r="5751" spans="1:7" x14ac:dyDescent="0.2">
      <c r="A5751" t="str">
        <f t="shared" ref="A5751:A5760" si="488">"GTF2E1"</f>
        <v>GTF2E1</v>
      </c>
      <c r="B5751" t="s">
        <v>114</v>
      </c>
      <c r="C5751">
        <v>120461585</v>
      </c>
      <c r="D5751" t="s">
        <v>3</v>
      </c>
      <c r="E5751">
        <v>23</v>
      </c>
      <c r="F5751" t="s">
        <v>8556</v>
      </c>
      <c r="G5751">
        <v>0.88554386076500002</v>
      </c>
    </row>
    <row r="5752" spans="1:7" x14ac:dyDescent="0.2">
      <c r="A5752" t="str">
        <f t="shared" si="488"/>
        <v>GTF2E1</v>
      </c>
      <c r="B5752" t="s">
        <v>114</v>
      </c>
      <c r="C5752">
        <v>120461827</v>
      </c>
      <c r="D5752" t="s">
        <v>8</v>
      </c>
      <c r="E5752">
        <v>24</v>
      </c>
      <c r="F5752" t="s">
        <v>8557</v>
      </c>
      <c r="G5752">
        <v>0.372416180722</v>
      </c>
    </row>
    <row r="5753" spans="1:7" x14ac:dyDescent="0.2">
      <c r="A5753" t="str">
        <f t="shared" si="488"/>
        <v>GTF2E1</v>
      </c>
      <c r="B5753" t="s">
        <v>114</v>
      </c>
      <c r="C5753">
        <v>120461749</v>
      </c>
      <c r="D5753" t="s">
        <v>3</v>
      </c>
      <c r="E5753">
        <v>24</v>
      </c>
      <c r="F5753" t="s">
        <v>8558</v>
      </c>
      <c r="G5753">
        <v>-9.7546652559999999E-3</v>
      </c>
    </row>
    <row r="5754" spans="1:7" x14ac:dyDescent="0.2">
      <c r="A5754" t="str">
        <f t="shared" si="488"/>
        <v>GTF2E1</v>
      </c>
      <c r="B5754" t="s">
        <v>114</v>
      </c>
      <c r="C5754">
        <v>120461791</v>
      </c>
      <c r="D5754" t="s">
        <v>3</v>
      </c>
      <c r="E5754">
        <v>23</v>
      </c>
      <c r="F5754" t="s">
        <v>8559</v>
      </c>
      <c r="G5754">
        <v>1.2776873520200001</v>
      </c>
    </row>
    <row r="5755" spans="1:7" x14ac:dyDescent="0.2">
      <c r="A5755" t="str">
        <f t="shared" si="488"/>
        <v>GTF2E1</v>
      </c>
      <c r="B5755" t="s">
        <v>114</v>
      </c>
      <c r="C5755">
        <v>120461848</v>
      </c>
      <c r="D5755" t="s">
        <v>3</v>
      </c>
      <c r="E5755">
        <v>23</v>
      </c>
      <c r="F5755" t="s">
        <v>8560</v>
      </c>
      <c r="G5755">
        <v>3.0126421442499999E-2</v>
      </c>
    </row>
    <row r="5756" spans="1:7" x14ac:dyDescent="0.2">
      <c r="A5756" t="str">
        <f t="shared" si="488"/>
        <v>GTF2E1</v>
      </c>
      <c r="B5756" t="s">
        <v>114</v>
      </c>
      <c r="C5756">
        <v>120461569</v>
      </c>
      <c r="D5756" t="s">
        <v>8</v>
      </c>
      <c r="E5756">
        <v>24</v>
      </c>
      <c r="F5756" t="s">
        <v>8561</v>
      </c>
      <c r="G5756">
        <v>5.1184378632600003E-2</v>
      </c>
    </row>
    <row r="5757" spans="1:7" x14ac:dyDescent="0.2">
      <c r="A5757" t="str">
        <f t="shared" si="488"/>
        <v>GTF2E1</v>
      </c>
      <c r="B5757" t="s">
        <v>114</v>
      </c>
      <c r="C5757">
        <v>120461641</v>
      </c>
      <c r="D5757" t="s">
        <v>8</v>
      </c>
      <c r="E5757">
        <v>24</v>
      </c>
      <c r="F5757" t="s">
        <v>8562</v>
      </c>
      <c r="G5757">
        <v>5.5750462208399999E-2</v>
      </c>
    </row>
    <row r="5758" spans="1:7" x14ac:dyDescent="0.2">
      <c r="A5758" t="str">
        <f t="shared" si="488"/>
        <v>GTF2E1</v>
      </c>
      <c r="B5758" t="s">
        <v>114</v>
      </c>
      <c r="C5758">
        <v>120461679</v>
      </c>
      <c r="D5758" t="s">
        <v>8</v>
      </c>
      <c r="E5758">
        <v>23</v>
      </c>
      <c r="F5758" t="s">
        <v>8563</v>
      </c>
      <c r="G5758">
        <v>0.83676878721299996</v>
      </c>
    </row>
    <row r="5759" spans="1:7" x14ac:dyDescent="0.2">
      <c r="A5759" t="str">
        <f t="shared" si="488"/>
        <v>GTF2E1</v>
      </c>
      <c r="B5759" t="s">
        <v>114</v>
      </c>
      <c r="C5759">
        <v>120461817</v>
      </c>
      <c r="D5759" t="s">
        <v>8</v>
      </c>
      <c r="E5759">
        <v>21</v>
      </c>
      <c r="F5759" t="s">
        <v>8564</v>
      </c>
      <c r="G5759">
        <v>0.40972187748599997</v>
      </c>
    </row>
    <row r="5760" spans="1:7" x14ac:dyDescent="0.2">
      <c r="A5760" t="str">
        <f t="shared" si="488"/>
        <v>GTF2E1</v>
      </c>
      <c r="B5760" t="s">
        <v>114</v>
      </c>
      <c r="C5760">
        <v>120461847</v>
      </c>
      <c r="D5760" t="s">
        <v>8</v>
      </c>
      <c r="E5760">
        <v>23</v>
      </c>
      <c r="F5760" t="s">
        <v>8565</v>
      </c>
      <c r="G5760">
        <v>0.70784954979000003</v>
      </c>
    </row>
    <row r="5761" spans="1:7" x14ac:dyDescent="0.2">
      <c r="A5761" t="str">
        <f t="shared" ref="A5761:A5770" si="489">"GTF2F2"</f>
        <v>GTF2F2</v>
      </c>
      <c r="B5761" t="s">
        <v>413</v>
      </c>
      <c r="C5761">
        <v>45694793</v>
      </c>
      <c r="D5761" t="s">
        <v>8</v>
      </c>
      <c r="E5761">
        <v>25</v>
      </c>
      <c r="F5761" t="s">
        <v>8566</v>
      </c>
      <c r="G5761">
        <v>1.23390642227</v>
      </c>
    </row>
    <row r="5762" spans="1:7" x14ac:dyDescent="0.2">
      <c r="A5762" t="str">
        <f t="shared" si="489"/>
        <v>GTF2F2</v>
      </c>
      <c r="B5762" t="s">
        <v>413</v>
      </c>
      <c r="C5762">
        <v>45694615</v>
      </c>
      <c r="D5762" t="s">
        <v>3</v>
      </c>
      <c r="E5762">
        <v>24</v>
      </c>
      <c r="F5762" t="s">
        <v>8567</v>
      </c>
      <c r="G5762">
        <v>-3.2763807568599999E-2</v>
      </c>
    </row>
    <row r="5763" spans="1:7" x14ac:dyDescent="0.2">
      <c r="A5763" t="str">
        <f t="shared" si="489"/>
        <v>GTF2F2</v>
      </c>
      <c r="B5763" t="s">
        <v>413</v>
      </c>
      <c r="C5763">
        <v>45694788</v>
      </c>
      <c r="D5763" t="s">
        <v>3</v>
      </c>
      <c r="E5763">
        <v>23</v>
      </c>
      <c r="F5763" t="s">
        <v>8568</v>
      </c>
      <c r="G5763">
        <v>0.22251859619799999</v>
      </c>
    </row>
    <row r="5764" spans="1:7" x14ac:dyDescent="0.2">
      <c r="A5764" t="str">
        <f t="shared" si="489"/>
        <v>GTF2F2</v>
      </c>
      <c r="B5764" t="s">
        <v>413</v>
      </c>
      <c r="C5764">
        <v>45694824</v>
      </c>
      <c r="D5764" t="s">
        <v>3</v>
      </c>
      <c r="E5764">
        <v>24</v>
      </c>
      <c r="F5764" t="s">
        <v>8569</v>
      </c>
      <c r="G5764">
        <v>0.58963285800200005</v>
      </c>
    </row>
    <row r="5765" spans="1:7" x14ac:dyDescent="0.2">
      <c r="A5765" t="str">
        <f t="shared" si="489"/>
        <v>GTF2F2</v>
      </c>
      <c r="B5765" t="s">
        <v>413</v>
      </c>
      <c r="C5765">
        <v>45694873</v>
      </c>
      <c r="D5765" t="s">
        <v>3</v>
      </c>
      <c r="E5765">
        <v>23</v>
      </c>
      <c r="F5765" t="s">
        <v>8570</v>
      </c>
      <c r="G5765">
        <v>0.45925871117700001</v>
      </c>
    </row>
    <row r="5766" spans="1:7" x14ac:dyDescent="0.2">
      <c r="A5766" t="str">
        <f t="shared" si="489"/>
        <v>GTF2F2</v>
      </c>
      <c r="B5766" t="s">
        <v>413</v>
      </c>
      <c r="C5766">
        <v>45694680</v>
      </c>
      <c r="D5766" t="s">
        <v>8</v>
      </c>
      <c r="E5766">
        <v>24</v>
      </c>
      <c r="F5766" t="s">
        <v>8571</v>
      </c>
      <c r="G5766">
        <v>0.19356163283</v>
      </c>
    </row>
    <row r="5767" spans="1:7" x14ac:dyDescent="0.2">
      <c r="A5767" t="str">
        <f t="shared" si="489"/>
        <v>GTF2F2</v>
      </c>
      <c r="B5767" t="s">
        <v>413</v>
      </c>
      <c r="C5767">
        <v>45694700</v>
      </c>
      <c r="D5767" t="s">
        <v>8</v>
      </c>
      <c r="E5767">
        <v>25</v>
      </c>
      <c r="F5767" t="s">
        <v>8572</v>
      </c>
      <c r="G5767">
        <v>0.28104205434500001</v>
      </c>
    </row>
    <row r="5768" spans="1:7" x14ac:dyDescent="0.2">
      <c r="A5768" t="str">
        <f t="shared" si="489"/>
        <v>GTF2F2</v>
      </c>
      <c r="B5768" t="s">
        <v>413</v>
      </c>
      <c r="C5768">
        <v>45694740</v>
      </c>
      <c r="D5768" t="s">
        <v>8</v>
      </c>
      <c r="E5768">
        <v>24</v>
      </c>
      <c r="F5768" t="s">
        <v>8573</v>
      </c>
      <c r="G5768">
        <v>0.37890981541000002</v>
      </c>
    </row>
    <row r="5769" spans="1:7" x14ac:dyDescent="0.2">
      <c r="A5769" t="str">
        <f t="shared" si="489"/>
        <v>GTF2F2</v>
      </c>
      <c r="B5769" t="s">
        <v>413</v>
      </c>
      <c r="C5769">
        <v>45694805</v>
      </c>
      <c r="D5769" t="s">
        <v>8</v>
      </c>
      <c r="E5769">
        <v>24</v>
      </c>
      <c r="F5769" t="s">
        <v>8574</v>
      </c>
      <c r="G5769">
        <v>0.38443389740799999</v>
      </c>
    </row>
    <row r="5770" spans="1:7" x14ac:dyDescent="0.2">
      <c r="A5770" t="str">
        <f t="shared" si="489"/>
        <v>GTF2F2</v>
      </c>
      <c r="B5770" t="s">
        <v>413</v>
      </c>
      <c r="C5770">
        <v>45694821</v>
      </c>
      <c r="D5770" t="s">
        <v>8</v>
      </c>
      <c r="E5770">
        <v>22</v>
      </c>
      <c r="F5770" t="s">
        <v>8575</v>
      </c>
      <c r="G5770">
        <v>1.1764607197200001</v>
      </c>
    </row>
    <row r="5771" spans="1:7" x14ac:dyDescent="0.2">
      <c r="A5771" t="str">
        <f t="shared" ref="A5771:A5790" si="490">"GTF2H1"</f>
        <v>GTF2H1</v>
      </c>
      <c r="B5771" t="s">
        <v>291</v>
      </c>
      <c r="C5771">
        <v>18344386</v>
      </c>
      <c r="D5771" t="s">
        <v>3</v>
      </c>
      <c r="E5771">
        <v>23</v>
      </c>
      <c r="F5771" t="s">
        <v>8576</v>
      </c>
      <c r="G5771">
        <v>0.18602544135099999</v>
      </c>
    </row>
    <row r="5772" spans="1:7" x14ac:dyDescent="0.2">
      <c r="A5772" t="str">
        <f t="shared" si="490"/>
        <v>GTF2H1</v>
      </c>
      <c r="B5772" t="s">
        <v>291</v>
      </c>
      <c r="C5772">
        <v>18343984</v>
      </c>
      <c r="D5772" t="s">
        <v>3</v>
      </c>
      <c r="E5772">
        <v>24</v>
      </c>
      <c r="F5772" t="s">
        <v>8577</v>
      </c>
      <c r="G5772">
        <v>5.9418004166200003E-3</v>
      </c>
    </row>
    <row r="5773" spans="1:7" x14ac:dyDescent="0.2">
      <c r="A5773" t="str">
        <f t="shared" si="490"/>
        <v>GTF2H1</v>
      </c>
      <c r="B5773" t="s">
        <v>291</v>
      </c>
      <c r="C5773">
        <v>18343987</v>
      </c>
      <c r="D5773" t="s">
        <v>8</v>
      </c>
      <c r="E5773">
        <v>24</v>
      </c>
      <c r="F5773" t="s">
        <v>8578</v>
      </c>
      <c r="G5773">
        <v>4.1699616374899998E-3</v>
      </c>
    </row>
    <row r="5774" spans="1:7" x14ac:dyDescent="0.2">
      <c r="A5774" t="str">
        <f t="shared" si="490"/>
        <v>GTF2H1</v>
      </c>
      <c r="B5774" t="s">
        <v>291</v>
      </c>
      <c r="C5774">
        <v>18343947</v>
      </c>
      <c r="D5774" t="s">
        <v>8</v>
      </c>
      <c r="E5774">
        <v>23</v>
      </c>
      <c r="F5774" t="s">
        <v>8579</v>
      </c>
      <c r="G5774">
        <v>-7.8593649720000006E-2</v>
      </c>
    </row>
    <row r="5775" spans="1:7" x14ac:dyDescent="0.2">
      <c r="A5775" t="str">
        <f t="shared" si="490"/>
        <v>GTF2H1</v>
      </c>
      <c r="B5775" t="s">
        <v>291</v>
      </c>
      <c r="C5775">
        <v>18343907</v>
      </c>
      <c r="D5775" t="s">
        <v>8</v>
      </c>
      <c r="E5775">
        <v>24</v>
      </c>
      <c r="F5775" t="s">
        <v>8580</v>
      </c>
      <c r="G5775">
        <v>5.4514680964599998E-3</v>
      </c>
    </row>
    <row r="5776" spans="1:7" x14ac:dyDescent="0.2">
      <c r="A5776" t="str">
        <f t="shared" si="490"/>
        <v>GTF2H1</v>
      </c>
      <c r="B5776" t="s">
        <v>291</v>
      </c>
      <c r="C5776">
        <v>18343870</v>
      </c>
      <c r="D5776" t="s">
        <v>8</v>
      </c>
      <c r="E5776">
        <v>22</v>
      </c>
      <c r="F5776" t="s">
        <v>8581</v>
      </c>
      <c r="G5776">
        <v>-5.7018685145299999E-3</v>
      </c>
    </row>
    <row r="5777" spans="1:7" x14ac:dyDescent="0.2">
      <c r="A5777" t="str">
        <f t="shared" si="490"/>
        <v>GTF2H1</v>
      </c>
      <c r="B5777" t="s">
        <v>291</v>
      </c>
      <c r="C5777">
        <v>18344378</v>
      </c>
      <c r="D5777" t="s">
        <v>3</v>
      </c>
      <c r="E5777">
        <v>24</v>
      </c>
      <c r="F5777" t="s">
        <v>8582</v>
      </c>
      <c r="G5777">
        <v>0.40889362953699998</v>
      </c>
    </row>
    <row r="5778" spans="1:7" x14ac:dyDescent="0.2">
      <c r="A5778" t="str">
        <f t="shared" si="490"/>
        <v>GTF2H1</v>
      </c>
      <c r="B5778" t="s">
        <v>291</v>
      </c>
      <c r="C5778">
        <v>18344260</v>
      </c>
      <c r="D5778" t="s">
        <v>3</v>
      </c>
      <c r="E5778">
        <v>24</v>
      </c>
      <c r="F5778" t="s">
        <v>8583</v>
      </c>
      <c r="G5778">
        <v>0.29394105428400003</v>
      </c>
    </row>
    <row r="5779" spans="1:7" x14ac:dyDescent="0.2">
      <c r="A5779" t="str">
        <f t="shared" si="490"/>
        <v>GTF2H1</v>
      </c>
      <c r="B5779" t="s">
        <v>291</v>
      </c>
      <c r="C5779">
        <v>18344199</v>
      </c>
      <c r="D5779" t="s">
        <v>3</v>
      </c>
      <c r="E5779">
        <v>24</v>
      </c>
      <c r="F5779" t="s">
        <v>8584</v>
      </c>
      <c r="G5779">
        <v>0.19446289089999999</v>
      </c>
    </row>
    <row r="5780" spans="1:7" x14ac:dyDescent="0.2">
      <c r="A5780" t="str">
        <f t="shared" si="490"/>
        <v>GTF2H1</v>
      </c>
      <c r="B5780" t="s">
        <v>291</v>
      </c>
      <c r="C5780">
        <v>18344082</v>
      </c>
      <c r="D5780" t="s">
        <v>3</v>
      </c>
      <c r="E5780">
        <v>23</v>
      </c>
      <c r="F5780" t="s">
        <v>8585</v>
      </c>
      <c r="G5780">
        <v>-9.6009964743799997E-2</v>
      </c>
    </row>
    <row r="5781" spans="1:7" x14ac:dyDescent="0.2">
      <c r="A5781" t="str">
        <f t="shared" si="490"/>
        <v>GTF2H1</v>
      </c>
      <c r="B5781" t="s">
        <v>291</v>
      </c>
      <c r="C5781">
        <v>18344075</v>
      </c>
      <c r="D5781" t="s">
        <v>3</v>
      </c>
      <c r="E5781">
        <v>24</v>
      </c>
      <c r="F5781" t="s">
        <v>8586</v>
      </c>
      <c r="G5781">
        <v>9.7074729943199996E-3</v>
      </c>
    </row>
    <row r="5782" spans="1:7" x14ac:dyDescent="0.2">
      <c r="A5782" t="str">
        <f t="shared" si="490"/>
        <v>GTF2H1</v>
      </c>
      <c r="B5782" t="s">
        <v>291</v>
      </c>
      <c r="C5782">
        <v>18344160</v>
      </c>
      <c r="D5782" t="s">
        <v>8</v>
      </c>
      <c r="E5782">
        <v>23</v>
      </c>
      <c r="F5782" t="s">
        <v>8587</v>
      </c>
      <c r="G5782">
        <v>1.83513258473</v>
      </c>
    </row>
    <row r="5783" spans="1:7" x14ac:dyDescent="0.2">
      <c r="A5783" t="str">
        <f t="shared" si="490"/>
        <v>GTF2H1</v>
      </c>
      <c r="B5783" t="s">
        <v>291</v>
      </c>
      <c r="C5783">
        <v>18344186</v>
      </c>
      <c r="D5783" t="s">
        <v>8</v>
      </c>
      <c r="E5783">
        <v>24</v>
      </c>
      <c r="F5783" t="s">
        <v>8588</v>
      </c>
      <c r="G5783">
        <v>1.9937844999899999E-2</v>
      </c>
    </row>
    <row r="5784" spans="1:7" x14ac:dyDescent="0.2">
      <c r="A5784" t="str">
        <f t="shared" si="490"/>
        <v>GTF2H1</v>
      </c>
      <c r="B5784" t="s">
        <v>291</v>
      </c>
      <c r="C5784">
        <v>18344238</v>
      </c>
      <c r="D5784" t="s">
        <v>8</v>
      </c>
      <c r="E5784">
        <v>23</v>
      </c>
      <c r="F5784" t="s">
        <v>8589</v>
      </c>
      <c r="G5784">
        <v>0.21480385269400001</v>
      </c>
    </row>
    <row r="5785" spans="1:7" x14ac:dyDescent="0.2">
      <c r="A5785" t="str">
        <f t="shared" si="490"/>
        <v>GTF2H1</v>
      </c>
      <c r="B5785" t="s">
        <v>291</v>
      </c>
      <c r="C5785">
        <v>18344314</v>
      </c>
      <c r="D5785" t="s">
        <v>8</v>
      </c>
      <c r="E5785">
        <v>24</v>
      </c>
      <c r="F5785" t="s">
        <v>8590</v>
      </c>
      <c r="G5785">
        <v>0.274520402261</v>
      </c>
    </row>
    <row r="5786" spans="1:7" x14ac:dyDescent="0.2">
      <c r="A5786" t="str">
        <f t="shared" si="490"/>
        <v>GTF2H1</v>
      </c>
      <c r="B5786" t="s">
        <v>291</v>
      </c>
      <c r="C5786">
        <v>18344318</v>
      </c>
      <c r="D5786" t="s">
        <v>8</v>
      </c>
      <c r="E5786">
        <v>23</v>
      </c>
      <c r="F5786" t="s">
        <v>8591</v>
      </c>
      <c r="G5786">
        <v>0.75597378572899998</v>
      </c>
    </row>
    <row r="5787" spans="1:7" x14ac:dyDescent="0.2">
      <c r="A5787" t="str">
        <f t="shared" si="490"/>
        <v>GTF2H1</v>
      </c>
      <c r="B5787" t="s">
        <v>291</v>
      </c>
      <c r="C5787">
        <v>18344352</v>
      </c>
      <c r="D5787" t="s">
        <v>8</v>
      </c>
      <c r="E5787">
        <v>24</v>
      </c>
      <c r="F5787" t="s">
        <v>8592</v>
      </c>
      <c r="G5787">
        <v>7.8159883672899999E-2</v>
      </c>
    </row>
    <row r="5788" spans="1:7" x14ac:dyDescent="0.2">
      <c r="A5788" t="str">
        <f t="shared" si="490"/>
        <v>GTF2H1</v>
      </c>
      <c r="B5788" t="s">
        <v>291</v>
      </c>
      <c r="C5788">
        <v>18343836</v>
      </c>
      <c r="D5788" t="s">
        <v>3</v>
      </c>
      <c r="E5788">
        <v>24</v>
      </c>
      <c r="F5788" t="s">
        <v>8593</v>
      </c>
      <c r="G5788">
        <v>-5.6584215192999998E-2</v>
      </c>
    </row>
    <row r="5789" spans="1:7" x14ac:dyDescent="0.2">
      <c r="A5789" t="str">
        <f t="shared" si="490"/>
        <v>GTF2H1</v>
      </c>
      <c r="B5789" t="s">
        <v>291</v>
      </c>
      <c r="C5789">
        <v>18344051</v>
      </c>
      <c r="D5789" t="s">
        <v>8</v>
      </c>
      <c r="E5789">
        <v>24</v>
      </c>
      <c r="F5789" t="s">
        <v>8594</v>
      </c>
      <c r="G5789">
        <v>0.217685773158</v>
      </c>
    </row>
    <row r="5790" spans="1:7" x14ac:dyDescent="0.2">
      <c r="A5790" t="str">
        <f t="shared" si="490"/>
        <v>GTF2H1</v>
      </c>
      <c r="B5790" t="s">
        <v>291</v>
      </c>
      <c r="C5790">
        <v>18344081</v>
      </c>
      <c r="D5790" t="s">
        <v>8</v>
      </c>
      <c r="E5790">
        <v>23</v>
      </c>
      <c r="F5790" t="s">
        <v>8595</v>
      </c>
      <c r="G5790">
        <v>-9.0275742314500002E-2</v>
      </c>
    </row>
    <row r="5791" spans="1:7" x14ac:dyDescent="0.2">
      <c r="A5791" t="str">
        <f t="shared" ref="A5791:A5802" si="491">"GTF2H3"</f>
        <v>GTF2H3</v>
      </c>
      <c r="B5791" t="s">
        <v>140</v>
      </c>
      <c r="C5791">
        <v>124118449</v>
      </c>
      <c r="D5791" t="s">
        <v>3</v>
      </c>
      <c r="E5791">
        <v>23</v>
      </c>
      <c r="F5791" t="s">
        <v>8596</v>
      </c>
      <c r="G5791">
        <v>0.87197343591499998</v>
      </c>
    </row>
    <row r="5792" spans="1:7" x14ac:dyDescent="0.2">
      <c r="A5792" t="str">
        <f t="shared" si="491"/>
        <v>GTF2H3</v>
      </c>
      <c r="B5792" t="s">
        <v>140</v>
      </c>
      <c r="C5792">
        <v>124118484</v>
      </c>
      <c r="D5792" t="s">
        <v>3</v>
      </c>
      <c r="E5792">
        <v>24</v>
      </c>
      <c r="F5792" t="s">
        <v>8597</v>
      </c>
      <c r="G5792">
        <v>9.8302731505400004E-2</v>
      </c>
    </row>
    <row r="5793" spans="1:7" x14ac:dyDescent="0.2">
      <c r="A5793" t="str">
        <f t="shared" si="491"/>
        <v>GTF2H3</v>
      </c>
      <c r="B5793" t="s">
        <v>140</v>
      </c>
      <c r="C5793">
        <v>124118583</v>
      </c>
      <c r="D5793" t="s">
        <v>3</v>
      </c>
      <c r="E5793">
        <v>25</v>
      </c>
      <c r="F5793" t="s">
        <v>8598</v>
      </c>
      <c r="G5793">
        <v>9.0534352003199994E-2</v>
      </c>
    </row>
    <row r="5794" spans="1:7" x14ac:dyDescent="0.2">
      <c r="A5794" t="str">
        <f t="shared" si="491"/>
        <v>GTF2H3</v>
      </c>
      <c r="B5794" t="s">
        <v>140</v>
      </c>
      <c r="C5794">
        <v>124118452</v>
      </c>
      <c r="D5794" t="s">
        <v>8</v>
      </c>
      <c r="E5794">
        <v>23</v>
      </c>
      <c r="F5794" t="s">
        <v>8599</v>
      </c>
      <c r="G5794">
        <v>0.11090192958599999</v>
      </c>
    </row>
    <row r="5795" spans="1:7" x14ac:dyDescent="0.2">
      <c r="A5795" t="str">
        <f t="shared" si="491"/>
        <v>GTF2H3</v>
      </c>
      <c r="B5795" t="s">
        <v>140</v>
      </c>
      <c r="C5795">
        <v>124118468</v>
      </c>
      <c r="D5795" t="s">
        <v>8</v>
      </c>
      <c r="E5795">
        <v>24</v>
      </c>
      <c r="F5795" t="s">
        <v>8600</v>
      </c>
      <c r="G5795">
        <v>8.4633153172900003E-2</v>
      </c>
    </row>
    <row r="5796" spans="1:7" x14ac:dyDescent="0.2">
      <c r="A5796" t="str">
        <f t="shared" si="491"/>
        <v>GTF2H3</v>
      </c>
      <c r="B5796" t="s">
        <v>140</v>
      </c>
      <c r="C5796">
        <v>124118483</v>
      </c>
      <c r="D5796" t="s">
        <v>8</v>
      </c>
      <c r="E5796">
        <v>22</v>
      </c>
      <c r="F5796" t="s">
        <v>8601</v>
      </c>
      <c r="G5796">
        <v>0.296615447802</v>
      </c>
    </row>
    <row r="5797" spans="1:7" x14ac:dyDescent="0.2">
      <c r="A5797" t="str">
        <f t="shared" si="491"/>
        <v>GTF2H3</v>
      </c>
      <c r="B5797" t="s">
        <v>140</v>
      </c>
      <c r="C5797">
        <v>124118491</v>
      </c>
      <c r="D5797" t="s">
        <v>8</v>
      </c>
      <c r="E5797">
        <v>24</v>
      </c>
      <c r="F5797" t="s">
        <v>8602</v>
      </c>
      <c r="G5797">
        <v>0.24202888678100001</v>
      </c>
    </row>
    <row r="5798" spans="1:7" x14ac:dyDescent="0.2">
      <c r="A5798" t="str">
        <f t="shared" si="491"/>
        <v>GTF2H3</v>
      </c>
      <c r="B5798" t="s">
        <v>140</v>
      </c>
      <c r="C5798">
        <v>124118525</v>
      </c>
      <c r="D5798" t="s">
        <v>8</v>
      </c>
      <c r="E5798">
        <v>22</v>
      </c>
      <c r="F5798" t="s">
        <v>8603</v>
      </c>
      <c r="G5798">
        <v>6.6541452979099996E-2</v>
      </c>
    </row>
    <row r="5799" spans="1:7" x14ac:dyDescent="0.2">
      <c r="A5799" t="str">
        <f t="shared" si="491"/>
        <v>GTF2H3</v>
      </c>
      <c r="B5799" t="s">
        <v>140</v>
      </c>
      <c r="C5799">
        <v>124118651</v>
      </c>
      <c r="D5799" t="s">
        <v>8</v>
      </c>
      <c r="E5799">
        <v>24</v>
      </c>
      <c r="F5799" t="s">
        <v>8604</v>
      </c>
      <c r="G5799">
        <v>0.30334980185600002</v>
      </c>
    </row>
    <row r="5800" spans="1:7" x14ac:dyDescent="0.2">
      <c r="A5800" t="str">
        <f t="shared" si="491"/>
        <v>GTF2H3</v>
      </c>
      <c r="B5800" t="s">
        <v>140</v>
      </c>
      <c r="C5800">
        <v>124118518</v>
      </c>
      <c r="D5800" t="s">
        <v>3</v>
      </c>
      <c r="E5800">
        <v>24</v>
      </c>
      <c r="F5800" t="s">
        <v>8605</v>
      </c>
      <c r="G5800">
        <v>0.11051962341300001</v>
      </c>
    </row>
    <row r="5801" spans="1:7" x14ac:dyDescent="0.2">
      <c r="A5801" t="str">
        <f t="shared" si="491"/>
        <v>GTF2H3</v>
      </c>
      <c r="B5801" t="s">
        <v>140</v>
      </c>
      <c r="C5801">
        <v>124118392</v>
      </c>
      <c r="D5801" t="s">
        <v>8</v>
      </c>
      <c r="E5801">
        <v>25</v>
      </c>
      <c r="F5801" t="s">
        <v>8606</v>
      </c>
      <c r="G5801">
        <v>1.2754192127299999</v>
      </c>
    </row>
    <row r="5802" spans="1:7" x14ac:dyDescent="0.2">
      <c r="A5802" t="str">
        <f t="shared" si="491"/>
        <v>GTF2H3</v>
      </c>
      <c r="B5802" t="s">
        <v>140</v>
      </c>
      <c r="C5802">
        <v>124118426</v>
      </c>
      <c r="D5802" t="s">
        <v>3</v>
      </c>
      <c r="E5802">
        <v>24</v>
      </c>
      <c r="F5802" t="s">
        <v>8607</v>
      </c>
      <c r="G5802">
        <v>0.85260735135400001</v>
      </c>
    </row>
    <row r="5803" spans="1:7" x14ac:dyDescent="0.2">
      <c r="A5803" t="str">
        <f t="shared" ref="A5803:A5812" si="492">"GTF2H4"</f>
        <v>GTF2H4</v>
      </c>
      <c r="B5803" t="s">
        <v>75</v>
      </c>
      <c r="C5803">
        <v>30876207</v>
      </c>
      <c r="D5803" t="s">
        <v>8</v>
      </c>
      <c r="E5803">
        <v>24</v>
      </c>
      <c r="F5803" t="s">
        <v>8608</v>
      </c>
      <c r="G5803">
        <v>1.0049289554900001</v>
      </c>
    </row>
    <row r="5804" spans="1:7" x14ac:dyDescent="0.2">
      <c r="A5804" t="str">
        <f t="shared" si="492"/>
        <v>GTF2H4</v>
      </c>
      <c r="B5804" t="s">
        <v>75</v>
      </c>
      <c r="C5804">
        <v>30876198</v>
      </c>
      <c r="D5804" t="s">
        <v>8</v>
      </c>
      <c r="E5804">
        <v>24</v>
      </c>
      <c r="F5804" t="s">
        <v>8609</v>
      </c>
      <c r="G5804">
        <v>0.87371818671099999</v>
      </c>
    </row>
    <row r="5805" spans="1:7" x14ac:dyDescent="0.2">
      <c r="A5805" t="str">
        <f t="shared" si="492"/>
        <v>GTF2H4</v>
      </c>
      <c r="B5805" t="s">
        <v>75</v>
      </c>
      <c r="C5805">
        <v>30876185</v>
      </c>
      <c r="D5805" t="s">
        <v>8</v>
      </c>
      <c r="E5805">
        <v>23</v>
      </c>
      <c r="F5805" t="s">
        <v>8610</v>
      </c>
      <c r="G5805">
        <v>1.0348525068000001</v>
      </c>
    </row>
    <row r="5806" spans="1:7" x14ac:dyDescent="0.2">
      <c r="A5806" t="str">
        <f t="shared" si="492"/>
        <v>GTF2H4</v>
      </c>
      <c r="B5806" t="s">
        <v>75</v>
      </c>
      <c r="C5806">
        <v>30876167</v>
      </c>
      <c r="D5806" t="s">
        <v>8</v>
      </c>
      <c r="E5806">
        <v>23</v>
      </c>
      <c r="F5806" t="s">
        <v>8611</v>
      </c>
      <c r="G5806">
        <v>0.96021853770400001</v>
      </c>
    </row>
    <row r="5807" spans="1:7" x14ac:dyDescent="0.2">
      <c r="A5807" t="str">
        <f t="shared" si="492"/>
        <v>GTF2H4</v>
      </c>
      <c r="B5807" t="s">
        <v>75</v>
      </c>
      <c r="C5807">
        <v>30876127</v>
      </c>
      <c r="D5807" t="s">
        <v>3</v>
      </c>
      <c r="E5807">
        <v>23</v>
      </c>
      <c r="F5807" t="s">
        <v>8612</v>
      </c>
      <c r="G5807">
        <v>0.10512989480399999</v>
      </c>
    </row>
    <row r="5808" spans="1:7" x14ac:dyDescent="0.2">
      <c r="A5808" t="str">
        <f t="shared" si="492"/>
        <v>GTF2H4</v>
      </c>
      <c r="B5808" t="s">
        <v>75</v>
      </c>
      <c r="C5808">
        <v>30876101</v>
      </c>
      <c r="D5808" t="s">
        <v>3</v>
      </c>
      <c r="E5808">
        <v>25</v>
      </c>
      <c r="F5808" t="s">
        <v>8613</v>
      </c>
      <c r="G5808">
        <v>-2.2877278210100001E-2</v>
      </c>
    </row>
    <row r="5809" spans="1:7" x14ac:dyDescent="0.2">
      <c r="A5809" t="str">
        <f t="shared" si="492"/>
        <v>GTF2H4</v>
      </c>
      <c r="B5809" t="s">
        <v>75</v>
      </c>
      <c r="C5809">
        <v>30876068</v>
      </c>
      <c r="D5809" t="s">
        <v>3</v>
      </c>
      <c r="E5809">
        <v>24</v>
      </c>
      <c r="F5809" t="s">
        <v>8614</v>
      </c>
      <c r="G5809">
        <v>4.1143421997400002E-2</v>
      </c>
    </row>
    <row r="5810" spans="1:7" x14ac:dyDescent="0.2">
      <c r="A5810" t="str">
        <f t="shared" si="492"/>
        <v>GTF2H4</v>
      </c>
      <c r="B5810" t="s">
        <v>75</v>
      </c>
      <c r="C5810">
        <v>30876034</v>
      </c>
      <c r="D5810" t="s">
        <v>3</v>
      </c>
      <c r="E5810">
        <v>25</v>
      </c>
      <c r="F5810" t="s">
        <v>8615</v>
      </c>
      <c r="G5810">
        <v>0.46782523045500002</v>
      </c>
    </row>
    <row r="5811" spans="1:7" x14ac:dyDescent="0.2">
      <c r="A5811" t="str">
        <f t="shared" si="492"/>
        <v>GTF2H4</v>
      </c>
      <c r="B5811" t="s">
        <v>75</v>
      </c>
      <c r="C5811">
        <v>30876000</v>
      </c>
      <c r="D5811" t="s">
        <v>3</v>
      </c>
      <c r="E5811">
        <v>24</v>
      </c>
      <c r="F5811" t="s">
        <v>8616</v>
      </c>
      <c r="G5811">
        <v>0.76687120262399999</v>
      </c>
    </row>
    <row r="5812" spans="1:7" x14ac:dyDescent="0.2">
      <c r="A5812" t="str">
        <f t="shared" si="492"/>
        <v>GTF2H4</v>
      </c>
      <c r="B5812" t="s">
        <v>75</v>
      </c>
      <c r="C5812">
        <v>30876164</v>
      </c>
      <c r="D5812" t="s">
        <v>8</v>
      </c>
      <c r="E5812">
        <v>25</v>
      </c>
      <c r="F5812" t="s">
        <v>8617</v>
      </c>
      <c r="G5812">
        <v>0.14591431442200001</v>
      </c>
    </row>
    <row r="5813" spans="1:7" x14ac:dyDescent="0.2">
      <c r="A5813" t="str">
        <f t="shared" ref="A5813:A5821" si="493">"GTF2H5"</f>
        <v>GTF2H5</v>
      </c>
      <c r="B5813" t="s">
        <v>75</v>
      </c>
      <c r="C5813">
        <v>158589574</v>
      </c>
      <c r="D5813" t="s">
        <v>3</v>
      </c>
      <c r="E5813">
        <v>24</v>
      </c>
      <c r="F5813" t="s">
        <v>8618</v>
      </c>
      <c r="G5813">
        <v>1.4152498626500001</v>
      </c>
    </row>
    <row r="5814" spans="1:7" x14ac:dyDescent="0.2">
      <c r="A5814" t="str">
        <f t="shared" si="493"/>
        <v>GTF2H5</v>
      </c>
      <c r="B5814" t="s">
        <v>75</v>
      </c>
      <c r="C5814">
        <v>158589633</v>
      </c>
      <c r="D5814" t="s">
        <v>8</v>
      </c>
      <c r="E5814">
        <v>24</v>
      </c>
      <c r="F5814" t="s">
        <v>8619</v>
      </c>
      <c r="G5814">
        <v>0.25845624549599999</v>
      </c>
    </row>
    <row r="5815" spans="1:7" x14ac:dyDescent="0.2">
      <c r="A5815" t="str">
        <f t="shared" si="493"/>
        <v>GTF2H5</v>
      </c>
      <c r="B5815" t="s">
        <v>75</v>
      </c>
      <c r="C5815">
        <v>158589573</v>
      </c>
      <c r="D5815" t="s">
        <v>8</v>
      </c>
      <c r="E5815">
        <v>24</v>
      </c>
      <c r="F5815" t="s">
        <v>8620</v>
      </c>
      <c r="G5815">
        <v>0.120646000543</v>
      </c>
    </row>
    <row r="5816" spans="1:7" x14ac:dyDescent="0.2">
      <c r="A5816" t="str">
        <f t="shared" si="493"/>
        <v>GTF2H5</v>
      </c>
      <c r="B5816" t="s">
        <v>75</v>
      </c>
      <c r="C5816">
        <v>158589482</v>
      </c>
      <c r="D5816" t="s">
        <v>8</v>
      </c>
      <c r="E5816">
        <v>24</v>
      </c>
      <c r="F5816" t="s">
        <v>8621</v>
      </c>
      <c r="G5816">
        <v>0.31816306355099999</v>
      </c>
    </row>
    <row r="5817" spans="1:7" x14ac:dyDescent="0.2">
      <c r="A5817" t="str">
        <f t="shared" si="493"/>
        <v>GTF2H5</v>
      </c>
      <c r="B5817" t="s">
        <v>75</v>
      </c>
      <c r="C5817">
        <v>158589453</v>
      </c>
      <c r="D5817" t="s">
        <v>8</v>
      </c>
      <c r="E5817">
        <v>23</v>
      </c>
      <c r="F5817" t="s">
        <v>8622</v>
      </c>
      <c r="G5817">
        <v>0.15698824839100001</v>
      </c>
    </row>
    <row r="5818" spans="1:7" x14ac:dyDescent="0.2">
      <c r="A5818" t="str">
        <f t="shared" si="493"/>
        <v>GTF2H5</v>
      </c>
      <c r="B5818" t="s">
        <v>75</v>
      </c>
      <c r="C5818">
        <v>158589449</v>
      </c>
      <c r="D5818" t="s">
        <v>8</v>
      </c>
      <c r="E5818">
        <v>24</v>
      </c>
      <c r="F5818" t="s">
        <v>8623</v>
      </c>
      <c r="G5818">
        <v>0.87266433804900001</v>
      </c>
    </row>
    <row r="5819" spans="1:7" x14ac:dyDescent="0.2">
      <c r="A5819" t="str">
        <f t="shared" si="493"/>
        <v>GTF2H5</v>
      </c>
      <c r="B5819" t="s">
        <v>75</v>
      </c>
      <c r="C5819">
        <v>158589403</v>
      </c>
      <c r="D5819" t="s">
        <v>8</v>
      </c>
      <c r="E5819">
        <v>23</v>
      </c>
      <c r="F5819" t="s">
        <v>8624</v>
      </c>
      <c r="G5819">
        <v>0.35891906513900002</v>
      </c>
    </row>
    <row r="5820" spans="1:7" x14ac:dyDescent="0.2">
      <c r="A5820" t="str">
        <f t="shared" si="493"/>
        <v>GTF2H5</v>
      </c>
      <c r="B5820" t="s">
        <v>75</v>
      </c>
      <c r="C5820">
        <v>158589373</v>
      </c>
      <c r="D5820" t="s">
        <v>8</v>
      </c>
      <c r="E5820">
        <v>24</v>
      </c>
      <c r="F5820" t="s">
        <v>8625</v>
      </c>
      <c r="G5820">
        <v>0.712085799302</v>
      </c>
    </row>
    <row r="5821" spans="1:7" x14ac:dyDescent="0.2">
      <c r="A5821" t="str">
        <f t="shared" si="493"/>
        <v>GTF2H5</v>
      </c>
      <c r="B5821" t="s">
        <v>75</v>
      </c>
      <c r="C5821">
        <v>158589557</v>
      </c>
      <c r="D5821" t="s">
        <v>3</v>
      </c>
      <c r="E5821">
        <v>24</v>
      </c>
      <c r="F5821" t="s">
        <v>8626</v>
      </c>
      <c r="G5821">
        <v>0.24743881860399999</v>
      </c>
    </row>
    <row r="5822" spans="1:7" x14ac:dyDescent="0.2">
      <c r="A5822" t="str">
        <f t="shared" ref="A5822:A5831" si="494">"GTF3C3"</f>
        <v>GTF3C3</v>
      </c>
      <c r="B5822" t="s">
        <v>161</v>
      </c>
      <c r="C5822">
        <v>197664294</v>
      </c>
      <c r="D5822" t="s">
        <v>3</v>
      </c>
      <c r="E5822">
        <v>24</v>
      </c>
      <c r="F5822" t="s">
        <v>8627</v>
      </c>
      <c r="G5822">
        <v>2.99492659856E-2</v>
      </c>
    </row>
    <row r="5823" spans="1:7" x14ac:dyDescent="0.2">
      <c r="A5823" t="str">
        <f t="shared" si="494"/>
        <v>GTF3C3</v>
      </c>
      <c r="B5823" t="s">
        <v>161</v>
      </c>
      <c r="C5823">
        <v>197664140</v>
      </c>
      <c r="D5823" t="s">
        <v>3</v>
      </c>
      <c r="E5823">
        <v>24</v>
      </c>
      <c r="F5823" t="s">
        <v>8628</v>
      </c>
      <c r="G5823">
        <v>0.17212514321399999</v>
      </c>
    </row>
    <row r="5824" spans="1:7" x14ac:dyDescent="0.2">
      <c r="A5824" t="str">
        <f t="shared" si="494"/>
        <v>GTF3C3</v>
      </c>
      <c r="B5824" t="s">
        <v>161</v>
      </c>
      <c r="C5824">
        <v>197664184</v>
      </c>
      <c r="D5824" t="s">
        <v>8</v>
      </c>
      <c r="E5824">
        <v>24</v>
      </c>
      <c r="F5824" t="s">
        <v>8629</v>
      </c>
      <c r="G5824">
        <v>0.77812130427699999</v>
      </c>
    </row>
    <row r="5825" spans="1:7" x14ac:dyDescent="0.2">
      <c r="A5825" t="str">
        <f t="shared" si="494"/>
        <v>GTF3C3</v>
      </c>
      <c r="B5825" t="s">
        <v>161</v>
      </c>
      <c r="C5825">
        <v>197664398</v>
      </c>
      <c r="D5825" t="s">
        <v>3</v>
      </c>
      <c r="E5825">
        <v>22</v>
      </c>
      <c r="F5825" t="s">
        <v>8630</v>
      </c>
      <c r="G5825">
        <v>0.39394777323399999</v>
      </c>
    </row>
    <row r="5826" spans="1:7" x14ac:dyDescent="0.2">
      <c r="A5826" t="str">
        <f t="shared" si="494"/>
        <v>GTF3C3</v>
      </c>
      <c r="B5826" t="s">
        <v>161</v>
      </c>
      <c r="C5826">
        <v>197664217</v>
      </c>
      <c r="D5826" t="s">
        <v>3</v>
      </c>
      <c r="E5826">
        <v>23</v>
      </c>
      <c r="F5826" t="s">
        <v>8631</v>
      </c>
      <c r="G5826">
        <v>0.275462409277</v>
      </c>
    </row>
    <row r="5827" spans="1:7" x14ac:dyDescent="0.2">
      <c r="A5827" t="str">
        <f t="shared" si="494"/>
        <v>GTF3C3</v>
      </c>
      <c r="B5827" t="s">
        <v>161</v>
      </c>
      <c r="C5827">
        <v>197664463</v>
      </c>
      <c r="D5827" t="s">
        <v>8</v>
      </c>
      <c r="E5827">
        <v>23</v>
      </c>
      <c r="F5827" t="s">
        <v>8632</v>
      </c>
      <c r="G5827">
        <v>0.279604622794</v>
      </c>
    </row>
    <row r="5828" spans="1:7" x14ac:dyDescent="0.2">
      <c r="A5828" t="str">
        <f t="shared" si="494"/>
        <v>GTF3C3</v>
      </c>
      <c r="B5828" t="s">
        <v>161</v>
      </c>
      <c r="C5828">
        <v>197664451</v>
      </c>
      <c r="D5828" t="s">
        <v>8</v>
      </c>
      <c r="E5828">
        <v>24</v>
      </c>
      <c r="F5828" t="s">
        <v>8633</v>
      </c>
      <c r="G5828">
        <v>0.44643837966599997</v>
      </c>
    </row>
    <row r="5829" spans="1:7" x14ac:dyDescent="0.2">
      <c r="A5829" t="str">
        <f t="shared" si="494"/>
        <v>GTF3C3</v>
      </c>
      <c r="B5829" t="s">
        <v>161</v>
      </c>
      <c r="C5829">
        <v>197664416</v>
      </c>
      <c r="D5829" t="s">
        <v>8</v>
      </c>
      <c r="E5829">
        <v>24</v>
      </c>
      <c r="F5829" t="s">
        <v>8634</v>
      </c>
      <c r="G5829">
        <v>0.53302258138799996</v>
      </c>
    </row>
    <row r="5830" spans="1:7" x14ac:dyDescent="0.2">
      <c r="A5830" t="str">
        <f t="shared" si="494"/>
        <v>GTF3C3</v>
      </c>
      <c r="B5830" t="s">
        <v>161</v>
      </c>
      <c r="C5830">
        <v>197664358</v>
      </c>
      <c r="D5830" t="s">
        <v>3</v>
      </c>
      <c r="E5830">
        <v>23</v>
      </c>
      <c r="F5830" t="s">
        <v>8635</v>
      </c>
      <c r="G5830">
        <v>1.68885611433</v>
      </c>
    </row>
    <row r="5831" spans="1:7" x14ac:dyDescent="0.2">
      <c r="A5831" t="str">
        <f t="shared" si="494"/>
        <v>GTF3C3</v>
      </c>
      <c r="B5831" t="s">
        <v>161</v>
      </c>
      <c r="C5831">
        <v>197664170</v>
      </c>
      <c r="D5831" t="s">
        <v>3</v>
      </c>
      <c r="E5831">
        <v>24</v>
      </c>
      <c r="F5831" t="s">
        <v>8636</v>
      </c>
      <c r="G5831">
        <v>-1.7892798957100001E-2</v>
      </c>
    </row>
    <row r="5832" spans="1:7" x14ac:dyDescent="0.2">
      <c r="A5832" t="str">
        <f t="shared" ref="A5832:A5841" si="495">"GTPBP10"</f>
        <v>GTPBP10</v>
      </c>
      <c r="B5832" t="s">
        <v>2</v>
      </c>
      <c r="C5832">
        <v>89976285</v>
      </c>
      <c r="D5832" t="s">
        <v>8</v>
      </c>
      <c r="E5832">
        <v>24</v>
      </c>
      <c r="F5832" t="s">
        <v>8637</v>
      </c>
      <c r="G5832">
        <v>0.49760226671500002</v>
      </c>
    </row>
    <row r="5833" spans="1:7" x14ac:dyDescent="0.2">
      <c r="A5833" t="str">
        <f t="shared" si="495"/>
        <v>GTPBP10</v>
      </c>
      <c r="B5833" t="s">
        <v>2</v>
      </c>
      <c r="C5833">
        <v>89976042</v>
      </c>
      <c r="D5833" t="s">
        <v>8</v>
      </c>
      <c r="E5833">
        <v>23</v>
      </c>
      <c r="F5833" t="s">
        <v>8638</v>
      </c>
      <c r="G5833">
        <v>0.951907021854</v>
      </c>
    </row>
    <row r="5834" spans="1:7" x14ac:dyDescent="0.2">
      <c r="A5834" t="str">
        <f t="shared" si="495"/>
        <v>GTPBP10</v>
      </c>
      <c r="B5834" t="s">
        <v>2</v>
      </c>
      <c r="C5834">
        <v>89976043</v>
      </c>
      <c r="D5834" t="s">
        <v>3</v>
      </c>
      <c r="E5834">
        <v>24</v>
      </c>
      <c r="F5834" t="s">
        <v>8639</v>
      </c>
      <c r="G5834">
        <v>0.47801164856099998</v>
      </c>
    </row>
    <row r="5835" spans="1:7" x14ac:dyDescent="0.2">
      <c r="A5835" t="str">
        <f t="shared" si="495"/>
        <v>GTPBP10</v>
      </c>
      <c r="B5835" t="s">
        <v>2</v>
      </c>
      <c r="C5835">
        <v>89976034</v>
      </c>
      <c r="D5835" t="s">
        <v>8</v>
      </c>
      <c r="E5835">
        <v>24</v>
      </c>
      <c r="F5835" t="s">
        <v>8640</v>
      </c>
      <c r="G5835">
        <v>-2.5384700412399999E-2</v>
      </c>
    </row>
    <row r="5836" spans="1:7" x14ac:dyDescent="0.2">
      <c r="A5836" t="str">
        <f t="shared" si="495"/>
        <v>GTPBP10</v>
      </c>
      <c r="B5836" t="s">
        <v>2</v>
      </c>
      <c r="C5836">
        <v>89975980</v>
      </c>
      <c r="D5836" t="s">
        <v>8</v>
      </c>
      <c r="E5836">
        <v>24</v>
      </c>
      <c r="F5836" t="s">
        <v>8641</v>
      </c>
      <c r="G5836">
        <v>-3.7122394557399997E-2</v>
      </c>
    </row>
    <row r="5837" spans="1:7" x14ac:dyDescent="0.2">
      <c r="A5837" t="str">
        <f t="shared" si="495"/>
        <v>GTPBP10</v>
      </c>
      <c r="B5837" t="s">
        <v>2</v>
      </c>
      <c r="C5837">
        <v>89976217</v>
      </c>
      <c r="D5837" t="s">
        <v>3</v>
      </c>
      <c r="E5837">
        <v>24</v>
      </c>
      <c r="F5837" t="s">
        <v>8642</v>
      </c>
      <c r="G5837">
        <v>1.1886351797200001</v>
      </c>
    </row>
    <row r="5838" spans="1:7" x14ac:dyDescent="0.2">
      <c r="A5838" t="str">
        <f t="shared" si="495"/>
        <v>GTPBP10</v>
      </c>
      <c r="B5838" t="s">
        <v>2</v>
      </c>
      <c r="C5838">
        <v>89976116</v>
      </c>
      <c r="D5838" t="s">
        <v>3</v>
      </c>
      <c r="E5838">
        <v>24</v>
      </c>
      <c r="F5838" t="s">
        <v>8643</v>
      </c>
      <c r="G5838">
        <v>4.9090119490999999E-2</v>
      </c>
    </row>
    <row r="5839" spans="1:7" x14ac:dyDescent="0.2">
      <c r="A5839" t="str">
        <f t="shared" si="495"/>
        <v>GTPBP10</v>
      </c>
      <c r="B5839" t="s">
        <v>2</v>
      </c>
      <c r="C5839">
        <v>89976108</v>
      </c>
      <c r="D5839" t="s">
        <v>3</v>
      </c>
      <c r="E5839">
        <v>24</v>
      </c>
      <c r="F5839" t="s">
        <v>8644</v>
      </c>
      <c r="G5839">
        <v>0.85945779843000003</v>
      </c>
    </row>
    <row r="5840" spans="1:7" x14ac:dyDescent="0.2">
      <c r="A5840" t="str">
        <f t="shared" si="495"/>
        <v>GTPBP10</v>
      </c>
      <c r="B5840" t="s">
        <v>2</v>
      </c>
      <c r="C5840">
        <v>89975996</v>
      </c>
      <c r="D5840" t="s">
        <v>3</v>
      </c>
      <c r="E5840">
        <v>23</v>
      </c>
      <c r="F5840" t="s">
        <v>8645</v>
      </c>
      <c r="G5840">
        <v>0.10427234444</v>
      </c>
    </row>
    <row r="5841" spans="1:7" x14ac:dyDescent="0.2">
      <c r="A5841" t="str">
        <f t="shared" si="495"/>
        <v>GTPBP10</v>
      </c>
      <c r="B5841" t="s">
        <v>2</v>
      </c>
      <c r="C5841">
        <v>89975972</v>
      </c>
      <c r="D5841" t="s">
        <v>8</v>
      </c>
      <c r="E5841">
        <v>23</v>
      </c>
      <c r="F5841" t="s">
        <v>8646</v>
      </c>
      <c r="G5841">
        <v>0.29744080845400001</v>
      </c>
    </row>
    <row r="5842" spans="1:7" x14ac:dyDescent="0.2">
      <c r="A5842" t="str">
        <f t="shared" ref="A5842:A5858" si="496">"GTPBP4"</f>
        <v>GTPBP4</v>
      </c>
      <c r="B5842" t="s">
        <v>372</v>
      </c>
      <c r="C5842">
        <v>1034549</v>
      </c>
      <c r="D5842" t="s">
        <v>8</v>
      </c>
      <c r="E5842">
        <v>24</v>
      </c>
      <c r="F5842" t="s">
        <v>8647</v>
      </c>
      <c r="G5842">
        <v>-2.23999470024E-2</v>
      </c>
    </row>
    <row r="5843" spans="1:7" x14ac:dyDescent="0.2">
      <c r="A5843" t="str">
        <f t="shared" si="496"/>
        <v>GTPBP4</v>
      </c>
      <c r="B5843" t="s">
        <v>372</v>
      </c>
      <c r="C5843">
        <v>1034336</v>
      </c>
      <c r="D5843" t="s">
        <v>3</v>
      </c>
      <c r="E5843">
        <v>23</v>
      </c>
      <c r="F5843" t="s">
        <v>8648</v>
      </c>
      <c r="G5843">
        <v>-2.48586035852E-2</v>
      </c>
    </row>
    <row r="5844" spans="1:7" x14ac:dyDescent="0.2">
      <c r="A5844" t="str">
        <f t="shared" si="496"/>
        <v>GTPBP4</v>
      </c>
      <c r="B5844" t="s">
        <v>372</v>
      </c>
      <c r="C5844">
        <v>1034455</v>
      </c>
      <c r="D5844" t="s">
        <v>3</v>
      </c>
      <c r="E5844">
        <v>23</v>
      </c>
      <c r="F5844" t="s">
        <v>8649</v>
      </c>
      <c r="G5844">
        <v>-3.1389018314500003E-4</v>
      </c>
    </row>
    <row r="5845" spans="1:7" x14ac:dyDescent="0.2">
      <c r="A5845" t="str">
        <f t="shared" si="496"/>
        <v>GTPBP4</v>
      </c>
      <c r="B5845" t="s">
        <v>372</v>
      </c>
      <c r="C5845">
        <v>1034537</v>
      </c>
      <c r="D5845" t="s">
        <v>3</v>
      </c>
      <c r="E5845">
        <v>23</v>
      </c>
      <c r="F5845" t="s">
        <v>8650</v>
      </c>
      <c r="G5845">
        <v>-1.9391502386000001E-2</v>
      </c>
    </row>
    <row r="5846" spans="1:7" x14ac:dyDescent="0.2">
      <c r="A5846" t="str">
        <f t="shared" si="496"/>
        <v>GTPBP4</v>
      </c>
      <c r="B5846" t="s">
        <v>372</v>
      </c>
      <c r="C5846">
        <v>1034474</v>
      </c>
      <c r="D5846" t="s">
        <v>8</v>
      </c>
      <c r="E5846">
        <v>24</v>
      </c>
      <c r="F5846" t="s">
        <v>8651</v>
      </c>
      <c r="G5846">
        <v>4.3319585191299997E-2</v>
      </c>
    </row>
    <row r="5847" spans="1:7" x14ac:dyDescent="0.2">
      <c r="A5847" t="str">
        <f t="shared" si="496"/>
        <v>GTPBP4</v>
      </c>
      <c r="B5847" t="s">
        <v>372</v>
      </c>
      <c r="C5847">
        <v>1034585</v>
      </c>
      <c r="D5847" t="s">
        <v>3</v>
      </c>
      <c r="E5847">
        <v>23</v>
      </c>
      <c r="F5847" t="s">
        <v>8652</v>
      </c>
      <c r="G5847">
        <v>1.3155385091099999E-2</v>
      </c>
    </row>
    <row r="5848" spans="1:7" x14ac:dyDescent="0.2">
      <c r="A5848" t="str">
        <f t="shared" si="496"/>
        <v>GTPBP4</v>
      </c>
      <c r="B5848" t="s">
        <v>372</v>
      </c>
      <c r="C5848">
        <v>1034604</v>
      </c>
      <c r="D5848" t="s">
        <v>3</v>
      </c>
      <c r="E5848">
        <v>23</v>
      </c>
      <c r="F5848" t="s">
        <v>8653</v>
      </c>
      <c r="G5848">
        <v>0.80162807572299999</v>
      </c>
    </row>
    <row r="5849" spans="1:7" x14ac:dyDescent="0.2">
      <c r="A5849" t="str">
        <f t="shared" si="496"/>
        <v>GTPBP4</v>
      </c>
      <c r="B5849" t="s">
        <v>372</v>
      </c>
      <c r="C5849">
        <v>1034371</v>
      </c>
      <c r="D5849" t="s">
        <v>8</v>
      </c>
      <c r="E5849">
        <v>23</v>
      </c>
      <c r="F5849" t="s">
        <v>8654</v>
      </c>
      <c r="G5849">
        <v>0.26040182408500001</v>
      </c>
    </row>
    <row r="5850" spans="1:7" x14ac:dyDescent="0.2">
      <c r="A5850" t="str">
        <f t="shared" si="496"/>
        <v>GTPBP4</v>
      </c>
      <c r="B5850" t="s">
        <v>372</v>
      </c>
      <c r="C5850">
        <v>1034455</v>
      </c>
      <c r="D5850" t="s">
        <v>3</v>
      </c>
      <c r="E5850">
        <v>24</v>
      </c>
      <c r="F5850" t="s">
        <v>8655</v>
      </c>
      <c r="G5850">
        <v>1.09130210091E-2</v>
      </c>
    </row>
    <row r="5851" spans="1:7" x14ac:dyDescent="0.2">
      <c r="A5851" t="str">
        <f t="shared" si="496"/>
        <v>GTPBP4</v>
      </c>
      <c r="B5851" t="s">
        <v>372</v>
      </c>
      <c r="C5851">
        <v>1034336</v>
      </c>
      <c r="D5851" t="s">
        <v>3</v>
      </c>
      <c r="E5851">
        <v>24</v>
      </c>
      <c r="F5851" t="s">
        <v>8656</v>
      </c>
      <c r="G5851">
        <v>-5.6656838103399998E-2</v>
      </c>
    </row>
    <row r="5852" spans="1:7" x14ac:dyDescent="0.2">
      <c r="A5852" t="str">
        <f t="shared" si="496"/>
        <v>GTPBP4</v>
      </c>
      <c r="B5852" t="s">
        <v>372</v>
      </c>
      <c r="C5852">
        <v>1034532</v>
      </c>
      <c r="D5852" t="s">
        <v>3</v>
      </c>
      <c r="E5852">
        <v>24</v>
      </c>
      <c r="F5852" t="s">
        <v>8657</v>
      </c>
      <c r="G5852">
        <v>0.25656397703099998</v>
      </c>
    </row>
    <row r="5853" spans="1:7" x14ac:dyDescent="0.2">
      <c r="A5853" t="str">
        <f t="shared" si="496"/>
        <v>GTPBP4</v>
      </c>
      <c r="B5853" t="s">
        <v>372</v>
      </c>
      <c r="C5853">
        <v>1034604</v>
      </c>
      <c r="D5853" t="s">
        <v>3</v>
      </c>
      <c r="E5853">
        <v>22</v>
      </c>
      <c r="F5853" t="s">
        <v>8658</v>
      </c>
      <c r="G5853">
        <v>0.99622237077800002</v>
      </c>
    </row>
    <row r="5854" spans="1:7" x14ac:dyDescent="0.2">
      <c r="A5854" t="str">
        <f t="shared" si="496"/>
        <v>GTPBP4</v>
      </c>
      <c r="B5854" t="s">
        <v>372</v>
      </c>
      <c r="C5854">
        <v>1034615</v>
      </c>
      <c r="D5854" t="s">
        <v>8</v>
      </c>
      <c r="E5854">
        <v>22</v>
      </c>
      <c r="F5854" t="s">
        <v>8659</v>
      </c>
      <c r="G5854">
        <v>0.77723587494900004</v>
      </c>
    </row>
    <row r="5855" spans="1:7" x14ac:dyDescent="0.2">
      <c r="A5855" t="str">
        <f t="shared" si="496"/>
        <v>GTPBP4</v>
      </c>
      <c r="B5855" t="s">
        <v>372</v>
      </c>
      <c r="C5855">
        <v>1034422</v>
      </c>
      <c r="D5855" t="s">
        <v>8</v>
      </c>
      <c r="E5855">
        <v>24</v>
      </c>
      <c r="F5855" t="s">
        <v>8660</v>
      </c>
      <c r="G5855">
        <v>1.2021495535</v>
      </c>
    </row>
    <row r="5856" spans="1:7" x14ac:dyDescent="0.2">
      <c r="A5856" t="str">
        <f t="shared" si="496"/>
        <v>GTPBP4</v>
      </c>
      <c r="B5856" t="s">
        <v>372</v>
      </c>
      <c r="C5856">
        <v>1034374</v>
      </c>
      <c r="D5856" t="s">
        <v>8</v>
      </c>
      <c r="E5856">
        <v>23</v>
      </c>
      <c r="F5856" t="s">
        <v>8661</v>
      </c>
      <c r="G5856">
        <v>8.34380757157E-2</v>
      </c>
    </row>
    <row r="5857" spans="1:7" x14ac:dyDescent="0.2">
      <c r="A5857" t="str">
        <f t="shared" si="496"/>
        <v>GTPBP4</v>
      </c>
      <c r="B5857" t="s">
        <v>372</v>
      </c>
      <c r="C5857">
        <v>1034384</v>
      </c>
      <c r="D5857" t="s">
        <v>8</v>
      </c>
      <c r="E5857">
        <v>24</v>
      </c>
      <c r="F5857" t="s">
        <v>8662</v>
      </c>
      <c r="G5857">
        <v>0.135508120994</v>
      </c>
    </row>
    <row r="5858" spans="1:7" x14ac:dyDescent="0.2">
      <c r="A5858" t="str">
        <f t="shared" si="496"/>
        <v>GTPBP4</v>
      </c>
      <c r="B5858" t="s">
        <v>372</v>
      </c>
      <c r="C5858">
        <v>1034349</v>
      </c>
      <c r="D5858" t="s">
        <v>8</v>
      </c>
      <c r="E5858">
        <v>23</v>
      </c>
      <c r="F5858" t="s">
        <v>8663</v>
      </c>
      <c r="G5858">
        <v>3.6261520109200002E-2</v>
      </c>
    </row>
    <row r="5859" spans="1:7" x14ac:dyDescent="0.2">
      <c r="A5859" t="str">
        <f t="shared" ref="A5859:A5868" si="497">"HADHB"</f>
        <v>HADHB</v>
      </c>
      <c r="B5859" t="s">
        <v>161</v>
      </c>
      <c r="C5859">
        <v>26468043</v>
      </c>
      <c r="D5859" t="s">
        <v>8</v>
      </c>
      <c r="E5859">
        <v>24</v>
      </c>
      <c r="F5859" t="s">
        <v>8664</v>
      </c>
      <c r="G5859">
        <v>0.46258258532199997</v>
      </c>
    </row>
    <row r="5860" spans="1:7" x14ac:dyDescent="0.2">
      <c r="A5860" t="str">
        <f t="shared" si="497"/>
        <v>HADHB</v>
      </c>
      <c r="B5860" t="s">
        <v>161</v>
      </c>
      <c r="C5860">
        <v>26468011</v>
      </c>
      <c r="D5860" t="s">
        <v>8</v>
      </c>
      <c r="E5860">
        <v>23</v>
      </c>
      <c r="F5860" t="s">
        <v>8665</v>
      </c>
      <c r="G5860">
        <v>0.79143096482700004</v>
      </c>
    </row>
    <row r="5861" spans="1:7" x14ac:dyDescent="0.2">
      <c r="A5861" t="str">
        <f t="shared" si="497"/>
        <v>HADHB</v>
      </c>
      <c r="B5861" t="s">
        <v>161</v>
      </c>
      <c r="C5861">
        <v>26467833</v>
      </c>
      <c r="D5861" t="s">
        <v>8</v>
      </c>
      <c r="E5861">
        <v>23</v>
      </c>
      <c r="F5861" t="s">
        <v>8666</v>
      </c>
      <c r="G5861">
        <v>0.83709155983799999</v>
      </c>
    </row>
    <row r="5862" spans="1:7" x14ac:dyDescent="0.2">
      <c r="A5862" t="str">
        <f t="shared" si="497"/>
        <v>HADHB</v>
      </c>
      <c r="B5862" t="s">
        <v>161</v>
      </c>
      <c r="C5862">
        <v>26467758</v>
      </c>
      <c r="D5862" t="s">
        <v>8</v>
      </c>
      <c r="E5862">
        <v>24</v>
      </c>
      <c r="F5862" t="s">
        <v>8667</v>
      </c>
      <c r="G5862">
        <v>4.7641098858600003E-2</v>
      </c>
    </row>
    <row r="5863" spans="1:7" x14ac:dyDescent="0.2">
      <c r="A5863" t="str">
        <f t="shared" si="497"/>
        <v>HADHB</v>
      </c>
      <c r="B5863" t="s">
        <v>161</v>
      </c>
      <c r="C5863">
        <v>26467922</v>
      </c>
      <c r="D5863" t="s">
        <v>3</v>
      </c>
      <c r="E5863">
        <v>22</v>
      </c>
      <c r="F5863" t="s">
        <v>8668</v>
      </c>
      <c r="G5863">
        <v>0.41937939650200001</v>
      </c>
    </row>
    <row r="5864" spans="1:7" x14ac:dyDescent="0.2">
      <c r="A5864" t="str">
        <f t="shared" si="497"/>
        <v>HADHB</v>
      </c>
      <c r="B5864" t="s">
        <v>161</v>
      </c>
      <c r="C5864">
        <v>26467853</v>
      </c>
      <c r="D5864" t="s">
        <v>3</v>
      </c>
      <c r="E5864">
        <v>23</v>
      </c>
      <c r="F5864" t="s">
        <v>8669</v>
      </c>
      <c r="G5864">
        <v>0.87742612470000003</v>
      </c>
    </row>
    <row r="5865" spans="1:7" x14ac:dyDescent="0.2">
      <c r="A5865" t="str">
        <f t="shared" si="497"/>
        <v>HADHB</v>
      </c>
      <c r="B5865" t="s">
        <v>161</v>
      </c>
      <c r="C5865">
        <v>26467778</v>
      </c>
      <c r="D5865" t="s">
        <v>3</v>
      </c>
      <c r="E5865">
        <v>23</v>
      </c>
      <c r="F5865" t="s">
        <v>8670</v>
      </c>
      <c r="G5865">
        <v>1.2854823154599999</v>
      </c>
    </row>
    <row r="5866" spans="1:7" x14ac:dyDescent="0.2">
      <c r="A5866" t="str">
        <f t="shared" si="497"/>
        <v>HADHB</v>
      </c>
      <c r="B5866" t="s">
        <v>161</v>
      </c>
      <c r="C5866">
        <v>26467771</v>
      </c>
      <c r="D5866" t="s">
        <v>8</v>
      </c>
      <c r="E5866">
        <v>24</v>
      </c>
      <c r="F5866" t="s">
        <v>8671</v>
      </c>
      <c r="G5866">
        <v>0.82989751454000005</v>
      </c>
    </row>
    <row r="5867" spans="1:7" x14ac:dyDescent="0.2">
      <c r="A5867" t="str">
        <f t="shared" si="497"/>
        <v>HADHB</v>
      </c>
      <c r="B5867" t="s">
        <v>161</v>
      </c>
      <c r="C5867">
        <v>26467723</v>
      </c>
      <c r="D5867" t="s">
        <v>3</v>
      </c>
      <c r="E5867">
        <v>24</v>
      </c>
      <c r="F5867" t="s">
        <v>8672</v>
      </c>
      <c r="G5867">
        <v>0.18123665532800001</v>
      </c>
    </row>
    <row r="5868" spans="1:7" x14ac:dyDescent="0.2">
      <c r="A5868" t="str">
        <f t="shared" si="497"/>
        <v>HADHB</v>
      </c>
      <c r="B5868" t="s">
        <v>161</v>
      </c>
      <c r="C5868">
        <v>26467742</v>
      </c>
      <c r="D5868" t="s">
        <v>3</v>
      </c>
      <c r="E5868">
        <v>22</v>
      </c>
      <c r="F5868" t="s">
        <v>8673</v>
      </c>
      <c r="G5868">
        <v>0.78147776314100004</v>
      </c>
    </row>
    <row r="5869" spans="1:7" x14ac:dyDescent="0.2">
      <c r="A5869" t="str">
        <f t="shared" ref="A5869:A5878" si="498">"HARS2"</f>
        <v>HARS2</v>
      </c>
      <c r="B5869" t="s">
        <v>64</v>
      </c>
      <c r="C5869">
        <v>140071133</v>
      </c>
      <c r="D5869" t="s">
        <v>8</v>
      </c>
      <c r="E5869">
        <v>24</v>
      </c>
      <c r="F5869" t="s">
        <v>8674</v>
      </c>
      <c r="G5869">
        <v>2.9632568462299998E-2</v>
      </c>
    </row>
    <row r="5870" spans="1:7" x14ac:dyDescent="0.2">
      <c r="A5870" t="str">
        <f t="shared" si="498"/>
        <v>HARS2</v>
      </c>
      <c r="B5870" t="s">
        <v>64</v>
      </c>
      <c r="C5870">
        <v>140071070</v>
      </c>
      <c r="D5870" t="s">
        <v>8</v>
      </c>
      <c r="E5870">
        <v>23</v>
      </c>
      <c r="F5870" t="s">
        <v>8675</v>
      </c>
      <c r="G5870">
        <v>0.351760488175</v>
      </c>
    </row>
    <row r="5871" spans="1:7" x14ac:dyDescent="0.2">
      <c r="A5871" t="str">
        <f t="shared" si="498"/>
        <v>HARS2</v>
      </c>
      <c r="B5871" t="s">
        <v>64</v>
      </c>
      <c r="C5871">
        <v>140071222</v>
      </c>
      <c r="D5871" t="s">
        <v>3</v>
      </c>
      <c r="E5871">
        <v>23</v>
      </c>
      <c r="F5871" t="s">
        <v>8676</v>
      </c>
      <c r="G5871">
        <v>1.5898834625599999E-2</v>
      </c>
    </row>
    <row r="5872" spans="1:7" x14ac:dyDescent="0.2">
      <c r="A5872" t="str">
        <f t="shared" si="498"/>
        <v>HARS2</v>
      </c>
      <c r="B5872" t="s">
        <v>64</v>
      </c>
      <c r="C5872">
        <v>140071206</v>
      </c>
      <c r="D5872" t="s">
        <v>3</v>
      </c>
      <c r="E5872">
        <v>24</v>
      </c>
      <c r="F5872" t="s">
        <v>8677</v>
      </c>
      <c r="G5872">
        <v>9.4600542218100006E-2</v>
      </c>
    </row>
    <row r="5873" spans="1:7" x14ac:dyDescent="0.2">
      <c r="A5873" t="str">
        <f t="shared" si="498"/>
        <v>HARS2</v>
      </c>
      <c r="B5873" t="s">
        <v>64</v>
      </c>
      <c r="C5873">
        <v>140071137</v>
      </c>
      <c r="D5873" t="s">
        <v>3</v>
      </c>
      <c r="E5873">
        <v>24</v>
      </c>
      <c r="F5873" t="s">
        <v>8678</v>
      </c>
      <c r="G5873">
        <v>5.6548454678600001E-2</v>
      </c>
    </row>
    <row r="5874" spans="1:7" x14ac:dyDescent="0.2">
      <c r="A5874" t="str">
        <f t="shared" si="498"/>
        <v>HARS2</v>
      </c>
      <c r="B5874" t="s">
        <v>64</v>
      </c>
      <c r="C5874">
        <v>140071083</v>
      </c>
      <c r="D5874" t="s">
        <v>3</v>
      </c>
      <c r="E5874">
        <v>23</v>
      </c>
      <c r="F5874" t="s">
        <v>8679</v>
      </c>
      <c r="G5874">
        <v>2.1190349253099998</v>
      </c>
    </row>
    <row r="5875" spans="1:7" x14ac:dyDescent="0.2">
      <c r="A5875" t="str">
        <f t="shared" si="498"/>
        <v>HARS2</v>
      </c>
      <c r="B5875" t="s">
        <v>64</v>
      </c>
      <c r="C5875">
        <v>140071040</v>
      </c>
      <c r="D5875" t="s">
        <v>3</v>
      </c>
      <c r="E5875">
        <v>23</v>
      </c>
      <c r="F5875" t="s">
        <v>8680</v>
      </c>
      <c r="G5875">
        <v>6.8497616825299997E-3</v>
      </c>
    </row>
    <row r="5876" spans="1:7" x14ac:dyDescent="0.2">
      <c r="A5876" t="str">
        <f t="shared" si="498"/>
        <v>HARS2</v>
      </c>
      <c r="B5876" t="s">
        <v>64</v>
      </c>
      <c r="C5876">
        <v>140071027</v>
      </c>
      <c r="D5876" t="s">
        <v>3</v>
      </c>
      <c r="E5876">
        <v>24</v>
      </c>
      <c r="F5876" t="s">
        <v>8681</v>
      </c>
      <c r="G5876">
        <v>0.445849402294</v>
      </c>
    </row>
    <row r="5877" spans="1:7" x14ac:dyDescent="0.2">
      <c r="A5877" t="str">
        <f t="shared" si="498"/>
        <v>HARS2</v>
      </c>
      <c r="B5877" t="s">
        <v>64</v>
      </c>
      <c r="C5877">
        <v>140070987</v>
      </c>
      <c r="D5877" t="s">
        <v>3</v>
      </c>
      <c r="E5877">
        <v>23</v>
      </c>
      <c r="F5877" t="s">
        <v>8682</v>
      </c>
      <c r="G5877">
        <v>0.43511567240100002</v>
      </c>
    </row>
    <row r="5878" spans="1:7" x14ac:dyDescent="0.2">
      <c r="A5878" t="str">
        <f t="shared" si="498"/>
        <v>HARS2</v>
      </c>
      <c r="B5878" t="s">
        <v>64</v>
      </c>
      <c r="C5878">
        <v>140070960</v>
      </c>
      <c r="D5878" t="s">
        <v>3</v>
      </c>
      <c r="E5878">
        <v>22</v>
      </c>
      <c r="F5878" t="s">
        <v>8683</v>
      </c>
      <c r="G5878">
        <v>5.4472491620700001E-3</v>
      </c>
    </row>
    <row r="5879" spans="1:7" x14ac:dyDescent="0.2">
      <c r="A5879" t="str">
        <f t="shared" ref="A5879:A5888" si="499">"HAUS1"</f>
        <v>HAUS1</v>
      </c>
      <c r="B5879" t="s">
        <v>1918</v>
      </c>
      <c r="C5879">
        <v>43684442</v>
      </c>
      <c r="D5879" t="s">
        <v>8</v>
      </c>
      <c r="E5879">
        <v>24</v>
      </c>
      <c r="F5879" t="s">
        <v>8684</v>
      </c>
      <c r="G5879">
        <v>3.0224564449299999E-2</v>
      </c>
    </row>
    <row r="5880" spans="1:7" x14ac:dyDescent="0.2">
      <c r="A5880" t="str">
        <f t="shared" si="499"/>
        <v>HAUS1</v>
      </c>
      <c r="B5880" t="s">
        <v>1918</v>
      </c>
      <c r="C5880">
        <v>43684415</v>
      </c>
      <c r="D5880" t="s">
        <v>8</v>
      </c>
      <c r="E5880">
        <v>24</v>
      </c>
      <c r="F5880" t="s">
        <v>8685</v>
      </c>
      <c r="G5880">
        <v>0.59484955271700002</v>
      </c>
    </row>
    <row r="5881" spans="1:7" x14ac:dyDescent="0.2">
      <c r="A5881" t="str">
        <f t="shared" si="499"/>
        <v>HAUS1</v>
      </c>
      <c r="B5881" t="s">
        <v>1918</v>
      </c>
      <c r="C5881">
        <v>43684434</v>
      </c>
      <c r="D5881" t="s">
        <v>8</v>
      </c>
      <c r="E5881">
        <v>23</v>
      </c>
      <c r="F5881" t="s">
        <v>8686</v>
      </c>
      <c r="G5881">
        <v>3.0661588931399999E-2</v>
      </c>
    </row>
    <row r="5882" spans="1:7" x14ac:dyDescent="0.2">
      <c r="A5882" t="str">
        <f t="shared" si="499"/>
        <v>HAUS1</v>
      </c>
      <c r="B5882" t="s">
        <v>1918</v>
      </c>
      <c r="C5882">
        <v>43684329</v>
      </c>
      <c r="D5882" t="s">
        <v>8</v>
      </c>
      <c r="E5882">
        <v>24</v>
      </c>
      <c r="F5882" t="s">
        <v>8687</v>
      </c>
      <c r="G5882">
        <v>0.75958656230999999</v>
      </c>
    </row>
    <row r="5883" spans="1:7" x14ac:dyDescent="0.2">
      <c r="A5883" t="str">
        <f t="shared" si="499"/>
        <v>HAUS1</v>
      </c>
      <c r="B5883" t="s">
        <v>1918</v>
      </c>
      <c r="C5883">
        <v>43684345</v>
      </c>
      <c r="D5883" t="s">
        <v>8</v>
      </c>
      <c r="E5883">
        <v>24</v>
      </c>
      <c r="F5883" t="s">
        <v>8688</v>
      </c>
      <c r="G5883">
        <v>7.8824314576599996E-2</v>
      </c>
    </row>
    <row r="5884" spans="1:7" x14ac:dyDescent="0.2">
      <c r="A5884" t="str">
        <f t="shared" si="499"/>
        <v>HAUS1</v>
      </c>
      <c r="B5884" t="s">
        <v>1918</v>
      </c>
      <c r="C5884">
        <v>43684274</v>
      </c>
      <c r="D5884" t="s">
        <v>3</v>
      </c>
      <c r="E5884">
        <v>23</v>
      </c>
      <c r="F5884" t="s">
        <v>8689</v>
      </c>
      <c r="G5884">
        <v>-7.9543306897400003E-3</v>
      </c>
    </row>
    <row r="5885" spans="1:7" x14ac:dyDescent="0.2">
      <c r="A5885" t="str">
        <f t="shared" si="499"/>
        <v>HAUS1</v>
      </c>
      <c r="B5885" t="s">
        <v>1918</v>
      </c>
      <c r="C5885">
        <v>43684350</v>
      </c>
      <c r="D5885" t="s">
        <v>3</v>
      </c>
      <c r="E5885">
        <v>23</v>
      </c>
      <c r="F5885" t="s">
        <v>8690</v>
      </c>
      <c r="G5885">
        <v>1.46504345502</v>
      </c>
    </row>
    <row r="5886" spans="1:7" x14ac:dyDescent="0.2">
      <c r="A5886" t="str">
        <f t="shared" si="499"/>
        <v>HAUS1</v>
      </c>
      <c r="B5886" t="s">
        <v>1918</v>
      </c>
      <c r="C5886">
        <v>43684461</v>
      </c>
      <c r="D5886" t="s">
        <v>3</v>
      </c>
      <c r="E5886">
        <v>22</v>
      </c>
      <c r="F5886" t="s">
        <v>8691</v>
      </c>
      <c r="G5886">
        <v>6.8619765805200003E-2</v>
      </c>
    </row>
    <row r="5887" spans="1:7" x14ac:dyDescent="0.2">
      <c r="A5887" t="str">
        <f t="shared" si="499"/>
        <v>HAUS1</v>
      </c>
      <c r="B5887" t="s">
        <v>1918</v>
      </c>
      <c r="C5887">
        <v>43684251</v>
      </c>
      <c r="D5887" t="s">
        <v>3</v>
      </c>
      <c r="E5887">
        <v>24</v>
      </c>
      <c r="F5887" t="s">
        <v>8692</v>
      </c>
      <c r="G5887">
        <v>0.104751725625</v>
      </c>
    </row>
    <row r="5888" spans="1:7" x14ac:dyDescent="0.2">
      <c r="A5888" t="str">
        <f t="shared" si="499"/>
        <v>HAUS1</v>
      </c>
      <c r="B5888" t="s">
        <v>1918</v>
      </c>
      <c r="C5888">
        <v>43684539</v>
      </c>
      <c r="D5888" t="s">
        <v>3</v>
      </c>
      <c r="E5888">
        <v>22</v>
      </c>
      <c r="F5888" t="s">
        <v>8693</v>
      </c>
      <c r="G5888">
        <v>0.77536998267299995</v>
      </c>
    </row>
    <row r="5889" spans="1:7" x14ac:dyDescent="0.2">
      <c r="A5889" t="str">
        <f t="shared" ref="A5889:A5898" si="500">"HAUS3"</f>
        <v>HAUS3</v>
      </c>
      <c r="B5889" t="s">
        <v>24</v>
      </c>
      <c r="C5889">
        <v>2243751</v>
      </c>
      <c r="D5889" t="s">
        <v>3</v>
      </c>
      <c r="E5889">
        <v>24</v>
      </c>
      <c r="F5889" t="s">
        <v>8694</v>
      </c>
      <c r="G5889">
        <v>7.1726794122099993E-2</v>
      </c>
    </row>
    <row r="5890" spans="1:7" x14ac:dyDescent="0.2">
      <c r="A5890" t="str">
        <f t="shared" si="500"/>
        <v>HAUS3</v>
      </c>
      <c r="B5890" t="s">
        <v>24</v>
      </c>
      <c r="C5890">
        <v>2243788</v>
      </c>
      <c r="D5890" t="s">
        <v>3</v>
      </c>
      <c r="E5890">
        <v>23</v>
      </c>
      <c r="F5890" t="s">
        <v>8695</v>
      </c>
      <c r="G5890">
        <v>0.80455162103099997</v>
      </c>
    </row>
    <row r="5891" spans="1:7" x14ac:dyDescent="0.2">
      <c r="A5891" t="str">
        <f t="shared" si="500"/>
        <v>HAUS3</v>
      </c>
      <c r="B5891" t="s">
        <v>24</v>
      </c>
      <c r="C5891">
        <v>2243676</v>
      </c>
      <c r="D5891" t="s">
        <v>8</v>
      </c>
      <c r="E5891">
        <v>24</v>
      </c>
      <c r="F5891" t="s">
        <v>8696</v>
      </c>
      <c r="G5891">
        <v>0.18644930931299999</v>
      </c>
    </row>
    <row r="5892" spans="1:7" x14ac:dyDescent="0.2">
      <c r="A5892" t="str">
        <f t="shared" si="500"/>
        <v>HAUS3</v>
      </c>
      <c r="B5892" t="s">
        <v>24</v>
      </c>
      <c r="C5892">
        <v>2243684</v>
      </c>
      <c r="D5892" t="s">
        <v>8</v>
      </c>
      <c r="E5892">
        <v>23</v>
      </c>
      <c r="F5892" t="s">
        <v>8697</v>
      </c>
      <c r="G5892">
        <v>-4.7538784875400003E-2</v>
      </c>
    </row>
    <row r="5893" spans="1:7" x14ac:dyDescent="0.2">
      <c r="A5893" t="str">
        <f t="shared" si="500"/>
        <v>HAUS3</v>
      </c>
      <c r="B5893" t="s">
        <v>24</v>
      </c>
      <c r="C5893">
        <v>2243782</v>
      </c>
      <c r="D5893" t="s">
        <v>8</v>
      </c>
      <c r="E5893">
        <v>24</v>
      </c>
      <c r="F5893" t="s">
        <v>8698</v>
      </c>
      <c r="G5893">
        <v>1.4042560162</v>
      </c>
    </row>
    <row r="5894" spans="1:7" x14ac:dyDescent="0.2">
      <c r="A5894" t="str">
        <f t="shared" si="500"/>
        <v>HAUS3</v>
      </c>
      <c r="B5894" t="s">
        <v>24</v>
      </c>
      <c r="C5894">
        <v>2243805</v>
      </c>
      <c r="D5894" t="s">
        <v>8</v>
      </c>
      <c r="E5894">
        <v>24</v>
      </c>
      <c r="F5894" t="s">
        <v>8699</v>
      </c>
      <c r="G5894">
        <v>0.44928693817799997</v>
      </c>
    </row>
    <row r="5895" spans="1:7" x14ac:dyDescent="0.2">
      <c r="A5895" t="str">
        <f t="shared" si="500"/>
        <v>HAUS3</v>
      </c>
      <c r="B5895" t="s">
        <v>24</v>
      </c>
      <c r="C5895">
        <v>2243856</v>
      </c>
      <c r="D5895" t="s">
        <v>8</v>
      </c>
      <c r="E5895">
        <v>23</v>
      </c>
      <c r="F5895" t="s">
        <v>8700</v>
      </c>
      <c r="G5895">
        <v>0.79119236277000005</v>
      </c>
    </row>
    <row r="5896" spans="1:7" x14ac:dyDescent="0.2">
      <c r="A5896" t="str">
        <f t="shared" si="500"/>
        <v>HAUS3</v>
      </c>
      <c r="B5896" t="s">
        <v>24</v>
      </c>
      <c r="C5896">
        <v>2243903</v>
      </c>
      <c r="D5896" t="s">
        <v>8</v>
      </c>
      <c r="E5896">
        <v>25</v>
      </c>
      <c r="F5896" t="s">
        <v>8701</v>
      </c>
      <c r="G5896">
        <v>5.53876959456E-3</v>
      </c>
    </row>
    <row r="5897" spans="1:7" x14ac:dyDescent="0.2">
      <c r="A5897" t="str">
        <f t="shared" si="500"/>
        <v>HAUS3</v>
      </c>
      <c r="B5897" t="s">
        <v>24</v>
      </c>
      <c r="C5897">
        <v>2243616</v>
      </c>
      <c r="D5897" t="s">
        <v>3</v>
      </c>
      <c r="E5897">
        <v>23</v>
      </c>
      <c r="F5897" t="s">
        <v>8702</v>
      </c>
      <c r="G5897">
        <v>0.29220925232200001</v>
      </c>
    </row>
    <row r="5898" spans="1:7" x14ac:dyDescent="0.2">
      <c r="A5898" t="str">
        <f t="shared" si="500"/>
        <v>HAUS3</v>
      </c>
      <c r="B5898" t="s">
        <v>24</v>
      </c>
      <c r="C5898">
        <v>2243849</v>
      </c>
      <c r="D5898" t="s">
        <v>3</v>
      </c>
      <c r="E5898">
        <v>24</v>
      </c>
      <c r="F5898" t="s">
        <v>8703</v>
      </c>
      <c r="G5898">
        <v>0.157199129183</v>
      </c>
    </row>
    <row r="5899" spans="1:7" x14ac:dyDescent="0.2">
      <c r="A5899" t="str">
        <f t="shared" ref="A5899:A5907" si="501">"HAUS4"</f>
        <v>HAUS4</v>
      </c>
      <c r="B5899" t="s">
        <v>86</v>
      </c>
      <c r="C5899">
        <v>23426189</v>
      </c>
      <c r="D5899" t="s">
        <v>3</v>
      </c>
      <c r="E5899">
        <v>24</v>
      </c>
      <c r="F5899" t="s">
        <v>8704</v>
      </c>
      <c r="G5899">
        <v>0.308578500797</v>
      </c>
    </row>
    <row r="5900" spans="1:7" x14ac:dyDescent="0.2">
      <c r="A5900" t="str">
        <f t="shared" si="501"/>
        <v>HAUS4</v>
      </c>
      <c r="B5900" t="s">
        <v>86</v>
      </c>
      <c r="C5900">
        <v>23426277</v>
      </c>
      <c r="D5900" t="s">
        <v>3</v>
      </c>
      <c r="E5900">
        <v>24</v>
      </c>
      <c r="F5900" t="s">
        <v>8705</v>
      </c>
      <c r="G5900">
        <v>1.0103389730100001</v>
      </c>
    </row>
    <row r="5901" spans="1:7" x14ac:dyDescent="0.2">
      <c r="A5901" t="str">
        <f t="shared" si="501"/>
        <v>HAUS4</v>
      </c>
      <c r="B5901" t="s">
        <v>86</v>
      </c>
      <c r="C5901">
        <v>23426178</v>
      </c>
      <c r="D5901" t="s">
        <v>8</v>
      </c>
      <c r="E5901">
        <v>24</v>
      </c>
      <c r="F5901" t="s">
        <v>8706</v>
      </c>
      <c r="G5901">
        <v>2.1471603895599999E-2</v>
      </c>
    </row>
    <row r="5902" spans="1:7" x14ac:dyDescent="0.2">
      <c r="A5902" t="str">
        <f t="shared" si="501"/>
        <v>HAUS4</v>
      </c>
      <c r="B5902" t="s">
        <v>86</v>
      </c>
      <c r="C5902">
        <v>23426248</v>
      </c>
      <c r="D5902" t="s">
        <v>8</v>
      </c>
      <c r="E5902">
        <v>24</v>
      </c>
      <c r="F5902" t="s">
        <v>8707</v>
      </c>
      <c r="G5902">
        <v>1.01505992694</v>
      </c>
    </row>
    <row r="5903" spans="1:7" x14ac:dyDescent="0.2">
      <c r="A5903" t="str">
        <f t="shared" si="501"/>
        <v>HAUS4</v>
      </c>
      <c r="B5903" t="s">
        <v>86</v>
      </c>
      <c r="C5903">
        <v>23426252</v>
      </c>
      <c r="D5903" t="s">
        <v>8</v>
      </c>
      <c r="E5903">
        <v>21</v>
      </c>
      <c r="F5903" t="s">
        <v>8708</v>
      </c>
      <c r="G5903">
        <v>0.114715079873</v>
      </c>
    </row>
    <row r="5904" spans="1:7" x14ac:dyDescent="0.2">
      <c r="A5904" t="str">
        <f t="shared" si="501"/>
        <v>HAUS4</v>
      </c>
      <c r="B5904" t="s">
        <v>86</v>
      </c>
      <c r="C5904">
        <v>23426361</v>
      </c>
      <c r="D5904" t="s">
        <v>8</v>
      </c>
      <c r="E5904">
        <v>24</v>
      </c>
      <c r="F5904" t="s">
        <v>8709</v>
      </c>
      <c r="G5904">
        <v>7.8021772223499999E-2</v>
      </c>
    </row>
    <row r="5905" spans="1:7" x14ac:dyDescent="0.2">
      <c r="A5905" t="str">
        <f t="shared" si="501"/>
        <v>HAUS4</v>
      </c>
      <c r="B5905" t="s">
        <v>86</v>
      </c>
      <c r="C5905">
        <v>23426382</v>
      </c>
      <c r="D5905" t="s">
        <v>8</v>
      </c>
      <c r="E5905">
        <v>22</v>
      </c>
      <c r="F5905" t="s">
        <v>8710</v>
      </c>
      <c r="G5905">
        <v>0.21957016161699999</v>
      </c>
    </row>
    <row r="5906" spans="1:7" x14ac:dyDescent="0.2">
      <c r="A5906" t="str">
        <f t="shared" si="501"/>
        <v>HAUS4</v>
      </c>
      <c r="B5906" t="s">
        <v>86</v>
      </c>
      <c r="C5906">
        <v>23426105</v>
      </c>
      <c r="D5906" t="s">
        <v>3</v>
      </c>
      <c r="E5906">
        <v>23</v>
      </c>
      <c r="F5906" t="s">
        <v>8711</v>
      </c>
      <c r="G5906">
        <v>0.97460110005400002</v>
      </c>
    </row>
    <row r="5907" spans="1:7" x14ac:dyDescent="0.2">
      <c r="A5907" t="str">
        <f t="shared" si="501"/>
        <v>HAUS4</v>
      </c>
      <c r="B5907" t="s">
        <v>86</v>
      </c>
      <c r="C5907">
        <v>23426216</v>
      </c>
      <c r="D5907" t="s">
        <v>3</v>
      </c>
      <c r="E5907">
        <v>24</v>
      </c>
      <c r="F5907" t="s">
        <v>8712</v>
      </c>
      <c r="G5907">
        <v>0.57974124961200002</v>
      </c>
    </row>
    <row r="5908" spans="1:7" x14ac:dyDescent="0.2">
      <c r="A5908" t="str">
        <f t="shared" ref="A5908:A5917" si="502">"HAUS5"</f>
        <v>HAUS5</v>
      </c>
      <c r="B5908" t="s">
        <v>245</v>
      </c>
      <c r="C5908">
        <v>36103843</v>
      </c>
      <c r="D5908" t="s">
        <v>3</v>
      </c>
      <c r="E5908">
        <v>24</v>
      </c>
      <c r="F5908" t="s">
        <v>8713</v>
      </c>
      <c r="G5908">
        <v>3.6960816165700003E-2</v>
      </c>
    </row>
    <row r="5909" spans="1:7" x14ac:dyDescent="0.2">
      <c r="A5909" t="str">
        <f t="shared" si="502"/>
        <v>HAUS5</v>
      </c>
      <c r="B5909" t="s">
        <v>245</v>
      </c>
      <c r="C5909">
        <v>36103863</v>
      </c>
      <c r="D5909" t="s">
        <v>3</v>
      </c>
      <c r="E5909">
        <v>24</v>
      </c>
      <c r="F5909" t="s">
        <v>8714</v>
      </c>
      <c r="G5909">
        <v>0.46114290916200001</v>
      </c>
    </row>
    <row r="5910" spans="1:7" x14ac:dyDescent="0.2">
      <c r="A5910" t="str">
        <f t="shared" si="502"/>
        <v>HAUS5</v>
      </c>
      <c r="B5910" t="s">
        <v>245</v>
      </c>
      <c r="C5910">
        <v>36103886</v>
      </c>
      <c r="D5910" t="s">
        <v>3</v>
      </c>
      <c r="E5910">
        <v>24</v>
      </c>
      <c r="F5910" t="s">
        <v>8715</v>
      </c>
      <c r="G5910">
        <v>7.1735767279399995E-2</v>
      </c>
    </row>
    <row r="5911" spans="1:7" x14ac:dyDescent="0.2">
      <c r="A5911" t="str">
        <f t="shared" si="502"/>
        <v>HAUS5</v>
      </c>
      <c r="B5911" t="s">
        <v>245</v>
      </c>
      <c r="C5911">
        <v>36103644</v>
      </c>
      <c r="D5911" t="s">
        <v>8</v>
      </c>
      <c r="E5911">
        <v>23</v>
      </c>
      <c r="F5911" t="s">
        <v>8716</v>
      </c>
      <c r="G5911">
        <v>4.9269139911000001E-2</v>
      </c>
    </row>
    <row r="5912" spans="1:7" x14ac:dyDescent="0.2">
      <c r="A5912" t="str">
        <f t="shared" si="502"/>
        <v>HAUS5</v>
      </c>
      <c r="B5912" t="s">
        <v>245</v>
      </c>
      <c r="C5912">
        <v>36103907</v>
      </c>
      <c r="D5912" t="s">
        <v>3</v>
      </c>
      <c r="E5912">
        <v>24</v>
      </c>
      <c r="F5912" t="s">
        <v>8717</v>
      </c>
      <c r="G5912">
        <v>0.17926086842</v>
      </c>
    </row>
    <row r="5913" spans="1:7" x14ac:dyDescent="0.2">
      <c r="A5913" t="str">
        <f t="shared" si="502"/>
        <v>HAUS5</v>
      </c>
      <c r="B5913" t="s">
        <v>245</v>
      </c>
      <c r="C5913">
        <v>36103699</v>
      </c>
      <c r="D5913" t="s">
        <v>8</v>
      </c>
      <c r="E5913">
        <v>24</v>
      </c>
      <c r="F5913" t="s">
        <v>8718</v>
      </c>
      <c r="G5913">
        <v>1.00248130062</v>
      </c>
    </row>
    <row r="5914" spans="1:7" x14ac:dyDescent="0.2">
      <c r="A5914" t="str">
        <f t="shared" si="502"/>
        <v>HAUS5</v>
      </c>
      <c r="B5914" t="s">
        <v>245</v>
      </c>
      <c r="C5914">
        <v>36103720</v>
      </c>
      <c r="D5914" t="s">
        <v>8</v>
      </c>
      <c r="E5914">
        <v>23</v>
      </c>
      <c r="F5914" t="s">
        <v>8719</v>
      </c>
      <c r="G5914">
        <v>0.69473344603700005</v>
      </c>
    </row>
    <row r="5915" spans="1:7" x14ac:dyDescent="0.2">
      <c r="A5915" t="str">
        <f t="shared" si="502"/>
        <v>HAUS5</v>
      </c>
      <c r="B5915" t="s">
        <v>245</v>
      </c>
      <c r="C5915">
        <v>36103892</v>
      </c>
      <c r="D5915" t="s">
        <v>3</v>
      </c>
      <c r="E5915">
        <v>21</v>
      </c>
      <c r="F5915" t="s">
        <v>8720</v>
      </c>
      <c r="G5915">
        <v>0.34295192808399999</v>
      </c>
    </row>
    <row r="5916" spans="1:7" x14ac:dyDescent="0.2">
      <c r="A5916" t="str">
        <f t="shared" si="502"/>
        <v>HAUS5</v>
      </c>
      <c r="B5916" t="s">
        <v>245</v>
      </c>
      <c r="C5916">
        <v>36103753</v>
      </c>
      <c r="D5916" t="s">
        <v>8</v>
      </c>
      <c r="E5916">
        <v>24</v>
      </c>
      <c r="F5916" t="s">
        <v>8721</v>
      </c>
      <c r="G5916">
        <v>1.3027852533499999</v>
      </c>
    </row>
    <row r="5917" spans="1:7" x14ac:dyDescent="0.2">
      <c r="A5917" t="str">
        <f t="shared" si="502"/>
        <v>HAUS5</v>
      </c>
      <c r="B5917" t="s">
        <v>245</v>
      </c>
      <c r="C5917">
        <v>36103794</v>
      </c>
      <c r="D5917" t="s">
        <v>8</v>
      </c>
      <c r="E5917">
        <v>24</v>
      </c>
      <c r="F5917" t="s">
        <v>8722</v>
      </c>
      <c r="G5917">
        <v>1.6655856971800002E-2</v>
      </c>
    </row>
    <row r="5918" spans="1:7" x14ac:dyDescent="0.2">
      <c r="A5918" t="str">
        <f t="shared" ref="A5918:A5937" si="503">"HAUS7"</f>
        <v>HAUS7</v>
      </c>
      <c r="B5918" t="s">
        <v>172</v>
      </c>
      <c r="C5918">
        <v>152735963</v>
      </c>
      <c r="D5918" t="s">
        <v>3</v>
      </c>
      <c r="E5918">
        <v>24</v>
      </c>
      <c r="F5918" t="s">
        <v>8723</v>
      </c>
      <c r="G5918">
        <v>1.1638509747800001</v>
      </c>
    </row>
    <row r="5919" spans="1:7" x14ac:dyDescent="0.2">
      <c r="A5919" t="str">
        <f t="shared" si="503"/>
        <v>HAUS7</v>
      </c>
      <c r="B5919" t="s">
        <v>172</v>
      </c>
      <c r="C5919">
        <v>152760989</v>
      </c>
      <c r="D5919" t="s">
        <v>3</v>
      </c>
      <c r="E5919">
        <v>23</v>
      </c>
      <c r="F5919" t="s">
        <v>8724</v>
      </c>
      <c r="G5919">
        <v>-4.8663157775899997E-3</v>
      </c>
    </row>
    <row r="5920" spans="1:7" x14ac:dyDescent="0.2">
      <c r="A5920" t="str">
        <f t="shared" si="503"/>
        <v>HAUS7</v>
      </c>
      <c r="B5920" t="s">
        <v>172</v>
      </c>
      <c r="C5920">
        <v>152735846</v>
      </c>
      <c r="D5920" t="s">
        <v>8</v>
      </c>
      <c r="E5920">
        <v>24</v>
      </c>
      <c r="F5920" t="s">
        <v>8725</v>
      </c>
      <c r="G5920">
        <v>0.657757798964</v>
      </c>
    </row>
    <row r="5921" spans="1:7" x14ac:dyDescent="0.2">
      <c r="A5921" t="str">
        <f t="shared" si="503"/>
        <v>HAUS7</v>
      </c>
      <c r="B5921" t="s">
        <v>172</v>
      </c>
      <c r="C5921">
        <v>152760913</v>
      </c>
      <c r="D5921" t="s">
        <v>8</v>
      </c>
      <c r="E5921">
        <v>24</v>
      </c>
      <c r="F5921" t="s">
        <v>8726</v>
      </c>
      <c r="G5921">
        <v>4.2117707249199998E-2</v>
      </c>
    </row>
    <row r="5922" spans="1:7" x14ac:dyDescent="0.2">
      <c r="A5922" t="str">
        <f t="shared" si="503"/>
        <v>HAUS7</v>
      </c>
      <c r="B5922" t="s">
        <v>172</v>
      </c>
      <c r="C5922">
        <v>152760968</v>
      </c>
      <c r="D5922" t="s">
        <v>8</v>
      </c>
      <c r="E5922">
        <v>23</v>
      </c>
      <c r="F5922" t="s">
        <v>8727</v>
      </c>
      <c r="G5922">
        <v>-1.41773403322E-2</v>
      </c>
    </row>
    <row r="5923" spans="1:7" x14ac:dyDescent="0.2">
      <c r="A5923" t="str">
        <f t="shared" si="503"/>
        <v>HAUS7</v>
      </c>
      <c r="B5923" t="s">
        <v>172</v>
      </c>
      <c r="C5923">
        <v>152760868</v>
      </c>
      <c r="D5923" t="s">
        <v>3</v>
      </c>
      <c r="E5923">
        <v>24</v>
      </c>
      <c r="F5923" t="s">
        <v>8728</v>
      </c>
      <c r="G5923">
        <v>1.9205511551999999E-3</v>
      </c>
    </row>
    <row r="5924" spans="1:7" x14ac:dyDescent="0.2">
      <c r="A5924" t="str">
        <f t="shared" si="503"/>
        <v>HAUS7</v>
      </c>
      <c r="B5924" t="s">
        <v>172</v>
      </c>
      <c r="C5924">
        <v>152760816</v>
      </c>
      <c r="D5924" t="s">
        <v>3</v>
      </c>
      <c r="E5924">
        <v>25</v>
      </c>
      <c r="F5924" t="s">
        <v>8729</v>
      </c>
      <c r="G5924">
        <v>-4.6891978438799997E-2</v>
      </c>
    </row>
    <row r="5925" spans="1:7" x14ac:dyDescent="0.2">
      <c r="A5925" t="str">
        <f t="shared" si="503"/>
        <v>HAUS7</v>
      </c>
      <c r="B5925" t="s">
        <v>172</v>
      </c>
      <c r="C5925">
        <v>152760732</v>
      </c>
      <c r="D5925" t="s">
        <v>3</v>
      </c>
      <c r="E5925">
        <v>24</v>
      </c>
      <c r="F5925" t="s">
        <v>8730</v>
      </c>
      <c r="G5925">
        <v>-4.2068642635799999E-2</v>
      </c>
    </row>
    <row r="5926" spans="1:7" x14ac:dyDescent="0.2">
      <c r="A5926" t="str">
        <f t="shared" si="503"/>
        <v>HAUS7</v>
      </c>
      <c r="B5926" t="s">
        <v>172</v>
      </c>
      <c r="C5926">
        <v>152760722</v>
      </c>
      <c r="D5926" t="s">
        <v>3</v>
      </c>
      <c r="E5926">
        <v>24</v>
      </c>
      <c r="F5926" t="s">
        <v>8731</v>
      </c>
      <c r="G5926">
        <v>-2.79600840291E-2</v>
      </c>
    </row>
    <row r="5927" spans="1:7" x14ac:dyDescent="0.2">
      <c r="A5927" t="str">
        <f t="shared" si="503"/>
        <v>HAUS7</v>
      </c>
      <c r="B5927" t="s">
        <v>172</v>
      </c>
      <c r="C5927">
        <v>152760679</v>
      </c>
      <c r="D5927" t="s">
        <v>3</v>
      </c>
      <c r="E5927">
        <v>23</v>
      </c>
      <c r="F5927" t="s">
        <v>8732</v>
      </c>
      <c r="G5927">
        <v>1.32628603678E-2</v>
      </c>
    </row>
    <row r="5928" spans="1:7" x14ac:dyDescent="0.2">
      <c r="A5928" t="str">
        <f t="shared" si="503"/>
        <v>HAUS7</v>
      </c>
      <c r="B5928" t="s">
        <v>172</v>
      </c>
      <c r="C5928">
        <v>152736070</v>
      </c>
      <c r="D5928" t="s">
        <v>3</v>
      </c>
      <c r="E5928">
        <v>23</v>
      </c>
      <c r="F5928" t="s">
        <v>8733</v>
      </c>
      <c r="G5928">
        <v>2.9090540031599998E-2</v>
      </c>
    </row>
    <row r="5929" spans="1:7" x14ac:dyDescent="0.2">
      <c r="A5929" t="str">
        <f t="shared" si="503"/>
        <v>HAUS7</v>
      </c>
      <c r="B5929" t="s">
        <v>172</v>
      </c>
      <c r="C5929">
        <v>152735795</v>
      </c>
      <c r="D5929" t="s">
        <v>3</v>
      </c>
      <c r="E5929">
        <v>24</v>
      </c>
      <c r="F5929" t="s">
        <v>8734</v>
      </c>
      <c r="G5929">
        <v>0.71617218233900004</v>
      </c>
    </row>
    <row r="5930" spans="1:7" x14ac:dyDescent="0.2">
      <c r="A5930" t="str">
        <f t="shared" si="503"/>
        <v>HAUS7</v>
      </c>
      <c r="B5930" t="s">
        <v>172</v>
      </c>
      <c r="C5930">
        <v>152735843</v>
      </c>
      <c r="D5930" t="s">
        <v>3</v>
      </c>
      <c r="E5930">
        <v>24</v>
      </c>
      <c r="F5930" t="s">
        <v>8735</v>
      </c>
      <c r="G5930">
        <v>2.0363813820799999E-2</v>
      </c>
    </row>
    <row r="5931" spans="1:7" x14ac:dyDescent="0.2">
      <c r="A5931" t="str">
        <f t="shared" si="503"/>
        <v>HAUS7</v>
      </c>
      <c r="B5931" t="s">
        <v>172</v>
      </c>
      <c r="C5931">
        <v>152735865</v>
      </c>
      <c r="D5931" t="s">
        <v>3</v>
      </c>
      <c r="E5931">
        <v>24</v>
      </c>
      <c r="F5931" t="s">
        <v>8736</v>
      </c>
      <c r="G5931">
        <v>-4.0270368119500001E-2</v>
      </c>
    </row>
    <row r="5932" spans="1:7" x14ac:dyDescent="0.2">
      <c r="A5932" t="str">
        <f t="shared" si="503"/>
        <v>HAUS7</v>
      </c>
      <c r="B5932" t="s">
        <v>172</v>
      </c>
      <c r="C5932">
        <v>152735874</v>
      </c>
      <c r="D5932" t="s">
        <v>3</v>
      </c>
      <c r="E5932">
        <v>24</v>
      </c>
      <c r="F5932" t="s">
        <v>8737</v>
      </c>
      <c r="G5932">
        <v>9.4025212800499997E-2</v>
      </c>
    </row>
    <row r="5933" spans="1:7" x14ac:dyDescent="0.2">
      <c r="A5933" t="str">
        <f t="shared" si="503"/>
        <v>HAUS7</v>
      </c>
      <c r="B5933" t="s">
        <v>172</v>
      </c>
      <c r="C5933">
        <v>152735956</v>
      </c>
      <c r="D5933" t="s">
        <v>3</v>
      </c>
      <c r="E5933">
        <v>23</v>
      </c>
      <c r="F5933" t="s">
        <v>8738</v>
      </c>
      <c r="G5933">
        <v>1.0431771440299999</v>
      </c>
    </row>
    <row r="5934" spans="1:7" x14ac:dyDescent="0.2">
      <c r="A5934" t="str">
        <f t="shared" si="503"/>
        <v>HAUS7</v>
      </c>
      <c r="B5934" t="s">
        <v>172</v>
      </c>
      <c r="C5934">
        <v>152736008</v>
      </c>
      <c r="D5934" t="s">
        <v>3</v>
      </c>
      <c r="E5934">
        <v>24</v>
      </c>
      <c r="F5934" t="s">
        <v>8739</v>
      </c>
      <c r="G5934">
        <v>0.28840673532599997</v>
      </c>
    </row>
    <row r="5935" spans="1:7" x14ac:dyDescent="0.2">
      <c r="A5935" t="str">
        <f t="shared" si="503"/>
        <v>HAUS7</v>
      </c>
      <c r="B5935" t="s">
        <v>172</v>
      </c>
      <c r="C5935">
        <v>152736002</v>
      </c>
      <c r="D5935" t="s">
        <v>3</v>
      </c>
      <c r="E5935">
        <v>24</v>
      </c>
      <c r="F5935" t="s">
        <v>8740</v>
      </c>
      <c r="G5935">
        <v>0.79297188119899997</v>
      </c>
    </row>
    <row r="5936" spans="1:7" x14ac:dyDescent="0.2">
      <c r="A5936" t="str">
        <f t="shared" si="503"/>
        <v>HAUS7</v>
      </c>
      <c r="B5936" t="s">
        <v>172</v>
      </c>
      <c r="C5936">
        <v>152760982</v>
      </c>
      <c r="D5936" t="s">
        <v>3</v>
      </c>
      <c r="E5936">
        <v>24</v>
      </c>
      <c r="F5936" t="s">
        <v>8741</v>
      </c>
      <c r="G5936">
        <v>-1.87830653071E-2</v>
      </c>
    </row>
    <row r="5937" spans="1:7" x14ac:dyDescent="0.2">
      <c r="A5937" t="str">
        <f t="shared" si="503"/>
        <v>HAUS7</v>
      </c>
      <c r="B5937" t="s">
        <v>172</v>
      </c>
      <c r="C5937">
        <v>152760897</v>
      </c>
      <c r="D5937" t="s">
        <v>3</v>
      </c>
      <c r="E5937">
        <v>22</v>
      </c>
      <c r="F5937" t="s">
        <v>8742</v>
      </c>
      <c r="G5937">
        <v>3.7901516518E-2</v>
      </c>
    </row>
    <row r="5938" spans="1:7" x14ac:dyDescent="0.2">
      <c r="A5938" t="str">
        <f t="shared" ref="A5938:A5947" si="504">"HAUS8"</f>
        <v>HAUS8</v>
      </c>
      <c r="B5938" t="s">
        <v>245</v>
      </c>
      <c r="C5938">
        <v>17186432</v>
      </c>
      <c r="D5938" t="s">
        <v>8</v>
      </c>
      <c r="E5938">
        <v>24</v>
      </c>
      <c r="F5938" t="s">
        <v>8743</v>
      </c>
      <c r="G5938">
        <v>7.7158459496E-3</v>
      </c>
    </row>
    <row r="5939" spans="1:7" x14ac:dyDescent="0.2">
      <c r="A5939" t="str">
        <f t="shared" si="504"/>
        <v>HAUS8</v>
      </c>
      <c r="B5939" t="s">
        <v>245</v>
      </c>
      <c r="C5939">
        <v>17186328</v>
      </c>
      <c r="D5939" t="s">
        <v>8</v>
      </c>
      <c r="E5939">
        <v>24</v>
      </c>
      <c r="F5939" t="s">
        <v>8744</v>
      </c>
      <c r="G5939">
        <v>-1.11873081485E-3</v>
      </c>
    </row>
    <row r="5940" spans="1:7" x14ac:dyDescent="0.2">
      <c r="A5940" t="str">
        <f t="shared" si="504"/>
        <v>HAUS8</v>
      </c>
      <c r="B5940" t="s">
        <v>245</v>
      </c>
      <c r="C5940">
        <v>17186316</v>
      </c>
      <c r="D5940" t="s">
        <v>8</v>
      </c>
      <c r="E5940">
        <v>24</v>
      </c>
      <c r="F5940" t="s">
        <v>8745</v>
      </c>
      <c r="G5940">
        <v>5.7437572662699998E-2</v>
      </c>
    </row>
    <row r="5941" spans="1:7" x14ac:dyDescent="0.2">
      <c r="A5941" t="str">
        <f t="shared" si="504"/>
        <v>HAUS8</v>
      </c>
      <c r="B5941" t="s">
        <v>245</v>
      </c>
      <c r="C5941">
        <v>17186280</v>
      </c>
      <c r="D5941" t="s">
        <v>8</v>
      </c>
      <c r="E5941">
        <v>24</v>
      </c>
      <c r="F5941" t="s">
        <v>8746</v>
      </c>
      <c r="G5941">
        <v>1.81768695811E-3</v>
      </c>
    </row>
    <row r="5942" spans="1:7" x14ac:dyDescent="0.2">
      <c r="A5942" t="str">
        <f t="shared" si="504"/>
        <v>HAUS8</v>
      </c>
      <c r="B5942" t="s">
        <v>245</v>
      </c>
      <c r="C5942">
        <v>17186377</v>
      </c>
      <c r="D5942" t="s">
        <v>3</v>
      </c>
      <c r="E5942">
        <v>24</v>
      </c>
      <c r="F5942" t="s">
        <v>8747</v>
      </c>
      <c r="G5942">
        <v>7.75495560015E-2</v>
      </c>
    </row>
    <row r="5943" spans="1:7" x14ac:dyDescent="0.2">
      <c r="A5943" t="str">
        <f t="shared" si="504"/>
        <v>HAUS8</v>
      </c>
      <c r="B5943" t="s">
        <v>245</v>
      </c>
      <c r="C5943">
        <v>17186277</v>
      </c>
      <c r="D5943" t="s">
        <v>3</v>
      </c>
      <c r="E5943">
        <v>22</v>
      </c>
      <c r="F5943" t="s">
        <v>8748</v>
      </c>
      <c r="G5943">
        <v>-7.8787149344399995E-3</v>
      </c>
    </row>
    <row r="5944" spans="1:7" x14ac:dyDescent="0.2">
      <c r="A5944" t="str">
        <f t="shared" si="504"/>
        <v>HAUS8</v>
      </c>
      <c r="B5944" t="s">
        <v>245</v>
      </c>
      <c r="C5944">
        <v>17186239</v>
      </c>
      <c r="D5944" t="s">
        <v>3</v>
      </c>
      <c r="E5944">
        <v>23</v>
      </c>
      <c r="F5944" t="s">
        <v>8749</v>
      </c>
      <c r="G5944">
        <v>1.60101995806</v>
      </c>
    </row>
    <row r="5945" spans="1:7" x14ac:dyDescent="0.2">
      <c r="A5945" t="str">
        <f t="shared" si="504"/>
        <v>HAUS8</v>
      </c>
      <c r="B5945" t="s">
        <v>245</v>
      </c>
      <c r="C5945">
        <v>17186193</v>
      </c>
      <c r="D5945" t="s">
        <v>3</v>
      </c>
      <c r="E5945">
        <v>24</v>
      </c>
      <c r="F5945" t="s">
        <v>8750</v>
      </c>
      <c r="G5945">
        <v>0.87904486805199999</v>
      </c>
    </row>
    <row r="5946" spans="1:7" x14ac:dyDescent="0.2">
      <c r="A5946" t="str">
        <f t="shared" si="504"/>
        <v>HAUS8</v>
      </c>
      <c r="B5946" t="s">
        <v>245</v>
      </c>
      <c r="C5946">
        <v>17186182</v>
      </c>
      <c r="D5946" t="s">
        <v>3</v>
      </c>
      <c r="E5946">
        <v>23</v>
      </c>
      <c r="F5946" t="s">
        <v>8751</v>
      </c>
      <c r="G5946">
        <v>0.51993517388400001</v>
      </c>
    </row>
    <row r="5947" spans="1:7" x14ac:dyDescent="0.2">
      <c r="A5947" t="str">
        <f t="shared" si="504"/>
        <v>HAUS8</v>
      </c>
      <c r="B5947" t="s">
        <v>245</v>
      </c>
      <c r="C5947">
        <v>17186159</v>
      </c>
      <c r="D5947" t="s">
        <v>3</v>
      </c>
      <c r="E5947">
        <v>24</v>
      </c>
      <c r="F5947" t="s">
        <v>8752</v>
      </c>
      <c r="G5947">
        <v>0.14416622818899999</v>
      </c>
    </row>
    <row r="5948" spans="1:7" x14ac:dyDescent="0.2">
      <c r="A5948" t="str">
        <f t="shared" ref="A5948:A5957" si="505">"HBS1L"</f>
        <v>HBS1L</v>
      </c>
      <c r="B5948" t="s">
        <v>75</v>
      </c>
      <c r="C5948">
        <v>135376075</v>
      </c>
      <c r="D5948" t="s">
        <v>8</v>
      </c>
      <c r="E5948">
        <v>23</v>
      </c>
      <c r="F5948" t="s">
        <v>8753</v>
      </c>
      <c r="G5948">
        <v>0.55584373974300005</v>
      </c>
    </row>
    <row r="5949" spans="1:7" x14ac:dyDescent="0.2">
      <c r="A5949" t="str">
        <f t="shared" si="505"/>
        <v>HBS1L</v>
      </c>
      <c r="B5949" t="s">
        <v>75</v>
      </c>
      <c r="C5949">
        <v>135376040</v>
      </c>
      <c r="D5949" t="s">
        <v>8</v>
      </c>
      <c r="E5949">
        <v>24</v>
      </c>
      <c r="F5949" t="s">
        <v>8754</v>
      </c>
      <c r="G5949">
        <v>0.25865753935000002</v>
      </c>
    </row>
    <row r="5950" spans="1:7" x14ac:dyDescent="0.2">
      <c r="A5950" t="str">
        <f t="shared" si="505"/>
        <v>HBS1L</v>
      </c>
      <c r="B5950" t="s">
        <v>75</v>
      </c>
      <c r="C5950">
        <v>135376018</v>
      </c>
      <c r="D5950" t="s">
        <v>8</v>
      </c>
      <c r="E5950">
        <v>22</v>
      </c>
      <c r="F5950" t="s">
        <v>8755</v>
      </c>
      <c r="G5950">
        <v>1.5461322185299999</v>
      </c>
    </row>
    <row r="5951" spans="1:7" x14ac:dyDescent="0.2">
      <c r="A5951" t="str">
        <f t="shared" si="505"/>
        <v>HBS1L</v>
      </c>
      <c r="B5951" t="s">
        <v>75</v>
      </c>
      <c r="C5951">
        <v>135375938</v>
      </c>
      <c r="D5951" t="s">
        <v>8</v>
      </c>
      <c r="E5951">
        <v>24</v>
      </c>
      <c r="F5951" t="s">
        <v>8756</v>
      </c>
      <c r="G5951">
        <v>0.60276123328099995</v>
      </c>
    </row>
    <row r="5952" spans="1:7" x14ac:dyDescent="0.2">
      <c r="A5952" t="str">
        <f t="shared" si="505"/>
        <v>HBS1L</v>
      </c>
      <c r="B5952" t="s">
        <v>75</v>
      </c>
      <c r="C5952">
        <v>135375949</v>
      </c>
      <c r="D5952" t="s">
        <v>8</v>
      </c>
      <c r="E5952">
        <v>23</v>
      </c>
      <c r="F5952" t="s">
        <v>8757</v>
      </c>
      <c r="G5952">
        <v>6.2974743133600006E-2</v>
      </c>
    </row>
    <row r="5953" spans="1:7" x14ac:dyDescent="0.2">
      <c r="A5953" t="str">
        <f t="shared" si="505"/>
        <v>HBS1L</v>
      </c>
      <c r="B5953" t="s">
        <v>75</v>
      </c>
      <c r="C5953">
        <v>135375943</v>
      </c>
      <c r="D5953" t="s">
        <v>3</v>
      </c>
      <c r="E5953">
        <v>24</v>
      </c>
      <c r="F5953" t="s">
        <v>8758</v>
      </c>
      <c r="G5953">
        <v>0.218952559436</v>
      </c>
    </row>
    <row r="5954" spans="1:7" x14ac:dyDescent="0.2">
      <c r="A5954" t="str">
        <f t="shared" si="505"/>
        <v>HBS1L</v>
      </c>
      <c r="B5954" t="s">
        <v>75</v>
      </c>
      <c r="C5954">
        <v>135375920</v>
      </c>
      <c r="D5954" t="s">
        <v>3</v>
      </c>
      <c r="E5954">
        <v>23</v>
      </c>
      <c r="F5954" t="s">
        <v>8759</v>
      </c>
      <c r="G5954">
        <v>0.851106548184</v>
      </c>
    </row>
    <row r="5955" spans="1:7" x14ac:dyDescent="0.2">
      <c r="A5955" t="str">
        <f t="shared" si="505"/>
        <v>HBS1L</v>
      </c>
      <c r="B5955" t="s">
        <v>75</v>
      </c>
      <c r="C5955">
        <v>135375781</v>
      </c>
      <c r="D5955" t="s">
        <v>3</v>
      </c>
      <c r="E5955">
        <v>23</v>
      </c>
      <c r="F5955" t="s">
        <v>8760</v>
      </c>
      <c r="G5955">
        <v>0.47641358811099999</v>
      </c>
    </row>
    <row r="5956" spans="1:7" x14ac:dyDescent="0.2">
      <c r="A5956" t="str">
        <f t="shared" si="505"/>
        <v>HBS1L</v>
      </c>
      <c r="B5956" t="s">
        <v>75</v>
      </c>
      <c r="C5956">
        <v>135375737</v>
      </c>
      <c r="D5956" t="s">
        <v>3</v>
      </c>
      <c r="E5956">
        <v>24</v>
      </c>
      <c r="F5956" t="s">
        <v>8761</v>
      </c>
      <c r="G5956">
        <v>6.3069698734099996E-2</v>
      </c>
    </row>
    <row r="5957" spans="1:7" x14ac:dyDescent="0.2">
      <c r="A5957" t="str">
        <f t="shared" si="505"/>
        <v>HBS1L</v>
      </c>
      <c r="B5957" t="s">
        <v>75</v>
      </c>
      <c r="C5957">
        <v>135376032</v>
      </c>
      <c r="D5957" t="s">
        <v>3</v>
      </c>
      <c r="E5957">
        <v>23</v>
      </c>
      <c r="F5957" t="s">
        <v>8762</v>
      </c>
      <c r="G5957">
        <v>4.3800606048100002E-2</v>
      </c>
    </row>
    <row r="5958" spans="1:7" x14ac:dyDescent="0.2">
      <c r="A5958" t="str">
        <f t="shared" ref="A5958:A5966" si="506">"HCCS"</f>
        <v>HCCS</v>
      </c>
      <c r="B5958" t="s">
        <v>172</v>
      </c>
      <c r="C5958">
        <v>11129580</v>
      </c>
      <c r="D5958" t="s">
        <v>8</v>
      </c>
      <c r="E5958">
        <v>24</v>
      </c>
      <c r="F5958" t="s">
        <v>8763</v>
      </c>
      <c r="G5958">
        <v>-0.142308742381</v>
      </c>
    </row>
    <row r="5959" spans="1:7" x14ac:dyDescent="0.2">
      <c r="A5959" t="str">
        <f t="shared" si="506"/>
        <v>HCCS</v>
      </c>
      <c r="B5959" t="s">
        <v>172</v>
      </c>
      <c r="C5959">
        <v>11129570</v>
      </c>
      <c r="D5959" t="s">
        <v>8</v>
      </c>
      <c r="E5959">
        <v>23</v>
      </c>
      <c r="F5959" t="s">
        <v>8764</v>
      </c>
      <c r="G5959">
        <v>0.21466431039</v>
      </c>
    </row>
    <row r="5960" spans="1:7" x14ac:dyDescent="0.2">
      <c r="A5960" t="str">
        <f t="shared" si="506"/>
        <v>HCCS</v>
      </c>
      <c r="B5960" t="s">
        <v>172</v>
      </c>
      <c r="C5960">
        <v>11129549</v>
      </c>
      <c r="D5960" t="s">
        <v>8</v>
      </c>
      <c r="E5960">
        <v>24</v>
      </c>
      <c r="F5960" t="s">
        <v>8765</v>
      </c>
      <c r="G5960">
        <v>0.95492983016599997</v>
      </c>
    </row>
    <row r="5961" spans="1:7" x14ac:dyDescent="0.2">
      <c r="A5961" t="str">
        <f t="shared" si="506"/>
        <v>HCCS</v>
      </c>
      <c r="B5961" t="s">
        <v>172</v>
      </c>
      <c r="C5961">
        <v>11129540</v>
      </c>
      <c r="D5961" t="s">
        <v>8</v>
      </c>
      <c r="E5961">
        <v>23</v>
      </c>
      <c r="F5961" t="s">
        <v>8766</v>
      </c>
      <c r="G5961">
        <v>1.02396462149</v>
      </c>
    </row>
    <row r="5962" spans="1:7" x14ac:dyDescent="0.2">
      <c r="A5962" t="str">
        <f t="shared" si="506"/>
        <v>HCCS</v>
      </c>
      <c r="B5962" t="s">
        <v>172</v>
      </c>
      <c r="C5962">
        <v>11129526</v>
      </c>
      <c r="D5962" t="s">
        <v>8</v>
      </c>
      <c r="E5962">
        <v>23</v>
      </c>
      <c r="F5962" t="s">
        <v>8767</v>
      </c>
      <c r="G5962">
        <v>0.60064089192400005</v>
      </c>
    </row>
    <row r="5963" spans="1:7" x14ac:dyDescent="0.2">
      <c r="A5963" t="str">
        <f t="shared" si="506"/>
        <v>HCCS</v>
      </c>
      <c r="B5963" t="s">
        <v>172</v>
      </c>
      <c r="C5963">
        <v>11129687</v>
      </c>
      <c r="D5963" t="s">
        <v>3</v>
      </c>
      <c r="E5963">
        <v>24</v>
      </c>
      <c r="F5963" t="s">
        <v>8768</v>
      </c>
      <c r="G5963">
        <v>0.72005712561000002</v>
      </c>
    </row>
    <row r="5964" spans="1:7" x14ac:dyDescent="0.2">
      <c r="A5964" t="str">
        <f t="shared" si="506"/>
        <v>HCCS</v>
      </c>
      <c r="B5964" t="s">
        <v>172</v>
      </c>
      <c r="C5964">
        <v>11129620</v>
      </c>
      <c r="D5964" t="s">
        <v>8</v>
      </c>
      <c r="E5964">
        <v>23</v>
      </c>
      <c r="F5964" t="s">
        <v>8769</v>
      </c>
      <c r="G5964">
        <v>0.521494788539</v>
      </c>
    </row>
    <row r="5965" spans="1:7" x14ac:dyDescent="0.2">
      <c r="A5965" t="str">
        <f t="shared" si="506"/>
        <v>HCCS</v>
      </c>
      <c r="B5965" t="s">
        <v>172</v>
      </c>
      <c r="C5965">
        <v>11129613</v>
      </c>
      <c r="D5965" t="s">
        <v>8</v>
      </c>
      <c r="E5965">
        <v>24</v>
      </c>
      <c r="F5965" t="s">
        <v>8770</v>
      </c>
      <c r="G5965">
        <v>0.364524467214</v>
      </c>
    </row>
    <row r="5966" spans="1:7" x14ac:dyDescent="0.2">
      <c r="A5966" t="str">
        <f t="shared" si="506"/>
        <v>HCCS</v>
      </c>
      <c r="B5966" t="s">
        <v>172</v>
      </c>
      <c r="C5966">
        <v>11129461</v>
      </c>
      <c r="D5966" t="s">
        <v>3</v>
      </c>
      <c r="E5966">
        <v>23</v>
      </c>
      <c r="F5966" t="s">
        <v>8771</v>
      </c>
      <c r="G5966">
        <v>1.02110554835</v>
      </c>
    </row>
    <row r="5967" spans="1:7" x14ac:dyDescent="0.2">
      <c r="A5967" t="str">
        <f t="shared" ref="A5967:A5976" si="507">"HEATR1"</f>
        <v>HEATR1</v>
      </c>
      <c r="B5967" t="s">
        <v>35</v>
      </c>
      <c r="C5967">
        <v>236767693</v>
      </c>
      <c r="D5967" t="s">
        <v>3</v>
      </c>
      <c r="E5967">
        <v>24</v>
      </c>
      <c r="F5967" t="s">
        <v>8772</v>
      </c>
      <c r="G5967">
        <v>0.14392553002399999</v>
      </c>
    </row>
    <row r="5968" spans="1:7" x14ac:dyDescent="0.2">
      <c r="A5968" t="str">
        <f t="shared" si="507"/>
        <v>HEATR1</v>
      </c>
      <c r="B5968" t="s">
        <v>35</v>
      </c>
      <c r="C5968">
        <v>236767753</v>
      </c>
      <c r="D5968" t="s">
        <v>8</v>
      </c>
      <c r="E5968">
        <v>24</v>
      </c>
      <c r="F5968" t="s">
        <v>8773</v>
      </c>
      <c r="G5968">
        <v>0.73311297394099995</v>
      </c>
    </row>
    <row r="5969" spans="1:7" x14ac:dyDescent="0.2">
      <c r="A5969" t="str">
        <f t="shared" si="507"/>
        <v>HEATR1</v>
      </c>
      <c r="B5969" t="s">
        <v>35</v>
      </c>
      <c r="C5969">
        <v>236767531</v>
      </c>
      <c r="D5969" t="s">
        <v>8</v>
      </c>
      <c r="E5969">
        <v>25</v>
      </c>
      <c r="F5969" t="s">
        <v>8774</v>
      </c>
      <c r="G5969">
        <v>0.12759862924099999</v>
      </c>
    </row>
    <row r="5970" spans="1:7" x14ac:dyDescent="0.2">
      <c r="A5970" t="str">
        <f t="shared" si="507"/>
        <v>HEATR1</v>
      </c>
      <c r="B5970" t="s">
        <v>35</v>
      </c>
      <c r="C5970">
        <v>236767776</v>
      </c>
      <c r="D5970" t="s">
        <v>3</v>
      </c>
      <c r="E5970">
        <v>24</v>
      </c>
      <c r="F5970" t="s">
        <v>8775</v>
      </c>
      <c r="G5970">
        <v>1.05302726899</v>
      </c>
    </row>
    <row r="5971" spans="1:7" x14ac:dyDescent="0.2">
      <c r="A5971" t="str">
        <f t="shared" si="507"/>
        <v>HEATR1</v>
      </c>
      <c r="B5971" t="s">
        <v>35</v>
      </c>
      <c r="C5971">
        <v>236767683</v>
      </c>
      <c r="D5971" t="s">
        <v>3</v>
      </c>
      <c r="E5971">
        <v>24</v>
      </c>
      <c r="F5971" t="s">
        <v>8776</v>
      </c>
      <c r="G5971">
        <v>4.4498522301899997E-2</v>
      </c>
    </row>
    <row r="5972" spans="1:7" x14ac:dyDescent="0.2">
      <c r="A5972" t="str">
        <f t="shared" si="507"/>
        <v>HEATR1</v>
      </c>
      <c r="B5972" t="s">
        <v>35</v>
      </c>
      <c r="C5972">
        <v>236767551</v>
      </c>
      <c r="D5972" t="s">
        <v>3</v>
      </c>
      <c r="E5972">
        <v>24</v>
      </c>
      <c r="F5972" t="s">
        <v>8777</v>
      </c>
      <c r="G5972">
        <v>0.30687300837499998</v>
      </c>
    </row>
    <row r="5973" spans="1:7" x14ac:dyDescent="0.2">
      <c r="A5973" t="str">
        <f t="shared" si="507"/>
        <v>HEATR1</v>
      </c>
      <c r="B5973" t="s">
        <v>35</v>
      </c>
      <c r="C5973">
        <v>236767608</v>
      </c>
      <c r="D5973" t="s">
        <v>3</v>
      </c>
      <c r="E5973">
        <v>24</v>
      </c>
      <c r="F5973" t="s">
        <v>8778</v>
      </c>
      <c r="G5973">
        <v>1.21385975707</v>
      </c>
    </row>
    <row r="5974" spans="1:7" x14ac:dyDescent="0.2">
      <c r="A5974" t="str">
        <f t="shared" si="507"/>
        <v>HEATR1</v>
      </c>
      <c r="B5974" t="s">
        <v>35</v>
      </c>
      <c r="C5974">
        <v>236767724</v>
      </c>
      <c r="D5974" t="s">
        <v>8</v>
      </c>
      <c r="E5974">
        <v>23</v>
      </c>
      <c r="F5974" t="s">
        <v>8779</v>
      </c>
      <c r="G5974">
        <v>-2.18139222069E-2</v>
      </c>
    </row>
    <row r="5975" spans="1:7" x14ac:dyDescent="0.2">
      <c r="A5975" t="str">
        <f t="shared" si="507"/>
        <v>HEATR1</v>
      </c>
      <c r="B5975" t="s">
        <v>35</v>
      </c>
      <c r="C5975">
        <v>236767667</v>
      </c>
      <c r="D5975" t="s">
        <v>3</v>
      </c>
      <c r="E5975">
        <v>24</v>
      </c>
      <c r="F5975" t="s">
        <v>8780</v>
      </c>
      <c r="G5975">
        <v>0.28167862817900002</v>
      </c>
    </row>
    <row r="5976" spans="1:7" x14ac:dyDescent="0.2">
      <c r="A5976" t="str">
        <f t="shared" si="507"/>
        <v>HEATR1</v>
      </c>
      <c r="B5976" t="s">
        <v>35</v>
      </c>
      <c r="C5976">
        <v>236767604</v>
      </c>
      <c r="D5976" t="s">
        <v>8</v>
      </c>
      <c r="E5976">
        <v>24</v>
      </c>
      <c r="F5976" t="s">
        <v>8781</v>
      </c>
      <c r="G5976">
        <v>0.51181690805799995</v>
      </c>
    </row>
    <row r="5977" spans="1:7" x14ac:dyDescent="0.2">
      <c r="A5977" t="str">
        <f t="shared" ref="A5977:A5986" si="508">"HIAT1"</f>
        <v>HIAT1</v>
      </c>
      <c r="B5977" t="s">
        <v>35</v>
      </c>
      <c r="C5977">
        <v>100503681</v>
      </c>
      <c r="D5977" t="s">
        <v>8</v>
      </c>
      <c r="E5977">
        <v>24</v>
      </c>
      <c r="F5977" t="s">
        <v>8782</v>
      </c>
      <c r="G5977">
        <v>0.74458425214299995</v>
      </c>
    </row>
    <row r="5978" spans="1:7" x14ac:dyDescent="0.2">
      <c r="A5978" t="str">
        <f t="shared" si="508"/>
        <v>HIAT1</v>
      </c>
      <c r="B5978" t="s">
        <v>35</v>
      </c>
      <c r="C5978">
        <v>100503716</v>
      </c>
      <c r="D5978" t="s">
        <v>8</v>
      </c>
      <c r="E5978">
        <v>24</v>
      </c>
      <c r="F5978" t="s">
        <v>8783</v>
      </c>
      <c r="G5978">
        <v>1.2832866120699999</v>
      </c>
    </row>
    <row r="5979" spans="1:7" x14ac:dyDescent="0.2">
      <c r="A5979" t="str">
        <f t="shared" si="508"/>
        <v>HIAT1</v>
      </c>
      <c r="B5979" t="s">
        <v>35</v>
      </c>
      <c r="C5979">
        <v>100503867</v>
      </c>
      <c r="D5979" t="s">
        <v>8</v>
      </c>
      <c r="E5979">
        <v>24</v>
      </c>
      <c r="F5979" t="s">
        <v>8784</v>
      </c>
      <c r="G5979">
        <v>0.199937607224</v>
      </c>
    </row>
    <row r="5980" spans="1:7" x14ac:dyDescent="0.2">
      <c r="A5980" t="str">
        <f t="shared" si="508"/>
        <v>HIAT1</v>
      </c>
      <c r="B5980" t="s">
        <v>35</v>
      </c>
      <c r="C5980">
        <v>100503651</v>
      </c>
      <c r="D5980" t="s">
        <v>8</v>
      </c>
      <c r="E5980">
        <v>23</v>
      </c>
      <c r="F5980" t="s">
        <v>8785</v>
      </c>
      <c r="G5980">
        <v>0.39019384561300002</v>
      </c>
    </row>
    <row r="5981" spans="1:7" x14ac:dyDescent="0.2">
      <c r="A5981" t="str">
        <f t="shared" si="508"/>
        <v>HIAT1</v>
      </c>
      <c r="B5981" t="s">
        <v>35</v>
      </c>
      <c r="C5981">
        <v>100503912</v>
      </c>
      <c r="D5981" t="s">
        <v>3</v>
      </c>
      <c r="E5981">
        <v>23</v>
      </c>
      <c r="F5981" t="s">
        <v>8786</v>
      </c>
      <c r="G5981">
        <v>0.71410332568799995</v>
      </c>
    </row>
    <row r="5982" spans="1:7" x14ac:dyDescent="0.2">
      <c r="A5982" t="str">
        <f t="shared" si="508"/>
        <v>HIAT1</v>
      </c>
      <c r="B5982" t="s">
        <v>35</v>
      </c>
      <c r="C5982">
        <v>100503901</v>
      </c>
      <c r="D5982" t="s">
        <v>3</v>
      </c>
      <c r="E5982">
        <v>23</v>
      </c>
      <c r="F5982" t="s">
        <v>8787</v>
      </c>
      <c r="G5982">
        <v>0.37520671155500002</v>
      </c>
    </row>
    <row r="5983" spans="1:7" x14ac:dyDescent="0.2">
      <c r="A5983" t="str">
        <f t="shared" si="508"/>
        <v>HIAT1</v>
      </c>
      <c r="B5983" t="s">
        <v>35</v>
      </c>
      <c r="C5983">
        <v>100503744</v>
      </c>
      <c r="D5983" t="s">
        <v>3</v>
      </c>
      <c r="E5983">
        <v>24</v>
      </c>
      <c r="F5983" t="s">
        <v>8788</v>
      </c>
      <c r="G5983">
        <v>0.72956946875799999</v>
      </c>
    </row>
    <row r="5984" spans="1:7" x14ac:dyDescent="0.2">
      <c r="A5984" t="str">
        <f t="shared" si="508"/>
        <v>HIAT1</v>
      </c>
      <c r="B5984" t="s">
        <v>35</v>
      </c>
      <c r="C5984">
        <v>100503701</v>
      </c>
      <c r="D5984" t="s">
        <v>3</v>
      </c>
      <c r="E5984">
        <v>24</v>
      </c>
      <c r="F5984" t="s">
        <v>8789</v>
      </c>
      <c r="G5984">
        <v>0.972129135787</v>
      </c>
    </row>
    <row r="5985" spans="1:7" x14ac:dyDescent="0.2">
      <c r="A5985" t="str">
        <f t="shared" si="508"/>
        <v>HIAT1</v>
      </c>
      <c r="B5985" t="s">
        <v>35</v>
      </c>
      <c r="C5985">
        <v>100503611</v>
      </c>
      <c r="D5985" t="s">
        <v>3</v>
      </c>
      <c r="E5985">
        <v>22</v>
      </c>
      <c r="F5985" t="s">
        <v>8790</v>
      </c>
      <c r="G5985">
        <v>0.13866476885000001</v>
      </c>
    </row>
    <row r="5986" spans="1:7" x14ac:dyDescent="0.2">
      <c r="A5986" t="str">
        <f t="shared" si="508"/>
        <v>HIAT1</v>
      </c>
      <c r="B5986" t="s">
        <v>35</v>
      </c>
      <c r="C5986">
        <v>100503919</v>
      </c>
      <c r="D5986" t="s">
        <v>8</v>
      </c>
      <c r="E5986">
        <v>24</v>
      </c>
      <c r="F5986" t="s">
        <v>8791</v>
      </c>
      <c r="G5986">
        <v>0.31433627410800002</v>
      </c>
    </row>
    <row r="5987" spans="1:7" x14ac:dyDescent="0.2">
      <c r="A5987" t="str">
        <f t="shared" ref="A5987:A5996" si="509">"HIRIP3"</f>
        <v>HIRIP3</v>
      </c>
      <c r="B5987" t="s">
        <v>273</v>
      </c>
      <c r="C5987">
        <v>30007619</v>
      </c>
      <c r="D5987" t="s">
        <v>3</v>
      </c>
      <c r="E5987">
        <v>22</v>
      </c>
      <c r="F5987" t="s">
        <v>8792</v>
      </c>
      <c r="G5987">
        <v>0.247036395894</v>
      </c>
    </row>
    <row r="5988" spans="1:7" x14ac:dyDescent="0.2">
      <c r="A5988" t="str">
        <f t="shared" si="509"/>
        <v>HIRIP3</v>
      </c>
      <c r="B5988" t="s">
        <v>273</v>
      </c>
      <c r="C5988">
        <v>30007625</v>
      </c>
      <c r="D5988" t="s">
        <v>3</v>
      </c>
      <c r="E5988">
        <v>24</v>
      </c>
      <c r="F5988" t="s">
        <v>8793</v>
      </c>
      <c r="G5988">
        <v>0.28970373236199998</v>
      </c>
    </row>
    <row r="5989" spans="1:7" x14ac:dyDescent="0.2">
      <c r="A5989" t="str">
        <f t="shared" si="509"/>
        <v>HIRIP3</v>
      </c>
      <c r="B5989" t="s">
        <v>273</v>
      </c>
      <c r="C5989">
        <v>30007640</v>
      </c>
      <c r="D5989" t="s">
        <v>3</v>
      </c>
      <c r="E5989">
        <v>24</v>
      </c>
      <c r="F5989" t="s">
        <v>8794</v>
      </c>
      <c r="G5989">
        <v>0.25378692763400001</v>
      </c>
    </row>
    <row r="5990" spans="1:7" x14ac:dyDescent="0.2">
      <c r="A5990" t="str">
        <f t="shared" si="509"/>
        <v>HIRIP3</v>
      </c>
      <c r="B5990" t="s">
        <v>273</v>
      </c>
      <c r="C5990">
        <v>30007500</v>
      </c>
      <c r="D5990" t="s">
        <v>8</v>
      </c>
      <c r="E5990">
        <v>24</v>
      </c>
      <c r="F5990" t="s">
        <v>8795</v>
      </c>
      <c r="G5990">
        <v>-4.2464514761499997E-2</v>
      </c>
    </row>
    <row r="5991" spans="1:7" x14ac:dyDescent="0.2">
      <c r="A5991" t="str">
        <f t="shared" si="509"/>
        <v>HIRIP3</v>
      </c>
      <c r="B5991" t="s">
        <v>273</v>
      </c>
      <c r="C5991">
        <v>30007550</v>
      </c>
      <c r="D5991" t="s">
        <v>8</v>
      </c>
      <c r="E5991">
        <v>24</v>
      </c>
      <c r="F5991" t="s">
        <v>8796</v>
      </c>
      <c r="G5991">
        <v>0.21128596116000001</v>
      </c>
    </row>
    <row r="5992" spans="1:7" x14ac:dyDescent="0.2">
      <c r="A5992" t="str">
        <f t="shared" si="509"/>
        <v>HIRIP3</v>
      </c>
      <c r="B5992" t="s">
        <v>273</v>
      </c>
      <c r="C5992">
        <v>30007588</v>
      </c>
      <c r="D5992" t="s">
        <v>8</v>
      </c>
      <c r="E5992">
        <v>24</v>
      </c>
      <c r="F5992" t="s">
        <v>8797</v>
      </c>
      <c r="G5992">
        <v>1.0778825592700001</v>
      </c>
    </row>
    <row r="5993" spans="1:7" x14ac:dyDescent="0.2">
      <c r="A5993" t="str">
        <f t="shared" si="509"/>
        <v>HIRIP3</v>
      </c>
      <c r="B5993" t="s">
        <v>273</v>
      </c>
      <c r="C5993">
        <v>30007595</v>
      </c>
      <c r="D5993" t="s">
        <v>8</v>
      </c>
      <c r="E5993">
        <v>23</v>
      </c>
      <c r="F5993" t="s">
        <v>8798</v>
      </c>
      <c r="G5993">
        <v>0.85413032197799998</v>
      </c>
    </row>
    <row r="5994" spans="1:7" x14ac:dyDescent="0.2">
      <c r="A5994" t="str">
        <f t="shared" si="509"/>
        <v>HIRIP3</v>
      </c>
      <c r="B5994" t="s">
        <v>273</v>
      </c>
      <c r="C5994">
        <v>30007611</v>
      </c>
      <c r="D5994" t="s">
        <v>8</v>
      </c>
      <c r="E5994">
        <v>24</v>
      </c>
      <c r="F5994" t="s">
        <v>8799</v>
      </c>
      <c r="G5994">
        <v>1.0679871187500001</v>
      </c>
    </row>
    <row r="5995" spans="1:7" x14ac:dyDescent="0.2">
      <c r="A5995" t="str">
        <f t="shared" si="509"/>
        <v>HIRIP3</v>
      </c>
      <c r="B5995" t="s">
        <v>273</v>
      </c>
      <c r="C5995">
        <v>30007623</v>
      </c>
      <c r="D5995" t="s">
        <v>8</v>
      </c>
      <c r="E5995">
        <v>24</v>
      </c>
      <c r="F5995" t="s">
        <v>8800</v>
      </c>
      <c r="G5995">
        <v>0.75168115152799997</v>
      </c>
    </row>
    <row r="5996" spans="1:7" x14ac:dyDescent="0.2">
      <c r="A5996" t="str">
        <f t="shared" si="509"/>
        <v>HIRIP3</v>
      </c>
      <c r="B5996" t="s">
        <v>273</v>
      </c>
      <c r="C5996">
        <v>30007779</v>
      </c>
      <c r="D5996" t="s">
        <v>8</v>
      </c>
      <c r="E5996">
        <v>24</v>
      </c>
      <c r="F5996" t="s">
        <v>8801</v>
      </c>
      <c r="G5996">
        <v>-1.5853342521999999E-3</v>
      </c>
    </row>
    <row r="5997" spans="1:7" x14ac:dyDescent="0.2">
      <c r="A5997" t="str">
        <f t="shared" ref="A5997:A6006" si="510">"HIST1H1E"</f>
        <v>HIST1H1E</v>
      </c>
      <c r="B5997" t="s">
        <v>75</v>
      </c>
      <c r="C5997">
        <v>26156735</v>
      </c>
      <c r="D5997" t="s">
        <v>8</v>
      </c>
      <c r="E5997">
        <v>23</v>
      </c>
      <c r="F5997" t="s">
        <v>8802</v>
      </c>
      <c r="G5997">
        <v>0.72718256118699998</v>
      </c>
    </row>
    <row r="5998" spans="1:7" x14ac:dyDescent="0.2">
      <c r="A5998" t="str">
        <f t="shared" si="510"/>
        <v>HIST1H1E</v>
      </c>
      <c r="B5998" t="s">
        <v>75</v>
      </c>
      <c r="C5998">
        <v>26156572</v>
      </c>
      <c r="D5998" t="s">
        <v>3</v>
      </c>
      <c r="E5998">
        <v>23</v>
      </c>
      <c r="F5998" t="s">
        <v>8803</v>
      </c>
      <c r="G5998">
        <v>0.60170061615100001</v>
      </c>
    </row>
    <row r="5999" spans="1:7" x14ac:dyDescent="0.2">
      <c r="A5999" t="str">
        <f t="shared" si="510"/>
        <v>HIST1H1E</v>
      </c>
      <c r="B5999" t="s">
        <v>75</v>
      </c>
      <c r="C5999">
        <v>26156581</v>
      </c>
      <c r="D5999" t="s">
        <v>3</v>
      </c>
      <c r="E5999">
        <v>24</v>
      </c>
      <c r="F5999" t="s">
        <v>8804</v>
      </c>
      <c r="G5999">
        <v>1.07070405765</v>
      </c>
    </row>
    <row r="6000" spans="1:7" x14ac:dyDescent="0.2">
      <c r="A6000" t="str">
        <f t="shared" si="510"/>
        <v>HIST1H1E</v>
      </c>
      <c r="B6000" t="s">
        <v>75</v>
      </c>
      <c r="C6000">
        <v>26156651</v>
      </c>
      <c r="D6000" t="s">
        <v>3</v>
      </c>
      <c r="E6000">
        <v>23</v>
      </c>
      <c r="F6000" t="s">
        <v>8805</v>
      </c>
      <c r="G6000">
        <v>0.89194656777699999</v>
      </c>
    </row>
    <row r="6001" spans="1:7" x14ac:dyDescent="0.2">
      <c r="A6001" t="str">
        <f t="shared" si="510"/>
        <v>HIST1H1E</v>
      </c>
      <c r="B6001" t="s">
        <v>75</v>
      </c>
      <c r="C6001">
        <v>26156837</v>
      </c>
      <c r="D6001" t="s">
        <v>8</v>
      </c>
      <c r="E6001">
        <v>22</v>
      </c>
      <c r="F6001" t="s">
        <v>8806</v>
      </c>
      <c r="G6001">
        <v>0.278860964416</v>
      </c>
    </row>
    <row r="6002" spans="1:7" x14ac:dyDescent="0.2">
      <c r="A6002" t="str">
        <f t="shared" si="510"/>
        <v>HIST1H1E</v>
      </c>
      <c r="B6002" t="s">
        <v>75</v>
      </c>
      <c r="C6002">
        <v>26156688</v>
      </c>
      <c r="D6002" t="s">
        <v>3</v>
      </c>
      <c r="E6002">
        <v>23</v>
      </c>
      <c r="F6002" t="s">
        <v>8807</v>
      </c>
      <c r="G6002">
        <v>0.136861167742</v>
      </c>
    </row>
    <row r="6003" spans="1:7" x14ac:dyDescent="0.2">
      <c r="A6003" t="str">
        <f t="shared" si="510"/>
        <v>HIST1H1E</v>
      </c>
      <c r="B6003" t="s">
        <v>75</v>
      </c>
      <c r="C6003">
        <v>26156539</v>
      </c>
      <c r="D6003" t="s">
        <v>8</v>
      </c>
      <c r="E6003">
        <v>24</v>
      </c>
      <c r="F6003" t="s">
        <v>8808</v>
      </c>
      <c r="G6003">
        <v>1.03734937457</v>
      </c>
    </row>
    <row r="6004" spans="1:7" x14ac:dyDescent="0.2">
      <c r="A6004" t="str">
        <f t="shared" si="510"/>
        <v>HIST1H1E</v>
      </c>
      <c r="B6004" t="s">
        <v>75</v>
      </c>
      <c r="C6004">
        <v>26156703</v>
      </c>
      <c r="D6004" t="s">
        <v>8</v>
      </c>
      <c r="E6004">
        <v>24</v>
      </c>
      <c r="F6004" t="s">
        <v>8809</v>
      </c>
      <c r="G6004">
        <v>0.272495181822</v>
      </c>
    </row>
    <row r="6005" spans="1:7" x14ac:dyDescent="0.2">
      <c r="A6005" t="str">
        <f t="shared" si="510"/>
        <v>HIST1H1E</v>
      </c>
      <c r="B6005" t="s">
        <v>75</v>
      </c>
      <c r="C6005">
        <v>26156728</v>
      </c>
      <c r="D6005" t="s">
        <v>8</v>
      </c>
      <c r="E6005">
        <v>24</v>
      </c>
      <c r="F6005" t="s">
        <v>8810</v>
      </c>
      <c r="G6005">
        <v>0.20556762098</v>
      </c>
    </row>
    <row r="6006" spans="1:7" x14ac:dyDescent="0.2">
      <c r="A6006" t="str">
        <f t="shared" si="510"/>
        <v>HIST1H1E</v>
      </c>
      <c r="B6006" t="s">
        <v>75</v>
      </c>
      <c r="C6006">
        <v>26156816</v>
      </c>
      <c r="D6006" t="s">
        <v>8</v>
      </c>
      <c r="E6006">
        <v>23</v>
      </c>
      <c r="F6006" t="s">
        <v>8811</v>
      </c>
      <c r="G6006">
        <v>0.61486911712000003</v>
      </c>
    </row>
    <row r="6007" spans="1:7" x14ac:dyDescent="0.2">
      <c r="A6007" t="str">
        <f t="shared" ref="A6007:A6016" si="511">"HIST2H2AC"</f>
        <v>HIST2H2AC</v>
      </c>
      <c r="B6007" t="s">
        <v>35</v>
      </c>
      <c r="C6007">
        <v>149858582</v>
      </c>
      <c r="D6007" t="s">
        <v>3</v>
      </c>
      <c r="E6007">
        <v>22</v>
      </c>
      <c r="F6007" t="s">
        <v>8812</v>
      </c>
      <c r="G6007">
        <v>2.50652156678</v>
      </c>
    </row>
    <row r="6008" spans="1:7" x14ac:dyDescent="0.2">
      <c r="A6008" t="str">
        <f t="shared" si="511"/>
        <v>HIST2H2AC</v>
      </c>
      <c r="B6008" t="s">
        <v>35</v>
      </c>
      <c r="C6008">
        <v>149858592</v>
      </c>
      <c r="D6008" t="s">
        <v>3</v>
      </c>
      <c r="E6008">
        <v>28</v>
      </c>
      <c r="F6008" t="s">
        <v>8813</v>
      </c>
      <c r="G6008">
        <v>1.39194706129E-2</v>
      </c>
    </row>
    <row r="6009" spans="1:7" x14ac:dyDescent="0.2">
      <c r="A6009" t="str">
        <f t="shared" si="511"/>
        <v>HIST2H2AC</v>
      </c>
      <c r="B6009" t="s">
        <v>35</v>
      </c>
      <c r="C6009">
        <v>149858669</v>
      </c>
      <c r="D6009" t="s">
        <v>3</v>
      </c>
      <c r="E6009">
        <v>21</v>
      </c>
      <c r="F6009" t="s">
        <v>8814</v>
      </c>
      <c r="G6009">
        <v>9.77484764073E-3</v>
      </c>
    </row>
    <row r="6010" spans="1:7" x14ac:dyDescent="0.2">
      <c r="A6010" t="str">
        <f t="shared" si="511"/>
        <v>HIST2H2AC</v>
      </c>
      <c r="B6010" t="s">
        <v>35</v>
      </c>
      <c r="C6010">
        <v>149858688</v>
      </c>
      <c r="D6010" t="s">
        <v>3</v>
      </c>
      <c r="E6010">
        <v>25</v>
      </c>
      <c r="F6010" t="s">
        <v>8815</v>
      </c>
      <c r="G6010">
        <v>7.66987880244E-2</v>
      </c>
    </row>
    <row r="6011" spans="1:7" x14ac:dyDescent="0.2">
      <c r="A6011" t="str">
        <f t="shared" si="511"/>
        <v>HIST2H2AC</v>
      </c>
      <c r="B6011" t="s">
        <v>35</v>
      </c>
      <c r="C6011">
        <v>149858531</v>
      </c>
      <c r="D6011" t="s">
        <v>8</v>
      </c>
      <c r="E6011">
        <v>28</v>
      </c>
      <c r="F6011" t="s">
        <v>8816</v>
      </c>
      <c r="G6011">
        <v>7.54187433696E-2</v>
      </c>
    </row>
    <row r="6012" spans="1:7" x14ac:dyDescent="0.2">
      <c r="A6012" t="str">
        <f t="shared" si="511"/>
        <v>HIST2H2AC</v>
      </c>
      <c r="B6012" t="s">
        <v>35</v>
      </c>
      <c r="C6012">
        <v>149858546</v>
      </c>
      <c r="D6012" t="s">
        <v>8</v>
      </c>
      <c r="E6012">
        <v>26</v>
      </c>
      <c r="F6012" t="s">
        <v>8817</v>
      </c>
      <c r="G6012">
        <v>0.23739054324200001</v>
      </c>
    </row>
    <row r="6013" spans="1:7" x14ac:dyDescent="0.2">
      <c r="A6013" t="str">
        <f t="shared" si="511"/>
        <v>HIST2H2AC</v>
      </c>
      <c r="B6013" t="s">
        <v>35</v>
      </c>
      <c r="C6013">
        <v>149858554</v>
      </c>
      <c r="D6013" t="s">
        <v>8</v>
      </c>
      <c r="E6013">
        <v>24</v>
      </c>
      <c r="F6013" t="s">
        <v>8818</v>
      </c>
      <c r="G6013">
        <v>0.256087889974</v>
      </c>
    </row>
    <row r="6014" spans="1:7" x14ac:dyDescent="0.2">
      <c r="A6014" t="str">
        <f t="shared" si="511"/>
        <v>HIST2H2AC</v>
      </c>
      <c r="B6014" t="s">
        <v>35</v>
      </c>
      <c r="C6014">
        <v>149858659</v>
      </c>
      <c r="D6014" t="s">
        <v>8</v>
      </c>
      <c r="E6014">
        <v>24</v>
      </c>
      <c r="F6014" t="s">
        <v>8819</v>
      </c>
      <c r="G6014">
        <v>0.16262155268100001</v>
      </c>
    </row>
    <row r="6015" spans="1:7" x14ac:dyDescent="0.2">
      <c r="A6015" t="str">
        <f t="shared" si="511"/>
        <v>HIST2H2AC</v>
      </c>
      <c r="B6015" t="s">
        <v>35</v>
      </c>
      <c r="C6015">
        <v>149858686</v>
      </c>
      <c r="D6015" t="s">
        <v>8</v>
      </c>
      <c r="E6015">
        <v>22</v>
      </c>
      <c r="F6015" t="s">
        <v>8820</v>
      </c>
      <c r="G6015">
        <v>2.9632139196599998E-2</v>
      </c>
    </row>
    <row r="6016" spans="1:7" x14ac:dyDescent="0.2">
      <c r="A6016" t="str">
        <f t="shared" si="511"/>
        <v>HIST2H2AC</v>
      </c>
      <c r="B6016" t="s">
        <v>35</v>
      </c>
      <c r="C6016">
        <v>149858510</v>
      </c>
      <c r="D6016" t="s">
        <v>3</v>
      </c>
      <c r="E6016">
        <v>24</v>
      </c>
      <c r="F6016" t="s">
        <v>8821</v>
      </c>
      <c r="G6016">
        <v>2.4334799919900001E-2</v>
      </c>
    </row>
    <row r="6017" spans="1:7" x14ac:dyDescent="0.2">
      <c r="A6017" t="str">
        <f t="shared" ref="A6017:A6026" si="512">"HIST2H3A"</f>
        <v>HIST2H3A</v>
      </c>
      <c r="B6017" t="s">
        <v>35</v>
      </c>
      <c r="C6017">
        <v>149824178</v>
      </c>
      <c r="D6017" t="s">
        <v>3</v>
      </c>
      <c r="E6017">
        <v>22</v>
      </c>
      <c r="F6017" t="s">
        <v>8822</v>
      </c>
      <c r="G6017">
        <v>1.13036548214</v>
      </c>
    </row>
    <row r="6018" spans="1:7" x14ac:dyDescent="0.2">
      <c r="A6018" t="str">
        <f t="shared" si="512"/>
        <v>HIST2H3A</v>
      </c>
      <c r="B6018" t="s">
        <v>35</v>
      </c>
      <c r="C6018">
        <v>149824156</v>
      </c>
      <c r="D6018" t="s">
        <v>8</v>
      </c>
      <c r="E6018">
        <v>23</v>
      </c>
      <c r="F6018" t="s">
        <v>8823</v>
      </c>
      <c r="G6018">
        <v>6.9981150626899996E-2</v>
      </c>
    </row>
    <row r="6019" spans="1:7" x14ac:dyDescent="0.2">
      <c r="A6019" t="str">
        <f t="shared" si="512"/>
        <v>HIST2H3A</v>
      </c>
      <c r="B6019" t="s">
        <v>35</v>
      </c>
      <c r="C6019">
        <v>149824198</v>
      </c>
      <c r="D6019" t="s">
        <v>3</v>
      </c>
      <c r="E6019">
        <v>25</v>
      </c>
      <c r="F6019" t="s">
        <v>8824</v>
      </c>
      <c r="G6019">
        <v>0.96315031446699995</v>
      </c>
    </row>
    <row r="6020" spans="1:7" x14ac:dyDescent="0.2">
      <c r="A6020" t="str">
        <f t="shared" si="512"/>
        <v>HIST2H3A</v>
      </c>
      <c r="B6020" t="s">
        <v>35</v>
      </c>
      <c r="C6020">
        <v>149824366</v>
      </c>
      <c r="D6020" t="s">
        <v>8</v>
      </c>
      <c r="E6020">
        <v>24</v>
      </c>
      <c r="F6020" t="s">
        <v>8825</v>
      </c>
      <c r="G6020">
        <v>9.6234948757700001E-2</v>
      </c>
    </row>
    <row r="6021" spans="1:7" x14ac:dyDescent="0.2">
      <c r="A6021" t="str">
        <f t="shared" si="512"/>
        <v>HIST2H3A</v>
      </c>
      <c r="B6021" t="s">
        <v>35</v>
      </c>
      <c r="C6021">
        <v>149824256</v>
      </c>
      <c r="D6021" t="s">
        <v>8</v>
      </c>
      <c r="E6021">
        <v>24</v>
      </c>
      <c r="F6021" t="s">
        <v>8826</v>
      </c>
      <c r="G6021">
        <v>0.90648420339699998</v>
      </c>
    </row>
    <row r="6022" spans="1:7" x14ac:dyDescent="0.2">
      <c r="A6022" t="str">
        <f t="shared" si="512"/>
        <v>HIST2H3A</v>
      </c>
      <c r="B6022" t="s">
        <v>35</v>
      </c>
      <c r="C6022">
        <v>149824352</v>
      </c>
      <c r="D6022" t="s">
        <v>3</v>
      </c>
      <c r="E6022">
        <v>24</v>
      </c>
      <c r="F6022" t="s">
        <v>8827</v>
      </c>
      <c r="G6022">
        <v>9.3292499928299993E-2</v>
      </c>
    </row>
    <row r="6023" spans="1:7" x14ac:dyDescent="0.2">
      <c r="A6023" t="str">
        <f t="shared" si="512"/>
        <v>HIST2H3A</v>
      </c>
      <c r="B6023" t="s">
        <v>35</v>
      </c>
      <c r="C6023">
        <v>149824209</v>
      </c>
      <c r="D6023" t="s">
        <v>8</v>
      </c>
      <c r="E6023">
        <v>26</v>
      </c>
      <c r="F6023" t="s">
        <v>8828</v>
      </c>
      <c r="G6023">
        <v>7.2679706112800002E-2</v>
      </c>
    </row>
    <row r="6024" spans="1:7" x14ac:dyDescent="0.2">
      <c r="A6024" t="str">
        <f t="shared" si="512"/>
        <v>HIST2H3A</v>
      </c>
      <c r="B6024" t="s">
        <v>35</v>
      </c>
      <c r="C6024">
        <v>149824193</v>
      </c>
      <c r="D6024" t="s">
        <v>8</v>
      </c>
      <c r="E6024">
        <v>25</v>
      </c>
      <c r="F6024" t="s">
        <v>8829</v>
      </c>
      <c r="G6024">
        <v>7.7965101035500001E-2</v>
      </c>
    </row>
    <row r="6025" spans="1:7" x14ac:dyDescent="0.2">
      <c r="A6025" t="str">
        <f t="shared" si="512"/>
        <v>HIST2H3A</v>
      </c>
      <c r="B6025" t="s">
        <v>35</v>
      </c>
      <c r="C6025">
        <v>149824163</v>
      </c>
      <c r="D6025" t="s">
        <v>8</v>
      </c>
      <c r="E6025">
        <v>21</v>
      </c>
      <c r="F6025" t="s">
        <v>8830</v>
      </c>
      <c r="G6025">
        <v>0.15067750349</v>
      </c>
    </row>
    <row r="6026" spans="1:7" x14ac:dyDescent="0.2">
      <c r="A6026" t="str">
        <f t="shared" si="512"/>
        <v>HIST2H3A</v>
      </c>
      <c r="B6026" t="s">
        <v>35</v>
      </c>
      <c r="C6026">
        <v>149824219</v>
      </c>
      <c r="D6026" t="s">
        <v>8</v>
      </c>
      <c r="E6026">
        <v>27</v>
      </c>
      <c r="F6026" t="s">
        <v>8831</v>
      </c>
      <c r="G6026">
        <v>2.3235505202799998E-3</v>
      </c>
    </row>
    <row r="6027" spans="1:7" x14ac:dyDescent="0.2">
      <c r="A6027" t="str">
        <f t="shared" ref="A6027:A6036" si="513">"HIST2H3C"</f>
        <v>HIST2H3C</v>
      </c>
      <c r="B6027" t="s">
        <v>35</v>
      </c>
      <c r="C6027">
        <v>149812578</v>
      </c>
      <c r="D6027" t="s">
        <v>3</v>
      </c>
      <c r="E6027">
        <v>24</v>
      </c>
      <c r="F6027" t="s">
        <v>8825</v>
      </c>
      <c r="G6027">
        <v>0.116895633426</v>
      </c>
    </row>
    <row r="6028" spans="1:7" x14ac:dyDescent="0.2">
      <c r="A6028" t="str">
        <f t="shared" si="513"/>
        <v>HIST2H3C</v>
      </c>
      <c r="B6028" t="s">
        <v>35</v>
      </c>
      <c r="C6028">
        <v>149812735</v>
      </c>
      <c r="D6028" t="s">
        <v>3</v>
      </c>
      <c r="E6028">
        <v>26</v>
      </c>
      <c r="F6028" t="s">
        <v>8828</v>
      </c>
      <c r="G6028">
        <v>8.8283314876399996E-2</v>
      </c>
    </row>
    <row r="6029" spans="1:7" x14ac:dyDescent="0.2">
      <c r="A6029" t="str">
        <f t="shared" si="513"/>
        <v>HIST2H3C</v>
      </c>
      <c r="B6029" t="s">
        <v>35</v>
      </c>
      <c r="C6029">
        <v>149812751</v>
      </c>
      <c r="D6029" t="s">
        <v>3</v>
      </c>
      <c r="E6029">
        <v>25</v>
      </c>
      <c r="F6029" t="s">
        <v>8829</v>
      </c>
      <c r="G6029">
        <v>9.4703431428299997E-2</v>
      </c>
    </row>
    <row r="6030" spans="1:7" x14ac:dyDescent="0.2">
      <c r="A6030" t="str">
        <f t="shared" si="513"/>
        <v>HIST2H3C</v>
      </c>
      <c r="B6030" t="s">
        <v>35</v>
      </c>
      <c r="C6030">
        <v>149812788</v>
      </c>
      <c r="D6030" t="s">
        <v>3</v>
      </c>
      <c r="E6030">
        <v>23</v>
      </c>
      <c r="F6030" t="s">
        <v>8823</v>
      </c>
      <c r="G6030">
        <v>8.5005406414400006E-2</v>
      </c>
    </row>
    <row r="6031" spans="1:7" x14ac:dyDescent="0.2">
      <c r="A6031" t="str">
        <f t="shared" si="513"/>
        <v>HIST2H3C</v>
      </c>
      <c r="B6031" t="s">
        <v>35</v>
      </c>
      <c r="C6031">
        <v>149812556</v>
      </c>
      <c r="D6031" t="s">
        <v>8</v>
      </c>
      <c r="E6031">
        <v>24</v>
      </c>
      <c r="F6031" t="s">
        <v>8832</v>
      </c>
      <c r="G6031">
        <v>0.37805765171</v>
      </c>
    </row>
    <row r="6032" spans="1:7" x14ac:dyDescent="0.2">
      <c r="A6032" t="str">
        <f t="shared" si="513"/>
        <v>HIST2H3C</v>
      </c>
      <c r="B6032" t="s">
        <v>35</v>
      </c>
      <c r="C6032">
        <v>149812592</v>
      </c>
      <c r="D6032" t="s">
        <v>8</v>
      </c>
      <c r="E6032">
        <v>24</v>
      </c>
      <c r="F6032" t="s">
        <v>8827</v>
      </c>
      <c r="G6032">
        <v>0.11332147015000001</v>
      </c>
    </row>
    <row r="6033" spans="1:7" x14ac:dyDescent="0.2">
      <c r="A6033" t="str">
        <f t="shared" si="513"/>
        <v>HIST2H3C</v>
      </c>
      <c r="B6033" t="s">
        <v>35</v>
      </c>
      <c r="C6033">
        <v>149812661</v>
      </c>
      <c r="D6033" t="s">
        <v>8</v>
      </c>
      <c r="E6033">
        <v>24</v>
      </c>
      <c r="F6033" t="s">
        <v>8833</v>
      </c>
      <c r="G6033">
        <v>0.16551766489399999</v>
      </c>
    </row>
    <row r="6034" spans="1:7" x14ac:dyDescent="0.2">
      <c r="A6034" t="str">
        <f t="shared" si="513"/>
        <v>HIST2H3C</v>
      </c>
      <c r="B6034" t="s">
        <v>35</v>
      </c>
      <c r="C6034">
        <v>149812723</v>
      </c>
      <c r="D6034" t="s">
        <v>8</v>
      </c>
      <c r="E6034">
        <v>22</v>
      </c>
      <c r="F6034" t="s">
        <v>8834</v>
      </c>
      <c r="G6034">
        <v>0.45702722045700001</v>
      </c>
    </row>
    <row r="6035" spans="1:7" x14ac:dyDescent="0.2">
      <c r="A6035" t="str">
        <f t="shared" si="513"/>
        <v>HIST2H3C</v>
      </c>
      <c r="B6035" t="s">
        <v>35</v>
      </c>
      <c r="C6035">
        <v>149812766</v>
      </c>
      <c r="D6035" t="s">
        <v>8</v>
      </c>
      <c r="E6035">
        <v>22</v>
      </c>
      <c r="F6035" t="s">
        <v>8822</v>
      </c>
      <c r="G6035">
        <v>1.3730436888399999</v>
      </c>
    </row>
    <row r="6036" spans="1:7" x14ac:dyDescent="0.2">
      <c r="A6036" t="str">
        <f t="shared" si="513"/>
        <v>HIST2H3C</v>
      </c>
      <c r="B6036" t="s">
        <v>35</v>
      </c>
      <c r="C6036">
        <v>149812746</v>
      </c>
      <c r="D6036" t="s">
        <v>8</v>
      </c>
      <c r="E6036">
        <v>25</v>
      </c>
      <c r="F6036" t="s">
        <v>8824</v>
      </c>
      <c r="G6036">
        <v>1.16992909071</v>
      </c>
    </row>
    <row r="6037" spans="1:7" x14ac:dyDescent="0.2">
      <c r="A6037" t="str">
        <f t="shared" ref="A6037:A6046" si="514">"HJURP"</f>
        <v>HJURP</v>
      </c>
      <c r="B6037" t="s">
        <v>161</v>
      </c>
      <c r="C6037">
        <v>234763177</v>
      </c>
      <c r="D6037" t="s">
        <v>8</v>
      </c>
      <c r="E6037">
        <v>24</v>
      </c>
      <c r="F6037" t="s">
        <v>8835</v>
      </c>
      <c r="G6037">
        <v>0.81954350902999995</v>
      </c>
    </row>
    <row r="6038" spans="1:7" x14ac:dyDescent="0.2">
      <c r="A6038" t="str">
        <f t="shared" si="514"/>
        <v>HJURP</v>
      </c>
      <c r="B6038" t="s">
        <v>161</v>
      </c>
      <c r="C6038">
        <v>234763117</v>
      </c>
      <c r="D6038" t="s">
        <v>3</v>
      </c>
      <c r="E6038">
        <v>23</v>
      </c>
      <c r="F6038" t="s">
        <v>8836</v>
      </c>
      <c r="G6038">
        <v>0.65843307462199996</v>
      </c>
    </row>
    <row r="6039" spans="1:7" x14ac:dyDescent="0.2">
      <c r="A6039" t="str">
        <f t="shared" si="514"/>
        <v>HJURP</v>
      </c>
      <c r="B6039" t="s">
        <v>161</v>
      </c>
      <c r="C6039">
        <v>234763252</v>
      </c>
      <c r="D6039" t="s">
        <v>8</v>
      </c>
      <c r="E6039">
        <v>24</v>
      </c>
      <c r="F6039" t="s">
        <v>8837</v>
      </c>
      <c r="G6039">
        <v>1.3295844364500001E-2</v>
      </c>
    </row>
    <row r="6040" spans="1:7" x14ac:dyDescent="0.2">
      <c r="A6040" t="str">
        <f t="shared" si="514"/>
        <v>HJURP</v>
      </c>
      <c r="B6040" t="s">
        <v>161</v>
      </c>
      <c r="C6040">
        <v>234763028</v>
      </c>
      <c r="D6040" t="s">
        <v>3</v>
      </c>
      <c r="E6040">
        <v>24</v>
      </c>
      <c r="F6040" t="s">
        <v>8838</v>
      </c>
      <c r="G6040">
        <v>0.70063402817999998</v>
      </c>
    </row>
    <row r="6041" spans="1:7" x14ac:dyDescent="0.2">
      <c r="A6041" t="str">
        <f t="shared" si="514"/>
        <v>HJURP</v>
      </c>
      <c r="B6041" t="s">
        <v>161</v>
      </c>
      <c r="C6041">
        <v>234763053</v>
      </c>
      <c r="D6041" t="s">
        <v>3</v>
      </c>
      <c r="E6041">
        <v>24</v>
      </c>
      <c r="F6041" t="s">
        <v>8839</v>
      </c>
      <c r="G6041">
        <v>0.38156373961899998</v>
      </c>
    </row>
    <row r="6042" spans="1:7" x14ac:dyDescent="0.2">
      <c r="A6042" t="str">
        <f t="shared" si="514"/>
        <v>HJURP</v>
      </c>
      <c r="B6042" t="s">
        <v>161</v>
      </c>
      <c r="C6042">
        <v>234762924</v>
      </c>
      <c r="D6042" t="s">
        <v>3</v>
      </c>
      <c r="E6042">
        <v>24</v>
      </c>
      <c r="F6042" t="s">
        <v>8840</v>
      </c>
      <c r="G6042">
        <v>0.31998174352800002</v>
      </c>
    </row>
    <row r="6043" spans="1:7" x14ac:dyDescent="0.2">
      <c r="A6043" t="str">
        <f t="shared" si="514"/>
        <v>HJURP</v>
      </c>
      <c r="B6043" t="s">
        <v>161</v>
      </c>
      <c r="C6043">
        <v>234762951</v>
      </c>
      <c r="D6043" t="s">
        <v>3</v>
      </c>
      <c r="E6043">
        <v>24</v>
      </c>
      <c r="F6043" t="s">
        <v>8841</v>
      </c>
      <c r="G6043">
        <v>0.81214035261899997</v>
      </c>
    </row>
    <row r="6044" spans="1:7" x14ac:dyDescent="0.2">
      <c r="A6044" t="str">
        <f t="shared" si="514"/>
        <v>HJURP</v>
      </c>
      <c r="B6044" t="s">
        <v>161</v>
      </c>
      <c r="C6044">
        <v>234763148</v>
      </c>
      <c r="D6044" t="s">
        <v>8</v>
      </c>
      <c r="E6044">
        <v>24</v>
      </c>
      <c r="F6044" t="s">
        <v>8842</v>
      </c>
      <c r="G6044">
        <v>0.95256487765700004</v>
      </c>
    </row>
    <row r="6045" spans="1:7" x14ac:dyDescent="0.2">
      <c r="A6045" t="str">
        <f t="shared" si="514"/>
        <v>HJURP</v>
      </c>
      <c r="B6045" t="s">
        <v>161</v>
      </c>
      <c r="C6045">
        <v>234763001</v>
      </c>
      <c r="D6045" t="s">
        <v>3</v>
      </c>
      <c r="E6045">
        <v>24</v>
      </c>
      <c r="F6045" t="s">
        <v>8843</v>
      </c>
      <c r="G6045">
        <v>0.49818885280000003</v>
      </c>
    </row>
    <row r="6046" spans="1:7" x14ac:dyDescent="0.2">
      <c r="A6046" t="str">
        <f t="shared" si="514"/>
        <v>HJURP</v>
      </c>
      <c r="B6046" t="s">
        <v>161</v>
      </c>
      <c r="C6046">
        <v>234762977</v>
      </c>
      <c r="D6046" t="s">
        <v>3</v>
      </c>
      <c r="E6046">
        <v>23</v>
      </c>
      <c r="F6046" t="s">
        <v>8844</v>
      </c>
      <c r="G6046">
        <v>1.22789161331</v>
      </c>
    </row>
    <row r="6047" spans="1:7" x14ac:dyDescent="0.2">
      <c r="A6047" t="str">
        <f t="shared" ref="A6047:A6056" si="515">"HK2"</f>
        <v>HK2</v>
      </c>
      <c r="B6047" t="s">
        <v>161</v>
      </c>
      <c r="C6047">
        <v>75061288</v>
      </c>
      <c r="D6047" t="s">
        <v>8</v>
      </c>
      <c r="E6047">
        <v>24</v>
      </c>
      <c r="F6047" t="s">
        <v>8845</v>
      </c>
      <c r="G6047">
        <v>0.99688180051999997</v>
      </c>
    </row>
    <row r="6048" spans="1:7" x14ac:dyDescent="0.2">
      <c r="A6048" t="str">
        <f t="shared" si="515"/>
        <v>HK2</v>
      </c>
      <c r="B6048" t="s">
        <v>161</v>
      </c>
      <c r="C6048">
        <v>75061230</v>
      </c>
      <c r="D6048" t="s">
        <v>8</v>
      </c>
      <c r="E6048">
        <v>23</v>
      </c>
      <c r="F6048" t="s">
        <v>8846</v>
      </c>
      <c r="G6048">
        <v>0.71154045806699995</v>
      </c>
    </row>
    <row r="6049" spans="1:7" x14ac:dyDescent="0.2">
      <c r="A6049" t="str">
        <f t="shared" si="515"/>
        <v>HK2</v>
      </c>
      <c r="B6049" t="s">
        <v>161</v>
      </c>
      <c r="C6049">
        <v>75061167</v>
      </c>
      <c r="D6049" t="s">
        <v>8</v>
      </c>
      <c r="E6049">
        <v>24</v>
      </c>
      <c r="F6049" t="s">
        <v>8847</v>
      </c>
      <c r="G6049">
        <v>1.6448868367200001E-2</v>
      </c>
    </row>
    <row r="6050" spans="1:7" x14ac:dyDescent="0.2">
      <c r="A6050" t="str">
        <f t="shared" si="515"/>
        <v>HK2</v>
      </c>
      <c r="B6050" t="s">
        <v>161</v>
      </c>
      <c r="C6050">
        <v>75061280</v>
      </c>
      <c r="D6050" t="s">
        <v>8</v>
      </c>
      <c r="E6050">
        <v>23</v>
      </c>
      <c r="F6050" t="s">
        <v>8848</v>
      </c>
      <c r="G6050">
        <v>0.77323628178799997</v>
      </c>
    </row>
    <row r="6051" spans="1:7" x14ac:dyDescent="0.2">
      <c r="A6051" t="str">
        <f t="shared" si="515"/>
        <v>HK2</v>
      </c>
      <c r="B6051" t="s">
        <v>161</v>
      </c>
      <c r="C6051">
        <v>75061232</v>
      </c>
      <c r="D6051" t="s">
        <v>3</v>
      </c>
      <c r="E6051">
        <v>23</v>
      </c>
      <c r="F6051" t="s">
        <v>8849</v>
      </c>
      <c r="G6051">
        <v>0.51132519990500003</v>
      </c>
    </row>
    <row r="6052" spans="1:7" x14ac:dyDescent="0.2">
      <c r="A6052" t="str">
        <f t="shared" si="515"/>
        <v>HK2</v>
      </c>
      <c r="B6052" t="s">
        <v>161</v>
      </c>
      <c r="C6052">
        <v>75061217</v>
      </c>
      <c r="D6052" t="s">
        <v>3</v>
      </c>
      <c r="E6052">
        <v>24</v>
      </c>
      <c r="F6052" t="s">
        <v>8850</v>
      </c>
      <c r="G6052">
        <v>-4.4393528492300001E-2</v>
      </c>
    </row>
    <row r="6053" spans="1:7" x14ac:dyDescent="0.2">
      <c r="A6053" t="str">
        <f t="shared" si="515"/>
        <v>HK2</v>
      </c>
      <c r="B6053" t="s">
        <v>161</v>
      </c>
      <c r="C6053">
        <v>75061191</v>
      </c>
      <c r="D6053" t="s">
        <v>3</v>
      </c>
      <c r="E6053">
        <v>22</v>
      </c>
      <c r="F6053" t="s">
        <v>8851</v>
      </c>
      <c r="G6053">
        <v>0.15392357260600001</v>
      </c>
    </row>
    <row r="6054" spans="1:7" x14ac:dyDescent="0.2">
      <c r="A6054" t="str">
        <f t="shared" si="515"/>
        <v>HK2</v>
      </c>
      <c r="B6054" t="s">
        <v>161</v>
      </c>
      <c r="C6054">
        <v>75061095</v>
      </c>
      <c r="D6054" t="s">
        <v>3</v>
      </c>
      <c r="E6054">
        <v>22</v>
      </c>
      <c r="F6054" t="s">
        <v>8852</v>
      </c>
      <c r="G6054">
        <v>1.22988191769</v>
      </c>
    </row>
    <row r="6055" spans="1:7" x14ac:dyDescent="0.2">
      <c r="A6055" t="str">
        <f t="shared" si="515"/>
        <v>HK2</v>
      </c>
      <c r="B6055" t="s">
        <v>161</v>
      </c>
      <c r="C6055">
        <v>75061153</v>
      </c>
      <c r="D6055" t="s">
        <v>8</v>
      </c>
      <c r="E6055">
        <v>23</v>
      </c>
      <c r="F6055" t="s">
        <v>8853</v>
      </c>
      <c r="G6055">
        <v>0.58056701943099998</v>
      </c>
    </row>
    <row r="6056" spans="1:7" x14ac:dyDescent="0.2">
      <c r="A6056" t="str">
        <f t="shared" si="515"/>
        <v>HK2</v>
      </c>
      <c r="B6056" t="s">
        <v>161</v>
      </c>
      <c r="C6056">
        <v>75061220</v>
      </c>
      <c r="D6056" t="s">
        <v>8</v>
      </c>
      <c r="E6056">
        <v>24</v>
      </c>
      <c r="F6056" t="s">
        <v>8854</v>
      </c>
      <c r="G6056">
        <v>0.72843799960699995</v>
      </c>
    </row>
    <row r="6057" spans="1:7" x14ac:dyDescent="0.2">
      <c r="A6057" t="str">
        <f t="shared" ref="A6057:A6066" si="516">"HMG20B"</f>
        <v>HMG20B</v>
      </c>
      <c r="B6057" t="s">
        <v>245</v>
      </c>
      <c r="C6057">
        <v>3573046</v>
      </c>
      <c r="D6057" t="s">
        <v>3</v>
      </c>
      <c r="E6057">
        <v>24</v>
      </c>
      <c r="F6057" t="s">
        <v>8855</v>
      </c>
      <c r="G6057">
        <v>8.3030335575199996E-2</v>
      </c>
    </row>
    <row r="6058" spans="1:7" x14ac:dyDescent="0.2">
      <c r="A6058" t="str">
        <f t="shared" si="516"/>
        <v>HMG20B</v>
      </c>
      <c r="B6058" t="s">
        <v>245</v>
      </c>
      <c r="C6058">
        <v>3572967</v>
      </c>
      <c r="D6058" t="s">
        <v>8</v>
      </c>
      <c r="E6058">
        <v>23</v>
      </c>
      <c r="F6058" t="s">
        <v>8856</v>
      </c>
      <c r="G6058">
        <v>0.89030455113399998</v>
      </c>
    </row>
    <row r="6059" spans="1:7" x14ac:dyDescent="0.2">
      <c r="A6059" t="str">
        <f t="shared" si="516"/>
        <v>HMG20B</v>
      </c>
      <c r="B6059" t="s">
        <v>245</v>
      </c>
      <c r="C6059">
        <v>3572950</v>
      </c>
      <c r="D6059" t="s">
        <v>8</v>
      </c>
      <c r="E6059">
        <v>24</v>
      </c>
      <c r="F6059" t="s">
        <v>8857</v>
      </c>
      <c r="G6059">
        <v>0.75154581258200004</v>
      </c>
    </row>
    <row r="6060" spans="1:7" x14ac:dyDescent="0.2">
      <c r="A6060" t="str">
        <f t="shared" si="516"/>
        <v>HMG20B</v>
      </c>
      <c r="B6060" t="s">
        <v>245</v>
      </c>
      <c r="C6060">
        <v>3572928</v>
      </c>
      <c r="D6060" t="s">
        <v>8</v>
      </c>
      <c r="E6060">
        <v>24</v>
      </c>
      <c r="F6060" t="s">
        <v>8858</v>
      </c>
      <c r="G6060">
        <v>2.73893895107E-2</v>
      </c>
    </row>
    <row r="6061" spans="1:7" x14ac:dyDescent="0.2">
      <c r="A6061" t="str">
        <f t="shared" si="516"/>
        <v>HMG20B</v>
      </c>
      <c r="B6061" t="s">
        <v>245</v>
      </c>
      <c r="C6061">
        <v>3573209</v>
      </c>
      <c r="D6061" t="s">
        <v>3</v>
      </c>
      <c r="E6061">
        <v>24</v>
      </c>
      <c r="F6061" t="s">
        <v>8859</v>
      </c>
      <c r="G6061">
        <v>0.38255026694700001</v>
      </c>
    </row>
    <row r="6062" spans="1:7" x14ac:dyDescent="0.2">
      <c r="A6062" t="str">
        <f t="shared" si="516"/>
        <v>HMG20B</v>
      </c>
      <c r="B6062" t="s">
        <v>245</v>
      </c>
      <c r="C6062">
        <v>3573138</v>
      </c>
      <c r="D6062" t="s">
        <v>3</v>
      </c>
      <c r="E6062">
        <v>24</v>
      </c>
      <c r="F6062" t="s">
        <v>8860</v>
      </c>
      <c r="G6062">
        <v>0.88786067416100001</v>
      </c>
    </row>
    <row r="6063" spans="1:7" x14ac:dyDescent="0.2">
      <c r="A6063" t="str">
        <f t="shared" si="516"/>
        <v>HMG20B</v>
      </c>
      <c r="B6063" t="s">
        <v>245</v>
      </c>
      <c r="C6063">
        <v>3573115</v>
      </c>
      <c r="D6063" t="s">
        <v>3</v>
      </c>
      <c r="E6063">
        <v>23</v>
      </c>
      <c r="F6063" t="s">
        <v>8861</v>
      </c>
      <c r="G6063">
        <v>3.3577466529199997E-2</v>
      </c>
    </row>
    <row r="6064" spans="1:7" x14ac:dyDescent="0.2">
      <c r="A6064" t="str">
        <f t="shared" si="516"/>
        <v>HMG20B</v>
      </c>
      <c r="B6064" t="s">
        <v>245</v>
      </c>
      <c r="C6064">
        <v>3573094</v>
      </c>
      <c r="D6064" t="s">
        <v>3</v>
      </c>
      <c r="E6064">
        <v>22</v>
      </c>
      <c r="F6064" t="s">
        <v>8862</v>
      </c>
      <c r="G6064">
        <v>-8.8101868243899997E-2</v>
      </c>
    </row>
    <row r="6065" spans="1:7" x14ac:dyDescent="0.2">
      <c r="A6065" t="str">
        <f t="shared" si="516"/>
        <v>HMG20B</v>
      </c>
      <c r="B6065" t="s">
        <v>245</v>
      </c>
      <c r="C6065">
        <v>3573204</v>
      </c>
      <c r="D6065" t="s">
        <v>8</v>
      </c>
      <c r="E6065">
        <v>23</v>
      </c>
      <c r="F6065" t="s">
        <v>8863</v>
      </c>
      <c r="G6065">
        <v>1.22183477471</v>
      </c>
    </row>
    <row r="6066" spans="1:7" x14ac:dyDescent="0.2">
      <c r="A6066" t="str">
        <f t="shared" si="516"/>
        <v>HMG20B</v>
      </c>
      <c r="B6066" t="s">
        <v>245</v>
      </c>
      <c r="C6066">
        <v>3573188</v>
      </c>
      <c r="D6066" t="s">
        <v>8</v>
      </c>
      <c r="E6066">
        <v>24</v>
      </c>
      <c r="F6066" t="s">
        <v>8864</v>
      </c>
      <c r="G6066">
        <v>0.131124384618</v>
      </c>
    </row>
    <row r="6067" spans="1:7" x14ac:dyDescent="0.2">
      <c r="A6067" t="str">
        <f t="shared" ref="A6067:A6086" si="517">"HMGCR"</f>
        <v>HMGCR</v>
      </c>
      <c r="B6067" t="s">
        <v>64</v>
      </c>
      <c r="C6067">
        <v>74632237</v>
      </c>
      <c r="D6067" t="s">
        <v>8</v>
      </c>
      <c r="E6067">
        <v>23</v>
      </c>
      <c r="F6067" t="s">
        <v>8865</v>
      </c>
      <c r="G6067">
        <v>2.9016908736300001E-2</v>
      </c>
    </row>
    <row r="6068" spans="1:7" x14ac:dyDescent="0.2">
      <c r="A6068" t="str">
        <f t="shared" si="517"/>
        <v>HMGCR</v>
      </c>
      <c r="B6068" t="s">
        <v>64</v>
      </c>
      <c r="C6068">
        <v>74632286</v>
      </c>
      <c r="D6068" t="s">
        <v>3</v>
      </c>
      <c r="E6068">
        <v>23</v>
      </c>
      <c r="F6068" t="s">
        <v>8866</v>
      </c>
      <c r="G6068">
        <v>-1.45258392095E-3</v>
      </c>
    </row>
    <row r="6069" spans="1:7" x14ac:dyDescent="0.2">
      <c r="A6069" t="str">
        <f t="shared" si="517"/>
        <v>HMGCR</v>
      </c>
      <c r="B6069" t="s">
        <v>64</v>
      </c>
      <c r="C6069">
        <v>74632340</v>
      </c>
      <c r="D6069" t="s">
        <v>3</v>
      </c>
      <c r="E6069">
        <v>24</v>
      </c>
      <c r="F6069" t="s">
        <v>8867</v>
      </c>
      <c r="G6069">
        <v>2.46176769287E-2</v>
      </c>
    </row>
    <row r="6070" spans="1:7" x14ac:dyDescent="0.2">
      <c r="A6070" t="str">
        <f t="shared" si="517"/>
        <v>HMGCR</v>
      </c>
      <c r="B6070" t="s">
        <v>64</v>
      </c>
      <c r="C6070">
        <v>74632400</v>
      </c>
      <c r="D6070" t="s">
        <v>3</v>
      </c>
      <c r="E6070">
        <v>23</v>
      </c>
      <c r="F6070" t="s">
        <v>8868</v>
      </c>
      <c r="G6070">
        <v>0.182248852791</v>
      </c>
    </row>
    <row r="6071" spans="1:7" x14ac:dyDescent="0.2">
      <c r="A6071" t="str">
        <f t="shared" si="517"/>
        <v>HMGCR</v>
      </c>
      <c r="B6071" t="s">
        <v>64</v>
      </c>
      <c r="C6071">
        <v>74632959</v>
      </c>
      <c r="D6071" t="s">
        <v>3</v>
      </c>
      <c r="E6071">
        <v>23</v>
      </c>
      <c r="F6071" t="s">
        <v>8869</v>
      </c>
      <c r="G6071">
        <v>-9.0743420587499998E-2</v>
      </c>
    </row>
    <row r="6072" spans="1:7" x14ac:dyDescent="0.2">
      <c r="A6072" t="str">
        <f t="shared" si="517"/>
        <v>HMGCR</v>
      </c>
      <c r="B6072" t="s">
        <v>64</v>
      </c>
      <c r="C6072">
        <v>74633053</v>
      </c>
      <c r="D6072" t="s">
        <v>3</v>
      </c>
      <c r="E6072">
        <v>23</v>
      </c>
      <c r="F6072" t="s">
        <v>8870</v>
      </c>
      <c r="G6072">
        <v>1.1781462575299999</v>
      </c>
    </row>
    <row r="6073" spans="1:7" x14ac:dyDescent="0.2">
      <c r="A6073" t="str">
        <f t="shared" si="517"/>
        <v>HMGCR</v>
      </c>
      <c r="B6073" t="s">
        <v>64</v>
      </c>
      <c r="C6073">
        <v>74633228</v>
      </c>
      <c r="D6073" t="s">
        <v>3</v>
      </c>
      <c r="E6073">
        <v>24</v>
      </c>
      <c r="F6073" t="s">
        <v>8871</v>
      </c>
      <c r="G6073">
        <v>0.92950971665799997</v>
      </c>
    </row>
    <row r="6074" spans="1:7" x14ac:dyDescent="0.2">
      <c r="A6074" t="str">
        <f t="shared" si="517"/>
        <v>HMGCR</v>
      </c>
      <c r="B6074" t="s">
        <v>64</v>
      </c>
      <c r="C6074">
        <v>74633235</v>
      </c>
      <c r="D6074" t="s">
        <v>3</v>
      </c>
      <c r="E6074">
        <v>24</v>
      </c>
      <c r="F6074" t="s">
        <v>8872</v>
      </c>
      <c r="G6074">
        <v>0.69104968884899998</v>
      </c>
    </row>
    <row r="6075" spans="1:7" x14ac:dyDescent="0.2">
      <c r="A6075" t="str">
        <f t="shared" si="517"/>
        <v>HMGCR</v>
      </c>
      <c r="B6075" t="s">
        <v>64</v>
      </c>
      <c r="C6075">
        <v>74632129</v>
      </c>
      <c r="D6075" t="s">
        <v>8</v>
      </c>
      <c r="E6075">
        <v>23</v>
      </c>
      <c r="F6075" t="s">
        <v>8873</v>
      </c>
      <c r="G6075">
        <v>-1.8349268816900001E-2</v>
      </c>
    </row>
    <row r="6076" spans="1:7" x14ac:dyDescent="0.2">
      <c r="A6076" t="str">
        <f t="shared" si="517"/>
        <v>HMGCR</v>
      </c>
      <c r="B6076" t="s">
        <v>64</v>
      </c>
      <c r="C6076">
        <v>74632209</v>
      </c>
      <c r="D6076" t="s">
        <v>8</v>
      </c>
      <c r="E6076">
        <v>24</v>
      </c>
      <c r="F6076" t="s">
        <v>8874</v>
      </c>
      <c r="G6076">
        <v>7.2511829398200001E-2</v>
      </c>
    </row>
    <row r="6077" spans="1:7" x14ac:dyDescent="0.2">
      <c r="A6077" t="str">
        <f t="shared" si="517"/>
        <v>HMGCR</v>
      </c>
      <c r="B6077" t="s">
        <v>64</v>
      </c>
      <c r="C6077">
        <v>74632132</v>
      </c>
      <c r="D6077" t="s">
        <v>3</v>
      </c>
      <c r="E6077">
        <v>22</v>
      </c>
      <c r="F6077" t="s">
        <v>8875</v>
      </c>
      <c r="G6077">
        <v>2.9849295274200001E-2</v>
      </c>
    </row>
    <row r="6078" spans="1:7" x14ac:dyDescent="0.2">
      <c r="A6078" t="str">
        <f t="shared" si="517"/>
        <v>HMGCR</v>
      </c>
      <c r="B6078" t="s">
        <v>64</v>
      </c>
      <c r="C6078">
        <v>74633222</v>
      </c>
      <c r="D6078" t="s">
        <v>8</v>
      </c>
      <c r="E6078">
        <v>24</v>
      </c>
      <c r="F6078" t="s">
        <v>8876</v>
      </c>
      <c r="G6078">
        <v>0.25271291428999998</v>
      </c>
    </row>
    <row r="6079" spans="1:7" x14ac:dyDescent="0.2">
      <c r="A6079" t="str">
        <f t="shared" si="517"/>
        <v>HMGCR</v>
      </c>
      <c r="B6079" t="s">
        <v>64</v>
      </c>
      <c r="C6079">
        <v>74632280</v>
      </c>
      <c r="D6079" t="s">
        <v>8</v>
      </c>
      <c r="E6079">
        <v>24</v>
      </c>
      <c r="F6079" t="s">
        <v>8877</v>
      </c>
      <c r="G6079">
        <v>-3.6664121783999998E-2</v>
      </c>
    </row>
    <row r="6080" spans="1:7" x14ac:dyDescent="0.2">
      <c r="A6080" t="str">
        <f t="shared" si="517"/>
        <v>HMGCR</v>
      </c>
      <c r="B6080" t="s">
        <v>64</v>
      </c>
      <c r="C6080">
        <v>74632344</v>
      </c>
      <c r="D6080" t="s">
        <v>8</v>
      </c>
      <c r="E6080">
        <v>24</v>
      </c>
      <c r="F6080" t="s">
        <v>8878</v>
      </c>
      <c r="G6080">
        <v>4.8904117806300003E-2</v>
      </c>
    </row>
    <row r="6081" spans="1:7" x14ac:dyDescent="0.2">
      <c r="A6081" t="str">
        <f t="shared" si="517"/>
        <v>HMGCR</v>
      </c>
      <c r="B6081" t="s">
        <v>64</v>
      </c>
      <c r="C6081">
        <v>74632377</v>
      </c>
      <c r="D6081" t="s">
        <v>8</v>
      </c>
      <c r="E6081">
        <v>24</v>
      </c>
      <c r="F6081" t="s">
        <v>8879</v>
      </c>
      <c r="G6081">
        <v>0.15776874755100001</v>
      </c>
    </row>
    <row r="6082" spans="1:7" x14ac:dyDescent="0.2">
      <c r="A6082" t="str">
        <f t="shared" si="517"/>
        <v>HMGCR</v>
      </c>
      <c r="B6082" t="s">
        <v>64</v>
      </c>
      <c r="C6082">
        <v>74633277</v>
      </c>
      <c r="D6082" t="s">
        <v>8</v>
      </c>
      <c r="E6082">
        <v>24</v>
      </c>
      <c r="F6082" t="s">
        <v>8880</v>
      </c>
      <c r="G6082">
        <v>0.423325148998</v>
      </c>
    </row>
    <row r="6083" spans="1:7" x14ac:dyDescent="0.2">
      <c r="A6083" t="str">
        <f t="shared" si="517"/>
        <v>HMGCR</v>
      </c>
      <c r="B6083" t="s">
        <v>64</v>
      </c>
      <c r="C6083">
        <v>74633035</v>
      </c>
      <c r="D6083" t="s">
        <v>8</v>
      </c>
      <c r="E6083">
        <v>24</v>
      </c>
      <c r="F6083" t="s">
        <v>8881</v>
      </c>
      <c r="G6083">
        <v>0.21711203416700001</v>
      </c>
    </row>
    <row r="6084" spans="1:7" x14ac:dyDescent="0.2">
      <c r="A6084" t="str">
        <f t="shared" si="517"/>
        <v>HMGCR</v>
      </c>
      <c r="B6084" t="s">
        <v>64</v>
      </c>
      <c r="C6084">
        <v>74633040</v>
      </c>
      <c r="D6084" t="s">
        <v>8</v>
      </c>
      <c r="E6084">
        <v>24</v>
      </c>
      <c r="F6084" t="s">
        <v>8882</v>
      </c>
      <c r="G6084">
        <v>0.89234402581500005</v>
      </c>
    </row>
    <row r="6085" spans="1:7" x14ac:dyDescent="0.2">
      <c r="A6085" t="str">
        <f t="shared" si="517"/>
        <v>HMGCR</v>
      </c>
      <c r="B6085" t="s">
        <v>64</v>
      </c>
      <c r="C6085">
        <v>74633152</v>
      </c>
      <c r="D6085" t="s">
        <v>8</v>
      </c>
      <c r="E6085">
        <v>24</v>
      </c>
      <c r="F6085" t="s">
        <v>8883</v>
      </c>
      <c r="G6085">
        <v>0.34155686510799999</v>
      </c>
    </row>
    <row r="6086" spans="1:7" x14ac:dyDescent="0.2">
      <c r="A6086" t="str">
        <f t="shared" si="517"/>
        <v>HMGCR</v>
      </c>
      <c r="B6086" t="s">
        <v>64</v>
      </c>
      <c r="C6086">
        <v>74633157</v>
      </c>
      <c r="D6086" t="s">
        <v>8</v>
      </c>
      <c r="E6086">
        <v>24</v>
      </c>
      <c r="F6086" t="s">
        <v>8884</v>
      </c>
      <c r="G6086">
        <v>0.30287483699599999</v>
      </c>
    </row>
    <row r="6087" spans="1:7" x14ac:dyDescent="0.2">
      <c r="A6087" t="str">
        <f t="shared" ref="A6087:A6096" si="518">"HMGCS1"</f>
        <v>HMGCS1</v>
      </c>
      <c r="B6087" t="s">
        <v>64</v>
      </c>
      <c r="C6087">
        <v>43313529</v>
      </c>
      <c r="D6087" t="s">
        <v>3</v>
      </c>
      <c r="E6087">
        <v>23</v>
      </c>
      <c r="F6087" t="s">
        <v>8885</v>
      </c>
      <c r="G6087">
        <v>0.54639837274799996</v>
      </c>
    </row>
    <row r="6088" spans="1:7" x14ac:dyDescent="0.2">
      <c r="A6088" t="str">
        <f t="shared" si="518"/>
        <v>HMGCS1</v>
      </c>
      <c r="B6088" t="s">
        <v>64</v>
      </c>
      <c r="C6088">
        <v>43313596</v>
      </c>
      <c r="D6088" t="s">
        <v>8</v>
      </c>
      <c r="E6088">
        <v>24</v>
      </c>
      <c r="F6088" t="s">
        <v>8886</v>
      </c>
      <c r="G6088">
        <v>8.2161308987500001E-2</v>
      </c>
    </row>
    <row r="6089" spans="1:7" x14ac:dyDescent="0.2">
      <c r="A6089" t="str">
        <f t="shared" si="518"/>
        <v>HMGCS1</v>
      </c>
      <c r="B6089" t="s">
        <v>64</v>
      </c>
      <c r="C6089">
        <v>43313588</v>
      </c>
      <c r="D6089" t="s">
        <v>8</v>
      </c>
      <c r="E6089">
        <v>24</v>
      </c>
      <c r="F6089" t="s">
        <v>8887</v>
      </c>
      <c r="G6089">
        <v>0.40844078733599998</v>
      </c>
    </row>
    <row r="6090" spans="1:7" x14ac:dyDescent="0.2">
      <c r="A6090" t="str">
        <f t="shared" si="518"/>
        <v>HMGCS1</v>
      </c>
      <c r="B6090" t="s">
        <v>64</v>
      </c>
      <c r="C6090">
        <v>43313565</v>
      </c>
      <c r="D6090" t="s">
        <v>8</v>
      </c>
      <c r="E6090">
        <v>23</v>
      </c>
      <c r="F6090" t="s">
        <v>8888</v>
      </c>
      <c r="G6090">
        <v>0.95722305719</v>
      </c>
    </row>
    <row r="6091" spans="1:7" x14ac:dyDescent="0.2">
      <c r="A6091" t="str">
        <f t="shared" si="518"/>
        <v>HMGCS1</v>
      </c>
      <c r="B6091" t="s">
        <v>64</v>
      </c>
      <c r="C6091">
        <v>43313395</v>
      </c>
      <c r="D6091" t="s">
        <v>8</v>
      </c>
      <c r="E6091">
        <v>24</v>
      </c>
      <c r="F6091" t="s">
        <v>8889</v>
      </c>
      <c r="G6091">
        <v>0.306998395822</v>
      </c>
    </row>
    <row r="6092" spans="1:7" x14ac:dyDescent="0.2">
      <c r="A6092" t="str">
        <f t="shared" si="518"/>
        <v>HMGCS1</v>
      </c>
      <c r="B6092" t="s">
        <v>64</v>
      </c>
      <c r="C6092">
        <v>43313360</v>
      </c>
      <c r="D6092" t="s">
        <v>3</v>
      </c>
      <c r="E6092">
        <v>24</v>
      </c>
      <c r="F6092" t="s">
        <v>8890</v>
      </c>
      <c r="G6092">
        <v>0.91525964923299996</v>
      </c>
    </row>
    <row r="6093" spans="1:7" x14ac:dyDescent="0.2">
      <c r="A6093" t="str">
        <f t="shared" si="518"/>
        <v>HMGCS1</v>
      </c>
      <c r="B6093" t="s">
        <v>64</v>
      </c>
      <c r="C6093">
        <v>43313556</v>
      </c>
      <c r="D6093" t="s">
        <v>3</v>
      </c>
      <c r="E6093">
        <v>24</v>
      </c>
      <c r="F6093" t="s">
        <v>8891</v>
      </c>
      <c r="G6093">
        <v>0.73713172395899995</v>
      </c>
    </row>
    <row r="6094" spans="1:7" x14ac:dyDescent="0.2">
      <c r="A6094" t="str">
        <f t="shared" si="518"/>
        <v>HMGCS1</v>
      </c>
      <c r="B6094" t="s">
        <v>64</v>
      </c>
      <c r="C6094">
        <v>43313522</v>
      </c>
      <c r="D6094" t="s">
        <v>3</v>
      </c>
      <c r="E6094">
        <v>23</v>
      </c>
      <c r="F6094" t="s">
        <v>8892</v>
      </c>
      <c r="G6094">
        <v>1.12751729358</v>
      </c>
    </row>
    <row r="6095" spans="1:7" x14ac:dyDescent="0.2">
      <c r="A6095" t="str">
        <f t="shared" si="518"/>
        <v>HMGCS1</v>
      </c>
      <c r="B6095" t="s">
        <v>64</v>
      </c>
      <c r="C6095">
        <v>43313609</v>
      </c>
      <c r="D6095" t="s">
        <v>3</v>
      </c>
      <c r="E6095">
        <v>24</v>
      </c>
      <c r="F6095" t="s">
        <v>8893</v>
      </c>
      <c r="G6095">
        <v>0.158203494872</v>
      </c>
    </row>
    <row r="6096" spans="1:7" x14ac:dyDescent="0.2">
      <c r="A6096" t="str">
        <f t="shared" si="518"/>
        <v>HMGCS1</v>
      </c>
      <c r="B6096" t="s">
        <v>64</v>
      </c>
      <c r="C6096">
        <v>43313447</v>
      </c>
      <c r="D6096" t="s">
        <v>8</v>
      </c>
      <c r="E6096">
        <v>24</v>
      </c>
      <c r="F6096" t="s">
        <v>8894</v>
      </c>
      <c r="G6096">
        <v>0.45471825177399999</v>
      </c>
    </row>
    <row r="6097" spans="1:7" x14ac:dyDescent="0.2">
      <c r="A6097" t="str">
        <f t="shared" ref="A6097:A6106" si="519">"HNRNPC"</f>
        <v>HNRNPC</v>
      </c>
      <c r="B6097" t="s">
        <v>86</v>
      </c>
      <c r="C6097">
        <v>21737378</v>
      </c>
      <c r="D6097" t="s">
        <v>3</v>
      </c>
      <c r="E6097">
        <v>24</v>
      </c>
      <c r="F6097" t="s">
        <v>8895</v>
      </c>
      <c r="G6097">
        <v>1.4347896043699999</v>
      </c>
    </row>
    <row r="6098" spans="1:7" x14ac:dyDescent="0.2">
      <c r="A6098" t="str">
        <f t="shared" si="519"/>
        <v>HNRNPC</v>
      </c>
      <c r="B6098" t="s">
        <v>86</v>
      </c>
      <c r="C6098">
        <v>21737464</v>
      </c>
      <c r="D6098" t="s">
        <v>8</v>
      </c>
      <c r="E6098">
        <v>24</v>
      </c>
      <c r="F6098" t="s">
        <v>8896</v>
      </c>
      <c r="G6098">
        <v>7.2838709133799997E-3</v>
      </c>
    </row>
    <row r="6099" spans="1:7" x14ac:dyDescent="0.2">
      <c r="A6099" t="str">
        <f t="shared" si="519"/>
        <v>HNRNPC</v>
      </c>
      <c r="B6099" t="s">
        <v>86</v>
      </c>
      <c r="C6099">
        <v>21737374</v>
      </c>
      <c r="D6099" t="s">
        <v>8</v>
      </c>
      <c r="E6099">
        <v>24</v>
      </c>
      <c r="F6099" t="s">
        <v>8897</v>
      </c>
      <c r="G6099">
        <v>0.20196541817700001</v>
      </c>
    </row>
    <row r="6100" spans="1:7" x14ac:dyDescent="0.2">
      <c r="A6100" t="str">
        <f t="shared" si="519"/>
        <v>HNRNPC</v>
      </c>
      <c r="B6100" t="s">
        <v>86</v>
      </c>
      <c r="C6100">
        <v>21737586</v>
      </c>
      <c r="D6100" t="s">
        <v>3</v>
      </c>
      <c r="E6100">
        <v>26</v>
      </c>
      <c r="F6100" t="s">
        <v>8898</v>
      </c>
      <c r="G6100">
        <v>1.36324497746</v>
      </c>
    </row>
    <row r="6101" spans="1:7" x14ac:dyDescent="0.2">
      <c r="A6101" t="str">
        <f t="shared" si="519"/>
        <v>HNRNPC</v>
      </c>
      <c r="B6101" t="s">
        <v>86</v>
      </c>
      <c r="C6101">
        <v>21737432</v>
      </c>
      <c r="D6101" t="s">
        <v>3</v>
      </c>
      <c r="E6101">
        <v>25</v>
      </c>
      <c r="F6101" t="s">
        <v>8899</v>
      </c>
      <c r="G6101">
        <v>-1.8484604198899999E-2</v>
      </c>
    </row>
    <row r="6102" spans="1:7" x14ac:dyDescent="0.2">
      <c r="A6102" t="str">
        <f t="shared" si="519"/>
        <v>HNRNPC</v>
      </c>
      <c r="B6102" t="s">
        <v>86</v>
      </c>
      <c r="C6102">
        <v>21737427</v>
      </c>
      <c r="D6102" t="s">
        <v>3</v>
      </c>
      <c r="E6102">
        <v>25</v>
      </c>
      <c r="F6102" t="s">
        <v>8900</v>
      </c>
      <c r="G6102">
        <v>6.4151132061799995E-2</v>
      </c>
    </row>
    <row r="6103" spans="1:7" x14ac:dyDescent="0.2">
      <c r="A6103" t="str">
        <f t="shared" si="519"/>
        <v>HNRNPC</v>
      </c>
      <c r="B6103" t="s">
        <v>86</v>
      </c>
      <c r="C6103">
        <v>21737412</v>
      </c>
      <c r="D6103" t="s">
        <v>3</v>
      </c>
      <c r="E6103">
        <v>25</v>
      </c>
      <c r="F6103" t="s">
        <v>8901</v>
      </c>
      <c r="G6103">
        <v>5.9756152764099998E-2</v>
      </c>
    </row>
    <row r="6104" spans="1:7" x14ac:dyDescent="0.2">
      <c r="A6104" t="str">
        <f t="shared" si="519"/>
        <v>HNRNPC</v>
      </c>
      <c r="B6104" t="s">
        <v>86</v>
      </c>
      <c r="C6104">
        <v>21737398</v>
      </c>
      <c r="D6104" t="s">
        <v>3</v>
      </c>
      <c r="E6104">
        <v>24</v>
      </c>
      <c r="F6104" t="s">
        <v>8902</v>
      </c>
      <c r="G6104">
        <v>0.120502937358</v>
      </c>
    </row>
    <row r="6105" spans="1:7" x14ac:dyDescent="0.2">
      <c r="A6105" t="str">
        <f t="shared" si="519"/>
        <v>HNRNPC</v>
      </c>
      <c r="B6105" t="s">
        <v>86</v>
      </c>
      <c r="C6105">
        <v>21737267</v>
      </c>
      <c r="D6105" t="s">
        <v>3</v>
      </c>
      <c r="E6105">
        <v>23</v>
      </c>
      <c r="F6105" t="s">
        <v>8903</v>
      </c>
      <c r="G6105">
        <v>4.8640840466500003E-2</v>
      </c>
    </row>
    <row r="6106" spans="1:7" x14ac:dyDescent="0.2">
      <c r="A6106" t="str">
        <f t="shared" si="519"/>
        <v>HNRNPC</v>
      </c>
      <c r="B6106" t="s">
        <v>86</v>
      </c>
      <c r="C6106">
        <v>21737295</v>
      </c>
      <c r="D6106" t="s">
        <v>3</v>
      </c>
      <c r="E6106">
        <v>23</v>
      </c>
      <c r="F6106" t="s">
        <v>8904</v>
      </c>
      <c r="G6106">
        <v>-5.6118868771000002E-2</v>
      </c>
    </row>
    <row r="6107" spans="1:7" x14ac:dyDescent="0.2">
      <c r="A6107" t="str">
        <f t="shared" ref="A6107:A6116" si="520">"HNRNPU"</f>
        <v>HNRNPU</v>
      </c>
      <c r="B6107" t="s">
        <v>35</v>
      </c>
      <c r="C6107">
        <v>245027640</v>
      </c>
      <c r="D6107" t="s">
        <v>3</v>
      </c>
      <c r="E6107">
        <v>24</v>
      </c>
      <c r="F6107" t="s">
        <v>8905</v>
      </c>
      <c r="G6107">
        <v>8.1857126791400003E-2</v>
      </c>
    </row>
    <row r="6108" spans="1:7" x14ac:dyDescent="0.2">
      <c r="A6108" t="str">
        <f t="shared" si="520"/>
        <v>HNRNPU</v>
      </c>
      <c r="B6108" t="s">
        <v>35</v>
      </c>
      <c r="C6108">
        <v>245027654</v>
      </c>
      <c r="D6108" t="s">
        <v>3</v>
      </c>
      <c r="E6108">
        <v>23</v>
      </c>
      <c r="F6108" t="s">
        <v>8906</v>
      </c>
      <c r="G6108">
        <v>0.40236561768099999</v>
      </c>
    </row>
    <row r="6109" spans="1:7" x14ac:dyDescent="0.2">
      <c r="A6109" t="str">
        <f t="shared" si="520"/>
        <v>HNRNPU</v>
      </c>
      <c r="B6109" t="s">
        <v>35</v>
      </c>
      <c r="C6109">
        <v>245027756</v>
      </c>
      <c r="D6109" t="s">
        <v>3</v>
      </c>
      <c r="E6109">
        <v>24</v>
      </c>
      <c r="F6109" t="s">
        <v>8907</v>
      </c>
      <c r="G6109">
        <v>0.483477764368</v>
      </c>
    </row>
    <row r="6110" spans="1:7" x14ac:dyDescent="0.2">
      <c r="A6110" t="str">
        <f t="shared" si="520"/>
        <v>HNRNPU</v>
      </c>
      <c r="B6110" t="s">
        <v>35</v>
      </c>
      <c r="C6110">
        <v>245027773</v>
      </c>
      <c r="D6110" t="s">
        <v>3</v>
      </c>
      <c r="E6110">
        <v>23</v>
      </c>
      <c r="F6110" t="s">
        <v>8908</v>
      </c>
      <c r="G6110">
        <v>1.4711611794299999</v>
      </c>
    </row>
    <row r="6111" spans="1:7" x14ac:dyDescent="0.2">
      <c r="A6111" t="str">
        <f t="shared" si="520"/>
        <v>HNRNPU</v>
      </c>
      <c r="B6111" t="s">
        <v>35</v>
      </c>
      <c r="C6111">
        <v>245027601</v>
      </c>
      <c r="D6111" t="s">
        <v>8</v>
      </c>
      <c r="E6111">
        <v>24</v>
      </c>
      <c r="F6111" t="s">
        <v>8909</v>
      </c>
      <c r="G6111">
        <v>0.27511332598400001</v>
      </c>
    </row>
    <row r="6112" spans="1:7" x14ac:dyDescent="0.2">
      <c r="A6112" t="str">
        <f t="shared" si="520"/>
        <v>HNRNPU</v>
      </c>
      <c r="B6112" t="s">
        <v>35</v>
      </c>
      <c r="C6112">
        <v>245027651</v>
      </c>
      <c r="D6112" t="s">
        <v>8</v>
      </c>
      <c r="E6112">
        <v>23</v>
      </c>
      <c r="F6112" t="s">
        <v>8910</v>
      </c>
      <c r="G6112">
        <v>0.19134719070100001</v>
      </c>
    </row>
    <row r="6113" spans="1:7" x14ac:dyDescent="0.2">
      <c r="A6113" t="str">
        <f t="shared" si="520"/>
        <v>HNRNPU</v>
      </c>
      <c r="B6113" t="s">
        <v>35</v>
      </c>
      <c r="C6113">
        <v>245027704</v>
      </c>
      <c r="D6113" t="s">
        <v>8</v>
      </c>
      <c r="E6113">
        <v>24</v>
      </c>
      <c r="F6113" t="s">
        <v>8911</v>
      </c>
      <c r="G6113">
        <v>0.292850160784</v>
      </c>
    </row>
    <row r="6114" spans="1:7" x14ac:dyDescent="0.2">
      <c r="A6114" t="str">
        <f t="shared" si="520"/>
        <v>HNRNPU</v>
      </c>
      <c r="B6114" t="s">
        <v>35</v>
      </c>
      <c r="C6114">
        <v>245027760</v>
      </c>
      <c r="D6114" t="s">
        <v>8</v>
      </c>
      <c r="E6114">
        <v>22</v>
      </c>
      <c r="F6114" t="s">
        <v>8912</v>
      </c>
      <c r="G6114">
        <v>0.14888425605</v>
      </c>
    </row>
    <row r="6115" spans="1:7" x14ac:dyDescent="0.2">
      <c r="A6115" t="str">
        <f t="shared" si="520"/>
        <v>HNRNPU</v>
      </c>
      <c r="B6115" t="s">
        <v>35</v>
      </c>
      <c r="C6115">
        <v>245027770</v>
      </c>
      <c r="D6115" t="s">
        <v>8</v>
      </c>
      <c r="E6115">
        <v>24</v>
      </c>
      <c r="F6115" t="s">
        <v>8913</v>
      </c>
      <c r="G6115">
        <v>1.0453610562</v>
      </c>
    </row>
    <row r="6116" spans="1:7" x14ac:dyDescent="0.2">
      <c r="A6116" t="str">
        <f t="shared" si="520"/>
        <v>HNRNPU</v>
      </c>
      <c r="B6116" t="s">
        <v>35</v>
      </c>
      <c r="C6116">
        <v>245027619</v>
      </c>
      <c r="D6116" t="s">
        <v>3</v>
      </c>
      <c r="E6116">
        <v>22</v>
      </c>
      <c r="F6116" t="s">
        <v>8914</v>
      </c>
      <c r="G6116">
        <v>-4.1589084724600003E-2</v>
      </c>
    </row>
    <row r="6117" spans="1:7" x14ac:dyDescent="0.2">
      <c r="A6117" t="str">
        <f t="shared" ref="A6117:A6126" si="521">"HPS5"</f>
        <v>HPS5</v>
      </c>
      <c r="B6117" t="s">
        <v>291</v>
      </c>
      <c r="C6117">
        <v>18343602</v>
      </c>
      <c r="D6117" t="s">
        <v>3</v>
      </c>
      <c r="E6117">
        <v>24</v>
      </c>
      <c r="F6117" t="s">
        <v>8915</v>
      </c>
      <c r="G6117">
        <v>0.61496153205399995</v>
      </c>
    </row>
    <row r="6118" spans="1:7" x14ac:dyDescent="0.2">
      <c r="A6118" t="str">
        <f t="shared" si="521"/>
        <v>HPS5</v>
      </c>
      <c r="B6118" t="s">
        <v>291</v>
      </c>
      <c r="C6118">
        <v>18343694</v>
      </c>
      <c r="D6118" t="s">
        <v>8</v>
      </c>
      <c r="E6118">
        <v>24</v>
      </c>
      <c r="F6118" t="s">
        <v>8916</v>
      </c>
      <c r="G6118">
        <v>0.79357802557699997</v>
      </c>
    </row>
    <row r="6119" spans="1:7" x14ac:dyDescent="0.2">
      <c r="A6119" t="str">
        <f t="shared" si="521"/>
        <v>HPS5</v>
      </c>
      <c r="B6119" t="s">
        <v>291</v>
      </c>
      <c r="C6119">
        <v>18343766</v>
      </c>
      <c r="D6119" t="s">
        <v>8</v>
      </c>
      <c r="E6119">
        <v>25</v>
      </c>
      <c r="F6119" t="s">
        <v>8917</v>
      </c>
      <c r="G6119">
        <v>0.53209103031500005</v>
      </c>
    </row>
    <row r="6120" spans="1:7" x14ac:dyDescent="0.2">
      <c r="A6120" t="str">
        <f t="shared" si="521"/>
        <v>HPS5</v>
      </c>
      <c r="B6120" t="s">
        <v>291</v>
      </c>
      <c r="C6120">
        <v>18343611</v>
      </c>
      <c r="D6120" t="s">
        <v>3</v>
      </c>
      <c r="E6120">
        <v>24</v>
      </c>
      <c r="F6120" t="s">
        <v>8918</v>
      </c>
      <c r="G6120">
        <v>0.15962174928199999</v>
      </c>
    </row>
    <row r="6121" spans="1:7" x14ac:dyDescent="0.2">
      <c r="A6121" t="str">
        <f t="shared" si="521"/>
        <v>HPS5</v>
      </c>
      <c r="B6121" t="s">
        <v>291</v>
      </c>
      <c r="C6121">
        <v>18343714</v>
      </c>
      <c r="D6121" t="s">
        <v>3</v>
      </c>
      <c r="E6121">
        <v>24</v>
      </c>
      <c r="F6121" t="s">
        <v>8919</v>
      </c>
      <c r="G6121">
        <v>0.40208963591699998</v>
      </c>
    </row>
    <row r="6122" spans="1:7" x14ac:dyDescent="0.2">
      <c r="A6122" t="str">
        <f t="shared" si="521"/>
        <v>HPS5</v>
      </c>
      <c r="B6122" t="s">
        <v>291</v>
      </c>
      <c r="C6122">
        <v>18343732</v>
      </c>
      <c r="D6122" t="s">
        <v>3</v>
      </c>
      <c r="E6122">
        <v>25</v>
      </c>
      <c r="F6122" t="s">
        <v>8920</v>
      </c>
      <c r="G6122">
        <v>0.115373663342</v>
      </c>
    </row>
    <row r="6123" spans="1:7" x14ac:dyDescent="0.2">
      <c r="A6123" t="str">
        <f t="shared" si="521"/>
        <v>HPS5</v>
      </c>
      <c r="B6123" t="s">
        <v>291</v>
      </c>
      <c r="C6123">
        <v>18343588</v>
      </c>
      <c r="D6123" t="s">
        <v>8</v>
      </c>
      <c r="E6123">
        <v>24</v>
      </c>
      <c r="F6123" t="s">
        <v>8921</v>
      </c>
      <c r="G6123">
        <v>0.99020886795399998</v>
      </c>
    </row>
    <row r="6124" spans="1:7" x14ac:dyDescent="0.2">
      <c r="A6124" t="str">
        <f t="shared" si="521"/>
        <v>HPS5</v>
      </c>
      <c r="B6124" t="s">
        <v>291</v>
      </c>
      <c r="C6124">
        <v>18343658</v>
      </c>
      <c r="D6124" t="s">
        <v>8</v>
      </c>
      <c r="E6124">
        <v>23</v>
      </c>
      <c r="F6124" t="s">
        <v>8922</v>
      </c>
      <c r="G6124">
        <v>1.2162131064699999</v>
      </c>
    </row>
    <row r="6125" spans="1:7" x14ac:dyDescent="0.2">
      <c r="A6125" t="str">
        <f t="shared" si="521"/>
        <v>HPS5</v>
      </c>
      <c r="B6125" t="s">
        <v>291</v>
      </c>
      <c r="C6125">
        <v>18343581</v>
      </c>
      <c r="D6125" t="s">
        <v>3</v>
      </c>
      <c r="E6125">
        <v>25</v>
      </c>
      <c r="F6125" t="s">
        <v>8923</v>
      </c>
      <c r="G6125">
        <v>0.52988621090300003</v>
      </c>
    </row>
    <row r="6126" spans="1:7" x14ac:dyDescent="0.2">
      <c r="A6126" t="str">
        <f t="shared" si="521"/>
        <v>HPS5</v>
      </c>
      <c r="B6126" t="s">
        <v>291</v>
      </c>
      <c r="C6126">
        <v>18343453</v>
      </c>
      <c r="D6126" t="s">
        <v>3</v>
      </c>
      <c r="E6126">
        <v>24</v>
      </c>
      <c r="F6126" t="s">
        <v>8924</v>
      </c>
      <c r="G6126">
        <v>4.1107332820899997E-2</v>
      </c>
    </row>
    <row r="6127" spans="1:7" x14ac:dyDescent="0.2">
      <c r="A6127" t="str">
        <f t="shared" ref="A6127:A6136" si="522">"HSCB"</f>
        <v>HSCB</v>
      </c>
      <c r="B6127" t="s">
        <v>193</v>
      </c>
      <c r="C6127">
        <v>29138281</v>
      </c>
      <c r="D6127" t="s">
        <v>3</v>
      </c>
      <c r="E6127">
        <v>24</v>
      </c>
      <c r="F6127" t="s">
        <v>8925</v>
      </c>
      <c r="G6127">
        <v>0.248294386793</v>
      </c>
    </row>
    <row r="6128" spans="1:7" x14ac:dyDescent="0.2">
      <c r="A6128" t="str">
        <f t="shared" si="522"/>
        <v>HSCB</v>
      </c>
      <c r="B6128" t="s">
        <v>193</v>
      </c>
      <c r="C6128">
        <v>29137985</v>
      </c>
      <c r="D6128" t="s">
        <v>3</v>
      </c>
      <c r="E6128">
        <v>23</v>
      </c>
      <c r="F6128" t="s">
        <v>8926</v>
      </c>
      <c r="G6128">
        <v>0.16095856635899999</v>
      </c>
    </row>
    <row r="6129" spans="1:7" x14ac:dyDescent="0.2">
      <c r="A6129" t="str">
        <f t="shared" si="522"/>
        <v>HSCB</v>
      </c>
      <c r="B6129" t="s">
        <v>193</v>
      </c>
      <c r="C6129">
        <v>29138286</v>
      </c>
      <c r="D6129" t="s">
        <v>3</v>
      </c>
      <c r="E6129">
        <v>22</v>
      </c>
      <c r="F6129" t="s">
        <v>8927</v>
      </c>
      <c r="G6129">
        <v>0.52615201873999995</v>
      </c>
    </row>
    <row r="6130" spans="1:7" x14ac:dyDescent="0.2">
      <c r="A6130" t="str">
        <f t="shared" si="522"/>
        <v>HSCB</v>
      </c>
      <c r="B6130" t="s">
        <v>193</v>
      </c>
      <c r="C6130">
        <v>29138078</v>
      </c>
      <c r="D6130" t="s">
        <v>8</v>
      </c>
      <c r="E6130">
        <v>24</v>
      </c>
      <c r="F6130" t="s">
        <v>8928</v>
      </c>
      <c r="G6130">
        <v>0.84862287736300002</v>
      </c>
    </row>
    <row r="6131" spans="1:7" x14ac:dyDescent="0.2">
      <c r="A6131" t="str">
        <f t="shared" si="522"/>
        <v>HSCB</v>
      </c>
      <c r="B6131" t="s">
        <v>193</v>
      </c>
      <c r="C6131">
        <v>29138093</v>
      </c>
      <c r="D6131" t="s">
        <v>8</v>
      </c>
      <c r="E6131">
        <v>24</v>
      </c>
      <c r="F6131" t="s">
        <v>8929</v>
      </c>
      <c r="G6131">
        <v>1.30487156448</v>
      </c>
    </row>
    <row r="6132" spans="1:7" x14ac:dyDescent="0.2">
      <c r="A6132" t="str">
        <f t="shared" si="522"/>
        <v>HSCB</v>
      </c>
      <c r="B6132" t="s">
        <v>193</v>
      </c>
      <c r="C6132">
        <v>29138230</v>
      </c>
      <c r="D6132" t="s">
        <v>3</v>
      </c>
      <c r="E6132">
        <v>24</v>
      </c>
      <c r="F6132" t="s">
        <v>8930</v>
      </c>
      <c r="G6132">
        <v>0.455215601927</v>
      </c>
    </row>
    <row r="6133" spans="1:7" x14ac:dyDescent="0.2">
      <c r="A6133" t="str">
        <f t="shared" si="522"/>
        <v>HSCB</v>
      </c>
      <c r="B6133" t="s">
        <v>193</v>
      </c>
      <c r="C6133">
        <v>29138155</v>
      </c>
      <c r="D6133" t="s">
        <v>3</v>
      </c>
      <c r="E6133">
        <v>23</v>
      </c>
      <c r="F6133" t="s">
        <v>8931</v>
      </c>
      <c r="G6133">
        <v>0.44562642915799999</v>
      </c>
    </row>
    <row r="6134" spans="1:7" x14ac:dyDescent="0.2">
      <c r="A6134" t="str">
        <f t="shared" si="522"/>
        <v>HSCB</v>
      </c>
      <c r="B6134" t="s">
        <v>193</v>
      </c>
      <c r="C6134">
        <v>29138208</v>
      </c>
      <c r="D6134" t="s">
        <v>8</v>
      </c>
      <c r="E6134">
        <v>23</v>
      </c>
      <c r="F6134" t="s">
        <v>8932</v>
      </c>
      <c r="G6134">
        <v>0.61687882138100003</v>
      </c>
    </row>
    <row r="6135" spans="1:7" x14ac:dyDescent="0.2">
      <c r="A6135" t="str">
        <f t="shared" si="522"/>
        <v>HSCB</v>
      </c>
      <c r="B6135" t="s">
        <v>193</v>
      </c>
      <c r="C6135">
        <v>29138140</v>
      </c>
      <c r="D6135" t="s">
        <v>8</v>
      </c>
      <c r="E6135">
        <v>23</v>
      </c>
      <c r="F6135" t="s">
        <v>8933</v>
      </c>
      <c r="G6135">
        <v>0.84650555815200001</v>
      </c>
    </row>
    <row r="6136" spans="1:7" x14ac:dyDescent="0.2">
      <c r="A6136" t="str">
        <f t="shared" si="522"/>
        <v>HSCB</v>
      </c>
      <c r="B6136" t="s">
        <v>193</v>
      </c>
      <c r="C6136">
        <v>29138257</v>
      </c>
      <c r="D6136" t="s">
        <v>3</v>
      </c>
      <c r="E6136">
        <v>23</v>
      </c>
      <c r="F6136" t="s">
        <v>8934</v>
      </c>
      <c r="G6136">
        <v>0.25082818633499998</v>
      </c>
    </row>
    <row r="6137" spans="1:7" x14ac:dyDescent="0.2">
      <c r="A6137" t="str">
        <f t="shared" ref="A6137:A6154" si="523">"HSD17B10"</f>
        <v>HSD17B10</v>
      </c>
      <c r="B6137" t="s">
        <v>172</v>
      </c>
      <c r="C6137">
        <v>53461108</v>
      </c>
      <c r="D6137" t="s">
        <v>8</v>
      </c>
      <c r="E6137">
        <v>24</v>
      </c>
      <c r="F6137" t="s">
        <v>8935</v>
      </c>
      <c r="G6137">
        <v>0.72268415662700003</v>
      </c>
    </row>
    <row r="6138" spans="1:7" x14ac:dyDescent="0.2">
      <c r="A6138" t="str">
        <f t="shared" si="523"/>
        <v>HSD17B10</v>
      </c>
      <c r="B6138" t="s">
        <v>172</v>
      </c>
      <c r="C6138">
        <v>53461325</v>
      </c>
      <c r="D6138" t="s">
        <v>8</v>
      </c>
      <c r="E6138">
        <v>24</v>
      </c>
      <c r="F6138" t="s">
        <v>8936</v>
      </c>
      <c r="G6138">
        <v>0.68397004264500005</v>
      </c>
    </row>
    <row r="6139" spans="1:7" x14ac:dyDescent="0.2">
      <c r="A6139" t="str">
        <f t="shared" si="523"/>
        <v>HSD17B10</v>
      </c>
      <c r="B6139" t="s">
        <v>172</v>
      </c>
      <c r="C6139">
        <v>53461347</v>
      </c>
      <c r="D6139" t="s">
        <v>8</v>
      </c>
      <c r="E6139">
        <v>22</v>
      </c>
      <c r="F6139" t="s">
        <v>8937</v>
      </c>
      <c r="G6139">
        <v>0.82727346006799996</v>
      </c>
    </row>
    <row r="6140" spans="1:7" x14ac:dyDescent="0.2">
      <c r="A6140" t="str">
        <f t="shared" si="523"/>
        <v>HSD17B10</v>
      </c>
      <c r="B6140" t="s">
        <v>172</v>
      </c>
      <c r="C6140">
        <v>53461361</v>
      </c>
      <c r="D6140" t="s">
        <v>8</v>
      </c>
      <c r="E6140">
        <v>23</v>
      </c>
      <c r="F6140" t="s">
        <v>8938</v>
      </c>
      <c r="G6140">
        <v>1.1746037218000001E-2</v>
      </c>
    </row>
    <row r="6141" spans="1:7" x14ac:dyDescent="0.2">
      <c r="A6141" t="str">
        <f t="shared" si="523"/>
        <v>HSD17B10</v>
      </c>
      <c r="B6141" t="s">
        <v>172</v>
      </c>
      <c r="C6141">
        <v>53461369</v>
      </c>
      <c r="D6141" t="s">
        <v>8</v>
      </c>
      <c r="E6141">
        <v>23</v>
      </c>
      <c r="F6141" t="s">
        <v>8939</v>
      </c>
      <c r="G6141">
        <v>0.22910751452100001</v>
      </c>
    </row>
    <row r="6142" spans="1:7" x14ac:dyDescent="0.2">
      <c r="A6142" t="str">
        <f t="shared" si="523"/>
        <v>HSD17B10</v>
      </c>
      <c r="B6142" t="s">
        <v>172</v>
      </c>
      <c r="C6142">
        <v>53461208</v>
      </c>
      <c r="D6142" t="s">
        <v>8</v>
      </c>
      <c r="E6142">
        <v>24</v>
      </c>
      <c r="F6142" t="s">
        <v>8940</v>
      </c>
      <c r="G6142">
        <v>0.15335139674600001</v>
      </c>
    </row>
    <row r="6143" spans="1:7" x14ac:dyDescent="0.2">
      <c r="A6143" t="str">
        <f t="shared" si="523"/>
        <v>HSD17B10</v>
      </c>
      <c r="B6143" t="s">
        <v>172</v>
      </c>
      <c r="C6143">
        <v>53461257</v>
      </c>
      <c r="D6143" t="s">
        <v>3</v>
      </c>
      <c r="E6143">
        <v>24</v>
      </c>
      <c r="F6143" t="s">
        <v>8941</v>
      </c>
      <c r="G6143">
        <v>0.76009758408299999</v>
      </c>
    </row>
    <row r="6144" spans="1:7" x14ac:dyDescent="0.2">
      <c r="A6144" t="str">
        <f t="shared" si="523"/>
        <v>HSD17B10</v>
      </c>
      <c r="B6144" t="s">
        <v>172</v>
      </c>
      <c r="C6144">
        <v>53461175</v>
      </c>
      <c r="D6144" t="s">
        <v>3</v>
      </c>
      <c r="E6144">
        <v>23</v>
      </c>
      <c r="F6144" t="s">
        <v>8942</v>
      </c>
      <c r="G6144">
        <v>0.22333184299100001</v>
      </c>
    </row>
    <row r="6145" spans="1:7" x14ac:dyDescent="0.2">
      <c r="A6145" t="str">
        <f t="shared" si="523"/>
        <v>HSD17B10</v>
      </c>
      <c r="B6145" t="s">
        <v>172</v>
      </c>
      <c r="C6145">
        <v>53461103</v>
      </c>
      <c r="D6145" t="s">
        <v>3</v>
      </c>
      <c r="E6145">
        <v>22</v>
      </c>
      <c r="F6145" t="s">
        <v>8943</v>
      </c>
      <c r="G6145">
        <v>0.91178416329099998</v>
      </c>
    </row>
    <row r="6146" spans="1:7" x14ac:dyDescent="0.2">
      <c r="A6146" t="str">
        <f t="shared" si="523"/>
        <v>HSD17B10</v>
      </c>
      <c r="B6146" t="s">
        <v>172</v>
      </c>
      <c r="C6146">
        <v>53461369</v>
      </c>
      <c r="D6146" t="s">
        <v>8</v>
      </c>
      <c r="E6146">
        <v>24</v>
      </c>
      <c r="F6146" t="s">
        <v>8944</v>
      </c>
      <c r="G6146">
        <v>0.19806753395099999</v>
      </c>
    </row>
    <row r="6147" spans="1:7" x14ac:dyDescent="0.2">
      <c r="A6147" t="str">
        <f t="shared" si="523"/>
        <v>HSD17B10</v>
      </c>
      <c r="B6147" t="s">
        <v>172</v>
      </c>
      <c r="C6147">
        <v>53461353</v>
      </c>
      <c r="D6147" t="s">
        <v>8</v>
      </c>
      <c r="E6147">
        <v>23</v>
      </c>
      <c r="F6147" t="s">
        <v>8945</v>
      </c>
      <c r="G6147">
        <v>5.8737870862400003E-2</v>
      </c>
    </row>
    <row r="6148" spans="1:7" x14ac:dyDescent="0.2">
      <c r="A6148" t="str">
        <f t="shared" si="523"/>
        <v>HSD17B10</v>
      </c>
      <c r="B6148" t="s">
        <v>172</v>
      </c>
      <c r="C6148">
        <v>53461347</v>
      </c>
      <c r="D6148" t="s">
        <v>8</v>
      </c>
      <c r="E6148">
        <v>24</v>
      </c>
      <c r="F6148" t="s">
        <v>8946</v>
      </c>
      <c r="G6148">
        <v>0.50818595243999998</v>
      </c>
    </row>
    <row r="6149" spans="1:7" x14ac:dyDescent="0.2">
      <c r="A6149" t="str">
        <f t="shared" si="523"/>
        <v>HSD17B10</v>
      </c>
      <c r="B6149" t="s">
        <v>172</v>
      </c>
      <c r="C6149">
        <v>53461324</v>
      </c>
      <c r="D6149" t="s">
        <v>8</v>
      </c>
      <c r="E6149">
        <v>24</v>
      </c>
      <c r="F6149" t="s">
        <v>8947</v>
      </c>
      <c r="G6149">
        <v>0.69248747789200005</v>
      </c>
    </row>
    <row r="6150" spans="1:7" x14ac:dyDescent="0.2">
      <c r="A6150" t="str">
        <f t="shared" si="523"/>
        <v>HSD17B10</v>
      </c>
      <c r="B6150" t="s">
        <v>172</v>
      </c>
      <c r="C6150">
        <v>53461249</v>
      </c>
      <c r="D6150" t="s">
        <v>8</v>
      </c>
      <c r="E6150">
        <v>24</v>
      </c>
      <c r="F6150" t="s">
        <v>8948</v>
      </c>
      <c r="G6150">
        <v>0.89362887723499995</v>
      </c>
    </row>
    <row r="6151" spans="1:7" x14ac:dyDescent="0.2">
      <c r="A6151" t="str">
        <f t="shared" si="523"/>
        <v>HSD17B10</v>
      </c>
      <c r="B6151" t="s">
        <v>172</v>
      </c>
      <c r="C6151">
        <v>53461153</v>
      </c>
      <c r="D6151" t="s">
        <v>3</v>
      </c>
      <c r="E6151">
        <v>24</v>
      </c>
      <c r="F6151" t="s">
        <v>8949</v>
      </c>
      <c r="G6151">
        <v>0.76210114345000002</v>
      </c>
    </row>
    <row r="6152" spans="1:7" x14ac:dyDescent="0.2">
      <c r="A6152" t="str">
        <f t="shared" si="523"/>
        <v>HSD17B10</v>
      </c>
      <c r="B6152" t="s">
        <v>172</v>
      </c>
      <c r="C6152">
        <v>53461175</v>
      </c>
      <c r="D6152" t="s">
        <v>3</v>
      </c>
      <c r="E6152">
        <v>22</v>
      </c>
      <c r="F6152" t="s">
        <v>8950</v>
      </c>
      <c r="G6152">
        <v>0.215313959103</v>
      </c>
    </row>
    <row r="6153" spans="1:7" x14ac:dyDescent="0.2">
      <c r="A6153" t="str">
        <f t="shared" si="523"/>
        <v>HSD17B10</v>
      </c>
      <c r="B6153" t="s">
        <v>172</v>
      </c>
      <c r="C6153">
        <v>53461152</v>
      </c>
      <c r="D6153" t="s">
        <v>8</v>
      </c>
      <c r="E6153">
        <v>22</v>
      </c>
      <c r="F6153" t="s">
        <v>8951</v>
      </c>
      <c r="G6153">
        <v>0.95263609277500005</v>
      </c>
    </row>
    <row r="6154" spans="1:7" x14ac:dyDescent="0.2">
      <c r="A6154" t="str">
        <f t="shared" si="523"/>
        <v>HSD17B10</v>
      </c>
      <c r="B6154" t="s">
        <v>172</v>
      </c>
      <c r="C6154">
        <v>53461274</v>
      </c>
      <c r="D6154" t="s">
        <v>3</v>
      </c>
      <c r="E6154">
        <v>24</v>
      </c>
      <c r="F6154" t="s">
        <v>8952</v>
      </c>
      <c r="G6154">
        <v>1.1355797439299999</v>
      </c>
    </row>
    <row r="6155" spans="1:7" x14ac:dyDescent="0.2">
      <c r="A6155" t="str">
        <f t="shared" ref="A6155:A6164" si="524">"HSD17B12"</f>
        <v>HSD17B12</v>
      </c>
      <c r="B6155" t="s">
        <v>291</v>
      </c>
      <c r="C6155">
        <v>43702425</v>
      </c>
      <c r="D6155" t="s">
        <v>8</v>
      </c>
      <c r="E6155">
        <v>24</v>
      </c>
      <c r="F6155" t="s">
        <v>8953</v>
      </c>
      <c r="G6155">
        <v>0.28977363289699998</v>
      </c>
    </row>
    <row r="6156" spans="1:7" x14ac:dyDescent="0.2">
      <c r="A6156" t="str">
        <f t="shared" si="524"/>
        <v>HSD17B12</v>
      </c>
      <c r="B6156" t="s">
        <v>291</v>
      </c>
      <c r="C6156">
        <v>43702402</v>
      </c>
      <c r="D6156" t="s">
        <v>8</v>
      </c>
      <c r="E6156">
        <v>23</v>
      </c>
      <c r="F6156" t="s">
        <v>8954</v>
      </c>
      <c r="G6156">
        <v>1.08919513519</v>
      </c>
    </row>
    <row r="6157" spans="1:7" x14ac:dyDescent="0.2">
      <c r="A6157" t="str">
        <f t="shared" si="524"/>
        <v>HSD17B12</v>
      </c>
      <c r="B6157" t="s">
        <v>291</v>
      </c>
      <c r="C6157">
        <v>43702380</v>
      </c>
      <c r="D6157" t="s">
        <v>8</v>
      </c>
      <c r="E6157">
        <v>24</v>
      </c>
      <c r="F6157" t="s">
        <v>8955</v>
      </c>
      <c r="G6157">
        <v>0.92045778972500003</v>
      </c>
    </row>
    <row r="6158" spans="1:7" x14ac:dyDescent="0.2">
      <c r="A6158" t="str">
        <f t="shared" si="524"/>
        <v>HSD17B12</v>
      </c>
      <c r="B6158" t="s">
        <v>291</v>
      </c>
      <c r="C6158">
        <v>43702309</v>
      </c>
      <c r="D6158" t="s">
        <v>8</v>
      </c>
      <c r="E6158">
        <v>23</v>
      </c>
      <c r="F6158" t="s">
        <v>8956</v>
      </c>
      <c r="G6158">
        <v>0.82239186791800001</v>
      </c>
    </row>
    <row r="6159" spans="1:7" x14ac:dyDescent="0.2">
      <c r="A6159" t="str">
        <f t="shared" si="524"/>
        <v>HSD17B12</v>
      </c>
      <c r="B6159" t="s">
        <v>291</v>
      </c>
      <c r="C6159">
        <v>43702264</v>
      </c>
      <c r="D6159" t="s">
        <v>8</v>
      </c>
      <c r="E6159">
        <v>24</v>
      </c>
      <c r="F6159" t="s">
        <v>8957</v>
      </c>
      <c r="G6159">
        <v>0.35845519978200002</v>
      </c>
    </row>
    <row r="6160" spans="1:7" x14ac:dyDescent="0.2">
      <c r="A6160" t="str">
        <f t="shared" si="524"/>
        <v>HSD17B12</v>
      </c>
      <c r="B6160" t="s">
        <v>291</v>
      </c>
      <c r="C6160">
        <v>43702445</v>
      </c>
      <c r="D6160" t="s">
        <v>3</v>
      </c>
      <c r="E6160">
        <v>22</v>
      </c>
      <c r="F6160" t="s">
        <v>8958</v>
      </c>
      <c r="G6160">
        <v>0.247369436883</v>
      </c>
    </row>
    <row r="6161" spans="1:7" x14ac:dyDescent="0.2">
      <c r="A6161" t="str">
        <f t="shared" si="524"/>
        <v>HSD17B12</v>
      </c>
      <c r="B6161" t="s">
        <v>291</v>
      </c>
      <c r="C6161">
        <v>43702439</v>
      </c>
      <c r="D6161" t="s">
        <v>3</v>
      </c>
      <c r="E6161">
        <v>22</v>
      </c>
      <c r="F6161" t="s">
        <v>8959</v>
      </c>
      <c r="G6161">
        <v>0.99034707508300002</v>
      </c>
    </row>
    <row r="6162" spans="1:7" x14ac:dyDescent="0.2">
      <c r="A6162" t="str">
        <f t="shared" si="524"/>
        <v>HSD17B12</v>
      </c>
      <c r="B6162" t="s">
        <v>291</v>
      </c>
      <c r="C6162">
        <v>43702292</v>
      </c>
      <c r="D6162" t="s">
        <v>3</v>
      </c>
      <c r="E6162">
        <v>24</v>
      </c>
      <c r="F6162" t="s">
        <v>8960</v>
      </c>
      <c r="G6162">
        <v>0.84008443103599995</v>
      </c>
    </row>
    <row r="6163" spans="1:7" x14ac:dyDescent="0.2">
      <c r="A6163" t="str">
        <f t="shared" si="524"/>
        <v>HSD17B12</v>
      </c>
      <c r="B6163" t="s">
        <v>291</v>
      </c>
      <c r="C6163">
        <v>43702214</v>
      </c>
      <c r="D6163" t="s">
        <v>3</v>
      </c>
      <c r="E6163">
        <v>22</v>
      </c>
      <c r="F6163" t="s">
        <v>8961</v>
      </c>
      <c r="G6163">
        <v>0.38067605223899997</v>
      </c>
    </row>
    <row r="6164" spans="1:7" x14ac:dyDescent="0.2">
      <c r="A6164" t="str">
        <f t="shared" si="524"/>
        <v>HSD17B12</v>
      </c>
      <c r="B6164" t="s">
        <v>291</v>
      </c>
      <c r="C6164">
        <v>43702518</v>
      </c>
      <c r="D6164" t="s">
        <v>8</v>
      </c>
      <c r="E6164">
        <v>24</v>
      </c>
      <c r="F6164" t="s">
        <v>8962</v>
      </c>
      <c r="G6164">
        <v>1.5330420687400001E-2</v>
      </c>
    </row>
    <row r="6165" spans="1:7" x14ac:dyDescent="0.2">
      <c r="A6165" t="str">
        <f t="shared" ref="A6165:A6194" si="525">"HSP90AB1"</f>
        <v>HSP90AB1</v>
      </c>
      <c r="B6165" t="s">
        <v>75</v>
      </c>
      <c r="C6165">
        <v>44215674</v>
      </c>
      <c r="D6165" t="s">
        <v>3</v>
      </c>
      <c r="E6165">
        <v>22</v>
      </c>
      <c r="F6165" t="s">
        <v>8963</v>
      </c>
      <c r="G6165">
        <v>0.29864687071200002</v>
      </c>
    </row>
    <row r="6166" spans="1:7" x14ac:dyDescent="0.2">
      <c r="A6166" t="str">
        <f t="shared" si="525"/>
        <v>HSP90AB1</v>
      </c>
      <c r="B6166" t="s">
        <v>75</v>
      </c>
      <c r="C6166">
        <v>44215647</v>
      </c>
      <c r="D6166" t="s">
        <v>3</v>
      </c>
      <c r="E6166">
        <v>23</v>
      </c>
      <c r="F6166" t="s">
        <v>8964</v>
      </c>
      <c r="G6166">
        <v>0.568401361961</v>
      </c>
    </row>
    <row r="6167" spans="1:7" x14ac:dyDescent="0.2">
      <c r="A6167" t="str">
        <f t="shared" si="525"/>
        <v>HSP90AB1</v>
      </c>
      <c r="B6167" t="s">
        <v>75</v>
      </c>
      <c r="C6167">
        <v>44215658</v>
      </c>
      <c r="D6167" t="s">
        <v>3</v>
      </c>
      <c r="E6167">
        <v>21</v>
      </c>
      <c r="F6167" t="s">
        <v>8965</v>
      </c>
      <c r="G6167">
        <v>-5.6214980663500003E-2</v>
      </c>
    </row>
    <row r="6168" spans="1:7" x14ac:dyDescent="0.2">
      <c r="A6168" t="str">
        <f t="shared" si="525"/>
        <v>HSP90AB1</v>
      </c>
      <c r="B6168" t="s">
        <v>75</v>
      </c>
      <c r="C6168">
        <v>44215643</v>
      </c>
      <c r="D6168" t="s">
        <v>3</v>
      </c>
      <c r="E6168">
        <v>22</v>
      </c>
      <c r="F6168" t="s">
        <v>8966</v>
      </c>
      <c r="G6168">
        <v>0.65807405683999998</v>
      </c>
    </row>
    <row r="6169" spans="1:7" x14ac:dyDescent="0.2">
      <c r="A6169" t="str">
        <f t="shared" si="525"/>
        <v>HSP90AB1</v>
      </c>
      <c r="B6169" t="s">
        <v>75</v>
      </c>
      <c r="C6169">
        <v>44214803</v>
      </c>
      <c r="D6169" t="s">
        <v>3</v>
      </c>
      <c r="E6169">
        <v>23</v>
      </c>
      <c r="F6169" t="s">
        <v>8967</v>
      </c>
      <c r="G6169">
        <v>0.78104148531399997</v>
      </c>
    </row>
    <row r="6170" spans="1:7" x14ac:dyDescent="0.2">
      <c r="A6170" t="str">
        <f t="shared" si="525"/>
        <v>HSP90AB1</v>
      </c>
      <c r="B6170" t="s">
        <v>75</v>
      </c>
      <c r="C6170">
        <v>44215853</v>
      </c>
      <c r="D6170" t="s">
        <v>3</v>
      </c>
      <c r="E6170">
        <v>24</v>
      </c>
      <c r="F6170" t="s">
        <v>8968</v>
      </c>
      <c r="G6170">
        <v>-5.0890436600499996E-3</v>
      </c>
    </row>
    <row r="6171" spans="1:7" x14ac:dyDescent="0.2">
      <c r="A6171" t="str">
        <f t="shared" si="525"/>
        <v>HSP90AB1</v>
      </c>
      <c r="B6171" t="s">
        <v>75</v>
      </c>
      <c r="C6171">
        <v>44215769</v>
      </c>
      <c r="D6171" t="s">
        <v>8</v>
      </c>
      <c r="E6171">
        <v>23</v>
      </c>
      <c r="F6171" t="s">
        <v>8969</v>
      </c>
      <c r="G6171">
        <v>0.115073886082</v>
      </c>
    </row>
    <row r="6172" spans="1:7" x14ac:dyDescent="0.2">
      <c r="A6172" t="str">
        <f t="shared" si="525"/>
        <v>HSP90AB1</v>
      </c>
      <c r="B6172" t="s">
        <v>75</v>
      </c>
      <c r="C6172">
        <v>44215729</v>
      </c>
      <c r="D6172" t="s">
        <v>8</v>
      </c>
      <c r="E6172">
        <v>24</v>
      </c>
      <c r="F6172" t="s">
        <v>8970</v>
      </c>
      <c r="G6172">
        <v>4.0485350663599998E-3</v>
      </c>
    </row>
    <row r="6173" spans="1:7" x14ac:dyDescent="0.2">
      <c r="A6173" t="str">
        <f t="shared" si="525"/>
        <v>HSP90AB1</v>
      </c>
      <c r="B6173" t="s">
        <v>75</v>
      </c>
      <c r="C6173">
        <v>44215724</v>
      </c>
      <c r="D6173" t="s">
        <v>8</v>
      </c>
      <c r="E6173">
        <v>24</v>
      </c>
      <c r="F6173" t="s">
        <v>8971</v>
      </c>
      <c r="G6173">
        <v>-0.11701903112500001</v>
      </c>
    </row>
    <row r="6174" spans="1:7" x14ac:dyDescent="0.2">
      <c r="A6174" t="str">
        <f t="shared" si="525"/>
        <v>HSP90AB1</v>
      </c>
      <c r="B6174" t="s">
        <v>75</v>
      </c>
      <c r="C6174">
        <v>44215707</v>
      </c>
      <c r="D6174" t="s">
        <v>8</v>
      </c>
      <c r="E6174">
        <v>23</v>
      </c>
      <c r="F6174" t="s">
        <v>8972</v>
      </c>
      <c r="G6174">
        <v>0.11863694440600001</v>
      </c>
    </row>
    <row r="6175" spans="1:7" x14ac:dyDescent="0.2">
      <c r="A6175" t="str">
        <f t="shared" si="525"/>
        <v>HSP90AB1</v>
      </c>
      <c r="B6175" t="s">
        <v>75</v>
      </c>
      <c r="C6175">
        <v>44215677</v>
      </c>
      <c r="D6175" t="s">
        <v>8</v>
      </c>
      <c r="E6175">
        <v>22</v>
      </c>
      <c r="F6175" t="s">
        <v>8973</v>
      </c>
      <c r="G6175">
        <v>0.45264409883200002</v>
      </c>
    </row>
    <row r="6176" spans="1:7" x14ac:dyDescent="0.2">
      <c r="A6176" t="str">
        <f t="shared" si="525"/>
        <v>HSP90AB1</v>
      </c>
      <c r="B6176" t="s">
        <v>75</v>
      </c>
      <c r="C6176">
        <v>44215618</v>
      </c>
      <c r="D6176" t="s">
        <v>8</v>
      </c>
      <c r="E6176">
        <v>23</v>
      </c>
      <c r="F6176" t="s">
        <v>8974</v>
      </c>
      <c r="G6176">
        <v>0.24403205123499999</v>
      </c>
    </row>
    <row r="6177" spans="1:7" x14ac:dyDescent="0.2">
      <c r="A6177" t="str">
        <f t="shared" si="525"/>
        <v>HSP90AB1</v>
      </c>
      <c r="B6177" t="s">
        <v>75</v>
      </c>
      <c r="C6177">
        <v>44215107</v>
      </c>
      <c r="D6177" t="s">
        <v>8</v>
      </c>
      <c r="E6177">
        <v>23</v>
      </c>
      <c r="F6177" t="s">
        <v>8975</v>
      </c>
      <c r="G6177">
        <v>-7.6888171921699999E-2</v>
      </c>
    </row>
    <row r="6178" spans="1:7" x14ac:dyDescent="0.2">
      <c r="A6178" t="str">
        <f t="shared" si="525"/>
        <v>HSP90AB1</v>
      </c>
      <c r="B6178" t="s">
        <v>75</v>
      </c>
      <c r="C6178">
        <v>44215066</v>
      </c>
      <c r="D6178" t="s">
        <v>8</v>
      </c>
      <c r="E6178">
        <v>24</v>
      </c>
      <c r="F6178" t="s">
        <v>8976</v>
      </c>
      <c r="G6178">
        <v>-4.4366730618399998E-2</v>
      </c>
    </row>
    <row r="6179" spans="1:7" x14ac:dyDescent="0.2">
      <c r="A6179" t="str">
        <f t="shared" si="525"/>
        <v>HSP90AB1</v>
      </c>
      <c r="B6179" t="s">
        <v>75</v>
      </c>
      <c r="C6179">
        <v>44215055</v>
      </c>
      <c r="D6179" t="s">
        <v>8</v>
      </c>
      <c r="E6179">
        <v>21</v>
      </c>
      <c r="F6179" t="s">
        <v>8977</v>
      </c>
      <c r="G6179">
        <v>0.19895094560000001</v>
      </c>
    </row>
    <row r="6180" spans="1:7" x14ac:dyDescent="0.2">
      <c r="A6180" t="str">
        <f t="shared" si="525"/>
        <v>HSP90AB1</v>
      </c>
      <c r="B6180" t="s">
        <v>75</v>
      </c>
      <c r="C6180">
        <v>44215032</v>
      </c>
      <c r="D6180" t="s">
        <v>8</v>
      </c>
      <c r="E6180">
        <v>24</v>
      </c>
      <c r="F6180" t="s">
        <v>8978</v>
      </c>
      <c r="G6180">
        <v>0.11604159812299999</v>
      </c>
    </row>
    <row r="6181" spans="1:7" x14ac:dyDescent="0.2">
      <c r="A6181" t="str">
        <f t="shared" si="525"/>
        <v>HSP90AB1</v>
      </c>
      <c r="B6181" t="s">
        <v>75</v>
      </c>
      <c r="C6181">
        <v>44214954</v>
      </c>
      <c r="D6181" t="s">
        <v>8</v>
      </c>
      <c r="E6181">
        <v>23</v>
      </c>
      <c r="F6181" t="s">
        <v>8979</v>
      </c>
      <c r="G6181">
        <v>0.33830684755599999</v>
      </c>
    </row>
    <row r="6182" spans="1:7" x14ac:dyDescent="0.2">
      <c r="A6182" t="str">
        <f t="shared" si="525"/>
        <v>HSP90AB1</v>
      </c>
      <c r="B6182" t="s">
        <v>75</v>
      </c>
      <c r="C6182">
        <v>44214881</v>
      </c>
      <c r="D6182" t="s">
        <v>8</v>
      </c>
      <c r="E6182">
        <v>24</v>
      </c>
      <c r="F6182" t="s">
        <v>8980</v>
      </c>
      <c r="G6182">
        <v>0.97333352630000003</v>
      </c>
    </row>
    <row r="6183" spans="1:7" x14ac:dyDescent="0.2">
      <c r="A6183" t="str">
        <f t="shared" si="525"/>
        <v>HSP90AB1</v>
      </c>
      <c r="B6183" t="s">
        <v>75</v>
      </c>
      <c r="C6183">
        <v>44214875</v>
      </c>
      <c r="D6183" t="s">
        <v>8</v>
      </c>
      <c r="E6183">
        <v>24</v>
      </c>
      <c r="F6183" t="s">
        <v>8981</v>
      </c>
      <c r="G6183">
        <v>0.73365568378400003</v>
      </c>
    </row>
    <row r="6184" spans="1:7" x14ac:dyDescent="0.2">
      <c r="A6184" t="str">
        <f t="shared" si="525"/>
        <v>HSP90AB1</v>
      </c>
      <c r="B6184" t="s">
        <v>75</v>
      </c>
      <c r="C6184">
        <v>44214865</v>
      </c>
      <c r="D6184" t="s">
        <v>8</v>
      </c>
      <c r="E6184">
        <v>22</v>
      </c>
      <c r="F6184" t="s">
        <v>8982</v>
      </c>
      <c r="G6184">
        <v>1.0811577081199999</v>
      </c>
    </row>
    <row r="6185" spans="1:7" x14ac:dyDescent="0.2">
      <c r="A6185" t="str">
        <f t="shared" si="525"/>
        <v>HSP90AB1</v>
      </c>
      <c r="B6185" t="s">
        <v>75</v>
      </c>
      <c r="C6185">
        <v>44214813</v>
      </c>
      <c r="D6185" t="s">
        <v>8</v>
      </c>
      <c r="E6185">
        <v>24</v>
      </c>
      <c r="F6185" t="s">
        <v>8983</v>
      </c>
      <c r="G6185">
        <v>0.58256144080500005</v>
      </c>
    </row>
    <row r="6186" spans="1:7" x14ac:dyDescent="0.2">
      <c r="A6186" t="str">
        <f t="shared" si="525"/>
        <v>HSP90AB1</v>
      </c>
      <c r="B6186" t="s">
        <v>75</v>
      </c>
      <c r="C6186">
        <v>44215852</v>
      </c>
      <c r="D6186" t="s">
        <v>3</v>
      </c>
      <c r="E6186">
        <v>24</v>
      </c>
      <c r="F6186" t="s">
        <v>8984</v>
      </c>
      <c r="G6186">
        <v>0.20710539795399999</v>
      </c>
    </row>
    <row r="6187" spans="1:7" x14ac:dyDescent="0.2">
      <c r="A6187" t="str">
        <f t="shared" si="525"/>
        <v>HSP90AB1</v>
      </c>
      <c r="B6187" t="s">
        <v>75</v>
      </c>
      <c r="C6187">
        <v>44215813</v>
      </c>
      <c r="D6187" t="s">
        <v>3</v>
      </c>
      <c r="E6187">
        <v>23</v>
      </c>
      <c r="F6187" t="s">
        <v>8985</v>
      </c>
      <c r="G6187">
        <v>0.83534940185399997</v>
      </c>
    </row>
    <row r="6188" spans="1:7" x14ac:dyDescent="0.2">
      <c r="A6188" t="str">
        <f t="shared" si="525"/>
        <v>HSP90AB1</v>
      </c>
      <c r="B6188" t="s">
        <v>75</v>
      </c>
      <c r="C6188">
        <v>44215816</v>
      </c>
      <c r="D6188" t="s">
        <v>8</v>
      </c>
      <c r="E6188">
        <v>24</v>
      </c>
      <c r="F6188" t="s">
        <v>8986</v>
      </c>
      <c r="G6188">
        <v>4.79480555658E-2</v>
      </c>
    </row>
    <row r="6189" spans="1:7" x14ac:dyDescent="0.2">
      <c r="A6189" t="str">
        <f t="shared" si="525"/>
        <v>HSP90AB1</v>
      </c>
      <c r="B6189" t="s">
        <v>75</v>
      </c>
      <c r="C6189">
        <v>44215848</v>
      </c>
      <c r="D6189" t="s">
        <v>3</v>
      </c>
      <c r="E6189">
        <v>24</v>
      </c>
      <c r="F6189" t="s">
        <v>8987</v>
      </c>
      <c r="G6189">
        <v>-4.9428566442300002E-2</v>
      </c>
    </row>
    <row r="6190" spans="1:7" x14ac:dyDescent="0.2">
      <c r="A6190" t="str">
        <f t="shared" si="525"/>
        <v>HSP90AB1</v>
      </c>
      <c r="B6190" t="s">
        <v>75</v>
      </c>
      <c r="C6190">
        <v>44215813</v>
      </c>
      <c r="D6190" t="s">
        <v>3</v>
      </c>
      <c r="E6190">
        <v>22</v>
      </c>
      <c r="F6190" t="s">
        <v>8988</v>
      </c>
      <c r="G6190">
        <v>0.94550876557800001</v>
      </c>
    </row>
    <row r="6191" spans="1:7" x14ac:dyDescent="0.2">
      <c r="A6191" t="str">
        <f t="shared" si="525"/>
        <v>HSP90AB1</v>
      </c>
      <c r="B6191" t="s">
        <v>75</v>
      </c>
      <c r="C6191">
        <v>44215032</v>
      </c>
      <c r="D6191" t="s">
        <v>8</v>
      </c>
      <c r="E6191">
        <v>23</v>
      </c>
      <c r="F6191" t="s">
        <v>8989</v>
      </c>
      <c r="G6191">
        <v>0.42004658080099999</v>
      </c>
    </row>
    <row r="6192" spans="1:7" x14ac:dyDescent="0.2">
      <c r="A6192" t="str">
        <f t="shared" si="525"/>
        <v>HSP90AB1</v>
      </c>
      <c r="B6192" t="s">
        <v>75</v>
      </c>
      <c r="C6192">
        <v>44215662</v>
      </c>
      <c r="D6192" t="s">
        <v>8</v>
      </c>
      <c r="E6192">
        <v>23</v>
      </c>
      <c r="F6192" t="s">
        <v>8990</v>
      </c>
      <c r="G6192">
        <v>-9.1623275587700004E-2</v>
      </c>
    </row>
    <row r="6193" spans="1:7" x14ac:dyDescent="0.2">
      <c r="A6193" t="str">
        <f t="shared" si="525"/>
        <v>HSP90AB1</v>
      </c>
      <c r="B6193" t="s">
        <v>75</v>
      </c>
      <c r="C6193">
        <v>44215830</v>
      </c>
      <c r="D6193" t="s">
        <v>8</v>
      </c>
      <c r="E6193">
        <v>24</v>
      </c>
      <c r="F6193" t="s">
        <v>8991</v>
      </c>
      <c r="G6193">
        <v>0.25404737159099999</v>
      </c>
    </row>
    <row r="6194" spans="1:7" x14ac:dyDescent="0.2">
      <c r="A6194" t="str">
        <f t="shared" si="525"/>
        <v>HSP90AB1</v>
      </c>
      <c r="B6194" t="s">
        <v>75</v>
      </c>
      <c r="C6194">
        <v>44215860</v>
      </c>
      <c r="D6194" t="s">
        <v>8</v>
      </c>
      <c r="E6194">
        <v>24</v>
      </c>
      <c r="F6194" t="s">
        <v>8992</v>
      </c>
      <c r="G6194">
        <v>4.8213203370100002E-2</v>
      </c>
    </row>
    <row r="6195" spans="1:7" x14ac:dyDescent="0.2">
      <c r="A6195" t="str">
        <f t="shared" ref="A6195:A6204" si="526">"HSPA5"</f>
        <v>HSPA5</v>
      </c>
      <c r="B6195" t="s">
        <v>15</v>
      </c>
      <c r="C6195">
        <v>128003614</v>
      </c>
      <c r="D6195" t="s">
        <v>3</v>
      </c>
      <c r="E6195">
        <v>22</v>
      </c>
      <c r="F6195" t="s">
        <v>8993</v>
      </c>
      <c r="G6195">
        <v>1.0681868998199999</v>
      </c>
    </row>
    <row r="6196" spans="1:7" x14ac:dyDescent="0.2">
      <c r="A6196" t="str">
        <f t="shared" si="526"/>
        <v>HSPA5</v>
      </c>
      <c r="B6196" t="s">
        <v>15</v>
      </c>
      <c r="C6196">
        <v>128003643</v>
      </c>
      <c r="D6196" t="s">
        <v>8</v>
      </c>
      <c r="E6196">
        <v>22</v>
      </c>
      <c r="F6196" t="s">
        <v>8994</v>
      </c>
      <c r="G6196">
        <v>0.69716995045100005</v>
      </c>
    </row>
    <row r="6197" spans="1:7" x14ac:dyDescent="0.2">
      <c r="A6197" t="str">
        <f t="shared" si="526"/>
        <v>HSPA5</v>
      </c>
      <c r="B6197" t="s">
        <v>15</v>
      </c>
      <c r="C6197">
        <v>128003548</v>
      </c>
      <c r="D6197" t="s">
        <v>8</v>
      </c>
      <c r="E6197">
        <v>24</v>
      </c>
      <c r="F6197" t="s">
        <v>8995</v>
      </c>
      <c r="G6197">
        <v>0.98139895562599999</v>
      </c>
    </row>
    <row r="6198" spans="1:7" x14ac:dyDescent="0.2">
      <c r="A6198" t="str">
        <f t="shared" si="526"/>
        <v>HSPA5</v>
      </c>
      <c r="B6198" t="s">
        <v>15</v>
      </c>
      <c r="C6198">
        <v>128003534</v>
      </c>
      <c r="D6198" t="s">
        <v>8</v>
      </c>
      <c r="E6198">
        <v>24</v>
      </c>
      <c r="F6198" t="s">
        <v>8996</v>
      </c>
      <c r="G6198">
        <v>0.86508265331800005</v>
      </c>
    </row>
    <row r="6199" spans="1:7" x14ac:dyDescent="0.2">
      <c r="A6199" t="str">
        <f t="shared" si="526"/>
        <v>HSPA5</v>
      </c>
      <c r="B6199" t="s">
        <v>15</v>
      </c>
      <c r="C6199">
        <v>128003499</v>
      </c>
      <c r="D6199" t="s">
        <v>8</v>
      </c>
      <c r="E6199">
        <v>24</v>
      </c>
      <c r="F6199" t="s">
        <v>8997</v>
      </c>
      <c r="G6199">
        <v>-0.10494157794300001</v>
      </c>
    </row>
    <row r="6200" spans="1:7" x14ac:dyDescent="0.2">
      <c r="A6200" t="str">
        <f t="shared" si="526"/>
        <v>HSPA5</v>
      </c>
      <c r="B6200" t="s">
        <v>15</v>
      </c>
      <c r="C6200">
        <v>128003635</v>
      </c>
      <c r="D6200" t="s">
        <v>3</v>
      </c>
      <c r="E6200">
        <v>24</v>
      </c>
      <c r="F6200" t="s">
        <v>8998</v>
      </c>
      <c r="G6200">
        <v>0.76156467197599997</v>
      </c>
    </row>
    <row r="6201" spans="1:7" x14ac:dyDescent="0.2">
      <c r="A6201" t="str">
        <f t="shared" si="526"/>
        <v>HSPA5</v>
      </c>
      <c r="B6201" t="s">
        <v>15</v>
      </c>
      <c r="C6201">
        <v>128003629</v>
      </c>
      <c r="D6201" t="s">
        <v>3</v>
      </c>
      <c r="E6201">
        <v>24</v>
      </c>
      <c r="F6201" t="s">
        <v>8999</v>
      </c>
      <c r="G6201">
        <v>0.74782203364099997</v>
      </c>
    </row>
    <row r="6202" spans="1:7" x14ac:dyDescent="0.2">
      <c r="A6202" t="str">
        <f t="shared" si="526"/>
        <v>HSPA5</v>
      </c>
      <c r="B6202" t="s">
        <v>15</v>
      </c>
      <c r="C6202">
        <v>128003582</v>
      </c>
      <c r="D6202" t="s">
        <v>3</v>
      </c>
      <c r="E6202">
        <v>24</v>
      </c>
      <c r="F6202" t="s">
        <v>9000</v>
      </c>
      <c r="G6202">
        <v>0.72080315959399999</v>
      </c>
    </row>
    <row r="6203" spans="1:7" x14ac:dyDescent="0.2">
      <c r="A6203" t="str">
        <f t="shared" si="526"/>
        <v>HSPA5</v>
      </c>
      <c r="B6203" t="s">
        <v>15</v>
      </c>
      <c r="C6203">
        <v>128003561</v>
      </c>
      <c r="D6203" t="s">
        <v>3</v>
      </c>
      <c r="E6203">
        <v>24</v>
      </c>
      <c r="F6203" t="s">
        <v>9001</v>
      </c>
      <c r="G6203">
        <v>0.188831095713</v>
      </c>
    </row>
    <row r="6204" spans="1:7" x14ac:dyDescent="0.2">
      <c r="A6204" t="str">
        <f t="shared" si="526"/>
        <v>HSPA5</v>
      </c>
      <c r="B6204" t="s">
        <v>15</v>
      </c>
      <c r="C6204">
        <v>128003413</v>
      </c>
      <c r="D6204" t="s">
        <v>3</v>
      </c>
      <c r="E6204">
        <v>24</v>
      </c>
      <c r="F6204" t="s">
        <v>9002</v>
      </c>
      <c r="G6204">
        <v>0.95041414455700002</v>
      </c>
    </row>
    <row r="6205" spans="1:7" x14ac:dyDescent="0.2">
      <c r="A6205" t="str">
        <f t="shared" ref="A6205:A6220" si="527">"HSPA8"</f>
        <v>HSPA8</v>
      </c>
      <c r="B6205" t="s">
        <v>291</v>
      </c>
      <c r="C6205">
        <v>122932845</v>
      </c>
      <c r="D6205" t="s">
        <v>3</v>
      </c>
      <c r="E6205">
        <v>24</v>
      </c>
      <c r="F6205" t="s">
        <v>9003</v>
      </c>
      <c r="G6205">
        <v>1.21700267183</v>
      </c>
    </row>
    <row r="6206" spans="1:7" x14ac:dyDescent="0.2">
      <c r="A6206" t="str">
        <f t="shared" si="527"/>
        <v>HSPA8</v>
      </c>
      <c r="B6206" t="s">
        <v>291</v>
      </c>
      <c r="C6206">
        <v>122932933</v>
      </c>
      <c r="D6206" t="s">
        <v>3</v>
      </c>
      <c r="E6206">
        <v>24</v>
      </c>
      <c r="F6206" t="s">
        <v>9004</v>
      </c>
      <c r="G6206">
        <v>-7.0364355118299998E-2</v>
      </c>
    </row>
    <row r="6207" spans="1:7" x14ac:dyDescent="0.2">
      <c r="A6207" t="str">
        <f t="shared" si="527"/>
        <v>HSPA8</v>
      </c>
      <c r="B6207" t="s">
        <v>291</v>
      </c>
      <c r="C6207">
        <v>122933034</v>
      </c>
      <c r="D6207" t="s">
        <v>3</v>
      </c>
      <c r="E6207">
        <v>23</v>
      </c>
      <c r="F6207" t="s">
        <v>9005</v>
      </c>
      <c r="G6207">
        <v>0.45462556614900002</v>
      </c>
    </row>
    <row r="6208" spans="1:7" x14ac:dyDescent="0.2">
      <c r="A6208" t="str">
        <f t="shared" si="527"/>
        <v>HSPA8</v>
      </c>
      <c r="B6208" t="s">
        <v>291</v>
      </c>
      <c r="C6208">
        <v>122933031</v>
      </c>
      <c r="D6208" t="s">
        <v>3</v>
      </c>
      <c r="E6208">
        <v>24</v>
      </c>
      <c r="F6208" t="s">
        <v>9006</v>
      </c>
      <c r="G6208">
        <v>0.30492854696999999</v>
      </c>
    </row>
    <row r="6209" spans="1:7" x14ac:dyDescent="0.2">
      <c r="A6209" t="str">
        <f t="shared" si="527"/>
        <v>HSPA8</v>
      </c>
      <c r="B6209" t="s">
        <v>291</v>
      </c>
      <c r="C6209">
        <v>122932867</v>
      </c>
      <c r="D6209" t="s">
        <v>3</v>
      </c>
      <c r="E6209">
        <v>24</v>
      </c>
      <c r="F6209" t="s">
        <v>9007</v>
      </c>
      <c r="G6209">
        <v>0.41844564617300001</v>
      </c>
    </row>
    <row r="6210" spans="1:7" x14ac:dyDescent="0.2">
      <c r="A6210" t="str">
        <f t="shared" si="527"/>
        <v>HSPA8</v>
      </c>
      <c r="B6210" t="s">
        <v>291</v>
      </c>
      <c r="C6210">
        <v>122932968</v>
      </c>
      <c r="D6210" t="s">
        <v>3</v>
      </c>
      <c r="E6210">
        <v>24</v>
      </c>
      <c r="F6210" t="s">
        <v>9008</v>
      </c>
      <c r="G6210">
        <v>2.5643475697400001E-2</v>
      </c>
    </row>
    <row r="6211" spans="1:7" x14ac:dyDescent="0.2">
      <c r="A6211" t="str">
        <f t="shared" si="527"/>
        <v>HSPA8</v>
      </c>
      <c r="B6211" t="s">
        <v>291</v>
      </c>
      <c r="C6211">
        <v>122932909</v>
      </c>
      <c r="D6211" t="s">
        <v>3</v>
      </c>
      <c r="E6211">
        <v>24</v>
      </c>
      <c r="F6211" t="s">
        <v>9009</v>
      </c>
      <c r="G6211">
        <v>1.8599584055E-2</v>
      </c>
    </row>
    <row r="6212" spans="1:7" x14ac:dyDescent="0.2">
      <c r="A6212" t="str">
        <f t="shared" si="527"/>
        <v>HSPA8</v>
      </c>
      <c r="B6212" t="s">
        <v>291</v>
      </c>
      <c r="C6212">
        <v>122932934</v>
      </c>
      <c r="D6212" t="s">
        <v>3</v>
      </c>
      <c r="E6212">
        <v>23</v>
      </c>
      <c r="F6212" t="s">
        <v>9010</v>
      </c>
      <c r="G6212">
        <v>3.3152290968700003E-2</v>
      </c>
    </row>
    <row r="6213" spans="1:7" x14ac:dyDescent="0.2">
      <c r="A6213" t="str">
        <f t="shared" si="527"/>
        <v>HSPA8</v>
      </c>
      <c r="B6213" t="s">
        <v>291</v>
      </c>
      <c r="C6213">
        <v>122932957</v>
      </c>
      <c r="D6213" t="s">
        <v>3</v>
      </c>
      <c r="E6213">
        <v>24</v>
      </c>
      <c r="F6213" t="s">
        <v>9011</v>
      </c>
      <c r="G6213">
        <v>-5.5911417177800002E-2</v>
      </c>
    </row>
    <row r="6214" spans="1:7" x14ac:dyDescent="0.2">
      <c r="A6214" t="str">
        <f t="shared" si="527"/>
        <v>HSPA8</v>
      </c>
      <c r="B6214" t="s">
        <v>291</v>
      </c>
      <c r="C6214">
        <v>122932937</v>
      </c>
      <c r="D6214" t="s">
        <v>8</v>
      </c>
      <c r="E6214">
        <v>23</v>
      </c>
      <c r="F6214" t="s">
        <v>9012</v>
      </c>
      <c r="G6214">
        <v>4.0072593402300002E-2</v>
      </c>
    </row>
    <row r="6215" spans="1:7" x14ac:dyDescent="0.2">
      <c r="A6215" t="str">
        <f t="shared" si="527"/>
        <v>HSPA8</v>
      </c>
      <c r="B6215" t="s">
        <v>291</v>
      </c>
      <c r="C6215">
        <v>122932848</v>
      </c>
      <c r="D6215" t="s">
        <v>8</v>
      </c>
      <c r="E6215">
        <v>23</v>
      </c>
      <c r="F6215" t="s">
        <v>9013</v>
      </c>
      <c r="G6215">
        <v>1.0326801379999999</v>
      </c>
    </row>
    <row r="6216" spans="1:7" x14ac:dyDescent="0.2">
      <c r="A6216" t="str">
        <f t="shared" si="527"/>
        <v>HSPA8</v>
      </c>
      <c r="B6216" t="s">
        <v>291</v>
      </c>
      <c r="C6216">
        <v>122932787</v>
      </c>
      <c r="D6216" t="s">
        <v>8</v>
      </c>
      <c r="E6216">
        <v>24</v>
      </c>
      <c r="F6216" t="s">
        <v>9014</v>
      </c>
      <c r="G6216">
        <v>-9.0746690899199997E-2</v>
      </c>
    </row>
    <row r="6217" spans="1:7" x14ac:dyDescent="0.2">
      <c r="A6217" t="str">
        <f t="shared" si="527"/>
        <v>HSPA8</v>
      </c>
      <c r="B6217" t="s">
        <v>291</v>
      </c>
      <c r="C6217">
        <v>122933024</v>
      </c>
      <c r="D6217" t="s">
        <v>3</v>
      </c>
      <c r="E6217">
        <v>24</v>
      </c>
      <c r="F6217" t="s">
        <v>9015</v>
      </c>
      <c r="G6217">
        <v>0.75031719016800003</v>
      </c>
    </row>
    <row r="6218" spans="1:7" x14ac:dyDescent="0.2">
      <c r="A6218" t="str">
        <f t="shared" si="527"/>
        <v>HSPA8</v>
      </c>
      <c r="B6218" t="s">
        <v>291</v>
      </c>
      <c r="C6218">
        <v>122932802</v>
      </c>
      <c r="D6218" t="s">
        <v>8</v>
      </c>
      <c r="E6218">
        <v>22</v>
      </c>
      <c r="F6218" t="s">
        <v>9016</v>
      </c>
      <c r="G6218">
        <v>3.9919149557600002E-2</v>
      </c>
    </row>
    <row r="6219" spans="1:7" x14ac:dyDescent="0.2">
      <c r="A6219" t="str">
        <f t="shared" si="527"/>
        <v>HSPA8</v>
      </c>
      <c r="B6219" t="s">
        <v>291</v>
      </c>
      <c r="C6219">
        <v>122933016</v>
      </c>
      <c r="D6219" t="s">
        <v>3</v>
      </c>
      <c r="E6219">
        <v>24</v>
      </c>
      <c r="F6219" t="s">
        <v>9017</v>
      </c>
      <c r="G6219">
        <v>0.13512429073400001</v>
      </c>
    </row>
    <row r="6220" spans="1:7" x14ac:dyDescent="0.2">
      <c r="A6220" t="str">
        <f t="shared" si="527"/>
        <v>HSPA8</v>
      </c>
      <c r="B6220" t="s">
        <v>291</v>
      </c>
      <c r="C6220">
        <v>122932980</v>
      </c>
      <c r="D6220" t="s">
        <v>3</v>
      </c>
      <c r="E6220">
        <v>24</v>
      </c>
      <c r="F6220" t="s">
        <v>9018</v>
      </c>
      <c r="G6220">
        <v>1.55373508852E-2</v>
      </c>
    </row>
    <row r="6221" spans="1:7" x14ac:dyDescent="0.2">
      <c r="A6221" t="str">
        <f t="shared" ref="A6221:A6234" si="528">"HSPA9"</f>
        <v>HSPA9</v>
      </c>
      <c r="B6221" t="s">
        <v>64</v>
      </c>
      <c r="C6221">
        <v>137911031</v>
      </c>
      <c r="D6221" t="s">
        <v>8</v>
      </c>
      <c r="E6221">
        <v>24</v>
      </c>
      <c r="F6221" t="s">
        <v>9019</v>
      </c>
      <c r="G6221">
        <v>1.3225955441399999</v>
      </c>
    </row>
    <row r="6222" spans="1:7" x14ac:dyDescent="0.2">
      <c r="A6222" t="str">
        <f t="shared" si="528"/>
        <v>HSPA9</v>
      </c>
      <c r="B6222" t="s">
        <v>64</v>
      </c>
      <c r="C6222">
        <v>137910939</v>
      </c>
      <c r="D6222" t="s">
        <v>8</v>
      </c>
      <c r="E6222">
        <v>23</v>
      </c>
      <c r="F6222" t="s">
        <v>9020</v>
      </c>
      <c r="G6222">
        <v>0.37075246071899998</v>
      </c>
    </row>
    <row r="6223" spans="1:7" x14ac:dyDescent="0.2">
      <c r="A6223" t="str">
        <f t="shared" si="528"/>
        <v>HSPA9</v>
      </c>
      <c r="B6223" t="s">
        <v>64</v>
      </c>
      <c r="C6223">
        <v>137911146</v>
      </c>
      <c r="D6223" t="s">
        <v>3</v>
      </c>
      <c r="E6223">
        <v>24</v>
      </c>
      <c r="F6223" t="s">
        <v>9021</v>
      </c>
      <c r="G6223">
        <v>0.30148600417999999</v>
      </c>
    </row>
    <row r="6224" spans="1:7" x14ac:dyDescent="0.2">
      <c r="A6224" t="str">
        <f t="shared" si="528"/>
        <v>HSPA9</v>
      </c>
      <c r="B6224" t="s">
        <v>64</v>
      </c>
      <c r="C6224">
        <v>137911053</v>
      </c>
      <c r="D6224" t="s">
        <v>8</v>
      </c>
      <c r="E6224">
        <v>23</v>
      </c>
      <c r="F6224" t="s">
        <v>9022</v>
      </c>
      <c r="G6224">
        <v>0.81750879185100001</v>
      </c>
    </row>
    <row r="6225" spans="1:7" x14ac:dyDescent="0.2">
      <c r="A6225" t="str">
        <f t="shared" si="528"/>
        <v>HSPA9</v>
      </c>
      <c r="B6225" t="s">
        <v>64</v>
      </c>
      <c r="C6225">
        <v>137910839</v>
      </c>
      <c r="D6225" t="s">
        <v>3</v>
      </c>
      <c r="E6225">
        <v>24</v>
      </c>
      <c r="F6225" t="s">
        <v>9023</v>
      </c>
      <c r="G6225">
        <v>0.15319185474899999</v>
      </c>
    </row>
    <row r="6226" spans="1:7" x14ac:dyDescent="0.2">
      <c r="A6226" t="str">
        <f t="shared" si="528"/>
        <v>HSPA9</v>
      </c>
      <c r="B6226" t="s">
        <v>64</v>
      </c>
      <c r="C6226">
        <v>137910877</v>
      </c>
      <c r="D6226" t="s">
        <v>3</v>
      </c>
      <c r="E6226">
        <v>24</v>
      </c>
      <c r="F6226" t="s">
        <v>9024</v>
      </c>
      <c r="G6226">
        <v>8.8769122248500004E-3</v>
      </c>
    </row>
    <row r="6227" spans="1:7" x14ac:dyDescent="0.2">
      <c r="A6227" t="str">
        <f t="shared" si="528"/>
        <v>HSPA9</v>
      </c>
      <c r="B6227" t="s">
        <v>64</v>
      </c>
      <c r="C6227">
        <v>137910891</v>
      </c>
      <c r="D6227" t="s">
        <v>3</v>
      </c>
      <c r="E6227">
        <v>23</v>
      </c>
      <c r="F6227" t="s">
        <v>9025</v>
      </c>
      <c r="G6227">
        <v>0.56479308103600001</v>
      </c>
    </row>
    <row r="6228" spans="1:7" x14ac:dyDescent="0.2">
      <c r="A6228" t="str">
        <f t="shared" si="528"/>
        <v>HSPA9</v>
      </c>
      <c r="B6228" t="s">
        <v>64</v>
      </c>
      <c r="C6228">
        <v>137910898</v>
      </c>
      <c r="D6228" t="s">
        <v>3</v>
      </c>
      <c r="E6228">
        <v>23</v>
      </c>
      <c r="F6228" t="s">
        <v>9026</v>
      </c>
      <c r="G6228">
        <v>0.72184901952299996</v>
      </c>
    </row>
    <row r="6229" spans="1:7" x14ac:dyDescent="0.2">
      <c r="A6229" t="str">
        <f t="shared" si="528"/>
        <v>HSPA9</v>
      </c>
      <c r="B6229" t="s">
        <v>64</v>
      </c>
      <c r="C6229">
        <v>137910966</v>
      </c>
      <c r="D6229" t="s">
        <v>3</v>
      </c>
      <c r="E6229">
        <v>23</v>
      </c>
      <c r="F6229" t="s">
        <v>9027</v>
      </c>
      <c r="G6229">
        <v>0.70946176758699997</v>
      </c>
    </row>
    <row r="6230" spans="1:7" x14ac:dyDescent="0.2">
      <c r="A6230" t="str">
        <f t="shared" si="528"/>
        <v>HSPA9</v>
      </c>
      <c r="B6230" t="s">
        <v>64</v>
      </c>
      <c r="C6230">
        <v>137911146</v>
      </c>
      <c r="D6230" t="s">
        <v>3</v>
      </c>
      <c r="E6230">
        <v>22</v>
      </c>
      <c r="F6230" t="s">
        <v>9028</v>
      </c>
      <c r="G6230">
        <v>0.31041064237100002</v>
      </c>
    </row>
    <row r="6231" spans="1:7" x14ac:dyDescent="0.2">
      <c r="A6231" t="str">
        <f t="shared" si="528"/>
        <v>HSPA9</v>
      </c>
      <c r="B6231" t="s">
        <v>64</v>
      </c>
      <c r="C6231">
        <v>137910906</v>
      </c>
      <c r="D6231" t="s">
        <v>8</v>
      </c>
      <c r="E6231">
        <v>24</v>
      </c>
      <c r="F6231" t="s">
        <v>9029</v>
      </c>
      <c r="G6231">
        <v>0.374492654742</v>
      </c>
    </row>
    <row r="6232" spans="1:7" x14ac:dyDescent="0.2">
      <c r="A6232" t="str">
        <f t="shared" si="528"/>
        <v>HSPA9</v>
      </c>
      <c r="B6232" t="s">
        <v>64</v>
      </c>
      <c r="C6232">
        <v>137911145</v>
      </c>
      <c r="D6232" t="s">
        <v>8</v>
      </c>
      <c r="E6232">
        <v>24</v>
      </c>
      <c r="F6232" t="s">
        <v>9030</v>
      </c>
      <c r="G6232">
        <v>0.77806461537299998</v>
      </c>
    </row>
    <row r="6233" spans="1:7" x14ac:dyDescent="0.2">
      <c r="A6233" t="str">
        <f t="shared" si="528"/>
        <v>HSPA9</v>
      </c>
      <c r="B6233" t="s">
        <v>64</v>
      </c>
      <c r="C6233">
        <v>137911076</v>
      </c>
      <c r="D6233" t="s">
        <v>8</v>
      </c>
      <c r="E6233">
        <v>24</v>
      </c>
      <c r="F6233" t="s">
        <v>9031</v>
      </c>
      <c r="G6233">
        <v>0.57894763362799995</v>
      </c>
    </row>
    <row r="6234" spans="1:7" x14ac:dyDescent="0.2">
      <c r="A6234" t="str">
        <f t="shared" si="528"/>
        <v>HSPA9</v>
      </c>
      <c r="B6234" t="s">
        <v>64</v>
      </c>
      <c r="C6234">
        <v>137910978</v>
      </c>
      <c r="D6234" t="s">
        <v>8</v>
      </c>
      <c r="E6234">
        <v>23</v>
      </c>
      <c r="F6234" t="s">
        <v>9032</v>
      </c>
      <c r="G6234">
        <v>0.85989566400999995</v>
      </c>
    </row>
    <row r="6235" spans="1:7" x14ac:dyDescent="0.2">
      <c r="A6235" t="str">
        <f t="shared" ref="A6235:A6244" si="529">"HSPE1-MOB4"</f>
        <v>HSPE1-MOB4</v>
      </c>
      <c r="B6235" t="s">
        <v>161</v>
      </c>
      <c r="C6235">
        <v>198365304</v>
      </c>
      <c r="D6235" t="s">
        <v>8</v>
      </c>
      <c r="E6235">
        <v>22</v>
      </c>
      <c r="F6235" t="s">
        <v>9033</v>
      </c>
      <c r="G6235">
        <v>0.67547622029700005</v>
      </c>
    </row>
    <row r="6236" spans="1:7" x14ac:dyDescent="0.2">
      <c r="A6236" t="str">
        <f t="shared" si="529"/>
        <v>HSPE1-MOB4</v>
      </c>
      <c r="B6236" t="s">
        <v>161</v>
      </c>
      <c r="C6236">
        <v>198365249</v>
      </c>
      <c r="D6236" t="s">
        <v>8</v>
      </c>
      <c r="E6236">
        <v>24</v>
      </c>
      <c r="F6236" t="s">
        <v>9034</v>
      </c>
      <c r="G6236">
        <v>3.5538095649300001E-2</v>
      </c>
    </row>
    <row r="6237" spans="1:7" x14ac:dyDescent="0.2">
      <c r="A6237" t="str">
        <f t="shared" si="529"/>
        <v>HSPE1-MOB4</v>
      </c>
      <c r="B6237" t="s">
        <v>161</v>
      </c>
      <c r="C6237">
        <v>198365177</v>
      </c>
      <c r="D6237" t="s">
        <v>8</v>
      </c>
      <c r="E6237">
        <v>24</v>
      </c>
      <c r="F6237" t="s">
        <v>9035</v>
      </c>
      <c r="G6237">
        <v>8.4550768205300005E-3</v>
      </c>
    </row>
    <row r="6238" spans="1:7" x14ac:dyDescent="0.2">
      <c r="A6238" t="str">
        <f t="shared" si="529"/>
        <v>HSPE1-MOB4</v>
      </c>
      <c r="B6238" t="s">
        <v>161</v>
      </c>
      <c r="C6238">
        <v>198365117</v>
      </c>
      <c r="D6238" t="s">
        <v>8</v>
      </c>
      <c r="E6238">
        <v>24</v>
      </c>
      <c r="F6238" t="s">
        <v>9036</v>
      </c>
      <c r="G6238">
        <v>1.8269851423000001</v>
      </c>
    </row>
    <row r="6239" spans="1:7" x14ac:dyDescent="0.2">
      <c r="A6239" t="str">
        <f t="shared" si="529"/>
        <v>HSPE1-MOB4</v>
      </c>
      <c r="B6239" t="s">
        <v>161</v>
      </c>
      <c r="C6239">
        <v>198365200</v>
      </c>
      <c r="D6239" t="s">
        <v>3</v>
      </c>
      <c r="E6239">
        <v>24</v>
      </c>
      <c r="F6239" t="s">
        <v>9037</v>
      </c>
      <c r="G6239">
        <v>5.1390861449900002E-2</v>
      </c>
    </row>
    <row r="6240" spans="1:7" x14ac:dyDescent="0.2">
      <c r="A6240" t="str">
        <f t="shared" si="529"/>
        <v>HSPE1-MOB4</v>
      </c>
      <c r="B6240" t="s">
        <v>161</v>
      </c>
      <c r="C6240">
        <v>198365378</v>
      </c>
      <c r="D6240" t="s">
        <v>8</v>
      </c>
      <c r="E6240">
        <v>24</v>
      </c>
      <c r="F6240" t="s">
        <v>9038</v>
      </c>
      <c r="G6240">
        <v>0.124297692832</v>
      </c>
    </row>
    <row r="6241" spans="1:7" x14ac:dyDescent="0.2">
      <c r="A6241" t="str">
        <f t="shared" si="529"/>
        <v>HSPE1-MOB4</v>
      </c>
      <c r="B6241" t="s">
        <v>161</v>
      </c>
      <c r="C6241">
        <v>198365371</v>
      </c>
      <c r="D6241" t="s">
        <v>8</v>
      </c>
      <c r="E6241">
        <v>25</v>
      </c>
      <c r="F6241" t="s">
        <v>9039</v>
      </c>
      <c r="G6241">
        <v>6.7273734881200004E-2</v>
      </c>
    </row>
    <row r="6242" spans="1:7" x14ac:dyDescent="0.2">
      <c r="A6242" t="str">
        <f t="shared" si="529"/>
        <v>HSPE1-MOB4</v>
      </c>
      <c r="B6242" t="s">
        <v>161</v>
      </c>
      <c r="C6242">
        <v>198365336</v>
      </c>
      <c r="D6242" t="s">
        <v>8</v>
      </c>
      <c r="E6242">
        <v>24</v>
      </c>
      <c r="F6242" t="s">
        <v>9040</v>
      </c>
      <c r="G6242">
        <v>3.1270882842E-3</v>
      </c>
    </row>
    <row r="6243" spans="1:7" x14ac:dyDescent="0.2">
      <c r="A6243" t="str">
        <f t="shared" si="529"/>
        <v>HSPE1-MOB4</v>
      </c>
      <c r="B6243" t="s">
        <v>161</v>
      </c>
      <c r="C6243">
        <v>198365299</v>
      </c>
      <c r="D6243" t="s">
        <v>8</v>
      </c>
      <c r="E6243">
        <v>24</v>
      </c>
      <c r="F6243" t="s">
        <v>9041</v>
      </c>
      <c r="G6243">
        <v>0.49753863740400001</v>
      </c>
    </row>
    <row r="6244" spans="1:7" x14ac:dyDescent="0.2">
      <c r="A6244" t="str">
        <f t="shared" si="529"/>
        <v>HSPE1-MOB4</v>
      </c>
      <c r="B6244" t="s">
        <v>161</v>
      </c>
      <c r="C6244">
        <v>198365387</v>
      </c>
      <c r="D6244" t="s">
        <v>3</v>
      </c>
      <c r="E6244">
        <v>24</v>
      </c>
      <c r="F6244" t="s">
        <v>9042</v>
      </c>
      <c r="G6244">
        <v>5.5024780178799998E-2</v>
      </c>
    </row>
    <row r="6245" spans="1:7" x14ac:dyDescent="0.2">
      <c r="A6245" t="str">
        <f t="shared" ref="A6245:A6254" si="530">"HUS1"</f>
        <v>HUS1</v>
      </c>
      <c r="B6245" t="s">
        <v>2</v>
      </c>
      <c r="C6245">
        <v>48018864</v>
      </c>
      <c r="D6245" t="s">
        <v>3</v>
      </c>
      <c r="E6245">
        <v>23</v>
      </c>
      <c r="F6245" t="s">
        <v>9043</v>
      </c>
      <c r="G6245">
        <v>0.85315152702599995</v>
      </c>
    </row>
    <row r="6246" spans="1:7" x14ac:dyDescent="0.2">
      <c r="A6246" t="str">
        <f t="shared" si="530"/>
        <v>HUS1</v>
      </c>
      <c r="B6246" t="s">
        <v>2</v>
      </c>
      <c r="C6246">
        <v>48018911</v>
      </c>
      <c r="D6246" t="s">
        <v>3</v>
      </c>
      <c r="E6246">
        <v>24</v>
      </c>
      <c r="F6246" t="s">
        <v>9044</v>
      </c>
      <c r="G6246">
        <v>0.114438731754</v>
      </c>
    </row>
    <row r="6247" spans="1:7" x14ac:dyDescent="0.2">
      <c r="A6247" t="str">
        <f t="shared" si="530"/>
        <v>HUS1</v>
      </c>
      <c r="B6247" t="s">
        <v>2</v>
      </c>
      <c r="C6247">
        <v>48018964</v>
      </c>
      <c r="D6247" t="s">
        <v>3</v>
      </c>
      <c r="E6247">
        <v>24</v>
      </c>
      <c r="F6247" t="s">
        <v>9045</v>
      </c>
      <c r="G6247">
        <v>0.57488089984400004</v>
      </c>
    </row>
    <row r="6248" spans="1:7" x14ac:dyDescent="0.2">
      <c r="A6248" t="str">
        <f t="shared" si="530"/>
        <v>HUS1</v>
      </c>
      <c r="B6248" t="s">
        <v>2</v>
      </c>
      <c r="C6248">
        <v>48018987</v>
      </c>
      <c r="D6248" t="s">
        <v>3</v>
      </c>
      <c r="E6248">
        <v>24</v>
      </c>
      <c r="F6248" t="s">
        <v>9046</v>
      </c>
      <c r="G6248">
        <v>5.6307456770700003E-2</v>
      </c>
    </row>
    <row r="6249" spans="1:7" x14ac:dyDescent="0.2">
      <c r="A6249" t="str">
        <f t="shared" si="530"/>
        <v>HUS1</v>
      </c>
      <c r="B6249" t="s">
        <v>2</v>
      </c>
      <c r="C6249">
        <v>48018843</v>
      </c>
      <c r="D6249" t="s">
        <v>3</v>
      </c>
      <c r="E6249">
        <v>24</v>
      </c>
      <c r="F6249" t="s">
        <v>9047</v>
      </c>
      <c r="G6249">
        <v>0.86616093056900001</v>
      </c>
    </row>
    <row r="6250" spans="1:7" x14ac:dyDescent="0.2">
      <c r="A6250" t="str">
        <f t="shared" si="530"/>
        <v>HUS1</v>
      </c>
      <c r="B6250" t="s">
        <v>2</v>
      </c>
      <c r="C6250">
        <v>48019001</v>
      </c>
      <c r="D6250" t="s">
        <v>3</v>
      </c>
      <c r="E6250">
        <v>23</v>
      </c>
      <c r="F6250" t="s">
        <v>9048</v>
      </c>
      <c r="G6250">
        <v>0.65749368693200005</v>
      </c>
    </row>
    <row r="6251" spans="1:7" x14ac:dyDescent="0.2">
      <c r="A6251" t="str">
        <f t="shared" si="530"/>
        <v>HUS1</v>
      </c>
      <c r="B6251" t="s">
        <v>2</v>
      </c>
      <c r="C6251">
        <v>48019133</v>
      </c>
      <c r="D6251" t="s">
        <v>3</v>
      </c>
      <c r="E6251">
        <v>24</v>
      </c>
      <c r="F6251" t="s">
        <v>9049</v>
      </c>
      <c r="G6251">
        <v>1.2806875424099999</v>
      </c>
    </row>
    <row r="6252" spans="1:7" x14ac:dyDescent="0.2">
      <c r="A6252" t="str">
        <f t="shared" si="530"/>
        <v>HUS1</v>
      </c>
      <c r="B6252" t="s">
        <v>2</v>
      </c>
      <c r="C6252">
        <v>48019102</v>
      </c>
      <c r="D6252" t="s">
        <v>8</v>
      </c>
      <c r="E6252">
        <v>24</v>
      </c>
      <c r="F6252" t="s">
        <v>9050</v>
      </c>
      <c r="G6252">
        <v>0.76591073810400001</v>
      </c>
    </row>
    <row r="6253" spans="1:7" x14ac:dyDescent="0.2">
      <c r="A6253" t="str">
        <f t="shared" si="530"/>
        <v>HUS1</v>
      </c>
      <c r="B6253" t="s">
        <v>2</v>
      </c>
      <c r="C6253">
        <v>48019117</v>
      </c>
      <c r="D6253" t="s">
        <v>8</v>
      </c>
      <c r="E6253">
        <v>23</v>
      </c>
      <c r="F6253" t="s">
        <v>9051</v>
      </c>
      <c r="G6253">
        <v>0.29715161724400002</v>
      </c>
    </row>
    <row r="6254" spans="1:7" x14ac:dyDescent="0.2">
      <c r="A6254" t="str">
        <f t="shared" si="530"/>
        <v>HUS1</v>
      </c>
      <c r="B6254" t="s">
        <v>2</v>
      </c>
      <c r="C6254">
        <v>48019123</v>
      </c>
      <c r="D6254" t="s">
        <v>8</v>
      </c>
      <c r="E6254">
        <v>23</v>
      </c>
      <c r="F6254" t="s">
        <v>9052</v>
      </c>
      <c r="G6254">
        <v>-3.9960489568400002E-2</v>
      </c>
    </row>
    <row r="6255" spans="1:7" x14ac:dyDescent="0.2">
      <c r="A6255" t="str">
        <f t="shared" ref="A6255:A6274" si="531">"HUWE1"</f>
        <v>HUWE1</v>
      </c>
      <c r="B6255" t="s">
        <v>172</v>
      </c>
      <c r="C6255">
        <v>53710963</v>
      </c>
      <c r="D6255" t="s">
        <v>3</v>
      </c>
      <c r="E6255">
        <v>22</v>
      </c>
      <c r="F6255" t="s">
        <v>9053</v>
      </c>
      <c r="G6255">
        <v>0.93738261856000005</v>
      </c>
    </row>
    <row r="6256" spans="1:7" x14ac:dyDescent="0.2">
      <c r="A6256" t="str">
        <f t="shared" si="531"/>
        <v>HUWE1</v>
      </c>
      <c r="B6256" t="s">
        <v>172</v>
      </c>
      <c r="C6256">
        <v>53710839</v>
      </c>
      <c r="D6256" t="s">
        <v>3</v>
      </c>
      <c r="E6256">
        <v>24</v>
      </c>
      <c r="F6256" t="s">
        <v>9054</v>
      </c>
      <c r="G6256">
        <v>0.237031469011</v>
      </c>
    </row>
    <row r="6257" spans="1:7" x14ac:dyDescent="0.2">
      <c r="A6257" t="str">
        <f t="shared" si="531"/>
        <v>HUWE1</v>
      </c>
      <c r="B6257" t="s">
        <v>172</v>
      </c>
      <c r="C6257">
        <v>53710901</v>
      </c>
      <c r="D6257" t="s">
        <v>3</v>
      </c>
      <c r="E6257">
        <v>24</v>
      </c>
      <c r="F6257" t="s">
        <v>9055</v>
      </c>
      <c r="G6257">
        <v>-3.9554983592100003E-2</v>
      </c>
    </row>
    <row r="6258" spans="1:7" x14ac:dyDescent="0.2">
      <c r="A6258" t="str">
        <f t="shared" si="531"/>
        <v>HUWE1</v>
      </c>
      <c r="B6258" t="s">
        <v>172</v>
      </c>
      <c r="C6258">
        <v>53710915</v>
      </c>
      <c r="D6258" t="s">
        <v>3</v>
      </c>
      <c r="E6258">
        <v>23</v>
      </c>
      <c r="F6258" t="s">
        <v>9056</v>
      </c>
      <c r="G6258">
        <v>-5.6851952871700001E-2</v>
      </c>
    </row>
    <row r="6259" spans="1:7" x14ac:dyDescent="0.2">
      <c r="A6259" t="str">
        <f t="shared" si="531"/>
        <v>HUWE1</v>
      </c>
      <c r="B6259" t="s">
        <v>172</v>
      </c>
      <c r="C6259">
        <v>53710973</v>
      </c>
      <c r="D6259" t="s">
        <v>3</v>
      </c>
      <c r="E6259">
        <v>22</v>
      </c>
      <c r="F6259" t="s">
        <v>9057</v>
      </c>
      <c r="G6259">
        <v>0.87970506146500005</v>
      </c>
    </row>
    <row r="6260" spans="1:7" x14ac:dyDescent="0.2">
      <c r="A6260" t="str">
        <f t="shared" si="531"/>
        <v>HUWE1</v>
      </c>
      <c r="B6260" t="s">
        <v>172</v>
      </c>
      <c r="C6260">
        <v>53711129</v>
      </c>
      <c r="D6260" t="s">
        <v>3</v>
      </c>
      <c r="E6260">
        <v>24</v>
      </c>
      <c r="F6260" t="s">
        <v>9058</v>
      </c>
      <c r="G6260">
        <v>4.9453661137600002E-3</v>
      </c>
    </row>
    <row r="6261" spans="1:7" x14ac:dyDescent="0.2">
      <c r="A6261" t="str">
        <f t="shared" si="531"/>
        <v>HUWE1</v>
      </c>
      <c r="B6261" t="s">
        <v>172</v>
      </c>
      <c r="C6261">
        <v>53711136</v>
      </c>
      <c r="D6261" t="s">
        <v>3</v>
      </c>
      <c r="E6261">
        <v>23</v>
      </c>
      <c r="F6261" t="s">
        <v>9059</v>
      </c>
      <c r="G6261">
        <v>0.115575928662</v>
      </c>
    </row>
    <row r="6262" spans="1:7" x14ac:dyDescent="0.2">
      <c r="A6262" t="str">
        <f t="shared" si="531"/>
        <v>HUWE1</v>
      </c>
      <c r="B6262" t="s">
        <v>172</v>
      </c>
      <c r="C6262">
        <v>53710826</v>
      </c>
      <c r="D6262" t="s">
        <v>3</v>
      </c>
      <c r="E6262">
        <v>23</v>
      </c>
      <c r="F6262" t="s">
        <v>9060</v>
      </c>
      <c r="G6262">
        <v>1.18291231997</v>
      </c>
    </row>
    <row r="6263" spans="1:7" x14ac:dyDescent="0.2">
      <c r="A6263" t="str">
        <f t="shared" si="531"/>
        <v>HUWE1</v>
      </c>
      <c r="B6263" t="s">
        <v>172</v>
      </c>
      <c r="C6263">
        <v>53713408</v>
      </c>
      <c r="D6263" t="s">
        <v>3</v>
      </c>
      <c r="E6263">
        <v>24</v>
      </c>
      <c r="F6263" t="s">
        <v>9061</v>
      </c>
      <c r="G6263">
        <v>0.64462635832699999</v>
      </c>
    </row>
    <row r="6264" spans="1:7" x14ac:dyDescent="0.2">
      <c r="A6264" t="str">
        <f t="shared" si="531"/>
        <v>HUWE1</v>
      </c>
      <c r="B6264" t="s">
        <v>172</v>
      </c>
      <c r="C6264">
        <v>53713379</v>
      </c>
      <c r="D6264" t="s">
        <v>3</v>
      </c>
      <c r="E6264">
        <v>24</v>
      </c>
      <c r="F6264" t="s">
        <v>9062</v>
      </c>
      <c r="G6264">
        <v>0.651889969239</v>
      </c>
    </row>
    <row r="6265" spans="1:7" x14ac:dyDescent="0.2">
      <c r="A6265" t="str">
        <f t="shared" si="531"/>
        <v>HUWE1</v>
      </c>
      <c r="B6265" t="s">
        <v>172</v>
      </c>
      <c r="C6265">
        <v>53713573</v>
      </c>
      <c r="D6265" t="s">
        <v>8</v>
      </c>
      <c r="E6265">
        <v>24</v>
      </c>
      <c r="F6265" t="s">
        <v>9063</v>
      </c>
      <c r="G6265">
        <v>0.34248926189000001</v>
      </c>
    </row>
    <row r="6266" spans="1:7" x14ac:dyDescent="0.2">
      <c r="A6266" t="str">
        <f t="shared" si="531"/>
        <v>HUWE1</v>
      </c>
      <c r="B6266" t="s">
        <v>172</v>
      </c>
      <c r="C6266">
        <v>53711132</v>
      </c>
      <c r="D6266" t="s">
        <v>8</v>
      </c>
      <c r="E6266">
        <v>24</v>
      </c>
      <c r="F6266" t="s">
        <v>9064</v>
      </c>
      <c r="G6266">
        <v>-6.7999997134299994E-2</v>
      </c>
    </row>
    <row r="6267" spans="1:7" x14ac:dyDescent="0.2">
      <c r="A6267" t="str">
        <f t="shared" si="531"/>
        <v>HUWE1</v>
      </c>
      <c r="B6267" t="s">
        <v>172</v>
      </c>
      <c r="C6267">
        <v>53713655</v>
      </c>
      <c r="D6267" t="s">
        <v>3</v>
      </c>
      <c r="E6267">
        <v>23</v>
      </c>
      <c r="F6267" t="s">
        <v>9065</v>
      </c>
      <c r="G6267">
        <v>0.35155195072700002</v>
      </c>
    </row>
    <row r="6268" spans="1:7" x14ac:dyDescent="0.2">
      <c r="A6268" t="str">
        <f t="shared" si="531"/>
        <v>HUWE1</v>
      </c>
      <c r="B6268" t="s">
        <v>172</v>
      </c>
      <c r="C6268">
        <v>53713646</v>
      </c>
      <c r="D6268" t="s">
        <v>3</v>
      </c>
      <c r="E6268">
        <v>24</v>
      </c>
      <c r="F6268" t="s">
        <v>9066</v>
      </c>
      <c r="G6268">
        <v>0.22365459219700001</v>
      </c>
    </row>
    <row r="6269" spans="1:7" x14ac:dyDescent="0.2">
      <c r="A6269" t="str">
        <f t="shared" si="531"/>
        <v>HUWE1</v>
      </c>
      <c r="B6269" t="s">
        <v>172</v>
      </c>
      <c r="C6269">
        <v>53711107</v>
      </c>
      <c r="D6269" t="s">
        <v>8</v>
      </c>
      <c r="E6269">
        <v>24</v>
      </c>
      <c r="F6269" t="s">
        <v>9067</v>
      </c>
      <c r="G6269">
        <v>-0.140367355837</v>
      </c>
    </row>
    <row r="6270" spans="1:7" x14ac:dyDescent="0.2">
      <c r="A6270" t="str">
        <f t="shared" si="531"/>
        <v>HUWE1</v>
      </c>
      <c r="B6270" t="s">
        <v>172</v>
      </c>
      <c r="C6270">
        <v>53713556</v>
      </c>
      <c r="D6270" t="s">
        <v>3</v>
      </c>
      <c r="E6270">
        <v>24</v>
      </c>
      <c r="F6270" t="s">
        <v>9068</v>
      </c>
      <c r="G6270">
        <v>0.42970897174</v>
      </c>
    </row>
    <row r="6271" spans="1:7" x14ac:dyDescent="0.2">
      <c r="A6271" t="str">
        <f t="shared" si="531"/>
        <v>HUWE1</v>
      </c>
      <c r="B6271" t="s">
        <v>172</v>
      </c>
      <c r="C6271">
        <v>53713537</v>
      </c>
      <c r="D6271" t="s">
        <v>3</v>
      </c>
      <c r="E6271">
        <v>24</v>
      </c>
      <c r="F6271" t="s">
        <v>9069</v>
      </c>
      <c r="G6271">
        <v>0.578932386124</v>
      </c>
    </row>
    <row r="6272" spans="1:7" x14ac:dyDescent="0.2">
      <c r="A6272" t="str">
        <f t="shared" si="531"/>
        <v>HUWE1</v>
      </c>
      <c r="B6272" t="s">
        <v>172</v>
      </c>
      <c r="C6272">
        <v>53713514</v>
      </c>
      <c r="D6272" t="s">
        <v>3</v>
      </c>
      <c r="E6272">
        <v>24</v>
      </c>
      <c r="F6272" t="s">
        <v>9070</v>
      </c>
      <c r="G6272">
        <v>0.55997720786500005</v>
      </c>
    </row>
    <row r="6273" spans="1:7" x14ac:dyDescent="0.2">
      <c r="A6273" t="str">
        <f t="shared" si="531"/>
        <v>HUWE1</v>
      </c>
      <c r="B6273" t="s">
        <v>172</v>
      </c>
      <c r="C6273">
        <v>53713505</v>
      </c>
      <c r="D6273" t="s">
        <v>3</v>
      </c>
      <c r="E6273">
        <v>23</v>
      </c>
      <c r="F6273" t="s">
        <v>9071</v>
      </c>
      <c r="G6273">
        <v>0.69755324425099996</v>
      </c>
    </row>
    <row r="6274" spans="1:7" x14ac:dyDescent="0.2">
      <c r="A6274" t="str">
        <f t="shared" si="531"/>
        <v>HUWE1</v>
      </c>
      <c r="B6274" t="s">
        <v>172</v>
      </c>
      <c r="C6274">
        <v>53713463</v>
      </c>
      <c r="D6274" t="s">
        <v>3</v>
      </c>
      <c r="E6274">
        <v>22</v>
      </c>
      <c r="F6274" t="s">
        <v>9072</v>
      </c>
      <c r="G6274">
        <v>0.659126796934</v>
      </c>
    </row>
    <row r="6275" spans="1:7" x14ac:dyDescent="0.2">
      <c r="A6275" t="str">
        <f t="shared" ref="A6275:A6294" si="532">"HYLS1"</f>
        <v>HYLS1</v>
      </c>
      <c r="B6275" t="s">
        <v>291</v>
      </c>
      <c r="C6275">
        <v>125753528</v>
      </c>
      <c r="D6275" t="s">
        <v>8</v>
      </c>
      <c r="E6275">
        <v>23</v>
      </c>
      <c r="F6275" t="s">
        <v>9073</v>
      </c>
      <c r="G6275">
        <v>-6.78605259047E-2</v>
      </c>
    </row>
    <row r="6276" spans="1:7" x14ac:dyDescent="0.2">
      <c r="A6276" t="str">
        <f t="shared" si="532"/>
        <v>HYLS1</v>
      </c>
      <c r="B6276" t="s">
        <v>291</v>
      </c>
      <c r="C6276">
        <v>125757845</v>
      </c>
      <c r="D6276" t="s">
        <v>8</v>
      </c>
      <c r="E6276">
        <v>23</v>
      </c>
      <c r="F6276" t="s">
        <v>9074</v>
      </c>
      <c r="G6276">
        <v>0.234049692314</v>
      </c>
    </row>
    <row r="6277" spans="1:7" x14ac:dyDescent="0.2">
      <c r="A6277" t="str">
        <f t="shared" si="532"/>
        <v>HYLS1</v>
      </c>
      <c r="B6277" t="s">
        <v>291</v>
      </c>
      <c r="C6277">
        <v>125757675</v>
      </c>
      <c r="D6277" t="s">
        <v>8</v>
      </c>
      <c r="E6277">
        <v>23</v>
      </c>
      <c r="F6277" t="s">
        <v>9075</v>
      </c>
      <c r="G6277">
        <v>0.82755957044899997</v>
      </c>
    </row>
    <row r="6278" spans="1:7" x14ac:dyDescent="0.2">
      <c r="A6278" t="str">
        <f t="shared" si="532"/>
        <v>HYLS1</v>
      </c>
      <c r="B6278" t="s">
        <v>291</v>
      </c>
      <c r="C6278">
        <v>125757660</v>
      </c>
      <c r="D6278" t="s">
        <v>8</v>
      </c>
      <c r="E6278">
        <v>24</v>
      </c>
      <c r="F6278" t="s">
        <v>9076</v>
      </c>
      <c r="G6278">
        <v>0.39770784104899998</v>
      </c>
    </row>
    <row r="6279" spans="1:7" x14ac:dyDescent="0.2">
      <c r="A6279" t="str">
        <f t="shared" si="532"/>
        <v>HYLS1</v>
      </c>
      <c r="B6279" t="s">
        <v>291</v>
      </c>
      <c r="C6279">
        <v>125753701</v>
      </c>
      <c r="D6279" t="s">
        <v>8</v>
      </c>
      <c r="E6279">
        <v>24</v>
      </c>
      <c r="F6279" t="s">
        <v>9077</v>
      </c>
      <c r="G6279">
        <v>0.1876606915</v>
      </c>
    </row>
    <row r="6280" spans="1:7" x14ac:dyDescent="0.2">
      <c r="A6280" t="str">
        <f t="shared" si="532"/>
        <v>HYLS1</v>
      </c>
      <c r="B6280" t="s">
        <v>291</v>
      </c>
      <c r="C6280">
        <v>125753694</v>
      </c>
      <c r="D6280" t="s">
        <v>8</v>
      </c>
      <c r="E6280">
        <v>24</v>
      </c>
      <c r="F6280" t="s">
        <v>9078</v>
      </c>
      <c r="G6280">
        <v>0.41702256660300002</v>
      </c>
    </row>
    <row r="6281" spans="1:7" x14ac:dyDescent="0.2">
      <c r="A6281" t="str">
        <f t="shared" si="532"/>
        <v>HYLS1</v>
      </c>
      <c r="B6281" t="s">
        <v>291</v>
      </c>
      <c r="C6281">
        <v>125757878</v>
      </c>
      <c r="D6281" t="s">
        <v>8</v>
      </c>
      <c r="E6281">
        <v>23</v>
      </c>
      <c r="F6281" t="s">
        <v>9079</v>
      </c>
      <c r="G6281">
        <v>7.2144119004299997E-2</v>
      </c>
    </row>
    <row r="6282" spans="1:7" x14ac:dyDescent="0.2">
      <c r="A6282" t="str">
        <f t="shared" si="532"/>
        <v>HYLS1</v>
      </c>
      <c r="B6282" t="s">
        <v>291</v>
      </c>
      <c r="C6282">
        <v>125753523</v>
      </c>
      <c r="D6282" t="s">
        <v>8</v>
      </c>
      <c r="E6282">
        <v>28</v>
      </c>
      <c r="F6282" t="s">
        <v>9080</v>
      </c>
      <c r="G6282">
        <v>-8.2949564786199997E-2</v>
      </c>
    </row>
    <row r="6283" spans="1:7" x14ac:dyDescent="0.2">
      <c r="A6283" t="str">
        <f t="shared" si="532"/>
        <v>HYLS1</v>
      </c>
      <c r="B6283" t="s">
        <v>291</v>
      </c>
      <c r="C6283">
        <v>125753613</v>
      </c>
      <c r="D6283" t="s">
        <v>3</v>
      </c>
      <c r="E6283">
        <v>24</v>
      </c>
      <c r="F6283" t="s">
        <v>9081</v>
      </c>
      <c r="G6283">
        <v>-8.8138340124199993E-2</v>
      </c>
    </row>
    <row r="6284" spans="1:7" x14ac:dyDescent="0.2">
      <c r="A6284" t="str">
        <f t="shared" si="532"/>
        <v>HYLS1</v>
      </c>
      <c r="B6284" t="s">
        <v>291</v>
      </c>
      <c r="C6284">
        <v>125753488</v>
      </c>
      <c r="D6284" t="s">
        <v>8</v>
      </c>
      <c r="E6284">
        <v>21</v>
      </c>
      <c r="F6284" t="s">
        <v>9082</v>
      </c>
      <c r="G6284">
        <v>-3.1149467913099999E-2</v>
      </c>
    </row>
    <row r="6285" spans="1:7" x14ac:dyDescent="0.2">
      <c r="A6285" t="str">
        <f t="shared" si="532"/>
        <v>HYLS1</v>
      </c>
      <c r="B6285" t="s">
        <v>291</v>
      </c>
      <c r="C6285">
        <v>125757842</v>
      </c>
      <c r="D6285" t="s">
        <v>3</v>
      </c>
      <c r="E6285">
        <v>23</v>
      </c>
      <c r="F6285" t="s">
        <v>9083</v>
      </c>
      <c r="G6285">
        <v>0.69018726036199995</v>
      </c>
    </row>
    <row r="6286" spans="1:7" x14ac:dyDescent="0.2">
      <c r="A6286" t="str">
        <f t="shared" si="532"/>
        <v>HYLS1</v>
      </c>
      <c r="B6286" t="s">
        <v>291</v>
      </c>
      <c r="C6286">
        <v>125757777</v>
      </c>
      <c r="D6286" t="s">
        <v>3</v>
      </c>
      <c r="E6286">
        <v>24</v>
      </c>
      <c r="F6286" t="s">
        <v>9084</v>
      </c>
      <c r="G6286">
        <v>0.952216449036</v>
      </c>
    </row>
    <row r="6287" spans="1:7" x14ac:dyDescent="0.2">
      <c r="A6287" t="str">
        <f t="shared" si="532"/>
        <v>HYLS1</v>
      </c>
      <c r="B6287" t="s">
        <v>291</v>
      </c>
      <c r="C6287">
        <v>125757676</v>
      </c>
      <c r="D6287" t="s">
        <v>3</v>
      </c>
      <c r="E6287">
        <v>24</v>
      </c>
      <c r="F6287" t="s">
        <v>9085</v>
      </c>
      <c r="G6287">
        <v>0.43265822075400001</v>
      </c>
    </row>
    <row r="6288" spans="1:7" x14ac:dyDescent="0.2">
      <c r="A6288" t="str">
        <f t="shared" si="532"/>
        <v>HYLS1</v>
      </c>
      <c r="B6288" t="s">
        <v>291</v>
      </c>
      <c r="C6288">
        <v>125753593</v>
      </c>
      <c r="D6288" t="s">
        <v>3</v>
      </c>
      <c r="E6288">
        <v>22</v>
      </c>
      <c r="F6288" t="s">
        <v>9086</v>
      </c>
      <c r="G6288">
        <v>-3.6261502046200003E-2</v>
      </c>
    </row>
    <row r="6289" spans="1:7" x14ac:dyDescent="0.2">
      <c r="A6289" t="str">
        <f t="shared" si="532"/>
        <v>HYLS1</v>
      </c>
      <c r="B6289" t="s">
        <v>291</v>
      </c>
      <c r="C6289">
        <v>125753549</v>
      </c>
      <c r="D6289" t="s">
        <v>3</v>
      </c>
      <c r="E6289">
        <v>23</v>
      </c>
      <c r="F6289" t="s">
        <v>9087</v>
      </c>
      <c r="G6289">
        <v>7.2661943307199994E-2</v>
      </c>
    </row>
    <row r="6290" spans="1:7" x14ac:dyDescent="0.2">
      <c r="A6290" t="str">
        <f t="shared" si="532"/>
        <v>HYLS1</v>
      </c>
      <c r="B6290" t="s">
        <v>291</v>
      </c>
      <c r="C6290">
        <v>125753511</v>
      </c>
      <c r="D6290" t="s">
        <v>3</v>
      </c>
      <c r="E6290">
        <v>28</v>
      </c>
      <c r="F6290" t="s">
        <v>9088</v>
      </c>
      <c r="G6290">
        <v>-8.5692506169200003E-2</v>
      </c>
    </row>
    <row r="6291" spans="1:7" x14ac:dyDescent="0.2">
      <c r="A6291" t="str">
        <f t="shared" si="532"/>
        <v>HYLS1</v>
      </c>
      <c r="B6291" t="s">
        <v>291</v>
      </c>
      <c r="C6291">
        <v>125757895</v>
      </c>
      <c r="D6291" t="s">
        <v>8</v>
      </c>
      <c r="E6291">
        <v>24</v>
      </c>
      <c r="F6291" t="s">
        <v>9089</v>
      </c>
      <c r="G6291">
        <v>0.46532498728499999</v>
      </c>
    </row>
    <row r="6292" spans="1:7" x14ac:dyDescent="0.2">
      <c r="A6292" t="str">
        <f t="shared" si="532"/>
        <v>HYLS1</v>
      </c>
      <c r="B6292" t="s">
        <v>291</v>
      </c>
      <c r="C6292">
        <v>125753496</v>
      </c>
      <c r="D6292" t="s">
        <v>8</v>
      </c>
      <c r="E6292">
        <v>24</v>
      </c>
      <c r="F6292" t="s">
        <v>9090</v>
      </c>
      <c r="G6292">
        <v>8.7725997857799998E-2</v>
      </c>
    </row>
    <row r="6293" spans="1:7" x14ac:dyDescent="0.2">
      <c r="A6293" t="str">
        <f t="shared" si="532"/>
        <v>HYLS1</v>
      </c>
      <c r="B6293" t="s">
        <v>291</v>
      </c>
      <c r="C6293">
        <v>125757969</v>
      </c>
      <c r="D6293" t="s">
        <v>8</v>
      </c>
      <c r="E6293">
        <v>24</v>
      </c>
      <c r="F6293" t="s">
        <v>9091</v>
      </c>
      <c r="G6293">
        <v>0.74774897483900005</v>
      </c>
    </row>
    <row r="6294" spans="1:7" x14ac:dyDescent="0.2">
      <c r="A6294" t="str">
        <f t="shared" si="532"/>
        <v>HYLS1</v>
      </c>
      <c r="B6294" t="s">
        <v>291</v>
      </c>
      <c r="C6294">
        <v>125757918</v>
      </c>
      <c r="D6294" t="s">
        <v>3</v>
      </c>
      <c r="E6294">
        <v>23</v>
      </c>
      <c r="F6294" t="s">
        <v>9092</v>
      </c>
      <c r="G6294">
        <v>1.2202239805099999</v>
      </c>
    </row>
    <row r="6295" spans="1:7" x14ac:dyDescent="0.2">
      <c r="A6295" t="str">
        <f t="shared" ref="A6295:A6313" si="533">"HYPK"</f>
        <v>HYPK</v>
      </c>
      <c r="B6295" t="s">
        <v>514</v>
      </c>
      <c r="C6295">
        <v>44088524</v>
      </c>
      <c r="D6295" t="s">
        <v>3</v>
      </c>
      <c r="E6295">
        <v>25</v>
      </c>
      <c r="F6295" t="s">
        <v>9093</v>
      </c>
      <c r="G6295">
        <v>-6.1338812668499998E-2</v>
      </c>
    </row>
    <row r="6296" spans="1:7" x14ac:dyDescent="0.2">
      <c r="A6296" t="str">
        <f t="shared" si="533"/>
        <v>HYPK</v>
      </c>
      <c r="B6296" t="s">
        <v>514</v>
      </c>
      <c r="C6296">
        <v>44088382</v>
      </c>
      <c r="D6296" t="s">
        <v>3</v>
      </c>
      <c r="E6296">
        <v>24</v>
      </c>
      <c r="F6296" t="s">
        <v>9094</v>
      </c>
      <c r="G6296">
        <v>6.8311005050300001E-3</v>
      </c>
    </row>
    <row r="6297" spans="1:7" x14ac:dyDescent="0.2">
      <c r="A6297" t="str">
        <f t="shared" si="533"/>
        <v>HYPK</v>
      </c>
      <c r="B6297" t="s">
        <v>514</v>
      </c>
      <c r="C6297">
        <v>44088489</v>
      </c>
      <c r="D6297" t="s">
        <v>3</v>
      </c>
      <c r="E6297">
        <v>24</v>
      </c>
      <c r="F6297" t="s">
        <v>9095</v>
      </c>
      <c r="G6297">
        <v>3.03854310192E-2</v>
      </c>
    </row>
    <row r="6298" spans="1:7" x14ac:dyDescent="0.2">
      <c r="A6298" t="str">
        <f t="shared" si="533"/>
        <v>HYPK</v>
      </c>
      <c r="B6298" t="s">
        <v>514</v>
      </c>
      <c r="C6298">
        <v>44088511</v>
      </c>
      <c r="D6298" t="s">
        <v>3</v>
      </c>
      <c r="E6298">
        <v>23</v>
      </c>
      <c r="F6298" t="s">
        <v>9096</v>
      </c>
      <c r="G6298">
        <v>6.0733813900600002E-2</v>
      </c>
    </row>
    <row r="6299" spans="1:7" x14ac:dyDescent="0.2">
      <c r="A6299" t="str">
        <f t="shared" si="533"/>
        <v>HYPK</v>
      </c>
      <c r="B6299" t="s">
        <v>514</v>
      </c>
      <c r="C6299">
        <v>44088545</v>
      </c>
      <c r="D6299" t="s">
        <v>3</v>
      </c>
      <c r="E6299">
        <v>25</v>
      </c>
      <c r="F6299" t="s">
        <v>9097</v>
      </c>
      <c r="G6299">
        <v>-7.4052555628199998E-2</v>
      </c>
    </row>
    <row r="6300" spans="1:7" x14ac:dyDescent="0.2">
      <c r="A6300" t="str">
        <f t="shared" si="533"/>
        <v>HYPK</v>
      </c>
      <c r="B6300" t="s">
        <v>514</v>
      </c>
      <c r="C6300">
        <v>44092684</v>
      </c>
      <c r="D6300" t="s">
        <v>3</v>
      </c>
      <c r="E6300">
        <v>24</v>
      </c>
      <c r="F6300" t="s">
        <v>9098</v>
      </c>
      <c r="G6300">
        <v>5.3868777721800001E-2</v>
      </c>
    </row>
    <row r="6301" spans="1:7" x14ac:dyDescent="0.2">
      <c r="A6301" t="str">
        <f t="shared" si="533"/>
        <v>HYPK</v>
      </c>
      <c r="B6301" t="s">
        <v>514</v>
      </c>
      <c r="C6301">
        <v>44092735</v>
      </c>
      <c r="D6301" t="s">
        <v>3</v>
      </c>
      <c r="E6301">
        <v>24</v>
      </c>
      <c r="F6301" t="s">
        <v>9099</v>
      </c>
      <c r="G6301">
        <v>0.55704748117699998</v>
      </c>
    </row>
    <row r="6302" spans="1:7" x14ac:dyDescent="0.2">
      <c r="A6302" t="str">
        <f t="shared" si="533"/>
        <v>HYPK</v>
      </c>
      <c r="B6302" t="s">
        <v>514</v>
      </c>
      <c r="C6302">
        <v>44092747</v>
      </c>
      <c r="D6302" t="s">
        <v>3</v>
      </c>
      <c r="E6302">
        <v>24</v>
      </c>
      <c r="F6302" t="s">
        <v>9100</v>
      </c>
      <c r="G6302">
        <v>8.4088133592799992E-3</v>
      </c>
    </row>
    <row r="6303" spans="1:7" x14ac:dyDescent="0.2">
      <c r="A6303" t="str">
        <f t="shared" si="533"/>
        <v>HYPK</v>
      </c>
      <c r="B6303" t="s">
        <v>514</v>
      </c>
      <c r="C6303">
        <v>44092892</v>
      </c>
      <c r="D6303" t="s">
        <v>3</v>
      </c>
      <c r="E6303">
        <v>23</v>
      </c>
      <c r="F6303" t="s">
        <v>9101</v>
      </c>
      <c r="G6303">
        <v>1.05917633167</v>
      </c>
    </row>
    <row r="6304" spans="1:7" x14ac:dyDescent="0.2">
      <c r="A6304" t="str">
        <f t="shared" si="533"/>
        <v>HYPK</v>
      </c>
      <c r="B6304" t="s">
        <v>514</v>
      </c>
      <c r="C6304">
        <v>44088390</v>
      </c>
      <c r="D6304" t="s">
        <v>8</v>
      </c>
      <c r="E6304">
        <v>24</v>
      </c>
      <c r="F6304" t="s">
        <v>9102</v>
      </c>
      <c r="G6304">
        <v>-0.154826503531</v>
      </c>
    </row>
    <row r="6305" spans="1:7" x14ac:dyDescent="0.2">
      <c r="A6305" t="str">
        <f t="shared" si="533"/>
        <v>HYPK</v>
      </c>
      <c r="B6305" t="s">
        <v>514</v>
      </c>
      <c r="C6305">
        <v>44092770</v>
      </c>
      <c r="D6305" t="s">
        <v>3</v>
      </c>
      <c r="E6305">
        <v>24</v>
      </c>
      <c r="F6305" t="s">
        <v>9103</v>
      </c>
      <c r="G6305">
        <v>0.215004521142</v>
      </c>
    </row>
    <row r="6306" spans="1:7" x14ac:dyDescent="0.2">
      <c r="A6306" t="str">
        <f t="shared" si="533"/>
        <v>HYPK</v>
      </c>
      <c r="B6306" t="s">
        <v>514</v>
      </c>
      <c r="C6306">
        <v>44088476</v>
      </c>
      <c r="D6306" t="s">
        <v>8</v>
      </c>
      <c r="E6306">
        <v>25</v>
      </c>
      <c r="F6306" t="s">
        <v>9104</v>
      </c>
      <c r="G6306">
        <v>0.10819801443099999</v>
      </c>
    </row>
    <row r="6307" spans="1:7" x14ac:dyDescent="0.2">
      <c r="A6307" t="str">
        <f t="shared" si="533"/>
        <v>HYPK</v>
      </c>
      <c r="B6307" t="s">
        <v>514</v>
      </c>
      <c r="C6307">
        <v>44088520</v>
      </c>
      <c r="D6307" t="s">
        <v>8</v>
      </c>
      <c r="E6307">
        <v>25</v>
      </c>
      <c r="F6307" t="s">
        <v>9105</v>
      </c>
      <c r="G6307">
        <v>0.12504511495500001</v>
      </c>
    </row>
    <row r="6308" spans="1:7" x14ac:dyDescent="0.2">
      <c r="A6308" t="str">
        <f t="shared" si="533"/>
        <v>HYPK</v>
      </c>
      <c r="B6308" t="s">
        <v>514</v>
      </c>
      <c r="C6308">
        <v>44092592</v>
      </c>
      <c r="D6308" t="s">
        <v>8</v>
      </c>
      <c r="E6308">
        <v>23</v>
      </c>
      <c r="F6308" t="s">
        <v>9106</v>
      </c>
      <c r="G6308">
        <v>0.836991574081</v>
      </c>
    </row>
    <row r="6309" spans="1:7" x14ac:dyDescent="0.2">
      <c r="A6309" t="str">
        <f t="shared" si="533"/>
        <v>HYPK</v>
      </c>
      <c r="B6309" t="s">
        <v>514</v>
      </c>
      <c r="C6309">
        <v>44092607</v>
      </c>
      <c r="D6309" t="s">
        <v>8</v>
      </c>
      <c r="E6309">
        <v>25</v>
      </c>
      <c r="F6309" t="s">
        <v>9107</v>
      </c>
      <c r="G6309">
        <v>0.73624759400999995</v>
      </c>
    </row>
    <row r="6310" spans="1:7" x14ac:dyDescent="0.2">
      <c r="A6310" t="str">
        <f t="shared" si="533"/>
        <v>HYPK</v>
      </c>
      <c r="B6310" t="s">
        <v>514</v>
      </c>
      <c r="C6310">
        <v>44092613</v>
      </c>
      <c r="D6310" t="s">
        <v>8</v>
      </c>
      <c r="E6310">
        <v>24</v>
      </c>
      <c r="F6310" t="s">
        <v>9108</v>
      </c>
      <c r="G6310">
        <v>0.84846256435099998</v>
      </c>
    </row>
    <row r="6311" spans="1:7" x14ac:dyDescent="0.2">
      <c r="A6311" t="str">
        <f t="shared" si="533"/>
        <v>HYPK</v>
      </c>
      <c r="B6311" t="s">
        <v>514</v>
      </c>
      <c r="C6311">
        <v>44092722</v>
      </c>
      <c r="D6311" t="s">
        <v>8</v>
      </c>
      <c r="E6311">
        <v>25</v>
      </c>
      <c r="F6311" t="s">
        <v>9109</v>
      </c>
      <c r="G6311">
        <v>0.139262275662</v>
      </c>
    </row>
    <row r="6312" spans="1:7" x14ac:dyDescent="0.2">
      <c r="A6312" t="str">
        <f t="shared" si="533"/>
        <v>HYPK</v>
      </c>
      <c r="B6312" t="s">
        <v>514</v>
      </c>
      <c r="C6312">
        <v>44092911</v>
      </c>
      <c r="D6312" t="s">
        <v>8</v>
      </c>
      <c r="E6312">
        <v>24</v>
      </c>
      <c r="F6312" t="s">
        <v>9110</v>
      </c>
      <c r="G6312">
        <v>1.0923611039800001</v>
      </c>
    </row>
    <row r="6313" spans="1:7" x14ac:dyDescent="0.2">
      <c r="A6313" t="str">
        <f t="shared" si="533"/>
        <v>HYPK</v>
      </c>
      <c r="B6313" t="s">
        <v>514</v>
      </c>
      <c r="C6313">
        <v>44088452</v>
      </c>
      <c r="D6313" t="s">
        <v>8</v>
      </c>
      <c r="E6313">
        <v>24</v>
      </c>
      <c r="F6313" t="s">
        <v>9111</v>
      </c>
      <c r="G6313">
        <v>0.13319729633499999</v>
      </c>
    </row>
    <row r="6314" spans="1:7" x14ac:dyDescent="0.2">
      <c r="A6314" t="str">
        <f t="shared" ref="A6314:A6323" si="534">"IARS"</f>
        <v>IARS</v>
      </c>
      <c r="B6314" t="s">
        <v>15</v>
      </c>
      <c r="C6314">
        <v>95055969</v>
      </c>
      <c r="D6314" t="s">
        <v>3</v>
      </c>
      <c r="E6314">
        <v>24</v>
      </c>
      <c r="F6314" t="s">
        <v>9112</v>
      </c>
      <c r="G6314">
        <v>9.9760129458100005E-2</v>
      </c>
    </row>
    <row r="6315" spans="1:7" x14ac:dyDescent="0.2">
      <c r="A6315" t="str">
        <f t="shared" si="534"/>
        <v>IARS</v>
      </c>
      <c r="B6315" t="s">
        <v>15</v>
      </c>
      <c r="C6315">
        <v>95055869</v>
      </c>
      <c r="D6315" t="s">
        <v>3</v>
      </c>
      <c r="E6315">
        <v>24</v>
      </c>
      <c r="F6315" t="s">
        <v>9113</v>
      </c>
      <c r="G6315">
        <v>7.1066939534800005E-2</v>
      </c>
    </row>
    <row r="6316" spans="1:7" x14ac:dyDescent="0.2">
      <c r="A6316" t="str">
        <f t="shared" si="534"/>
        <v>IARS</v>
      </c>
      <c r="B6316" t="s">
        <v>15</v>
      </c>
      <c r="C6316">
        <v>95055847</v>
      </c>
      <c r="D6316" t="s">
        <v>3</v>
      </c>
      <c r="E6316">
        <v>24</v>
      </c>
      <c r="F6316" t="s">
        <v>9114</v>
      </c>
      <c r="G6316">
        <v>0.20771109633500001</v>
      </c>
    </row>
    <row r="6317" spans="1:7" x14ac:dyDescent="0.2">
      <c r="A6317" t="str">
        <f t="shared" si="534"/>
        <v>IARS</v>
      </c>
      <c r="B6317" t="s">
        <v>15</v>
      </c>
      <c r="C6317">
        <v>95055920</v>
      </c>
      <c r="D6317" t="s">
        <v>3</v>
      </c>
      <c r="E6317">
        <v>24</v>
      </c>
      <c r="F6317" t="s">
        <v>9115</v>
      </c>
      <c r="G6317">
        <v>3.48488451275E-2</v>
      </c>
    </row>
    <row r="6318" spans="1:7" x14ac:dyDescent="0.2">
      <c r="A6318" t="str">
        <f t="shared" si="534"/>
        <v>IARS</v>
      </c>
      <c r="B6318" t="s">
        <v>15</v>
      </c>
      <c r="C6318">
        <v>95055935</v>
      </c>
      <c r="D6318" t="s">
        <v>3</v>
      </c>
      <c r="E6318">
        <v>24</v>
      </c>
      <c r="F6318" t="s">
        <v>9116</v>
      </c>
      <c r="G6318">
        <v>6.3629790211700002E-3</v>
      </c>
    </row>
    <row r="6319" spans="1:7" x14ac:dyDescent="0.2">
      <c r="A6319" t="str">
        <f t="shared" si="534"/>
        <v>IARS</v>
      </c>
      <c r="B6319" t="s">
        <v>15</v>
      </c>
      <c r="C6319">
        <v>95055951</v>
      </c>
      <c r="D6319" t="s">
        <v>3</v>
      </c>
      <c r="E6319">
        <v>24</v>
      </c>
      <c r="F6319" t="s">
        <v>9117</v>
      </c>
      <c r="G6319">
        <v>0.93748518459300001</v>
      </c>
    </row>
    <row r="6320" spans="1:7" x14ac:dyDescent="0.2">
      <c r="A6320" t="str">
        <f t="shared" si="534"/>
        <v>IARS</v>
      </c>
      <c r="B6320" t="s">
        <v>15</v>
      </c>
      <c r="C6320">
        <v>95055772</v>
      </c>
      <c r="D6320" t="s">
        <v>8</v>
      </c>
      <c r="E6320">
        <v>22</v>
      </c>
      <c r="F6320" t="s">
        <v>9118</v>
      </c>
      <c r="G6320">
        <v>0.98631136616199999</v>
      </c>
    </row>
    <row r="6321" spans="1:7" x14ac:dyDescent="0.2">
      <c r="A6321" t="str">
        <f t="shared" si="534"/>
        <v>IARS</v>
      </c>
      <c r="B6321" t="s">
        <v>15</v>
      </c>
      <c r="C6321">
        <v>95055885</v>
      </c>
      <c r="D6321" t="s">
        <v>8</v>
      </c>
      <c r="E6321">
        <v>24</v>
      </c>
      <c r="F6321" t="s">
        <v>9119</v>
      </c>
      <c r="G6321">
        <v>0.92070470866099996</v>
      </c>
    </row>
    <row r="6322" spans="1:7" x14ac:dyDescent="0.2">
      <c r="A6322" t="str">
        <f t="shared" si="534"/>
        <v>IARS</v>
      </c>
      <c r="B6322" t="s">
        <v>15</v>
      </c>
      <c r="C6322">
        <v>95055898</v>
      </c>
      <c r="D6322" t="s">
        <v>8</v>
      </c>
      <c r="E6322">
        <v>24</v>
      </c>
      <c r="F6322" t="s">
        <v>9120</v>
      </c>
      <c r="G6322">
        <v>1.0762034492500001</v>
      </c>
    </row>
    <row r="6323" spans="1:7" x14ac:dyDescent="0.2">
      <c r="A6323" t="str">
        <f t="shared" si="534"/>
        <v>IARS</v>
      </c>
      <c r="B6323" t="s">
        <v>15</v>
      </c>
      <c r="C6323">
        <v>95055862</v>
      </c>
      <c r="D6323" t="s">
        <v>8</v>
      </c>
      <c r="E6323">
        <v>22</v>
      </c>
      <c r="F6323" t="s">
        <v>9121</v>
      </c>
      <c r="G6323">
        <v>1.59554000335E-4</v>
      </c>
    </row>
    <row r="6324" spans="1:7" x14ac:dyDescent="0.2">
      <c r="A6324" t="str">
        <f t="shared" ref="A6324:A6340" si="535">"IARS2"</f>
        <v>IARS2</v>
      </c>
      <c r="B6324" t="s">
        <v>35</v>
      </c>
      <c r="C6324">
        <v>220267710</v>
      </c>
      <c r="D6324" t="s">
        <v>3</v>
      </c>
      <c r="E6324">
        <v>22</v>
      </c>
      <c r="F6324" t="s">
        <v>9122</v>
      </c>
      <c r="G6324">
        <v>2.6479747533599999E-2</v>
      </c>
    </row>
    <row r="6325" spans="1:7" x14ac:dyDescent="0.2">
      <c r="A6325" t="str">
        <f t="shared" si="535"/>
        <v>IARS2</v>
      </c>
      <c r="B6325" t="s">
        <v>35</v>
      </c>
      <c r="C6325">
        <v>220267519</v>
      </c>
      <c r="D6325" t="s">
        <v>8</v>
      </c>
      <c r="E6325">
        <v>23</v>
      </c>
      <c r="F6325" t="s">
        <v>9123</v>
      </c>
      <c r="G6325">
        <v>0.59477750092199999</v>
      </c>
    </row>
    <row r="6326" spans="1:7" x14ac:dyDescent="0.2">
      <c r="A6326" t="str">
        <f t="shared" si="535"/>
        <v>IARS2</v>
      </c>
      <c r="B6326" t="s">
        <v>35</v>
      </c>
      <c r="C6326">
        <v>220267546</v>
      </c>
      <c r="D6326" t="s">
        <v>8</v>
      </c>
      <c r="E6326">
        <v>24</v>
      </c>
      <c r="F6326" t="s">
        <v>9124</v>
      </c>
      <c r="G6326">
        <v>0.175803659296</v>
      </c>
    </row>
    <row r="6327" spans="1:7" x14ac:dyDescent="0.2">
      <c r="A6327" t="str">
        <f t="shared" si="535"/>
        <v>IARS2</v>
      </c>
      <c r="B6327" t="s">
        <v>35</v>
      </c>
      <c r="C6327">
        <v>220267697</v>
      </c>
      <c r="D6327" t="s">
        <v>8</v>
      </c>
      <c r="E6327">
        <v>24</v>
      </c>
      <c r="F6327" t="s">
        <v>9125</v>
      </c>
      <c r="G6327">
        <v>0.13078751873300001</v>
      </c>
    </row>
    <row r="6328" spans="1:7" x14ac:dyDescent="0.2">
      <c r="A6328" t="str">
        <f t="shared" si="535"/>
        <v>IARS2</v>
      </c>
      <c r="B6328" t="s">
        <v>35</v>
      </c>
      <c r="C6328">
        <v>220267569</v>
      </c>
      <c r="D6328" t="s">
        <v>8</v>
      </c>
      <c r="E6328">
        <v>23</v>
      </c>
      <c r="F6328" t="s">
        <v>9126</v>
      </c>
      <c r="G6328">
        <v>2.43835449121E-2</v>
      </c>
    </row>
    <row r="6329" spans="1:7" x14ac:dyDescent="0.2">
      <c r="A6329" t="str">
        <f t="shared" si="535"/>
        <v>IARS2</v>
      </c>
      <c r="B6329" t="s">
        <v>35</v>
      </c>
      <c r="C6329">
        <v>220267625</v>
      </c>
      <c r="D6329" t="s">
        <v>8</v>
      </c>
      <c r="E6329">
        <v>24</v>
      </c>
      <c r="F6329" t="s">
        <v>9127</v>
      </c>
      <c r="G6329">
        <v>-2.3432275234300001E-3</v>
      </c>
    </row>
    <row r="6330" spans="1:7" x14ac:dyDescent="0.2">
      <c r="A6330" t="str">
        <f t="shared" si="535"/>
        <v>IARS2</v>
      </c>
      <c r="B6330" t="s">
        <v>35</v>
      </c>
      <c r="C6330">
        <v>220267626</v>
      </c>
      <c r="D6330" t="s">
        <v>8</v>
      </c>
      <c r="E6330">
        <v>24</v>
      </c>
      <c r="F6330" t="s">
        <v>9128</v>
      </c>
      <c r="G6330">
        <v>-5.0811093152100001E-2</v>
      </c>
    </row>
    <row r="6331" spans="1:7" x14ac:dyDescent="0.2">
      <c r="A6331" t="str">
        <f t="shared" si="535"/>
        <v>IARS2</v>
      </c>
      <c r="B6331" t="s">
        <v>35</v>
      </c>
      <c r="C6331">
        <v>220267569</v>
      </c>
      <c r="D6331" t="s">
        <v>8</v>
      </c>
      <c r="E6331">
        <v>24</v>
      </c>
      <c r="F6331" t="s">
        <v>9129</v>
      </c>
      <c r="G6331">
        <v>2.8246318157199999E-2</v>
      </c>
    </row>
    <row r="6332" spans="1:7" x14ac:dyDescent="0.2">
      <c r="A6332" t="str">
        <f t="shared" si="535"/>
        <v>IARS2</v>
      </c>
      <c r="B6332" t="s">
        <v>35</v>
      </c>
      <c r="C6332">
        <v>220267584</v>
      </c>
      <c r="D6332" t="s">
        <v>8</v>
      </c>
      <c r="E6332">
        <v>23</v>
      </c>
      <c r="F6332" t="s">
        <v>9130</v>
      </c>
      <c r="G6332">
        <v>6.2115724239199997E-2</v>
      </c>
    </row>
    <row r="6333" spans="1:7" x14ac:dyDescent="0.2">
      <c r="A6333" t="str">
        <f t="shared" si="535"/>
        <v>IARS2</v>
      </c>
      <c r="B6333" t="s">
        <v>35</v>
      </c>
      <c r="C6333">
        <v>220267413</v>
      </c>
      <c r="D6333" t="s">
        <v>3</v>
      </c>
      <c r="E6333">
        <v>24</v>
      </c>
      <c r="F6333" t="s">
        <v>9131</v>
      </c>
      <c r="G6333">
        <v>0.100769692622</v>
      </c>
    </row>
    <row r="6334" spans="1:7" x14ac:dyDescent="0.2">
      <c r="A6334" t="str">
        <f t="shared" si="535"/>
        <v>IARS2</v>
      </c>
      <c r="B6334" t="s">
        <v>35</v>
      </c>
      <c r="C6334">
        <v>220267611</v>
      </c>
      <c r="D6334" t="s">
        <v>3</v>
      </c>
      <c r="E6334">
        <v>23</v>
      </c>
      <c r="F6334" t="s">
        <v>9132</v>
      </c>
      <c r="G6334">
        <v>0.155865817198</v>
      </c>
    </row>
    <row r="6335" spans="1:7" x14ac:dyDescent="0.2">
      <c r="A6335" t="str">
        <f t="shared" si="535"/>
        <v>IARS2</v>
      </c>
      <c r="B6335" t="s">
        <v>35</v>
      </c>
      <c r="C6335">
        <v>220267483</v>
      </c>
      <c r="D6335" t="s">
        <v>3</v>
      </c>
      <c r="E6335">
        <v>24</v>
      </c>
      <c r="F6335" t="s">
        <v>9133</v>
      </c>
      <c r="G6335">
        <v>0.95814783345800003</v>
      </c>
    </row>
    <row r="6336" spans="1:7" x14ac:dyDescent="0.2">
      <c r="A6336" t="str">
        <f t="shared" si="535"/>
        <v>IARS2</v>
      </c>
      <c r="B6336" t="s">
        <v>35</v>
      </c>
      <c r="C6336">
        <v>220267588</v>
      </c>
      <c r="D6336" t="s">
        <v>8</v>
      </c>
      <c r="E6336">
        <v>24</v>
      </c>
      <c r="F6336" t="s">
        <v>9134</v>
      </c>
      <c r="G6336">
        <v>4.3498773850500001E-2</v>
      </c>
    </row>
    <row r="6337" spans="1:7" x14ac:dyDescent="0.2">
      <c r="A6337" t="str">
        <f t="shared" si="535"/>
        <v>IARS2</v>
      </c>
      <c r="B6337" t="s">
        <v>35</v>
      </c>
      <c r="C6337">
        <v>220267478</v>
      </c>
      <c r="D6337" t="s">
        <v>8</v>
      </c>
      <c r="E6337">
        <v>24</v>
      </c>
      <c r="F6337" t="s">
        <v>9135</v>
      </c>
      <c r="G6337">
        <v>0.388375750124</v>
      </c>
    </row>
    <row r="6338" spans="1:7" x14ac:dyDescent="0.2">
      <c r="A6338" t="str">
        <f t="shared" si="535"/>
        <v>IARS2</v>
      </c>
      <c r="B6338" t="s">
        <v>35</v>
      </c>
      <c r="C6338">
        <v>220267519</v>
      </c>
      <c r="D6338" t="s">
        <v>8</v>
      </c>
      <c r="E6338">
        <v>24</v>
      </c>
      <c r="F6338" t="s">
        <v>9136</v>
      </c>
      <c r="G6338">
        <v>0.79577816360300002</v>
      </c>
    </row>
    <row r="6339" spans="1:7" x14ac:dyDescent="0.2">
      <c r="A6339" t="str">
        <f t="shared" si="535"/>
        <v>IARS2</v>
      </c>
      <c r="B6339" t="s">
        <v>35</v>
      </c>
      <c r="C6339">
        <v>220267547</v>
      </c>
      <c r="D6339" t="s">
        <v>8</v>
      </c>
      <c r="E6339">
        <v>23</v>
      </c>
      <c r="F6339" t="s">
        <v>9137</v>
      </c>
      <c r="G6339">
        <v>1.2460740029399999</v>
      </c>
    </row>
    <row r="6340" spans="1:7" x14ac:dyDescent="0.2">
      <c r="A6340" t="str">
        <f t="shared" si="535"/>
        <v>IARS2</v>
      </c>
      <c r="B6340" t="s">
        <v>35</v>
      </c>
      <c r="C6340">
        <v>220267611</v>
      </c>
      <c r="D6340" t="s">
        <v>3</v>
      </c>
      <c r="E6340">
        <v>22</v>
      </c>
      <c r="F6340" t="s">
        <v>9138</v>
      </c>
      <c r="G6340">
        <v>0.17313116651800001</v>
      </c>
    </row>
    <row r="6341" spans="1:7" x14ac:dyDescent="0.2">
      <c r="A6341" t="str">
        <f t="shared" ref="A6341:A6349" si="536">"ICT1"</f>
        <v>ICT1</v>
      </c>
      <c r="B6341" t="s">
        <v>484</v>
      </c>
      <c r="C6341">
        <v>73009025</v>
      </c>
      <c r="D6341" t="s">
        <v>8</v>
      </c>
      <c r="E6341">
        <v>24</v>
      </c>
      <c r="F6341" t="s">
        <v>9139</v>
      </c>
      <c r="G6341">
        <v>1.0764153565900001</v>
      </c>
    </row>
    <row r="6342" spans="1:7" x14ac:dyDescent="0.2">
      <c r="A6342" t="str">
        <f t="shared" si="536"/>
        <v>ICT1</v>
      </c>
      <c r="B6342" t="s">
        <v>484</v>
      </c>
      <c r="C6342">
        <v>73008994</v>
      </c>
      <c r="D6342" t="s">
        <v>8</v>
      </c>
      <c r="E6342">
        <v>24</v>
      </c>
      <c r="F6342" t="s">
        <v>9140</v>
      </c>
      <c r="G6342">
        <v>0.90117472758200001</v>
      </c>
    </row>
    <row r="6343" spans="1:7" x14ac:dyDescent="0.2">
      <c r="A6343" t="str">
        <f t="shared" si="536"/>
        <v>ICT1</v>
      </c>
      <c r="B6343" t="s">
        <v>484</v>
      </c>
      <c r="C6343">
        <v>73008887</v>
      </c>
      <c r="D6343" t="s">
        <v>8</v>
      </c>
      <c r="E6343">
        <v>24</v>
      </c>
      <c r="F6343" t="s">
        <v>9141</v>
      </c>
      <c r="G6343">
        <v>0.57714112594300004</v>
      </c>
    </row>
    <row r="6344" spans="1:7" x14ac:dyDescent="0.2">
      <c r="A6344" t="str">
        <f t="shared" si="536"/>
        <v>ICT1</v>
      </c>
      <c r="B6344" t="s">
        <v>484</v>
      </c>
      <c r="C6344">
        <v>73008795</v>
      </c>
      <c r="D6344" t="s">
        <v>8</v>
      </c>
      <c r="E6344">
        <v>24</v>
      </c>
      <c r="F6344" t="s">
        <v>9142</v>
      </c>
      <c r="G6344">
        <v>0.96828836710199995</v>
      </c>
    </row>
    <row r="6345" spans="1:7" x14ac:dyDescent="0.2">
      <c r="A6345" t="str">
        <f t="shared" si="536"/>
        <v>ICT1</v>
      </c>
      <c r="B6345" t="s">
        <v>484</v>
      </c>
      <c r="C6345">
        <v>73009035</v>
      </c>
      <c r="D6345" t="s">
        <v>3</v>
      </c>
      <c r="E6345">
        <v>24</v>
      </c>
      <c r="F6345" t="s">
        <v>9143</v>
      </c>
      <c r="G6345">
        <v>0.23355332615900001</v>
      </c>
    </row>
    <row r="6346" spans="1:7" x14ac:dyDescent="0.2">
      <c r="A6346" t="str">
        <f t="shared" si="536"/>
        <v>ICT1</v>
      </c>
      <c r="B6346" t="s">
        <v>484</v>
      </c>
      <c r="C6346">
        <v>73008927</v>
      </c>
      <c r="D6346" t="s">
        <v>3</v>
      </c>
      <c r="E6346">
        <v>22</v>
      </c>
      <c r="F6346" t="s">
        <v>9144</v>
      </c>
      <c r="G6346">
        <v>0.95529627631299996</v>
      </c>
    </row>
    <row r="6347" spans="1:7" x14ac:dyDescent="0.2">
      <c r="A6347" t="str">
        <f t="shared" si="536"/>
        <v>ICT1</v>
      </c>
      <c r="B6347" t="s">
        <v>484</v>
      </c>
      <c r="C6347">
        <v>73009067</v>
      </c>
      <c r="D6347" t="s">
        <v>8</v>
      </c>
      <c r="E6347">
        <v>23</v>
      </c>
      <c r="F6347" t="s">
        <v>9145</v>
      </c>
      <c r="G6347">
        <v>0.52954828114899999</v>
      </c>
    </row>
    <row r="6348" spans="1:7" x14ac:dyDescent="0.2">
      <c r="A6348" t="str">
        <f t="shared" si="536"/>
        <v>ICT1</v>
      </c>
      <c r="B6348" t="s">
        <v>484</v>
      </c>
      <c r="C6348">
        <v>73008752</v>
      </c>
      <c r="D6348" t="s">
        <v>3</v>
      </c>
      <c r="E6348">
        <v>24</v>
      </c>
      <c r="F6348" t="s">
        <v>9146</v>
      </c>
      <c r="G6348">
        <v>0.76461032227199999</v>
      </c>
    </row>
    <row r="6349" spans="1:7" x14ac:dyDescent="0.2">
      <c r="A6349" t="str">
        <f t="shared" si="536"/>
        <v>ICT1</v>
      </c>
      <c r="B6349" t="s">
        <v>484</v>
      </c>
      <c r="C6349">
        <v>73008845</v>
      </c>
      <c r="D6349" t="s">
        <v>3</v>
      </c>
      <c r="E6349">
        <v>24</v>
      </c>
      <c r="F6349" t="s">
        <v>9147</v>
      </c>
      <c r="G6349">
        <v>0.16162221758199999</v>
      </c>
    </row>
    <row r="6350" spans="1:7" x14ac:dyDescent="0.2">
      <c r="A6350" t="str">
        <f t="shared" ref="A6350:A6369" si="537">"IDH1"</f>
        <v>IDH1</v>
      </c>
      <c r="B6350" t="s">
        <v>161</v>
      </c>
      <c r="C6350">
        <v>209119880</v>
      </c>
      <c r="D6350" t="s">
        <v>3</v>
      </c>
      <c r="E6350">
        <v>23</v>
      </c>
      <c r="F6350" t="s">
        <v>9148</v>
      </c>
      <c r="G6350">
        <v>0.231380281173</v>
      </c>
    </row>
    <row r="6351" spans="1:7" x14ac:dyDescent="0.2">
      <c r="A6351" t="str">
        <f t="shared" si="537"/>
        <v>IDH1</v>
      </c>
      <c r="B6351" t="s">
        <v>161</v>
      </c>
      <c r="C6351">
        <v>209118927</v>
      </c>
      <c r="D6351" t="s">
        <v>8</v>
      </c>
      <c r="E6351">
        <v>24</v>
      </c>
      <c r="F6351" t="s">
        <v>9149</v>
      </c>
      <c r="G6351">
        <v>0.74157076529800003</v>
      </c>
    </row>
    <row r="6352" spans="1:7" x14ac:dyDescent="0.2">
      <c r="A6352" t="str">
        <f t="shared" si="537"/>
        <v>IDH1</v>
      </c>
      <c r="B6352" t="s">
        <v>161</v>
      </c>
      <c r="C6352">
        <v>209119697</v>
      </c>
      <c r="D6352" t="s">
        <v>3</v>
      </c>
      <c r="E6352">
        <v>24</v>
      </c>
      <c r="F6352" t="s">
        <v>9150</v>
      </c>
      <c r="G6352">
        <v>0.87758212202200003</v>
      </c>
    </row>
    <row r="6353" spans="1:7" x14ac:dyDescent="0.2">
      <c r="A6353" t="str">
        <f t="shared" si="537"/>
        <v>IDH1</v>
      </c>
      <c r="B6353" t="s">
        <v>161</v>
      </c>
      <c r="C6353">
        <v>209118948</v>
      </c>
      <c r="D6353" t="s">
        <v>8</v>
      </c>
      <c r="E6353">
        <v>24</v>
      </c>
      <c r="F6353" t="s">
        <v>9151</v>
      </c>
      <c r="G6353">
        <v>0.203952079152</v>
      </c>
    </row>
    <row r="6354" spans="1:7" x14ac:dyDescent="0.2">
      <c r="A6354" t="str">
        <f t="shared" si="537"/>
        <v>IDH1</v>
      </c>
      <c r="B6354" t="s">
        <v>161</v>
      </c>
      <c r="C6354">
        <v>209119589</v>
      </c>
      <c r="D6354" t="s">
        <v>3</v>
      </c>
      <c r="E6354">
        <v>24</v>
      </c>
      <c r="F6354" t="s">
        <v>9152</v>
      </c>
      <c r="G6354">
        <v>1.0427511806200001</v>
      </c>
    </row>
    <row r="6355" spans="1:7" x14ac:dyDescent="0.2">
      <c r="A6355" t="str">
        <f t="shared" si="537"/>
        <v>IDH1</v>
      </c>
      <c r="B6355" t="s">
        <v>161</v>
      </c>
      <c r="C6355">
        <v>209119043</v>
      </c>
      <c r="D6355" t="s">
        <v>3</v>
      </c>
      <c r="E6355">
        <v>24</v>
      </c>
      <c r="F6355" t="s">
        <v>9153</v>
      </c>
      <c r="G6355">
        <v>0.54255776150400004</v>
      </c>
    </row>
    <row r="6356" spans="1:7" x14ac:dyDescent="0.2">
      <c r="A6356" t="str">
        <f t="shared" si="537"/>
        <v>IDH1</v>
      </c>
      <c r="B6356" t="s">
        <v>161</v>
      </c>
      <c r="C6356">
        <v>209119014</v>
      </c>
      <c r="D6356" t="s">
        <v>3</v>
      </c>
      <c r="E6356">
        <v>24</v>
      </c>
      <c r="F6356" t="s">
        <v>9154</v>
      </c>
      <c r="G6356">
        <v>0.71388852274299996</v>
      </c>
    </row>
    <row r="6357" spans="1:7" x14ac:dyDescent="0.2">
      <c r="A6357" t="str">
        <f t="shared" si="537"/>
        <v>IDH1</v>
      </c>
      <c r="B6357" t="s">
        <v>161</v>
      </c>
      <c r="C6357">
        <v>209119007</v>
      </c>
      <c r="D6357" t="s">
        <v>3</v>
      </c>
      <c r="E6357">
        <v>25</v>
      </c>
      <c r="F6357" t="s">
        <v>9155</v>
      </c>
      <c r="G6357">
        <v>0.55323847206099996</v>
      </c>
    </row>
    <row r="6358" spans="1:7" x14ac:dyDescent="0.2">
      <c r="A6358" t="str">
        <f t="shared" si="537"/>
        <v>IDH1</v>
      </c>
      <c r="B6358" t="s">
        <v>161</v>
      </c>
      <c r="C6358">
        <v>209118955</v>
      </c>
      <c r="D6358" t="s">
        <v>3</v>
      </c>
      <c r="E6358">
        <v>22</v>
      </c>
      <c r="F6358" t="s">
        <v>9156</v>
      </c>
      <c r="G6358">
        <v>0.74306117513299996</v>
      </c>
    </row>
    <row r="6359" spans="1:7" x14ac:dyDescent="0.2">
      <c r="A6359" t="str">
        <f t="shared" si="537"/>
        <v>IDH1</v>
      </c>
      <c r="B6359" t="s">
        <v>161</v>
      </c>
      <c r="C6359">
        <v>209118909</v>
      </c>
      <c r="D6359" t="s">
        <v>3</v>
      </c>
      <c r="E6359">
        <v>24</v>
      </c>
      <c r="F6359" t="s">
        <v>9157</v>
      </c>
      <c r="G6359">
        <v>0.732637796713</v>
      </c>
    </row>
    <row r="6360" spans="1:7" x14ac:dyDescent="0.2">
      <c r="A6360" t="str">
        <f t="shared" si="537"/>
        <v>IDH1</v>
      </c>
      <c r="B6360" t="s">
        <v>161</v>
      </c>
      <c r="C6360">
        <v>209118894</v>
      </c>
      <c r="D6360" t="s">
        <v>3</v>
      </c>
      <c r="E6360">
        <v>23</v>
      </c>
      <c r="F6360" t="s">
        <v>9158</v>
      </c>
      <c r="G6360">
        <v>0.65738831852000001</v>
      </c>
    </row>
    <row r="6361" spans="1:7" x14ac:dyDescent="0.2">
      <c r="A6361" t="str">
        <f t="shared" si="537"/>
        <v>IDH1</v>
      </c>
      <c r="B6361" t="s">
        <v>161</v>
      </c>
      <c r="C6361">
        <v>209119080</v>
      </c>
      <c r="D6361" t="s">
        <v>8</v>
      </c>
      <c r="E6361">
        <v>23</v>
      </c>
      <c r="F6361" t="s">
        <v>9159</v>
      </c>
      <c r="G6361">
        <v>0.51593389777800003</v>
      </c>
    </row>
    <row r="6362" spans="1:7" x14ac:dyDescent="0.2">
      <c r="A6362" t="str">
        <f t="shared" si="537"/>
        <v>IDH1</v>
      </c>
      <c r="B6362" t="s">
        <v>161</v>
      </c>
      <c r="C6362">
        <v>209119087</v>
      </c>
      <c r="D6362" t="s">
        <v>8</v>
      </c>
      <c r="E6362">
        <v>25</v>
      </c>
      <c r="F6362" t="s">
        <v>9160</v>
      </c>
      <c r="G6362">
        <v>0.239673756599</v>
      </c>
    </row>
    <row r="6363" spans="1:7" x14ac:dyDescent="0.2">
      <c r="A6363" t="str">
        <f t="shared" si="537"/>
        <v>IDH1</v>
      </c>
      <c r="B6363" t="s">
        <v>161</v>
      </c>
      <c r="C6363">
        <v>209119733</v>
      </c>
      <c r="D6363" t="s">
        <v>3</v>
      </c>
      <c r="E6363">
        <v>24</v>
      </c>
      <c r="F6363" t="s">
        <v>9161</v>
      </c>
      <c r="G6363">
        <v>0.76674248837000003</v>
      </c>
    </row>
    <row r="6364" spans="1:7" x14ac:dyDescent="0.2">
      <c r="A6364" t="str">
        <f t="shared" si="537"/>
        <v>IDH1</v>
      </c>
      <c r="B6364" t="s">
        <v>161</v>
      </c>
      <c r="C6364">
        <v>209119743</v>
      </c>
      <c r="D6364" t="s">
        <v>3</v>
      </c>
      <c r="E6364">
        <v>24</v>
      </c>
      <c r="F6364" t="s">
        <v>9162</v>
      </c>
      <c r="G6364">
        <v>0.91825228796500002</v>
      </c>
    </row>
    <row r="6365" spans="1:7" x14ac:dyDescent="0.2">
      <c r="A6365" t="str">
        <f t="shared" si="537"/>
        <v>IDH1</v>
      </c>
      <c r="B6365" t="s">
        <v>161</v>
      </c>
      <c r="C6365">
        <v>209119762</v>
      </c>
      <c r="D6365" t="s">
        <v>3</v>
      </c>
      <c r="E6365">
        <v>22</v>
      </c>
      <c r="F6365" t="s">
        <v>9163</v>
      </c>
      <c r="G6365">
        <v>0.85665763932000005</v>
      </c>
    </row>
    <row r="6366" spans="1:7" x14ac:dyDescent="0.2">
      <c r="A6366" t="str">
        <f t="shared" si="537"/>
        <v>IDH1</v>
      </c>
      <c r="B6366" t="s">
        <v>161</v>
      </c>
      <c r="C6366">
        <v>209119669</v>
      </c>
      <c r="D6366" t="s">
        <v>8</v>
      </c>
      <c r="E6366">
        <v>23</v>
      </c>
      <c r="F6366" t="s">
        <v>9164</v>
      </c>
      <c r="G6366">
        <v>0.39564481411000002</v>
      </c>
    </row>
    <row r="6367" spans="1:7" x14ac:dyDescent="0.2">
      <c r="A6367" t="str">
        <f t="shared" si="537"/>
        <v>IDH1</v>
      </c>
      <c r="B6367" t="s">
        <v>161</v>
      </c>
      <c r="C6367">
        <v>209119692</v>
      </c>
      <c r="D6367" t="s">
        <v>8</v>
      </c>
      <c r="E6367">
        <v>24</v>
      </c>
      <c r="F6367" t="s">
        <v>9165</v>
      </c>
      <c r="G6367">
        <v>0.45914778867099998</v>
      </c>
    </row>
    <row r="6368" spans="1:7" x14ac:dyDescent="0.2">
      <c r="A6368" t="str">
        <f t="shared" si="537"/>
        <v>IDH1</v>
      </c>
      <c r="B6368" t="s">
        <v>161</v>
      </c>
      <c r="C6368">
        <v>209119796</v>
      </c>
      <c r="D6368" t="s">
        <v>8</v>
      </c>
      <c r="E6368">
        <v>24</v>
      </c>
      <c r="F6368" t="s">
        <v>9166</v>
      </c>
      <c r="G6368">
        <v>0.75423097000700001</v>
      </c>
    </row>
    <row r="6369" spans="1:7" x14ac:dyDescent="0.2">
      <c r="A6369" t="str">
        <f t="shared" si="537"/>
        <v>IDH1</v>
      </c>
      <c r="B6369" t="s">
        <v>161</v>
      </c>
      <c r="C6369">
        <v>209119799</v>
      </c>
      <c r="D6369" t="s">
        <v>3</v>
      </c>
      <c r="E6369">
        <v>24</v>
      </c>
      <c r="F6369" t="s">
        <v>9167</v>
      </c>
      <c r="G6369">
        <v>1.03899653141</v>
      </c>
    </row>
    <row r="6370" spans="1:7" x14ac:dyDescent="0.2">
      <c r="A6370" t="str">
        <f t="shared" ref="A6370:A6379" si="538">"IDH3A"</f>
        <v>IDH3A</v>
      </c>
      <c r="B6370" t="s">
        <v>514</v>
      </c>
      <c r="C6370">
        <v>78441693</v>
      </c>
      <c r="D6370" t="s">
        <v>8</v>
      </c>
      <c r="E6370">
        <v>23</v>
      </c>
      <c r="F6370" t="s">
        <v>9168</v>
      </c>
      <c r="G6370">
        <v>0.84610820052900004</v>
      </c>
    </row>
    <row r="6371" spans="1:7" x14ac:dyDescent="0.2">
      <c r="A6371" t="str">
        <f t="shared" si="538"/>
        <v>IDH3A</v>
      </c>
      <c r="B6371" t="s">
        <v>514</v>
      </c>
      <c r="C6371">
        <v>78441637</v>
      </c>
      <c r="D6371" t="s">
        <v>8</v>
      </c>
      <c r="E6371">
        <v>22</v>
      </c>
      <c r="F6371" t="s">
        <v>9169</v>
      </c>
      <c r="G6371">
        <v>0.23102910113299999</v>
      </c>
    </row>
    <row r="6372" spans="1:7" x14ac:dyDescent="0.2">
      <c r="A6372" t="str">
        <f t="shared" si="538"/>
        <v>IDH3A</v>
      </c>
      <c r="B6372" t="s">
        <v>514</v>
      </c>
      <c r="C6372">
        <v>78441787</v>
      </c>
      <c r="D6372" t="s">
        <v>3</v>
      </c>
      <c r="E6372">
        <v>24</v>
      </c>
      <c r="F6372" t="s">
        <v>9170</v>
      </c>
      <c r="G6372">
        <v>0.234158689887</v>
      </c>
    </row>
    <row r="6373" spans="1:7" x14ac:dyDescent="0.2">
      <c r="A6373" t="str">
        <f t="shared" si="538"/>
        <v>IDH3A</v>
      </c>
      <c r="B6373" t="s">
        <v>514</v>
      </c>
      <c r="C6373">
        <v>78441715</v>
      </c>
      <c r="D6373" t="s">
        <v>8</v>
      </c>
      <c r="E6373">
        <v>24</v>
      </c>
      <c r="F6373" t="s">
        <v>9171</v>
      </c>
      <c r="G6373">
        <v>0.31675597151200002</v>
      </c>
    </row>
    <row r="6374" spans="1:7" x14ac:dyDescent="0.2">
      <c r="A6374" t="str">
        <f t="shared" si="538"/>
        <v>IDH3A</v>
      </c>
      <c r="B6374" t="s">
        <v>514</v>
      </c>
      <c r="C6374">
        <v>78441874</v>
      </c>
      <c r="D6374" t="s">
        <v>8</v>
      </c>
      <c r="E6374">
        <v>24</v>
      </c>
      <c r="F6374" t="s">
        <v>9172</v>
      </c>
      <c r="G6374">
        <v>5.9785959155900001E-2</v>
      </c>
    </row>
    <row r="6375" spans="1:7" x14ac:dyDescent="0.2">
      <c r="A6375" t="str">
        <f t="shared" si="538"/>
        <v>IDH3A</v>
      </c>
      <c r="B6375" t="s">
        <v>514</v>
      </c>
      <c r="C6375">
        <v>78441905</v>
      </c>
      <c r="D6375" t="s">
        <v>8</v>
      </c>
      <c r="E6375">
        <v>24</v>
      </c>
      <c r="F6375" t="s">
        <v>9173</v>
      </c>
      <c r="G6375">
        <v>0.20444954152399999</v>
      </c>
    </row>
    <row r="6376" spans="1:7" x14ac:dyDescent="0.2">
      <c r="A6376" t="str">
        <f t="shared" si="538"/>
        <v>IDH3A</v>
      </c>
      <c r="B6376" t="s">
        <v>514</v>
      </c>
      <c r="C6376">
        <v>78441754</v>
      </c>
      <c r="D6376" t="s">
        <v>3</v>
      </c>
      <c r="E6376">
        <v>24</v>
      </c>
      <c r="F6376" t="s">
        <v>9174</v>
      </c>
      <c r="G6376">
        <v>1.8371358279600001</v>
      </c>
    </row>
    <row r="6377" spans="1:7" x14ac:dyDescent="0.2">
      <c r="A6377" t="str">
        <f t="shared" si="538"/>
        <v>IDH3A</v>
      </c>
      <c r="B6377" t="s">
        <v>514</v>
      </c>
      <c r="C6377">
        <v>78441653</v>
      </c>
      <c r="D6377" t="s">
        <v>8</v>
      </c>
      <c r="E6377">
        <v>24</v>
      </c>
      <c r="F6377" t="s">
        <v>9175</v>
      </c>
      <c r="G6377">
        <v>0.241138071595</v>
      </c>
    </row>
    <row r="6378" spans="1:7" x14ac:dyDescent="0.2">
      <c r="A6378" t="str">
        <f t="shared" si="538"/>
        <v>IDH3A</v>
      </c>
      <c r="B6378" t="s">
        <v>514</v>
      </c>
      <c r="C6378">
        <v>78441688</v>
      </c>
      <c r="D6378" t="s">
        <v>8</v>
      </c>
      <c r="E6378">
        <v>24</v>
      </c>
      <c r="F6378" t="s">
        <v>9176</v>
      </c>
      <c r="G6378">
        <v>0.22174321705300001</v>
      </c>
    </row>
    <row r="6379" spans="1:7" x14ac:dyDescent="0.2">
      <c r="A6379" t="str">
        <f t="shared" si="538"/>
        <v>IDH3A</v>
      </c>
      <c r="B6379" t="s">
        <v>514</v>
      </c>
      <c r="C6379">
        <v>78441831</v>
      </c>
      <c r="D6379" t="s">
        <v>3</v>
      </c>
      <c r="E6379">
        <v>23</v>
      </c>
      <c r="F6379" t="s">
        <v>9177</v>
      </c>
      <c r="G6379">
        <v>0.16653585035900001</v>
      </c>
    </row>
    <row r="6380" spans="1:7" x14ac:dyDescent="0.2">
      <c r="A6380" t="str">
        <f t="shared" ref="A6380:A6388" si="539">"IER3IP1"</f>
        <v>IER3IP1</v>
      </c>
      <c r="B6380" t="s">
        <v>1918</v>
      </c>
      <c r="C6380">
        <v>44702489</v>
      </c>
      <c r="D6380" t="s">
        <v>3</v>
      </c>
      <c r="E6380">
        <v>21</v>
      </c>
      <c r="F6380" t="s">
        <v>9178</v>
      </c>
      <c r="G6380">
        <v>7.2383645915400003E-4</v>
      </c>
    </row>
    <row r="6381" spans="1:7" x14ac:dyDescent="0.2">
      <c r="A6381" t="str">
        <f t="shared" si="539"/>
        <v>IER3IP1</v>
      </c>
      <c r="B6381" t="s">
        <v>1918</v>
      </c>
      <c r="C6381">
        <v>44702468</v>
      </c>
      <c r="D6381" t="s">
        <v>3</v>
      </c>
      <c r="E6381">
        <v>24</v>
      </c>
      <c r="F6381" t="s">
        <v>9179</v>
      </c>
      <c r="G6381">
        <v>0.90108660427999998</v>
      </c>
    </row>
    <row r="6382" spans="1:7" x14ac:dyDescent="0.2">
      <c r="A6382" t="str">
        <f t="shared" si="539"/>
        <v>IER3IP1</v>
      </c>
      <c r="B6382" t="s">
        <v>1918</v>
      </c>
      <c r="C6382">
        <v>44702691</v>
      </c>
      <c r="D6382" t="s">
        <v>3</v>
      </c>
      <c r="E6382">
        <v>22</v>
      </c>
      <c r="F6382" t="s">
        <v>9180</v>
      </c>
      <c r="G6382">
        <v>0.84502926671599998</v>
      </c>
    </row>
    <row r="6383" spans="1:7" x14ac:dyDescent="0.2">
      <c r="A6383" t="str">
        <f t="shared" si="539"/>
        <v>IER3IP1</v>
      </c>
      <c r="B6383" t="s">
        <v>1918</v>
      </c>
      <c r="C6383">
        <v>44702750</v>
      </c>
      <c r="D6383" t="s">
        <v>3</v>
      </c>
      <c r="E6383">
        <v>23</v>
      </c>
      <c r="F6383" t="s">
        <v>9181</v>
      </c>
      <c r="G6383">
        <v>0.46201357634700002</v>
      </c>
    </row>
    <row r="6384" spans="1:7" x14ac:dyDescent="0.2">
      <c r="A6384" t="str">
        <f t="shared" si="539"/>
        <v>IER3IP1</v>
      </c>
      <c r="B6384" t="s">
        <v>1918</v>
      </c>
      <c r="C6384">
        <v>44702498</v>
      </c>
      <c r="D6384" t="s">
        <v>8</v>
      </c>
      <c r="E6384">
        <v>24</v>
      </c>
      <c r="F6384" t="s">
        <v>9182</v>
      </c>
      <c r="G6384">
        <v>0.81432295951599998</v>
      </c>
    </row>
    <row r="6385" spans="1:7" x14ac:dyDescent="0.2">
      <c r="A6385" t="str">
        <f t="shared" si="539"/>
        <v>IER3IP1</v>
      </c>
      <c r="B6385" t="s">
        <v>1918</v>
      </c>
      <c r="C6385">
        <v>44702595</v>
      </c>
      <c r="D6385" t="s">
        <v>8</v>
      </c>
      <c r="E6385">
        <v>24</v>
      </c>
      <c r="F6385" t="s">
        <v>9183</v>
      </c>
      <c r="G6385">
        <v>0.41521154716800002</v>
      </c>
    </row>
    <row r="6386" spans="1:7" x14ac:dyDescent="0.2">
      <c r="A6386" t="str">
        <f t="shared" si="539"/>
        <v>IER3IP1</v>
      </c>
      <c r="B6386" t="s">
        <v>1918</v>
      </c>
      <c r="C6386">
        <v>44702730</v>
      </c>
      <c r="D6386" t="s">
        <v>3</v>
      </c>
      <c r="E6386">
        <v>22</v>
      </c>
      <c r="F6386" t="s">
        <v>9184</v>
      </c>
      <c r="G6386">
        <v>1.05836958134</v>
      </c>
    </row>
    <row r="6387" spans="1:7" x14ac:dyDescent="0.2">
      <c r="A6387" t="str">
        <f t="shared" si="539"/>
        <v>IER3IP1</v>
      </c>
      <c r="B6387" t="s">
        <v>1918</v>
      </c>
      <c r="C6387">
        <v>44702672</v>
      </c>
      <c r="D6387" t="s">
        <v>3</v>
      </c>
      <c r="E6387">
        <v>24</v>
      </c>
      <c r="F6387" t="s">
        <v>9185</v>
      </c>
      <c r="G6387">
        <v>0.92908833288199999</v>
      </c>
    </row>
    <row r="6388" spans="1:7" x14ac:dyDescent="0.2">
      <c r="A6388" t="str">
        <f t="shared" si="539"/>
        <v>IER3IP1</v>
      </c>
      <c r="B6388" t="s">
        <v>1918</v>
      </c>
      <c r="C6388">
        <v>44702746</v>
      </c>
      <c r="D6388" t="s">
        <v>8</v>
      </c>
      <c r="E6388">
        <v>24</v>
      </c>
      <c r="F6388" t="s">
        <v>9186</v>
      </c>
      <c r="G6388">
        <v>1.01254208577</v>
      </c>
    </row>
    <row r="6389" spans="1:7" x14ac:dyDescent="0.2">
      <c r="A6389" t="str">
        <f t="shared" ref="A6389:A6408" si="540">"IFITM1"</f>
        <v>IFITM1</v>
      </c>
      <c r="B6389" t="s">
        <v>291</v>
      </c>
      <c r="C6389">
        <v>314100</v>
      </c>
      <c r="D6389" t="s">
        <v>3</v>
      </c>
      <c r="E6389">
        <v>23</v>
      </c>
      <c r="F6389" t="s">
        <v>9187</v>
      </c>
      <c r="G6389">
        <v>6.5210239342299997E-3</v>
      </c>
    </row>
    <row r="6390" spans="1:7" x14ac:dyDescent="0.2">
      <c r="A6390" t="str">
        <f t="shared" si="540"/>
        <v>IFITM1</v>
      </c>
      <c r="B6390" t="s">
        <v>291</v>
      </c>
      <c r="C6390">
        <v>313915</v>
      </c>
      <c r="D6390" t="s">
        <v>3</v>
      </c>
      <c r="E6390">
        <v>24</v>
      </c>
      <c r="F6390" t="s">
        <v>9188</v>
      </c>
      <c r="G6390">
        <v>7.7926188086400006E-2</v>
      </c>
    </row>
    <row r="6391" spans="1:7" x14ac:dyDescent="0.2">
      <c r="A6391" t="str">
        <f t="shared" si="540"/>
        <v>IFITM1</v>
      </c>
      <c r="B6391" t="s">
        <v>291</v>
      </c>
      <c r="C6391">
        <v>313495</v>
      </c>
      <c r="D6391" t="s">
        <v>3</v>
      </c>
      <c r="E6391">
        <v>23</v>
      </c>
      <c r="F6391" t="s">
        <v>9189</v>
      </c>
      <c r="G6391">
        <v>-5.5222391878899997E-2</v>
      </c>
    </row>
    <row r="6392" spans="1:7" x14ac:dyDescent="0.2">
      <c r="A6392" t="str">
        <f t="shared" si="540"/>
        <v>IFITM1</v>
      </c>
      <c r="B6392" t="s">
        <v>291</v>
      </c>
      <c r="C6392">
        <v>313768</v>
      </c>
      <c r="D6392" t="s">
        <v>3</v>
      </c>
      <c r="E6392">
        <v>26</v>
      </c>
      <c r="F6392" t="s">
        <v>9190</v>
      </c>
      <c r="G6392">
        <v>0.48304590886499998</v>
      </c>
    </row>
    <row r="6393" spans="1:7" x14ac:dyDescent="0.2">
      <c r="A6393" t="str">
        <f t="shared" si="540"/>
        <v>IFITM1</v>
      </c>
      <c r="B6393" t="s">
        <v>291</v>
      </c>
      <c r="C6393">
        <v>313804</v>
      </c>
      <c r="D6393" t="s">
        <v>3</v>
      </c>
      <c r="E6393">
        <v>23</v>
      </c>
      <c r="F6393" t="s">
        <v>9191</v>
      </c>
      <c r="G6393">
        <v>0.60558686726900002</v>
      </c>
    </row>
    <row r="6394" spans="1:7" x14ac:dyDescent="0.2">
      <c r="A6394" t="str">
        <f t="shared" si="540"/>
        <v>IFITM1</v>
      </c>
      <c r="B6394" t="s">
        <v>291</v>
      </c>
      <c r="C6394">
        <v>314072</v>
      </c>
      <c r="D6394" t="s">
        <v>3</v>
      </c>
      <c r="E6394">
        <v>23</v>
      </c>
      <c r="F6394" t="s">
        <v>9192</v>
      </c>
      <c r="G6394">
        <v>0.80347293959400001</v>
      </c>
    </row>
    <row r="6395" spans="1:7" x14ac:dyDescent="0.2">
      <c r="A6395" t="str">
        <f t="shared" si="540"/>
        <v>IFITM1</v>
      </c>
      <c r="B6395" t="s">
        <v>291</v>
      </c>
      <c r="C6395">
        <v>314077</v>
      </c>
      <c r="D6395" t="s">
        <v>3</v>
      </c>
      <c r="E6395">
        <v>24</v>
      </c>
      <c r="F6395" t="s">
        <v>9193</v>
      </c>
      <c r="G6395">
        <v>0.718275636918</v>
      </c>
    </row>
    <row r="6396" spans="1:7" x14ac:dyDescent="0.2">
      <c r="A6396" t="str">
        <f t="shared" si="540"/>
        <v>IFITM1</v>
      </c>
      <c r="B6396" t="s">
        <v>291</v>
      </c>
      <c r="C6396">
        <v>314084</v>
      </c>
      <c r="D6396" t="s">
        <v>3</v>
      </c>
      <c r="E6396">
        <v>24</v>
      </c>
      <c r="F6396" t="s">
        <v>9194</v>
      </c>
      <c r="G6396">
        <v>0.78082409779999995</v>
      </c>
    </row>
    <row r="6397" spans="1:7" x14ac:dyDescent="0.2">
      <c r="A6397" t="str">
        <f t="shared" si="540"/>
        <v>IFITM1</v>
      </c>
      <c r="B6397" t="s">
        <v>291</v>
      </c>
      <c r="C6397">
        <v>313501</v>
      </c>
      <c r="D6397" t="s">
        <v>8</v>
      </c>
      <c r="E6397">
        <v>24</v>
      </c>
      <c r="F6397" t="s">
        <v>9195</v>
      </c>
      <c r="G6397">
        <v>0.49638623704099999</v>
      </c>
    </row>
    <row r="6398" spans="1:7" x14ac:dyDescent="0.2">
      <c r="A6398" t="str">
        <f t="shared" si="540"/>
        <v>IFITM1</v>
      </c>
      <c r="B6398" t="s">
        <v>291</v>
      </c>
      <c r="C6398">
        <v>314091</v>
      </c>
      <c r="D6398" t="s">
        <v>3</v>
      </c>
      <c r="E6398">
        <v>24</v>
      </c>
      <c r="F6398" t="s">
        <v>9196</v>
      </c>
      <c r="G6398">
        <v>0.77302712418499997</v>
      </c>
    </row>
    <row r="6399" spans="1:7" x14ac:dyDescent="0.2">
      <c r="A6399" t="str">
        <f t="shared" si="540"/>
        <v>IFITM1</v>
      </c>
      <c r="B6399" t="s">
        <v>291</v>
      </c>
      <c r="C6399">
        <v>314109</v>
      </c>
      <c r="D6399" t="s">
        <v>3</v>
      </c>
      <c r="E6399">
        <v>23</v>
      </c>
      <c r="F6399" t="s">
        <v>9197</v>
      </c>
      <c r="G6399">
        <v>1.06437014186</v>
      </c>
    </row>
    <row r="6400" spans="1:7" x14ac:dyDescent="0.2">
      <c r="A6400" t="str">
        <f t="shared" si="540"/>
        <v>IFITM1</v>
      </c>
      <c r="B6400" t="s">
        <v>291</v>
      </c>
      <c r="C6400">
        <v>314121</v>
      </c>
      <c r="D6400" t="s">
        <v>3</v>
      </c>
      <c r="E6400">
        <v>23</v>
      </c>
      <c r="F6400" t="s">
        <v>9198</v>
      </c>
      <c r="G6400">
        <v>0.97577459255999999</v>
      </c>
    </row>
    <row r="6401" spans="1:7" x14ac:dyDescent="0.2">
      <c r="A6401" t="str">
        <f t="shared" si="540"/>
        <v>IFITM1</v>
      </c>
      <c r="B6401" t="s">
        <v>291</v>
      </c>
      <c r="C6401">
        <v>313691</v>
      </c>
      <c r="D6401" t="s">
        <v>8</v>
      </c>
      <c r="E6401">
        <v>25</v>
      </c>
      <c r="F6401" t="s">
        <v>9199</v>
      </c>
      <c r="G6401">
        <v>0.93280375180899999</v>
      </c>
    </row>
    <row r="6402" spans="1:7" x14ac:dyDescent="0.2">
      <c r="A6402" t="str">
        <f t="shared" si="540"/>
        <v>IFITM1</v>
      </c>
      <c r="B6402" t="s">
        <v>291</v>
      </c>
      <c r="C6402">
        <v>314056</v>
      </c>
      <c r="D6402" t="s">
        <v>8</v>
      </c>
      <c r="E6402">
        <v>24</v>
      </c>
      <c r="F6402" t="s">
        <v>9200</v>
      </c>
      <c r="G6402">
        <v>0.95985526557900003</v>
      </c>
    </row>
    <row r="6403" spans="1:7" x14ac:dyDescent="0.2">
      <c r="A6403" t="str">
        <f t="shared" si="540"/>
        <v>IFITM1</v>
      </c>
      <c r="B6403" t="s">
        <v>291</v>
      </c>
      <c r="C6403">
        <v>313786</v>
      </c>
      <c r="D6403" t="s">
        <v>8</v>
      </c>
      <c r="E6403">
        <v>24</v>
      </c>
      <c r="F6403" t="s">
        <v>9201</v>
      </c>
      <c r="G6403">
        <v>-2.36780014868E-2</v>
      </c>
    </row>
    <row r="6404" spans="1:7" x14ac:dyDescent="0.2">
      <c r="A6404" t="str">
        <f t="shared" si="540"/>
        <v>IFITM1</v>
      </c>
      <c r="B6404" t="s">
        <v>291</v>
      </c>
      <c r="C6404">
        <v>313781</v>
      </c>
      <c r="D6404" t="s">
        <v>8</v>
      </c>
      <c r="E6404">
        <v>25</v>
      </c>
      <c r="F6404" t="s">
        <v>9202</v>
      </c>
      <c r="G6404">
        <v>0.37811337628699998</v>
      </c>
    </row>
    <row r="6405" spans="1:7" x14ac:dyDescent="0.2">
      <c r="A6405" t="str">
        <f t="shared" si="540"/>
        <v>IFITM1</v>
      </c>
      <c r="B6405" t="s">
        <v>291</v>
      </c>
      <c r="C6405">
        <v>313717</v>
      </c>
      <c r="D6405" t="s">
        <v>8</v>
      </c>
      <c r="E6405">
        <v>23</v>
      </c>
      <c r="F6405" t="s">
        <v>9203</v>
      </c>
      <c r="G6405">
        <v>0.685329092955</v>
      </c>
    </row>
    <row r="6406" spans="1:7" x14ac:dyDescent="0.2">
      <c r="A6406" t="str">
        <f t="shared" si="540"/>
        <v>IFITM1</v>
      </c>
      <c r="B6406" t="s">
        <v>291</v>
      </c>
      <c r="C6406">
        <v>313635</v>
      </c>
      <c r="D6406" t="s">
        <v>8</v>
      </c>
      <c r="E6406">
        <v>24</v>
      </c>
      <c r="F6406" t="s">
        <v>9204</v>
      </c>
      <c r="G6406">
        <v>0.61912340332799998</v>
      </c>
    </row>
    <row r="6407" spans="1:7" x14ac:dyDescent="0.2">
      <c r="A6407" t="str">
        <f t="shared" si="540"/>
        <v>IFITM1</v>
      </c>
      <c r="B6407" t="s">
        <v>291</v>
      </c>
      <c r="C6407">
        <v>313576</v>
      </c>
      <c r="D6407" t="s">
        <v>8</v>
      </c>
      <c r="E6407">
        <v>24</v>
      </c>
      <c r="F6407" t="s">
        <v>9205</v>
      </c>
      <c r="G6407">
        <v>3.3548845795699999E-3</v>
      </c>
    </row>
    <row r="6408" spans="1:7" x14ac:dyDescent="0.2">
      <c r="A6408" t="str">
        <f t="shared" si="540"/>
        <v>IFITM1</v>
      </c>
      <c r="B6408" t="s">
        <v>291</v>
      </c>
      <c r="C6408">
        <v>313568</v>
      </c>
      <c r="D6408" t="s">
        <v>8</v>
      </c>
      <c r="E6408">
        <v>25</v>
      </c>
      <c r="F6408" t="s">
        <v>9206</v>
      </c>
      <c r="G6408">
        <v>1.3962017799499999E-2</v>
      </c>
    </row>
    <row r="6409" spans="1:7" x14ac:dyDescent="0.2">
      <c r="A6409" t="str">
        <f t="shared" ref="A6409:A6418" si="541">"IFITM2"</f>
        <v>IFITM2</v>
      </c>
      <c r="B6409" t="s">
        <v>291</v>
      </c>
      <c r="C6409">
        <v>308172</v>
      </c>
      <c r="D6409" t="s">
        <v>3</v>
      </c>
      <c r="E6409">
        <v>26</v>
      </c>
      <c r="F6409" t="s">
        <v>9207</v>
      </c>
      <c r="G6409">
        <v>0.13536898838299999</v>
      </c>
    </row>
    <row r="6410" spans="1:7" x14ac:dyDescent="0.2">
      <c r="A6410" t="str">
        <f t="shared" si="541"/>
        <v>IFITM2</v>
      </c>
      <c r="B6410" t="s">
        <v>291</v>
      </c>
      <c r="C6410">
        <v>308180</v>
      </c>
      <c r="D6410" t="s">
        <v>3</v>
      </c>
      <c r="E6410">
        <v>28</v>
      </c>
      <c r="F6410" t="s">
        <v>9208</v>
      </c>
      <c r="G6410">
        <v>1.0261863927899999</v>
      </c>
    </row>
    <row r="6411" spans="1:7" x14ac:dyDescent="0.2">
      <c r="A6411" t="str">
        <f t="shared" si="541"/>
        <v>IFITM2</v>
      </c>
      <c r="B6411" t="s">
        <v>291</v>
      </c>
      <c r="C6411">
        <v>308287</v>
      </c>
      <c r="D6411" t="s">
        <v>8</v>
      </c>
      <c r="E6411">
        <v>24</v>
      </c>
      <c r="F6411" t="s">
        <v>9209</v>
      </c>
      <c r="G6411">
        <v>1.0412496921000001</v>
      </c>
    </row>
    <row r="6412" spans="1:7" x14ac:dyDescent="0.2">
      <c r="A6412" t="str">
        <f t="shared" si="541"/>
        <v>IFITM2</v>
      </c>
      <c r="B6412" t="s">
        <v>291</v>
      </c>
      <c r="C6412">
        <v>308276</v>
      </c>
      <c r="D6412" t="s">
        <v>8</v>
      </c>
      <c r="E6412">
        <v>26</v>
      </c>
      <c r="F6412" t="s">
        <v>9210</v>
      </c>
      <c r="G6412">
        <v>0.92717488903400003</v>
      </c>
    </row>
    <row r="6413" spans="1:7" x14ac:dyDescent="0.2">
      <c r="A6413" t="str">
        <f t="shared" si="541"/>
        <v>IFITM2</v>
      </c>
      <c r="B6413" t="s">
        <v>291</v>
      </c>
      <c r="C6413">
        <v>308164</v>
      </c>
      <c r="D6413" t="s">
        <v>3</v>
      </c>
      <c r="E6413">
        <v>25</v>
      </c>
      <c r="F6413" t="s">
        <v>9211</v>
      </c>
      <c r="G6413">
        <v>0.75764349582500001</v>
      </c>
    </row>
    <row r="6414" spans="1:7" x14ac:dyDescent="0.2">
      <c r="A6414" t="str">
        <f t="shared" si="541"/>
        <v>IFITM2</v>
      </c>
      <c r="B6414" t="s">
        <v>291</v>
      </c>
      <c r="C6414">
        <v>308232</v>
      </c>
      <c r="D6414" t="s">
        <v>8</v>
      </c>
      <c r="E6414">
        <v>27</v>
      </c>
      <c r="F6414" t="s">
        <v>9212</v>
      </c>
      <c r="G6414">
        <v>0.876233814221</v>
      </c>
    </row>
    <row r="6415" spans="1:7" x14ac:dyDescent="0.2">
      <c r="A6415" t="str">
        <f t="shared" si="541"/>
        <v>IFITM2</v>
      </c>
      <c r="B6415" t="s">
        <v>291</v>
      </c>
      <c r="C6415">
        <v>308356</v>
      </c>
      <c r="D6415" t="s">
        <v>3</v>
      </c>
      <c r="E6415">
        <v>22</v>
      </c>
      <c r="F6415" t="s">
        <v>9213</v>
      </c>
      <c r="G6415">
        <v>9.3727917406800004E-2</v>
      </c>
    </row>
    <row r="6416" spans="1:7" x14ac:dyDescent="0.2">
      <c r="A6416" t="str">
        <f t="shared" si="541"/>
        <v>IFITM2</v>
      </c>
      <c r="B6416" t="s">
        <v>291</v>
      </c>
      <c r="C6416">
        <v>308233</v>
      </c>
      <c r="D6416" t="s">
        <v>3</v>
      </c>
      <c r="E6416">
        <v>25</v>
      </c>
      <c r="F6416" t="s">
        <v>9214</v>
      </c>
      <c r="G6416">
        <v>0.87201901914500002</v>
      </c>
    </row>
    <row r="6417" spans="1:7" x14ac:dyDescent="0.2">
      <c r="A6417" t="str">
        <f t="shared" si="541"/>
        <v>IFITM2</v>
      </c>
      <c r="B6417" t="s">
        <v>291</v>
      </c>
      <c r="C6417">
        <v>308197</v>
      </c>
      <c r="D6417" t="s">
        <v>3</v>
      </c>
      <c r="E6417">
        <v>24</v>
      </c>
      <c r="F6417" t="s">
        <v>9215</v>
      </c>
      <c r="G6417">
        <v>0.93256391510699999</v>
      </c>
    </row>
    <row r="6418" spans="1:7" x14ac:dyDescent="0.2">
      <c r="A6418" t="str">
        <f t="shared" si="541"/>
        <v>IFITM2</v>
      </c>
      <c r="B6418" t="s">
        <v>291</v>
      </c>
      <c r="C6418">
        <v>308363</v>
      </c>
      <c r="D6418" t="s">
        <v>8</v>
      </c>
      <c r="E6418">
        <v>27</v>
      </c>
      <c r="F6418" t="s">
        <v>9216</v>
      </c>
      <c r="G6418">
        <v>-0.14758246510699999</v>
      </c>
    </row>
    <row r="6419" spans="1:7" x14ac:dyDescent="0.2">
      <c r="A6419" t="str">
        <f t="shared" ref="A6419:A6442" si="542">"IFT74"</f>
        <v>IFT74</v>
      </c>
      <c r="B6419" t="s">
        <v>15</v>
      </c>
      <c r="C6419">
        <v>26956508</v>
      </c>
      <c r="D6419" t="s">
        <v>8</v>
      </c>
      <c r="E6419">
        <v>24</v>
      </c>
      <c r="F6419" t="s">
        <v>9217</v>
      </c>
      <c r="G6419">
        <v>2.3786462108700002E-2</v>
      </c>
    </row>
    <row r="6420" spans="1:7" x14ac:dyDescent="0.2">
      <c r="A6420" t="str">
        <f t="shared" si="542"/>
        <v>IFT74</v>
      </c>
      <c r="B6420" t="s">
        <v>15</v>
      </c>
      <c r="C6420">
        <v>26956484</v>
      </c>
      <c r="D6420" t="s">
        <v>8</v>
      </c>
      <c r="E6420">
        <v>24</v>
      </c>
      <c r="F6420" t="s">
        <v>9218</v>
      </c>
      <c r="G6420">
        <v>-8.6542749871399996E-2</v>
      </c>
    </row>
    <row r="6421" spans="1:7" x14ac:dyDescent="0.2">
      <c r="A6421" t="str">
        <f t="shared" si="542"/>
        <v>IFT74</v>
      </c>
      <c r="B6421" t="s">
        <v>15</v>
      </c>
      <c r="C6421">
        <v>26956418</v>
      </c>
      <c r="D6421" t="s">
        <v>8</v>
      </c>
      <c r="E6421">
        <v>22</v>
      </c>
      <c r="F6421" t="s">
        <v>9219</v>
      </c>
      <c r="G6421">
        <v>0.101783293949</v>
      </c>
    </row>
    <row r="6422" spans="1:7" x14ac:dyDescent="0.2">
      <c r="A6422" t="str">
        <f t="shared" si="542"/>
        <v>IFT74</v>
      </c>
      <c r="B6422" t="s">
        <v>15</v>
      </c>
      <c r="C6422">
        <v>26956353</v>
      </c>
      <c r="D6422" t="s">
        <v>8</v>
      </c>
      <c r="E6422">
        <v>22</v>
      </c>
      <c r="F6422" t="s">
        <v>9220</v>
      </c>
      <c r="G6422">
        <v>4.0570723448699997E-2</v>
      </c>
    </row>
    <row r="6423" spans="1:7" x14ac:dyDescent="0.2">
      <c r="A6423" t="str">
        <f t="shared" si="542"/>
        <v>IFT74</v>
      </c>
      <c r="B6423" t="s">
        <v>15</v>
      </c>
      <c r="C6423">
        <v>26947540</v>
      </c>
      <c r="D6423" t="s">
        <v>8</v>
      </c>
      <c r="E6423">
        <v>23</v>
      </c>
      <c r="F6423" t="s">
        <v>9221</v>
      </c>
      <c r="G6423">
        <v>1.16135689263E-2</v>
      </c>
    </row>
    <row r="6424" spans="1:7" x14ac:dyDescent="0.2">
      <c r="A6424" t="str">
        <f t="shared" si="542"/>
        <v>IFT74</v>
      </c>
      <c r="B6424" t="s">
        <v>15</v>
      </c>
      <c r="C6424">
        <v>26947321</v>
      </c>
      <c r="D6424" t="s">
        <v>8</v>
      </c>
      <c r="E6424">
        <v>25</v>
      </c>
      <c r="F6424" t="s">
        <v>9222</v>
      </c>
      <c r="G6424">
        <v>0.15618519890099999</v>
      </c>
    </row>
    <row r="6425" spans="1:7" x14ac:dyDescent="0.2">
      <c r="A6425" t="str">
        <f t="shared" si="542"/>
        <v>IFT74</v>
      </c>
      <c r="B6425" t="s">
        <v>15</v>
      </c>
      <c r="C6425">
        <v>26947154</v>
      </c>
      <c r="D6425" t="s">
        <v>8</v>
      </c>
      <c r="E6425">
        <v>24</v>
      </c>
      <c r="F6425" t="s">
        <v>9223</v>
      </c>
      <c r="G6425">
        <v>1.0560723007799999</v>
      </c>
    </row>
    <row r="6426" spans="1:7" x14ac:dyDescent="0.2">
      <c r="A6426" t="str">
        <f t="shared" si="542"/>
        <v>IFT74</v>
      </c>
      <c r="B6426" t="s">
        <v>15</v>
      </c>
      <c r="C6426">
        <v>26947100</v>
      </c>
      <c r="D6426" t="s">
        <v>8</v>
      </c>
      <c r="E6426">
        <v>22</v>
      </c>
      <c r="F6426" t="s">
        <v>9224</v>
      </c>
      <c r="G6426">
        <v>1.1785874512600001</v>
      </c>
    </row>
    <row r="6427" spans="1:7" x14ac:dyDescent="0.2">
      <c r="A6427" t="str">
        <f t="shared" si="542"/>
        <v>IFT74</v>
      </c>
      <c r="B6427" t="s">
        <v>15</v>
      </c>
      <c r="C6427">
        <v>26947108</v>
      </c>
      <c r="D6427" t="s">
        <v>8</v>
      </c>
      <c r="E6427">
        <v>24</v>
      </c>
      <c r="F6427" t="s">
        <v>9225</v>
      </c>
      <c r="G6427">
        <v>0.76534024796300004</v>
      </c>
    </row>
    <row r="6428" spans="1:7" x14ac:dyDescent="0.2">
      <c r="A6428" t="str">
        <f t="shared" si="542"/>
        <v>IFT74</v>
      </c>
      <c r="B6428" t="s">
        <v>15</v>
      </c>
      <c r="C6428">
        <v>26947022</v>
      </c>
      <c r="D6428" t="s">
        <v>3</v>
      </c>
      <c r="E6428">
        <v>24</v>
      </c>
      <c r="F6428" t="s">
        <v>9226</v>
      </c>
      <c r="G6428">
        <v>0.25642643650800001</v>
      </c>
    </row>
    <row r="6429" spans="1:7" x14ac:dyDescent="0.2">
      <c r="A6429" t="str">
        <f t="shared" si="542"/>
        <v>IFT74</v>
      </c>
      <c r="B6429" t="s">
        <v>15</v>
      </c>
      <c r="C6429">
        <v>26947069</v>
      </c>
      <c r="D6429" t="s">
        <v>3</v>
      </c>
      <c r="E6429">
        <v>24</v>
      </c>
      <c r="F6429" t="s">
        <v>9227</v>
      </c>
      <c r="G6429">
        <v>2.49793232079E-2</v>
      </c>
    </row>
    <row r="6430" spans="1:7" x14ac:dyDescent="0.2">
      <c r="A6430" t="str">
        <f t="shared" si="542"/>
        <v>IFT74</v>
      </c>
      <c r="B6430" t="s">
        <v>15</v>
      </c>
      <c r="C6430">
        <v>26947092</v>
      </c>
      <c r="D6430" t="s">
        <v>3</v>
      </c>
      <c r="E6430">
        <v>24</v>
      </c>
      <c r="F6430" t="s">
        <v>9228</v>
      </c>
      <c r="G6430">
        <v>0.18303231964800001</v>
      </c>
    </row>
    <row r="6431" spans="1:7" x14ac:dyDescent="0.2">
      <c r="A6431" t="str">
        <f t="shared" si="542"/>
        <v>IFT74</v>
      </c>
      <c r="B6431" t="s">
        <v>15</v>
      </c>
      <c r="C6431">
        <v>26947274</v>
      </c>
      <c r="D6431" t="s">
        <v>3</v>
      </c>
      <c r="E6431">
        <v>23</v>
      </c>
      <c r="F6431" t="s">
        <v>9229</v>
      </c>
      <c r="G6431">
        <v>-2.6073508329499999E-2</v>
      </c>
    </row>
    <row r="6432" spans="1:7" x14ac:dyDescent="0.2">
      <c r="A6432" t="str">
        <f t="shared" si="542"/>
        <v>IFT74</v>
      </c>
      <c r="B6432" t="s">
        <v>15</v>
      </c>
      <c r="C6432">
        <v>26947125</v>
      </c>
      <c r="D6432" t="s">
        <v>8</v>
      </c>
      <c r="E6432">
        <v>24</v>
      </c>
      <c r="F6432" t="s">
        <v>9230</v>
      </c>
      <c r="G6432">
        <v>0.114032577878</v>
      </c>
    </row>
    <row r="6433" spans="1:7" x14ac:dyDescent="0.2">
      <c r="A6433" t="str">
        <f t="shared" si="542"/>
        <v>IFT74</v>
      </c>
      <c r="B6433" t="s">
        <v>15</v>
      </c>
      <c r="C6433">
        <v>26947501</v>
      </c>
      <c r="D6433" t="s">
        <v>3</v>
      </c>
      <c r="E6433">
        <v>24</v>
      </c>
      <c r="F6433" t="s">
        <v>9231</v>
      </c>
      <c r="G6433">
        <v>-3.8784296034700003E-2</v>
      </c>
    </row>
    <row r="6434" spans="1:7" x14ac:dyDescent="0.2">
      <c r="A6434" t="str">
        <f t="shared" si="542"/>
        <v>IFT74</v>
      </c>
      <c r="B6434" t="s">
        <v>15</v>
      </c>
      <c r="C6434">
        <v>26947506</v>
      </c>
      <c r="D6434" t="s">
        <v>3</v>
      </c>
      <c r="E6434">
        <v>24</v>
      </c>
      <c r="F6434" t="s">
        <v>9232</v>
      </c>
      <c r="G6434">
        <v>0.113655574513</v>
      </c>
    </row>
    <row r="6435" spans="1:7" x14ac:dyDescent="0.2">
      <c r="A6435" t="str">
        <f t="shared" si="542"/>
        <v>IFT74</v>
      </c>
      <c r="B6435" t="s">
        <v>15</v>
      </c>
      <c r="C6435">
        <v>26947492</v>
      </c>
      <c r="D6435" t="s">
        <v>3</v>
      </c>
      <c r="E6435">
        <v>23</v>
      </c>
      <c r="F6435" t="s">
        <v>9233</v>
      </c>
      <c r="G6435">
        <v>3.1511700113899997E-2</v>
      </c>
    </row>
    <row r="6436" spans="1:7" x14ac:dyDescent="0.2">
      <c r="A6436" t="str">
        <f t="shared" si="542"/>
        <v>IFT74</v>
      </c>
      <c r="B6436" t="s">
        <v>15</v>
      </c>
      <c r="C6436">
        <v>26956378</v>
      </c>
      <c r="D6436" t="s">
        <v>3</v>
      </c>
      <c r="E6436">
        <v>24</v>
      </c>
      <c r="F6436" t="s">
        <v>9234</v>
      </c>
      <c r="G6436">
        <v>-5.8842798128899997E-2</v>
      </c>
    </row>
    <row r="6437" spans="1:7" x14ac:dyDescent="0.2">
      <c r="A6437" t="str">
        <f t="shared" si="542"/>
        <v>IFT74</v>
      </c>
      <c r="B6437" t="s">
        <v>15</v>
      </c>
      <c r="C6437">
        <v>26956385</v>
      </c>
      <c r="D6437" t="s">
        <v>3</v>
      </c>
      <c r="E6437">
        <v>24</v>
      </c>
      <c r="F6437" t="s">
        <v>9235</v>
      </c>
      <c r="G6437">
        <v>8.2275747288899997E-2</v>
      </c>
    </row>
    <row r="6438" spans="1:7" x14ac:dyDescent="0.2">
      <c r="A6438" t="str">
        <f t="shared" si="542"/>
        <v>IFT74</v>
      </c>
      <c r="B6438" t="s">
        <v>15</v>
      </c>
      <c r="C6438">
        <v>26956500</v>
      </c>
      <c r="D6438" t="s">
        <v>3</v>
      </c>
      <c r="E6438">
        <v>23</v>
      </c>
      <c r="F6438" t="s">
        <v>9236</v>
      </c>
      <c r="G6438">
        <v>-1.4036570780900001E-2</v>
      </c>
    </row>
    <row r="6439" spans="1:7" x14ac:dyDescent="0.2">
      <c r="A6439" t="str">
        <f t="shared" si="542"/>
        <v>IFT74</v>
      </c>
      <c r="B6439" t="s">
        <v>15</v>
      </c>
      <c r="C6439">
        <v>26956639</v>
      </c>
      <c r="D6439" t="s">
        <v>3</v>
      </c>
      <c r="E6439">
        <v>24</v>
      </c>
      <c r="F6439" t="s">
        <v>9237</v>
      </c>
      <c r="G6439">
        <v>-6.4149279197100006E-2</v>
      </c>
    </row>
    <row r="6440" spans="1:7" x14ac:dyDescent="0.2">
      <c r="A6440" t="str">
        <f t="shared" si="542"/>
        <v>IFT74</v>
      </c>
      <c r="B6440" t="s">
        <v>15</v>
      </c>
      <c r="C6440">
        <v>26947066</v>
      </c>
      <c r="D6440" t="s">
        <v>8</v>
      </c>
      <c r="E6440">
        <v>23</v>
      </c>
      <c r="F6440" t="s">
        <v>9238</v>
      </c>
      <c r="G6440">
        <v>4.2107639448E-2</v>
      </c>
    </row>
    <row r="6441" spans="1:7" x14ac:dyDescent="0.2">
      <c r="A6441" t="str">
        <f t="shared" si="542"/>
        <v>IFT74</v>
      </c>
      <c r="B6441" t="s">
        <v>15</v>
      </c>
      <c r="C6441">
        <v>26947551</v>
      </c>
      <c r="D6441" t="s">
        <v>3</v>
      </c>
      <c r="E6441">
        <v>21</v>
      </c>
      <c r="F6441" t="s">
        <v>9239</v>
      </c>
      <c r="G6441">
        <v>6.3895536213200002E-2</v>
      </c>
    </row>
    <row r="6442" spans="1:7" x14ac:dyDescent="0.2">
      <c r="A6442" t="str">
        <f t="shared" si="542"/>
        <v>IFT74</v>
      </c>
      <c r="B6442" t="s">
        <v>15</v>
      </c>
      <c r="C6442">
        <v>26956362</v>
      </c>
      <c r="D6442" t="s">
        <v>3</v>
      </c>
      <c r="E6442">
        <v>24</v>
      </c>
      <c r="F6442" t="s">
        <v>9240</v>
      </c>
      <c r="G6442">
        <v>0.20450507059100001</v>
      </c>
    </row>
    <row r="6443" spans="1:7" x14ac:dyDescent="0.2">
      <c r="A6443" t="str">
        <f t="shared" ref="A6443:A6452" si="543">"IGBP1"</f>
        <v>IGBP1</v>
      </c>
      <c r="B6443" t="s">
        <v>172</v>
      </c>
      <c r="C6443">
        <v>69353285</v>
      </c>
      <c r="D6443" t="s">
        <v>8</v>
      </c>
      <c r="E6443">
        <v>24</v>
      </c>
      <c r="F6443" t="s">
        <v>9241</v>
      </c>
      <c r="G6443">
        <v>0.29396222910300002</v>
      </c>
    </row>
    <row r="6444" spans="1:7" x14ac:dyDescent="0.2">
      <c r="A6444" t="str">
        <f t="shared" si="543"/>
        <v>IGBP1</v>
      </c>
      <c r="B6444" t="s">
        <v>172</v>
      </c>
      <c r="C6444">
        <v>69353413</v>
      </c>
      <c r="D6444" t="s">
        <v>3</v>
      </c>
      <c r="E6444">
        <v>22</v>
      </c>
      <c r="F6444" t="s">
        <v>9242</v>
      </c>
      <c r="G6444">
        <v>6.8723261260900004E-2</v>
      </c>
    </row>
    <row r="6445" spans="1:7" x14ac:dyDescent="0.2">
      <c r="A6445" t="str">
        <f t="shared" si="543"/>
        <v>IGBP1</v>
      </c>
      <c r="B6445" t="s">
        <v>172</v>
      </c>
      <c r="C6445">
        <v>69353440</v>
      </c>
      <c r="D6445" t="s">
        <v>3</v>
      </c>
      <c r="E6445">
        <v>23</v>
      </c>
      <c r="F6445" t="s">
        <v>9243</v>
      </c>
      <c r="G6445">
        <v>0.22397448596799999</v>
      </c>
    </row>
    <row r="6446" spans="1:7" x14ac:dyDescent="0.2">
      <c r="A6446" t="str">
        <f t="shared" si="543"/>
        <v>IGBP1</v>
      </c>
      <c r="B6446" t="s">
        <v>172</v>
      </c>
      <c r="C6446">
        <v>69353469</v>
      </c>
      <c r="D6446" t="s">
        <v>3</v>
      </c>
      <c r="E6446">
        <v>24</v>
      </c>
      <c r="F6446" t="s">
        <v>9244</v>
      </c>
      <c r="G6446">
        <v>-0.17751223254099999</v>
      </c>
    </row>
    <row r="6447" spans="1:7" x14ac:dyDescent="0.2">
      <c r="A6447" t="str">
        <f t="shared" si="543"/>
        <v>IGBP1</v>
      </c>
      <c r="B6447" t="s">
        <v>172</v>
      </c>
      <c r="C6447">
        <v>69353500</v>
      </c>
      <c r="D6447" t="s">
        <v>3</v>
      </c>
      <c r="E6447">
        <v>22</v>
      </c>
      <c r="F6447" t="s">
        <v>9245</v>
      </c>
      <c r="G6447">
        <v>0.41799730283699998</v>
      </c>
    </row>
    <row r="6448" spans="1:7" x14ac:dyDescent="0.2">
      <c r="A6448" t="str">
        <f t="shared" si="543"/>
        <v>IGBP1</v>
      </c>
      <c r="B6448" t="s">
        <v>172</v>
      </c>
      <c r="C6448">
        <v>69353364</v>
      </c>
      <c r="D6448" t="s">
        <v>3</v>
      </c>
      <c r="E6448">
        <v>23</v>
      </c>
      <c r="F6448" t="s">
        <v>9246</v>
      </c>
      <c r="G6448">
        <v>0.51272287090900004</v>
      </c>
    </row>
    <row r="6449" spans="1:7" x14ac:dyDescent="0.2">
      <c r="A6449" t="str">
        <f t="shared" si="543"/>
        <v>IGBP1</v>
      </c>
      <c r="B6449" t="s">
        <v>172</v>
      </c>
      <c r="C6449">
        <v>69353396</v>
      </c>
      <c r="D6449" t="s">
        <v>8</v>
      </c>
      <c r="E6449">
        <v>23</v>
      </c>
      <c r="F6449" t="s">
        <v>9247</v>
      </c>
      <c r="G6449">
        <v>0.65652584147000004</v>
      </c>
    </row>
    <row r="6450" spans="1:7" x14ac:dyDescent="0.2">
      <c r="A6450" t="str">
        <f t="shared" si="543"/>
        <v>IGBP1</v>
      </c>
      <c r="B6450" t="s">
        <v>172</v>
      </c>
      <c r="C6450">
        <v>69353410</v>
      </c>
      <c r="D6450" t="s">
        <v>8</v>
      </c>
      <c r="E6450">
        <v>24</v>
      </c>
      <c r="F6450" t="s">
        <v>9248</v>
      </c>
      <c r="G6450">
        <v>0.18702454006499999</v>
      </c>
    </row>
    <row r="6451" spans="1:7" x14ac:dyDescent="0.2">
      <c r="A6451" t="str">
        <f t="shared" si="543"/>
        <v>IGBP1</v>
      </c>
      <c r="B6451" t="s">
        <v>172</v>
      </c>
      <c r="C6451">
        <v>69353474</v>
      </c>
      <c r="D6451" t="s">
        <v>8</v>
      </c>
      <c r="E6451">
        <v>24</v>
      </c>
      <c r="F6451" t="s">
        <v>9249</v>
      </c>
      <c r="G6451">
        <v>1.8307512876200001</v>
      </c>
    </row>
    <row r="6452" spans="1:7" x14ac:dyDescent="0.2">
      <c r="A6452" t="str">
        <f t="shared" si="543"/>
        <v>IGBP1</v>
      </c>
      <c r="B6452" t="s">
        <v>172</v>
      </c>
      <c r="C6452">
        <v>69353375</v>
      </c>
      <c r="D6452" t="s">
        <v>8</v>
      </c>
      <c r="E6452">
        <v>23</v>
      </c>
      <c r="F6452" t="s">
        <v>9250</v>
      </c>
      <c r="G6452">
        <v>0.246352899959</v>
      </c>
    </row>
    <row r="6453" spans="1:7" x14ac:dyDescent="0.2">
      <c r="A6453" t="str">
        <f t="shared" ref="A6453:A6462" si="544">"IGF2BP1"</f>
        <v>IGF2BP1</v>
      </c>
      <c r="B6453" t="s">
        <v>484</v>
      </c>
      <c r="C6453">
        <v>47075068</v>
      </c>
      <c r="D6453" t="s">
        <v>8</v>
      </c>
      <c r="E6453">
        <v>23</v>
      </c>
      <c r="F6453" t="s">
        <v>9251</v>
      </c>
      <c r="G6453">
        <v>0.17525063753600001</v>
      </c>
    </row>
    <row r="6454" spans="1:7" x14ac:dyDescent="0.2">
      <c r="A6454" t="str">
        <f t="shared" si="544"/>
        <v>IGF2BP1</v>
      </c>
      <c r="B6454" t="s">
        <v>484</v>
      </c>
      <c r="C6454">
        <v>47074833</v>
      </c>
      <c r="D6454" t="s">
        <v>8</v>
      </c>
      <c r="E6454">
        <v>24</v>
      </c>
      <c r="F6454" t="s">
        <v>9252</v>
      </c>
      <c r="G6454">
        <v>0.79307685206800005</v>
      </c>
    </row>
    <row r="6455" spans="1:7" x14ac:dyDescent="0.2">
      <c r="A6455" t="str">
        <f t="shared" si="544"/>
        <v>IGF2BP1</v>
      </c>
      <c r="B6455" t="s">
        <v>484</v>
      </c>
      <c r="C6455">
        <v>47075034</v>
      </c>
      <c r="D6455" t="s">
        <v>3</v>
      </c>
      <c r="E6455">
        <v>24</v>
      </c>
      <c r="F6455" t="s">
        <v>9253</v>
      </c>
      <c r="G6455">
        <v>0.83901404011500003</v>
      </c>
    </row>
    <row r="6456" spans="1:7" x14ac:dyDescent="0.2">
      <c r="A6456" t="str">
        <f t="shared" si="544"/>
        <v>IGF2BP1</v>
      </c>
      <c r="B6456" t="s">
        <v>484</v>
      </c>
      <c r="C6456">
        <v>47074953</v>
      </c>
      <c r="D6456" t="s">
        <v>3</v>
      </c>
      <c r="E6456">
        <v>24</v>
      </c>
      <c r="F6456" t="s">
        <v>9254</v>
      </c>
      <c r="G6456">
        <v>0.75989543518400005</v>
      </c>
    </row>
    <row r="6457" spans="1:7" x14ac:dyDescent="0.2">
      <c r="A6457" t="str">
        <f t="shared" si="544"/>
        <v>IGF2BP1</v>
      </c>
      <c r="B6457" t="s">
        <v>484</v>
      </c>
      <c r="C6457">
        <v>47074848</v>
      </c>
      <c r="D6457" t="s">
        <v>8</v>
      </c>
      <c r="E6457">
        <v>22</v>
      </c>
      <c r="F6457" t="s">
        <v>9255</v>
      </c>
      <c r="G6457">
        <v>0.96369143055200002</v>
      </c>
    </row>
    <row r="6458" spans="1:7" x14ac:dyDescent="0.2">
      <c r="A6458" t="str">
        <f t="shared" si="544"/>
        <v>IGF2BP1</v>
      </c>
      <c r="B6458" t="s">
        <v>484</v>
      </c>
      <c r="C6458">
        <v>47074909</v>
      </c>
      <c r="D6458" t="s">
        <v>3</v>
      </c>
      <c r="E6458">
        <v>24</v>
      </c>
      <c r="F6458" t="s">
        <v>9256</v>
      </c>
      <c r="G6458">
        <v>0.37187648122700001</v>
      </c>
    </row>
    <row r="6459" spans="1:7" x14ac:dyDescent="0.2">
      <c r="A6459" t="str">
        <f t="shared" si="544"/>
        <v>IGF2BP1</v>
      </c>
      <c r="B6459" t="s">
        <v>484</v>
      </c>
      <c r="C6459">
        <v>47074898</v>
      </c>
      <c r="D6459" t="s">
        <v>3</v>
      </c>
      <c r="E6459">
        <v>24</v>
      </c>
      <c r="F6459" t="s">
        <v>9257</v>
      </c>
      <c r="G6459">
        <v>0.47979495262299998</v>
      </c>
    </row>
    <row r="6460" spans="1:7" x14ac:dyDescent="0.2">
      <c r="A6460" t="str">
        <f t="shared" si="544"/>
        <v>IGF2BP1</v>
      </c>
      <c r="B6460" t="s">
        <v>484</v>
      </c>
      <c r="C6460">
        <v>47074860</v>
      </c>
      <c r="D6460" t="s">
        <v>3</v>
      </c>
      <c r="E6460">
        <v>23</v>
      </c>
      <c r="F6460" t="s">
        <v>9258</v>
      </c>
      <c r="G6460">
        <v>0.936078827005</v>
      </c>
    </row>
    <row r="6461" spans="1:7" x14ac:dyDescent="0.2">
      <c r="A6461" t="str">
        <f t="shared" si="544"/>
        <v>IGF2BP1</v>
      </c>
      <c r="B6461" t="s">
        <v>484</v>
      </c>
      <c r="C6461">
        <v>47074947</v>
      </c>
      <c r="D6461" t="s">
        <v>3</v>
      </c>
      <c r="E6461">
        <v>24</v>
      </c>
      <c r="F6461" t="s">
        <v>9259</v>
      </c>
      <c r="G6461">
        <v>2.1476796840399999E-2</v>
      </c>
    </row>
    <row r="6462" spans="1:7" x14ac:dyDescent="0.2">
      <c r="A6462" t="str">
        <f t="shared" si="544"/>
        <v>IGF2BP1</v>
      </c>
      <c r="B6462" t="s">
        <v>484</v>
      </c>
      <c r="C6462">
        <v>47074820</v>
      </c>
      <c r="D6462" t="s">
        <v>3</v>
      </c>
      <c r="E6462">
        <v>22</v>
      </c>
      <c r="F6462" t="s">
        <v>9260</v>
      </c>
      <c r="G6462">
        <v>1.10022974244</v>
      </c>
    </row>
    <row r="6463" spans="1:7" x14ac:dyDescent="0.2">
      <c r="A6463" t="str">
        <f t="shared" ref="A6463:A6472" si="545">"IK"</f>
        <v>IK</v>
      </c>
      <c r="B6463" t="s">
        <v>64</v>
      </c>
      <c r="C6463">
        <v>140027551</v>
      </c>
      <c r="D6463" t="s">
        <v>8</v>
      </c>
      <c r="E6463">
        <v>25</v>
      </c>
      <c r="F6463" t="s">
        <v>9261</v>
      </c>
      <c r="G6463">
        <v>2.6438016043200001E-2</v>
      </c>
    </row>
    <row r="6464" spans="1:7" x14ac:dyDescent="0.2">
      <c r="A6464" t="str">
        <f t="shared" si="545"/>
        <v>IK</v>
      </c>
      <c r="B6464" t="s">
        <v>64</v>
      </c>
      <c r="C6464">
        <v>140027520</v>
      </c>
      <c r="D6464" t="s">
        <v>8</v>
      </c>
      <c r="E6464">
        <v>26</v>
      </c>
      <c r="F6464" t="s">
        <v>9262</v>
      </c>
      <c r="G6464">
        <v>0.23752799137799999</v>
      </c>
    </row>
    <row r="6465" spans="1:7" x14ac:dyDescent="0.2">
      <c r="A6465" t="str">
        <f t="shared" si="545"/>
        <v>IK</v>
      </c>
      <c r="B6465" t="s">
        <v>64</v>
      </c>
      <c r="C6465">
        <v>140027453</v>
      </c>
      <c r="D6465" t="s">
        <v>8</v>
      </c>
      <c r="E6465">
        <v>26</v>
      </c>
      <c r="F6465" t="s">
        <v>9263</v>
      </c>
      <c r="G6465">
        <v>0.58181003602000003</v>
      </c>
    </row>
    <row r="6466" spans="1:7" x14ac:dyDescent="0.2">
      <c r="A6466" t="str">
        <f t="shared" si="545"/>
        <v>IK</v>
      </c>
      <c r="B6466" t="s">
        <v>64</v>
      </c>
      <c r="C6466">
        <v>140027421</v>
      </c>
      <c r="D6466" t="s">
        <v>8</v>
      </c>
      <c r="E6466">
        <v>24</v>
      </c>
      <c r="F6466" t="s">
        <v>9264</v>
      </c>
      <c r="G6466">
        <v>0.547404416718</v>
      </c>
    </row>
    <row r="6467" spans="1:7" x14ac:dyDescent="0.2">
      <c r="A6467" t="str">
        <f t="shared" si="545"/>
        <v>IK</v>
      </c>
      <c r="B6467" t="s">
        <v>64</v>
      </c>
      <c r="C6467">
        <v>140027468</v>
      </c>
      <c r="D6467" t="s">
        <v>8</v>
      </c>
      <c r="E6467">
        <v>23</v>
      </c>
      <c r="F6467" t="s">
        <v>9265</v>
      </c>
      <c r="G6467">
        <v>1.3964562645</v>
      </c>
    </row>
    <row r="6468" spans="1:7" x14ac:dyDescent="0.2">
      <c r="A6468" t="str">
        <f t="shared" si="545"/>
        <v>IK</v>
      </c>
      <c r="B6468" t="s">
        <v>64</v>
      </c>
      <c r="C6468">
        <v>140027342</v>
      </c>
      <c r="D6468" t="s">
        <v>8</v>
      </c>
      <c r="E6468">
        <v>23</v>
      </c>
      <c r="F6468" t="s">
        <v>9266</v>
      </c>
      <c r="G6468">
        <v>-3.6109989327300002E-2</v>
      </c>
    </row>
    <row r="6469" spans="1:7" x14ac:dyDescent="0.2">
      <c r="A6469" t="str">
        <f t="shared" si="545"/>
        <v>IK</v>
      </c>
      <c r="B6469" t="s">
        <v>64</v>
      </c>
      <c r="C6469">
        <v>140027521</v>
      </c>
      <c r="D6469" t="s">
        <v>3</v>
      </c>
      <c r="E6469">
        <v>25</v>
      </c>
      <c r="F6469" t="s">
        <v>9267</v>
      </c>
      <c r="G6469">
        <v>0.61128117362699996</v>
      </c>
    </row>
    <row r="6470" spans="1:7" x14ac:dyDescent="0.2">
      <c r="A6470" t="str">
        <f t="shared" si="545"/>
        <v>IK</v>
      </c>
      <c r="B6470" t="s">
        <v>64</v>
      </c>
      <c r="C6470">
        <v>140027313</v>
      </c>
      <c r="D6470" t="s">
        <v>3</v>
      </c>
      <c r="E6470">
        <v>24</v>
      </c>
      <c r="F6470" t="s">
        <v>9268</v>
      </c>
      <c r="G6470">
        <v>4.1320697855999997E-2</v>
      </c>
    </row>
    <row r="6471" spans="1:7" x14ac:dyDescent="0.2">
      <c r="A6471" t="str">
        <f t="shared" si="545"/>
        <v>IK</v>
      </c>
      <c r="B6471" t="s">
        <v>64</v>
      </c>
      <c r="C6471">
        <v>140027398</v>
      </c>
      <c r="D6471" t="s">
        <v>8</v>
      </c>
      <c r="E6471">
        <v>23</v>
      </c>
      <c r="F6471" t="s">
        <v>9269</v>
      </c>
      <c r="G6471">
        <v>0.99226256186899997</v>
      </c>
    </row>
    <row r="6472" spans="1:7" x14ac:dyDescent="0.2">
      <c r="A6472" t="str">
        <f t="shared" si="545"/>
        <v>IK</v>
      </c>
      <c r="B6472" t="s">
        <v>64</v>
      </c>
      <c r="C6472">
        <v>140027539</v>
      </c>
      <c r="D6472" t="s">
        <v>3</v>
      </c>
      <c r="E6472">
        <v>25</v>
      </c>
      <c r="F6472" t="s">
        <v>9270</v>
      </c>
      <c r="G6472">
        <v>-3.6979461289000002E-3</v>
      </c>
    </row>
    <row r="6473" spans="1:7" x14ac:dyDescent="0.2">
      <c r="A6473" t="str">
        <f t="shared" ref="A6473:A6482" si="546">"IKZF3"</f>
        <v>IKZF3</v>
      </c>
      <c r="B6473" t="s">
        <v>484</v>
      </c>
      <c r="C6473">
        <v>38020342</v>
      </c>
      <c r="D6473" t="s">
        <v>3</v>
      </c>
      <c r="E6473">
        <v>26</v>
      </c>
      <c r="F6473" t="s">
        <v>9271</v>
      </c>
      <c r="G6473">
        <v>-4.9401146141000003E-2</v>
      </c>
    </row>
    <row r="6474" spans="1:7" x14ac:dyDescent="0.2">
      <c r="A6474" t="str">
        <f t="shared" si="546"/>
        <v>IKZF3</v>
      </c>
      <c r="B6474" t="s">
        <v>484</v>
      </c>
      <c r="C6474">
        <v>38020375</v>
      </c>
      <c r="D6474" t="s">
        <v>3</v>
      </c>
      <c r="E6474">
        <v>22</v>
      </c>
      <c r="F6474" t="s">
        <v>9272</v>
      </c>
      <c r="G6474">
        <v>0.28074663721100002</v>
      </c>
    </row>
    <row r="6475" spans="1:7" x14ac:dyDescent="0.2">
      <c r="A6475" t="str">
        <f t="shared" si="546"/>
        <v>IKZF3</v>
      </c>
      <c r="B6475" t="s">
        <v>484</v>
      </c>
      <c r="C6475">
        <v>38020405</v>
      </c>
      <c r="D6475" t="s">
        <v>3</v>
      </c>
      <c r="E6475">
        <v>24</v>
      </c>
      <c r="F6475" t="s">
        <v>9273</v>
      </c>
      <c r="G6475">
        <v>0.91860369725199997</v>
      </c>
    </row>
    <row r="6476" spans="1:7" x14ac:dyDescent="0.2">
      <c r="A6476" t="str">
        <f t="shared" si="546"/>
        <v>IKZF3</v>
      </c>
      <c r="B6476" t="s">
        <v>484</v>
      </c>
      <c r="C6476">
        <v>38020422</v>
      </c>
      <c r="D6476" t="s">
        <v>3</v>
      </c>
      <c r="E6476">
        <v>25</v>
      </c>
      <c r="F6476" t="s">
        <v>9274</v>
      </c>
      <c r="G6476">
        <v>0.90271784856500004</v>
      </c>
    </row>
    <row r="6477" spans="1:7" x14ac:dyDescent="0.2">
      <c r="A6477" t="str">
        <f t="shared" si="546"/>
        <v>IKZF3</v>
      </c>
      <c r="B6477" t="s">
        <v>484</v>
      </c>
      <c r="C6477">
        <v>38020183</v>
      </c>
      <c r="D6477" t="s">
        <v>8</v>
      </c>
      <c r="E6477">
        <v>24</v>
      </c>
      <c r="F6477" t="s">
        <v>9275</v>
      </c>
      <c r="G6477">
        <v>1.14943645782</v>
      </c>
    </row>
    <row r="6478" spans="1:7" x14ac:dyDescent="0.2">
      <c r="A6478" t="str">
        <f t="shared" si="546"/>
        <v>IKZF3</v>
      </c>
      <c r="B6478" t="s">
        <v>484</v>
      </c>
      <c r="C6478">
        <v>38020189</v>
      </c>
      <c r="D6478" t="s">
        <v>8</v>
      </c>
      <c r="E6478">
        <v>24</v>
      </c>
      <c r="F6478" t="s">
        <v>9276</v>
      </c>
      <c r="G6478">
        <v>0.52475788610499996</v>
      </c>
    </row>
    <row r="6479" spans="1:7" x14ac:dyDescent="0.2">
      <c r="A6479" t="str">
        <f t="shared" si="546"/>
        <v>IKZF3</v>
      </c>
      <c r="B6479" t="s">
        <v>484</v>
      </c>
      <c r="C6479">
        <v>38020390</v>
      </c>
      <c r="D6479" t="s">
        <v>8</v>
      </c>
      <c r="E6479">
        <v>25</v>
      </c>
      <c r="F6479" t="s">
        <v>9277</v>
      </c>
      <c r="G6479">
        <v>0.78253458718199997</v>
      </c>
    </row>
    <row r="6480" spans="1:7" x14ac:dyDescent="0.2">
      <c r="A6480" t="str">
        <f t="shared" si="546"/>
        <v>IKZF3</v>
      </c>
      <c r="B6480" t="s">
        <v>484</v>
      </c>
      <c r="C6480">
        <v>38020486</v>
      </c>
      <c r="D6480" t="s">
        <v>8</v>
      </c>
      <c r="E6480">
        <v>24</v>
      </c>
      <c r="F6480" t="s">
        <v>9278</v>
      </c>
      <c r="G6480">
        <v>0.46593945234700002</v>
      </c>
    </row>
    <row r="6481" spans="1:7" x14ac:dyDescent="0.2">
      <c r="A6481" t="str">
        <f t="shared" si="546"/>
        <v>IKZF3</v>
      </c>
      <c r="B6481" t="s">
        <v>484</v>
      </c>
      <c r="C6481">
        <v>38020413</v>
      </c>
      <c r="D6481" t="s">
        <v>8</v>
      </c>
      <c r="E6481">
        <v>24</v>
      </c>
      <c r="F6481" t="s">
        <v>9279</v>
      </c>
      <c r="G6481">
        <v>0.67975073112399997</v>
      </c>
    </row>
    <row r="6482" spans="1:7" x14ac:dyDescent="0.2">
      <c r="A6482" t="str">
        <f t="shared" si="546"/>
        <v>IKZF3</v>
      </c>
      <c r="B6482" t="s">
        <v>484</v>
      </c>
      <c r="C6482">
        <v>38020421</v>
      </c>
      <c r="D6482" t="s">
        <v>8</v>
      </c>
      <c r="E6482">
        <v>24</v>
      </c>
      <c r="F6482" t="s">
        <v>9280</v>
      </c>
      <c r="G6482">
        <v>0.93195984492600004</v>
      </c>
    </row>
    <row r="6483" spans="1:7" x14ac:dyDescent="0.2">
      <c r="A6483" t="str">
        <f t="shared" ref="A6483:A6507" si="547">"IL11RA"</f>
        <v>IL11RA</v>
      </c>
      <c r="B6483" t="s">
        <v>15</v>
      </c>
      <c r="C6483">
        <v>34650845</v>
      </c>
      <c r="D6483" t="s">
        <v>3</v>
      </c>
      <c r="E6483">
        <v>24</v>
      </c>
      <c r="F6483" t="s">
        <v>9281</v>
      </c>
      <c r="G6483">
        <v>0.39980649974100002</v>
      </c>
    </row>
    <row r="6484" spans="1:7" x14ac:dyDescent="0.2">
      <c r="A6484" t="str">
        <f t="shared" si="547"/>
        <v>IL11RA</v>
      </c>
      <c r="B6484" t="s">
        <v>15</v>
      </c>
      <c r="C6484">
        <v>34654109</v>
      </c>
      <c r="D6484" t="s">
        <v>3</v>
      </c>
      <c r="E6484">
        <v>24</v>
      </c>
      <c r="F6484" t="s">
        <v>9282</v>
      </c>
      <c r="G6484">
        <v>4.01481160276E-3</v>
      </c>
    </row>
    <row r="6485" spans="1:7" x14ac:dyDescent="0.2">
      <c r="A6485" t="str">
        <f t="shared" si="547"/>
        <v>IL11RA</v>
      </c>
      <c r="B6485" t="s">
        <v>15</v>
      </c>
      <c r="C6485">
        <v>34654138</v>
      </c>
      <c r="D6485" t="s">
        <v>8</v>
      </c>
      <c r="E6485">
        <v>24</v>
      </c>
      <c r="F6485" t="s">
        <v>9283</v>
      </c>
      <c r="G6485">
        <v>0.14472861532</v>
      </c>
    </row>
    <row r="6486" spans="1:7" x14ac:dyDescent="0.2">
      <c r="A6486" t="str">
        <f t="shared" si="547"/>
        <v>IL11RA</v>
      </c>
      <c r="B6486" t="s">
        <v>15</v>
      </c>
      <c r="C6486">
        <v>34654170</v>
      </c>
      <c r="D6486" t="s">
        <v>3</v>
      </c>
      <c r="E6486">
        <v>24</v>
      </c>
      <c r="F6486" t="s">
        <v>9284</v>
      </c>
      <c r="G6486">
        <v>0.15717541433099999</v>
      </c>
    </row>
    <row r="6487" spans="1:7" x14ac:dyDescent="0.2">
      <c r="A6487" t="str">
        <f t="shared" si="547"/>
        <v>IL11RA</v>
      </c>
      <c r="B6487" t="s">
        <v>15</v>
      </c>
      <c r="C6487">
        <v>34650768</v>
      </c>
      <c r="D6487" t="s">
        <v>8</v>
      </c>
      <c r="E6487">
        <v>24</v>
      </c>
      <c r="F6487" t="s">
        <v>9285</v>
      </c>
      <c r="G6487">
        <v>0.158797563493</v>
      </c>
    </row>
    <row r="6488" spans="1:7" x14ac:dyDescent="0.2">
      <c r="A6488" t="str">
        <f t="shared" si="547"/>
        <v>IL11RA</v>
      </c>
      <c r="B6488" t="s">
        <v>15</v>
      </c>
      <c r="C6488">
        <v>34650794</v>
      </c>
      <c r="D6488" t="s">
        <v>8</v>
      </c>
      <c r="E6488">
        <v>25</v>
      </c>
      <c r="F6488" t="s">
        <v>9286</v>
      </c>
      <c r="G6488">
        <v>0.38340399038400003</v>
      </c>
    </row>
    <row r="6489" spans="1:7" x14ac:dyDescent="0.2">
      <c r="A6489" t="str">
        <f t="shared" si="547"/>
        <v>IL11RA</v>
      </c>
      <c r="B6489" t="s">
        <v>15</v>
      </c>
      <c r="C6489">
        <v>34650910</v>
      </c>
      <c r="D6489" t="s">
        <v>8</v>
      </c>
      <c r="E6489">
        <v>24</v>
      </c>
      <c r="F6489" t="s">
        <v>9287</v>
      </c>
      <c r="G6489">
        <v>0.44020831410299999</v>
      </c>
    </row>
    <row r="6490" spans="1:7" x14ac:dyDescent="0.2">
      <c r="A6490" t="str">
        <f t="shared" si="547"/>
        <v>IL11RA</v>
      </c>
      <c r="B6490" t="s">
        <v>15</v>
      </c>
      <c r="C6490">
        <v>34650925</v>
      </c>
      <c r="D6490" t="s">
        <v>8</v>
      </c>
      <c r="E6490">
        <v>25</v>
      </c>
      <c r="F6490" t="s">
        <v>9288</v>
      </c>
      <c r="G6490">
        <v>0.190300387293</v>
      </c>
    </row>
    <row r="6491" spans="1:7" x14ac:dyDescent="0.2">
      <c r="A6491" t="str">
        <f t="shared" si="547"/>
        <v>IL11RA</v>
      </c>
      <c r="B6491" t="s">
        <v>15</v>
      </c>
      <c r="C6491">
        <v>34650941</v>
      </c>
      <c r="D6491" t="s">
        <v>8</v>
      </c>
      <c r="E6491">
        <v>23</v>
      </c>
      <c r="F6491" t="s">
        <v>9289</v>
      </c>
      <c r="G6491">
        <v>1.2432296753200001</v>
      </c>
    </row>
    <row r="6492" spans="1:7" x14ac:dyDescent="0.2">
      <c r="A6492" t="str">
        <f t="shared" si="547"/>
        <v>IL11RA</v>
      </c>
      <c r="B6492" t="s">
        <v>15</v>
      </c>
      <c r="C6492">
        <v>34650948</v>
      </c>
      <c r="D6492" t="s">
        <v>8</v>
      </c>
      <c r="E6492">
        <v>24</v>
      </c>
      <c r="F6492" t="s">
        <v>9290</v>
      </c>
      <c r="G6492">
        <v>0.92384011426599999</v>
      </c>
    </row>
    <row r="6493" spans="1:7" x14ac:dyDescent="0.2">
      <c r="A6493" t="str">
        <f t="shared" si="547"/>
        <v>IL11RA</v>
      </c>
      <c r="B6493" t="s">
        <v>15</v>
      </c>
      <c r="C6493">
        <v>34652185</v>
      </c>
      <c r="D6493" t="s">
        <v>8</v>
      </c>
      <c r="E6493">
        <v>25</v>
      </c>
      <c r="F6493" t="s">
        <v>9291</v>
      </c>
      <c r="G6493">
        <v>0.58727480447799996</v>
      </c>
    </row>
    <row r="6494" spans="1:7" x14ac:dyDescent="0.2">
      <c r="A6494" t="str">
        <f t="shared" si="547"/>
        <v>IL11RA</v>
      </c>
      <c r="B6494" t="s">
        <v>15</v>
      </c>
      <c r="C6494">
        <v>34652220</v>
      </c>
      <c r="D6494" t="s">
        <v>8</v>
      </c>
      <c r="E6494">
        <v>24</v>
      </c>
      <c r="F6494" t="s">
        <v>9292</v>
      </c>
      <c r="G6494">
        <v>0.74301981327800004</v>
      </c>
    </row>
    <row r="6495" spans="1:7" x14ac:dyDescent="0.2">
      <c r="A6495" t="str">
        <f t="shared" si="547"/>
        <v>IL11RA</v>
      </c>
      <c r="B6495" t="s">
        <v>15</v>
      </c>
      <c r="C6495">
        <v>34652264</v>
      </c>
      <c r="D6495" t="s">
        <v>8</v>
      </c>
      <c r="E6495">
        <v>25</v>
      </c>
      <c r="F6495" t="s">
        <v>9293</v>
      </c>
      <c r="G6495">
        <v>0.18350253061800001</v>
      </c>
    </row>
    <row r="6496" spans="1:7" x14ac:dyDescent="0.2">
      <c r="A6496" t="str">
        <f t="shared" si="547"/>
        <v>IL11RA</v>
      </c>
      <c r="B6496" t="s">
        <v>15</v>
      </c>
      <c r="C6496">
        <v>34652304</v>
      </c>
      <c r="D6496" t="s">
        <v>8</v>
      </c>
      <c r="E6496">
        <v>25</v>
      </c>
      <c r="F6496" t="s">
        <v>9294</v>
      </c>
      <c r="G6496">
        <v>0.15777144353</v>
      </c>
    </row>
    <row r="6497" spans="1:7" x14ac:dyDescent="0.2">
      <c r="A6497" t="str">
        <f t="shared" si="547"/>
        <v>IL11RA</v>
      </c>
      <c r="B6497" t="s">
        <v>15</v>
      </c>
      <c r="C6497">
        <v>34652391</v>
      </c>
      <c r="D6497" t="s">
        <v>8</v>
      </c>
      <c r="E6497">
        <v>23</v>
      </c>
      <c r="F6497" t="s">
        <v>9295</v>
      </c>
      <c r="G6497">
        <v>-3.0917694531700001E-3</v>
      </c>
    </row>
    <row r="6498" spans="1:7" x14ac:dyDescent="0.2">
      <c r="A6498" t="str">
        <f t="shared" si="547"/>
        <v>IL11RA</v>
      </c>
      <c r="B6498" t="s">
        <v>15</v>
      </c>
      <c r="C6498">
        <v>34652440</v>
      </c>
      <c r="D6498" t="s">
        <v>8</v>
      </c>
      <c r="E6498">
        <v>24</v>
      </c>
      <c r="F6498" t="s">
        <v>9296</v>
      </c>
      <c r="G6498">
        <v>7.0328388277600004E-2</v>
      </c>
    </row>
    <row r="6499" spans="1:7" x14ac:dyDescent="0.2">
      <c r="A6499" t="str">
        <f t="shared" si="547"/>
        <v>IL11RA</v>
      </c>
      <c r="B6499" t="s">
        <v>15</v>
      </c>
      <c r="C6499">
        <v>34653964</v>
      </c>
      <c r="D6499" t="s">
        <v>8</v>
      </c>
      <c r="E6499">
        <v>24</v>
      </c>
      <c r="F6499" t="s">
        <v>9297</v>
      </c>
      <c r="G6499">
        <v>0.28050750748100001</v>
      </c>
    </row>
    <row r="6500" spans="1:7" x14ac:dyDescent="0.2">
      <c r="A6500" t="str">
        <f t="shared" si="547"/>
        <v>IL11RA</v>
      </c>
      <c r="B6500" t="s">
        <v>15</v>
      </c>
      <c r="C6500">
        <v>34650960</v>
      </c>
      <c r="D6500" t="s">
        <v>8</v>
      </c>
      <c r="E6500">
        <v>23</v>
      </c>
      <c r="F6500" t="s">
        <v>9298</v>
      </c>
      <c r="G6500">
        <v>0.83293021041100002</v>
      </c>
    </row>
    <row r="6501" spans="1:7" x14ac:dyDescent="0.2">
      <c r="A6501" t="str">
        <f t="shared" si="547"/>
        <v>IL11RA</v>
      </c>
      <c r="B6501" t="s">
        <v>15</v>
      </c>
      <c r="C6501">
        <v>34653926</v>
      </c>
      <c r="D6501" t="s">
        <v>8</v>
      </c>
      <c r="E6501">
        <v>24</v>
      </c>
      <c r="F6501" t="s">
        <v>9299</v>
      </c>
      <c r="G6501">
        <v>0.49873174338999998</v>
      </c>
    </row>
    <row r="6502" spans="1:7" x14ac:dyDescent="0.2">
      <c r="A6502" t="str">
        <f t="shared" si="547"/>
        <v>IL11RA</v>
      </c>
      <c r="B6502" t="s">
        <v>15</v>
      </c>
      <c r="C6502">
        <v>34653933</v>
      </c>
      <c r="D6502" t="s">
        <v>8</v>
      </c>
      <c r="E6502">
        <v>24</v>
      </c>
      <c r="F6502" t="s">
        <v>9300</v>
      </c>
      <c r="G6502">
        <v>0.152071980887</v>
      </c>
    </row>
    <row r="6503" spans="1:7" x14ac:dyDescent="0.2">
      <c r="A6503" t="str">
        <f t="shared" si="547"/>
        <v>IL11RA</v>
      </c>
      <c r="B6503" t="s">
        <v>15</v>
      </c>
      <c r="C6503">
        <v>34652249</v>
      </c>
      <c r="D6503" t="s">
        <v>3</v>
      </c>
      <c r="E6503">
        <v>23</v>
      </c>
      <c r="F6503" t="s">
        <v>9301</v>
      </c>
      <c r="G6503">
        <v>0.55582718123099994</v>
      </c>
    </row>
    <row r="6504" spans="1:7" x14ac:dyDescent="0.2">
      <c r="A6504" t="str">
        <f t="shared" si="547"/>
        <v>IL11RA</v>
      </c>
      <c r="B6504" t="s">
        <v>15</v>
      </c>
      <c r="C6504">
        <v>34654103</v>
      </c>
      <c r="D6504" t="s">
        <v>3</v>
      </c>
      <c r="E6504">
        <v>22</v>
      </c>
      <c r="F6504" t="s">
        <v>9302</v>
      </c>
      <c r="G6504">
        <v>0.35464819961900002</v>
      </c>
    </row>
    <row r="6505" spans="1:7" x14ac:dyDescent="0.2">
      <c r="A6505" t="str">
        <f t="shared" si="547"/>
        <v>IL11RA</v>
      </c>
      <c r="B6505" t="s">
        <v>15</v>
      </c>
      <c r="C6505">
        <v>34654006</v>
      </c>
      <c r="D6505" t="s">
        <v>8</v>
      </c>
      <c r="E6505">
        <v>23</v>
      </c>
      <c r="F6505" t="s">
        <v>9303</v>
      </c>
      <c r="G6505">
        <v>0.39016052006500002</v>
      </c>
    </row>
    <row r="6506" spans="1:7" x14ac:dyDescent="0.2">
      <c r="A6506" t="str">
        <f t="shared" si="547"/>
        <v>IL11RA</v>
      </c>
      <c r="B6506" t="s">
        <v>15</v>
      </c>
      <c r="C6506">
        <v>34654052</v>
      </c>
      <c r="D6506" t="s">
        <v>8</v>
      </c>
      <c r="E6506">
        <v>24</v>
      </c>
      <c r="F6506" t="s">
        <v>9304</v>
      </c>
      <c r="G6506">
        <v>0.11059441199800001</v>
      </c>
    </row>
    <row r="6507" spans="1:7" x14ac:dyDescent="0.2">
      <c r="A6507" t="str">
        <f t="shared" si="547"/>
        <v>IL11RA</v>
      </c>
      <c r="B6507" t="s">
        <v>15</v>
      </c>
      <c r="C6507">
        <v>34654117</v>
      </c>
      <c r="D6507" t="s">
        <v>8</v>
      </c>
      <c r="E6507">
        <v>23</v>
      </c>
      <c r="F6507" t="s">
        <v>9305</v>
      </c>
      <c r="G6507">
        <v>9.8681047704199998E-2</v>
      </c>
    </row>
    <row r="6508" spans="1:7" x14ac:dyDescent="0.2">
      <c r="A6508" t="str">
        <f t="shared" ref="A6508:A6523" si="548">"ILF3"</f>
        <v>ILF3</v>
      </c>
      <c r="B6508" t="s">
        <v>245</v>
      </c>
      <c r="C6508">
        <v>10764888</v>
      </c>
      <c r="D6508" t="s">
        <v>3</v>
      </c>
      <c r="E6508">
        <v>24</v>
      </c>
      <c r="F6508" t="s">
        <v>9306</v>
      </c>
      <c r="G6508">
        <v>0.90796223379100005</v>
      </c>
    </row>
    <row r="6509" spans="1:7" x14ac:dyDescent="0.2">
      <c r="A6509" t="str">
        <f t="shared" si="548"/>
        <v>ILF3</v>
      </c>
      <c r="B6509" t="s">
        <v>245</v>
      </c>
      <c r="C6509">
        <v>10781533</v>
      </c>
      <c r="D6509" t="s">
        <v>8</v>
      </c>
      <c r="E6509">
        <v>24</v>
      </c>
      <c r="F6509" t="s">
        <v>9307</v>
      </c>
      <c r="G6509">
        <v>-0.116661757443</v>
      </c>
    </row>
    <row r="6510" spans="1:7" x14ac:dyDescent="0.2">
      <c r="A6510" t="str">
        <f t="shared" si="548"/>
        <v>ILF3</v>
      </c>
      <c r="B6510" t="s">
        <v>245</v>
      </c>
      <c r="C6510">
        <v>10765189</v>
      </c>
      <c r="D6510" t="s">
        <v>8</v>
      </c>
      <c r="E6510">
        <v>23</v>
      </c>
      <c r="F6510" t="s">
        <v>9308</v>
      </c>
      <c r="G6510">
        <v>0.156628373239</v>
      </c>
    </row>
    <row r="6511" spans="1:7" x14ac:dyDescent="0.2">
      <c r="A6511" t="str">
        <f t="shared" si="548"/>
        <v>ILF3</v>
      </c>
      <c r="B6511" t="s">
        <v>245</v>
      </c>
      <c r="C6511">
        <v>10765184</v>
      </c>
      <c r="D6511" t="s">
        <v>8</v>
      </c>
      <c r="E6511">
        <v>23</v>
      </c>
      <c r="F6511" t="s">
        <v>9309</v>
      </c>
      <c r="G6511">
        <v>0.112998458813</v>
      </c>
    </row>
    <row r="6512" spans="1:7" x14ac:dyDescent="0.2">
      <c r="A6512" t="str">
        <f t="shared" si="548"/>
        <v>ILF3</v>
      </c>
      <c r="B6512" t="s">
        <v>245</v>
      </c>
      <c r="C6512">
        <v>10765009</v>
      </c>
      <c r="D6512" t="s">
        <v>3</v>
      </c>
      <c r="E6512">
        <v>23</v>
      </c>
      <c r="F6512" t="s">
        <v>9310</v>
      </c>
      <c r="G6512">
        <v>1.58336937539</v>
      </c>
    </row>
    <row r="6513" spans="1:7" x14ac:dyDescent="0.2">
      <c r="A6513" t="str">
        <f t="shared" si="548"/>
        <v>ILF3</v>
      </c>
      <c r="B6513" t="s">
        <v>245</v>
      </c>
      <c r="C6513">
        <v>10765149</v>
      </c>
      <c r="D6513" t="s">
        <v>8</v>
      </c>
      <c r="E6513">
        <v>24</v>
      </c>
      <c r="F6513" t="s">
        <v>9311</v>
      </c>
      <c r="G6513">
        <v>9.7330907020200003E-2</v>
      </c>
    </row>
    <row r="6514" spans="1:7" x14ac:dyDescent="0.2">
      <c r="A6514" t="str">
        <f t="shared" si="548"/>
        <v>ILF3</v>
      </c>
      <c r="B6514" t="s">
        <v>245</v>
      </c>
      <c r="C6514">
        <v>10765091</v>
      </c>
      <c r="D6514" t="s">
        <v>8</v>
      </c>
      <c r="E6514">
        <v>24</v>
      </c>
      <c r="F6514" t="s">
        <v>9312</v>
      </c>
      <c r="G6514">
        <v>1.8644672004900002E-2</v>
      </c>
    </row>
    <row r="6515" spans="1:7" x14ac:dyDescent="0.2">
      <c r="A6515" t="str">
        <f t="shared" si="548"/>
        <v>ILF3</v>
      </c>
      <c r="B6515" t="s">
        <v>245</v>
      </c>
      <c r="C6515">
        <v>10764942</v>
      </c>
      <c r="D6515" t="s">
        <v>8</v>
      </c>
      <c r="E6515">
        <v>23</v>
      </c>
      <c r="F6515" t="s">
        <v>9313</v>
      </c>
      <c r="G6515">
        <v>-5.6653467471899997E-2</v>
      </c>
    </row>
    <row r="6516" spans="1:7" x14ac:dyDescent="0.2">
      <c r="A6516" t="str">
        <f t="shared" si="548"/>
        <v>ILF3</v>
      </c>
      <c r="B6516" t="s">
        <v>245</v>
      </c>
      <c r="C6516">
        <v>10764931</v>
      </c>
      <c r="D6516" t="s">
        <v>8</v>
      </c>
      <c r="E6516">
        <v>24</v>
      </c>
      <c r="F6516" t="s">
        <v>9314</v>
      </c>
      <c r="G6516">
        <v>8.1379748011899997E-2</v>
      </c>
    </row>
    <row r="6517" spans="1:7" x14ac:dyDescent="0.2">
      <c r="A6517" t="str">
        <f t="shared" si="548"/>
        <v>ILF3</v>
      </c>
      <c r="B6517" t="s">
        <v>245</v>
      </c>
      <c r="C6517">
        <v>10781501</v>
      </c>
      <c r="D6517" t="s">
        <v>3</v>
      </c>
      <c r="E6517">
        <v>24</v>
      </c>
      <c r="F6517" t="s">
        <v>9315</v>
      </c>
      <c r="G6517">
        <v>6.0725778913200003E-2</v>
      </c>
    </row>
    <row r="6518" spans="1:7" x14ac:dyDescent="0.2">
      <c r="A6518" t="str">
        <f t="shared" si="548"/>
        <v>ILF3</v>
      </c>
      <c r="B6518" t="s">
        <v>245</v>
      </c>
      <c r="C6518">
        <v>10781471</v>
      </c>
      <c r="D6518" t="s">
        <v>3</v>
      </c>
      <c r="E6518">
        <v>26</v>
      </c>
      <c r="F6518" t="s">
        <v>9316</v>
      </c>
      <c r="G6518">
        <v>6.6041089454599994E-2</v>
      </c>
    </row>
    <row r="6519" spans="1:7" x14ac:dyDescent="0.2">
      <c r="A6519" t="str">
        <f t="shared" si="548"/>
        <v>ILF3</v>
      </c>
      <c r="B6519" t="s">
        <v>245</v>
      </c>
      <c r="C6519">
        <v>10781464</v>
      </c>
      <c r="D6519" t="s">
        <v>3</v>
      </c>
      <c r="E6519">
        <v>26</v>
      </c>
      <c r="F6519" t="s">
        <v>9317</v>
      </c>
      <c r="G6519">
        <v>-9.9813966579400004E-2</v>
      </c>
    </row>
    <row r="6520" spans="1:7" x14ac:dyDescent="0.2">
      <c r="A6520" t="str">
        <f t="shared" si="548"/>
        <v>ILF3</v>
      </c>
      <c r="B6520" t="s">
        <v>245</v>
      </c>
      <c r="C6520">
        <v>10781422</v>
      </c>
      <c r="D6520" t="s">
        <v>3</v>
      </c>
      <c r="E6520">
        <v>27</v>
      </c>
      <c r="F6520" t="s">
        <v>9318</v>
      </c>
      <c r="G6520">
        <v>0.115394561444</v>
      </c>
    </row>
    <row r="6521" spans="1:7" x14ac:dyDescent="0.2">
      <c r="A6521" t="str">
        <f t="shared" si="548"/>
        <v>ILF3</v>
      </c>
      <c r="B6521" t="s">
        <v>245</v>
      </c>
      <c r="C6521">
        <v>10781343</v>
      </c>
      <c r="D6521" t="s">
        <v>3</v>
      </c>
      <c r="E6521">
        <v>28</v>
      </c>
      <c r="F6521" t="s">
        <v>9319</v>
      </c>
      <c r="G6521">
        <v>-5.4143425636399997E-2</v>
      </c>
    </row>
    <row r="6522" spans="1:7" x14ac:dyDescent="0.2">
      <c r="A6522" t="str">
        <f t="shared" si="548"/>
        <v>ILF3</v>
      </c>
      <c r="B6522" t="s">
        <v>245</v>
      </c>
      <c r="C6522">
        <v>10765106</v>
      </c>
      <c r="D6522" t="s">
        <v>8</v>
      </c>
      <c r="E6522">
        <v>24</v>
      </c>
      <c r="F6522" t="s">
        <v>9320</v>
      </c>
      <c r="G6522">
        <v>2.8096570281500002E-2</v>
      </c>
    </row>
    <row r="6523" spans="1:7" x14ac:dyDescent="0.2">
      <c r="A6523" t="str">
        <f t="shared" si="548"/>
        <v>ILF3</v>
      </c>
      <c r="B6523" t="s">
        <v>245</v>
      </c>
      <c r="C6523">
        <v>10765002</v>
      </c>
      <c r="D6523" t="s">
        <v>3</v>
      </c>
      <c r="E6523">
        <v>24</v>
      </c>
      <c r="F6523" t="s">
        <v>9321</v>
      </c>
      <c r="G6523">
        <v>0.50866839082299997</v>
      </c>
    </row>
    <row r="6524" spans="1:7" x14ac:dyDescent="0.2">
      <c r="A6524" t="str">
        <f t="shared" ref="A6524:A6542" si="549">"IMMT"</f>
        <v>IMMT</v>
      </c>
      <c r="B6524" t="s">
        <v>161</v>
      </c>
      <c r="C6524">
        <v>86422566</v>
      </c>
      <c r="D6524" t="s">
        <v>8</v>
      </c>
      <c r="E6524">
        <v>24</v>
      </c>
      <c r="F6524" t="s">
        <v>9322</v>
      </c>
      <c r="G6524">
        <v>0.76198359349599998</v>
      </c>
    </row>
    <row r="6525" spans="1:7" x14ac:dyDescent="0.2">
      <c r="A6525" t="str">
        <f t="shared" si="549"/>
        <v>IMMT</v>
      </c>
      <c r="B6525" t="s">
        <v>161</v>
      </c>
      <c r="C6525">
        <v>86422820</v>
      </c>
      <c r="D6525" t="s">
        <v>8</v>
      </c>
      <c r="E6525">
        <v>22</v>
      </c>
      <c r="F6525" t="s">
        <v>9323</v>
      </c>
      <c r="G6525">
        <v>4.7801916387499997E-2</v>
      </c>
    </row>
    <row r="6526" spans="1:7" x14ac:dyDescent="0.2">
      <c r="A6526" t="str">
        <f t="shared" si="549"/>
        <v>IMMT</v>
      </c>
      <c r="B6526" t="s">
        <v>161</v>
      </c>
      <c r="C6526">
        <v>86422797</v>
      </c>
      <c r="D6526" t="s">
        <v>8</v>
      </c>
      <c r="E6526">
        <v>23</v>
      </c>
      <c r="F6526" t="s">
        <v>9324</v>
      </c>
      <c r="G6526">
        <v>-5.2141489580899997E-3</v>
      </c>
    </row>
    <row r="6527" spans="1:7" x14ac:dyDescent="0.2">
      <c r="A6527" t="str">
        <f t="shared" si="549"/>
        <v>IMMT</v>
      </c>
      <c r="B6527" t="s">
        <v>161</v>
      </c>
      <c r="C6527">
        <v>86422720</v>
      </c>
      <c r="D6527" t="s">
        <v>8</v>
      </c>
      <c r="E6527">
        <v>23</v>
      </c>
      <c r="F6527" t="s">
        <v>9325</v>
      </c>
      <c r="G6527">
        <v>9.7908405183500004E-3</v>
      </c>
    </row>
    <row r="6528" spans="1:7" x14ac:dyDescent="0.2">
      <c r="A6528" t="str">
        <f t="shared" si="549"/>
        <v>IMMT</v>
      </c>
      <c r="B6528" t="s">
        <v>161</v>
      </c>
      <c r="C6528">
        <v>86422686</v>
      </c>
      <c r="D6528" t="s">
        <v>8</v>
      </c>
      <c r="E6528">
        <v>24</v>
      </c>
      <c r="F6528" t="s">
        <v>9326</v>
      </c>
      <c r="G6528">
        <v>3.6092256800099999E-3</v>
      </c>
    </row>
    <row r="6529" spans="1:7" x14ac:dyDescent="0.2">
      <c r="A6529" t="str">
        <f t="shared" si="549"/>
        <v>IMMT</v>
      </c>
      <c r="B6529" t="s">
        <v>161</v>
      </c>
      <c r="C6529">
        <v>86422569</v>
      </c>
      <c r="D6529" t="s">
        <v>8</v>
      </c>
      <c r="E6529">
        <v>22</v>
      </c>
      <c r="F6529" t="s">
        <v>9327</v>
      </c>
      <c r="G6529">
        <v>0.74808049094200002</v>
      </c>
    </row>
    <row r="6530" spans="1:7" x14ac:dyDescent="0.2">
      <c r="A6530" t="str">
        <f t="shared" si="549"/>
        <v>IMMT</v>
      </c>
      <c r="B6530" t="s">
        <v>161</v>
      </c>
      <c r="C6530">
        <v>86422530</v>
      </c>
      <c r="D6530" t="s">
        <v>8</v>
      </c>
      <c r="E6530">
        <v>23</v>
      </c>
      <c r="F6530" t="s">
        <v>9328</v>
      </c>
      <c r="G6530">
        <v>0.17570315357800001</v>
      </c>
    </row>
    <row r="6531" spans="1:7" x14ac:dyDescent="0.2">
      <c r="A6531" t="str">
        <f t="shared" si="549"/>
        <v>IMMT</v>
      </c>
      <c r="B6531" t="s">
        <v>161</v>
      </c>
      <c r="C6531">
        <v>86422517</v>
      </c>
      <c r="D6531" t="s">
        <v>8</v>
      </c>
      <c r="E6531">
        <v>24</v>
      </c>
      <c r="F6531" t="s">
        <v>9329</v>
      </c>
      <c r="G6531">
        <v>6.6120909350499996E-2</v>
      </c>
    </row>
    <row r="6532" spans="1:7" x14ac:dyDescent="0.2">
      <c r="A6532" t="str">
        <f t="shared" si="549"/>
        <v>IMMT</v>
      </c>
      <c r="B6532" t="s">
        <v>161</v>
      </c>
      <c r="C6532">
        <v>86422413</v>
      </c>
      <c r="D6532" t="s">
        <v>8</v>
      </c>
      <c r="E6532">
        <v>24</v>
      </c>
      <c r="F6532" t="s">
        <v>9330</v>
      </c>
      <c r="G6532">
        <v>-1.02324569149E-2</v>
      </c>
    </row>
    <row r="6533" spans="1:7" x14ac:dyDescent="0.2">
      <c r="A6533" t="str">
        <f t="shared" si="549"/>
        <v>IMMT</v>
      </c>
      <c r="B6533" t="s">
        <v>161</v>
      </c>
      <c r="C6533">
        <v>86422391</v>
      </c>
      <c r="D6533" t="s">
        <v>8</v>
      </c>
      <c r="E6533">
        <v>22</v>
      </c>
      <c r="F6533" t="s">
        <v>9331</v>
      </c>
      <c r="G6533">
        <v>0.330130278597</v>
      </c>
    </row>
    <row r="6534" spans="1:7" x14ac:dyDescent="0.2">
      <c r="A6534" t="str">
        <f t="shared" si="549"/>
        <v>IMMT</v>
      </c>
      <c r="B6534" t="s">
        <v>161</v>
      </c>
      <c r="C6534">
        <v>86422552</v>
      </c>
      <c r="D6534" t="s">
        <v>8</v>
      </c>
      <c r="E6534">
        <v>23</v>
      </c>
      <c r="F6534" t="s">
        <v>9332</v>
      </c>
      <c r="G6534">
        <v>1.48993591556</v>
      </c>
    </row>
    <row r="6535" spans="1:7" x14ac:dyDescent="0.2">
      <c r="A6535" t="str">
        <f t="shared" si="549"/>
        <v>IMMT</v>
      </c>
      <c r="B6535" t="s">
        <v>161</v>
      </c>
      <c r="C6535">
        <v>86422913</v>
      </c>
      <c r="D6535" t="s">
        <v>3</v>
      </c>
      <c r="E6535">
        <v>24</v>
      </c>
      <c r="F6535" t="s">
        <v>9333</v>
      </c>
      <c r="G6535">
        <v>1.06850119763E-2</v>
      </c>
    </row>
    <row r="6536" spans="1:7" x14ac:dyDescent="0.2">
      <c r="A6536" t="str">
        <f t="shared" si="549"/>
        <v>IMMT</v>
      </c>
      <c r="B6536" t="s">
        <v>161</v>
      </c>
      <c r="C6536">
        <v>86422790</v>
      </c>
      <c r="D6536" t="s">
        <v>3</v>
      </c>
      <c r="E6536">
        <v>23</v>
      </c>
      <c r="F6536" t="s">
        <v>9334</v>
      </c>
      <c r="G6536">
        <v>-8.9296774733099993E-3</v>
      </c>
    </row>
    <row r="6537" spans="1:7" x14ac:dyDescent="0.2">
      <c r="A6537" t="str">
        <f t="shared" si="549"/>
        <v>IMMT</v>
      </c>
      <c r="B6537" t="s">
        <v>161</v>
      </c>
      <c r="C6537">
        <v>86422716</v>
      </c>
      <c r="D6537" t="s">
        <v>3</v>
      </c>
      <c r="E6537">
        <v>24</v>
      </c>
      <c r="F6537" t="s">
        <v>9335</v>
      </c>
      <c r="G6537">
        <v>-2.8428955123600001E-2</v>
      </c>
    </row>
    <row r="6538" spans="1:7" x14ac:dyDescent="0.2">
      <c r="A6538" t="str">
        <f t="shared" si="549"/>
        <v>IMMT</v>
      </c>
      <c r="B6538" t="s">
        <v>161</v>
      </c>
      <c r="C6538">
        <v>86422603</v>
      </c>
      <c r="D6538" t="s">
        <v>3</v>
      </c>
      <c r="E6538">
        <v>25</v>
      </c>
      <c r="F6538" t="s">
        <v>9336</v>
      </c>
      <c r="G6538">
        <v>2.49922921988E-2</v>
      </c>
    </row>
    <row r="6539" spans="1:7" x14ac:dyDescent="0.2">
      <c r="A6539" t="str">
        <f t="shared" si="549"/>
        <v>IMMT</v>
      </c>
      <c r="B6539" t="s">
        <v>161</v>
      </c>
      <c r="C6539">
        <v>86422597</v>
      </c>
      <c r="D6539" t="s">
        <v>3</v>
      </c>
      <c r="E6539">
        <v>24</v>
      </c>
      <c r="F6539" t="s">
        <v>9337</v>
      </c>
      <c r="G6539">
        <v>1.75547659436E-2</v>
      </c>
    </row>
    <row r="6540" spans="1:7" x14ac:dyDescent="0.2">
      <c r="A6540" t="str">
        <f t="shared" si="549"/>
        <v>IMMT</v>
      </c>
      <c r="B6540" t="s">
        <v>161</v>
      </c>
      <c r="C6540">
        <v>86422437</v>
      </c>
      <c r="D6540" t="s">
        <v>3</v>
      </c>
      <c r="E6540">
        <v>24</v>
      </c>
      <c r="F6540" t="s">
        <v>9338</v>
      </c>
      <c r="G6540">
        <v>0.29329325631600001</v>
      </c>
    </row>
    <row r="6541" spans="1:7" x14ac:dyDescent="0.2">
      <c r="A6541" t="str">
        <f t="shared" si="549"/>
        <v>IMMT</v>
      </c>
      <c r="B6541" t="s">
        <v>161</v>
      </c>
      <c r="C6541">
        <v>86422425</v>
      </c>
      <c r="D6541" t="s">
        <v>3</v>
      </c>
      <c r="E6541">
        <v>23</v>
      </c>
      <c r="F6541" t="s">
        <v>9339</v>
      </c>
      <c r="G6541">
        <v>0.25316998180599998</v>
      </c>
    </row>
    <row r="6542" spans="1:7" x14ac:dyDescent="0.2">
      <c r="A6542" t="str">
        <f t="shared" si="549"/>
        <v>IMMT</v>
      </c>
      <c r="B6542" t="s">
        <v>161</v>
      </c>
      <c r="C6542">
        <v>86422344</v>
      </c>
      <c r="D6542" t="s">
        <v>8</v>
      </c>
      <c r="E6542">
        <v>23</v>
      </c>
      <c r="F6542" t="s">
        <v>9340</v>
      </c>
      <c r="G6542">
        <v>0.51238023992000004</v>
      </c>
    </row>
    <row r="6543" spans="1:7" x14ac:dyDescent="0.2">
      <c r="A6543" t="str">
        <f t="shared" ref="A6543:A6561" si="550">"IMP3"</f>
        <v>IMP3</v>
      </c>
      <c r="B6543" t="s">
        <v>514</v>
      </c>
      <c r="C6543">
        <v>75941058</v>
      </c>
      <c r="D6543" t="s">
        <v>3</v>
      </c>
      <c r="E6543">
        <v>25</v>
      </c>
      <c r="F6543" t="s">
        <v>9341</v>
      </c>
      <c r="G6543">
        <v>-1.1296283476000001E-2</v>
      </c>
    </row>
    <row r="6544" spans="1:7" x14ac:dyDescent="0.2">
      <c r="A6544" t="str">
        <f t="shared" si="550"/>
        <v>IMP3</v>
      </c>
      <c r="B6544" t="s">
        <v>514</v>
      </c>
      <c r="C6544">
        <v>75932317</v>
      </c>
      <c r="D6544" t="s">
        <v>8</v>
      </c>
      <c r="E6544">
        <v>23</v>
      </c>
      <c r="F6544" t="s">
        <v>9342</v>
      </c>
      <c r="G6544">
        <v>0.375040374367</v>
      </c>
    </row>
    <row r="6545" spans="1:7" x14ac:dyDescent="0.2">
      <c r="A6545" t="str">
        <f t="shared" si="550"/>
        <v>IMP3</v>
      </c>
      <c r="B6545" t="s">
        <v>514</v>
      </c>
      <c r="C6545">
        <v>75932348</v>
      </c>
      <c r="D6545" t="s">
        <v>8</v>
      </c>
      <c r="E6545">
        <v>24</v>
      </c>
      <c r="F6545" t="s">
        <v>9343</v>
      </c>
      <c r="G6545">
        <v>1.1128741496800001</v>
      </c>
    </row>
    <row r="6546" spans="1:7" x14ac:dyDescent="0.2">
      <c r="A6546" t="str">
        <f t="shared" si="550"/>
        <v>IMP3</v>
      </c>
      <c r="B6546" t="s">
        <v>514</v>
      </c>
      <c r="C6546">
        <v>75940975</v>
      </c>
      <c r="D6546" t="s">
        <v>8</v>
      </c>
      <c r="E6546">
        <v>24</v>
      </c>
      <c r="F6546" t="s">
        <v>9344</v>
      </c>
      <c r="G6546">
        <v>3.39278231214E-3</v>
      </c>
    </row>
    <row r="6547" spans="1:7" x14ac:dyDescent="0.2">
      <c r="A6547" t="str">
        <f t="shared" si="550"/>
        <v>IMP3</v>
      </c>
      <c r="B6547" t="s">
        <v>514</v>
      </c>
      <c r="C6547">
        <v>75932580</v>
      </c>
      <c r="D6547" t="s">
        <v>8</v>
      </c>
      <c r="E6547">
        <v>24</v>
      </c>
      <c r="F6547" t="s">
        <v>9345</v>
      </c>
      <c r="G6547">
        <v>0.25826507405900001</v>
      </c>
    </row>
    <row r="6548" spans="1:7" x14ac:dyDescent="0.2">
      <c r="A6548" t="str">
        <f t="shared" si="550"/>
        <v>IMP3</v>
      </c>
      <c r="B6548" t="s">
        <v>514</v>
      </c>
      <c r="C6548">
        <v>75940816</v>
      </c>
      <c r="D6548" t="s">
        <v>8</v>
      </c>
      <c r="E6548">
        <v>24</v>
      </c>
      <c r="F6548" t="s">
        <v>9346</v>
      </c>
      <c r="G6548">
        <v>-8.8681870847800007E-2</v>
      </c>
    </row>
    <row r="6549" spans="1:7" x14ac:dyDescent="0.2">
      <c r="A6549" t="str">
        <f t="shared" si="550"/>
        <v>IMP3</v>
      </c>
      <c r="B6549" t="s">
        <v>514</v>
      </c>
      <c r="C6549">
        <v>75940810</v>
      </c>
      <c r="D6549" t="s">
        <v>3</v>
      </c>
      <c r="E6549">
        <v>23</v>
      </c>
      <c r="F6549" t="s">
        <v>9347</v>
      </c>
      <c r="G6549">
        <v>-2.8869172798200001E-2</v>
      </c>
    </row>
    <row r="6550" spans="1:7" x14ac:dyDescent="0.2">
      <c r="A6550" t="str">
        <f t="shared" si="550"/>
        <v>IMP3</v>
      </c>
      <c r="B6550" t="s">
        <v>514</v>
      </c>
      <c r="C6550">
        <v>75932438</v>
      </c>
      <c r="D6550" t="s">
        <v>8</v>
      </c>
      <c r="E6550">
        <v>24</v>
      </c>
      <c r="F6550" t="s">
        <v>9348</v>
      </c>
      <c r="G6550">
        <v>0.21493728824800001</v>
      </c>
    </row>
    <row r="6551" spans="1:7" x14ac:dyDescent="0.2">
      <c r="A6551" t="str">
        <f t="shared" si="550"/>
        <v>IMP3</v>
      </c>
      <c r="B6551" t="s">
        <v>514</v>
      </c>
      <c r="C6551">
        <v>75940797</v>
      </c>
      <c r="D6551" t="s">
        <v>3</v>
      </c>
      <c r="E6551">
        <v>24</v>
      </c>
      <c r="F6551" t="s">
        <v>9349</v>
      </c>
      <c r="G6551">
        <v>4.9761631422199998E-2</v>
      </c>
    </row>
    <row r="6552" spans="1:7" x14ac:dyDescent="0.2">
      <c r="A6552" t="str">
        <f t="shared" si="550"/>
        <v>IMP3</v>
      </c>
      <c r="B6552" t="s">
        <v>514</v>
      </c>
      <c r="C6552">
        <v>75932561</v>
      </c>
      <c r="D6552" t="s">
        <v>3</v>
      </c>
      <c r="E6552">
        <v>24</v>
      </c>
      <c r="F6552" t="s">
        <v>9350</v>
      </c>
      <c r="G6552">
        <v>0.801582173678</v>
      </c>
    </row>
    <row r="6553" spans="1:7" x14ac:dyDescent="0.2">
      <c r="A6553" t="str">
        <f t="shared" si="550"/>
        <v>IMP3</v>
      </c>
      <c r="B6553" t="s">
        <v>514</v>
      </c>
      <c r="C6553">
        <v>75940759</v>
      </c>
      <c r="D6553" t="s">
        <v>3</v>
      </c>
      <c r="E6553">
        <v>23</v>
      </c>
      <c r="F6553" t="s">
        <v>9351</v>
      </c>
      <c r="G6553">
        <v>3.0988642717200002E-4</v>
      </c>
    </row>
    <row r="6554" spans="1:7" x14ac:dyDescent="0.2">
      <c r="A6554" t="str">
        <f t="shared" si="550"/>
        <v>IMP3</v>
      </c>
      <c r="B6554" t="s">
        <v>514</v>
      </c>
      <c r="C6554">
        <v>75932575</v>
      </c>
      <c r="D6554" t="s">
        <v>3</v>
      </c>
      <c r="E6554">
        <v>23</v>
      </c>
      <c r="F6554" t="s">
        <v>9352</v>
      </c>
      <c r="G6554">
        <v>1.08554367665</v>
      </c>
    </row>
    <row r="6555" spans="1:7" x14ac:dyDescent="0.2">
      <c r="A6555" t="str">
        <f t="shared" si="550"/>
        <v>IMP3</v>
      </c>
      <c r="B6555" t="s">
        <v>514</v>
      </c>
      <c r="C6555">
        <v>75932535</v>
      </c>
      <c r="D6555" t="s">
        <v>3</v>
      </c>
      <c r="E6555">
        <v>24</v>
      </c>
      <c r="F6555" t="s">
        <v>9353</v>
      </c>
      <c r="G6555">
        <v>0.60968423585599996</v>
      </c>
    </row>
    <row r="6556" spans="1:7" x14ac:dyDescent="0.2">
      <c r="A6556" t="str">
        <f t="shared" si="550"/>
        <v>IMP3</v>
      </c>
      <c r="B6556" t="s">
        <v>514</v>
      </c>
      <c r="C6556">
        <v>75932395</v>
      </c>
      <c r="D6556" t="s">
        <v>3</v>
      </c>
      <c r="E6556">
        <v>22</v>
      </c>
      <c r="F6556" t="s">
        <v>9354</v>
      </c>
      <c r="G6556">
        <v>2.0718958131400001E-2</v>
      </c>
    </row>
    <row r="6557" spans="1:7" x14ac:dyDescent="0.2">
      <c r="A6557" t="str">
        <f t="shared" si="550"/>
        <v>IMP3</v>
      </c>
      <c r="B6557" t="s">
        <v>514</v>
      </c>
      <c r="C6557">
        <v>75932379</v>
      </c>
      <c r="D6557" t="s">
        <v>3</v>
      </c>
      <c r="E6557">
        <v>24</v>
      </c>
      <c r="F6557" t="s">
        <v>9355</v>
      </c>
      <c r="G6557">
        <v>6.0261670746299997E-2</v>
      </c>
    </row>
    <row r="6558" spans="1:7" x14ac:dyDescent="0.2">
      <c r="A6558" t="str">
        <f t="shared" si="550"/>
        <v>IMP3</v>
      </c>
      <c r="B6558" t="s">
        <v>514</v>
      </c>
      <c r="C6558">
        <v>75932268</v>
      </c>
      <c r="D6558" t="s">
        <v>3</v>
      </c>
      <c r="E6558">
        <v>23</v>
      </c>
      <c r="F6558" t="s">
        <v>9356</v>
      </c>
      <c r="G6558">
        <v>4.6052349716899999E-3</v>
      </c>
    </row>
    <row r="6559" spans="1:7" x14ac:dyDescent="0.2">
      <c r="A6559" t="str">
        <f t="shared" si="550"/>
        <v>IMP3</v>
      </c>
      <c r="B6559" t="s">
        <v>514</v>
      </c>
      <c r="C6559">
        <v>75941013</v>
      </c>
      <c r="D6559" t="s">
        <v>8</v>
      </c>
      <c r="E6559">
        <v>24</v>
      </c>
      <c r="F6559" t="s">
        <v>9357</v>
      </c>
      <c r="G6559">
        <v>-4.0146095540099999E-2</v>
      </c>
    </row>
    <row r="6560" spans="1:7" x14ac:dyDescent="0.2">
      <c r="A6560" t="str">
        <f t="shared" si="550"/>
        <v>IMP3</v>
      </c>
      <c r="B6560" t="s">
        <v>514</v>
      </c>
      <c r="C6560">
        <v>75940776</v>
      </c>
      <c r="D6560" t="s">
        <v>3</v>
      </c>
      <c r="E6560">
        <v>23</v>
      </c>
      <c r="F6560" t="s">
        <v>9358</v>
      </c>
      <c r="G6560">
        <v>0.19033383175099999</v>
      </c>
    </row>
    <row r="6561" spans="1:7" x14ac:dyDescent="0.2">
      <c r="A6561" t="str">
        <f t="shared" si="550"/>
        <v>IMP3</v>
      </c>
      <c r="B6561" t="s">
        <v>514</v>
      </c>
      <c r="C6561">
        <v>75941092</v>
      </c>
      <c r="D6561" t="s">
        <v>8</v>
      </c>
      <c r="E6561">
        <v>23</v>
      </c>
      <c r="F6561" t="s">
        <v>9359</v>
      </c>
      <c r="G6561">
        <v>2.1253962235E-2</v>
      </c>
    </row>
    <row r="6562" spans="1:7" x14ac:dyDescent="0.2">
      <c r="A6562" t="str">
        <f t="shared" ref="A6562:A6571" si="551">"IMPDH2"</f>
        <v>IMPDH2</v>
      </c>
      <c r="B6562" t="s">
        <v>114</v>
      </c>
      <c r="C6562">
        <v>49066549</v>
      </c>
      <c r="D6562" t="s">
        <v>3</v>
      </c>
      <c r="E6562">
        <v>24</v>
      </c>
      <c r="F6562" t="s">
        <v>9360</v>
      </c>
      <c r="G6562">
        <v>0.172022896053</v>
      </c>
    </row>
    <row r="6563" spans="1:7" x14ac:dyDescent="0.2">
      <c r="A6563" t="str">
        <f t="shared" si="551"/>
        <v>IMPDH2</v>
      </c>
      <c r="B6563" t="s">
        <v>114</v>
      </c>
      <c r="C6563">
        <v>49066597</v>
      </c>
      <c r="D6563" t="s">
        <v>3</v>
      </c>
      <c r="E6563">
        <v>24</v>
      </c>
      <c r="F6563" t="s">
        <v>9361</v>
      </c>
      <c r="G6563">
        <v>8.0403301134900004E-2</v>
      </c>
    </row>
    <row r="6564" spans="1:7" x14ac:dyDescent="0.2">
      <c r="A6564" t="str">
        <f t="shared" si="551"/>
        <v>IMPDH2</v>
      </c>
      <c r="B6564" t="s">
        <v>114</v>
      </c>
      <c r="C6564">
        <v>49066691</v>
      </c>
      <c r="D6564" t="s">
        <v>8</v>
      </c>
      <c r="E6564">
        <v>24</v>
      </c>
      <c r="F6564" t="s">
        <v>9362</v>
      </c>
      <c r="G6564">
        <v>0.25079981274000002</v>
      </c>
    </row>
    <row r="6565" spans="1:7" x14ac:dyDescent="0.2">
      <c r="A6565" t="str">
        <f t="shared" si="551"/>
        <v>IMPDH2</v>
      </c>
      <c r="B6565" t="s">
        <v>114</v>
      </c>
      <c r="C6565">
        <v>49066634</v>
      </c>
      <c r="D6565" t="s">
        <v>3</v>
      </c>
      <c r="E6565">
        <v>24</v>
      </c>
      <c r="F6565" t="s">
        <v>9363</v>
      </c>
      <c r="G6565">
        <v>0.393858125108</v>
      </c>
    </row>
    <row r="6566" spans="1:7" x14ac:dyDescent="0.2">
      <c r="A6566" t="str">
        <f t="shared" si="551"/>
        <v>IMPDH2</v>
      </c>
      <c r="B6566" t="s">
        <v>114</v>
      </c>
      <c r="C6566">
        <v>49066703</v>
      </c>
      <c r="D6566" t="s">
        <v>3</v>
      </c>
      <c r="E6566">
        <v>23</v>
      </c>
      <c r="F6566" t="s">
        <v>9364</v>
      </c>
      <c r="G6566">
        <v>0.19765367586999999</v>
      </c>
    </row>
    <row r="6567" spans="1:7" x14ac:dyDescent="0.2">
      <c r="A6567" t="str">
        <f t="shared" si="551"/>
        <v>IMPDH2</v>
      </c>
      <c r="B6567" t="s">
        <v>114</v>
      </c>
      <c r="C6567">
        <v>49066798</v>
      </c>
      <c r="D6567" t="s">
        <v>3</v>
      </c>
      <c r="E6567">
        <v>24</v>
      </c>
      <c r="F6567" t="s">
        <v>9365</v>
      </c>
      <c r="G6567">
        <v>1.9322667062300001</v>
      </c>
    </row>
    <row r="6568" spans="1:7" x14ac:dyDescent="0.2">
      <c r="A6568" t="str">
        <f t="shared" si="551"/>
        <v>IMPDH2</v>
      </c>
      <c r="B6568" t="s">
        <v>114</v>
      </c>
      <c r="C6568">
        <v>49066811</v>
      </c>
      <c r="D6568" t="s">
        <v>3</v>
      </c>
      <c r="E6568">
        <v>23</v>
      </c>
      <c r="F6568" t="s">
        <v>9366</v>
      </c>
      <c r="G6568">
        <v>0.48416267472000002</v>
      </c>
    </row>
    <row r="6569" spans="1:7" x14ac:dyDescent="0.2">
      <c r="A6569" t="str">
        <f t="shared" si="551"/>
        <v>IMPDH2</v>
      </c>
      <c r="B6569" t="s">
        <v>114</v>
      </c>
      <c r="C6569">
        <v>49066664</v>
      </c>
      <c r="D6569" t="s">
        <v>8</v>
      </c>
      <c r="E6569">
        <v>24</v>
      </c>
      <c r="F6569" t="s">
        <v>9367</v>
      </c>
      <c r="G6569">
        <v>0.13504988346399999</v>
      </c>
    </row>
    <row r="6570" spans="1:7" x14ac:dyDescent="0.2">
      <c r="A6570" t="str">
        <f t="shared" si="551"/>
        <v>IMPDH2</v>
      </c>
      <c r="B6570" t="s">
        <v>114</v>
      </c>
      <c r="C6570">
        <v>49066743</v>
      </c>
      <c r="D6570" t="s">
        <v>8</v>
      </c>
      <c r="E6570">
        <v>22</v>
      </c>
      <c r="F6570" t="s">
        <v>9368</v>
      </c>
      <c r="G6570">
        <v>0.31633406622600002</v>
      </c>
    </row>
    <row r="6571" spans="1:7" x14ac:dyDescent="0.2">
      <c r="A6571" t="str">
        <f t="shared" si="551"/>
        <v>IMPDH2</v>
      </c>
      <c r="B6571" t="s">
        <v>114</v>
      </c>
      <c r="C6571">
        <v>49066771</v>
      </c>
      <c r="D6571" t="s">
        <v>8</v>
      </c>
      <c r="E6571">
        <v>22</v>
      </c>
      <c r="F6571" t="s">
        <v>9369</v>
      </c>
      <c r="G6571">
        <v>0.58357061904999996</v>
      </c>
    </row>
    <row r="6572" spans="1:7" x14ac:dyDescent="0.2">
      <c r="A6572" t="str">
        <f t="shared" ref="A6572:A6587" si="552">"INCENP"</f>
        <v>INCENP</v>
      </c>
      <c r="B6572" t="s">
        <v>291</v>
      </c>
      <c r="C6572">
        <v>61891582</v>
      </c>
      <c r="D6572" t="s">
        <v>8</v>
      </c>
      <c r="E6572">
        <v>23</v>
      </c>
      <c r="F6572" t="s">
        <v>9370</v>
      </c>
      <c r="G6572">
        <v>0.49257550736099998</v>
      </c>
    </row>
    <row r="6573" spans="1:7" x14ac:dyDescent="0.2">
      <c r="A6573" t="str">
        <f t="shared" si="552"/>
        <v>INCENP</v>
      </c>
      <c r="B6573" t="s">
        <v>291</v>
      </c>
      <c r="C6573">
        <v>61891562</v>
      </c>
      <c r="D6573" t="s">
        <v>8</v>
      </c>
      <c r="E6573">
        <v>24</v>
      </c>
      <c r="F6573" t="s">
        <v>9371</v>
      </c>
      <c r="G6573">
        <v>1.1417060323899999</v>
      </c>
    </row>
    <row r="6574" spans="1:7" x14ac:dyDescent="0.2">
      <c r="A6574" t="str">
        <f t="shared" si="552"/>
        <v>INCENP</v>
      </c>
      <c r="B6574" t="s">
        <v>291</v>
      </c>
      <c r="C6574">
        <v>61891545</v>
      </c>
      <c r="D6574" t="s">
        <v>8</v>
      </c>
      <c r="E6574">
        <v>24</v>
      </c>
      <c r="F6574" t="s">
        <v>9372</v>
      </c>
      <c r="G6574">
        <v>0.38076795442200001</v>
      </c>
    </row>
    <row r="6575" spans="1:7" x14ac:dyDescent="0.2">
      <c r="A6575" t="str">
        <f t="shared" si="552"/>
        <v>INCENP</v>
      </c>
      <c r="B6575" t="s">
        <v>291</v>
      </c>
      <c r="C6575">
        <v>61891697</v>
      </c>
      <c r="D6575" t="s">
        <v>3</v>
      </c>
      <c r="E6575">
        <v>22</v>
      </c>
      <c r="F6575" t="s">
        <v>9373</v>
      </c>
      <c r="G6575">
        <v>1.0313829826500001</v>
      </c>
    </row>
    <row r="6576" spans="1:7" x14ac:dyDescent="0.2">
      <c r="A6576" t="str">
        <f t="shared" si="552"/>
        <v>INCENP</v>
      </c>
      <c r="B6576" t="s">
        <v>291</v>
      </c>
      <c r="C6576">
        <v>61891593</v>
      </c>
      <c r="D6576" t="s">
        <v>8</v>
      </c>
      <c r="E6576">
        <v>24</v>
      </c>
      <c r="F6576" t="s">
        <v>9374</v>
      </c>
      <c r="G6576">
        <v>0.61935722269799998</v>
      </c>
    </row>
    <row r="6577" spans="1:7" x14ac:dyDescent="0.2">
      <c r="A6577" t="str">
        <f t="shared" si="552"/>
        <v>INCENP</v>
      </c>
      <c r="B6577" t="s">
        <v>291</v>
      </c>
      <c r="C6577">
        <v>61891542</v>
      </c>
      <c r="D6577" t="s">
        <v>3</v>
      </c>
      <c r="E6577">
        <v>22</v>
      </c>
      <c r="F6577" t="s">
        <v>9375</v>
      </c>
      <c r="G6577">
        <v>0.75313388323899999</v>
      </c>
    </row>
    <row r="6578" spans="1:7" x14ac:dyDescent="0.2">
      <c r="A6578" t="str">
        <f t="shared" si="552"/>
        <v>INCENP</v>
      </c>
      <c r="B6578" t="s">
        <v>291</v>
      </c>
      <c r="C6578">
        <v>61891572</v>
      </c>
      <c r="D6578" t="s">
        <v>3</v>
      </c>
      <c r="E6578">
        <v>24</v>
      </c>
      <c r="F6578" t="s">
        <v>9376</v>
      </c>
      <c r="G6578">
        <v>0.82691098496100002</v>
      </c>
    </row>
    <row r="6579" spans="1:7" x14ac:dyDescent="0.2">
      <c r="A6579" t="str">
        <f t="shared" si="552"/>
        <v>INCENP</v>
      </c>
      <c r="B6579" t="s">
        <v>291</v>
      </c>
      <c r="C6579">
        <v>61891610</v>
      </c>
      <c r="D6579" t="s">
        <v>3</v>
      </c>
      <c r="E6579">
        <v>23</v>
      </c>
      <c r="F6579" t="s">
        <v>9377</v>
      </c>
      <c r="G6579">
        <v>0.60483680070000001</v>
      </c>
    </row>
    <row r="6580" spans="1:7" x14ac:dyDescent="0.2">
      <c r="A6580" t="str">
        <f t="shared" si="552"/>
        <v>INCENP</v>
      </c>
      <c r="B6580" t="s">
        <v>291</v>
      </c>
      <c r="C6580">
        <v>61891687</v>
      </c>
      <c r="D6580" t="s">
        <v>8</v>
      </c>
      <c r="E6580">
        <v>24</v>
      </c>
      <c r="F6580" t="s">
        <v>9378</v>
      </c>
      <c r="G6580">
        <v>-1.54557251131E-2</v>
      </c>
    </row>
    <row r="6581" spans="1:7" x14ac:dyDescent="0.2">
      <c r="A6581" t="str">
        <f t="shared" si="552"/>
        <v>INCENP</v>
      </c>
      <c r="B6581" t="s">
        <v>291</v>
      </c>
      <c r="C6581">
        <v>61891712</v>
      </c>
      <c r="D6581" t="s">
        <v>3</v>
      </c>
      <c r="E6581">
        <v>23</v>
      </c>
      <c r="F6581" t="s">
        <v>9379</v>
      </c>
      <c r="G6581">
        <v>0.61784992287200002</v>
      </c>
    </row>
    <row r="6582" spans="1:7" x14ac:dyDescent="0.2">
      <c r="A6582" t="str">
        <f t="shared" si="552"/>
        <v>INCENP</v>
      </c>
      <c r="B6582" t="s">
        <v>291</v>
      </c>
      <c r="C6582">
        <v>61891583</v>
      </c>
      <c r="D6582" t="s">
        <v>8</v>
      </c>
      <c r="E6582">
        <v>24</v>
      </c>
      <c r="F6582" t="s">
        <v>9380</v>
      </c>
      <c r="G6582">
        <v>0.82583213865399996</v>
      </c>
    </row>
    <row r="6583" spans="1:7" x14ac:dyDescent="0.2">
      <c r="A6583" t="str">
        <f t="shared" si="552"/>
        <v>INCENP</v>
      </c>
      <c r="B6583" t="s">
        <v>291</v>
      </c>
      <c r="C6583">
        <v>61891604</v>
      </c>
      <c r="D6583" t="s">
        <v>8</v>
      </c>
      <c r="E6583">
        <v>24</v>
      </c>
      <c r="F6583" t="s">
        <v>9381</v>
      </c>
      <c r="G6583">
        <v>0.412355731369</v>
      </c>
    </row>
    <row r="6584" spans="1:7" x14ac:dyDescent="0.2">
      <c r="A6584" t="str">
        <f t="shared" si="552"/>
        <v>INCENP</v>
      </c>
      <c r="B6584" t="s">
        <v>291</v>
      </c>
      <c r="C6584">
        <v>61891625</v>
      </c>
      <c r="D6584" t="s">
        <v>8</v>
      </c>
      <c r="E6584">
        <v>23</v>
      </c>
      <c r="F6584" t="s">
        <v>9382</v>
      </c>
      <c r="G6584">
        <v>0.32566126106900001</v>
      </c>
    </row>
    <row r="6585" spans="1:7" x14ac:dyDescent="0.2">
      <c r="A6585" t="str">
        <f t="shared" si="552"/>
        <v>INCENP</v>
      </c>
      <c r="B6585" t="s">
        <v>291</v>
      </c>
      <c r="C6585">
        <v>61891664</v>
      </c>
      <c r="D6585" t="s">
        <v>8</v>
      </c>
      <c r="E6585">
        <v>24</v>
      </c>
      <c r="F6585" t="s">
        <v>9383</v>
      </c>
      <c r="G6585">
        <v>0.168477853924</v>
      </c>
    </row>
    <row r="6586" spans="1:7" x14ac:dyDescent="0.2">
      <c r="A6586" t="str">
        <f t="shared" si="552"/>
        <v>INCENP</v>
      </c>
      <c r="B6586" t="s">
        <v>291</v>
      </c>
      <c r="C6586">
        <v>61891722</v>
      </c>
      <c r="D6586" t="s">
        <v>8</v>
      </c>
      <c r="E6586">
        <v>24</v>
      </c>
      <c r="F6586" t="s">
        <v>9384</v>
      </c>
      <c r="G6586">
        <v>5.7102247651700001E-2</v>
      </c>
    </row>
    <row r="6587" spans="1:7" x14ac:dyDescent="0.2">
      <c r="A6587" t="str">
        <f t="shared" si="552"/>
        <v>INCENP</v>
      </c>
      <c r="B6587" t="s">
        <v>291</v>
      </c>
      <c r="C6587">
        <v>61891689</v>
      </c>
      <c r="D6587" t="s">
        <v>3</v>
      </c>
      <c r="E6587">
        <v>24</v>
      </c>
      <c r="F6587" t="s">
        <v>9385</v>
      </c>
      <c r="G6587">
        <v>0.662220382</v>
      </c>
    </row>
    <row r="6588" spans="1:7" x14ac:dyDescent="0.2">
      <c r="A6588" t="str">
        <f t="shared" ref="A6588:A6597" si="553">"ING5"</f>
        <v>ING5</v>
      </c>
      <c r="B6588" t="s">
        <v>161</v>
      </c>
      <c r="C6588">
        <v>242641664</v>
      </c>
      <c r="D6588" t="s">
        <v>8</v>
      </c>
      <c r="E6588">
        <v>24</v>
      </c>
      <c r="F6588" t="s">
        <v>9386</v>
      </c>
      <c r="G6588">
        <v>0.37434501787399999</v>
      </c>
    </row>
    <row r="6589" spans="1:7" x14ac:dyDescent="0.2">
      <c r="A6589" t="str">
        <f t="shared" si="553"/>
        <v>ING5</v>
      </c>
      <c r="B6589" t="s">
        <v>161</v>
      </c>
      <c r="C6589">
        <v>242641648</v>
      </c>
      <c r="D6589" t="s">
        <v>8</v>
      </c>
      <c r="E6589">
        <v>24</v>
      </c>
      <c r="F6589" t="s">
        <v>9387</v>
      </c>
      <c r="G6589">
        <v>0.342475823565</v>
      </c>
    </row>
    <row r="6590" spans="1:7" x14ac:dyDescent="0.2">
      <c r="A6590" t="str">
        <f t="shared" si="553"/>
        <v>ING5</v>
      </c>
      <c r="B6590" t="s">
        <v>161</v>
      </c>
      <c r="C6590">
        <v>242641612</v>
      </c>
      <c r="D6590" t="s">
        <v>8</v>
      </c>
      <c r="E6590">
        <v>23</v>
      </c>
      <c r="F6590" t="s">
        <v>9388</v>
      </c>
      <c r="G6590">
        <v>0.72124475740600003</v>
      </c>
    </row>
    <row r="6591" spans="1:7" x14ac:dyDescent="0.2">
      <c r="A6591" t="str">
        <f t="shared" si="553"/>
        <v>ING5</v>
      </c>
      <c r="B6591" t="s">
        <v>161</v>
      </c>
      <c r="C6591">
        <v>242641717</v>
      </c>
      <c r="D6591" t="s">
        <v>3</v>
      </c>
      <c r="E6591">
        <v>24</v>
      </c>
      <c r="F6591" t="s">
        <v>9389</v>
      </c>
      <c r="G6591">
        <v>0.54228158221900002</v>
      </c>
    </row>
    <row r="6592" spans="1:7" x14ac:dyDescent="0.2">
      <c r="A6592" t="str">
        <f t="shared" si="553"/>
        <v>ING5</v>
      </c>
      <c r="B6592" t="s">
        <v>161</v>
      </c>
      <c r="C6592">
        <v>242641578</v>
      </c>
      <c r="D6592" t="s">
        <v>3</v>
      </c>
      <c r="E6592">
        <v>23</v>
      </c>
      <c r="F6592" t="s">
        <v>9390</v>
      </c>
      <c r="G6592">
        <v>-4.2568894285799998E-2</v>
      </c>
    </row>
    <row r="6593" spans="1:7" x14ac:dyDescent="0.2">
      <c r="A6593" t="str">
        <f t="shared" si="553"/>
        <v>ING5</v>
      </c>
      <c r="B6593" t="s">
        <v>161</v>
      </c>
      <c r="C6593">
        <v>242641549</v>
      </c>
      <c r="D6593" t="s">
        <v>3</v>
      </c>
      <c r="E6593">
        <v>22</v>
      </c>
      <c r="F6593" t="s">
        <v>9391</v>
      </c>
      <c r="G6593">
        <v>0.850103799341</v>
      </c>
    </row>
    <row r="6594" spans="1:7" x14ac:dyDescent="0.2">
      <c r="A6594" t="str">
        <f t="shared" si="553"/>
        <v>ING5</v>
      </c>
      <c r="B6594" t="s">
        <v>161</v>
      </c>
      <c r="C6594">
        <v>242641468</v>
      </c>
      <c r="D6594" t="s">
        <v>3</v>
      </c>
      <c r="E6594">
        <v>23</v>
      </c>
      <c r="F6594" t="s">
        <v>9392</v>
      </c>
      <c r="G6594">
        <v>1.00839692184</v>
      </c>
    </row>
    <row r="6595" spans="1:7" x14ac:dyDescent="0.2">
      <c r="A6595" t="str">
        <f t="shared" si="553"/>
        <v>ING5</v>
      </c>
      <c r="B6595" t="s">
        <v>161</v>
      </c>
      <c r="C6595">
        <v>242641447</v>
      </c>
      <c r="D6595" t="s">
        <v>3</v>
      </c>
      <c r="E6595">
        <v>23</v>
      </c>
      <c r="F6595" t="s">
        <v>9393</v>
      </c>
      <c r="G6595">
        <v>1.14149927882</v>
      </c>
    </row>
    <row r="6596" spans="1:7" x14ac:dyDescent="0.2">
      <c r="A6596" t="str">
        <f t="shared" si="553"/>
        <v>ING5</v>
      </c>
      <c r="B6596" t="s">
        <v>161</v>
      </c>
      <c r="C6596">
        <v>242641754</v>
      </c>
      <c r="D6596" t="s">
        <v>8</v>
      </c>
      <c r="E6596">
        <v>24</v>
      </c>
      <c r="F6596" t="s">
        <v>9394</v>
      </c>
      <c r="G6596">
        <v>0.19629237102899999</v>
      </c>
    </row>
    <row r="6597" spans="1:7" x14ac:dyDescent="0.2">
      <c r="A6597" t="str">
        <f t="shared" si="553"/>
        <v>ING5</v>
      </c>
      <c r="B6597" t="s">
        <v>161</v>
      </c>
      <c r="C6597">
        <v>242641744</v>
      </c>
      <c r="D6597" t="s">
        <v>8</v>
      </c>
      <c r="E6597">
        <v>22</v>
      </c>
      <c r="F6597" t="s">
        <v>9395</v>
      </c>
      <c r="G6597">
        <v>0.29713392130999999</v>
      </c>
    </row>
    <row r="6598" spans="1:7" x14ac:dyDescent="0.2">
      <c r="A6598" t="str">
        <f t="shared" ref="A6598:A6611" si="554">"INO80"</f>
        <v>INO80</v>
      </c>
      <c r="B6598" t="s">
        <v>514</v>
      </c>
      <c r="C6598">
        <v>41408284</v>
      </c>
      <c r="D6598" t="s">
        <v>8</v>
      </c>
      <c r="E6598">
        <v>24</v>
      </c>
      <c r="F6598" t="s">
        <v>9396</v>
      </c>
      <c r="G6598">
        <v>0.998387102448</v>
      </c>
    </row>
    <row r="6599" spans="1:7" x14ac:dyDescent="0.2">
      <c r="A6599" t="str">
        <f t="shared" si="554"/>
        <v>INO80</v>
      </c>
      <c r="B6599" t="s">
        <v>514</v>
      </c>
      <c r="C6599">
        <v>41408397</v>
      </c>
      <c r="D6599" t="s">
        <v>8</v>
      </c>
      <c r="E6599">
        <v>26</v>
      </c>
      <c r="F6599" t="s">
        <v>9397</v>
      </c>
      <c r="G6599">
        <v>9.8482454168500003E-2</v>
      </c>
    </row>
    <row r="6600" spans="1:7" x14ac:dyDescent="0.2">
      <c r="A6600" t="str">
        <f t="shared" si="554"/>
        <v>INO80</v>
      </c>
      <c r="B6600" t="s">
        <v>514</v>
      </c>
      <c r="C6600">
        <v>41408390</v>
      </c>
      <c r="D6600" t="s">
        <v>8</v>
      </c>
      <c r="E6600">
        <v>26</v>
      </c>
      <c r="F6600" t="s">
        <v>9398</v>
      </c>
      <c r="G6600">
        <v>0.29333038077599999</v>
      </c>
    </row>
    <row r="6601" spans="1:7" x14ac:dyDescent="0.2">
      <c r="A6601" t="str">
        <f t="shared" si="554"/>
        <v>INO80</v>
      </c>
      <c r="B6601" t="s">
        <v>514</v>
      </c>
      <c r="C6601">
        <v>41408347</v>
      </c>
      <c r="D6601" t="s">
        <v>8</v>
      </c>
      <c r="E6601">
        <v>25</v>
      </c>
      <c r="F6601" t="s">
        <v>9399</v>
      </c>
      <c r="G6601">
        <v>4.4112234128500002E-2</v>
      </c>
    </row>
    <row r="6602" spans="1:7" x14ac:dyDescent="0.2">
      <c r="A6602" t="str">
        <f t="shared" si="554"/>
        <v>INO80</v>
      </c>
      <c r="B6602" t="s">
        <v>514</v>
      </c>
      <c r="C6602">
        <v>41408313</v>
      </c>
      <c r="D6602" t="s">
        <v>8</v>
      </c>
      <c r="E6602">
        <v>23</v>
      </c>
      <c r="F6602" t="s">
        <v>9400</v>
      </c>
      <c r="G6602">
        <v>0.63272955688200005</v>
      </c>
    </row>
    <row r="6603" spans="1:7" x14ac:dyDescent="0.2">
      <c r="A6603" t="str">
        <f t="shared" si="554"/>
        <v>INO80</v>
      </c>
      <c r="B6603" t="s">
        <v>514</v>
      </c>
      <c r="C6603">
        <v>41408307</v>
      </c>
      <c r="D6603" t="s">
        <v>8</v>
      </c>
      <c r="E6603">
        <v>24</v>
      </c>
      <c r="F6603" t="s">
        <v>9401</v>
      </c>
      <c r="G6603">
        <v>0.51313225659399997</v>
      </c>
    </row>
    <row r="6604" spans="1:7" x14ac:dyDescent="0.2">
      <c r="A6604" t="str">
        <f t="shared" si="554"/>
        <v>INO80</v>
      </c>
      <c r="B6604" t="s">
        <v>514</v>
      </c>
      <c r="C6604">
        <v>41408389</v>
      </c>
      <c r="D6604" t="s">
        <v>8</v>
      </c>
      <c r="E6604">
        <v>26</v>
      </c>
      <c r="F6604" t="s">
        <v>9402</v>
      </c>
      <c r="G6604">
        <v>0.111863570702</v>
      </c>
    </row>
    <row r="6605" spans="1:7" x14ac:dyDescent="0.2">
      <c r="A6605" t="str">
        <f t="shared" si="554"/>
        <v>INO80</v>
      </c>
      <c r="B6605" t="s">
        <v>514</v>
      </c>
      <c r="C6605">
        <v>41408290</v>
      </c>
      <c r="D6605" t="s">
        <v>8</v>
      </c>
      <c r="E6605">
        <v>24</v>
      </c>
      <c r="F6605" t="s">
        <v>9403</v>
      </c>
      <c r="G6605">
        <v>8.9564640196799994E-2</v>
      </c>
    </row>
    <row r="6606" spans="1:7" x14ac:dyDescent="0.2">
      <c r="A6606" t="str">
        <f t="shared" si="554"/>
        <v>INO80</v>
      </c>
      <c r="B6606" t="s">
        <v>514</v>
      </c>
      <c r="C6606">
        <v>41408319</v>
      </c>
      <c r="D6606" t="s">
        <v>3</v>
      </c>
      <c r="E6606">
        <v>25</v>
      </c>
      <c r="F6606" t="s">
        <v>9404</v>
      </c>
      <c r="G6606">
        <v>0.65125840809799995</v>
      </c>
    </row>
    <row r="6607" spans="1:7" x14ac:dyDescent="0.2">
      <c r="A6607" t="str">
        <f t="shared" si="554"/>
        <v>INO80</v>
      </c>
      <c r="B6607" t="s">
        <v>514</v>
      </c>
      <c r="C6607">
        <v>41408339</v>
      </c>
      <c r="D6607" t="s">
        <v>8</v>
      </c>
      <c r="E6607">
        <v>27</v>
      </c>
      <c r="F6607" t="s">
        <v>9405</v>
      </c>
      <c r="G6607">
        <v>1.03073332198E-2</v>
      </c>
    </row>
    <row r="6608" spans="1:7" x14ac:dyDescent="0.2">
      <c r="A6608" t="str">
        <f t="shared" si="554"/>
        <v>INO80</v>
      </c>
      <c r="B6608" t="s">
        <v>514</v>
      </c>
      <c r="C6608">
        <v>41408350</v>
      </c>
      <c r="D6608" t="s">
        <v>3</v>
      </c>
      <c r="E6608">
        <v>25</v>
      </c>
      <c r="F6608" t="s">
        <v>9406</v>
      </c>
      <c r="G6608">
        <v>-4.4457342778299998E-2</v>
      </c>
    </row>
    <row r="6609" spans="1:7" x14ac:dyDescent="0.2">
      <c r="A6609" t="str">
        <f t="shared" si="554"/>
        <v>INO80</v>
      </c>
      <c r="B6609" t="s">
        <v>514</v>
      </c>
      <c r="C6609">
        <v>41408253</v>
      </c>
      <c r="D6609" t="s">
        <v>3</v>
      </c>
      <c r="E6609">
        <v>23</v>
      </c>
      <c r="F6609" t="s">
        <v>9407</v>
      </c>
      <c r="G6609">
        <v>0.91525967346600001</v>
      </c>
    </row>
    <row r="6610" spans="1:7" x14ac:dyDescent="0.2">
      <c r="A6610" t="str">
        <f t="shared" si="554"/>
        <v>INO80</v>
      </c>
      <c r="B6610" t="s">
        <v>514</v>
      </c>
      <c r="C6610">
        <v>41408284</v>
      </c>
      <c r="D6610" t="s">
        <v>8</v>
      </c>
      <c r="E6610">
        <v>23</v>
      </c>
      <c r="F6610" t="s">
        <v>9408</v>
      </c>
      <c r="G6610">
        <v>1.08635322409</v>
      </c>
    </row>
    <row r="6611" spans="1:7" x14ac:dyDescent="0.2">
      <c r="A6611" t="str">
        <f t="shared" si="554"/>
        <v>INO80</v>
      </c>
      <c r="B6611" t="s">
        <v>514</v>
      </c>
      <c r="C6611">
        <v>41408342</v>
      </c>
      <c r="D6611" t="s">
        <v>3</v>
      </c>
      <c r="E6611">
        <v>27</v>
      </c>
      <c r="F6611" t="s">
        <v>9409</v>
      </c>
      <c r="G6611">
        <v>2.7568657686E-2</v>
      </c>
    </row>
    <row r="6612" spans="1:7" x14ac:dyDescent="0.2">
      <c r="A6612" t="str">
        <f t="shared" ref="A6612:A6621" si="555">"INPPL1"</f>
        <v>INPPL1</v>
      </c>
      <c r="B6612" t="s">
        <v>291</v>
      </c>
      <c r="C6612">
        <v>71935871</v>
      </c>
      <c r="D6612" t="s">
        <v>3</v>
      </c>
      <c r="E6612">
        <v>24</v>
      </c>
      <c r="F6612" t="s">
        <v>9410</v>
      </c>
      <c r="G6612">
        <v>0.80024181349699997</v>
      </c>
    </row>
    <row r="6613" spans="1:7" x14ac:dyDescent="0.2">
      <c r="A6613" t="str">
        <f t="shared" si="555"/>
        <v>INPPL1</v>
      </c>
      <c r="B6613" t="s">
        <v>291</v>
      </c>
      <c r="C6613">
        <v>71935893</v>
      </c>
      <c r="D6613" t="s">
        <v>3</v>
      </c>
      <c r="E6613">
        <v>24</v>
      </c>
      <c r="F6613" t="s">
        <v>9411</v>
      </c>
      <c r="G6613">
        <v>0.256292921934</v>
      </c>
    </row>
    <row r="6614" spans="1:7" x14ac:dyDescent="0.2">
      <c r="A6614" t="str">
        <f t="shared" si="555"/>
        <v>INPPL1</v>
      </c>
      <c r="B6614" t="s">
        <v>291</v>
      </c>
      <c r="C6614">
        <v>71935901</v>
      </c>
      <c r="D6614" t="s">
        <v>3</v>
      </c>
      <c r="E6614">
        <v>24</v>
      </c>
      <c r="F6614" t="s">
        <v>9412</v>
      </c>
      <c r="G6614">
        <v>0.53266094286900001</v>
      </c>
    </row>
    <row r="6615" spans="1:7" x14ac:dyDescent="0.2">
      <c r="A6615" t="str">
        <f t="shared" si="555"/>
        <v>INPPL1</v>
      </c>
      <c r="B6615" t="s">
        <v>291</v>
      </c>
      <c r="C6615">
        <v>71935916</v>
      </c>
      <c r="D6615" t="s">
        <v>3</v>
      </c>
      <c r="E6615">
        <v>24</v>
      </c>
      <c r="F6615" t="s">
        <v>9413</v>
      </c>
      <c r="G6615">
        <v>1.1368940302699999</v>
      </c>
    </row>
    <row r="6616" spans="1:7" x14ac:dyDescent="0.2">
      <c r="A6616" t="str">
        <f t="shared" si="555"/>
        <v>INPPL1</v>
      </c>
      <c r="B6616" t="s">
        <v>291</v>
      </c>
      <c r="C6616">
        <v>71935962</v>
      </c>
      <c r="D6616" t="s">
        <v>3</v>
      </c>
      <c r="E6616">
        <v>24</v>
      </c>
      <c r="F6616" t="s">
        <v>9414</v>
      </c>
      <c r="G6616">
        <v>-8.7179478352499996E-3</v>
      </c>
    </row>
    <row r="6617" spans="1:7" x14ac:dyDescent="0.2">
      <c r="A6617" t="str">
        <f t="shared" si="555"/>
        <v>INPPL1</v>
      </c>
      <c r="B6617" t="s">
        <v>291</v>
      </c>
      <c r="C6617">
        <v>71936093</v>
      </c>
      <c r="D6617" t="s">
        <v>3</v>
      </c>
      <c r="E6617">
        <v>24</v>
      </c>
      <c r="F6617" t="s">
        <v>9415</v>
      </c>
      <c r="G6617">
        <v>0.400243792401</v>
      </c>
    </row>
    <row r="6618" spans="1:7" x14ac:dyDescent="0.2">
      <c r="A6618" t="str">
        <f t="shared" si="555"/>
        <v>INPPL1</v>
      </c>
      <c r="B6618" t="s">
        <v>291</v>
      </c>
      <c r="C6618">
        <v>71935867</v>
      </c>
      <c r="D6618" t="s">
        <v>8</v>
      </c>
      <c r="E6618">
        <v>24</v>
      </c>
      <c r="F6618" t="s">
        <v>9416</v>
      </c>
      <c r="G6618">
        <v>0.80816478933299996</v>
      </c>
    </row>
    <row r="6619" spans="1:7" x14ac:dyDescent="0.2">
      <c r="A6619" t="str">
        <f t="shared" si="555"/>
        <v>INPPL1</v>
      </c>
      <c r="B6619" t="s">
        <v>291</v>
      </c>
      <c r="C6619">
        <v>71935911</v>
      </c>
      <c r="D6619" t="s">
        <v>3</v>
      </c>
      <c r="E6619">
        <v>23</v>
      </c>
      <c r="F6619" t="s">
        <v>9417</v>
      </c>
      <c r="G6619">
        <v>1.0549411804</v>
      </c>
    </row>
    <row r="6620" spans="1:7" x14ac:dyDescent="0.2">
      <c r="A6620" t="str">
        <f t="shared" si="555"/>
        <v>INPPL1</v>
      </c>
      <c r="B6620" t="s">
        <v>291</v>
      </c>
      <c r="C6620">
        <v>71936112</v>
      </c>
      <c r="D6620" t="s">
        <v>8</v>
      </c>
      <c r="E6620">
        <v>24</v>
      </c>
      <c r="F6620" t="s">
        <v>9418</v>
      </c>
      <c r="G6620">
        <v>9.3352927362199994E-2</v>
      </c>
    </row>
    <row r="6621" spans="1:7" x14ac:dyDescent="0.2">
      <c r="A6621" t="str">
        <f t="shared" si="555"/>
        <v>INPPL1</v>
      </c>
      <c r="B6621" t="s">
        <v>291</v>
      </c>
      <c r="C6621">
        <v>71936044</v>
      </c>
      <c r="D6621" t="s">
        <v>8</v>
      </c>
      <c r="E6621">
        <v>24</v>
      </c>
      <c r="F6621" t="s">
        <v>9419</v>
      </c>
      <c r="G6621">
        <v>-0.10179931418</v>
      </c>
    </row>
    <row r="6622" spans="1:7" x14ac:dyDescent="0.2">
      <c r="A6622" t="str">
        <f t="shared" ref="A6622:A6631" si="556">"INSIG1"</f>
        <v>INSIG1</v>
      </c>
      <c r="B6622" t="s">
        <v>2</v>
      </c>
      <c r="C6622">
        <v>155089691</v>
      </c>
      <c r="D6622" t="s">
        <v>8</v>
      </c>
      <c r="E6622">
        <v>23</v>
      </c>
      <c r="F6622" t="s">
        <v>9420</v>
      </c>
      <c r="G6622">
        <v>0.97401754184099998</v>
      </c>
    </row>
    <row r="6623" spans="1:7" x14ac:dyDescent="0.2">
      <c r="A6623" t="str">
        <f t="shared" si="556"/>
        <v>INSIG1</v>
      </c>
      <c r="B6623" t="s">
        <v>2</v>
      </c>
      <c r="C6623">
        <v>155089543</v>
      </c>
      <c r="D6623" t="s">
        <v>8</v>
      </c>
      <c r="E6623">
        <v>24</v>
      </c>
      <c r="F6623" t="s">
        <v>9421</v>
      </c>
      <c r="G6623">
        <v>-3.8428025161200002E-2</v>
      </c>
    </row>
    <row r="6624" spans="1:7" x14ac:dyDescent="0.2">
      <c r="A6624" t="str">
        <f t="shared" si="556"/>
        <v>INSIG1</v>
      </c>
      <c r="B6624" t="s">
        <v>2</v>
      </c>
      <c r="C6624">
        <v>155089495</v>
      </c>
      <c r="D6624" t="s">
        <v>8</v>
      </c>
      <c r="E6624">
        <v>23</v>
      </c>
      <c r="F6624" t="s">
        <v>9422</v>
      </c>
      <c r="G6624">
        <v>-2.52491792126E-2</v>
      </c>
    </row>
    <row r="6625" spans="1:7" x14ac:dyDescent="0.2">
      <c r="A6625" t="str">
        <f t="shared" si="556"/>
        <v>INSIG1</v>
      </c>
      <c r="B6625" t="s">
        <v>2</v>
      </c>
      <c r="C6625">
        <v>155089730</v>
      </c>
      <c r="D6625" t="s">
        <v>3</v>
      </c>
      <c r="E6625">
        <v>24</v>
      </c>
      <c r="F6625" t="s">
        <v>9423</v>
      </c>
      <c r="G6625">
        <v>0.82918463549999999</v>
      </c>
    </row>
    <row r="6626" spans="1:7" x14ac:dyDescent="0.2">
      <c r="A6626" t="str">
        <f t="shared" si="556"/>
        <v>INSIG1</v>
      </c>
      <c r="B6626" t="s">
        <v>2</v>
      </c>
      <c r="C6626">
        <v>155089657</v>
      </c>
      <c r="D6626" t="s">
        <v>3</v>
      </c>
      <c r="E6626">
        <v>21</v>
      </c>
      <c r="F6626" t="s">
        <v>9424</v>
      </c>
      <c r="G6626">
        <v>0.62282445859900004</v>
      </c>
    </row>
    <row r="6627" spans="1:7" x14ac:dyDescent="0.2">
      <c r="A6627" t="str">
        <f t="shared" si="556"/>
        <v>INSIG1</v>
      </c>
      <c r="B6627" t="s">
        <v>2</v>
      </c>
      <c r="C6627">
        <v>155089575</v>
      </c>
      <c r="D6627" t="s">
        <v>3</v>
      </c>
      <c r="E6627">
        <v>22</v>
      </c>
      <c r="F6627" t="s">
        <v>9425</v>
      </c>
      <c r="G6627">
        <v>0.58069563915800004</v>
      </c>
    </row>
    <row r="6628" spans="1:7" x14ac:dyDescent="0.2">
      <c r="A6628" t="str">
        <f t="shared" si="556"/>
        <v>INSIG1</v>
      </c>
      <c r="B6628" t="s">
        <v>2</v>
      </c>
      <c r="C6628">
        <v>155089553</v>
      </c>
      <c r="D6628" t="s">
        <v>3</v>
      </c>
      <c r="E6628">
        <v>24</v>
      </c>
      <c r="F6628" t="s">
        <v>9426</v>
      </c>
      <c r="G6628">
        <v>0.39327989580799999</v>
      </c>
    </row>
    <row r="6629" spans="1:7" x14ac:dyDescent="0.2">
      <c r="A6629" t="str">
        <f t="shared" si="556"/>
        <v>INSIG1</v>
      </c>
      <c r="B6629" t="s">
        <v>2</v>
      </c>
      <c r="C6629">
        <v>155089545</v>
      </c>
      <c r="D6629" t="s">
        <v>3</v>
      </c>
      <c r="E6629">
        <v>22</v>
      </c>
      <c r="F6629" t="s">
        <v>9427</v>
      </c>
      <c r="G6629">
        <v>0.39730956092199998</v>
      </c>
    </row>
    <row r="6630" spans="1:7" x14ac:dyDescent="0.2">
      <c r="A6630" t="str">
        <f t="shared" si="556"/>
        <v>INSIG1</v>
      </c>
      <c r="B6630" t="s">
        <v>2</v>
      </c>
      <c r="C6630">
        <v>155089737</v>
      </c>
      <c r="D6630" t="s">
        <v>8</v>
      </c>
      <c r="E6630">
        <v>24</v>
      </c>
      <c r="F6630" t="s">
        <v>9428</v>
      </c>
      <c r="G6630">
        <v>1.19679782266</v>
      </c>
    </row>
    <row r="6631" spans="1:7" x14ac:dyDescent="0.2">
      <c r="A6631" t="str">
        <f t="shared" si="556"/>
        <v>INSIG1</v>
      </c>
      <c r="B6631" t="s">
        <v>2</v>
      </c>
      <c r="C6631">
        <v>155089768</v>
      </c>
      <c r="D6631" t="s">
        <v>8</v>
      </c>
      <c r="E6631">
        <v>24</v>
      </c>
      <c r="F6631" t="s">
        <v>9429</v>
      </c>
      <c r="G6631">
        <v>7.4691152361999996E-2</v>
      </c>
    </row>
    <row r="6632" spans="1:7" x14ac:dyDescent="0.2">
      <c r="A6632" t="str">
        <f t="shared" ref="A6632:A6656" si="557">"INTS12"</f>
        <v>INTS12</v>
      </c>
      <c r="B6632" t="s">
        <v>24</v>
      </c>
      <c r="C6632">
        <v>106629737</v>
      </c>
      <c r="D6632" t="s">
        <v>8</v>
      </c>
      <c r="E6632">
        <v>24</v>
      </c>
      <c r="F6632" t="s">
        <v>9430</v>
      </c>
      <c r="G6632">
        <v>0.12293177012500001</v>
      </c>
    </row>
    <row r="6633" spans="1:7" x14ac:dyDescent="0.2">
      <c r="A6633" t="str">
        <f t="shared" si="557"/>
        <v>INTS12</v>
      </c>
      <c r="B6633" t="s">
        <v>24</v>
      </c>
      <c r="C6633">
        <v>106629841</v>
      </c>
      <c r="D6633" t="s">
        <v>8</v>
      </c>
      <c r="E6633">
        <v>24</v>
      </c>
      <c r="F6633" t="s">
        <v>9431</v>
      </c>
      <c r="G6633">
        <v>1.1026634403</v>
      </c>
    </row>
    <row r="6634" spans="1:7" x14ac:dyDescent="0.2">
      <c r="A6634" t="str">
        <f t="shared" si="557"/>
        <v>INTS12</v>
      </c>
      <c r="B6634" t="s">
        <v>24</v>
      </c>
      <c r="C6634">
        <v>106630293</v>
      </c>
      <c r="D6634" t="s">
        <v>8</v>
      </c>
      <c r="E6634">
        <v>26</v>
      </c>
      <c r="F6634" t="s">
        <v>9432</v>
      </c>
      <c r="G6634">
        <v>-0.21339108944499999</v>
      </c>
    </row>
    <row r="6635" spans="1:7" x14ac:dyDescent="0.2">
      <c r="A6635" t="str">
        <f t="shared" si="557"/>
        <v>INTS12</v>
      </c>
      <c r="B6635" t="s">
        <v>24</v>
      </c>
      <c r="C6635">
        <v>106630287</v>
      </c>
      <c r="D6635" t="s">
        <v>8</v>
      </c>
      <c r="E6635">
        <v>26</v>
      </c>
      <c r="F6635" t="s">
        <v>9433</v>
      </c>
      <c r="G6635">
        <v>-0.153379244833</v>
      </c>
    </row>
    <row r="6636" spans="1:7" x14ac:dyDescent="0.2">
      <c r="A6636" t="str">
        <f t="shared" si="557"/>
        <v>INTS12</v>
      </c>
      <c r="B6636" t="s">
        <v>24</v>
      </c>
      <c r="C6636">
        <v>106630276</v>
      </c>
      <c r="D6636" t="s">
        <v>8</v>
      </c>
      <c r="E6636">
        <v>26</v>
      </c>
      <c r="F6636" t="s">
        <v>9434</v>
      </c>
      <c r="G6636">
        <v>0.124246646034</v>
      </c>
    </row>
    <row r="6637" spans="1:7" x14ac:dyDescent="0.2">
      <c r="A6637" t="str">
        <f t="shared" si="557"/>
        <v>INTS12</v>
      </c>
      <c r="B6637" t="s">
        <v>24</v>
      </c>
      <c r="C6637">
        <v>106630189</v>
      </c>
      <c r="D6637" t="s">
        <v>8</v>
      </c>
      <c r="E6637">
        <v>23</v>
      </c>
      <c r="F6637" t="s">
        <v>9435</v>
      </c>
      <c r="G6637">
        <v>-1.9720336140399999E-2</v>
      </c>
    </row>
    <row r="6638" spans="1:7" x14ac:dyDescent="0.2">
      <c r="A6638" t="str">
        <f t="shared" si="557"/>
        <v>INTS12</v>
      </c>
      <c r="B6638" t="s">
        <v>24</v>
      </c>
      <c r="C6638">
        <v>106629863</v>
      </c>
      <c r="D6638" t="s">
        <v>8</v>
      </c>
      <c r="E6638">
        <v>24</v>
      </c>
      <c r="F6638" t="s">
        <v>9436</v>
      </c>
      <c r="G6638">
        <v>0.126811754542</v>
      </c>
    </row>
    <row r="6639" spans="1:7" x14ac:dyDescent="0.2">
      <c r="A6639" t="str">
        <f t="shared" si="557"/>
        <v>INTS12</v>
      </c>
      <c r="B6639" t="s">
        <v>24</v>
      </c>
      <c r="C6639">
        <v>106629802</v>
      </c>
      <c r="D6639" t="s">
        <v>3</v>
      </c>
      <c r="E6639">
        <v>24</v>
      </c>
      <c r="F6639" t="s">
        <v>9437</v>
      </c>
      <c r="G6639">
        <v>1.2856238666599999</v>
      </c>
    </row>
    <row r="6640" spans="1:7" x14ac:dyDescent="0.2">
      <c r="A6640" t="str">
        <f t="shared" si="557"/>
        <v>INTS12</v>
      </c>
      <c r="B6640" t="s">
        <v>24</v>
      </c>
      <c r="C6640">
        <v>106629052</v>
      </c>
      <c r="D6640" t="s">
        <v>3</v>
      </c>
      <c r="E6640">
        <v>28</v>
      </c>
      <c r="F6640" t="s">
        <v>9438</v>
      </c>
      <c r="G6640">
        <v>0.47619358613500001</v>
      </c>
    </row>
    <row r="6641" spans="1:7" x14ac:dyDescent="0.2">
      <c r="A6641" t="str">
        <f t="shared" si="557"/>
        <v>INTS12</v>
      </c>
      <c r="B6641" t="s">
        <v>24</v>
      </c>
      <c r="C6641">
        <v>106629059</v>
      </c>
      <c r="D6641" t="s">
        <v>3</v>
      </c>
      <c r="E6641">
        <v>25</v>
      </c>
      <c r="F6641" t="s">
        <v>9439</v>
      </c>
      <c r="G6641">
        <v>-1.9309748837299998E-2</v>
      </c>
    </row>
    <row r="6642" spans="1:7" x14ac:dyDescent="0.2">
      <c r="A6642" t="str">
        <f t="shared" si="557"/>
        <v>INTS12</v>
      </c>
      <c r="B6642" t="s">
        <v>24</v>
      </c>
      <c r="C6642">
        <v>106629070</v>
      </c>
      <c r="D6642" t="s">
        <v>3</v>
      </c>
      <c r="E6642">
        <v>26</v>
      </c>
      <c r="F6642" t="s">
        <v>9440</v>
      </c>
      <c r="G6642">
        <v>-0.35420115341300001</v>
      </c>
    </row>
    <row r="6643" spans="1:7" x14ac:dyDescent="0.2">
      <c r="A6643" t="str">
        <f t="shared" si="557"/>
        <v>INTS12</v>
      </c>
      <c r="B6643" t="s">
        <v>24</v>
      </c>
      <c r="C6643">
        <v>106629095</v>
      </c>
      <c r="D6643" t="s">
        <v>3</v>
      </c>
      <c r="E6643">
        <v>24</v>
      </c>
      <c r="F6643" t="s">
        <v>9441</v>
      </c>
      <c r="G6643">
        <v>-5.71336857339E-2</v>
      </c>
    </row>
    <row r="6644" spans="1:7" x14ac:dyDescent="0.2">
      <c r="A6644" t="str">
        <f t="shared" si="557"/>
        <v>INTS12</v>
      </c>
      <c r="B6644" t="s">
        <v>24</v>
      </c>
      <c r="C6644">
        <v>106629120</v>
      </c>
      <c r="D6644" t="s">
        <v>3</v>
      </c>
      <c r="E6644">
        <v>26</v>
      </c>
      <c r="F6644" t="s">
        <v>9442</v>
      </c>
      <c r="G6644">
        <v>0.11249271553200001</v>
      </c>
    </row>
    <row r="6645" spans="1:7" x14ac:dyDescent="0.2">
      <c r="A6645" t="str">
        <f t="shared" si="557"/>
        <v>INTS12</v>
      </c>
      <c r="B6645" t="s">
        <v>24</v>
      </c>
      <c r="C6645">
        <v>106628981</v>
      </c>
      <c r="D6645" t="s">
        <v>3</v>
      </c>
      <c r="E6645">
        <v>25</v>
      </c>
      <c r="F6645" t="s">
        <v>9443</v>
      </c>
      <c r="G6645">
        <v>6.0090735991200003E-2</v>
      </c>
    </row>
    <row r="6646" spans="1:7" x14ac:dyDescent="0.2">
      <c r="A6646" t="str">
        <f t="shared" si="557"/>
        <v>INTS12</v>
      </c>
      <c r="B6646" t="s">
        <v>24</v>
      </c>
      <c r="C6646">
        <v>106629579</v>
      </c>
      <c r="D6646" t="s">
        <v>3</v>
      </c>
      <c r="E6646">
        <v>24</v>
      </c>
      <c r="F6646" t="s">
        <v>9444</v>
      </c>
      <c r="G6646">
        <v>0.41108991754899998</v>
      </c>
    </row>
    <row r="6647" spans="1:7" x14ac:dyDescent="0.2">
      <c r="A6647" t="str">
        <f t="shared" si="557"/>
        <v>INTS12</v>
      </c>
      <c r="B6647" t="s">
        <v>24</v>
      </c>
      <c r="C6647">
        <v>106629183</v>
      </c>
      <c r="D6647" t="s">
        <v>8</v>
      </c>
      <c r="E6647">
        <v>26</v>
      </c>
      <c r="F6647" t="s">
        <v>9445</v>
      </c>
      <c r="G6647">
        <v>-0.37728896103800003</v>
      </c>
    </row>
    <row r="6648" spans="1:7" x14ac:dyDescent="0.2">
      <c r="A6648" t="str">
        <f t="shared" si="557"/>
        <v>INTS12</v>
      </c>
      <c r="B6648" t="s">
        <v>24</v>
      </c>
      <c r="C6648">
        <v>106629170</v>
      </c>
      <c r="D6648" t="s">
        <v>3</v>
      </c>
      <c r="E6648">
        <v>25</v>
      </c>
      <c r="F6648" t="s">
        <v>9446</v>
      </c>
      <c r="G6648">
        <v>8.1656584759000006E-2</v>
      </c>
    </row>
    <row r="6649" spans="1:7" x14ac:dyDescent="0.2">
      <c r="A6649" t="str">
        <f t="shared" si="557"/>
        <v>INTS12</v>
      </c>
      <c r="B6649" t="s">
        <v>24</v>
      </c>
      <c r="C6649">
        <v>106629019</v>
      </c>
      <c r="D6649" t="s">
        <v>8</v>
      </c>
      <c r="E6649">
        <v>24</v>
      </c>
      <c r="F6649" t="s">
        <v>9447</v>
      </c>
      <c r="G6649">
        <v>0.14115879048999999</v>
      </c>
    </row>
    <row r="6650" spans="1:7" x14ac:dyDescent="0.2">
      <c r="A6650" t="str">
        <f t="shared" si="557"/>
        <v>INTS12</v>
      </c>
      <c r="B6650" t="s">
        <v>24</v>
      </c>
      <c r="C6650">
        <v>106630160</v>
      </c>
      <c r="D6650" t="s">
        <v>3</v>
      </c>
      <c r="E6650">
        <v>24</v>
      </c>
      <c r="F6650" t="s">
        <v>9448</v>
      </c>
      <c r="G6650">
        <v>0.16386647651399999</v>
      </c>
    </row>
    <row r="6651" spans="1:7" x14ac:dyDescent="0.2">
      <c r="A6651" t="str">
        <f t="shared" si="557"/>
        <v>INTS12</v>
      </c>
      <c r="B6651" t="s">
        <v>24</v>
      </c>
      <c r="C6651">
        <v>106629832</v>
      </c>
      <c r="D6651" t="s">
        <v>8</v>
      </c>
      <c r="E6651">
        <v>23</v>
      </c>
      <c r="F6651" t="s">
        <v>9449</v>
      </c>
      <c r="G6651">
        <v>0.36910449772999998</v>
      </c>
    </row>
    <row r="6652" spans="1:7" x14ac:dyDescent="0.2">
      <c r="A6652" t="str">
        <f t="shared" si="557"/>
        <v>INTS12</v>
      </c>
      <c r="B6652" t="s">
        <v>24</v>
      </c>
      <c r="C6652">
        <v>106629130</v>
      </c>
      <c r="D6652" t="s">
        <v>8</v>
      </c>
      <c r="E6652">
        <v>28</v>
      </c>
      <c r="F6652" t="s">
        <v>9450</v>
      </c>
      <c r="G6652">
        <v>-0.211012598488</v>
      </c>
    </row>
    <row r="6653" spans="1:7" x14ac:dyDescent="0.2">
      <c r="A6653" t="str">
        <f t="shared" si="557"/>
        <v>INTS12</v>
      </c>
      <c r="B6653" t="s">
        <v>24</v>
      </c>
      <c r="C6653">
        <v>106629834</v>
      </c>
      <c r="D6653" t="s">
        <v>3</v>
      </c>
      <c r="E6653">
        <v>23</v>
      </c>
      <c r="F6653" t="s">
        <v>9451</v>
      </c>
      <c r="G6653">
        <v>0.26968709763900001</v>
      </c>
    </row>
    <row r="6654" spans="1:7" x14ac:dyDescent="0.2">
      <c r="A6654" t="str">
        <f t="shared" si="557"/>
        <v>INTS12</v>
      </c>
      <c r="B6654" t="s">
        <v>24</v>
      </c>
      <c r="C6654">
        <v>106629705</v>
      </c>
      <c r="D6654" t="s">
        <v>3</v>
      </c>
      <c r="E6654">
        <v>23</v>
      </c>
      <c r="F6654" t="s">
        <v>9452</v>
      </c>
      <c r="G6654">
        <v>-2.64369695001E-3</v>
      </c>
    </row>
    <row r="6655" spans="1:7" x14ac:dyDescent="0.2">
      <c r="A6655" t="str">
        <f t="shared" si="557"/>
        <v>INTS12</v>
      </c>
      <c r="B6655" t="s">
        <v>24</v>
      </c>
      <c r="C6655">
        <v>106629660</v>
      </c>
      <c r="D6655" t="s">
        <v>3</v>
      </c>
      <c r="E6655">
        <v>23</v>
      </c>
      <c r="F6655" t="s">
        <v>9453</v>
      </c>
      <c r="G6655">
        <v>6.6397396346000004E-2</v>
      </c>
    </row>
    <row r="6656" spans="1:7" x14ac:dyDescent="0.2">
      <c r="A6656" t="str">
        <f t="shared" si="557"/>
        <v>INTS12</v>
      </c>
      <c r="B6656" t="s">
        <v>24</v>
      </c>
      <c r="C6656">
        <v>106629850</v>
      </c>
      <c r="D6656" t="s">
        <v>3</v>
      </c>
      <c r="E6656">
        <v>24</v>
      </c>
      <c r="F6656" t="s">
        <v>9454</v>
      </c>
      <c r="G6656">
        <v>0.61171269303300002</v>
      </c>
    </row>
    <row r="6657" spans="1:7" x14ac:dyDescent="0.2">
      <c r="A6657" t="str">
        <f t="shared" ref="A6657:A6666" si="558">"INTS3"</f>
        <v>INTS3</v>
      </c>
      <c r="B6657" t="s">
        <v>35</v>
      </c>
      <c r="C6657">
        <v>153700687</v>
      </c>
      <c r="D6657" t="s">
        <v>8</v>
      </c>
      <c r="E6657">
        <v>24</v>
      </c>
      <c r="F6657" t="s">
        <v>9455</v>
      </c>
      <c r="G6657">
        <v>1.0458619070599999</v>
      </c>
    </row>
    <row r="6658" spans="1:7" x14ac:dyDescent="0.2">
      <c r="A6658" t="str">
        <f t="shared" si="558"/>
        <v>INTS3</v>
      </c>
      <c r="B6658" t="s">
        <v>35</v>
      </c>
      <c r="C6658">
        <v>153700538</v>
      </c>
      <c r="D6658" t="s">
        <v>3</v>
      </c>
      <c r="E6658">
        <v>24</v>
      </c>
      <c r="F6658" t="s">
        <v>9456</v>
      </c>
      <c r="G6658">
        <v>0.79737008041500002</v>
      </c>
    </row>
    <row r="6659" spans="1:7" x14ac:dyDescent="0.2">
      <c r="A6659" t="str">
        <f t="shared" si="558"/>
        <v>INTS3</v>
      </c>
      <c r="B6659" t="s">
        <v>35</v>
      </c>
      <c r="C6659">
        <v>153700591</v>
      </c>
      <c r="D6659" t="s">
        <v>3</v>
      </c>
      <c r="E6659">
        <v>24</v>
      </c>
      <c r="F6659" t="s">
        <v>9457</v>
      </c>
      <c r="G6659">
        <v>1.1289809199800001</v>
      </c>
    </row>
    <row r="6660" spans="1:7" x14ac:dyDescent="0.2">
      <c r="A6660" t="str">
        <f t="shared" si="558"/>
        <v>INTS3</v>
      </c>
      <c r="B6660" t="s">
        <v>35</v>
      </c>
      <c r="C6660">
        <v>153700598</v>
      </c>
      <c r="D6660" t="s">
        <v>3</v>
      </c>
      <c r="E6660">
        <v>24</v>
      </c>
      <c r="F6660" t="s">
        <v>9458</v>
      </c>
      <c r="G6660">
        <v>0.82515717296000002</v>
      </c>
    </row>
    <row r="6661" spans="1:7" x14ac:dyDescent="0.2">
      <c r="A6661" t="str">
        <f t="shared" si="558"/>
        <v>INTS3</v>
      </c>
      <c r="B6661" t="s">
        <v>35</v>
      </c>
      <c r="C6661">
        <v>153700620</v>
      </c>
      <c r="D6661" t="s">
        <v>3</v>
      </c>
      <c r="E6661">
        <v>23</v>
      </c>
      <c r="F6661" t="s">
        <v>9459</v>
      </c>
      <c r="G6661">
        <v>0.11001534366100001</v>
      </c>
    </row>
    <row r="6662" spans="1:7" x14ac:dyDescent="0.2">
      <c r="A6662" t="str">
        <f t="shared" si="558"/>
        <v>INTS3</v>
      </c>
      <c r="B6662" t="s">
        <v>35</v>
      </c>
      <c r="C6662">
        <v>153700626</v>
      </c>
      <c r="D6662" t="s">
        <v>3</v>
      </c>
      <c r="E6662">
        <v>24</v>
      </c>
      <c r="F6662" t="s">
        <v>9460</v>
      </c>
      <c r="G6662">
        <v>0.66112279912500005</v>
      </c>
    </row>
    <row r="6663" spans="1:7" x14ac:dyDescent="0.2">
      <c r="A6663" t="str">
        <f t="shared" si="558"/>
        <v>INTS3</v>
      </c>
      <c r="B6663" t="s">
        <v>35</v>
      </c>
      <c r="C6663">
        <v>153700642</v>
      </c>
      <c r="D6663" t="s">
        <v>3</v>
      </c>
      <c r="E6663">
        <v>24</v>
      </c>
      <c r="F6663" t="s">
        <v>9461</v>
      </c>
      <c r="G6663">
        <v>7.2751534554099995E-2</v>
      </c>
    </row>
    <row r="6664" spans="1:7" x14ac:dyDescent="0.2">
      <c r="A6664" t="str">
        <f t="shared" si="558"/>
        <v>INTS3</v>
      </c>
      <c r="B6664" t="s">
        <v>35</v>
      </c>
      <c r="C6664">
        <v>153700729</v>
      </c>
      <c r="D6664" t="s">
        <v>3</v>
      </c>
      <c r="E6664">
        <v>24</v>
      </c>
      <c r="F6664" t="s">
        <v>9462</v>
      </c>
      <c r="G6664">
        <v>-5.5586817823500001E-2</v>
      </c>
    </row>
    <row r="6665" spans="1:7" x14ac:dyDescent="0.2">
      <c r="A6665" t="str">
        <f t="shared" si="558"/>
        <v>INTS3</v>
      </c>
      <c r="B6665" t="s">
        <v>35</v>
      </c>
      <c r="C6665">
        <v>153700635</v>
      </c>
      <c r="D6665" t="s">
        <v>8</v>
      </c>
      <c r="E6665">
        <v>23</v>
      </c>
      <c r="F6665" t="s">
        <v>9463</v>
      </c>
      <c r="G6665">
        <v>0.68780474499499999</v>
      </c>
    </row>
    <row r="6666" spans="1:7" x14ac:dyDescent="0.2">
      <c r="A6666" t="str">
        <f t="shared" si="558"/>
        <v>INTS3</v>
      </c>
      <c r="B6666" t="s">
        <v>35</v>
      </c>
      <c r="C6666">
        <v>153700808</v>
      </c>
      <c r="D6666" t="s">
        <v>8</v>
      </c>
      <c r="E6666">
        <v>24</v>
      </c>
      <c r="F6666" t="s">
        <v>9464</v>
      </c>
      <c r="G6666">
        <v>5.3715810701400003E-2</v>
      </c>
    </row>
    <row r="6667" spans="1:7" x14ac:dyDescent="0.2">
      <c r="A6667" t="str">
        <f t="shared" ref="A6667:A6682" si="559">"INTS4"</f>
        <v>INTS4</v>
      </c>
      <c r="B6667" t="s">
        <v>291</v>
      </c>
      <c r="C6667">
        <v>77705593</v>
      </c>
      <c r="D6667" t="s">
        <v>3</v>
      </c>
      <c r="E6667">
        <v>24</v>
      </c>
      <c r="F6667" t="s">
        <v>9465</v>
      </c>
      <c r="G6667">
        <v>-4.2779561970400001E-3</v>
      </c>
    </row>
    <row r="6668" spans="1:7" x14ac:dyDescent="0.2">
      <c r="A6668" t="str">
        <f t="shared" si="559"/>
        <v>INTS4</v>
      </c>
      <c r="B6668" t="s">
        <v>291</v>
      </c>
      <c r="C6668">
        <v>77705599</v>
      </c>
      <c r="D6668" t="s">
        <v>3</v>
      </c>
      <c r="E6668">
        <v>23</v>
      </c>
      <c r="F6668" t="s">
        <v>9466</v>
      </c>
      <c r="G6668">
        <v>1.8754245475899999E-2</v>
      </c>
    </row>
    <row r="6669" spans="1:7" x14ac:dyDescent="0.2">
      <c r="A6669" t="str">
        <f t="shared" si="559"/>
        <v>INTS4</v>
      </c>
      <c r="B6669" t="s">
        <v>291</v>
      </c>
      <c r="C6669">
        <v>77705599</v>
      </c>
      <c r="D6669" t="s">
        <v>3</v>
      </c>
      <c r="E6669">
        <v>24</v>
      </c>
      <c r="F6669" t="s">
        <v>9467</v>
      </c>
      <c r="G6669">
        <v>-1.8594771316E-2</v>
      </c>
    </row>
    <row r="6670" spans="1:7" x14ac:dyDescent="0.2">
      <c r="A6670" t="str">
        <f t="shared" si="559"/>
        <v>INTS4</v>
      </c>
      <c r="B6670" t="s">
        <v>291</v>
      </c>
      <c r="C6670">
        <v>77705701</v>
      </c>
      <c r="D6670" t="s">
        <v>8</v>
      </c>
      <c r="E6670">
        <v>23</v>
      </c>
      <c r="F6670" t="s">
        <v>9468</v>
      </c>
      <c r="G6670">
        <v>0.72801788700400005</v>
      </c>
    </row>
    <row r="6671" spans="1:7" x14ac:dyDescent="0.2">
      <c r="A6671" t="str">
        <f t="shared" si="559"/>
        <v>INTS4</v>
      </c>
      <c r="B6671" t="s">
        <v>291</v>
      </c>
      <c r="C6671">
        <v>77705550</v>
      </c>
      <c r="D6671" t="s">
        <v>3</v>
      </c>
      <c r="E6671">
        <v>23</v>
      </c>
      <c r="F6671" t="s">
        <v>9469</v>
      </c>
      <c r="G6671">
        <v>0.153848176857</v>
      </c>
    </row>
    <row r="6672" spans="1:7" x14ac:dyDescent="0.2">
      <c r="A6672" t="str">
        <f t="shared" si="559"/>
        <v>INTS4</v>
      </c>
      <c r="B6672" t="s">
        <v>291</v>
      </c>
      <c r="C6672">
        <v>77705550</v>
      </c>
      <c r="D6672" t="s">
        <v>3</v>
      </c>
      <c r="E6672">
        <v>24</v>
      </c>
      <c r="F6672" t="s">
        <v>9470</v>
      </c>
      <c r="G6672">
        <v>0.21035174798699999</v>
      </c>
    </row>
    <row r="6673" spans="1:7" x14ac:dyDescent="0.2">
      <c r="A6673" t="str">
        <f t="shared" si="559"/>
        <v>INTS4</v>
      </c>
      <c r="B6673" t="s">
        <v>291</v>
      </c>
      <c r="C6673">
        <v>77705597</v>
      </c>
      <c r="D6673" t="s">
        <v>8</v>
      </c>
      <c r="E6673">
        <v>22</v>
      </c>
      <c r="F6673" t="s">
        <v>9471</v>
      </c>
      <c r="G6673">
        <v>0.191118346001</v>
      </c>
    </row>
    <row r="6674" spans="1:7" x14ac:dyDescent="0.2">
      <c r="A6674" t="str">
        <f t="shared" si="559"/>
        <v>INTS4</v>
      </c>
      <c r="B6674" t="s">
        <v>291</v>
      </c>
      <c r="C6674">
        <v>77705597</v>
      </c>
      <c r="D6674" t="s">
        <v>8</v>
      </c>
      <c r="E6674">
        <v>23</v>
      </c>
      <c r="F6674" t="s">
        <v>9472</v>
      </c>
      <c r="G6674">
        <v>0.23233788050900001</v>
      </c>
    </row>
    <row r="6675" spans="1:7" x14ac:dyDescent="0.2">
      <c r="A6675" t="str">
        <f t="shared" si="559"/>
        <v>INTS4</v>
      </c>
      <c r="B6675" t="s">
        <v>291</v>
      </c>
      <c r="C6675">
        <v>77705624</v>
      </c>
      <c r="D6675" t="s">
        <v>3</v>
      </c>
      <c r="E6675">
        <v>24</v>
      </c>
      <c r="F6675" t="s">
        <v>9473</v>
      </c>
      <c r="G6675">
        <v>0.193064854629</v>
      </c>
    </row>
    <row r="6676" spans="1:7" x14ac:dyDescent="0.2">
      <c r="A6676" t="str">
        <f t="shared" si="559"/>
        <v>INTS4</v>
      </c>
      <c r="B6676" t="s">
        <v>291</v>
      </c>
      <c r="C6676">
        <v>77705547</v>
      </c>
      <c r="D6676" t="s">
        <v>8</v>
      </c>
      <c r="E6676">
        <v>25</v>
      </c>
      <c r="F6676" t="s">
        <v>9474</v>
      </c>
      <c r="G6676">
        <v>2.9377038973000001E-2</v>
      </c>
    </row>
    <row r="6677" spans="1:7" x14ac:dyDescent="0.2">
      <c r="A6677" t="str">
        <f t="shared" si="559"/>
        <v>INTS4</v>
      </c>
      <c r="B6677" t="s">
        <v>291</v>
      </c>
      <c r="C6677">
        <v>77705773</v>
      </c>
      <c r="D6677" t="s">
        <v>8</v>
      </c>
      <c r="E6677">
        <v>24</v>
      </c>
      <c r="F6677" t="s">
        <v>9475</v>
      </c>
      <c r="G6677">
        <v>0.21889853039599999</v>
      </c>
    </row>
    <row r="6678" spans="1:7" x14ac:dyDescent="0.2">
      <c r="A6678" t="str">
        <f t="shared" si="559"/>
        <v>INTS4</v>
      </c>
      <c r="B6678" t="s">
        <v>291</v>
      </c>
      <c r="C6678">
        <v>77705665</v>
      </c>
      <c r="D6678" t="s">
        <v>3</v>
      </c>
      <c r="E6678">
        <v>22</v>
      </c>
      <c r="F6678" t="s">
        <v>9476</v>
      </c>
      <c r="G6678">
        <v>1.2472349980799999</v>
      </c>
    </row>
    <row r="6679" spans="1:7" x14ac:dyDescent="0.2">
      <c r="A6679" t="str">
        <f t="shared" si="559"/>
        <v>INTS4</v>
      </c>
      <c r="B6679" t="s">
        <v>291</v>
      </c>
      <c r="C6679">
        <v>77705620</v>
      </c>
      <c r="D6679" t="s">
        <v>3</v>
      </c>
      <c r="E6679">
        <v>24</v>
      </c>
      <c r="F6679" t="s">
        <v>9477</v>
      </c>
      <c r="G6679">
        <v>2.42418530111E-2</v>
      </c>
    </row>
    <row r="6680" spans="1:7" x14ac:dyDescent="0.2">
      <c r="A6680" t="str">
        <f t="shared" si="559"/>
        <v>INTS4</v>
      </c>
      <c r="B6680" t="s">
        <v>291</v>
      </c>
      <c r="C6680">
        <v>77705725</v>
      </c>
      <c r="D6680" t="s">
        <v>8</v>
      </c>
      <c r="E6680">
        <v>25</v>
      </c>
      <c r="F6680" t="s">
        <v>9478</v>
      </c>
      <c r="G6680">
        <v>0.216046811028</v>
      </c>
    </row>
    <row r="6681" spans="1:7" x14ac:dyDescent="0.2">
      <c r="A6681" t="str">
        <f t="shared" si="559"/>
        <v>INTS4</v>
      </c>
      <c r="B6681" t="s">
        <v>291</v>
      </c>
      <c r="C6681">
        <v>77705772</v>
      </c>
      <c r="D6681" t="s">
        <v>8</v>
      </c>
      <c r="E6681">
        <v>23</v>
      </c>
      <c r="F6681" t="s">
        <v>9479</v>
      </c>
      <c r="G6681">
        <v>8.8609955777200003E-2</v>
      </c>
    </row>
    <row r="6682" spans="1:7" x14ac:dyDescent="0.2">
      <c r="A6682" t="str">
        <f t="shared" si="559"/>
        <v>INTS4</v>
      </c>
      <c r="B6682" t="s">
        <v>291</v>
      </c>
      <c r="C6682">
        <v>77705685</v>
      </c>
      <c r="D6682" t="s">
        <v>3</v>
      </c>
      <c r="E6682">
        <v>24</v>
      </c>
      <c r="F6682" t="s">
        <v>9480</v>
      </c>
      <c r="G6682">
        <v>1.02474711492</v>
      </c>
    </row>
    <row r="6683" spans="1:7" x14ac:dyDescent="0.2">
      <c r="A6683" t="str">
        <f t="shared" ref="A6683:A6692" si="560">"INTS5"</f>
        <v>INTS5</v>
      </c>
      <c r="B6683" t="s">
        <v>291</v>
      </c>
      <c r="C6683">
        <v>62420695</v>
      </c>
      <c r="D6683" t="s">
        <v>3</v>
      </c>
      <c r="E6683">
        <v>24</v>
      </c>
      <c r="F6683" t="s">
        <v>9481</v>
      </c>
      <c r="G6683">
        <v>1.5709938004699999</v>
      </c>
    </row>
    <row r="6684" spans="1:7" x14ac:dyDescent="0.2">
      <c r="A6684" t="str">
        <f t="shared" si="560"/>
        <v>INTS5</v>
      </c>
      <c r="B6684" t="s">
        <v>291</v>
      </c>
      <c r="C6684">
        <v>62420613</v>
      </c>
      <c r="D6684" t="s">
        <v>8</v>
      </c>
      <c r="E6684">
        <v>24</v>
      </c>
      <c r="F6684" t="s">
        <v>9482</v>
      </c>
      <c r="G6684">
        <v>0.22795143549399999</v>
      </c>
    </row>
    <row r="6685" spans="1:7" x14ac:dyDescent="0.2">
      <c r="A6685" t="str">
        <f t="shared" si="560"/>
        <v>INTS5</v>
      </c>
      <c r="B6685" t="s">
        <v>291</v>
      </c>
      <c r="C6685">
        <v>62420602</v>
      </c>
      <c r="D6685" t="s">
        <v>8</v>
      </c>
      <c r="E6685">
        <v>23</v>
      </c>
      <c r="F6685" t="s">
        <v>9483</v>
      </c>
      <c r="G6685">
        <v>0.20597187368700001</v>
      </c>
    </row>
    <row r="6686" spans="1:7" x14ac:dyDescent="0.2">
      <c r="A6686" t="str">
        <f t="shared" si="560"/>
        <v>INTS5</v>
      </c>
      <c r="B6686" t="s">
        <v>291</v>
      </c>
      <c r="C6686">
        <v>62420512</v>
      </c>
      <c r="D6686" t="s">
        <v>8</v>
      </c>
      <c r="E6686">
        <v>24</v>
      </c>
      <c r="F6686" t="s">
        <v>9484</v>
      </c>
      <c r="G6686">
        <v>0.449200832504</v>
      </c>
    </row>
    <row r="6687" spans="1:7" x14ac:dyDescent="0.2">
      <c r="A6687" t="str">
        <f t="shared" si="560"/>
        <v>INTS5</v>
      </c>
      <c r="B6687" t="s">
        <v>291</v>
      </c>
      <c r="C6687">
        <v>62420568</v>
      </c>
      <c r="D6687" t="s">
        <v>8</v>
      </c>
      <c r="E6687">
        <v>24</v>
      </c>
      <c r="F6687" t="s">
        <v>9485</v>
      </c>
      <c r="G6687">
        <v>0.43979238666300002</v>
      </c>
    </row>
    <row r="6688" spans="1:7" x14ac:dyDescent="0.2">
      <c r="A6688" t="str">
        <f t="shared" si="560"/>
        <v>INTS5</v>
      </c>
      <c r="B6688" t="s">
        <v>291</v>
      </c>
      <c r="C6688">
        <v>62420653</v>
      </c>
      <c r="D6688" t="s">
        <v>8</v>
      </c>
      <c r="E6688">
        <v>24</v>
      </c>
      <c r="F6688" t="s">
        <v>9486</v>
      </c>
      <c r="G6688">
        <v>5.0558073597700003E-2</v>
      </c>
    </row>
    <row r="6689" spans="1:7" x14ac:dyDescent="0.2">
      <c r="A6689" t="str">
        <f t="shared" si="560"/>
        <v>INTS5</v>
      </c>
      <c r="B6689" t="s">
        <v>291</v>
      </c>
      <c r="C6689">
        <v>62420821</v>
      </c>
      <c r="D6689" t="s">
        <v>8</v>
      </c>
      <c r="E6689">
        <v>24</v>
      </c>
      <c r="F6689" t="s">
        <v>9487</v>
      </c>
      <c r="G6689">
        <v>0.37360052609099997</v>
      </c>
    </row>
    <row r="6690" spans="1:7" x14ac:dyDescent="0.2">
      <c r="A6690" t="str">
        <f t="shared" si="560"/>
        <v>INTS5</v>
      </c>
      <c r="B6690" t="s">
        <v>291</v>
      </c>
      <c r="C6690">
        <v>62420500</v>
      </c>
      <c r="D6690" t="s">
        <v>3</v>
      </c>
      <c r="E6690">
        <v>24</v>
      </c>
      <c r="F6690" t="s">
        <v>9488</v>
      </c>
      <c r="G6690">
        <v>0.221116110984</v>
      </c>
    </row>
    <row r="6691" spans="1:7" x14ac:dyDescent="0.2">
      <c r="A6691" t="str">
        <f t="shared" si="560"/>
        <v>INTS5</v>
      </c>
      <c r="B6691" t="s">
        <v>291</v>
      </c>
      <c r="C6691">
        <v>62420589</v>
      </c>
      <c r="D6691" t="s">
        <v>8</v>
      </c>
      <c r="E6691">
        <v>22</v>
      </c>
      <c r="F6691" t="s">
        <v>9489</v>
      </c>
      <c r="G6691">
        <v>0.48694147383300002</v>
      </c>
    </row>
    <row r="6692" spans="1:7" x14ac:dyDescent="0.2">
      <c r="A6692" t="str">
        <f t="shared" si="560"/>
        <v>INTS5</v>
      </c>
      <c r="B6692" t="s">
        <v>291</v>
      </c>
      <c r="C6692">
        <v>62420558</v>
      </c>
      <c r="D6692" t="s">
        <v>8</v>
      </c>
      <c r="E6692">
        <v>24</v>
      </c>
      <c r="F6692" t="s">
        <v>9490</v>
      </c>
      <c r="G6692">
        <v>0.94206472569699995</v>
      </c>
    </row>
    <row r="6693" spans="1:7" x14ac:dyDescent="0.2">
      <c r="A6693" t="str">
        <f t="shared" ref="A6693:A6702" si="561">"INTS8"</f>
        <v>INTS8</v>
      </c>
      <c r="B6693" t="s">
        <v>1491</v>
      </c>
      <c r="C6693">
        <v>95835636</v>
      </c>
      <c r="D6693" t="s">
        <v>8</v>
      </c>
      <c r="E6693">
        <v>24</v>
      </c>
      <c r="F6693" t="s">
        <v>9491</v>
      </c>
      <c r="G6693">
        <v>5.1910682568100004E-3</v>
      </c>
    </row>
    <row r="6694" spans="1:7" x14ac:dyDescent="0.2">
      <c r="A6694" t="str">
        <f t="shared" si="561"/>
        <v>INTS8</v>
      </c>
      <c r="B6694" t="s">
        <v>1491</v>
      </c>
      <c r="C6694">
        <v>95835552</v>
      </c>
      <c r="D6694" t="s">
        <v>8</v>
      </c>
      <c r="E6694">
        <v>22</v>
      </c>
      <c r="F6694" t="s">
        <v>9492</v>
      </c>
      <c r="G6694">
        <v>0.90035642490199996</v>
      </c>
    </row>
    <row r="6695" spans="1:7" x14ac:dyDescent="0.2">
      <c r="A6695" t="str">
        <f t="shared" si="561"/>
        <v>INTS8</v>
      </c>
      <c r="B6695" t="s">
        <v>1491</v>
      </c>
      <c r="C6695">
        <v>95835812</v>
      </c>
      <c r="D6695" t="s">
        <v>8</v>
      </c>
      <c r="E6695">
        <v>24</v>
      </c>
      <c r="F6695" t="s">
        <v>9493</v>
      </c>
      <c r="G6695">
        <v>9.94453019917E-2</v>
      </c>
    </row>
    <row r="6696" spans="1:7" x14ac:dyDescent="0.2">
      <c r="A6696" t="str">
        <f t="shared" si="561"/>
        <v>INTS8</v>
      </c>
      <c r="B6696" t="s">
        <v>1491</v>
      </c>
      <c r="C6696">
        <v>95835801</v>
      </c>
      <c r="D6696" t="s">
        <v>3</v>
      </c>
      <c r="E6696">
        <v>23</v>
      </c>
      <c r="F6696" t="s">
        <v>9494</v>
      </c>
      <c r="G6696">
        <v>8.7325951713800004E-2</v>
      </c>
    </row>
    <row r="6697" spans="1:7" x14ac:dyDescent="0.2">
      <c r="A6697" t="str">
        <f t="shared" si="561"/>
        <v>INTS8</v>
      </c>
      <c r="B6697" t="s">
        <v>1491</v>
      </c>
      <c r="C6697">
        <v>95835632</v>
      </c>
      <c r="D6697" t="s">
        <v>3</v>
      </c>
      <c r="E6697">
        <v>24</v>
      </c>
      <c r="F6697" t="s">
        <v>9495</v>
      </c>
      <c r="G6697">
        <v>3.9728194821300002E-2</v>
      </c>
    </row>
    <row r="6698" spans="1:7" x14ac:dyDescent="0.2">
      <c r="A6698" t="str">
        <f t="shared" si="561"/>
        <v>INTS8</v>
      </c>
      <c r="B6698" t="s">
        <v>1491</v>
      </c>
      <c r="C6698">
        <v>95835568</v>
      </c>
      <c r="D6698" t="s">
        <v>3</v>
      </c>
      <c r="E6698">
        <v>24</v>
      </c>
      <c r="F6698" t="s">
        <v>9496</v>
      </c>
      <c r="G6698">
        <v>0.76710181578799996</v>
      </c>
    </row>
    <row r="6699" spans="1:7" x14ac:dyDescent="0.2">
      <c r="A6699" t="str">
        <f t="shared" si="561"/>
        <v>INTS8</v>
      </c>
      <c r="B6699" t="s">
        <v>1491</v>
      </c>
      <c r="C6699">
        <v>95835537</v>
      </c>
      <c r="D6699" t="s">
        <v>3</v>
      </c>
      <c r="E6699">
        <v>24</v>
      </c>
      <c r="F6699" t="s">
        <v>9497</v>
      </c>
      <c r="G6699">
        <v>1.0060144471400001</v>
      </c>
    </row>
    <row r="6700" spans="1:7" x14ac:dyDescent="0.2">
      <c r="A6700" t="str">
        <f t="shared" si="561"/>
        <v>INTS8</v>
      </c>
      <c r="B6700" t="s">
        <v>1491</v>
      </c>
      <c r="C6700">
        <v>95835490</v>
      </c>
      <c r="D6700" t="s">
        <v>3</v>
      </c>
      <c r="E6700">
        <v>24</v>
      </c>
      <c r="F6700" t="s">
        <v>9498</v>
      </c>
      <c r="G6700">
        <v>1.0936291279599999</v>
      </c>
    </row>
    <row r="6701" spans="1:7" x14ac:dyDescent="0.2">
      <c r="A6701" t="str">
        <f t="shared" si="561"/>
        <v>INTS8</v>
      </c>
      <c r="B6701" t="s">
        <v>1491</v>
      </c>
      <c r="C6701">
        <v>95835671</v>
      </c>
      <c r="D6701" t="s">
        <v>8</v>
      </c>
      <c r="E6701">
        <v>24</v>
      </c>
      <c r="F6701" t="s">
        <v>9499</v>
      </c>
      <c r="G6701">
        <v>0.13614288069800001</v>
      </c>
    </row>
    <row r="6702" spans="1:7" x14ac:dyDescent="0.2">
      <c r="A6702" t="str">
        <f t="shared" si="561"/>
        <v>INTS8</v>
      </c>
      <c r="B6702" t="s">
        <v>1491</v>
      </c>
      <c r="C6702">
        <v>95835523</v>
      </c>
      <c r="D6702" t="s">
        <v>8</v>
      </c>
      <c r="E6702">
        <v>23</v>
      </c>
      <c r="F6702" t="s">
        <v>9500</v>
      </c>
      <c r="G6702">
        <v>6.5606695976499999E-2</v>
      </c>
    </row>
    <row r="6703" spans="1:7" x14ac:dyDescent="0.2">
      <c r="A6703" t="str">
        <f t="shared" ref="A6703:A6712" si="562">"INTS9"</f>
        <v>INTS9</v>
      </c>
      <c r="B6703" t="s">
        <v>1491</v>
      </c>
      <c r="C6703">
        <v>28747292</v>
      </c>
      <c r="D6703" t="s">
        <v>3</v>
      </c>
      <c r="E6703">
        <v>24</v>
      </c>
      <c r="F6703" t="s">
        <v>9501</v>
      </c>
      <c r="G6703">
        <v>0.266530969023</v>
      </c>
    </row>
    <row r="6704" spans="1:7" x14ac:dyDescent="0.2">
      <c r="A6704" t="str">
        <f t="shared" si="562"/>
        <v>INTS9</v>
      </c>
      <c r="B6704" t="s">
        <v>1491</v>
      </c>
      <c r="C6704">
        <v>28747316</v>
      </c>
      <c r="D6704" t="s">
        <v>3</v>
      </c>
      <c r="E6704">
        <v>23</v>
      </c>
      <c r="F6704" t="s">
        <v>9502</v>
      </c>
      <c r="G6704">
        <v>4.8749276151900001E-2</v>
      </c>
    </row>
    <row r="6705" spans="1:7" x14ac:dyDescent="0.2">
      <c r="A6705" t="str">
        <f t="shared" si="562"/>
        <v>INTS9</v>
      </c>
      <c r="B6705" t="s">
        <v>1491</v>
      </c>
      <c r="C6705">
        <v>28747297</v>
      </c>
      <c r="D6705" t="s">
        <v>3</v>
      </c>
      <c r="E6705">
        <v>24</v>
      </c>
      <c r="F6705" t="s">
        <v>9503</v>
      </c>
      <c r="G6705">
        <v>7.7433978842100001E-2</v>
      </c>
    </row>
    <row r="6706" spans="1:7" x14ac:dyDescent="0.2">
      <c r="A6706" t="str">
        <f t="shared" si="562"/>
        <v>INTS9</v>
      </c>
      <c r="B6706" t="s">
        <v>1491</v>
      </c>
      <c r="C6706">
        <v>28747273</v>
      </c>
      <c r="D6706" t="s">
        <v>3</v>
      </c>
      <c r="E6706">
        <v>24</v>
      </c>
      <c r="F6706" t="s">
        <v>9504</v>
      </c>
      <c r="G6706">
        <v>4.0118155058499999E-2</v>
      </c>
    </row>
    <row r="6707" spans="1:7" x14ac:dyDescent="0.2">
      <c r="A6707" t="str">
        <f t="shared" si="562"/>
        <v>INTS9</v>
      </c>
      <c r="B6707" t="s">
        <v>1491</v>
      </c>
      <c r="C6707">
        <v>28747480</v>
      </c>
      <c r="D6707" t="s">
        <v>3</v>
      </c>
      <c r="E6707">
        <v>22</v>
      </c>
      <c r="F6707" t="s">
        <v>9505</v>
      </c>
      <c r="G6707">
        <v>0.412715297102</v>
      </c>
    </row>
    <row r="6708" spans="1:7" x14ac:dyDescent="0.2">
      <c r="A6708" t="str">
        <f t="shared" si="562"/>
        <v>INTS9</v>
      </c>
      <c r="B6708" t="s">
        <v>1491</v>
      </c>
      <c r="C6708">
        <v>28747473</v>
      </c>
      <c r="D6708" t="s">
        <v>3</v>
      </c>
      <c r="E6708">
        <v>24</v>
      </c>
      <c r="F6708" t="s">
        <v>9506</v>
      </c>
      <c r="G6708">
        <v>6.7925791724100001E-2</v>
      </c>
    </row>
    <row r="6709" spans="1:7" x14ac:dyDescent="0.2">
      <c r="A6709" t="str">
        <f t="shared" si="562"/>
        <v>INTS9</v>
      </c>
      <c r="B6709" t="s">
        <v>1491</v>
      </c>
      <c r="C6709">
        <v>28747364</v>
      </c>
      <c r="D6709" t="s">
        <v>3</v>
      </c>
      <c r="E6709">
        <v>22</v>
      </c>
      <c r="F6709" t="s">
        <v>9507</v>
      </c>
      <c r="G6709">
        <v>1.86017469348E-2</v>
      </c>
    </row>
    <row r="6710" spans="1:7" x14ac:dyDescent="0.2">
      <c r="A6710" t="str">
        <f t="shared" si="562"/>
        <v>INTS9</v>
      </c>
      <c r="B6710" t="s">
        <v>1491</v>
      </c>
      <c r="C6710">
        <v>28747458</v>
      </c>
      <c r="D6710" t="s">
        <v>3</v>
      </c>
      <c r="E6710">
        <v>24</v>
      </c>
      <c r="F6710" t="s">
        <v>9508</v>
      </c>
      <c r="G6710">
        <v>2.3207537338800002</v>
      </c>
    </row>
    <row r="6711" spans="1:7" x14ac:dyDescent="0.2">
      <c r="A6711" t="str">
        <f t="shared" si="562"/>
        <v>INTS9</v>
      </c>
      <c r="B6711" t="s">
        <v>1491</v>
      </c>
      <c r="C6711">
        <v>28747254</v>
      </c>
      <c r="D6711" t="s">
        <v>3</v>
      </c>
      <c r="E6711">
        <v>24</v>
      </c>
      <c r="F6711" t="s">
        <v>9509</v>
      </c>
      <c r="G6711">
        <v>9.7393740491700007E-2</v>
      </c>
    </row>
    <row r="6712" spans="1:7" x14ac:dyDescent="0.2">
      <c r="A6712" t="str">
        <f t="shared" si="562"/>
        <v>INTS9</v>
      </c>
      <c r="B6712" t="s">
        <v>1491</v>
      </c>
      <c r="C6712">
        <v>28747444</v>
      </c>
      <c r="D6712" t="s">
        <v>3</v>
      </c>
      <c r="E6712">
        <v>25</v>
      </c>
      <c r="F6712" t="s">
        <v>9510</v>
      </c>
      <c r="G6712">
        <v>0.153099215585</v>
      </c>
    </row>
    <row r="6713" spans="1:7" x14ac:dyDescent="0.2">
      <c r="A6713" t="str">
        <f t="shared" ref="A6713:A6722" si="563">"IP6K2"</f>
        <v>IP6K2</v>
      </c>
      <c r="B6713" t="s">
        <v>114</v>
      </c>
      <c r="C6713">
        <v>48754429</v>
      </c>
      <c r="D6713" t="s">
        <v>3</v>
      </c>
      <c r="E6713">
        <v>24</v>
      </c>
      <c r="F6713" t="s">
        <v>9511</v>
      </c>
      <c r="G6713">
        <v>1.00320171425</v>
      </c>
    </row>
    <row r="6714" spans="1:7" x14ac:dyDescent="0.2">
      <c r="A6714" t="str">
        <f t="shared" si="563"/>
        <v>IP6K2</v>
      </c>
      <c r="B6714" t="s">
        <v>114</v>
      </c>
      <c r="C6714">
        <v>48754707</v>
      </c>
      <c r="D6714" t="s">
        <v>8</v>
      </c>
      <c r="E6714">
        <v>24</v>
      </c>
      <c r="F6714" t="s">
        <v>9512</v>
      </c>
      <c r="G6714">
        <v>0.54810122096500002</v>
      </c>
    </row>
    <row r="6715" spans="1:7" x14ac:dyDescent="0.2">
      <c r="A6715" t="str">
        <f t="shared" si="563"/>
        <v>IP6K2</v>
      </c>
      <c r="B6715" t="s">
        <v>114</v>
      </c>
      <c r="C6715">
        <v>48754454</v>
      </c>
      <c r="D6715" t="s">
        <v>3</v>
      </c>
      <c r="E6715">
        <v>23</v>
      </c>
      <c r="F6715" t="s">
        <v>9513</v>
      </c>
      <c r="G6715">
        <v>0.34878961845700002</v>
      </c>
    </row>
    <row r="6716" spans="1:7" x14ac:dyDescent="0.2">
      <c r="A6716" t="str">
        <f t="shared" si="563"/>
        <v>IP6K2</v>
      </c>
      <c r="B6716" t="s">
        <v>114</v>
      </c>
      <c r="C6716">
        <v>48754601</v>
      </c>
      <c r="D6716" t="s">
        <v>3</v>
      </c>
      <c r="E6716">
        <v>24</v>
      </c>
      <c r="F6716" t="s">
        <v>9514</v>
      </c>
      <c r="G6716">
        <v>1.0113266593700001</v>
      </c>
    </row>
    <row r="6717" spans="1:7" x14ac:dyDescent="0.2">
      <c r="A6717" t="str">
        <f t="shared" si="563"/>
        <v>IP6K2</v>
      </c>
      <c r="B6717" t="s">
        <v>114</v>
      </c>
      <c r="C6717">
        <v>48754569</v>
      </c>
      <c r="D6717" t="s">
        <v>3</v>
      </c>
      <c r="E6717">
        <v>24</v>
      </c>
      <c r="F6717" t="s">
        <v>9515</v>
      </c>
      <c r="G6717">
        <v>0.98547162638100005</v>
      </c>
    </row>
    <row r="6718" spans="1:7" x14ac:dyDescent="0.2">
      <c r="A6718" t="str">
        <f t="shared" si="563"/>
        <v>IP6K2</v>
      </c>
      <c r="B6718" t="s">
        <v>114</v>
      </c>
      <c r="C6718">
        <v>48754401</v>
      </c>
      <c r="D6718" t="s">
        <v>3</v>
      </c>
      <c r="E6718">
        <v>24</v>
      </c>
      <c r="F6718" t="s">
        <v>9516</v>
      </c>
      <c r="G6718">
        <v>0.29869595953299999</v>
      </c>
    </row>
    <row r="6719" spans="1:7" x14ac:dyDescent="0.2">
      <c r="A6719" t="str">
        <f t="shared" si="563"/>
        <v>IP6K2</v>
      </c>
      <c r="B6719" t="s">
        <v>114</v>
      </c>
      <c r="C6719">
        <v>48754500</v>
      </c>
      <c r="D6719" t="s">
        <v>3</v>
      </c>
      <c r="E6719">
        <v>24</v>
      </c>
      <c r="F6719" t="s">
        <v>9517</v>
      </c>
      <c r="G6719">
        <v>0.67431241587199997</v>
      </c>
    </row>
    <row r="6720" spans="1:7" x14ac:dyDescent="0.2">
      <c r="A6720" t="str">
        <f t="shared" si="563"/>
        <v>IP6K2</v>
      </c>
      <c r="B6720" t="s">
        <v>114</v>
      </c>
      <c r="C6720">
        <v>48754554</v>
      </c>
      <c r="D6720" t="s">
        <v>3</v>
      </c>
      <c r="E6720">
        <v>24</v>
      </c>
      <c r="F6720" t="s">
        <v>9518</v>
      </c>
      <c r="G6720">
        <v>0.77324372051500001</v>
      </c>
    </row>
    <row r="6721" spans="1:7" x14ac:dyDescent="0.2">
      <c r="A6721" t="str">
        <f t="shared" si="563"/>
        <v>IP6K2</v>
      </c>
      <c r="B6721" t="s">
        <v>114</v>
      </c>
      <c r="C6721">
        <v>48754619</v>
      </c>
      <c r="D6721" t="s">
        <v>3</v>
      </c>
      <c r="E6721">
        <v>23</v>
      </c>
      <c r="F6721" t="s">
        <v>9519</v>
      </c>
      <c r="G6721">
        <v>0.61592245460200001</v>
      </c>
    </row>
    <row r="6722" spans="1:7" x14ac:dyDescent="0.2">
      <c r="A6722" t="str">
        <f t="shared" si="563"/>
        <v>IP6K2</v>
      </c>
      <c r="B6722" t="s">
        <v>114</v>
      </c>
      <c r="C6722">
        <v>48754605</v>
      </c>
      <c r="D6722" t="s">
        <v>8</v>
      </c>
      <c r="E6722">
        <v>24</v>
      </c>
      <c r="F6722" t="s">
        <v>9520</v>
      </c>
      <c r="G6722">
        <v>2.4811587907199999E-2</v>
      </c>
    </row>
    <row r="6723" spans="1:7" x14ac:dyDescent="0.2">
      <c r="A6723" t="str">
        <f t="shared" ref="A6723:A6732" si="564">"IPO13"</f>
        <v>IPO13</v>
      </c>
      <c r="B6723" t="s">
        <v>35</v>
      </c>
      <c r="C6723">
        <v>44412807</v>
      </c>
      <c r="D6723" t="s">
        <v>8</v>
      </c>
      <c r="E6723">
        <v>22</v>
      </c>
      <c r="F6723" t="s">
        <v>9521</v>
      </c>
      <c r="G6723">
        <v>0.38508411033899997</v>
      </c>
    </row>
    <row r="6724" spans="1:7" x14ac:dyDescent="0.2">
      <c r="A6724" t="str">
        <f t="shared" si="564"/>
        <v>IPO13</v>
      </c>
      <c r="B6724" t="s">
        <v>35</v>
      </c>
      <c r="C6724">
        <v>44412819</v>
      </c>
      <c r="D6724" t="s">
        <v>3</v>
      </c>
      <c r="E6724">
        <v>24</v>
      </c>
      <c r="F6724" t="s">
        <v>9522</v>
      </c>
      <c r="G6724">
        <v>0.47082596512500002</v>
      </c>
    </row>
    <row r="6725" spans="1:7" x14ac:dyDescent="0.2">
      <c r="A6725" t="str">
        <f t="shared" si="564"/>
        <v>IPO13</v>
      </c>
      <c r="B6725" t="s">
        <v>35</v>
      </c>
      <c r="C6725">
        <v>44412790</v>
      </c>
      <c r="D6725" t="s">
        <v>3</v>
      </c>
      <c r="E6725">
        <v>22</v>
      </c>
      <c r="F6725" t="s">
        <v>9523</v>
      </c>
      <c r="G6725">
        <v>0.69499248306399997</v>
      </c>
    </row>
    <row r="6726" spans="1:7" x14ac:dyDescent="0.2">
      <c r="A6726" t="str">
        <f t="shared" si="564"/>
        <v>IPO13</v>
      </c>
      <c r="B6726" t="s">
        <v>35</v>
      </c>
      <c r="C6726">
        <v>44412773</v>
      </c>
      <c r="D6726" t="s">
        <v>3</v>
      </c>
      <c r="E6726">
        <v>21</v>
      </c>
      <c r="F6726" t="s">
        <v>9524</v>
      </c>
      <c r="G6726">
        <v>0.15148637017300001</v>
      </c>
    </row>
    <row r="6727" spans="1:7" x14ac:dyDescent="0.2">
      <c r="A6727" t="str">
        <f t="shared" si="564"/>
        <v>IPO13</v>
      </c>
      <c r="B6727" t="s">
        <v>35</v>
      </c>
      <c r="C6727">
        <v>44412842</v>
      </c>
      <c r="D6727" t="s">
        <v>3</v>
      </c>
      <c r="E6727">
        <v>24</v>
      </c>
      <c r="F6727" t="s">
        <v>9525</v>
      </c>
      <c r="G6727">
        <v>0.49800536966199999</v>
      </c>
    </row>
    <row r="6728" spans="1:7" x14ac:dyDescent="0.2">
      <c r="A6728" t="str">
        <f t="shared" si="564"/>
        <v>IPO13</v>
      </c>
      <c r="B6728" t="s">
        <v>35</v>
      </c>
      <c r="C6728">
        <v>44412595</v>
      </c>
      <c r="D6728" t="s">
        <v>8</v>
      </c>
      <c r="E6728">
        <v>23</v>
      </c>
      <c r="F6728" t="s">
        <v>9526</v>
      </c>
      <c r="G6728">
        <v>1.8242743733299999E-2</v>
      </c>
    </row>
    <row r="6729" spans="1:7" x14ac:dyDescent="0.2">
      <c r="A6729" t="str">
        <f t="shared" si="564"/>
        <v>IPO13</v>
      </c>
      <c r="B6729" t="s">
        <v>35</v>
      </c>
      <c r="C6729">
        <v>44412665</v>
      </c>
      <c r="D6729" t="s">
        <v>8</v>
      </c>
      <c r="E6729">
        <v>24</v>
      </c>
      <c r="F6729" t="s">
        <v>9527</v>
      </c>
      <c r="G6729">
        <v>0.65462609644900005</v>
      </c>
    </row>
    <row r="6730" spans="1:7" x14ac:dyDescent="0.2">
      <c r="A6730" t="str">
        <f t="shared" si="564"/>
        <v>IPO13</v>
      </c>
      <c r="B6730" t="s">
        <v>35</v>
      </c>
      <c r="C6730">
        <v>44412695</v>
      </c>
      <c r="D6730" t="s">
        <v>8</v>
      </c>
      <c r="E6730">
        <v>24</v>
      </c>
      <c r="F6730" t="s">
        <v>9528</v>
      </c>
      <c r="G6730">
        <v>0.74150349869099996</v>
      </c>
    </row>
    <row r="6731" spans="1:7" x14ac:dyDescent="0.2">
      <c r="A6731" t="str">
        <f t="shared" si="564"/>
        <v>IPO13</v>
      </c>
      <c r="B6731" t="s">
        <v>35</v>
      </c>
      <c r="C6731">
        <v>44412713</v>
      </c>
      <c r="D6731" t="s">
        <v>8</v>
      </c>
      <c r="E6731">
        <v>23</v>
      </c>
      <c r="F6731" t="s">
        <v>9529</v>
      </c>
      <c r="G6731">
        <v>1.56350401825</v>
      </c>
    </row>
    <row r="6732" spans="1:7" x14ac:dyDescent="0.2">
      <c r="A6732" t="str">
        <f t="shared" si="564"/>
        <v>IPO13</v>
      </c>
      <c r="B6732" t="s">
        <v>35</v>
      </c>
      <c r="C6732">
        <v>44412875</v>
      </c>
      <c r="D6732" t="s">
        <v>8</v>
      </c>
      <c r="E6732">
        <v>24</v>
      </c>
      <c r="F6732" t="s">
        <v>9530</v>
      </c>
      <c r="G6732">
        <v>0.21023302611200001</v>
      </c>
    </row>
    <row r="6733" spans="1:7" x14ac:dyDescent="0.2">
      <c r="A6733" t="str">
        <f t="shared" ref="A6733:A6749" si="565">"IPO7"</f>
        <v>IPO7</v>
      </c>
      <c r="B6733" t="s">
        <v>291</v>
      </c>
      <c r="C6733">
        <v>9406417</v>
      </c>
      <c r="D6733" t="s">
        <v>8</v>
      </c>
      <c r="E6733">
        <v>24</v>
      </c>
      <c r="F6733" t="s">
        <v>9531</v>
      </c>
      <c r="G6733">
        <v>0.16181555480099999</v>
      </c>
    </row>
    <row r="6734" spans="1:7" x14ac:dyDescent="0.2">
      <c r="A6734" t="str">
        <f t="shared" si="565"/>
        <v>IPO7</v>
      </c>
      <c r="B6734" t="s">
        <v>291</v>
      </c>
      <c r="C6734">
        <v>9406288</v>
      </c>
      <c r="D6734" t="s">
        <v>8</v>
      </c>
      <c r="E6734">
        <v>24</v>
      </c>
      <c r="F6734" t="s">
        <v>9532</v>
      </c>
      <c r="G6734">
        <v>0.38388888644199998</v>
      </c>
    </row>
    <row r="6735" spans="1:7" x14ac:dyDescent="0.2">
      <c r="A6735" t="str">
        <f t="shared" si="565"/>
        <v>IPO7</v>
      </c>
      <c r="B6735" t="s">
        <v>291</v>
      </c>
      <c r="C6735">
        <v>9406229</v>
      </c>
      <c r="D6735" t="s">
        <v>8</v>
      </c>
      <c r="E6735">
        <v>24</v>
      </c>
      <c r="F6735" t="s">
        <v>9533</v>
      </c>
      <c r="G6735">
        <v>2.4630192123100001E-2</v>
      </c>
    </row>
    <row r="6736" spans="1:7" x14ac:dyDescent="0.2">
      <c r="A6736" t="str">
        <f t="shared" si="565"/>
        <v>IPO7</v>
      </c>
      <c r="B6736" t="s">
        <v>291</v>
      </c>
      <c r="C6736">
        <v>9406381</v>
      </c>
      <c r="D6736" t="s">
        <v>3</v>
      </c>
      <c r="E6736">
        <v>24</v>
      </c>
      <c r="F6736" t="s">
        <v>9534</v>
      </c>
      <c r="G6736">
        <v>9.9515684970799996E-3</v>
      </c>
    </row>
    <row r="6737" spans="1:7" x14ac:dyDescent="0.2">
      <c r="A6737" t="str">
        <f t="shared" si="565"/>
        <v>IPO7</v>
      </c>
      <c r="B6737" t="s">
        <v>291</v>
      </c>
      <c r="C6737">
        <v>9406282</v>
      </c>
      <c r="D6737" t="s">
        <v>3</v>
      </c>
      <c r="E6737">
        <v>24</v>
      </c>
      <c r="F6737" t="s">
        <v>9535</v>
      </c>
      <c r="G6737">
        <v>0.105550253491</v>
      </c>
    </row>
    <row r="6738" spans="1:7" x14ac:dyDescent="0.2">
      <c r="A6738" t="str">
        <f t="shared" si="565"/>
        <v>IPO7</v>
      </c>
      <c r="B6738" t="s">
        <v>291</v>
      </c>
      <c r="C6738">
        <v>9406424</v>
      </c>
      <c r="D6738" t="s">
        <v>8</v>
      </c>
      <c r="E6738">
        <v>23</v>
      </c>
      <c r="F6738" t="s">
        <v>9536</v>
      </c>
      <c r="G6738">
        <v>-6.5821751032699993E-2</v>
      </c>
    </row>
    <row r="6739" spans="1:7" x14ac:dyDescent="0.2">
      <c r="A6739" t="str">
        <f t="shared" si="565"/>
        <v>IPO7</v>
      </c>
      <c r="B6739" t="s">
        <v>291</v>
      </c>
      <c r="C6739">
        <v>9406150</v>
      </c>
      <c r="D6739" t="s">
        <v>3</v>
      </c>
      <c r="E6739">
        <v>22</v>
      </c>
      <c r="F6739" t="s">
        <v>9537</v>
      </c>
      <c r="G6739">
        <v>0.20600971272800001</v>
      </c>
    </row>
    <row r="6740" spans="1:7" x14ac:dyDescent="0.2">
      <c r="A6740" t="str">
        <f t="shared" si="565"/>
        <v>IPO7</v>
      </c>
      <c r="B6740" t="s">
        <v>291</v>
      </c>
      <c r="C6740">
        <v>9406277</v>
      </c>
      <c r="D6740" t="s">
        <v>3</v>
      </c>
      <c r="E6740">
        <v>24</v>
      </c>
      <c r="F6740" t="s">
        <v>9538</v>
      </c>
      <c r="G6740">
        <v>0.27885188373399999</v>
      </c>
    </row>
    <row r="6741" spans="1:7" x14ac:dyDescent="0.2">
      <c r="A6741" t="str">
        <f t="shared" si="565"/>
        <v>IPO7</v>
      </c>
      <c r="B6741" t="s">
        <v>291</v>
      </c>
      <c r="C6741">
        <v>9406283</v>
      </c>
      <c r="D6741" t="s">
        <v>3</v>
      </c>
      <c r="E6741">
        <v>23</v>
      </c>
      <c r="F6741" t="s">
        <v>9539</v>
      </c>
      <c r="G6741">
        <v>2.6920782014399999E-2</v>
      </c>
    </row>
    <row r="6742" spans="1:7" x14ac:dyDescent="0.2">
      <c r="A6742" t="str">
        <f t="shared" si="565"/>
        <v>IPO7</v>
      </c>
      <c r="B6742" t="s">
        <v>291</v>
      </c>
      <c r="C6742">
        <v>9406294</v>
      </c>
      <c r="D6742" t="s">
        <v>3</v>
      </c>
      <c r="E6742">
        <v>22</v>
      </c>
      <c r="F6742" t="s">
        <v>9540</v>
      </c>
      <c r="G6742">
        <v>-7.1197766026500006E-2</v>
      </c>
    </row>
    <row r="6743" spans="1:7" x14ac:dyDescent="0.2">
      <c r="A6743" t="str">
        <f t="shared" si="565"/>
        <v>IPO7</v>
      </c>
      <c r="B6743" t="s">
        <v>291</v>
      </c>
      <c r="C6743">
        <v>9406381</v>
      </c>
      <c r="D6743" t="s">
        <v>3</v>
      </c>
      <c r="E6743">
        <v>23</v>
      </c>
      <c r="F6743" t="s">
        <v>9541</v>
      </c>
      <c r="G6743">
        <v>1.6511737699600001E-4</v>
      </c>
    </row>
    <row r="6744" spans="1:7" x14ac:dyDescent="0.2">
      <c r="A6744" t="str">
        <f t="shared" si="565"/>
        <v>IPO7</v>
      </c>
      <c r="B6744" t="s">
        <v>291</v>
      </c>
      <c r="C6744">
        <v>9406160</v>
      </c>
      <c r="D6744" t="s">
        <v>8</v>
      </c>
      <c r="E6744">
        <v>24</v>
      </c>
      <c r="F6744" t="s">
        <v>9542</v>
      </c>
      <c r="G6744">
        <v>0.31499399588799998</v>
      </c>
    </row>
    <row r="6745" spans="1:7" x14ac:dyDescent="0.2">
      <c r="A6745" t="str">
        <f t="shared" si="565"/>
        <v>IPO7</v>
      </c>
      <c r="B6745" t="s">
        <v>291</v>
      </c>
      <c r="C6745">
        <v>9406168</v>
      </c>
      <c r="D6745" t="s">
        <v>8</v>
      </c>
      <c r="E6745">
        <v>23</v>
      </c>
      <c r="F6745" t="s">
        <v>9543</v>
      </c>
      <c r="G6745">
        <v>1.84078863249</v>
      </c>
    </row>
    <row r="6746" spans="1:7" x14ac:dyDescent="0.2">
      <c r="A6746" t="str">
        <f t="shared" si="565"/>
        <v>IPO7</v>
      </c>
      <c r="B6746" t="s">
        <v>291</v>
      </c>
      <c r="C6746">
        <v>9406180</v>
      </c>
      <c r="D6746" t="s">
        <v>8</v>
      </c>
      <c r="E6746">
        <v>22</v>
      </c>
      <c r="F6746" t="s">
        <v>9544</v>
      </c>
      <c r="G6746">
        <v>0.66453182555900003</v>
      </c>
    </row>
    <row r="6747" spans="1:7" x14ac:dyDescent="0.2">
      <c r="A6747" t="str">
        <f t="shared" si="565"/>
        <v>IPO7</v>
      </c>
      <c r="B6747" t="s">
        <v>291</v>
      </c>
      <c r="C6747">
        <v>9406414</v>
      </c>
      <c r="D6747" t="s">
        <v>8</v>
      </c>
      <c r="E6747">
        <v>24</v>
      </c>
      <c r="F6747" t="s">
        <v>9545</v>
      </c>
      <c r="G6747">
        <v>-4.8951547133100001E-2</v>
      </c>
    </row>
    <row r="6748" spans="1:7" x14ac:dyDescent="0.2">
      <c r="A6748" t="str">
        <f t="shared" si="565"/>
        <v>IPO7</v>
      </c>
      <c r="B6748" t="s">
        <v>291</v>
      </c>
      <c r="C6748">
        <v>9406118</v>
      </c>
      <c r="D6748" t="s">
        <v>3</v>
      </c>
      <c r="E6748">
        <v>24</v>
      </c>
      <c r="F6748" t="s">
        <v>9546</v>
      </c>
      <c r="G6748">
        <v>-4.4577435684299997E-2</v>
      </c>
    </row>
    <row r="6749" spans="1:7" x14ac:dyDescent="0.2">
      <c r="A6749" t="str">
        <f t="shared" si="565"/>
        <v>IPO7</v>
      </c>
      <c r="B6749" t="s">
        <v>291</v>
      </c>
      <c r="C6749">
        <v>9406359</v>
      </c>
      <c r="D6749" t="s">
        <v>3</v>
      </c>
      <c r="E6749">
        <v>24</v>
      </c>
      <c r="F6749" t="s">
        <v>9547</v>
      </c>
      <c r="G6749">
        <v>0.49467954195199998</v>
      </c>
    </row>
    <row r="6750" spans="1:7" x14ac:dyDescent="0.2">
      <c r="A6750" t="str">
        <f t="shared" ref="A6750:A6769" si="566">"IQUB"</f>
        <v>IQUB</v>
      </c>
      <c r="B6750" t="s">
        <v>2</v>
      </c>
      <c r="C6750">
        <v>123172746</v>
      </c>
      <c r="D6750" t="s">
        <v>8</v>
      </c>
      <c r="E6750">
        <v>23</v>
      </c>
      <c r="F6750" t="s">
        <v>9548</v>
      </c>
      <c r="G6750">
        <v>0.13652451121500001</v>
      </c>
    </row>
    <row r="6751" spans="1:7" x14ac:dyDescent="0.2">
      <c r="A6751" t="str">
        <f t="shared" si="566"/>
        <v>IQUB</v>
      </c>
      <c r="B6751" t="s">
        <v>2</v>
      </c>
      <c r="C6751">
        <v>123172863</v>
      </c>
      <c r="D6751" t="s">
        <v>3</v>
      </c>
      <c r="E6751">
        <v>24</v>
      </c>
      <c r="F6751" t="s">
        <v>4323</v>
      </c>
      <c r="G6751">
        <v>-4.1603363646700003E-2</v>
      </c>
    </row>
    <row r="6752" spans="1:7" x14ac:dyDescent="0.2">
      <c r="A6752" t="str">
        <f t="shared" si="566"/>
        <v>IQUB</v>
      </c>
      <c r="B6752" t="s">
        <v>2</v>
      </c>
      <c r="C6752">
        <v>123172906</v>
      </c>
      <c r="D6752" t="s">
        <v>3</v>
      </c>
      <c r="E6752">
        <v>27</v>
      </c>
      <c r="F6752" t="s">
        <v>9549</v>
      </c>
      <c r="G6752">
        <v>4.75355760635E-2</v>
      </c>
    </row>
    <row r="6753" spans="1:7" x14ac:dyDescent="0.2">
      <c r="A6753" t="str">
        <f t="shared" si="566"/>
        <v>IQUB</v>
      </c>
      <c r="B6753" t="s">
        <v>2</v>
      </c>
      <c r="C6753">
        <v>123172911</v>
      </c>
      <c r="D6753" t="s">
        <v>3</v>
      </c>
      <c r="E6753">
        <v>22</v>
      </c>
      <c r="F6753" t="s">
        <v>9550</v>
      </c>
      <c r="G6753">
        <v>-3.7238706217399997E-2</v>
      </c>
    </row>
    <row r="6754" spans="1:7" x14ac:dyDescent="0.2">
      <c r="A6754" t="str">
        <f t="shared" si="566"/>
        <v>IQUB</v>
      </c>
      <c r="B6754" t="s">
        <v>2</v>
      </c>
      <c r="C6754">
        <v>123174512</v>
      </c>
      <c r="D6754" t="s">
        <v>3</v>
      </c>
      <c r="E6754">
        <v>22</v>
      </c>
      <c r="F6754" t="s">
        <v>9551</v>
      </c>
      <c r="G6754">
        <v>-2.7062346257400002E-2</v>
      </c>
    </row>
    <row r="6755" spans="1:7" x14ac:dyDescent="0.2">
      <c r="A6755" t="str">
        <f t="shared" si="566"/>
        <v>IQUB</v>
      </c>
      <c r="B6755" t="s">
        <v>2</v>
      </c>
      <c r="C6755">
        <v>123174420</v>
      </c>
      <c r="D6755" t="s">
        <v>3</v>
      </c>
      <c r="E6755">
        <v>24</v>
      </c>
      <c r="F6755" t="s">
        <v>9552</v>
      </c>
      <c r="G6755">
        <v>-9.8827484960100007E-2</v>
      </c>
    </row>
    <row r="6756" spans="1:7" x14ac:dyDescent="0.2">
      <c r="A6756" t="str">
        <f t="shared" si="566"/>
        <v>IQUB</v>
      </c>
      <c r="B6756" t="s">
        <v>2</v>
      </c>
      <c r="C6756">
        <v>123174461</v>
      </c>
      <c r="D6756" t="s">
        <v>3</v>
      </c>
      <c r="E6756">
        <v>24</v>
      </c>
      <c r="F6756" t="s">
        <v>9553</v>
      </c>
      <c r="G6756">
        <v>6.5451965053899996E-2</v>
      </c>
    </row>
    <row r="6757" spans="1:7" x14ac:dyDescent="0.2">
      <c r="A6757" t="str">
        <f t="shared" si="566"/>
        <v>IQUB</v>
      </c>
      <c r="B6757" t="s">
        <v>2</v>
      </c>
      <c r="C6757">
        <v>123172919</v>
      </c>
      <c r="D6757" t="s">
        <v>8</v>
      </c>
      <c r="E6757">
        <v>24</v>
      </c>
      <c r="F6757" t="s">
        <v>9554</v>
      </c>
      <c r="G6757">
        <v>5.62217712422E-2</v>
      </c>
    </row>
    <row r="6758" spans="1:7" x14ac:dyDescent="0.2">
      <c r="A6758" t="str">
        <f t="shared" si="566"/>
        <v>IQUB</v>
      </c>
      <c r="B6758" t="s">
        <v>2</v>
      </c>
      <c r="C6758">
        <v>123174544</v>
      </c>
      <c r="D6758" t="s">
        <v>3</v>
      </c>
      <c r="E6758">
        <v>24</v>
      </c>
      <c r="F6758" t="s">
        <v>9555</v>
      </c>
      <c r="G6758">
        <v>1.11250603011E-2</v>
      </c>
    </row>
    <row r="6759" spans="1:7" x14ac:dyDescent="0.2">
      <c r="A6759" t="str">
        <f t="shared" si="566"/>
        <v>IQUB</v>
      </c>
      <c r="B6759" t="s">
        <v>2</v>
      </c>
      <c r="C6759">
        <v>123174584</v>
      </c>
      <c r="D6759" t="s">
        <v>3</v>
      </c>
      <c r="E6759">
        <v>24</v>
      </c>
      <c r="F6759" t="s">
        <v>9556</v>
      </c>
      <c r="G6759">
        <v>5.1169139838300001E-2</v>
      </c>
    </row>
    <row r="6760" spans="1:7" x14ac:dyDescent="0.2">
      <c r="A6760" t="str">
        <f t="shared" si="566"/>
        <v>IQUB</v>
      </c>
      <c r="B6760" t="s">
        <v>2</v>
      </c>
      <c r="C6760">
        <v>123172923</v>
      </c>
      <c r="D6760" t="s">
        <v>3</v>
      </c>
      <c r="E6760">
        <v>23</v>
      </c>
      <c r="F6760" t="s">
        <v>9557</v>
      </c>
      <c r="G6760">
        <v>3.2193496347799999E-2</v>
      </c>
    </row>
    <row r="6761" spans="1:7" x14ac:dyDescent="0.2">
      <c r="A6761" t="str">
        <f t="shared" si="566"/>
        <v>IQUB</v>
      </c>
      <c r="B6761" t="s">
        <v>2</v>
      </c>
      <c r="C6761">
        <v>123172980</v>
      </c>
      <c r="D6761" t="s">
        <v>8</v>
      </c>
      <c r="E6761">
        <v>23</v>
      </c>
      <c r="F6761" t="s">
        <v>4318</v>
      </c>
      <c r="G6761">
        <v>0.91817889401599995</v>
      </c>
    </row>
    <row r="6762" spans="1:7" x14ac:dyDescent="0.2">
      <c r="A6762" t="str">
        <f t="shared" si="566"/>
        <v>IQUB</v>
      </c>
      <c r="B6762" t="s">
        <v>2</v>
      </c>
      <c r="C6762">
        <v>123173033</v>
      </c>
      <c r="D6762" t="s">
        <v>8</v>
      </c>
      <c r="E6762">
        <v>24</v>
      </c>
      <c r="F6762" t="s">
        <v>9558</v>
      </c>
      <c r="G6762">
        <v>0.99024395174500002</v>
      </c>
    </row>
    <row r="6763" spans="1:7" x14ac:dyDescent="0.2">
      <c r="A6763" t="str">
        <f t="shared" si="566"/>
        <v>IQUB</v>
      </c>
      <c r="B6763" t="s">
        <v>2</v>
      </c>
      <c r="C6763">
        <v>123174606</v>
      </c>
      <c r="D6763" t="s">
        <v>3</v>
      </c>
      <c r="E6763">
        <v>22</v>
      </c>
      <c r="F6763" t="s">
        <v>9559</v>
      </c>
      <c r="G6763">
        <v>-1.46553989266E-2</v>
      </c>
    </row>
    <row r="6764" spans="1:7" x14ac:dyDescent="0.2">
      <c r="A6764" t="str">
        <f t="shared" si="566"/>
        <v>IQUB</v>
      </c>
      <c r="B6764" t="s">
        <v>2</v>
      </c>
      <c r="C6764">
        <v>123173011</v>
      </c>
      <c r="D6764" t="s">
        <v>8</v>
      </c>
      <c r="E6764">
        <v>24</v>
      </c>
      <c r="F6764" t="s">
        <v>9560</v>
      </c>
      <c r="G6764">
        <v>1.0915771542399999</v>
      </c>
    </row>
    <row r="6765" spans="1:7" x14ac:dyDescent="0.2">
      <c r="A6765" t="str">
        <f t="shared" si="566"/>
        <v>IQUB</v>
      </c>
      <c r="B6765" t="s">
        <v>2</v>
      </c>
      <c r="C6765">
        <v>123174591</v>
      </c>
      <c r="D6765" t="s">
        <v>3</v>
      </c>
      <c r="E6765">
        <v>23</v>
      </c>
      <c r="F6765" t="s">
        <v>9561</v>
      </c>
      <c r="G6765">
        <v>4.2395682142700002E-2</v>
      </c>
    </row>
    <row r="6766" spans="1:7" x14ac:dyDescent="0.2">
      <c r="A6766" t="str">
        <f t="shared" si="566"/>
        <v>IQUB</v>
      </c>
      <c r="B6766" t="s">
        <v>2</v>
      </c>
      <c r="C6766">
        <v>123174497</v>
      </c>
      <c r="D6766" t="s">
        <v>8</v>
      </c>
      <c r="E6766">
        <v>23</v>
      </c>
      <c r="F6766" t="s">
        <v>9562</v>
      </c>
      <c r="G6766">
        <v>1.9642789164700001E-2</v>
      </c>
    </row>
    <row r="6767" spans="1:7" x14ac:dyDescent="0.2">
      <c r="A6767" t="str">
        <f t="shared" si="566"/>
        <v>IQUB</v>
      </c>
      <c r="B6767" t="s">
        <v>2</v>
      </c>
      <c r="C6767">
        <v>123174516</v>
      </c>
      <c r="D6767" t="s">
        <v>8</v>
      </c>
      <c r="E6767">
        <v>24</v>
      </c>
      <c r="F6767" t="s">
        <v>9563</v>
      </c>
      <c r="G6767">
        <v>2.6067597716599999E-2</v>
      </c>
    </row>
    <row r="6768" spans="1:7" x14ac:dyDescent="0.2">
      <c r="A6768" t="str">
        <f t="shared" si="566"/>
        <v>IQUB</v>
      </c>
      <c r="B6768" t="s">
        <v>2</v>
      </c>
      <c r="C6768">
        <v>123174656</v>
      </c>
      <c r="D6768" t="s">
        <v>8</v>
      </c>
      <c r="E6768">
        <v>24</v>
      </c>
      <c r="F6768" t="s">
        <v>9564</v>
      </c>
      <c r="G6768">
        <v>3.1269380834799999E-2</v>
      </c>
    </row>
    <row r="6769" spans="1:7" x14ac:dyDescent="0.2">
      <c r="A6769" t="str">
        <f t="shared" si="566"/>
        <v>IQUB</v>
      </c>
      <c r="B6769" t="s">
        <v>2</v>
      </c>
      <c r="C6769">
        <v>123173003</v>
      </c>
      <c r="D6769" t="s">
        <v>8</v>
      </c>
      <c r="E6769">
        <v>23</v>
      </c>
      <c r="F6769" t="s">
        <v>9565</v>
      </c>
      <c r="G6769">
        <v>0.44550425528400001</v>
      </c>
    </row>
    <row r="6770" spans="1:7" x14ac:dyDescent="0.2">
      <c r="A6770" t="str">
        <f t="shared" ref="A6770:A6779" si="567">"ISCA1"</f>
        <v>ISCA1</v>
      </c>
      <c r="B6770" t="s">
        <v>15</v>
      </c>
      <c r="C6770">
        <v>88897176</v>
      </c>
      <c r="D6770" t="s">
        <v>3</v>
      </c>
      <c r="E6770">
        <v>24</v>
      </c>
      <c r="F6770" t="s">
        <v>9566</v>
      </c>
      <c r="G6770">
        <v>0.68137043443800005</v>
      </c>
    </row>
    <row r="6771" spans="1:7" x14ac:dyDescent="0.2">
      <c r="A6771" t="str">
        <f t="shared" si="567"/>
        <v>ISCA1</v>
      </c>
      <c r="B6771" t="s">
        <v>15</v>
      </c>
      <c r="C6771">
        <v>88897192</v>
      </c>
      <c r="D6771" t="s">
        <v>3</v>
      </c>
      <c r="E6771">
        <v>24</v>
      </c>
      <c r="F6771" t="s">
        <v>9567</v>
      </c>
      <c r="G6771">
        <v>3.5049344187200002E-2</v>
      </c>
    </row>
    <row r="6772" spans="1:7" x14ac:dyDescent="0.2">
      <c r="A6772" t="str">
        <f t="shared" si="567"/>
        <v>ISCA1</v>
      </c>
      <c r="B6772" t="s">
        <v>15</v>
      </c>
      <c r="C6772">
        <v>88897198</v>
      </c>
      <c r="D6772" t="s">
        <v>3</v>
      </c>
      <c r="E6772">
        <v>24</v>
      </c>
      <c r="F6772" t="s">
        <v>9568</v>
      </c>
      <c r="G6772">
        <v>-3.8397306448100001E-2</v>
      </c>
    </row>
    <row r="6773" spans="1:7" x14ac:dyDescent="0.2">
      <c r="A6773" t="str">
        <f t="shared" si="567"/>
        <v>ISCA1</v>
      </c>
      <c r="B6773" t="s">
        <v>15</v>
      </c>
      <c r="C6773">
        <v>88897246</v>
      </c>
      <c r="D6773" t="s">
        <v>8</v>
      </c>
      <c r="E6773">
        <v>24</v>
      </c>
      <c r="F6773" t="s">
        <v>9569</v>
      </c>
      <c r="G6773">
        <v>0.118034972404</v>
      </c>
    </row>
    <row r="6774" spans="1:7" x14ac:dyDescent="0.2">
      <c r="A6774" t="str">
        <f t="shared" si="567"/>
        <v>ISCA1</v>
      </c>
      <c r="B6774" t="s">
        <v>15</v>
      </c>
      <c r="C6774">
        <v>88897227</v>
      </c>
      <c r="D6774" t="s">
        <v>3</v>
      </c>
      <c r="E6774">
        <v>24</v>
      </c>
      <c r="F6774" t="s">
        <v>9570</v>
      </c>
      <c r="G6774">
        <v>0.827528238641</v>
      </c>
    </row>
    <row r="6775" spans="1:7" x14ac:dyDescent="0.2">
      <c r="A6775" t="str">
        <f t="shared" si="567"/>
        <v>ISCA1</v>
      </c>
      <c r="B6775" t="s">
        <v>15</v>
      </c>
      <c r="C6775">
        <v>88897181</v>
      </c>
      <c r="D6775" t="s">
        <v>8</v>
      </c>
      <c r="E6775">
        <v>23</v>
      </c>
      <c r="F6775" t="s">
        <v>9571</v>
      </c>
      <c r="G6775">
        <v>1.0206874828000001</v>
      </c>
    </row>
    <row r="6776" spans="1:7" x14ac:dyDescent="0.2">
      <c r="A6776" t="str">
        <f t="shared" si="567"/>
        <v>ISCA1</v>
      </c>
      <c r="B6776" t="s">
        <v>15</v>
      </c>
      <c r="C6776">
        <v>88897296</v>
      </c>
      <c r="D6776" t="s">
        <v>8</v>
      </c>
      <c r="E6776">
        <v>24</v>
      </c>
      <c r="F6776" t="s">
        <v>9572</v>
      </c>
      <c r="G6776">
        <v>1.1517842785600001</v>
      </c>
    </row>
    <row r="6777" spans="1:7" x14ac:dyDescent="0.2">
      <c r="A6777" t="str">
        <f t="shared" si="567"/>
        <v>ISCA1</v>
      </c>
      <c r="B6777" t="s">
        <v>15</v>
      </c>
      <c r="C6777">
        <v>88897264</v>
      </c>
      <c r="D6777" t="s">
        <v>8</v>
      </c>
      <c r="E6777">
        <v>24</v>
      </c>
      <c r="F6777" t="s">
        <v>9573</v>
      </c>
      <c r="G6777">
        <v>0.30542790467399999</v>
      </c>
    </row>
    <row r="6778" spans="1:7" x14ac:dyDescent="0.2">
      <c r="A6778" t="str">
        <f t="shared" si="567"/>
        <v>ISCA1</v>
      </c>
      <c r="B6778" t="s">
        <v>15</v>
      </c>
      <c r="C6778">
        <v>88897207</v>
      </c>
      <c r="D6778" t="s">
        <v>3</v>
      </c>
      <c r="E6778">
        <v>24</v>
      </c>
      <c r="F6778" t="s">
        <v>9574</v>
      </c>
      <c r="G6778">
        <v>0.258788342231</v>
      </c>
    </row>
    <row r="6779" spans="1:7" x14ac:dyDescent="0.2">
      <c r="A6779" t="str">
        <f t="shared" si="567"/>
        <v>ISCA1</v>
      </c>
      <c r="B6779" t="s">
        <v>15</v>
      </c>
      <c r="C6779">
        <v>88897266</v>
      </c>
      <c r="D6779" t="s">
        <v>3</v>
      </c>
      <c r="E6779">
        <v>24</v>
      </c>
      <c r="F6779" t="s">
        <v>9575</v>
      </c>
      <c r="G6779">
        <v>3.04167796552E-2</v>
      </c>
    </row>
    <row r="6780" spans="1:7" x14ac:dyDescent="0.2">
      <c r="A6780" t="str">
        <f t="shared" ref="A6780:A6788" si="568">"ISCA2"</f>
        <v>ISCA2</v>
      </c>
      <c r="B6780" t="s">
        <v>86</v>
      </c>
      <c r="C6780">
        <v>74960668</v>
      </c>
      <c r="D6780" t="s">
        <v>3</v>
      </c>
      <c r="E6780">
        <v>23</v>
      </c>
      <c r="F6780" t="s">
        <v>9576</v>
      </c>
      <c r="G6780">
        <v>0.78560444790999995</v>
      </c>
    </row>
    <row r="6781" spans="1:7" x14ac:dyDescent="0.2">
      <c r="A6781" t="str">
        <f t="shared" si="568"/>
        <v>ISCA2</v>
      </c>
      <c r="B6781" t="s">
        <v>86</v>
      </c>
      <c r="C6781">
        <v>74960428</v>
      </c>
      <c r="D6781" t="s">
        <v>3</v>
      </c>
      <c r="E6781">
        <v>23</v>
      </c>
      <c r="F6781" t="s">
        <v>9577</v>
      </c>
      <c r="G6781">
        <v>1.40690728607</v>
      </c>
    </row>
    <row r="6782" spans="1:7" x14ac:dyDescent="0.2">
      <c r="A6782" t="str">
        <f t="shared" si="568"/>
        <v>ISCA2</v>
      </c>
      <c r="B6782" t="s">
        <v>86</v>
      </c>
      <c r="C6782">
        <v>74960689</v>
      </c>
      <c r="D6782" t="s">
        <v>3</v>
      </c>
      <c r="E6782">
        <v>24</v>
      </c>
      <c r="F6782" t="s">
        <v>9578</v>
      </c>
      <c r="G6782">
        <v>0.54027238769999997</v>
      </c>
    </row>
    <row r="6783" spans="1:7" x14ac:dyDescent="0.2">
      <c r="A6783" t="str">
        <f t="shared" si="568"/>
        <v>ISCA2</v>
      </c>
      <c r="B6783" t="s">
        <v>86</v>
      </c>
      <c r="C6783">
        <v>74960493</v>
      </c>
      <c r="D6783" t="s">
        <v>8</v>
      </c>
      <c r="E6783">
        <v>24</v>
      </c>
      <c r="F6783" t="s">
        <v>9579</v>
      </c>
      <c r="G6783">
        <v>0.234474217633</v>
      </c>
    </row>
    <row r="6784" spans="1:7" x14ac:dyDescent="0.2">
      <c r="A6784" t="str">
        <f t="shared" si="568"/>
        <v>ISCA2</v>
      </c>
      <c r="B6784" t="s">
        <v>86</v>
      </c>
      <c r="C6784">
        <v>74960600</v>
      </c>
      <c r="D6784" t="s">
        <v>8</v>
      </c>
      <c r="E6784">
        <v>24</v>
      </c>
      <c r="F6784" t="s">
        <v>9580</v>
      </c>
      <c r="G6784">
        <v>-2.1890168233299999E-2</v>
      </c>
    </row>
    <row r="6785" spans="1:7" x14ac:dyDescent="0.2">
      <c r="A6785" t="str">
        <f t="shared" si="568"/>
        <v>ISCA2</v>
      </c>
      <c r="B6785" t="s">
        <v>86</v>
      </c>
      <c r="C6785">
        <v>74960672</v>
      </c>
      <c r="D6785" t="s">
        <v>8</v>
      </c>
      <c r="E6785">
        <v>24</v>
      </c>
      <c r="F6785" t="s">
        <v>9581</v>
      </c>
      <c r="G6785">
        <v>-3.37399070052E-2</v>
      </c>
    </row>
    <row r="6786" spans="1:7" x14ac:dyDescent="0.2">
      <c r="A6786" t="str">
        <f t="shared" si="568"/>
        <v>ISCA2</v>
      </c>
      <c r="B6786" t="s">
        <v>86</v>
      </c>
      <c r="C6786">
        <v>74960473</v>
      </c>
      <c r="D6786" t="s">
        <v>8</v>
      </c>
      <c r="E6786">
        <v>23</v>
      </c>
      <c r="F6786" t="s">
        <v>9582</v>
      </c>
      <c r="G6786">
        <v>5.6156179161399998E-2</v>
      </c>
    </row>
    <row r="6787" spans="1:7" x14ac:dyDescent="0.2">
      <c r="A6787" t="str">
        <f t="shared" si="568"/>
        <v>ISCA2</v>
      </c>
      <c r="B6787" t="s">
        <v>86</v>
      </c>
      <c r="C6787">
        <v>74960700</v>
      </c>
      <c r="D6787" t="s">
        <v>8</v>
      </c>
      <c r="E6787">
        <v>24</v>
      </c>
      <c r="F6787" t="s">
        <v>9583</v>
      </c>
      <c r="G6787">
        <v>0.80748826602199997</v>
      </c>
    </row>
    <row r="6788" spans="1:7" x14ac:dyDescent="0.2">
      <c r="A6788" t="str">
        <f t="shared" si="568"/>
        <v>ISCA2</v>
      </c>
      <c r="B6788" t="s">
        <v>86</v>
      </c>
      <c r="C6788">
        <v>74960684</v>
      </c>
      <c r="D6788" t="s">
        <v>8</v>
      </c>
      <c r="E6788">
        <v>22</v>
      </c>
      <c r="F6788" t="s">
        <v>9584</v>
      </c>
      <c r="G6788">
        <v>0.61278147651600001</v>
      </c>
    </row>
    <row r="6789" spans="1:7" x14ac:dyDescent="0.2">
      <c r="A6789" t="str">
        <f t="shared" ref="A6789:A6797" si="569">"ISY1-RAB43"</f>
        <v>ISY1-RAB43</v>
      </c>
      <c r="B6789" t="s">
        <v>114</v>
      </c>
      <c r="C6789">
        <v>128879842</v>
      </c>
      <c r="D6789" t="s">
        <v>8</v>
      </c>
      <c r="E6789">
        <v>24</v>
      </c>
      <c r="F6789" t="s">
        <v>9585</v>
      </c>
      <c r="G6789">
        <v>0.123545707206</v>
      </c>
    </row>
    <row r="6790" spans="1:7" x14ac:dyDescent="0.2">
      <c r="A6790" t="str">
        <f t="shared" si="569"/>
        <v>ISY1-RAB43</v>
      </c>
      <c r="B6790" t="s">
        <v>114</v>
      </c>
      <c r="C6790">
        <v>128879621</v>
      </c>
      <c r="D6790" t="s">
        <v>8</v>
      </c>
      <c r="E6790">
        <v>25</v>
      </c>
      <c r="F6790" t="s">
        <v>9586</v>
      </c>
      <c r="G6790">
        <v>5.8807135088900002E-2</v>
      </c>
    </row>
    <row r="6791" spans="1:7" x14ac:dyDescent="0.2">
      <c r="A6791" t="str">
        <f t="shared" si="569"/>
        <v>ISY1-RAB43</v>
      </c>
      <c r="B6791" t="s">
        <v>114</v>
      </c>
      <c r="C6791">
        <v>128879694</v>
      </c>
      <c r="D6791" t="s">
        <v>8</v>
      </c>
      <c r="E6791">
        <v>22</v>
      </c>
      <c r="F6791" t="s">
        <v>9587</v>
      </c>
      <c r="G6791">
        <v>0.64492087245800001</v>
      </c>
    </row>
    <row r="6792" spans="1:7" x14ac:dyDescent="0.2">
      <c r="A6792" t="str">
        <f t="shared" si="569"/>
        <v>ISY1-RAB43</v>
      </c>
      <c r="B6792" t="s">
        <v>114</v>
      </c>
      <c r="C6792">
        <v>128879605</v>
      </c>
      <c r="D6792" t="s">
        <v>3</v>
      </c>
      <c r="E6792">
        <v>22</v>
      </c>
      <c r="F6792" t="s">
        <v>9588</v>
      </c>
      <c r="G6792">
        <v>-6.6260863627300007E-2</v>
      </c>
    </row>
    <row r="6793" spans="1:7" x14ac:dyDescent="0.2">
      <c r="A6793" t="str">
        <f t="shared" si="569"/>
        <v>ISY1-RAB43</v>
      </c>
      <c r="B6793" t="s">
        <v>114</v>
      </c>
      <c r="C6793">
        <v>128879802</v>
      </c>
      <c r="D6793" t="s">
        <v>3</v>
      </c>
      <c r="E6793">
        <v>24</v>
      </c>
      <c r="F6793" t="s">
        <v>9589</v>
      </c>
      <c r="G6793">
        <v>0.17418054154400001</v>
      </c>
    </row>
    <row r="6794" spans="1:7" x14ac:dyDescent="0.2">
      <c r="A6794" t="str">
        <f t="shared" si="569"/>
        <v>ISY1-RAB43</v>
      </c>
      <c r="B6794" t="s">
        <v>114</v>
      </c>
      <c r="C6794">
        <v>128879705</v>
      </c>
      <c r="D6794" t="s">
        <v>3</v>
      </c>
      <c r="E6794">
        <v>23</v>
      </c>
      <c r="F6794" t="s">
        <v>9590</v>
      </c>
      <c r="G6794">
        <v>0.58732990144700004</v>
      </c>
    </row>
    <row r="6795" spans="1:7" x14ac:dyDescent="0.2">
      <c r="A6795" t="str">
        <f t="shared" si="569"/>
        <v>ISY1-RAB43</v>
      </c>
      <c r="B6795" t="s">
        <v>114</v>
      </c>
      <c r="C6795">
        <v>128879726</v>
      </c>
      <c r="D6795" t="s">
        <v>3</v>
      </c>
      <c r="E6795">
        <v>21</v>
      </c>
      <c r="F6795" t="s">
        <v>9591</v>
      </c>
      <c r="G6795">
        <v>1.1733066273599999</v>
      </c>
    </row>
    <row r="6796" spans="1:7" x14ac:dyDescent="0.2">
      <c r="A6796" t="str">
        <f t="shared" si="569"/>
        <v>ISY1-RAB43</v>
      </c>
      <c r="B6796" t="s">
        <v>114</v>
      </c>
      <c r="C6796">
        <v>128879732</v>
      </c>
      <c r="D6796" t="s">
        <v>3</v>
      </c>
      <c r="E6796">
        <v>23</v>
      </c>
      <c r="F6796" t="s">
        <v>9592</v>
      </c>
      <c r="G6796">
        <v>1.1817725001799999</v>
      </c>
    </row>
    <row r="6797" spans="1:7" x14ac:dyDescent="0.2">
      <c r="A6797" t="str">
        <f t="shared" si="569"/>
        <v>ISY1-RAB43</v>
      </c>
      <c r="B6797" t="s">
        <v>114</v>
      </c>
      <c r="C6797">
        <v>128879743</v>
      </c>
      <c r="D6797" t="s">
        <v>3</v>
      </c>
      <c r="E6797">
        <v>25</v>
      </c>
      <c r="F6797" t="s">
        <v>9593</v>
      </c>
      <c r="G6797">
        <v>0.11172120732599999</v>
      </c>
    </row>
    <row r="6798" spans="1:7" x14ac:dyDescent="0.2">
      <c r="A6798" t="str">
        <f t="shared" ref="A6798:A6807" si="570">"ITFG2"</f>
        <v>ITFG2</v>
      </c>
      <c r="B6798" t="s">
        <v>140</v>
      </c>
      <c r="C6798">
        <v>2921840</v>
      </c>
      <c r="D6798" t="s">
        <v>8</v>
      </c>
      <c r="E6798">
        <v>23</v>
      </c>
      <c r="F6798" t="s">
        <v>9594</v>
      </c>
      <c r="G6798">
        <v>2.34049156128E-2</v>
      </c>
    </row>
    <row r="6799" spans="1:7" x14ac:dyDescent="0.2">
      <c r="A6799" t="str">
        <f t="shared" si="570"/>
        <v>ITFG2</v>
      </c>
      <c r="B6799" t="s">
        <v>140</v>
      </c>
      <c r="C6799">
        <v>2921976</v>
      </c>
      <c r="D6799" t="s">
        <v>3</v>
      </c>
      <c r="E6799">
        <v>23</v>
      </c>
      <c r="F6799" t="s">
        <v>9595</v>
      </c>
      <c r="G6799">
        <v>0.29038720237499999</v>
      </c>
    </row>
    <row r="6800" spans="1:7" x14ac:dyDescent="0.2">
      <c r="A6800" t="str">
        <f t="shared" si="570"/>
        <v>ITFG2</v>
      </c>
      <c r="B6800" t="s">
        <v>140</v>
      </c>
      <c r="C6800">
        <v>2922050</v>
      </c>
      <c r="D6800" t="s">
        <v>3</v>
      </c>
      <c r="E6800">
        <v>24</v>
      </c>
      <c r="F6800" t="s">
        <v>9596</v>
      </c>
      <c r="G6800">
        <v>0.767029558073</v>
      </c>
    </row>
    <row r="6801" spans="1:7" x14ac:dyDescent="0.2">
      <c r="A6801" t="str">
        <f t="shared" si="570"/>
        <v>ITFG2</v>
      </c>
      <c r="B6801" t="s">
        <v>140</v>
      </c>
      <c r="C6801">
        <v>2921780</v>
      </c>
      <c r="D6801" t="s">
        <v>8</v>
      </c>
      <c r="E6801">
        <v>24</v>
      </c>
      <c r="F6801" t="s">
        <v>9597</v>
      </c>
      <c r="G6801">
        <v>5.3986182500999999E-2</v>
      </c>
    </row>
    <row r="6802" spans="1:7" x14ac:dyDescent="0.2">
      <c r="A6802" t="str">
        <f t="shared" si="570"/>
        <v>ITFG2</v>
      </c>
      <c r="B6802" t="s">
        <v>140</v>
      </c>
      <c r="C6802">
        <v>2922054</v>
      </c>
      <c r="D6802" t="s">
        <v>8</v>
      </c>
      <c r="E6802">
        <v>23</v>
      </c>
      <c r="F6802" t="s">
        <v>9598</v>
      </c>
      <c r="G6802">
        <v>0.55760355713700005</v>
      </c>
    </row>
    <row r="6803" spans="1:7" x14ac:dyDescent="0.2">
      <c r="A6803" t="str">
        <f t="shared" si="570"/>
        <v>ITFG2</v>
      </c>
      <c r="B6803" t="s">
        <v>140</v>
      </c>
      <c r="C6803">
        <v>2921873</v>
      </c>
      <c r="D6803" t="s">
        <v>8</v>
      </c>
      <c r="E6803">
        <v>24</v>
      </c>
      <c r="F6803" t="s">
        <v>9599</v>
      </c>
      <c r="G6803">
        <v>0.69618383382799998</v>
      </c>
    </row>
    <row r="6804" spans="1:7" x14ac:dyDescent="0.2">
      <c r="A6804" t="str">
        <f t="shared" si="570"/>
        <v>ITFG2</v>
      </c>
      <c r="B6804" t="s">
        <v>140</v>
      </c>
      <c r="C6804">
        <v>2921856</v>
      </c>
      <c r="D6804" t="s">
        <v>8</v>
      </c>
      <c r="E6804">
        <v>24</v>
      </c>
      <c r="F6804" t="s">
        <v>9600</v>
      </c>
      <c r="G6804">
        <v>1.52792288271</v>
      </c>
    </row>
    <row r="6805" spans="1:7" x14ac:dyDescent="0.2">
      <c r="A6805" t="str">
        <f t="shared" si="570"/>
        <v>ITFG2</v>
      </c>
      <c r="B6805" t="s">
        <v>140</v>
      </c>
      <c r="C6805">
        <v>2921924</v>
      </c>
      <c r="D6805" t="s">
        <v>3</v>
      </c>
      <c r="E6805">
        <v>24</v>
      </c>
      <c r="F6805" t="s">
        <v>9601</v>
      </c>
      <c r="G6805">
        <v>0.32681912440100003</v>
      </c>
    </row>
    <row r="6806" spans="1:7" x14ac:dyDescent="0.2">
      <c r="A6806" t="str">
        <f t="shared" si="570"/>
        <v>ITFG2</v>
      </c>
      <c r="B6806" t="s">
        <v>140</v>
      </c>
      <c r="C6806">
        <v>2921972</v>
      </c>
      <c r="D6806" t="s">
        <v>8</v>
      </c>
      <c r="E6806">
        <v>24</v>
      </c>
      <c r="F6806" t="s">
        <v>9602</v>
      </c>
      <c r="G6806">
        <v>0.42416870509499999</v>
      </c>
    </row>
    <row r="6807" spans="1:7" x14ac:dyDescent="0.2">
      <c r="A6807" t="str">
        <f t="shared" si="570"/>
        <v>ITFG2</v>
      </c>
      <c r="B6807" t="s">
        <v>140</v>
      </c>
      <c r="C6807">
        <v>2922026</v>
      </c>
      <c r="D6807" t="s">
        <v>8</v>
      </c>
      <c r="E6807">
        <v>23</v>
      </c>
      <c r="F6807" t="s">
        <v>9603</v>
      </c>
      <c r="G6807">
        <v>0.705047559213</v>
      </c>
    </row>
    <row r="6808" spans="1:7" x14ac:dyDescent="0.2">
      <c r="A6808" t="str">
        <f t="shared" ref="A6808:A6817" si="571">"IVNS1ABP"</f>
        <v>IVNS1ABP</v>
      </c>
      <c r="B6808" t="s">
        <v>35</v>
      </c>
      <c r="C6808">
        <v>185286272</v>
      </c>
      <c r="D6808" t="s">
        <v>8</v>
      </c>
      <c r="E6808">
        <v>23</v>
      </c>
      <c r="F6808" t="s">
        <v>9604</v>
      </c>
      <c r="G6808">
        <v>-4.9251171728899999E-2</v>
      </c>
    </row>
    <row r="6809" spans="1:7" x14ac:dyDescent="0.2">
      <c r="A6809" t="str">
        <f t="shared" si="571"/>
        <v>IVNS1ABP</v>
      </c>
      <c r="B6809" t="s">
        <v>35</v>
      </c>
      <c r="C6809">
        <v>185286233</v>
      </c>
      <c r="D6809" t="s">
        <v>8</v>
      </c>
      <c r="E6809">
        <v>24</v>
      </c>
      <c r="F6809" t="s">
        <v>9605</v>
      </c>
      <c r="G6809">
        <v>0.46959246421099998</v>
      </c>
    </row>
    <row r="6810" spans="1:7" x14ac:dyDescent="0.2">
      <c r="A6810" t="str">
        <f t="shared" si="571"/>
        <v>IVNS1ABP</v>
      </c>
      <c r="B6810" t="s">
        <v>35</v>
      </c>
      <c r="C6810">
        <v>185286222</v>
      </c>
      <c r="D6810" t="s">
        <v>8</v>
      </c>
      <c r="E6810">
        <v>24</v>
      </c>
      <c r="F6810" t="s">
        <v>9606</v>
      </c>
      <c r="G6810">
        <v>1.02053764958</v>
      </c>
    </row>
    <row r="6811" spans="1:7" x14ac:dyDescent="0.2">
      <c r="A6811" t="str">
        <f t="shared" si="571"/>
        <v>IVNS1ABP</v>
      </c>
      <c r="B6811" t="s">
        <v>35</v>
      </c>
      <c r="C6811">
        <v>185286460</v>
      </c>
      <c r="D6811" t="s">
        <v>3</v>
      </c>
      <c r="E6811">
        <v>24</v>
      </c>
      <c r="F6811" t="s">
        <v>9607</v>
      </c>
      <c r="G6811">
        <v>0.27265339417399997</v>
      </c>
    </row>
    <row r="6812" spans="1:7" x14ac:dyDescent="0.2">
      <c r="A6812" t="str">
        <f t="shared" si="571"/>
        <v>IVNS1ABP</v>
      </c>
      <c r="B6812" t="s">
        <v>35</v>
      </c>
      <c r="C6812">
        <v>185286385</v>
      </c>
      <c r="D6812" t="s">
        <v>3</v>
      </c>
      <c r="E6812">
        <v>24</v>
      </c>
      <c r="F6812" t="s">
        <v>9608</v>
      </c>
      <c r="G6812">
        <v>1.0015386240399999</v>
      </c>
    </row>
    <row r="6813" spans="1:7" x14ac:dyDescent="0.2">
      <c r="A6813" t="str">
        <f t="shared" si="571"/>
        <v>IVNS1ABP</v>
      </c>
      <c r="B6813" t="s">
        <v>35</v>
      </c>
      <c r="C6813">
        <v>185286350</v>
      </c>
      <c r="D6813" t="s">
        <v>3</v>
      </c>
      <c r="E6813">
        <v>24</v>
      </c>
      <c r="F6813" t="s">
        <v>9609</v>
      </c>
      <c r="G6813">
        <v>0.899930760931</v>
      </c>
    </row>
    <row r="6814" spans="1:7" x14ac:dyDescent="0.2">
      <c r="A6814" t="str">
        <f t="shared" si="571"/>
        <v>IVNS1ABP</v>
      </c>
      <c r="B6814" t="s">
        <v>35</v>
      </c>
      <c r="C6814">
        <v>185286328</v>
      </c>
      <c r="D6814" t="s">
        <v>3</v>
      </c>
      <c r="E6814">
        <v>24</v>
      </c>
      <c r="F6814" t="s">
        <v>9610</v>
      </c>
      <c r="G6814">
        <v>0.73832234434300004</v>
      </c>
    </row>
    <row r="6815" spans="1:7" x14ac:dyDescent="0.2">
      <c r="A6815" t="str">
        <f t="shared" si="571"/>
        <v>IVNS1ABP</v>
      </c>
      <c r="B6815" t="s">
        <v>35</v>
      </c>
      <c r="C6815">
        <v>185286256</v>
      </c>
      <c r="D6815" t="s">
        <v>3</v>
      </c>
      <c r="E6815">
        <v>23</v>
      </c>
      <c r="F6815" t="s">
        <v>9611</v>
      </c>
      <c r="G6815">
        <v>0.41294602720599999</v>
      </c>
    </row>
    <row r="6816" spans="1:7" x14ac:dyDescent="0.2">
      <c r="A6816" t="str">
        <f t="shared" si="571"/>
        <v>IVNS1ABP</v>
      </c>
      <c r="B6816" t="s">
        <v>35</v>
      </c>
      <c r="C6816">
        <v>185286366</v>
      </c>
      <c r="D6816" t="s">
        <v>8</v>
      </c>
      <c r="E6816">
        <v>23</v>
      </c>
      <c r="F6816" t="s">
        <v>9612</v>
      </c>
      <c r="G6816">
        <v>0.29792334177399998</v>
      </c>
    </row>
    <row r="6817" spans="1:7" x14ac:dyDescent="0.2">
      <c r="A6817" t="str">
        <f t="shared" si="571"/>
        <v>IVNS1ABP</v>
      </c>
      <c r="B6817" t="s">
        <v>35</v>
      </c>
      <c r="C6817">
        <v>185286244</v>
      </c>
      <c r="D6817" t="s">
        <v>8</v>
      </c>
      <c r="E6817">
        <v>24</v>
      </c>
      <c r="F6817" t="s">
        <v>9613</v>
      </c>
      <c r="G6817">
        <v>0.97792372638699998</v>
      </c>
    </row>
    <row r="6818" spans="1:7" x14ac:dyDescent="0.2">
      <c r="A6818" t="str">
        <f t="shared" ref="A6818:A6827" si="572">"IWS1"</f>
        <v>IWS1</v>
      </c>
      <c r="B6818" t="s">
        <v>161</v>
      </c>
      <c r="C6818">
        <v>128284018</v>
      </c>
      <c r="D6818" t="s">
        <v>3</v>
      </c>
      <c r="E6818">
        <v>23</v>
      </c>
      <c r="F6818" t="s">
        <v>9614</v>
      </c>
      <c r="G6818">
        <v>1.00467138851</v>
      </c>
    </row>
    <row r="6819" spans="1:7" x14ac:dyDescent="0.2">
      <c r="A6819" t="str">
        <f t="shared" si="572"/>
        <v>IWS1</v>
      </c>
      <c r="B6819" t="s">
        <v>161</v>
      </c>
      <c r="C6819">
        <v>128284051</v>
      </c>
      <c r="D6819" t="s">
        <v>3</v>
      </c>
      <c r="E6819">
        <v>23</v>
      </c>
      <c r="F6819" t="s">
        <v>9615</v>
      </c>
      <c r="G6819">
        <v>7.8023605561700002E-2</v>
      </c>
    </row>
    <row r="6820" spans="1:7" x14ac:dyDescent="0.2">
      <c r="A6820" t="str">
        <f t="shared" si="572"/>
        <v>IWS1</v>
      </c>
      <c r="B6820" t="s">
        <v>161</v>
      </c>
      <c r="C6820">
        <v>128283785</v>
      </c>
      <c r="D6820" t="s">
        <v>8</v>
      </c>
      <c r="E6820">
        <v>23</v>
      </c>
      <c r="F6820" t="s">
        <v>9616</v>
      </c>
      <c r="G6820">
        <v>0.92889313235199999</v>
      </c>
    </row>
    <row r="6821" spans="1:7" x14ac:dyDescent="0.2">
      <c r="A6821" t="str">
        <f t="shared" si="572"/>
        <v>IWS1</v>
      </c>
      <c r="B6821" t="s">
        <v>161</v>
      </c>
      <c r="C6821">
        <v>128283921</v>
      </c>
      <c r="D6821" t="s">
        <v>8</v>
      </c>
      <c r="E6821">
        <v>24</v>
      </c>
      <c r="F6821" t="s">
        <v>9617</v>
      </c>
      <c r="G6821">
        <v>8.2682777828699996E-2</v>
      </c>
    </row>
    <row r="6822" spans="1:7" x14ac:dyDescent="0.2">
      <c r="A6822" t="str">
        <f t="shared" si="572"/>
        <v>IWS1</v>
      </c>
      <c r="B6822" t="s">
        <v>161</v>
      </c>
      <c r="C6822">
        <v>128283961</v>
      </c>
      <c r="D6822" t="s">
        <v>8</v>
      </c>
      <c r="E6822">
        <v>24</v>
      </c>
      <c r="F6822" t="s">
        <v>9618</v>
      </c>
      <c r="G6822">
        <v>-7.2774028154200004E-2</v>
      </c>
    </row>
    <row r="6823" spans="1:7" x14ac:dyDescent="0.2">
      <c r="A6823" t="str">
        <f t="shared" si="572"/>
        <v>IWS1</v>
      </c>
      <c r="B6823" t="s">
        <v>161</v>
      </c>
      <c r="C6823">
        <v>128284000</v>
      </c>
      <c r="D6823" t="s">
        <v>8</v>
      </c>
      <c r="E6823">
        <v>23</v>
      </c>
      <c r="F6823" t="s">
        <v>9619</v>
      </c>
      <c r="G6823">
        <v>1.0664354791399999</v>
      </c>
    </row>
    <row r="6824" spans="1:7" x14ac:dyDescent="0.2">
      <c r="A6824" t="str">
        <f t="shared" si="572"/>
        <v>IWS1</v>
      </c>
      <c r="B6824" t="s">
        <v>161</v>
      </c>
      <c r="C6824">
        <v>128284082</v>
      </c>
      <c r="D6824" t="s">
        <v>8</v>
      </c>
      <c r="E6824">
        <v>24</v>
      </c>
      <c r="F6824" t="s">
        <v>9620</v>
      </c>
      <c r="G6824">
        <v>-5.5289110808499999E-2</v>
      </c>
    </row>
    <row r="6825" spans="1:7" x14ac:dyDescent="0.2">
      <c r="A6825" t="str">
        <f t="shared" si="572"/>
        <v>IWS1</v>
      </c>
      <c r="B6825" t="s">
        <v>161</v>
      </c>
      <c r="C6825">
        <v>128283965</v>
      </c>
      <c r="D6825" t="s">
        <v>3</v>
      </c>
      <c r="E6825">
        <v>22</v>
      </c>
      <c r="F6825" t="s">
        <v>9621</v>
      </c>
      <c r="G6825">
        <v>0.47254573775199998</v>
      </c>
    </row>
    <row r="6826" spans="1:7" x14ac:dyDescent="0.2">
      <c r="A6826" t="str">
        <f t="shared" si="572"/>
        <v>IWS1</v>
      </c>
      <c r="B6826" t="s">
        <v>161</v>
      </c>
      <c r="C6826">
        <v>128283774</v>
      </c>
      <c r="D6826" t="s">
        <v>3</v>
      </c>
      <c r="E6826">
        <v>23</v>
      </c>
      <c r="F6826" t="s">
        <v>9622</v>
      </c>
      <c r="G6826">
        <v>0.369778632838</v>
      </c>
    </row>
    <row r="6827" spans="1:7" x14ac:dyDescent="0.2">
      <c r="A6827" t="str">
        <f t="shared" si="572"/>
        <v>IWS1</v>
      </c>
      <c r="B6827" t="s">
        <v>161</v>
      </c>
      <c r="C6827">
        <v>128283856</v>
      </c>
      <c r="D6827" t="s">
        <v>3</v>
      </c>
      <c r="E6827">
        <v>24</v>
      </c>
      <c r="F6827" t="s">
        <v>9623</v>
      </c>
      <c r="G6827">
        <v>0.34249964012099998</v>
      </c>
    </row>
    <row r="6828" spans="1:7" x14ac:dyDescent="0.2">
      <c r="A6828" t="str">
        <f t="shared" ref="A6828:A6837" si="573">"KANSL2"</f>
        <v>KANSL2</v>
      </c>
      <c r="B6828" t="s">
        <v>140</v>
      </c>
      <c r="C6828">
        <v>49075817</v>
      </c>
      <c r="D6828" t="s">
        <v>3</v>
      </c>
      <c r="E6828">
        <v>24</v>
      </c>
      <c r="F6828" t="s">
        <v>9624</v>
      </c>
      <c r="G6828">
        <v>6.7807828583700006E-2</v>
      </c>
    </row>
    <row r="6829" spans="1:7" x14ac:dyDescent="0.2">
      <c r="A6829" t="str">
        <f t="shared" si="573"/>
        <v>KANSL2</v>
      </c>
      <c r="B6829" t="s">
        <v>140</v>
      </c>
      <c r="C6829">
        <v>49075957</v>
      </c>
      <c r="D6829" t="s">
        <v>3</v>
      </c>
      <c r="E6829">
        <v>24</v>
      </c>
      <c r="F6829" t="s">
        <v>9625</v>
      </c>
      <c r="G6829">
        <v>0.430553451905</v>
      </c>
    </row>
    <row r="6830" spans="1:7" x14ac:dyDescent="0.2">
      <c r="A6830" t="str">
        <f t="shared" si="573"/>
        <v>KANSL2</v>
      </c>
      <c r="B6830" t="s">
        <v>140</v>
      </c>
      <c r="C6830">
        <v>49075968</v>
      </c>
      <c r="D6830" t="s">
        <v>3</v>
      </c>
      <c r="E6830">
        <v>23</v>
      </c>
      <c r="F6830" t="s">
        <v>9626</v>
      </c>
      <c r="G6830">
        <v>5.47517419936E-2</v>
      </c>
    </row>
    <row r="6831" spans="1:7" x14ac:dyDescent="0.2">
      <c r="A6831" t="str">
        <f t="shared" si="573"/>
        <v>KANSL2</v>
      </c>
      <c r="B6831" t="s">
        <v>140</v>
      </c>
      <c r="C6831">
        <v>49075987</v>
      </c>
      <c r="D6831" t="s">
        <v>3</v>
      </c>
      <c r="E6831">
        <v>23</v>
      </c>
      <c r="F6831" t="s">
        <v>9627</v>
      </c>
      <c r="G6831">
        <v>1.5945069170499999</v>
      </c>
    </row>
    <row r="6832" spans="1:7" x14ac:dyDescent="0.2">
      <c r="A6832" t="str">
        <f t="shared" si="573"/>
        <v>KANSL2</v>
      </c>
      <c r="B6832" t="s">
        <v>140</v>
      </c>
      <c r="C6832">
        <v>49076002</v>
      </c>
      <c r="D6832" t="s">
        <v>3</v>
      </c>
      <c r="E6832">
        <v>22</v>
      </c>
      <c r="F6832" t="s">
        <v>9628</v>
      </c>
      <c r="G6832">
        <v>0.97493963104900006</v>
      </c>
    </row>
    <row r="6833" spans="1:7" x14ac:dyDescent="0.2">
      <c r="A6833" t="str">
        <f t="shared" si="573"/>
        <v>KANSL2</v>
      </c>
      <c r="B6833" t="s">
        <v>140</v>
      </c>
      <c r="C6833">
        <v>49076025</v>
      </c>
      <c r="D6833" t="s">
        <v>3</v>
      </c>
      <c r="E6833">
        <v>23</v>
      </c>
      <c r="F6833" t="s">
        <v>9629</v>
      </c>
      <c r="G6833">
        <v>7.6083302673700004E-2</v>
      </c>
    </row>
    <row r="6834" spans="1:7" x14ac:dyDescent="0.2">
      <c r="A6834" t="str">
        <f t="shared" si="573"/>
        <v>KANSL2</v>
      </c>
      <c r="B6834" t="s">
        <v>140</v>
      </c>
      <c r="C6834">
        <v>49075814</v>
      </c>
      <c r="D6834" t="s">
        <v>8</v>
      </c>
      <c r="E6834">
        <v>23</v>
      </c>
      <c r="F6834" t="s">
        <v>9630</v>
      </c>
      <c r="G6834">
        <v>-2.85128669816E-2</v>
      </c>
    </row>
    <row r="6835" spans="1:7" x14ac:dyDescent="0.2">
      <c r="A6835" t="str">
        <f t="shared" si="573"/>
        <v>KANSL2</v>
      </c>
      <c r="B6835" t="s">
        <v>140</v>
      </c>
      <c r="C6835">
        <v>49075858</v>
      </c>
      <c r="D6835" t="s">
        <v>8</v>
      </c>
      <c r="E6835">
        <v>24</v>
      </c>
      <c r="F6835" t="s">
        <v>9631</v>
      </c>
      <c r="G6835">
        <v>0.120597800595</v>
      </c>
    </row>
    <row r="6836" spans="1:7" x14ac:dyDescent="0.2">
      <c r="A6836" t="str">
        <f t="shared" si="573"/>
        <v>KANSL2</v>
      </c>
      <c r="B6836" t="s">
        <v>140</v>
      </c>
      <c r="C6836">
        <v>49075726</v>
      </c>
      <c r="D6836" t="s">
        <v>3</v>
      </c>
      <c r="E6836">
        <v>24</v>
      </c>
      <c r="F6836" t="s">
        <v>9632</v>
      </c>
      <c r="G6836">
        <v>-2.1506467631799999E-2</v>
      </c>
    </row>
    <row r="6837" spans="1:7" x14ac:dyDescent="0.2">
      <c r="A6837" t="str">
        <f t="shared" si="573"/>
        <v>KANSL2</v>
      </c>
      <c r="B6837" t="s">
        <v>140</v>
      </c>
      <c r="C6837">
        <v>49075824</v>
      </c>
      <c r="D6837" t="s">
        <v>3</v>
      </c>
      <c r="E6837">
        <v>24</v>
      </c>
      <c r="F6837" t="s">
        <v>9633</v>
      </c>
      <c r="G6837">
        <v>0.35308868188600001</v>
      </c>
    </row>
    <row r="6838" spans="1:7" x14ac:dyDescent="0.2">
      <c r="A6838" t="str">
        <f t="shared" ref="A6838:A6852" si="574">"KARS"</f>
        <v>KARS</v>
      </c>
      <c r="B6838" t="s">
        <v>273</v>
      </c>
      <c r="C6838">
        <v>75681595</v>
      </c>
      <c r="D6838" t="s">
        <v>8</v>
      </c>
      <c r="E6838">
        <v>23</v>
      </c>
      <c r="F6838" t="s">
        <v>9634</v>
      </c>
      <c r="G6838">
        <v>6.2169875197100002E-2</v>
      </c>
    </row>
    <row r="6839" spans="1:7" x14ac:dyDescent="0.2">
      <c r="A6839" t="str">
        <f t="shared" si="574"/>
        <v>KARS</v>
      </c>
      <c r="B6839" t="s">
        <v>273</v>
      </c>
      <c r="C6839">
        <v>75681589</v>
      </c>
      <c r="D6839" t="s">
        <v>8</v>
      </c>
      <c r="E6839">
        <v>24</v>
      </c>
      <c r="F6839" t="s">
        <v>9635</v>
      </c>
      <c r="G6839">
        <v>5.2810737552500001E-2</v>
      </c>
    </row>
    <row r="6840" spans="1:7" x14ac:dyDescent="0.2">
      <c r="A6840" t="str">
        <f t="shared" si="574"/>
        <v>KARS</v>
      </c>
      <c r="B6840" t="s">
        <v>273</v>
      </c>
      <c r="C6840">
        <v>75681518</v>
      </c>
      <c r="D6840" t="s">
        <v>3</v>
      </c>
      <c r="E6840">
        <v>23</v>
      </c>
      <c r="F6840" t="s">
        <v>9636</v>
      </c>
      <c r="G6840">
        <v>0.11984571745600001</v>
      </c>
    </row>
    <row r="6841" spans="1:7" x14ac:dyDescent="0.2">
      <c r="A6841" t="str">
        <f t="shared" si="574"/>
        <v>KARS</v>
      </c>
      <c r="B6841" t="s">
        <v>273</v>
      </c>
      <c r="C6841">
        <v>75681309</v>
      </c>
      <c r="D6841" t="s">
        <v>3</v>
      </c>
      <c r="E6841">
        <v>23</v>
      </c>
      <c r="F6841" t="s">
        <v>9637</v>
      </c>
      <c r="G6841">
        <v>0.73744187840999997</v>
      </c>
    </row>
    <row r="6842" spans="1:7" x14ac:dyDescent="0.2">
      <c r="A6842" t="str">
        <f t="shared" si="574"/>
        <v>KARS</v>
      </c>
      <c r="B6842" t="s">
        <v>273</v>
      </c>
      <c r="C6842">
        <v>75681585</v>
      </c>
      <c r="D6842" t="s">
        <v>3</v>
      </c>
      <c r="E6842">
        <v>24</v>
      </c>
      <c r="F6842" t="s">
        <v>9638</v>
      </c>
      <c r="G6842">
        <v>6.4341963913200004E-2</v>
      </c>
    </row>
    <row r="6843" spans="1:7" x14ac:dyDescent="0.2">
      <c r="A6843" t="str">
        <f t="shared" si="574"/>
        <v>KARS</v>
      </c>
      <c r="B6843" t="s">
        <v>273</v>
      </c>
      <c r="C6843">
        <v>75681303</v>
      </c>
      <c r="D6843" t="s">
        <v>8</v>
      </c>
      <c r="E6843">
        <v>24</v>
      </c>
      <c r="F6843" t="s">
        <v>9639</v>
      </c>
      <c r="G6843">
        <v>8.0937269796399994E-2</v>
      </c>
    </row>
    <row r="6844" spans="1:7" x14ac:dyDescent="0.2">
      <c r="A6844" t="str">
        <f t="shared" si="574"/>
        <v>KARS</v>
      </c>
      <c r="B6844" t="s">
        <v>273</v>
      </c>
      <c r="C6844">
        <v>75681436</v>
      </c>
      <c r="D6844" t="s">
        <v>3</v>
      </c>
      <c r="E6844">
        <v>23</v>
      </c>
      <c r="F6844" t="s">
        <v>9640</v>
      </c>
      <c r="G6844">
        <v>-5.9376621722900001E-2</v>
      </c>
    </row>
    <row r="6845" spans="1:7" x14ac:dyDescent="0.2">
      <c r="A6845" t="str">
        <f t="shared" si="574"/>
        <v>KARS</v>
      </c>
      <c r="B6845" t="s">
        <v>273</v>
      </c>
      <c r="C6845">
        <v>75681370</v>
      </c>
      <c r="D6845" t="s">
        <v>3</v>
      </c>
      <c r="E6845">
        <v>24</v>
      </c>
      <c r="F6845" t="s">
        <v>9641</v>
      </c>
      <c r="G6845">
        <v>0.35786757046700002</v>
      </c>
    </row>
    <row r="6846" spans="1:7" x14ac:dyDescent="0.2">
      <c r="A6846" t="str">
        <f t="shared" si="574"/>
        <v>KARS</v>
      </c>
      <c r="B6846" t="s">
        <v>273</v>
      </c>
      <c r="C6846">
        <v>75681302</v>
      </c>
      <c r="D6846" t="s">
        <v>8</v>
      </c>
      <c r="E6846">
        <v>24</v>
      </c>
      <c r="F6846" t="s">
        <v>9642</v>
      </c>
      <c r="G6846">
        <v>0.108429371365</v>
      </c>
    </row>
    <row r="6847" spans="1:7" x14ac:dyDescent="0.2">
      <c r="A6847" t="str">
        <f t="shared" si="574"/>
        <v>KARS</v>
      </c>
      <c r="B6847" t="s">
        <v>273</v>
      </c>
      <c r="C6847">
        <v>75681312</v>
      </c>
      <c r="D6847" t="s">
        <v>8</v>
      </c>
      <c r="E6847">
        <v>24</v>
      </c>
      <c r="F6847" t="s">
        <v>9643</v>
      </c>
      <c r="G6847">
        <v>0.14103086115399999</v>
      </c>
    </row>
    <row r="6848" spans="1:7" x14ac:dyDescent="0.2">
      <c r="A6848" t="str">
        <f t="shared" si="574"/>
        <v>KARS</v>
      </c>
      <c r="B6848" t="s">
        <v>273</v>
      </c>
      <c r="C6848">
        <v>75681547</v>
      </c>
      <c r="D6848" t="s">
        <v>8</v>
      </c>
      <c r="E6848">
        <v>24</v>
      </c>
      <c r="F6848" t="s">
        <v>9644</v>
      </c>
      <c r="G6848">
        <v>8.2407898138300004E-2</v>
      </c>
    </row>
    <row r="6849" spans="1:7" x14ac:dyDescent="0.2">
      <c r="A6849" t="str">
        <f t="shared" si="574"/>
        <v>KARS</v>
      </c>
      <c r="B6849" t="s">
        <v>273</v>
      </c>
      <c r="C6849">
        <v>75681360</v>
      </c>
      <c r="D6849" t="s">
        <v>3</v>
      </c>
      <c r="E6849">
        <v>23</v>
      </c>
      <c r="F6849" t="s">
        <v>9645</v>
      </c>
      <c r="G6849">
        <v>1.6551553129500001</v>
      </c>
    </row>
    <row r="6850" spans="1:7" x14ac:dyDescent="0.2">
      <c r="A6850" t="str">
        <f t="shared" si="574"/>
        <v>KARS</v>
      </c>
      <c r="B6850" t="s">
        <v>273</v>
      </c>
      <c r="C6850">
        <v>75681308</v>
      </c>
      <c r="D6850" t="s">
        <v>3</v>
      </c>
      <c r="E6850">
        <v>24</v>
      </c>
      <c r="F6850" t="s">
        <v>9646</v>
      </c>
      <c r="G6850">
        <v>0.60740280864200002</v>
      </c>
    </row>
    <row r="6851" spans="1:7" x14ac:dyDescent="0.2">
      <c r="A6851" t="str">
        <f t="shared" si="574"/>
        <v>KARS</v>
      </c>
      <c r="B6851" t="s">
        <v>273</v>
      </c>
      <c r="C6851">
        <v>75681555</v>
      </c>
      <c r="D6851" t="s">
        <v>3</v>
      </c>
      <c r="E6851">
        <v>22</v>
      </c>
      <c r="F6851" t="s">
        <v>9647</v>
      </c>
      <c r="G6851">
        <v>5.7467095007299997E-2</v>
      </c>
    </row>
    <row r="6852" spans="1:7" x14ac:dyDescent="0.2">
      <c r="A6852" t="str">
        <f t="shared" si="574"/>
        <v>KARS</v>
      </c>
      <c r="B6852" t="s">
        <v>273</v>
      </c>
      <c r="C6852">
        <v>75681448</v>
      </c>
      <c r="D6852" t="s">
        <v>8</v>
      </c>
      <c r="E6852">
        <v>24</v>
      </c>
      <c r="F6852" t="s">
        <v>9648</v>
      </c>
      <c r="G6852">
        <v>8.3273168873500003E-2</v>
      </c>
    </row>
    <row r="6853" spans="1:7" x14ac:dyDescent="0.2">
      <c r="A6853" t="str">
        <f t="shared" ref="A6853:A6862" si="575">"KAT2A"</f>
        <v>KAT2A</v>
      </c>
      <c r="B6853" t="s">
        <v>484</v>
      </c>
      <c r="C6853">
        <v>40273222</v>
      </c>
      <c r="D6853" t="s">
        <v>8</v>
      </c>
      <c r="E6853">
        <v>23</v>
      </c>
      <c r="F6853" t="s">
        <v>9649</v>
      </c>
      <c r="G6853">
        <v>0.15812603144099999</v>
      </c>
    </row>
    <row r="6854" spans="1:7" x14ac:dyDescent="0.2">
      <c r="A6854" t="str">
        <f t="shared" si="575"/>
        <v>KAT2A</v>
      </c>
      <c r="B6854" t="s">
        <v>484</v>
      </c>
      <c r="C6854">
        <v>40273323</v>
      </c>
      <c r="D6854" t="s">
        <v>8</v>
      </c>
      <c r="E6854">
        <v>24</v>
      </c>
      <c r="F6854" t="s">
        <v>9650</v>
      </c>
      <c r="G6854">
        <v>0.65741479609800002</v>
      </c>
    </row>
    <row r="6855" spans="1:7" x14ac:dyDescent="0.2">
      <c r="A6855" t="str">
        <f t="shared" si="575"/>
        <v>KAT2A</v>
      </c>
      <c r="B6855" t="s">
        <v>484</v>
      </c>
      <c r="C6855">
        <v>40273345</v>
      </c>
      <c r="D6855" t="s">
        <v>8</v>
      </c>
      <c r="E6855">
        <v>23</v>
      </c>
      <c r="F6855" t="s">
        <v>9651</v>
      </c>
      <c r="G6855">
        <v>0.89356202285999997</v>
      </c>
    </row>
    <row r="6856" spans="1:7" x14ac:dyDescent="0.2">
      <c r="A6856" t="str">
        <f t="shared" si="575"/>
        <v>KAT2A</v>
      </c>
      <c r="B6856" t="s">
        <v>484</v>
      </c>
      <c r="C6856">
        <v>40273330</v>
      </c>
      <c r="D6856" t="s">
        <v>3</v>
      </c>
      <c r="E6856">
        <v>24</v>
      </c>
      <c r="F6856" t="s">
        <v>9652</v>
      </c>
      <c r="G6856">
        <v>0.61379566000999997</v>
      </c>
    </row>
    <row r="6857" spans="1:7" x14ac:dyDescent="0.2">
      <c r="A6857" t="str">
        <f t="shared" si="575"/>
        <v>KAT2A</v>
      </c>
      <c r="B6857" t="s">
        <v>484</v>
      </c>
      <c r="C6857">
        <v>40273136</v>
      </c>
      <c r="D6857" t="s">
        <v>3</v>
      </c>
      <c r="E6857">
        <v>24</v>
      </c>
      <c r="F6857" t="s">
        <v>9653</v>
      </c>
      <c r="G6857">
        <v>1.08539393638</v>
      </c>
    </row>
    <row r="6858" spans="1:7" x14ac:dyDescent="0.2">
      <c r="A6858" t="str">
        <f t="shared" si="575"/>
        <v>KAT2A</v>
      </c>
      <c r="B6858" t="s">
        <v>484</v>
      </c>
      <c r="C6858">
        <v>40273114</v>
      </c>
      <c r="D6858" t="s">
        <v>3</v>
      </c>
      <c r="E6858">
        <v>24</v>
      </c>
      <c r="F6858" t="s">
        <v>9654</v>
      </c>
      <c r="G6858">
        <v>0.12207537773</v>
      </c>
    </row>
    <row r="6859" spans="1:7" x14ac:dyDescent="0.2">
      <c r="A6859" t="str">
        <f t="shared" si="575"/>
        <v>KAT2A</v>
      </c>
      <c r="B6859" t="s">
        <v>484</v>
      </c>
      <c r="C6859">
        <v>40273398</v>
      </c>
      <c r="D6859" t="s">
        <v>8</v>
      </c>
      <c r="E6859">
        <v>24</v>
      </c>
      <c r="F6859" t="s">
        <v>9655</v>
      </c>
      <c r="G6859">
        <v>-1.99859507886E-2</v>
      </c>
    </row>
    <row r="6860" spans="1:7" x14ac:dyDescent="0.2">
      <c r="A6860" t="str">
        <f t="shared" si="575"/>
        <v>KAT2A</v>
      </c>
      <c r="B6860" t="s">
        <v>484</v>
      </c>
      <c r="C6860">
        <v>40273367</v>
      </c>
      <c r="D6860" t="s">
        <v>8</v>
      </c>
      <c r="E6860">
        <v>24</v>
      </c>
      <c r="F6860" t="s">
        <v>9656</v>
      </c>
      <c r="G6860">
        <v>1.0210440407600001</v>
      </c>
    </row>
    <row r="6861" spans="1:7" x14ac:dyDescent="0.2">
      <c r="A6861" t="str">
        <f t="shared" si="575"/>
        <v>KAT2A</v>
      </c>
      <c r="B6861" t="s">
        <v>484</v>
      </c>
      <c r="C6861">
        <v>40273421</v>
      </c>
      <c r="D6861" t="s">
        <v>8</v>
      </c>
      <c r="E6861">
        <v>24</v>
      </c>
      <c r="F6861" t="s">
        <v>9657</v>
      </c>
      <c r="G6861">
        <v>-0.167665490458</v>
      </c>
    </row>
    <row r="6862" spans="1:7" x14ac:dyDescent="0.2">
      <c r="A6862" t="str">
        <f t="shared" si="575"/>
        <v>KAT2A</v>
      </c>
      <c r="B6862" t="s">
        <v>484</v>
      </c>
      <c r="C6862">
        <v>40273211</v>
      </c>
      <c r="D6862" t="s">
        <v>8</v>
      </c>
      <c r="E6862">
        <v>24</v>
      </c>
      <c r="F6862" t="s">
        <v>9658</v>
      </c>
      <c r="G6862">
        <v>0.35208097356599999</v>
      </c>
    </row>
    <row r="6863" spans="1:7" x14ac:dyDescent="0.2">
      <c r="A6863" t="str">
        <f t="shared" ref="A6863:A6872" si="576">"KAT7"</f>
        <v>KAT7</v>
      </c>
      <c r="B6863" t="s">
        <v>484</v>
      </c>
      <c r="C6863">
        <v>47865885</v>
      </c>
      <c r="D6863" t="s">
        <v>3</v>
      </c>
      <c r="E6863">
        <v>24</v>
      </c>
      <c r="F6863" t="s">
        <v>9659</v>
      </c>
      <c r="G6863">
        <v>0.207854698743</v>
      </c>
    </row>
    <row r="6864" spans="1:7" x14ac:dyDescent="0.2">
      <c r="A6864" t="str">
        <f t="shared" si="576"/>
        <v>KAT7</v>
      </c>
      <c r="B6864" t="s">
        <v>484</v>
      </c>
      <c r="C6864">
        <v>47866211</v>
      </c>
      <c r="D6864" t="s">
        <v>8</v>
      </c>
      <c r="E6864">
        <v>23</v>
      </c>
      <c r="F6864" t="s">
        <v>9660</v>
      </c>
      <c r="G6864">
        <v>0.60332465147400005</v>
      </c>
    </row>
    <row r="6865" spans="1:7" x14ac:dyDescent="0.2">
      <c r="A6865" t="str">
        <f t="shared" si="576"/>
        <v>KAT7</v>
      </c>
      <c r="B6865" t="s">
        <v>484</v>
      </c>
      <c r="C6865">
        <v>47866180</v>
      </c>
      <c r="D6865" t="s">
        <v>8</v>
      </c>
      <c r="E6865">
        <v>24</v>
      </c>
      <c r="F6865" t="s">
        <v>9661</v>
      </c>
      <c r="G6865">
        <v>2.0226647483000001E-2</v>
      </c>
    </row>
    <row r="6866" spans="1:7" x14ac:dyDescent="0.2">
      <c r="A6866" t="str">
        <f t="shared" si="576"/>
        <v>KAT7</v>
      </c>
      <c r="B6866" t="s">
        <v>484</v>
      </c>
      <c r="C6866">
        <v>47866099</v>
      </c>
      <c r="D6866" t="s">
        <v>8</v>
      </c>
      <c r="E6866">
        <v>21</v>
      </c>
      <c r="F6866" t="s">
        <v>9662</v>
      </c>
      <c r="G6866">
        <v>1.5800669145699999</v>
      </c>
    </row>
    <row r="6867" spans="1:7" x14ac:dyDescent="0.2">
      <c r="A6867" t="str">
        <f t="shared" si="576"/>
        <v>KAT7</v>
      </c>
      <c r="B6867" t="s">
        <v>484</v>
      </c>
      <c r="C6867">
        <v>47866013</v>
      </c>
      <c r="D6867" t="s">
        <v>8</v>
      </c>
      <c r="E6867">
        <v>24</v>
      </c>
      <c r="F6867" t="s">
        <v>9663</v>
      </c>
      <c r="G6867">
        <v>0.25594111082100002</v>
      </c>
    </row>
    <row r="6868" spans="1:7" x14ac:dyDescent="0.2">
      <c r="A6868" t="str">
        <f t="shared" si="576"/>
        <v>KAT7</v>
      </c>
      <c r="B6868" t="s">
        <v>484</v>
      </c>
      <c r="C6868">
        <v>47865894</v>
      </c>
      <c r="D6868" t="s">
        <v>8</v>
      </c>
      <c r="E6868">
        <v>24</v>
      </c>
      <c r="F6868" t="s">
        <v>9664</v>
      </c>
      <c r="G6868">
        <v>0.10456299884</v>
      </c>
    </row>
    <row r="6869" spans="1:7" x14ac:dyDescent="0.2">
      <c r="A6869" t="str">
        <f t="shared" si="576"/>
        <v>KAT7</v>
      </c>
      <c r="B6869" t="s">
        <v>484</v>
      </c>
      <c r="C6869">
        <v>47866162</v>
      </c>
      <c r="D6869" t="s">
        <v>3</v>
      </c>
      <c r="E6869">
        <v>23</v>
      </c>
      <c r="F6869" t="s">
        <v>9665</v>
      </c>
      <c r="G6869">
        <v>0.16354252474</v>
      </c>
    </row>
    <row r="6870" spans="1:7" x14ac:dyDescent="0.2">
      <c r="A6870" t="str">
        <f t="shared" si="576"/>
        <v>KAT7</v>
      </c>
      <c r="B6870" t="s">
        <v>484</v>
      </c>
      <c r="C6870">
        <v>47865973</v>
      </c>
      <c r="D6870" t="s">
        <v>3</v>
      </c>
      <c r="E6870">
        <v>24</v>
      </c>
      <c r="F6870" t="s">
        <v>9666</v>
      </c>
      <c r="G6870">
        <v>9.3869308321500006E-2</v>
      </c>
    </row>
    <row r="6871" spans="1:7" x14ac:dyDescent="0.2">
      <c r="A6871" t="str">
        <f t="shared" si="576"/>
        <v>KAT7</v>
      </c>
      <c r="B6871" t="s">
        <v>484</v>
      </c>
      <c r="C6871">
        <v>47865938</v>
      </c>
      <c r="D6871" t="s">
        <v>3</v>
      </c>
      <c r="E6871">
        <v>23</v>
      </c>
      <c r="F6871" t="s">
        <v>9667</v>
      </c>
      <c r="G6871">
        <v>-5.6714557221199998E-3</v>
      </c>
    </row>
    <row r="6872" spans="1:7" x14ac:dyDescent="0.2">
      <c r="A6872" t="str">
        <f t="shared" si="576"/>
        <v>KAT7</v>
      </c>
      <c r="B6872" t="s">
        <v>484</v>
      </c>
      <c r="C6872">
        <v>47866121</v>
      </c>
      <c r="D6872" t="s">
        <v>8</v>
      </c>
      <c r="E6872">
        <v>24</v>
      </c>
      <c r="F6872" t="s">
        <v>9668</v>
      </c>
      <c r="G6872">
        <v>0.816608433952</v>
      </c>
    </row>
    <row r="6873" spans="1:7" x14ac:dyDescent="0.2">
      <c r="A6873" t="str">
        <f t="shared" ref="A6873:A6882" si="577">"KCMF1"</f>
        <v>KCMF1</v>
      </c>
      <c r="B6873" t="s">
        <v>161</v>
      </c>
      <c r="C6873">
        <v>85198286</v>
      </c>
      <c r="D6873" t="s">
        <v>3</v>
      </c>
      <c r="E6873">
        <v>24</v>
      </c>
      <c r="F6873" t="s">
        <v>9669</v>
      </c>
      <c r="G6873">
        <v>0.152621454475</v>
      </c>
    </row>
    <row r="6874" spans="1:7" x14ac:dyDescent="0.2">
      <c r="A6874" t="str">
        <f t="shared" si="577"/>
        <v>KCMF1</v>
      </c>
      <c r="B6874" t="s">
        <v>161</v>
      </c>
      <c r="C6874">
        <v>85198315</v>
      </c>
      <c r="D6874" t="s">
        <v>3</v>
      </c>
      <c r="E6874">
        <v>24</v>
      </c>
      <c r="F6874" t="s">
        <v>9670</v>
      </c>
      <c r="G6874">
        <v>0.37850984234099999</v>
      </c>
    </row>
    <row r="6875" spans="1:7" x14ac:dyDescent="0.2">
      <c r="A6875" t="str">
        <f t="shared" si="577"/>
        <v>KCMF1</v>
      </c>
      <c r="B6875" t="s">
        <v>161</v>
      </c>
      <c r="C6875">
        <v>85198360</v>
      </c>
      <c r="D6875" t="s">
        <v>3</v>
      </c>
      <c r="E6875">
        <v>24</v>
      </c>
      <c r="F6875" t="s">
        <v>9671</v>
      </c>
      <c r="G6875">
        <v>0.18388277685599999</v>
      </c>
    </row>
    <row r="6876" spans="1:7" x14ac:dyDescent="0.2">
      <c r="A6876" t="str">
        <f t="shared" si="577"/>
        <v>KCMF1</v>
      </c>
      <c r="B6876" t="s">
        <v>161</v>
      </c>
      <c r="C6876">
        <v>85198450</v>
      </c>
      <c r="D6876" t="s">
        <v>3</v>
      </c>
      <c r="E6876">
        <v>24</v>
      </c>
      <c r="F6876" t="s">
        <v>9672</v>
      </c>
      <c r="G6876">
        <v>0.470235280167</v>
      </c>
    </row>
    <row r="6877" spans="1:7" x14ac:dyDescent="0.2">
      <c r="A6877" t="str">
        <f t="shared" si="577"/>
        <v>KCMF1</v>
      </c>
      <c r="B6877" t="s">
        <v>161</v>
      </c>
      <c r="C6877">
        <v>85198441</v>
      </c>
      <c r="D6877" t="s">
        <v>3</v>
      </c>
      <c r="E6877">
        <v>24</v>
      </c>
      <c r="F6877" t="s">
        <v>9673</v>
      </c>
      <c r="G6877">
        <v>1.1646373676299999</v>
      </c>
    </row>
    <row r="6878" spans="1:7" x14ac:dyDescent="0.2">
      <c r="A6878" t="str">
        <f t="shared" si="577"/>
        <v>KCMF1</v>
      </c>
      <c r="B6878" t="s">
        <v>161</v>
      </c>
      <c r="C6878">
        <v>85198464</v>
      </c>
      <c r="D6878" t="s">
        <v>3</v>
      </c>
      <c r="E6878">
        <v>24</v>
      </c>
      <c r="F6878" t="s">
        <v>9674</v>
      </c>
      <c r="G6878">
        <v>0.97191905069399998</v>
      </c>
    </row>
    <row r="6879" spans="1:7" x14ac:dyDescent="0.2">
      <c r="A6879" t="str">
        <f t="shared" si="577"/>
        <v>KCMF1</v>
      </c>
      <c r="B6879" t="s">
        <v>161</v>
      </c>
      <c r="C6879">
        <v>85198275</v>
      </c>
      <c r="D6879" t="s">
        <v>8</v>
      </c>
      <c r="E6879">
        <v>24</v>
      </c>
      <c r="F6879" t="s">
        <v>9675</v>
      </c>
      <c r="G6879">
        <v>-0.156647521805</v>
      </c>
    </row>
    <row r="6880" spans="1:7" x14ac:dyDescent="0.2">
      <c r="A6880" t="str">
        <f t="shared" si="577"/>
        <v>KCMF1</v>
      </c>
      <c r="B6880" t="s">
        <v>161</v>
      </c>
      <c r="C6880">
        <v>85198300</v>
      </c>
      <c r="D6880" t="s">
        <v>8</v>
      </c>
      <c r="E6880">
        <v>24</v>
      </c>
      <c r="F6880" t="s">
        <v>9676</v>
      </c>
      <c r="G6880">
        <v>-0.102257421178</v>
      </c>
    </row>
    <row r="6881" spans="1:7" x14ac:dyDescent="0.2">
      <c r="A6881" t="str">
        <f t="shared" si="577"/>
        <v>KCMF1</v>
      </c>
      <c r="B6881" t="s">
        <v>161</v>
      </c>
      <c r="C6881">
        <v>85198351</v>
      </c>
      <c r="D6881" t="s">
        <v>8</v>
      </c>
      <c r="E6881">
        <v>24</v>
      </c>
      <c r="F6881" t="s">
        <v>9677</v>
      </c>
      <c r="G6881">
        <v>0.36394041421500001</v>
      </c>
    </row>
    <row r="6882" spans="1:7" x14ac:dyDescent="0.2">
      <c r="A6882" t="str">
        <f t="shared" si="577"/>
        <v>KCMF1</v>
      </c>
      <c r="B6882" t="s">
        <v>161</v>
      </c>
      <c r="C6882">
        <v>85198480</v>
      </c>
      <c r="D6882" t="s">
        <v>8</v>
      </c>
      <c r="E6882">
        <v>24</v>
      </c>
      <c r="F6882" t="s">
        <v>9678</v>
      </c>
      <c r="G6882">
        <v>0.86344358167099999</v>
      </c>
    </row>
    <row r="6883" spans="1:7" x14ac:dyDescent="0.2">
      <c r="A6883" t="str">
        <f t="shared" ref="A6883:A6892" si="578">"KCNK5"</f>
        <v>KCNK5</v>
      </c>
      <c r="B6883" t="s">
        <v>75</v>
      </c>
      <c r="C6883">
        <v>39196929</v>
      </c>
      <c r="D6883" t="s">
        <v>3</v>
      </c>
      <c r="E6883">
        <v>23</v>
      </c>
      <c r="F6883" t="s">
        <v>9679</v>
      </c>
      <c r="G6883">
        <v>1.0555379849099999</v>
      </c>
    </row>
    <row r="6884" spans="1:7" x14ac:dyDescent="0.2">
      <c r="A6884" t="str">
        <f t="shared" si="578"/>
        <v>KCNK5</v>
      </c>
      <c r="B6884" t="s">
        <v>75</v>
      </c>
      <c r="C6884">
        <v>39197017</v>
      </c>
      <c r="D6884" t="s">
        <v>3</v>
      </c>
      <c r="E6884">
        <v>24</v>
      </c>
      <c r="F6884" t="s">
        <v>9680</v>
      </c>
      <c r="G6884">
        <v>0.665979722537</v>
      </c>
    </row>
    <row r="6885" spans="1:7" x14ac:dyDescent="0.2">
      <c r="A6885" t="str">
        <f t="shared" si="578"/>
        <v>KCNK5</v>
      </c>
      <c r="B6885" t="s">
        <v>75</v>
      </c>
      <c r="C6885">
        <v>39197169</v>
      </c>
      <c r="D6885" t="s">
        <v>8</v>
      </c>
      <c r="E6885">
        <v>24</v>
      </c>
      <c r="F6885" t="s">
        <v>9681</v>
      </c>
      <c r="G6885">
        <v>0.93644317365899998</v>
      </c>
    </row>
    <row r="6886" spans="1:7" x14ac:dyDescent="0.2">
      <c r="A6886" t="str">
        <f t="shared" si="578"/>
        <v>KCNK5</v>
      </c>
      <c r="B6886" t="s">
        <v>75</v>
      </c>
      <c r="C6886">
        <v>39197110</v>
      </c>
      <c r="D6886" t="s">
        <v>8</v>
      </c>
      <c r="E6886">
        <v>24</v>
      </c>
      <c r="F6886" t="s">
        <v>9682</v>
      </c>
      <c r="G6886">
        <v>8.0960967598899994E-2</v>
      </c>
    </row>
    <row r="6887" spans="1:7" x14ac:dyDescent="0.2">
      <c r="A6887" t="str">
        <f t="shared" si="578"/>
        <v>KCNK5</v>
      </c>
      <c r="B6887" t="s">
        <v>75</v>
      </c>
      <c r="C6887">
        <v>39197103</v>
      </c>
      <c r="D6887" t="s">
        <v>8</v>
      </c>
      <c r="E6887">
        <v>22</v>
      </c>
      <c r="F6887" t="s">
        <v>9683</v>
      </c>
      <c r="G6887">
        <v>0.61530913894700001</v>
      </c>
    </row>
    <row r="6888" spans="1:7" x14ac:dyDescent="0.2">
      <c r="A6888" t="str">
        <f t="shared" si="578"/>
        <v>KCNK5</v>
      </c>
      <c r="B6888" t="s">
        <v>75</v>
      </c>
      <c r="C6888">
        <v>39197052</v>
      </c>
      <c r="D6888" t="s">
        <v>8</v>
      </c>
      <c r="E6888">
        <v>23</v>
      </c>
      <c r="F6888" t="s">
        <v>9684</v>
      </c>
      <c r="G6888">
        <v>0.56527398298099996</v>
      </c>
    </row>
    <row r="6889" spans="1:7" x14ac:dyDescent="0.2">
      <c r="A6889" t="str">
        <f t="shared" si="578"/>
        <v>KCNK5</v>
      </c>
      <c r="B6889" t="s">
        <v>75</v>
      </c>
      <c r="C6889">
        <v>39197229</v>
      </c>
      <c r="D6889" t="s">
        <v>3</v>
      </c>
      <c r="E6889">
        <v>24</v>
      </c>
      <c r="F6889" t="s">
        <v>9685</v>
      </c>
      <c r="G6889">
        <v>0.93715373954799996</v>
      </c>
    </row>
    <row r="6890" spans="1:7" x14ac:dyDescent="0.2">
      <c r="A6890" t="str">
        <f t="shared" si="578"/>
        <v>KCNK5</v>
      </c>
      <c r="B6890" t="s">
        <v>75</v>
      </c>
      <c r="C6890">
        <v>39197206</v>
      </c>
      <c r="D6890" t="s">
        <v>3</v>
      </c>
      <c r="E6890">
        <v>24</v>
      </c>
      <c r="F6890" t="s">
        <v>9686</v>
      </c>
      <c r="G6890">
        <v>1.00730827554</v>
      </c>
    </row>
    <row r="6891" spans="1:7" x14ac:dyDescent="0.2">
      <c r="A6891" t="str">
        <f t="shared" si="578"/>
        <v>KCNK5</v>
      </c>
      <c r="B6891" t="s">
        <v>75</v>
      </c>
      <c r="C6891">
        <v>39197121</v>
      </c>
      <c r="D6891" t="s">
        <v>3</v>
      </c>
      <c r="E6891">
        <v>23</v>
      </c>
      <c r="F6891" t="s">
        <v>9687</v>
      </c>
      <c r="G6891">
        <v>-5.0952054824699999E-2</v>
      </c>
    </row>
    <row r="6892" spans="1:7" x14ac:dyDescent="0.2">
      <c r="A6892" t="str">
        <f t="shared" si="578"/>
        <v>KCNK5</v>
      </c>
      <c r="B6892" t="s">
        <v>75</v>
      </c>
      <c r="C6892">
        <v>39197104</v>
      </c>
      <c r="D6892" t="s">
        <v>3</v>
      </c>
      <c r="E6892">
        <v>22</v>
      </c>
      <c r="F6892" t="s">
        <v>9688</v>
      </c>
      <c r="G6892">
        <v>0.805393759471</v>
      </c>
    </row>
    <row r="6893" spans="1:7" x14ac:dyDescent="0.2">
      <c r="A6893" t="str">
        <f t="shared" ref="A6893:A6912" si="579">"KCNQ5"</f>
        <v>KCNQ5</v>
      </c>
      <c r="B6893" t="s">
        <v>75</v>
      </c>
      <c r="C6893">
        <v>73331778</v>
      </c>
      <c r="D6893" t="s">
        <v>3</v>
      </c>
      <c r="E6893">
        <v>26</v>
      </c>
      <c r="F6893" t="s">
        <v>9689</v>
      </c>
      <c r="G6893">
        <v>0.58790137387200003</v>
      </c>
    </row>
    <row r="6894" spans="1:7" x14ac:dyDescent="0.2">
      <c r="A6894" t="str">
        <f t="shared" si="579"/>
        <v>KCNQ5</v>
      </c>
      <c r="B6894" t="s">
        <v>75</v>
      </c>
      <c r="C6894">
        <v>73331784</v>
      </c>
      <c r="D6894" t="s">
        <v>3</v>
      </c>
      <c r="E6894">
        <v>24</v>
      </c>
      <c r="F6894" t="s">
        <v>9690</v>
      </c>
      <c r="G6894">
        <v>0.67045580402399996</v>
      </c>
    </row>
    <row r="6895" spans="1:7" x14ac:dyDescent="0.2">
      <c r="A6895" t="str">
        <f t="shared" si="579"/>
        <v>KCNQ5</v>
      </c>
      <c r="B6895" t="s">
        <v>75</v>
      </c>
      <c r="C6895">
        <v>73331813</v>
      </c>
      <c r="D6895" t="s">
        <v>3</v>
      </c>
      <c r="E6895">
        <v>24</v>
      </c>
      <c r="F6895" t="s">
        <v>9691</v>
      </c>
      <c r="G6895">
        <v>0.96506517302700001</v>
      </c>
    </row>
    <row r="6896" spans="1:7" x14ac:dyDescent="0.2">
      <c r="A6896" t="str">
        <f t="shared" si="579"/>
        <v>KCNQ5</v>
      </c>
      <c r="B6896" t="s">
        <v>75</v>
      </c>
      <c r="C6896">
        <v>73331822</v>
      </c>
      <c r="D6896" t="s">
        <v>3</v>
      </c>
      <c r="E6896">
        <v>24</v>
      </c>
      <c r="F6896" t="s">
        <v>9692</v>
      </c>
      <c r="G6896">
        <v>0.83453538794500004</v>
      </c>
    </row>
    <row r="6897" spans="1:7" x14ac:dyDescent="0.2">
      <c r="A6897" t="str">
        <f t="shared" si="579"/>
        <v>KCNQ5</v>
      </c>
      <c r="B6897" t="s">
        <v>75</v>
      </c>
      <c r="C6897">
        <v>73331832</v>
      </c>
      <c r="D6897" t="s">
        <v>3</v>
      </c>
      <c r="E6897">
        <v>24</v>
      </c>
      <c r="F6897" t="s">
        <v>9693</v>
      </c>
      <c r="G6897">
        <v>1.0795266397400001</v>
      </c>
    </row>
    <row r="6898" spans="1:7" x14ac:dyDescent="0.2">
      <c r="A6898" t="str">
        <f t="shared" si="579"/>
        <v>KCNQ5</v>
      </c>
      <c r="B6898" t="s">
        <v>75</v>
      </c>
      <c r="C6898">
        <v>73331892</v>
      </c>
      <c r="D6898" t="s">
        <v>3</v>
      </c>
      <c r="E6898">
        <v>25</v>
      </c>
      <c r="F6898" t="s">
        <v>9694</v>
      </c>
      <c r="G6898">
        <v>-1.12992606993E-2</v>
      </c>
    </row>
    <row r="6899" spans="1:7" x14ac:dyDescent="0.2">
      <c r="A6899" t="str">
        <f t="shared" si="579"/>
        <v>KCNQ5</v>
      </c>
      <c r="B6899" t="s">
        <v>75</v>
      </c>
      <c r="C6899">
        <v>73331903</v>
      </c>
      <c r="D6899" t="s">
        <v>3</v>
      </c>
      <c r="E6899">
        <v>24</v>
      </c>
      <c r="F6899" t="s">
        <v>9695</v>
      </c>
      <c r="G6899">
        <v>5.5125888933099998E-2</v>
      </c>
    </row>
    <row r="6900" spans="1:7" x14ac:dyDescent="0.2">
      <c r="A6900" t="str">
        <f t="shared" si="579"/>
        <v>KCNQ5</v>
      </c>
      <c r="B6900" t="s">
        <v>75</v>
      </c>
      <c r="C6900">
        <v>73331844</v>
      </c>
      <c r="D6900" t="s">
        <v>3</v>
      </c>
      <c r="E6900">
        <v>22</v>
      </c>
      <c r="F6900" t="s">
        <v>9696</v>
      </c>
      <c r="G6900">
        <v>0.18974435111900001</v>
      </c>
    </row>
    <row r="6901" spans="1:7" x14ac:dyDescent="0.2">
      <c r="A6901" t="str">
        <f t="shared" si="579"/>
        <v>KCNQ5</v>
      </c>
      <c r="B6901" t="s">
        <v>75</v>
      </c>
      <c r="C6901">
        <v>73331957</v>
      </c>
      <c r="D6901" t="s">
        <v>3</v>
      </c>
      <c r="E6901">
        <v>25</v>
      </c>
      <c r="F6901" t="s">
        <v>9697</v>
      </c>
      <c r="G6901">
        <v>0.19644546180200001</v>
      </c>
    </row>
    <row r="6902" spans="1:7" x14ac:dyDescent="0.2">
      <c r="A6902" t="str">
        <f t="shared" si="579"/>
        <v>KCNQ5</v>
      </c>
      <c r="B6902" t="s">
        <v>75</v>
      </c>
      <c r="C6902">
        <v>73332042</v>
      </c>
      <c r="D6902" t="s">
        <v>3</v>
      </c>
      <c r="E6902">
        <v>24</v>
      </c>
      <c r="F6902" t="s">
        <v>9698</v>
      </c>
      <c r="G6902">
        <v>0.72161583475799995</v>
      </c>
    </row>
    <row r="6903" spans="1:7" x14ac:dyDescent="0.2">
      <c r="A6903" t="str">
        <f t="shared" si="579"/>
        <v>KCNQ5</v>
      </c>
      <c r="B6903" t="s">
        <v>75</v>
      </c>
      <c r="C6903">
        <v>73332074</v>
      </c>
      <c r="D6903" t="s">
        <v>3</v>
      </c>
      <c r="E6903">
        <v>24</v>
      </c>
      <c r="F6903" t="s">
        <v>9699</v>
      </c>
      <c r="G6903">
        <v>0.74568583152599999</v>
      </c>
    </row>
    <row r="6904" spans="1:7" x14ac:dyDescent="0.2">
      <c r="A6904" t="str">
        <f t="shared" si="579"/>
        <v>KCNQ5</v>
      </c>
      <c r="B6904" t="s">
        <v>75</v>
      </c>
      <c r="C6904">
        <v>73331787</v>
      </c>
      <c r="D6904" t="s">
        <v>8</v>
      </c>
      <c r="E6904">
        <v>27</v>
      </c>
      <c r="F6904" t="s">
        <v>9700</v>
      </c>
      <c r="G6904">
        <v>0.65813301021000004</v>
      </c>
    </row>
    <row r="6905" spans="1:7" x14ac:dyDescent="0.2">
      <c r="A6905" t="str">
        <f t="shared" si="579"/>
        <v>KCNQ5</v>
      </c>
      <c r="B6905" t="s">
        <v>75</v>
      </c>
      <c r="C6905">
        <v>73331795</v>
      </c>
      <c r="D6905" t="s">
        <v>8</v>
      </c>
      <c r="E6905">
        <v>24</v>
      </c>
      <c r="F6905" t="s">
        <v>9701</v>
      </c>
      <c r="G6905">
        <v>0.88588367179000005</v>
      </c>
    </row>
    <row r="6906" spans="1:7" x14ac:dyDescent="0.2">
      <c r="A6906" t="str">
        <f t="shared" si="579"/>
        <v>KCNQ5</v>
      </c>
      <c r="B6906" t="s">
        <v>75</v>
      </c>
      <c r="C6906">
        <v>73331828</v>
      </c>
      <c r="D6906" t="s">
        <v>8</v>
      </c>
      <c r="E6906">
        <v>27</v>
      </c>
      <c r="F6906" t="s">
        <v>9702</v>
      </c>
      <c r="G6906">
        <v>-0.20815813938899999</v>
      </c>
    </row>
    <row r="6907" spans="1:7" x14ac:dyDescent="0.2">
      <c r="A6907" t="str">
        <f t="shared" si="579"/>
        <v>KCNQ5</v>
      </c>
      <c r="B6907" t="s">
        <v>75</v>
      </c>
      <c r="C6907">
        <v>73331861</v>
      </c>
      <c r="D6907" t="s">
        <v>8</v>
      </c>
      <c r="E6907">
        <v>23</v>
      </c>
      <c r="F6907" t="s">
        <v>9703</v>
      </c>
      <c r="G6907">
        <v>0.83956797870099997</v>
      </c>
    </row>
    <row r="6908" spans="1:7" x14ac:dyDescent="0.2">
      <c r="A6908" t="str">
        <f t="shared" si="579"/>
        <v>KCNQ5</v>
      </c>
      <c r="B6908" t="s">
        <v>75</v>
      </c>
      <c r="C6908">
        <v>73332020</v>
      </c>
      <c r="D6908" t="s">
        <v>8</v>
      </c>
      <c r="E6908">
        <v>24</v>
      </c>
      <c r="F6908" t="s">
        <v>9704</v>
      </c>
      <c r="G6908">
        <v>4.4680538230400003E-2</v>
      </c>
    </row>
    <row r="6909" spans="1:7" x14ac:dyDescent="0.2">
      <c r="A6909" t="str">
        <f t="shared" si="579"/>
        <v>KCNQ5</v>
      </c>
      <c r="B6909" t="s">
        <v>75</v>
      </c>
      <c r="C6909">
        <v>73332028</v>
      </c>
      <c r="D6909" t="s">
        <v>8</v>
      </c>
      <c r="E6909">
        <v>24</v>
      </c>
      <c r="F6909" t="s">
        <v>9705</v>
      </c>
      <c r="G6909">
        <v>0.72255707854999995</v>
      </c>
    </row>
    <row r="6910" spans="1:7" x14ac:dyDescent="0.2">
      <c r="A6910" t="str">
        <f t="shared" si="579"/>
        <v>KCNQ5</v>
      </c>
      <c r="B6910" t="s">
        <v>75</v>
      </c>
      <c r="C6910">
        <v>73332078</v>
      </c>
      <c r="D6910" t="s">
        <v>8</v>
      </c>
      <c r="E6910">
        <v>25</v>
      </c>
      <c r="F6910" t="s">
        <v>9706</v>
      </c>
      <c r="G6910">
        <v>-6.0011224646700001E-2</v>
      </c>
    </row>
    <row r="6911" spans="1:7" x14ac:dyDescent="0.2">
      <c r="A6911" t="str">
        <f t="shared" si="579"/>
        <v>KCNQ5</v>
      </c>
      <c r="B6911" t="s">
        <v>75</v>
      </c>
      <c r="C6911">
        <v>73332101</v>
      </c>
      <c r="D6911" t="s">
        <v>8</v>
      </c>
      <c r="E6911">
        <v>22</v>
      </c>
      <c r="F6911" t="s">
        <v>9707</v>
      </c>
      <c r="G6911">
        <v>0.95540818723300003</v>
      </c>
    </row>
    <row r="6912" spans="1:7" x14ac:dyDescent="0.2">
      <c r="A6912" t="str">
        <f t="shared" si="579"/>
        <v>KCNQ5</v>
      </c>
      <c r="B6912" t="s">
        <v>75</v>
      </c>
      <c r="C6912">
        <v>73331925</v>
      </c>
      <c r="D6912" t="s">
        <v>3</v>
      </c>
      <c r="E6912">
        <v>25</v>
      </c>
      <c r="F6912" t="s">
        <v>9708</v>
      </c>
      <c r="G6912">
        <v>0.21018691522999999</v>
      </c>
    </row>
    <row r="6913" spans="1:7" x14ac:dyDescent="0.2">
      <c r="A6913" t="str">
        <f t="shared" ref="A6913:A6921" si="580">"KCTD10"</f>
        <v>KCTD10</v>
      </c>
      <c r="B6913" t="s">
        <v>140</v>
      </c>
      <c r="C6913">
        <v>109915155</v>
      </c>
      <c r="D6913" t="s">
        <v>3</v>
      </c>
      <c r="E6913">
        <v>24</v>
      </c>
      <c r="F6913" t="s">
        <v>9709</v>
      </c>
      <c r="G6913">
        <v>8.0764770850800006E-3</v>
      </c>
    </row>
    <row r="6914" spans="1:7" x14ac:dyDescent="0.2">
      <c r="A6914" t="str">
        <f t="shared" si="580"/>
        <v>KCTD10</v>
      </c>
      <c r="B6914" t="s">
        <v>140</v>
      </c>
      <c r="C6914">
        <v>109915097</v>
      </c>
      <c r="D6914" t="s">
        <v>3</v>
      </c>
      <c r="E6914">
        <v>24</v>
      </c>
      <c r="F6914" t="s">
        <v>9710</v>
      </c>
      <c r="G6914">
        <v>0.66358356649399997</v>
      </c>
    </row>
    <row r="6915" spans="1:7" x14ac:dyDescent="0.2">
      <c r="A6915" t="str">
        <f t="shared" si="580"/>
        <v>KCTD10</v>
      </c>
      <c r="B6915" t="s">
        <v>140</v>
      </c>
      <c r="C6915">
        <v>109915059</v>
      </c>
      <c r="D6915" t="s">
        <v>3</v>
      </c>
      <c r="E6915">
        <v>23</v>
      </c>
      <c r="F6915" t="s">
        <v>9711</v>
      </c>
      <c r="G6915">
        <v>0.221190328247</v>
      </c>
    </row>
    <row r="6916" spans="1:7" x14ac:dyDescent="0.2">
      <c r="A6916" t="str">
        <f t="shared" si="580"/>
        <v>KCTD10</v>
      </c>
      <c r="B6916" t="s">
        <v>140</v>
      </c>
      <c r="C6916">
        <v>109915051</v>
      </c>
      <c r="D6916" t="s">
        <v>3</v>
      </c>
      <c r="E6916">
        <v>24</v>
      </c>
      <c r="F6916" t="s">
        <v>9712</v>
      </c>
      <c r="G6916">
        <v>7.7870933589899993E-2</v>
      </c>
    </row>
    <row r="6917" spans="1:7" x14ac:dyDescent="0.2">
      <c r="A6917" t="str">
        <f t="shared" si="580"/>
        <v>KCTD10</v>
      </c>
      <c r="B6917" t="s">
        <v>140</v>
      </c>
      <c r="C6917">
        <v>109915170</v>
      </c>
      <c r="D6917" t="s">
        <v>3</v>
      </c>
      <c r="E6917">
        <v>24</v>
      </c>
      <c r="F6917" t="s">
        <v>9713</v>
      </c>
      <c r="G6917">
        <v>8.4978625473999994E-2</v>
      </c>
    </row>
    <row r="6918" spans="1:7" x14ac:dyDescent="0.2">
      <c r="A6918" t="str">
        <f t="shared" si="580"/>
        <v>KCTD10</v>
      </c>
      <c r="B6918" t="s">
        <v>140</v>
      </c>
      <c r="C6918">
        <v>109915152</v>
      </c>
      <c r="D6918" t="s">
        <v>8</v>
      </c>
      <c r="E6918">
        <v>27</v>
      </c>
      <c r="F6918" t="s">
        <v>9714</v>
      </c>
      <c r="G6918">
        <v>3.3823521804299997E-2</v>
      </c>
    </row>
    <row r="6919" spans="1:7" x14ac:dyDescent="0.2">
      <c r="A6919" t="str">
        <f t="shared" si="580"/>
        <v>KCTD10</v>
      </c>
      <c r="B6919" t="s">
        <v>140</v>
      </c>
      <c r="C6919">
        <v>109915112</v>
      </c>
      <c r="D6919" t="s">
        <v>8</v>
      </c>
      <c r="E6919">
        <v>25</v>
      </c>
      <c r="F6919" t="s">
        <v>9715</v>
      </c>
      <c r="G6919">
        <v>1.3158492661900001</v>
      </c>
    </row>
    <row r="6920" spans="1:7" x14ac:dyDescent="0.2">
      <c r="A6920" t="str">
        <f t="shared" si="580"/>
        <v>KCTD10</v>
      </c>
      <c r="B6920" t="s">
        <v>140</v>
      </c>
      <c r="C6920">
        <v>109915101</v>
      </c>
      <c r="D6920" t="s">
        <v>8</v>
      </c>
      <c r="E6920">
        <v>24</v>
      </c>
      <c r="F6920" t="s">
        <v>9716</v>
      </c>
      <c r="G6920">
        <v>1.0205671673100001</v>
      </c>
    </row>
    <row r="6921" spans="1:7" x14ac:dyDescent="0.2">
      <c r="A6921" t="str">
        <f t="shared" si="580"/>
        <v>KCTD10</v>
      </c>
      <c r="B6921" t="s">
        <v>140</v>
      </c>
      <c r="C6921">
        <v>109915195</v>
      </c>
      <c r="D6921" t="s">
        <v>3</v>
      </c>
      <c r="E6921">
        <v>24</v>
      </c>
      <c r="F6921" t="s">
        <v>9717</v>
      </c>
      <c r="G6921">
        <v>2.6225559591699999E-3</v>
      </c>
    </row>
    <row r="6922" spans="1:7" x14ac:dyDescent="0.2">
      <c r="A6922" t="str">
        <f t="shared" ref="A6922:A6941" si="581">"KCTD16"</f>
        <v>KCTD16</v>
      </c>
      <c r="B6922" t="s">
        <v>64</v>
      </c>
      <c r="C6922">
        <v>143550496</v>
      </c>
      <c r="D6922" t="s">
        <v>3</v>
      </c>
      <c r="E6922">
        <v>25</v>
      </c>
      <c r="F6922" t="s">
        <v>9718</v>
      </c>
      <c r="G6922">
        <v>0.31844397176799999</v>
      </c>
    </row>
    <row r="6923" spans="1:7" x14ac:dyDescent="0.2">
      <c r="A6923" t="str">
        <f t="shared" si="581"/>
        <v>KCTD16</v>
      </c>
      <c r="B6923" t="s">
        <v>64</v>
      </c>
      <c r="C6923">
        <v>143550501</v>
      </c>
      <c r="D6923" t="s">
        <v>3</v>
      </c>
      <c r="E6923">
        <v>25</v>
      </c>
      <c r="F6923" t="s">
        <v>9719</v>
      </c>
      <c r="G6923">
        <v>9.5340926329900003E-2</v>
      </c>
    </row>
    <row r="6924" spans="1:7" x14ac:dyDescent="0.2">
      <c r="A6924" t="str">
        <f t="shared" si="581"/>
        <v>KCTD16</v>
      </c>
      <c r="B6924" t="s">
        <v>64</v>
      </c>
      <c r="C6924">
        <v>143550614</v>
      </c>
      <c r="D6924" t="s">
        <v>3</v>
      </c>
      <c r="E6924">
        <v>25</v>
      </c>
      <c r="F6924" t="s">
        <v>9720</v>
      </c>
      <c r="G6924">
        <v>1.48840651679E-2</v>
      </c>
    </row>
    <row r="6925" spans="1:7" x14ac:dyDescent="0.2">
      <c r="A6925" t="str">
        <f t="shared" si="581"/>
        <v>KCTD16</v>
      </c>
      <c r="B6925" t="s">
        <v>64</v>
      </c>
      <c r="C6925">
        <v>143584792</v>
      </c>
      <c r="D6925" t="s">
        <v>3</v>
      </c>
      <c r="E6925">
        <v>24</v>
      </c>
      <c r="F6925" t="s">
        <v>9721</v>
      </c>
      <c r="G6925">
        <v>0.13524281159400001</v>
      </c>
    </row>
    <row r="6926" spans="1:7" x14ac:dyDescent="0.2">
      <c r="A6926" t="str">
        <f t="shared" si="581"/>
        <v>KCTD16</v>
      </c>
      <c r="B6926" t="s">
        <v>64</v>
      </c>
      <c r="C6926">
        <v>143584983</v>
      </c>
      <c r="D6926" t="s">
        <v>3</v>
      </c>
      <c r="E6926">
        <v>24</v>
      </c>
      <c r="F6926" t="s">
        <v>9722</v>
      </c>
      <c r="G6926">
        <v>6.1843470389800002E-2</v>
      </c>
    </row>
    <row r="6927" spans="1:7" x14ac:dyDescent="0.2">
      <c r="A6927" t="str">
        <f t="shared" si="581"/>
        <v>KCTD16</v>
      </c>
      <c r="B6927" t="s">
        <v>64</v>
      </c>
      <c r="C6927">
        <v>143550353</v>
      </c>
      <c r="D6927" t="s">
        <v>3</v>
      </c>
      <c r="E6927">
        <v>25</v>
      </c>
      <c r="F6927" t="s">
        <v>9723</v>
      </c>
      <c r="G6927">
        <v>1.5270418807599999</v>
      </c>
    </row>
    <row r="6928" spans="1:7" x14ac:dyDescent="0.2">
      <c r="A6928" t="str">
        <f t="shared" si="581"/>
        <v>KCTD16</v>
      </c>
      <c r="B6928" t="s">
        <v>64</v>
      </c>
      <c r="C6928">
        <v>143550462</v>
      </c>
      <c r="D6928" t="s">
        <v>8</v>
      </c>
      <c r="E6928">
        <v>26</v>
      </c>
      <c r="F6928" t="s">
        <v>9724</v>
      </c>
      <c r="G6928">
        <v>0.43332694941700001</v>
      </c>
    </row>
    <row r="6929" spans="1:7" x14ac:dyDescent="0.2">
      <c r="A6929" t="str">
        <f t="shared" si="581"/>
        <v>KCTD16</v>
      </c>
      <c r="B6929" t="s">
        <v>64</v>
      </c>
      <c r="C6929">
        <v>143585048</v>
      </c>
      <c r="D6929" t="s">
        <v>3</v>
      </c>
      <c r="E6929">
        <v>24</v>
      </c>
      <c r="F6929" t="s">
        <v>9725</v>
      </c>
      <c r="G6929">
        <v>7.9971502349899998E-2</v>
      </c>
    </row>
    <row r="6930" spans="1:7" x14ac:dyDescent="0.2">
      <c r="A6930" t="str">
        <f t="shared" si="581"/>
        <v>KCTD16</v>
      </c>
      <c r="B6930" t="s">
        <v>64</v>
      </c>
      <c r="C6930">
        <v>143585011</v>
      </c>
      <c r="D6930" t="s">
        <v>3</v>
      </c>
      <c r="E6930">
        <v>24</v>
      </c>
      <c r="F6930" t="s">
        <v>9726</v>
      </c>
      <c r="G6930">
        <v>0.22828164695600001</v>
      </c>
    </row>
    <row r="6931" spans="1:7" x14ac:dyDescent="0.2">
      <c r="A6931" t="str">
        <f t="shared" si="581"/>
        <v>KCTD16</v>
      </c>
      <c r="B6931" t="s">
        <v>64</v>
      </c>
      <c r="C6931">
        <v>143584990</v>
      </c>
      <c r="D6931" t="s">
        <v>3</v>
      </c>
      <c r="E6931">
        <v>24</v>
      </c>
      <c r="F6931" t="s">
        <v>9727</v>
      </c>
      <c r="G6931">
        <v>-3.21395193153E-2</v>
      </c>
    </row>
    <row r="6932" spans="1:7" x14ac:dyDescent="0.2">
      <c r="A6932" t="str">
        <f t="shared" si="581"/>
        <v>KCTD16</v>
      </c>
      <c r="B6932" t="s">
        <v>64</v>
      </c>
      <c r="C6932">
        <v>143550391</v>
      </c>
      <c r="D6932" t="s">
        <v>8</v>
      </c>
      <c r="E6932">
        <v>24</v>
      </c>
      <c r="F6932" t="s">
        <v>9728</v>
      </c>
      <c r="G6932">
        <v>0.109990365861</v>
      </c>
    </row>
    <row r="6933" spans="1:7" x14ac:dyDescent="0.2">
      <c r="A6933" t="str">
        <f t="shared" si="581"/>
        <v>KCTD16</v>
      </c>
      <c r="B6933" t="s">
        <v>64</v>
      </c>
      <c r="C6933">
        <v>143550444</v>
      </c>
      <c r="D6933" t="s">
        <v>8</v>
      </c>
      <c r="E6933">
        <v>24</v>
      </c>
      <c r="F6933" t="s">
        <v>9729</v>
      </c>
      <c r="G6933">
        <v>0.34211417688599999</v>
      </c>
    </row>
    <row r="6934" spans="1:7" x14ac:dyDescent="0.2">
      <c r="A6934" t="str">
        <f t="shared" si="581"/>
        <v>KCTD16</v>
      </c>
      <c r="B6934" t="s">
        <v>64</v>
      </c>
      <c r="C6934">
        <v>143550450</v>
      </c>
      <c r="D6934" t="s">
        <v>8</v>
      </c>
      <c r="E6934">
        <v>24</v>
      </c>
      <c r="F6934" t="s">
        <v>9730</v>
      </c>
      <c r="G6934">
        <v>0.57920338643299996</v>
      </c>
    </row>
    <row r="6935" spans="1:7" x14ac:dyDescent="0.2">
      <c r="A6935" t="str">
        <f t="shared" si="581"/>
        <v>KCTD16</v>
      </c>
      <c r="B6935" t="s">
        <v>64</v>
      </c>
      <c r="C6935">
        <v>143585025</v>
      </c>
      <c r="D6935" t="s">
        <v>3</v>
      </c>
      <c r="E6935">
        <v>24</v>
      </c>
      <c r="F6935" t="s">
        <v>9731</v>
      </c>
      <c r="G6935">
        <v>-0.12407001478599999</v>
      </c>
    </row>
    <row r="6936" spans="1:7" x14ac:dyDescent="0.2">
      <c r="A6936" t="str">
        <f t="shared" si="581"/>
        <v>KCTD16</v>
      </c>
      <c r="B6936" t="s">
        <v>64</v>
      </c>
      <c r="C6936">
        <v>143550371</v>
      </c>
      <c r="D6936" t="s">
        <v>8</v>
      </c>
      <c r="E6936">
        <v>23</v>
      </c>
      <c r="F6936" t="s">
        <v>9732</v>
      </c>
      <c r="G6936">
        <v>0.89375473280499995</v>
      </c>
    </row>
    <row r="6937" spans="1:7" x14ac:dyDescent="0.2">
      <c r="A6937" t="str">
        <f t="shared" si="581"/>
        <v>KCTD16</v>
      </c>
      <c r="B6937" t="s">
        <v>64</v>
      </c>
      <c r="C6937">
        <v>143585108</v>
      </c>
      <c r="D6937" t="s">
        <v>8</v>
      </c>
      <c r="E6937">
        <v>23</v>
      </c>
      <c r="F6937" t="s">
        <v>9733</v>
      </c>
      <c r="G6937">
        <v>0.188701161428</v>
      </c>
    </row>
    <row r="6938" spans="1:7" x14ac:dyDescent="0.2">
      <c r="A6938" t="str">
        <f t="shared" si="581"/>
        <v>KCTD16</v>
      </c>
      <c r="B6938" t="s">
        <v>64</v>
      </c>
      <c r="C6938">
        <v>143584858</v>
      </c>
      <c r="D6938" t="s">
        <v>8</v>
      </c>
      <c r="E6938">
        <v>24</v>
      </c>
      <c r="F6938" t="s">
        <v>9734</v>
      </c>
      <c r="G6938">
        <v>-6.9281812247999994E-2</v>
      </c>
    </row>
    <row r="6939" spans="1:7" x14ac:dyDescent="0.2">
      <c r="A6939" t="str">
        <f t="shared" si="581"/>
        <v>KCTD16</v>
      </c>
      <c r="B6939" t="s">
        <v>64</v>
      </c>
      <c r="C6939">
        <v>143585019</v>
      </c>
      <c r="D6939" t="s">
        <v>3</v>
      </c>
      <c r="E6939">
        <v>24</v>
      </c>
      <c r="F6939" t="s">
        <v>9735</v>
      </c>
      <c r="G6939">
        <v>0.48343257452400001</v>
      </c>
    </row>
    <row r="6940" spans="1:7" x14ac:dyDescent="0.2">
      <c r="A6940" t="str">
        <f t="shared" si="581"/>
        <v>KCTD16</v>
      </c>
      <c r="B6940" t="s">
        <v>64</v>
      </c>
      <c r="C6940">
        <v>143550485</v>
      </c>
      <c r="D6940" t="s">
        <v>8</v>
      </c>
      <c r="E6940">
        <v>25</v>
      </c>
      <c r="F6940" t="s">
        <v>9736</v>
      </c>
      <c r="G6940">
        <v>0.47809531230300001</v>
      </c>
    </row>
    <row r="6941" spans="1:7" x14ac:dyDescent="0.2">
      <c r="A6941" t="str">
        <f t="shared" si="581"/>
        <v>KCTD16</v>
      </c>
      <c r="B6941" t="s">
        <v>64</v>
      </c>
      <c r="C6941">
        <v>143585117</v>
      </c>
      <c r="D6941" t="s">
        <v>8</v>
      </c>
      <c r="E6941">
        <v>24</v>
      </c>
      <c r="F6941" t="s">
        <v>9737</v>
      </c>
      <c r="G6941">
        <v>0.33190435139399999</v>
      </c>
    </row>
    <row r="6942" spans="1:7" x14ac:dyDescent="0.2">
      <c r="A6942" t="str">
        <f t="shared" ref="A6942:A6951" si="582">"KDELR1"</f>
        <v>KDELR1</v>
      </c>
      <c r="B6942" t="s">
        <v>245</v>
      </c>
      <c r="C6942">
        <v>48894620</v>
      </c>
      <c r="D6942" t="s">
        <v>8</v>
      </c>
      <c r="E6942">
        <v>24</v>
      </c>
      <c r="F6942" t="s">
        <v>9738</v>
      </c>
      <c r="G6942">
        <v>0.76504238738200003</v>
      </c>
    </row>
    <row r="6943" spans="1:7" x14ac:dyDescent="0.2">
      <c r="A6943" t="str">
        <f t="shared" si="582"/>
        <v>KDELR1</v>
      </c>
      <c r="B6943" t="s">
        <v>245</v>
      </c>
      <c r="C6943">
        <v>48894523</v>
      </c>
      <c r="D6943" t="s">
        <v>3</v>
      </c>
      <c r="E6943">
        <v>22</v>
      </c>
      <c r="F6943" t="s">
        <v>9739</v>
      </c>
      <c r="G6943">
        <v>1.7880923072299999E-2</v>
      </c>
    </row>
    <row r="6944" spans="1:7" x14ac:dyDescent="0.2">
      <c r="A6944" t="str">
        <f t="shared" si="582"/>
        <v>KDELR1</v>
      </c>
      <c r="B6944" t="s">
        <v>245</v>
      </c>
      <c r="C6944">
        <v>48894538</v>
      </c>
      <c r="D6944" t="s">
        <v>8</v>
      </c>
      <c r="E6944">
        <v>24</v>
      </c>
      <c r="F6944" t="s">
        <v>9740</v>
      </c>
      <c r="G6944">
        <v>0.87911461566100002</v>
      </c>
    </row>
    <row r="6945" spans="1:7" x14ac:dyDescent="0.2">
      <c r="A6945" t="str">
        <f t="shared" si="582"/>
        <v>KDELR1</v>
      </c>
      <c r="B6945" t="s">
        <v>245</v>
      </c>
      <c r="C6945">
        <v>48894576</v>
      </c>
      <c r="D6945" t="s">
        <v>8</v>
      </c>
      <c r="E6945">
        <v>23</v>
      </c>
      <c r="F6945" t="s">
        <v>9741</v>
      </c>
      <c r="G6945">
        <v>0.77522728442099997</v>
      </c>
    </row>
    <row r="6946" spans="1:7" x14ac:dyDescent="0.2">
      <c r="A6946" t="str">
        <f t="shared" si="582"/>
        <v>KDELR1</v>
      </c>
      <c r="B6946" t="s">
        <v>245</v>
      </c>
      <c r="C6946">
        <v>48894603</v>
      </c>
      <c r="D6946" t="s">
        <v>8</v>
      </c>
      <c r="E6946">
        <v>23</v>
      </c>
      <c r="F6946" t="s">
        <v>9742</v>
      </c>
      <c r="G6946">
        <v>1.0036179252199999</v>
      </c>
    </row>
    <row r="6947" spans="1:7" x14ac:dyDescent="0.2">
      <c r="A6947" t="str">
        <f t="shared" si="582"/>
        <v>KDELR1</v>
      </c>
      <c r="B6947" t="s">
        <v>245</v>
      </c>
      <c r="C6947">
        <v>48894704</v>
      </c>
      <c r="D6947" t="s">
        <v>8</v>
      </c>
      <c r="E6947">
        <v>23</v>
      </c>
      <c r="F6947" t="s">
        <v>9743</v>
      </c>
      <c r="G6947">
        <v>5.2656082065099998E-4</v>
      </c>
    </row>
    <row r="6948" spans="1:7" x14ac:dyDescent="0.2">
      <c r="A6948" t="str">
        <f t="shared" si="582"/>
        <v>KDELR1</v>
      </c>
      <c r="B6948" t="s">
        <v>245</v>
      </c>
      <c r="C6948">
        <v>48894670</v>
      </c>
      <c r="D6948" t="s">
        <v>3</v>
      </c>
      <c r="E6948">
        <v>24</v>
      </c>
      <c r="F6948" t="s">
        <v>9744</v>
      </c>
      <c r="G6948">
        <v>0.54152505983400001</v>
      </c>
    </row>
    <row r="6949" spans="1:7" x14ac:dyDescent="0.2">
      <c r="A6949" t="str">
        <f t="shared" si="582"/>
        <v>KDELR1</v>
      </c>
      <c r="B6949" t="s">
        <v>245</v>
      </c>
      <c r="C6949">
        <v>48894722</v>
      </c>
      <c r="D6949" t="s">
        <v>8</v>
      </c>
      <c r="E6949">
        <v>24</v>
      </c>
      <c r="F6949" t="s">
        <v>9745</v>
      </c>
      <c r="G6949">
        <v>1.11726745912</v>
      </c>
    </row>
    <row r="6950" spans="1:7" x14ac:dyDescent="0.2">
      <c r="A6950" t="str">
        <f t="shared" si="582"/>
        <v>KDELR1</v>
      </c>
      <c r="B6950" t="s">
        <v>245</v>
      </c>
      <c r="C6950">
        <v>48894746</v>
      </c>
      <c r="D6950" t="s">
        <v>8</v>
      </c>
      <c r="E6950">
        <v>24</v>
      </c>
      <c r="F6950" t="s">
        <v>9746</v>
      </c>
      <c r="G6950">
        <v>0.69057424976500004</v>
      </c>
    </row>
    <row r="6951" spans="1:7" x14ac:dyDescent="0.2">
      <c r="A6951" t="str">
        <f t="shared" si="582"/>
        <v>KDELR1</v>
      </c>
      <c r="B6951" t="s">
        <v>245</v>
      </c>
      <c r="C6951">
        <v>48894838</v>
      </c>
      <c r="D6951" t="s">
        <v>8</v>
      </c>
      <c r="E6951">
        <v>25</v>
      </c>
      <c r="F6951" t="s">
        <v>9747</v>
      </c>
      <c r="G6951">
        <v>-2.0402902615299999E-2</v>
      </c>
    </row>
    <row r="6952" spans="1:7" x14ac:dyDescent="0.2">
      <c r="A6952" t="str">
        <f t="shared" ref="A6952:A6961" si="583">"KDM1A"</f>
        <v>KDM1A</v>
      </c>
      <c r="B6952" t="s">
        <v>35</v>
      </c>
      <c r="C6952">
        <v>23346100</v>
      </c>
      <c r="D6952" t="s">
        <v>8</v>
      </c>
      <c r="E6952">
        <v>23</v>
      </c>
      <c r="F6952" t="s">
        <v>9748</v>
      </c>
      <c r="G6952">
        <v>0.48044539770099998</v>
      </c>
    </row>
    <row r="6953" spans="1:7" x14ac:dyDescent="0.2">
      <c r="A6953" t="str">
        <f t="shared" si="583"/>
        <v>KDM1A</v>
      </c>
      <c r="B6953" t="s">
        <v>35</v>
      </c>
      <c r="C6953">
        <v>23346030</v>
      </c>
      <c r="D6953" t="s">
        <v>8</v>
      </c>
      <c r="E6953">
        <v>24</v>
      </c>
      <c r="F6953" t="s">
        <v>9749</v>
      </c>
      <c r="G6953">
        <v>0.10531672867400001</v>
      </c>
    </row>
    <row r="6954" spans="1:7" x14ac:dyDescent="0.2">
      <c r="A6954" t="str">
        <f t="shared" si="583"/>
        <v>KDM1A</v>
      </c>
      <c r="B6954" t="s">
        <v>35</v>
      </c>
      <c r="C6954">
        <v>23346012</v>
      </c>
      <c r="D6954" t="s">
        <v>8</v>
      </c>
      <c r="E6954">
        <v>24</v>
      </c>
      <c r="F6954" t="s">
        <v>9750</v>
      </c>
      <c r="G6954">
        <v>1.4809929392500001</v>
      </c>
    </row>
    <row r="6955" spans="1:7" x14ac:dyDescent="0.2">
      <c r="A6955" t="str">
        <f t="shared" si="583"/>
        <v>KDM1A</v>
      </c>
      <c r="B6955" t="s">
        <v>35</v>
      </c>
      <c r="C6955">
        <v>23345982</v>
      </c>
      <c r="D6955" t="s">
        <v>8</v>
      </c>
      <c r="E6955">
        <v>22</v>
      </c>
      <c r="F6955" t="s">
        <v>9751</v>
      </c>
      <c r="G6955">
        <v>0.79627863311199998</v>
      </c>
    </row>
    <row r="6956" spans="1:7" x14ac:dyDescent="0.2">
      <c r="A6956" t="str">
        <f t="shared" si="583"/>
        <v>KDM1A</v>
      </c>
      <c r="B6956" t="s">
        <v>35</v>
      </c>
      <c r="C6956">
        <v>23346032</v>
      </c>
      <c r="D6956" t="s">
        <v>3</v>
      </c>
      <c r="E6956">
        <v>22</v>
      </c>
      <c r="F6956" t="s">
        <v>9752</v>
      </c>
      <c r="G6956">
        <v>-3.8576092666400001E-3</v>
      </c>
    </row>
    <row r="6957" spans="1:7" x14ac:dyDescent="0.2">
      <c r="A6957" t="str">
        <f t="shared" si="583"/>
        <v>KDM1A</v>
      </c>
      <c r="B6957" t="s">
        <v>35</v>
      </c>
      <c r="C6957">
        <v>23346057</v>
      </c>
      <c r="D6957" t="s">
        <v>3</v>
      </c>
      <c r="E6957">
        <v>24</v>
      </c>
      <c r="F6957" t="s">
        <v>9753</v>
      </c>
      <c r="G6957">
        <v>0.13658716270099999</v>
      </c>
    </row>
    <row r="6958" spans="1:7" x14ac:dyDescent="0.2">
      <c r="A6958" t="str">
        <f t="shared" si="583"/>
        <v>KDM1A</v>
      </c>
      <c r="B6958" t="s">
        <v>35</v>
      </c>
      <c r="C6958">
        <v>23346210</v>
      </c>
      <c r="D6958" t="s">
        <v>3</v>
      </c>
      <c r="E6958">
        <v>23</v>
      </c>
      <c r="F6958" t="s">
        <v>9754</v>
      </c>
      <c r="G6958">
        <v>-7.6634524717600003E-2</v>
      </c>
    </row>
    <row r="6959" spans="1:7" x14ac:dyDescent="0.2">
      <c r="A6959" t="str">
        <f t="shared" si="583"/>
        <v>KDM1A</v>
      </c>
      <c r="B6959" t="s">
        <v>35</v>
      </c>
      <c r="C6959">
        <v>23345979</v>
      </c>
      <c r="D6959" t="s">
        <v>8</v>
      </c>
      <c r="E6959">
        <v>24</v>
      </c>
      <c r="F6959" t="s">
        <v>9755</v>
      </c>
      <c r="G6959">
        <v>5.0351030944299997E-2</v>
      </c>
    </row>
    <row r="6960" spans="1:7" x14ac:dyDescent="0.2">
      <c r="A6960" t="str">
        <f t="shared" si="583"/>
        <v>KDM1A</v>
      </c>
      <c r="B6960" t="s">
        <v>35</v>
      </c>
      <c r="C6960">
        <v>23346189</v>
      </c>
      <c r="D6960" t="s">
        <v>8</v>
      </c>
      <c r="E6960">
        <v>24</v>
      </c>
      <c r="F6960" t="s">
        <v>9756</v>
      </c>
      <c r="G6960">
        <v>0.72272842764</v>
      </c>
    </row>
    <row r="6961" spans="1:7" x14ac:dyDescent="0.2">
      <c r="A6961" t="str">
        <f t="shared" si="583"/>
        <v>KDM1A</v>
      </c>
      <c r="B6961" t="s">
        <v>35</v>
      </c>
      <c r="C6961">
        <v>23346071</v>
      </c>
      <c r="D6961" t="s">
        <v>8</v>
      </c>
      <c r="E6961">
        <v>24</v>
      </c>
      <c r="F6961" t="s">
        <v>9757</v>
      </c>
      <c r="G6961">
        <v>0.17460967462800001</v>
      </c>
    </row>
    <row r="6962" spans="1:7" x14ac:dyDescent="0.2">
      <c r="A6962" t="str">
        <f t="shared" ref="A6962:A6971" si="584">"KDM3B"</f>
        <v>KDM3B</v>
      </c>
      <c r="B6962" t="s">
        <v>64</v>
      </c>
      <c r="C6962">
        <v>137688472</v>
      </c>
      <c r="D6962" t="s">
        <v>3</v>
      </c>
      <c r="E6962">
        <v>23</v>
      </c>
      <c r="F6962" t="s">
        <v>9758</v>
      </c>
      <c r="G6962">
        <v>0.40619139424599998</v>
      </c>
    </row>
    <row r="6963" spans="1:7" x14ac:dyDescent="0.2">
      <c r="A6963" t="str">
        <f t="shared" si="584"/>
        <v>KDM3B</v>
      </c>
      <c r="B6963" t="s">
        <v>64</v>
      </c>
      <c r="C6963">
        <v>137688478</v>
      </c>
      <c r="D6963" t="s">
        <v>3</v>
      </c>
      <c r="E6963">
        <v>24</v>
      </c>
      <c r="F6963" t="s">
        <v>9759</v>
      </c>
      <c r="G6963">
        <v>0.52999361329399997</v>
      </c>
    </row>
    <row r="6964" spans="1:7" x14ac:dyDescent="0.2">
      <c r="A6964" t="str">
        <f t="shared" si="584"/>
        <v>KDM3B</v>
      </c>
      <c r="B6964" t="s">
        <v>64</v>
      </c>
      <c r="C6964">
        <v>137688274</v>
      </c>
      <c r="D6964" t="s">
        <v>8</v>
      </c>
      <c r="E6964">
        <v>23</v>
      </c>
      <c r="F6964" t="s">
        <v>9760</v>
      </c>
      <c r="G6964">
        <v>0.123056997362</v>
      </c>
    </row>
    <row r="6965" spans="1:7" x14ac:dyDescent="0.2">
      <c r="A6965" t="str">
        <f t="shared" si="584"/>
        <v>KDM3B</v>
      </c>
      <c r="B6965" t="s">
        <v>64</v>
      </c>
      <c r="C6965">
        <v>137688400</v>
      </c>
      <c r="D6965" t="s">
        <v>8</v>
      </c>
      <c r="E6965">
        <v>24</v>
      </c>
      <c r="F6965" t="s">
        <v>9761</v>
      </c>
      <c r="G6965">
        <v>0.79796807747099996</v>
      </c>
    </row>
    <row r="6966" spans="1:7" x14ac:dyDescent="0.2">
      <c r="A6966" t="str">
        <f t="shared" si="584"/>
        <v>KDM3B</v>
      </c>
      <c r="B6966" t="s">
        <v>64</v>
      </c>
      <c r="C6966">
        <v>137688420</v>
      </c>
      <c r="D6966" t="s">
        <v>8</v>
      </c>
      <c r="E6966">
        <v>23</v>
      </c>
      <c r="F6966" t="s">
        <v>9762</v>
      </c>
      <c r="G6966">
        <v>0.64290271386200004</v>
      </c>
    </row>
    <row r="6967" spans="1:7" x14ac:dyDescent="0.2">
      <c r="A6967" t="str">
        <f t="shared" si="584"/>
        <v>KDM3B</v>
      </c>
      <c r="B6967" t="s">
        <v>64</v>
      </c>
      <c r="C6967">
        <v>137688431</v>
      </c>
      <c r="D6967" t="s">
        <v>8</v>
      </c>
      <c r="E6967">
        <v>24</v>
      </c>
      <c r="F6967" t="s">
        <v>9763</v>
      </c>
      <c r="G6967">
        <v>1.3216130417600001</v>
      </c>
    </row>
    <row r="6968" spans="1:7" x14ac:dyDescent="0.2">
      <c r="A6968" t="str">
        <f t="shared" si="584"/>
        <v>KDM3B</v>
      </c>
      <c r="B6968" t="s">
        <v>64</v>
      </c>
      <c r="C6968">
        <v>137688314</v>
      </c>
      <c r="D6968" t="s">
        <v>3</v>
      </c>
      <c r="E6968">
        <v>23</v>
      </c>
      <c r="F6968" t="s">
        <v>9764</v>
      </c>
      <c r="G6968">
        <v>0.31765674229399998</v>
      </c>
    </row>
    <row r="6969" spans="1:7" x14ac:dyDescent="0.2">
      <c r="A6969" t="str">
        <f t="shared" si="584"/>
        <v>KDM3B</v>
      </c>
      <c r="B6969" t="s">
        <v>64</v>
      </c>
      <c r="C6969">
        <v>137688512</v>
      </c>
      <c r="D6969" t="s">
        <v>8</v>
      </c>
      <c r="E6969">
        <v>24</v>
      </c>
      <c r="F6969" t="s">
        <v>9765</v>
      </c>
      <c r="G6969">
        <v>-0.150444720935</v>
      </c>
    </row>
    <row r="6970" spans="1:7" x14ac:dyDescent="0.2">
      <c r="A6970" t="str">
        <f t="shared" si="584"/>
        <v>KDM3B</v>
      </c>
      <c r="B6970" t="s">
        <v>64</v>
      </c>
      <c r="C6970">
        <v>137688256</v>
      </c>
      <c r="D6970" t="s">
        <v>3</v>
      </c>
      <c r="E6970">
        <v>23</v>
      </c>
      <c r="F6970" t="s">
        <v>9766</v>
      </c>
      <c r="G6970">
        <v>0.41753812675300001</v>
      </c>
    </row>
    <row r="6971" spans="1:7" x14ac:dyDescent="0.2">
      <c r="A6971" t="str">
        <f t="shared" si="584"/>
        <v>KDM3B</v>
      </c>
      <c r="B6971" t="s">
        <v>64</v>
      </c>
      <c r="C6971">
        <v>137688503</v>
      </c>
      <c r="D6971" t="s">
        <v>3</v>
      </c>
      <c r="E6971">
        <v>24</v>
      </c>
      <c r="F6971" t="s">
        <v>9767</v>
      </c>
      <c r="G6971">
        <v>0.88041888077099995</v>
      </c>
    </row>
    <row r="6972" spans="1:7" x14ac:dyDescent="0.2">
      <c r="A6972" t="str">
        <f t="shared" ref="A6972:A6991" si="585">"KEAP1"</f>
        <v>KEAP1</v>
      </c>
      <c r="B6972" t="s">
        <v>245</v>
      </c>
      <c r="C6972">
        <v>10614395</v>
      </c>
      <c r="D6972" t="s">
        <v>8</v>
      </c>
      <c r="E6972">
        <v>26</v>
      </c>
      <c r="F6972" t="s">
        <v>9768</v>
      </c>
      <c r="G6972">
        <v>0.10307988447499999</v>
      </c>
    </row>
    <row r="6973" spans="1:7" x14ac:dyDescent="0.2">
      <c r="A6973" t="str">
        <f t="shared" si="585"/>
        <v>KEAP1</v>
      </c>
      <c r="B6973" t="s">
        <v>245</v>
      </c>
      <c r="C6973">
        <v>10614290</v>
      </c>
      <c r="D6973" t="s">
        <v>8</v>
      </c>
      <c r="E6973">
        <v>23</v>
      </c>
      <c r="F6973" t="s">
        <v>9769</v>
      </c>
      <c r="G6973">
        <v>0.104453652799</v>
      </c>
    </row>
    <row r="6974" spans="1:7" x14ac:dyDescent="0.2">
      <c r="A6974" t="str">
        <f t="shared" si="585"/>
        <v>KEAP1</v>
      </c>
      <c r="B6974" t="s">
        <v>245</v>
      </c>
      <c r="C6974">
        <v>10614283</v>
      </c>
      <c r="D6974" t="s">
        <v>8</v>
      </c>
      <c r="E6974">
        <v>25</v>
      </c>
      <c r="F6974" t="s">
        <v>9770</v>
      </c>
      <c r="G6974">
        <v>7.7650788777500002E-3</v>
      </c>
    </row>
    <row r="6975" spans="1:7" x14ac:dyDescent="0.2">
      <c r="A6975" t="str">
        <f t="shared" si="585"/>
        <v>KEAP1</v>
      </c>
      <c r="B6975" t="s">
        <v>245</v>
      </c>
      <c r="C6975">
        <v>10614273</v>
      </c>
      <c r="D6975" t="s">
        <v>8</v>
      </c>
      <c r="E6975">
        <v>25</v>
      </c>
      <c r="F6975" t="s">
        <v>9771</v>
      </c>
      <c r="G6975">
        <v>6.0079899269000002E-2</v>
      </c>
    </row>
    <row r="6976" spans="1:7" x14ac:dyDescent="0.2">
      <c r="A6976" t="str">
        <f t="shared" si="585"/>
        <v>KEAP1</v>
      </c>
      <c r="B6976" t="s">
        <v>245</v>
      </c>
      <c r="C6976">
        <v>10614139</v>
      </c>
      <c r="D6976" t="s">
        <v>8</v>
      </c>
      <c r="E6976">
        <v>23</v>
      </c>
      <c r="F6976" t="s">
        <v>9772</v>
      </c>
      <c r="G6976">
        <v>1.1910082117999999E-2</v>
      </c>
    </row>
    <row r="6977" spans="1:7" x14ac:dyDescent="0.2">
      <c r="A6977" t="str">
        <f t="shared" si="585"/>
        <v>KEAP1</v>
      </c>
      <c r="B6977" t="s">
        <v>245</v>
      </c>
      <c r="C6977">
        <v>10613538</v>
      </c>
      <c r="D6977" t="s">
        <v>8</v>
      </c>
      <c r="E6977">
        <v>24</v>
      </c>
      <c r="F6977" t="s">
        <v>9773</v>
      </c>
      <c r="G6977">
        <v>1.05400982747</v>
      </c>
    </row>
    <row r="6978" spans="1:7" x14ac:dyDescent="0.2">
      <c r="A6978" t="str">
        <f t="shared" si="585"/>
        <v>KEAP1</v>
      </c>
      <c r="B6978" t="s">
        <v>245</v>
      </c>
      <c r="C6978">
        <v>10613466</v>
      </c>
      <c r="D6978" t="s">
        <v>3</v>
      </c>
      <c r="E6978">
        <v>24</v>
      </c>
      <c r="F6978" t="s">
        <v>9774</v>
      </c>
      <c r="G6978">
        <v>0.54736314853500001</v>
      </c>
    </row>
    <row r="6979" spans="1:7" x14ac:dyDescent="0.2">
      <c r="A6979" t="str">
        <f t="shared" si="585"/>
        <v>KEAP1</v>
      </c>
      <c r="B6979" t="s">
        <v>245</v>
      </c>
      <c r="C6979">
        <v>10614203</v>
      </c>
      <c r="D6979" t="s">
        <v>3</v>
      </c>
      <c r="E6979">
        <v>25</v>
      </c>
      <c r="F6979" t="s">
        <v>9775</v>
      </c>
      <c r="G6979">
        <v>-4.7588458782900002E-2</v>
      </c>
    </row>
    <row r="6980" spans="1:7" x14ac:dyDescent="0.2">
      <c r="A6980" t="str">
        <f t="shared" si="585"/>
        <v>KEAP1</v>
      </c>
      <c r="B6980" t="s">
        <v>245</v>
      </c>
      <c r="C6980">
        <v>10614180</v>
      </c>
      <c r="D6980" t="s">
        <v>3</v>
      </c>
      <c r="E6980">
        <v>24</v>
      </c>
      <c r="F6980" t="s">
        <v>9776</v>
      </c>
      <c r="G6980">
        <v>-8.1944582310299996E-2</v>
      </c>
    </row>
    <row r="6981" spans="1:7" x14ac:dyDescent="0.2">
      <c r="A6981" t="str">
        <f t="shared" si="585"/>
        <v>KEAP1</v>
      </c>
      <c r="B6981" t="s">
        <v>245</v>
      </c>
      <c r="C6981">
        <v>10614170</v>
      </c>
      <c r="D6981" t="s">
        <v>3</v>
      </c>
      <c r="E6981">
        <v>24</v>
      </c>
      <c r="F6981" t="s">
        <v>9777</v>
      </c>
      <c r="G6981">
        <v>-0.42343212013100001</v>
      </c>
    </row>
    <row r="6982" spans="1:7" x14ac:dyDescent="0.2">
      <c r="A6982" t="str">
        <f t="shared" si="585"/>
        <v>KEAP1</v>
      </c>
      <c r="B6982" t="s">
        <v>245</v>
      </c>
      <c r="C6982">
        <v>10614156</v>
      </c>
      <c r="D6982" t="s">
        <v>3</v>
      </c>
      <c r="E6982">
        <v>25</v>
      </c>
      <c r="F6982" t="s">
        <v>9778</v>
      </c>
      <c r="G6982">
        <v>3.62911636872E-2</v>
      </c>
    </row>
    <row r="6983" spans="1:7" x14ac:dyDescent="0.2">
      <c r="A6983" t="str">
        <f t="shared" si="585"/>
        <v>KEAP1</v>
      </c>
      <c r="B6983" t="s">
        <v>245</v>
      </c>
      <c r="C6983">
        <v>10613561</v>
      </c>
      <c r="D6983" t="s">
        <v>3</v>
      </c>
      <c r="E6983">
        <v>24</v>
      </c>
      <c r="F6983" t="s">
        <v>9779</v>
      </c>
      <c r="G6983">
        <v>0.37487774244099997</v>
      </c>
    </row>
    <row r="6984" spans="1:7" x14ac:dyDescent="0.2">
      <c r="A6984" t="str">
        <f t="shared" si="585"/>
        <v>KEAP1</v>
      </c>
      <c r="B6984" t="s">
        <v>245</v>
      </c>
      <c r="C6984">
        <v>10613490</v>
      </c>
      <c r="D6984" t="s">
        <v>3</v>
      </c>
      <c r="E6984">
        <v>24</v>
      </c>
      <c r="F6984" t="s">
        <v>9780</v>
      </c>
      <c r="G6984">
        <v>0.10980837292200001</v>
      </c>
    </row>
    <row r="6985" spans="1:7" x14ac:dyDescent="0.2">
      <c r="A6985" t="str">
        <f t="shared" si="585"/>
        <v>KEAP1</v>
      </c>
      <c r="B6985" t="s">
        <v>245</v>
      </c>
      <c r="C6985">
        <v>10613382</v>
      </c>
      <c r="D6985" t="s">
        <v>3</v>
      </c>
      <c r="E6985">
        <v>24</v>
      </c>
      <c r="F6985" t="s">
        <v>9781</v>
      </c>
      <c r="G6985">
        <v>5.4210826390499997E-2</v>
      </c>
    </row>
    <row r="6986" spans="1:7" x14ac:dyDescent="0.2">
      <c r="A6986" t="str">
        <f t="shared" si="585"/>
        <v>KEAP1</v>
      </c>
      <c r="B6986" t="s">
        <v>245</v>
      </c>
      <c r="C6986">
        <v>10613372</v>
      </c>
      <c r="D6986" t="s">
        <v>3</v>
      </c>
      <c r="E6986">
        <v>24</v>
      </c>
      <c r="F6986" t="s">
        <v>9782</v>
      </c>
      <c r="G6986">
        <v>1.3986270239900001</v>
      </c>
    </row>
    <row r="6987" spans="1:7" x14ac:dyDescent="0.2">
      <c r="A6987" t="str">
        <f t="shared" si="585"/>
        <v>KEAP1</v>
      </c>
      <c r="B6987" t="s">
        <v>245</v>
      </c>
      <c r="C6987">
        <v>10613348</v>
      </c>
      <c r="D6987" t="s">
        <v>3</v>
      </c>
      <c r="E6987">
        <v>24</v>
      </c>
      <c r="F6987" t="s">
        <v>9783</v>
      </c>
      <c r="G6987">
        <v>0.102102817917</v>
      </c>
    </row>
    <row r="6988" spans="1:7" x14ac:dyDescent="0.2">
      <c r="A6988" t="str">
        <f t="shared" si="585"/>
        <v>KEAP1</v>
      </c>
      <c r="B6988" t="s">
        <v>245</v>
      </c>
      <c r="C6988">
        <v>10613303</v>
      </c>
      <c r="D6988" t="s">
        <v>3</v>
      </c>
      <c r="E6988">
        <v>24</v>
      </c>
      <c r="F6988" t="s">
        <v>9784</v>
      </c>
      <c r="G6988">
        <v>9.8992440930899997E-2</v>
      </c>
    </row>
    <row r="6989" spans="1:7" x14ac:dyDescent="0.2">
      <c r="A6989" t="str">
        <f t="shared" si="585"/>
        <v>KEAP1</v>
      </c>
      <c r="B6989" t="s">
        <v>245</v>
      </c>
      <c r="C6989">
        <v>10613441</v>
      </c>
      <c r="D6989" t="s">
        <v>8</v>
      </c>
      <c r="E6989">
        <v>22</v>
      </c>
      <c r="F6989" t="s">
        <v>9785</v>
      </c>
      <c r="G6989">
        <v>-1.39504740273E-2</v>
      </c>
    </row>
    <row r="6990" spans="1:7" x14ac:dyDescent="0.2">
      <c r="A6990" t="str">
        <f t="shared" si="585"/>
        <v>KEAP1</v>
      </c>
      <c r="B6990" t="s">
        <v>245</v>
      </c>
      <c r="C6990">
        <v>10614237</v>
      </c>
      <c r="D6990" t="s">
        <v>3</v>
      </c>
      <c r="E6990">
        <v>25</v>
      </c>
      <c r="F6990" t="s">
        <v>9786</v>
      </c>
      <c r="G6990">
        <v>9.7206378745900004E-2</v>
      </c>
    </row>
    <row r="6991" spans="1:7" x14ac:dyDescent="0.2">
      <c r="A6991" t="str">
        <f t="shared" si="585"/>
        <v>KEAP1</v>
      </c>
      <c r="B6991" t="s">
        <v>245</v>
      </c>
      <c r="C6991">
        <v>10613306</v>
      </c>
      <c r="D6991" t="s">
        <v>8</v>
      </c>
      <c r="E6991">
        <v>24</v>
      </c>
      <c r="F6991" t="s">
        <v>9787</v>
      </c>
      <c r="G6991">
        <v>-5.0165908825099997E-2</v>
      </c>
    </row>
    <row r="6992" spans="1:7" x14ac:dyDescent="0.2">
      <c r="A6992" t="str">
        <f t="shared" ref="A6992:A7001" si="586">"KHSRP"</f>
        <v>KHSRP</v>
      </c>
      <c r="B6992" t="s">
        <v>245</v>
      </c>
      <c r="C6992">
        <v>6424718</v>
      </c>
      <c r="D6992" t="s">
        <v>8</v>
      </c>
      <c r="E6992">
        <v>24</v>
      </c>
      <c r="F6992" t="s">
        <v>9788</v>
      </c>
      <c r="G6992">
        <v>0.41640115835800001</v>
      </c>
    </row>
    <row r="6993" spans="1:7" x14ac:dyDescent="0.2">
      <c r="A6993" t="str">
        <f t="shared" si="586"/>
        <v>KHSRP</v>
      </c>
      <c r="B6993" t="s">
        <v>245</v>
      </c>
      <c r="C6993">
        <v>6424521</v>
      </c>
      <c r="D6993" t="s">
        <v>3</v>
      </c>
      <c r="E6993">
        <v>23</v>
      </c>
      <c r="F6993" t="s">
        <v>9789</v>
      </c>
      <c r="G6993">
        <v>0.529295821083</v>
      </c>
    </row>
    <row r="6994" spans="1:7" x14ac:dyDescent="0.2">
      <c r="A6994" t="str">
        <f t="shared" si="586"/>
        <v>KHSRP</v>
      </c>
      <c r="B6994" t="s">
        <v>245</v>
      </c>
      <c r="C6994">
        <v>6424543</v>
      </c>
      <c r="D6994" t="s">
        <v>3</v>
      </c>
      <c r="E6994">
        <v>24</v>
      </c>
      <c r="F6994" t="s">
        <v>9790</v>
      </c>
      <c r="G6994">
        <v>-0.12468633268900001</v>
      </c>
    </row>
    <row r="6995" spans="1:7" x14ac:dyDescent="0.2">
      <c r="A6995" t="str">
        <f t="shared" si="586"/>
        <v>KHSRP</v>
      </c>
      <c r="B6995" t="s">
        <v>245</v>
      </c>
      <c r="C6995">
        <v>6424612</v>
      </c>
      <c r="D6995" t="s">
        <v>8</v>
      </c>
      <c r="E6995">
        <v>24</v>
      </c>
      <c r="F6995" t="s">
        <v>9791</v>
      </c>
      <c r="G6995">
        <v>0.23384828397099999</v>
      </c>
    </row>
    <row r="6996" spans="1:7" x14ac:dyDescent="0.2">
      <c r="A6996" t="str">
        <f t="shared" si="586"/>
        <v>KHSRP</v>
      </c>
      <c r="B6996" t="s">
        <v>245</v>
      </c>
      <c r="C6996">
        <v>6424838</v>
      </c>
      <c r="D6996" t="s">
        <v>8</v>
      </c>
      <c r="E6996">
        <v>24</v>
      </c>
      <c r="F6996" t="s">
        <v>9792</v>
      </c>
      <c r="G6996">
        <v>0.27116657180100001</v>
      </c>
    </row>
    <row r="6997" spans="1:7" x14ac:dyDescent="0.2">
      <c r="A6997" t="str">
        <f t="shared" si="586"/>
        <v>KHSRP</v>
      </c>
      <c r="B6997" t="s">
        <v>245</v>
      </c>
      <c r="C6997">
        <v>6424813</v>
      </c>
      <c r="D6997" t="s">
        <v>8</v>
      </c>
      <c r="E6997">
        <v>23</v>
      </c>
      <c r="F6997" t="s">
        <v>9793</v>
      </c>
      <c r="G6997">
        <v>0.147479373617</v>
      </c>
    </row>
    <row r="6998" spans="1:7" x14ac:dyDescent="0.2">
      <c r="A6998" t="str">
        <f t="shared" si="586"/>
        <v>KHSRP</v>
      </c>
      <c r="B6998" t="s">
        <v>245</v>
      </c>
      <c r="C6998">
        <v>6424792</v>
      </c>
      <c r="D6998" t="s">
        <v>8</v>
      </c>
      <c r="E6998">
        <v>22</v>
      </c>
      <c r="F6998" t="s">
        <v>9794</v>
      </c>
      <c r="G6998">
        <v>1.09193655221</v>
      </c>
    </row>
    <row r="6999" spans="1:7" x14ac:dyDescent="0.2">
      <c r="A6999" t="str">
        <f t="shared" si="586"/>
        <v>KHSRP</v>
      </c>
      <c r="B6999" t="s">
        <v>245</v>
      </c>
      <c r="C6999">
        <v>6424644</v>
      </c>
      <c r="D6999" t="s">
        <v>8</v>
      </c>
      <c r="E6999">
        <v>24</v>
      </c>
      <c r="F6999" t="s">
        <v>9795</v>
      </c>
      <c r="G6999">
        <v>-4.0978409543100003E-2</v>
      </c>
    </row>
    <row r="7000" spans="1:7" x14ac:dyDescent="0.2">
      <c r="A7000" t="str">
        <f t="shared" si="586"/>
        <v>KHSRP</v>
      </c>
      <c r="B7000" t="s">
        <v>245</v>
      </c>
      <c r="C7000">
        <v>6424722</v>
      </c>
      <c r="D7000" t="s">
        <v>8</v>
      </c>
      <c r="E7000">
        <v>23</v>
      </c>
      <c r="F7000" t="s">
        <v>9796</v>
      </c>
      <c r="G7000">
        <v>0.19007348080700001</v>
      </c>
    </row>
    <row r="7001" spans="1:7" x14ac:dyDescent="0.2">
      <c r="A7001" t="str">
        <f t="shared" si="586"/>
        <v>KHSRP</v>
      </c>
      <c r="B7001" t="s">
        <v>245</v>
      </c>
      <c r="C7001">
        <v>6424785</v>
      </c>
      <c r="D7001" t="s">
        <v>8</v>
      </c>
      <c r="E7001">
        <v>24</v>
      </c>
      <c r="F7001" t="s">
        <v>9797</v>
      </c>
      <c r="G7001">
        <v>1.3787676267</v>
      </c>
    </row>
    <row r="7002" spans="1:7" x14ac:dyDescent="0.2">
      <c r="A7002" t="str">
        <f t="shared" ref="A7002:A7011" si="587">"KIAA0141"</f>
        <v>KIAA0141</v>
      </c>
      <c r="B7002" t="s">
        <v>64</v>
      </c>
      <c r="C7002">
        <v>141303602</v>
      </c>
      <c r="D7002" t="s">
        <v>3</v>
      </c>
      <c r="E7002">
        <v>24</v>
      </c>
      <c r="F7002" t="s">
        <v>9798</v>
      </c>
      <c r="G7002">
        <v>0.76103081932100003</v>
      </c>
    </row>
    <row r="7003" spans="1:7" x14ac:dyDescent="0.2">
      <c r="A7003" t="str">
        <f t="shared" si="587"/>
        <v>KIAA0141</v>
      </c>
      <c r="B7003" t="s">
        <v>64</v>
      </c>
      <c r="C7003">
        <v>141303511</v>
      </c>
      <c r="D7003" t="s">
        <v>8</v>
      </c>
      <c r="E7003">
        <v>23</v>
      </c>
      <c r="F7003" t="s">
        <v>9799</v>
      </c>
      <c r="G7003">
        <v>0.91424917045800003</v>
      </c>
    </row>
    <row r="7004" spans="1:7" x14ac:dyDescent="0.2">
      <c r="A7004" t="str">
        <f t="shared" si="587"/>
        <v>KIAA0141</v>
      </c>
      <c r="B7004" t="s">
        <v>64</v>
      </c>
      <c r="C7004">
        <v>141303651</v>
      </c>
      <c r="D7004" t="s">
        <v>8</v>
      </c>
      <c r="E7004">
        <v>24</v>
      </c>
      <c r="F7004" t="s">
        <v>9800</v>
      </c>
      <c r="G7004">
        <v>1.0077291486</v>
      </c>
    </row>
    <row r="7005" spans="1:7" x14ac:dyDescent="0.2">
      <c r="A7005" t="str">
        <f t="shared" si="587"/>
        <v>KIAA0141</v>
      </c>
      <c r="B7005" t="s">
        <v>64</v>
      </c>
      <c r="C7005">
        <v>141303672</v>
      </c>
      <c r="D7005" t="s">
        <v>8</v>
      </c>
      <c r="E7005">
        <v>23</v>
      </c>
      <c r="F7005" t="s">
        <v>9801</v>
      </c>
      <c r="G7005">
        <v>0.24023567127000001</v>
      </c>
    </row>
    <row r="7006" spans="1:7" x14ac:dyDescent="0.2">
      <c r="A7006" t="str">
        <f t="shared" si="587"/>
        <v>KIAA0141</v>
      </c>
      <c r="B7006" t="s">
        <v>64</v>
      </c>
      <c r="C7006">
        <v>141303385</v>
      </c>
      <c r="D7006" t="s">
        <v>3</v>
      </c>
      <c r="E7006">
        <v>24</v>
      </c>
      <c r="F7006" t="s">
        <v>9802</v>
      </c>
      <c r="G7006">
        <v>0.890148646672</v>
      </c>
    </row>
    <row r="7007" spans="1:7" x14ac:dyDescent="0.2">
      <c r="A7007" t="str">
        <f t="shared" si="587"/>
        <v>KIAA0141</v>
      </c>
      <c r="B7007" t="s">
        <v>64</v>
      </c>
      <c r="C7007">
        <v>141303450</v>
      </c>
      <c r="D7007" t="s">
        <v>3</v>
      </c>
      <c r="E7007">
        <v>24</v>
      </c>
      <c r="F7007" t="s">
        <v>9803</v>
      </c>
      <c r="G7007">
        <v>0.89794941620799995</v>
      </c>
    </row>
    <row r="7008" spans="1:7" x14ac:dyDescent="0.2">
      <c r="A7008" t="str">
        <f t="shared" si="587"/>
        <v>KIAA0141</v>
      </c>
      <c r="B7008" t="s">
        <v>64</v>
      </c>
      <c r="C7008">
        <v>141303526</v>
      </c>
      <c r="D7008" t="s">
        <v>3</v>
      </c>
      <c r="E7008">
        <v>23</v>
      </c>
      <c r="F7008" t="s">
        <v>9804</v>
      </c>
      <c r="G7008">
        <v>0.92971855844600004</v>
      </c>
    </row>
    <row r="7009" spans="1:7" x14ac:dyDescent="0.2">
      <c r="A7009" t="str">
        <f t="shared" si="587"/>
        <v>KIAA0141</v>
      </c>
      <c r="B7009" t="s">
        <v>64</v>
      </c>
      <c r="C7009">
        <v>141303581</v>
      </c>
      <c r="D7009" t="s">
        <v>3</v>
      </c>
      <c r="E7009">
        <v>24</v>
      </c>
      <c r="F7009" t="s">
        <v>9805</v>
      </c>
      <c r="G7009">
        <v>1.04755795738</v>
      </c>
    </row>
    <row r="7010" spans="1:7" x14ac:dyDescent="0.2">
      <c r="A7010" t="str">
        <f t="shared" si="587"/>
        <v>KIAA0141</v>
      </c>
      <c r="B7010" t="s">
        <v>64</v>
      </c>
      <c r="C7010">
        <v>141303629</v>
      </c>
      <c r="D7010" t="s">
        <v>8</v>
      </c>
      <c r="E7010">
        <v>22</v>
      </c>
      <c r="F7010" t="s">
        <v>9806</v>
      </c>
      <c r="G7010">
        <v>0.94471289402400005</v>
      </c>
    </row>
    <row r="7011" spans="1:7" x14ac:dyDescent="0.2">
      <c r="A7011" t="str">
        <f t="shared" si="587"/>
        <v>KIAA0141</v>
      </c>
      <c r="B7011" t="s">
        <v>64</v>
      </c>
      <c r="C7011">
        <v>141303531</v>
      </c>
      <c r="D7011" t="s">
        <v>8</v>
      </c>
      <c r="E7011">
        <v>24</v>
      </c>
      <c r="F7011" t="s">
        <v>9807</v>
      </c>
      <c r="G7011">
        <v>0.89298597159000004</v>
      </c>
    </row>
    <row r="7012" spans="1:7" x14ac:dyDescent="0.2">
      <c r="A7012" t="str">
        <f t="shared" ref="A7012:A7020" si="588">"KIAA0391"</f>
        <v>KIAA0391</v>
      </c>
      <c r="B7012" t="s">
        <v>86</v>
      </c>
      <c r="C7012">
        <v>35591765</v>
      </c>
      <c r="D7012" t="s">
        <v>3</v>
      </c>
      <c r="E7012">
        <v>24</v>
      </c>
      <c r="F7012" t="s">
        <v>9808</v>
      </c>
      <c r="G7012">
        <v>0.51541246132600005</v>
      </c>
    </row>
    <row r="7013" spans="1:7" x14ac:dyDescent="0.2">
      <c r="A7013" t="str">
        <f t="shared" si="588"/>
        <v>KIAA0391</v>
      </c>
      <c r="B7013" t="s">
        <v>86</v>
      </c>
      <c r="C7013">
        <v>35592048</v>
      </c>
      <c r="D7013" t="s">
        <v>8</v>
      </c>
      <c r="E7013">
        <v>24</v>
      </c>
      <c r="F7013" t="s">
        <v>9809</v>
      </c>
      <c r="G7013">
        <v>-3.2635052057199999E-2</v>
      </c>
    </row>
    <row r="7014" spans="1:7" x14ac:dyDescent="0.2">
      <c r="A7014" t="str">
        <f t="shared" si="588"/>
        <v>KIAA0391</v>
      </c>
      <c r="B7014" t="s">
        <v>86</v>
      </c>
      <c r="C7014">
        <v>35592042</v>
      </c>
      <c r="D7014" t="s">
        <v>8</v>
      </c>
      <c r="E7014">
        <v>24</v>
      </c>
      <c r="F7014" t="s">
        <v>9810</v>
      </c>
      <c r="G7014">
        <v>0.432737698723</v>
      </c>
    </row>
    <row r="7015" spans="1:7" x14ac:dyDescent="0.2">
      <c r="A7015" t="str">
        <f t="shared" si="588"/>
        <v>KIAA0391</v>
      </c>
      <c r="B7015" t="s">
        <v>86</v>
      </c>
      <c r="C7015">
        <v>35592009</v>
      </c>
      <c r="D7015" t="s">
        <v>8</v>
      </c>
      <c r="E7015">
        <v>24</v>
      </c>
      <c r="F7015" t="s">
        <v>9811</v>
      </c>
      <c r="G7015">
        <v>-1.65471697326E-3</v>
      </c>
    </row>
    <row r="7016" spans="1:7" x14ac:dyDescent="0.2">
      <c r="A7016" t="str">
        <f t="shared" si="588"/>
        <v>KIAA0391</v>
      </c>
      <c r="B7016" t="s">
        <v>86</v>
      </c>
      <c r="C7016">
        <v>35591972</v>
      </c>
      <c r="D7016" t="s">
        <v>8</v>
      </c>
      <c r="E7016">
        <v>24</v>
      </c>
      <c r="F7016" t="s">
        <v>9812</v>
      </c>
      <c r="G7016">
        <v>1.14986408903</v>
      </c>
    </row>
    <row r="7017" spans="1:7" x14ac:dyDescent="0.2">
      <c r="A7017" t="str">
        <f t="shared" si="588"/>
        <v>KIAA0391</v>
      </c>
      <c r="B7017" t="s">
        <v>86</v>
      </c>
      <c r="C7017">
        <v>35591750</v>
      </c>
      <c r="D7017" t="s">
        <v>8</v>
      </c>
      <c r="E7017">
        <v>24</v>
      </c>
      <c r="F7017" t="s">
        <v>9813</v>
      </c>
      <c r="G7017">
        <v>0.92521312433199998</v>
      </c>
    </row>
    <row r="7018" spans="1:7" x14ac:dyDescent="0.2">
      <c r="A7018" t="str">
        <f t="shared" si="588"/>
        <v>KIAA0391</v>
      </c>
      <c r="B7018" t="s">
        <v>86</v>
      </c>
      <c r="C7018">
        <v>35591730</v>
      </c>
      <c r="D7018" t="s">
        <v>8</v>
      </c>
      <c r="E7018">
        <v>24</v>
      </c>
      <c r="F7018" t="s">
        <v>9814</v>
      </c>
      <c r="G7018">
        <v>0.32817476748699997</v>
      </c>
    </row>
    <row r="7019" spans="1:7" x14ac:dyDescent="0.2">
      <c r="A7019" t="str">
        <f t="shared" si="588"/>
        <v>KIAA0391</v>
      </c>
      <c r="B7019" t="s">
        <v>86</v>
      </c>
      <c r="C7019">
        <v>35591884</v>
      </c>
      <c r="D7019" t="s">
        <v>3</v>
      </c>
      <c r="E7019">
        <v>23</v>
      </c>
      <c r="F7019" t="s">
        <v>9815</v>
      </c>
      <c r="G7019">
        <v>0.92492278663500005</v>
      </c>
    </row>
    <row r="7020" spans="1:7" x14ac:dyDescent="0.2">
      <c r="A7020" t="str">
        <f t="shared" si="588"/>
        <v>KIAA0391</v>
      </c>
      <c r="B7020" t="s">
        <v>86</v>
      </c>
      <c r="C7020">
        <v>35591777</v>
      </c>
      <c r="D7020" t="s">
        <v>3</v>
      </c>
      <c r="E7020">
        <v>22</v>
      </c>
      <c r="F7020" t="s">
        <v>9816</v>
      </c>
      <c r="G7020">
        <v>0.78499444848300004</v>
      </c>
    </row>
    <row r="7021" spans="1:7" x14ac:dyDescent="0.2">
      <c r="A7021" t="str">
        <f t="shared" ref="A7021:A7030" si="589">"KIAA1191"</f>
        <v>KIAA1191</v>
      </c>
      <c r="B7021" t="s">
        <v>64</v>
      </c>
      <c r="C7021">
        <v>175788780</v>
      </c>
      <c r="D7021" t="s">
        <v>8</v>
      </c>
      <c r="E7021">
        <v>25</v>
      </c>
      <c r="F7021" t="s">
        <v>9817</v>
      </c>
      <c r="G7021">
        <v>0.84525233543</v>
      </c>
    </row>
    <row r="7022" spans="1:7" x14ac:dyDescent="0.2">
      <c r="A7022" t="str">
        <f t="shared" si="589"/>
        <v>KIAA1191</v>
      </c>
      <c r="B7022" t="s">
        <v>64</v>
      </c>
      <c r="C7022">
        <v>175788756</v>
      </c>
      <c r="D7022" t="s">
        <v>8</v>
      </c>
      <c r="E7022">
        <v>23</v>
      </c>
      <c r="F7022" t="s">
        <v>9818</v>
      </c>
      <c r="G7022">
        <v>0.75132949669799998</v>
      </c>
    </row>
    <row r="7023" spans="1:7" x14ac:dyDescent="0.2">
      <c r="A7023" t="str">
        <f t="shared" si="589"/>
        <v>KIAA1191</v>
      </c>
      <c r="B7023" t="s">
        <v>64</v>
      </c>
      <c r="C7023">
        <v>175788738</v>
      </c>
      <c r="D7023" t="s">
        <v>8</v>
      </c>
      <c r="E7023">
        <v>21</v>
      </c>
      <c r="F7023" t="s">
        <v>9819</v>
      </c>
      <c r="G7023">
        <v>0.53114413145299999</v>
      </c>
    </row>
    <row r="7024" spans="1:7" x14ac:dyDescent="0.2">
      <c r="A7024" t="str">
        <f t="shared" si="589"/>
        <v>KIAA1191</v>
      </c>
      <c r="B7024" t="s">
        <v>64</v>
      </c>
      <c r="C7024">
        <v>175788765</v>
      </c>
      <c r="D7024" t="s">
        <v>3</v>
      </c>
      <c r="E7024">
        <v>25</v>
      </c>
      <c r="F7024" t="s">
        <v>9820</v>
      </c>
      <c r="G7024">
        <v>1.02118014211</v>
      </c>
    </row>
    <row r="7025" spans="1:7" x14ac:dyDescent="0.2">
      <c r="A7025" t="str">
        <f t="shared" si="589"/>
        <v>KIAA1191</v>
      </c>
      <c r="B7025" t="s">
        <v>64</v>
      </c>
      <c r="C7025">
        <v>175788804</v>
      </c>
      <c r="D7025" t="s">
        <v>8</v>
      </c>
      <c r="E7025">
        <v>26</v>
      </c>
      <c r="F7025" t="s">
        <v>9821</v>
      </c>
      <c r="G7025">
        <v>0.60682755970900004</v>
      </c>
    </row>
    <row r="7026" spans="1:7" x14ac:dyDescent="0.2">
      <c r="A7026" t="str">
        <f t="shared" si="589"/>
        <v>KIAA1191</v>
      </c>
      <c r="B7026" t="s">
        <v>64</v>
      </c>
      <c r="C7026">
        <v>175788749</v>
      </c>
      <c r="D7026" t="s">
        <v>3</v>
      </c>
      <c r="E7026">
        <v>25</v>
      </c>
      <c r="F7026" t="s">
        <v>9822</v>
      </c>
      <c r="G7026">
        <v>0.93405717639899999</v>
      </c>
    </row>
    <row r="7027" spans="1:7" x14ac:dyDescent="0.2">
      <c r="A7027" t="str">
        <f t="shared" si="589"/>
        <v>KIAA1191</v>
      </c>
      <c r="B7027" t="s">
        <v>64</v>
      </c>
      <c r="C7027">
        <v>175788742</v>
      </c>
      <c r="D7027" t="s">
        <v>3</v>
      </c>
      <c r="E7027">
        <v>25</v>
      </c>
      <c r="F7027" t="s">
        <v>9823</v>
      </c>
      <c r="G7027">
        <v>1.0447626815</v>
      </c>
    </row>
    <row r="7028" spans="1:7" x14ac:dyDescent="0.2">
      <c r="A7028" t="str">
        <f t="shared" si="589"/>
        <v>KIAA1191</v>
      </c>
      <c r="B7028" t="s">
        <v>64</v>
      </c>
      <c r="C7028">
        <v>175788709</v>
      </c>
      <c r="D7028" t="s">
        <v>3</v>
      </c>
      <c r="E7028">
        <v>25</v>
      </c>
      <c r="F7028" t="s">
        <v>9824</v>
      </c>
      <c r="G7028">
        <v>0.720409679074</v>
      </c>
    </row>
    <row r="7029" spans="1:7" x14ac:dyDescent="0.2">
      <c r="A7029" t="str">
        <f t="shared" si="589"/>
        <v>KIAA1191</v>
      </c>
      <c r="B7029" t="s">
        <v>64</v>
      </c>
      <c r="C7029">
        <v>175788704</v>
      </c>
      <c r="D7029" t="s">
        <v>3</v>
      </c>
      <c r="E7029">
        <v>24</v>
      </c>
      <c r="F7029" t="s">
        <v>9825</v>
      </c>
      <c r="G7029">
        <v>0.21034374438299999</v>
      </c>
    </row>
    <row r="7030" spans="1:7" x14ac:dyDescent="0.2">
      <c r="A7030" t="str">
        <f t="shared" si="589"/>
        <v>KIAA1191</v>
      </c>
      <c r="B7030" t="s">
        <v>64</v>
      </c>
      <c r="C7030">
        <v>175788813</v>
      </c>
      <c r="D7030" t="s">
        <v>8</v>
      </c>
      <c r="E7030">
        <v>23</v>
      </c>
      <c r="F7030" t="s">
        <v>9826</v>
      </c>
      <c r="G7030">
        <v>0.58062241354099997</v>
      </c>
    </row>
    <row r="7031" spans="1:7" x14ac:dyDescent="0.2">
      <c r="A7031" t="str">
        <f t="shared" ref="A7031:A7040" si="590">"KIAA1432"</f>
        <v>KIAA1432</v>
      </c>
      <c r="B7031" t="s">
        <v>15</v>
      </c>
      <c r="C7031">
        <v>5629295</v>
      </c>
      <c r="D7031" t="s">
        <v>8</v>
      </c>
      <c r="E7031">
        <v>23</v>
      </c>
      <c r="F7031" t="s">
        <v>9827</v>
      </c>
      <c r="G7031">
        <v>0.773396807523</v>
      </c>
    </row>
    <row r="7032" spans="1:7" x14ac:dyDescent="0.2">
      <c r="A7032" t="str">
        <f t="shared" si="590"/>
        <v>KIAA1432</v>
      </c>
      <c r="B7032" t="s">
        <v>15</v>
      </c>
      <c r="C7032">
        <v>5629285</v>
      </c>
      <c r="D7032" t="s">
        <v>8</v>
      </c>
      <c r="E7032">
        <v>23</v>
      </c>
      <c r="F7032" t="s">
        <v>9828</v>
      </c>
      <c r="G7032">
        <v>0.356319252295</v>
      </c>
    </row>
    <row r="7033" spans="1:7" x14ac:dyDescent="0.2">
      <c r="A7033" t="str">
        <f t="shared" si="590"/>
        <v>KIAA1432</v>
      </c>
      <c r="B7033" t="s">
        <v>15</v>
      </c>
      <c r="C7033">
        <v>5629255</v>
      </c>
      <c r="D7033" t="s">
        <v>8</v>
      </c>
      <c r="E7033">
        <v>24</v>
      </c>
      <c r="F7033" t="s">
        <v>9829</v>
      </c>
      <c r="G7033">
        <v>0.37401586531300002</v>
      </c>
    </row>
    <row r="7034" spans="1:7" x14ac:dyDescent="0.2">
      <c r="A7034" t="str">
        <f t="shared" si="590"/>
        <v>KIAA1432</v>
      </c>
      <c r="B7034" t="s">
        <v>15</v>
      </c>
      <c r="C7034">
        <v>5629388</v>
      </c>
      <c r="D7034" t="s">
        <v>3</v>
      </c>
      <c r="E7034">
        <v>23</v>
      </c>
      <c r="F7034" t="s">
        <v>9830</v>
      </c>
      <c r="G7034">
        <v>0.38707356349200001</v>
      </c>
    </row>
    <row r="7035" spans="1:7" x14ac:dyDescent="0.2">
      <c r="A7035" t="str">
        <f t="shared" si="590"/>
        <v>KIAA1432</v>
      </c>
      <c r="B7035" t="s">
        <v>15</v>
      </c>
      <c r="C7035">
        <v>5629372</v>
      </c>
      <c r="D7035" t="s">
        <v>3</v>
      </c>
      <c r="E7035">
        <v>23</v>
      </c>
      <c r="F7035" t="s">
        <v>9831</v>
      </c>
      <c r="G7035">
        <v>0.53003173064800002</v>
      </c>
    </row>
    <row r="7036" spans="1:7" x14ac:dyDescent="0.2">
      <c r="A7036" t="str">
        <f t="shared" si="590"/>
        <v>KIAA1432</v>
      </c>
      <c r="B7036" t="s">
        <v>15</v>
      </c>
      <c r="C7036">
        <v>5629230</v>
      </c>
      <c r="D7036" t="s">
        <v>8</v>
      </c>
      <c r="E7036">
        <v>23</v>
      </c>
      <c r="F7036" t="s">
        <v>9832</v>
      </c>
      <c r="G7036">
        <v>-4.2262543721299999E-2</v>
      </c>
    </row>
    <row r="7037" spans="1:7" x14ac:dyDescent="0.2">
      <c r="A7037" t="str">
        <f t="shared" si="590"/>
        <v>KIAA1432</v>
      </c>
      <c r="B7037" t="s">
        <v>15</v>
      </c>
      <c r="C7037">
        <v>5629173</v>
      </c>
      <c r="D7037" t="s">
        <v>3</v>
      </c>
      <c r="E7037">
        <v>22</v>
      </c>
      <c r="F7037" t="s">
        <v>9833</v>
      </c>
      <c r="G7037">
        <v>1.1685782843500001</v>
      </c>
    </row>
    <row r="7038" spans="1:7" x14ac:dyDescent="0.2">
      <c r="A7038" t="str">
        <f t="shared" si="590"/>
        <v>KIAA1432</v>
      </c>
      <c r="B7038" t="s">
        <v>15</v>
      </c>
      <c r="C7038">
        <v>5629164</v>
      </c>
      <c r="D7038" t="s">
        <v>3</v>
      </c>
      <c r="E7038">
        <v>24</v>
      </c>
      <c r="F7038" t="s">
        <v>9834</v>
      </c>
      <c r="G7038">
        <v>-0.18499260275599999</v>
      </c>
    </row>
    <row r="7039" spans="1:7" x14ac:dyDescent="0.2">
      <c r="A7039" t="str">
        <f t="shared" si="590"/>
        <v>KIAA1432</v>
      </c>
      <c r="B7039" t="s">
        <v>15</v>
      </c>
      <c r="C7039">
        <v>5629133</v>
      </c>
      <c r="D7039" t="s">
        <v>3</v>
      </c>
      <c r="E7039">
        <v>23</v>
      </c>
      <c r="F7039" t="s">
        <v>9835</v>
      </c>
      <c r="G7039">
        <v>1.0580249081199999</v>
      </c>
    </row>
    <row r="7040" spans="1:7" x14ac:dyDescent="0.2">
      <c r="A7040" t="str">
        <f t="shared" si="590"/>
        <v>KIAA1432</v>
      </c>
      <c r="B7040" t="s">
        <v>15</v>
      </c>
      <c r="C7040">
        <v>5629252</v>
      </c>
      <c r="D7040" t="s">
        <v>3</v>
      </c>
      <c r="E7040">
        <v>24</v>
      </c>
      <c r="F7040" t="s">
        <v>9836</v>
      </c>
      <c r="G7040">
        <v>0.161129477913</v>
      </c>
    </row>
    <row r="7041" spans="1:7" x14ac:dyDescent="0.2">
      <c r="A7041" t="str">
        <f t="shared" ref="A7041:A7050" si="591">"KIAA1731"</f>
        <v>KIAA1731</v>
      </c>
      <c r="B7041" t="s">
        <v>291</v>
      </c>
      <c r="C7041">
        <v>93395024</v>
      </c>
      <c r="D7041" t="s">
        <v>8</v>
      </c>
      <c r="E7041">
        <v>23</v>
      </c>
      <c r="F7041" t="s">
        <v>9837</v>
      </c>
      <c r="G7041">
        <v>1.0713836890399999</v>
      </c>
    </row>
    <row r="7042" spans="1:7" x14ac:dyDescent="0.2">
      <c r="A7042" t="str">
        <f t="shared" si="591"/>
        <v>KIAA1731</v>
      </c>
      <c r="B7042" t="s">
        <v>291</v>
      </c>
      <c r="C7042">
        <v>93394931</v>
      </c>
      <c r="D7042" t="s">
        <v>8</v>
      </c>
      <c r="E7042">
        <v>24</v>
      </c>
      <c r="F7042" t="s">
        <v>9838</v>
      </c>
      <c r="G7042">
        <v>0.27365185681699999</v>
      </c>
    </row>
    <row r="7043" spans="1:7" x14ac:dyDescent="0.2">
      <c r="A7043" t="str">
        <f t="shared" si="591"/>
        <v>KIAA1731</v>
      </c>
      <c r="B7043" t="s">
        <v>291</v>
      </c>
      <c r="C7043">
        <v>93394769</v>
      </c>
      <c r="D7043" t="s">
        <v>3</v>
      </c>
      <c r="E7043">
        <v>24</v>
      </c>
      <c r="F7043" t="s">
        <v>9839</v>
      </c>
      <c r="G7043">
        <v>0.32978288050600002</v>
      </c>
    </row>
    <row r="7044" spans="1:7" x14ac:dyDescent="0.2">
      <c r="A7044" t="str">
        <f t="shared" si="591"/>
        <v>KIAA1731</v>
      </c>
      <c r="B7044" t="s">
        <v>291</v>
      </c>
      <c r="C7044">
        <v>93394838</v>
      </c>
      <c r="D7044" t="s">
        <v>3</v>
      </c>
      <c r="E7044">
        <v>23</v>
      </c>
      <c r="F7044" t="s">
        <v>9840</v>
      </c>
      <c r="G7044">
        <v>4.8028753858999997E-2</v>
      </c>
    </row>
    <row r="7045" spans="1:7" x14ac:dyDescent="0.2">
      <c r="A7045" t="str">
        <f t="shared" si="591"/>
        <v>KIAA1731</v>
      </c>
      <c r="B7045" t="s">
        <v>291</v>
      </c>
      <c r="C7045">
        <v>93394785</v>
      </c>
      <c r="D7045" t="s">
        <v>3</v>
      </c>
      <c r="E7045">
        <v>24</v>
      </c>
      <c r="F7045" t="s">
        <v>9841</v>
      </c>
      <c r="G7045">
        <v>0.43225736224700001</v>
      </c>
    </row>
    <row r="7046" spans="1:7" x14ac:dyDescent="0.2">
      <c r="A7046" t="str">
        <f t="shared" si="591"/>
        <v>KIAA1731</v>
      </c>
      <c r="B7046" t="s">
        <v>291</v>
      </c>
      <c r="C7046">
        <v>93395034</v>
      </c>
      <c r="D7046" t="s">
        <v>3</v>
      </c>
      <c r="E7046">
        <v>24</v>
      </c>
      <c r="F7046" t="s">
        <v>9842</v>
      </c>
      <c r="G7046">
        <v>0.75365228023800002</v>
      </c>
    </row>
    <row r="7047" spans="1:7" x14ac:dyDescent="0.2">
      <c r="A7047" t="str">
        <f t="shared" si="591"/>
        <v>KIAA1731</v>
      </c>
      <c r="B7047" t="s">
        <v>291</v>
      </c>
      <c r="C7047">
        <v>93395045</v>
      </c>
      <c r="D7047" t="s">
        <v>3</v>
      </c>
      <c r="E7047">
        <v>21</v>
      </c>
      <c r="F7047" t="s">
        <v>9843</v>
      </c>
      <c r="G7047">
        <v>0.19209016259100001</v>
      </c>
    </row>
    <row r="7048" spans="1:7" x14ac:dyDescent="0.2">
      <c r="A7048" t="str">
        <f t="shared" si="591"/>
        <v>KIAA1731</v>
      </c>
      <c r="B7048" t="s">
        <v>291</v>
      </c>
      <c r="C7048">
        <v>93394856</v>
      </c>
      <c r="D7048" t="s">
        <v>8</v>
      </c>
      <c r="E7048">
        <v>24</v>
      </c>
      <c r="F7048" t="s">
        <v>9844</v>
      </c>
      <c r="G7048">
        <v>0.949565353567</v>
      </c>
    </row>
    <row r="7049" spans="1:7" x14ac:dyDescent="0.2">
      <c r="A7049" t="str">
        <f t="shared" si="591"/>
        <v>KIAA1731</v>
      </c>
      <c r="B7049" t="s">
        <v>291</v>
      </c>
      <c r="C7049">
        <v>93394845</v>
      </c>
      <c r="D7049" t="s">
        <v>8</v>
      </c>
      <c r="E7049">
        <v>24</v>
      </c>
      <c r="F7049" t="s">
        <v>9845</v>
      </c>
      <c r="G7049">
        <v>0.97905095739000003</v>
      </c>
    </row>
    <row r="7050" spans="1:7" x14ac:dyDescent="0.2">
      <c r="A7050" t="str">
        <f t="shared" si="591"/>
        <v>KIAA1731</v>
      </c>
      <c r="B7050" t="s">
        <v>291</v>
      </c>
      <c r="C7050">
        <v>93394964</v>
      </c>
      <c r="D7050" t="s">
        <v>3</v>
      </c>
      <c r="E7050">
        <v>24</v>
      </c>
      <c r="F7050" t="s">
        <v>9846</v>
      </c>
      <c r="G7050">
        <v>5.5413761543599997E-2</v>
      </c>
    </row>
    <row r="7051" spans="1:7" x14ac:dyDescent="0.2">
      <c r="A7051" t="str">
        <f t="shared" ref="A7051:A7060" si="592">"KIDINS220"</f>
        <v>KIDINS220</v>
      </c>
      <c r="B7051" t="s">
        <v>161</v>
      </c>
      <c r="C7051">
        <v>8977599</v>
      </c>
      <c r="D7051" t="s">
        <v>8</v>
      </c>
      <c r="E7051">
        <v>24</v>
      </c>
      <c r="F7051" t="s">
        <v>9847</v>
      </c>
      <c r="G7051">
        <v>0.77108268188100004</v>
      </c>
    </row>
    <row r="7052" spans="1:7" x14ac:dyDescent="0.2">
      <c r="A7052" t="str">
        <f t="shared" si="592"/>
        <v>KIDINS220</v>
      </c>
      <c r="B7052" t="s">
        <v>161</v>
      </c>
      <c r="C7052">
        <v>8977457</v>
      </c>
      <c r="D7052" t="s">
        <v>3</v>
      </c>
      <c r="E7052">
        <v>24</v>
      </c>
      <c r="F7052" t="s">
        <v>9848</v>
      </c>
      <c r="G7052">
        <v>7.3890523985399997E-2</v>
      </c>
    </row>
    <row r="7053" spans="1:7" x14ac:dyDescent="0.2">
      <c r="A7053" t="str">
        <f t="shared" si="592"/>
        <v>KIDINS220</v>
      </c>
      <c r="B7053" t="s">
        <v>161</v>
      </c>
      <c r="C7053">
        <v>8977466</v>
      </c>
      <c r="D7053" t="s">
        <v>3</v>
      </c>
      <c r="E7053">
        <v>24</v>
      </c>
      <c r="F7053" t="s">
        <v>9849</v>
      </c>
      <c r="G7053">
        <v>0.36700362745699999</v>
      </c>
    </row>
    <row r="7054" spans="1:7" x14ac:dyDescent="0.2">
      <c r="A7054" t="str">
        <f t="shared" si="592"/>
        <v>KIDINS220</v>
      </c>
      <c r="B7054" t="s">
        <v>161</v>
      </c>
      <c r="C7054">
        <v>8977555</v>
      </c>
      <c r="D7054" t="s">
        <v>3</v>
      </c>
      <c r="E7054">
        <v>23</v>
      </c>
      <c r="F7054" t="s">
        <v>9850</v>
      </c>
      <c r="G7054">
        <v>0.113100507384</v>
      </c>
    </row>
    <row r="7055" spans="1:7" x14ac:dyDescent="0.2">
      <c r="A7055" t="str">
        <f t="shared" si="592"/>
        <v>KIDINS220</v>
      </c>
      <c r="B7055" t="s">
        <v>161</v>
      </c>
      <c r="C7055">
        <v>8977718</v>
      </c>
      <c r="D7055" t="s">
        <v>3</v>
      </c>
      <c r="E7055">
        <v>24</v>
      </c>
      <c r="F7055" t="s">
        <v>9851</v>
      </c>
      <c r="G7055">
        <v>0.92413084402599999</v>
      </c>
    </row>
    <row r="7056" spans="1:7" x14ac:dyDescent="0.2">
      <c r="A7056" t="str">
        <f t="shared" si="592"/>
        <v>KIDINS220</v>
      </c>
      <c r="B7056" t="s">
        <v>161</v>
      </c>
      <c r="C7056">
        <v>8977584</v>
      </c>
      <c r="D7056" t="s">
        <v>8</v>
      </c>
      <c r="E7056">
        <v>22</v>
      </c>
      <c r="F7056" t="s">
        <v>9852</v>
      </c>
      <c r="G7056">
        <v>4.7781236265900001E-2</v>
      </c>
    </row>
    <row r="7057" spans="1:7" x14ac:dyDescent="0.2">
      <c r="A7057" t="str">
        <f t="shared" si="592"/>
        <v>KIDINS220</v>
      </c>
      <c r="B7057" t="s">
        <v>161</v>
      </c>
      <c r="C7057">
        <v>8977650</v>
      </c>
      <c r="D7057" t="s">
        <v>8</v>
      </c>
      <c r="E7057">
        <v>24</v>
      </c>
      <c r="F7057" t="s">
        <v>9853</v>
      </c>
      <c r="G7057">
        <v>0.18838355206900001</v>
      </c>
    </row>
    <row r="7058" spans="1:7" x14ac:dyDescent="0.2">
      <c r="A7058" t="str">
        <f t="shared" si="592"/>
        <v>KIDINS220</v>
      </c>
      <c r="B7058" t="s">
        <v>161</v>
      </c>
      <c r="C7058">
        <v>8977634</v>
      </c>
      <c r="D7058" t="s">
        <v>8</v>
      </c>
      <c r="E7058">
        <v>23</v>
      </c>
      <c r="F7058" t="s">
        <v>9854</v>
      </c>
      <c r="G7058">
        <v>0.49623882057199997</v>
      </c>
    </row>
    <row r="7059" spans="1:7" x14ac:dyDescent="0.2">
      <c r="A7059" t="str">
        <f t="shared" si="592"/>
        <v>KIDINS220</v>
      </c>
      <c r="B7059" t="s">
        <v>161</v>
      </c>
      <c r="C7059">
        <v>8977802</v>
      </c>
      <c r="D7059" t="s">
        <v>8</v>
      </c>
      <c r="E7059">
        <v>23</v>
      </c>
      <c r="F7059" t="s">
        <v>9855</v>
      </c>
      <c r="G7059">
        <v>-7.9713675531000006E-2</v>
      </c>
    </row>
    <row r="7060" spans="1:7" x14ac:dyDescent="0.2">
      <c r="A7060" t="str">
        <f t="shared" si="592"/>
        <v>KIDINS220</v>
      </c>
      <c r="B7060" t="s">
        <v>161</v>
      </c>
      <c r="C7060">
        <v>8977717</v>
      </c>
      <c r="D7060" t="s">
        <v>8</v>
      </c>
      <c r="E7060">
        <v>23</v>
      </c>
      <c r="F7060" t="s">
        <v>9856</v>
      </c>
      <c r="G7060">
        <v>1.3047864740899999</v>
      </c>
    </row>
    <row r="7061" spans="1:7" x14ac:dyDescent="0.2">
      <c r="A7061" t="str">
        <f t="shared" ref="A7061:A7073" si="593">"KIF11"</f>
        <v>KIF11</v>
      </c>
      <c r="B7061" t="s">
        <v>372</v>
      </c>
      <c r="C7061">
        <v>94353047</v>
      </c>
      <c r="D7061" t="s">
        <v>3</v>
      </c>
      <c r="E7061">
        <v>23</v>
      </c>
      <c r="F7061" t="s">
        <v>9857</v>
      </c>
      <c r="G7061">
        <v>0.82120215244399997</v>
      </c>
    </row>
    <row r="7062" spans="1:7" x14ac:dyDescent="0.2">
      <c r="A7062" t="str">
        <f t="shared" si="593"/>
        <v>KIF11</v>
      </c>
      <c r="B7062" t="s">
        <v>372</v>
      </c>
      <c r="C7062">
        <v>94353124</v>
      </c>
      <c r="D7062" t="s">
        <v>8</v>
      </c>
      <c r="E7062">
        <v>24</v>
      </c>
      <c r="F7062" t="s">
        <v>9858</v>
      </c>
      <c r="G7062">
        <v>4.5613157462600001E-2</v>
      </c>
    </row>
    <row r="7063" spans="1:7" x14ac:dyDescent="0.2">
      <c r="A7063" t="str">
        <f t="shared" si="593"/>
        <v>KIF11</v>
      </c>
      <c r="B7063" t="s">
        <v>372</v>
      </c>
      <c r="C7063">
        <v>94353135</v>
      </c>
      <c r="D7063" t="s">
        <v>8</v>
      </c>
      <c r="E7063">
        <v>25</v>
      </c>
      <c r="F7063" t="s">
        <v>9859</v>
      </c>
      <c r="G7063">
        <v>3.85074354836E-2</v>
      </c>
    </row>
    <row r="7064" spans="1:7" x14ac:dyDescent="0.2">
      <c r="A7064" t="str">
        <f t="shared" si="593"/>
        <v>KIF11</v>
      </c>
      <c r="B7064" t="s">
        <v>372</v>
      </c>
      <c r="C7064">
        <v>94353014</v>
      </c>
      <c r="D7064" t="s">
        <v>3</v>
      </c>
      <c r="E7064">
        <v>24</v>
      </c>
      <c r="F7064" t="s">
        <v>9860</v>
      </c>
      <c r="G7064">
        <v>-1.09760938341E-2</v>
      </c>
    </row>
    <row r="7065" spans="1:7" x14ac:dyDescent="0.2">
      <c r="A7065" t="str">
        <f t="shared" si="593"/>
        <v>KIF11</v>
      </c>
      <c r="B7065" t="s">
        <v>372</v>
      </c>
      <c r="C7065">
        <v>94353047</v>
      </c>
      <c r="D7065" t="s">
        <v>3</v>
      </c>
      <c r="E7065">
        <v>24</v>
      </c>
      <c r="F7065" t="s">
        <v>9861</v>
      </c>
      <c r="G7065">
        <v>0.78934652168399999</v>
      </c>
    </row>
    <row r="7066" spans="1:7" x14ac:dyDescent="0.2">
      <c r="A7066" t="str">
        <f t="shared" si="593"/>
        <v>KIF11</v>
      </c>
      <c r="B7066" t="s">
        <v>372</v>
      </c>
      <c r="C7066">
        <v>94353079</v>
      </c>
      <c r="D7066" t="s">
        <v>3</v>
      </c>
      <c r="E7066">
        <v>24</v>
      </c>
      <c r="F7066" t="s">
        <v>9862</v>
      </c>
      <c r="G7066">
        <v>1.0618080780500001</v>
      </c>
    </row>
    <row r="7067" spans="1:7" x14ac:dyDescent="0.2">
      <c r="A7067" t="str">
        <f t="shared" si="593"/>
        <v>KIF11</v>
      </c>
      <c r="B7067" t="s">
        <v>372</v>
      </c>
      <c r="C7067">
        <v>94353310</v>
      </c>
      <c r="D7067" t="s">
        <v>3</v>
      </c>
      <c r="E7067">
        <v>25</v>
      </c>
      <c r="F7067" t="s">
        <v>9863</v>
      </c>
      <c r="G7067">
        <v>0.43520242471300002</v>
      </c>
    </row>
    <row r="7068" spans="1:7" x14ac:dyDescent="0.2">
      <c r="A7068" t="str">
        <f t="shared" si="593"/>
        <v>KIF11</v>
      </c>
      <c r="B7068" t="s">
        <v>372</v>
      </c>
      <c r="C7068">
        <v>94353123</v>
      </c>
      <c r="D7068" t="s">
        <v>8</v>
      </c>
      <c r="E7068">
        <v>23</v>
      </c>
      <c r="F7068" t="s">
        <v>9864</v>
      </c>
      <c r="G7068">
        <v>9.1622171342399999E-2</v>
      </c>
    </row>
    <row r="7069" spans="1:7" x14ac:dyDescent="0.2">
      <c r="A7069" t="str">
        <f t="shared" si="593"/>
        <v>KIF11</v>
      </c>
      <c r="B7069" t="s">
        <v>372</v>
      </c>
      <c r="C7069">
        <v>94353214</v>
      </c>
      <c r="D7069" t="s">
        <v>8</v>
      </c>
      <c r="E7069">
        <v>24</v>
      </c>
      <c r="F7069" t="s">
        <v>9865</v>
      </c>
      <c r="G7069">
        <v>1.0551762683599999</v>
      </c>
    </row>
    <row r="7070" spans="1:7" x14ac:dyDescent="0.2">
      <c r="A7070" t="str">
        <f t="shared" si="593"/>
        <v>KIF11</v>
      </c>
      <c r="B7070" t="s">
        <v>372</v>
      </c>
      <c r="C7070">
        <v>94353244</v>
      </c>
      <c r="D7070" t="s">
        <v>8</v>
      </c>
      <c r="E7070">
        <v>25</v>
      </c>
      <c r="F7070" t="s">
        <v>9866</v>
      </c>
      <c r="G7070">
        <v>0.59058032875599997</v>
      </c>
    </row>
    <row r="7071" spans="1:7" x14ac:dyDescent="0.2">
      <c r="A7071" t="str">
        <f t="shared" si="593"/>
        <v>KIF11</v>
      </c>
      <c r="B7071" t="s">
        <v>372</v>
      </c>
      <c r="C7071">
        <v>94353257</v>
      </c>
      <c r="D7071" t="s">
        <v>8</v>
      </c>
      <c r="E7071">
        <v>24</v>
      </c>
      <c r="F7071" t="s">
        <v>9867</v>
      </c>
      <c r="G7071">
        <v>-4.8420307594500001E-2</v>
      </c>
    </row>
    <row r="7072" spans="1:7" x14ac:dyDescent="0.2">
      <c r="A7072" t="str">
        <f t="shared" si="593"/>
        <v>KIF11</v>
      </c>
      <c r="B7072" t="s">
        <v>372</v>
      </c>
      <c r="C7072">
        <v>94353272</v>
      </c>
      <c r="D7072" t="s">
        <v>8</v>
      </c>
      <c r="E7072">
        <v>24</v>
      </c>
      <c r="F7072" t="s">
        <v>9868</v>
      </c>
      <c r="G7072">
        <v>0.88301565359099998</v>
      </c>
    </row>
    <row r="7073" spans="1:7" x14ac:dyDescent="0.2">
      <c r="A7073" t="str">
        <f t="shared" si="593"/>
        <v>KIF11</v>
      </c>
      <c r="B7073" t="s">
        <v>372</v>
      </c>
      <c r="C7073">
        <v>94353279</v>
      </c>
      <c r="D7073" t="s">
        <v>8</v>
      </c>
      <c r="E7073">
        <v>23</v>
      </c>
      <c r="F7073" t="s">
        <v>9869</v>
      </c>
      <c r="G7073">
        <v>0.55511671730599998</v>
      </c>
    </row>
    <row r="7074" spans="1:7" x14ac:dyDescent="0.2">
      <c r="A7074" t="str">
        <f t="shared" ref="A7074:A7083" si="594">"KIF14"</f>
        <v>KIF14</v>
      </c>
      <c r="B7074" t="s">
        <v>35</v>
      </c>
      <c r="C7074">
        <v>200589694</v>
      </c>
      <c r="D7074" t="s">
        <v>8</v>
      </c>
      <c r="E7074">
        <v>24</v>
      </c>
      <c r="F7074" t="s">
        <v>9870</v>
      </c>
      <c r="G7074">
        <v>0.44950369961100001</v>
      </c>
    </row>
    <row r="7075" spans="1:7" x14ac:dyDescent="0.2">
      <c r="A7075" t="str">
        <f t="shared" si="594"/>
        <v>KIF14</v>
      </c>
      <c r="B7075" t="s">
        <v>35</v>
      </c>
      <c r="C7075">
        <v>200589650</v>
      </c>
      <c r="D7075" t="s">
        <v>8</v>
      </c>
      <c r="E7075">
        <v>24</v>
      </c>
      <c r="F7075" t="s">
        <v>9871</v>
      </c>
      <c r="G7075">
        <v>0.20357695221399999</v>
      </c>
    </row>
    <row r="7076" spans="1:7" x14ac:dyDescent="0.2">
      <c r="A7076" t="str">
        <f t="shared" si="594"/>
        <v>KIF14</v>
      </c>
      <c r="B7076" t="s">
        <v>35</v>
      </c>
      <c r="C7076">
        <v>200589593</v>
      </c>
      <c r="D7076" t="s">
        <v>3</v>
      </c>
      <c r="E7076">
        <v>23</v>
      </c>
      <c r="F7076" t="s">
        <v>9872</v>
      </c>
      <c r="G7076">
        <v>0.49508998113899999</v>
      </c>
    </row>
    <row r="7077" spans="1:7" x14ac:dyDescent="0.2">
      <c r="A7077" t="str">
        <f t="shared" si="594"/>
        <v>KIF14</v>
      </c>
      <c r="B7077" t="s">
        <v>35</v>
      </c>
      <c r="C7077">
        <v>200589709</v>
      </c>
      <c r="D7077" t="s">
        <v>3</v>
      </c>
      <c r="E7077">
        <v>24</v>
      </c>
      <c r="F7077" t="s">
        <v>9873</v>
      </c>
      <c r="G7077">
        <v>0.88294705790700001</v>
      </c>
    </row>
    <row r="7078" spans="1:7" x14ac:dyDescent="0.2">
      <c r="A7078" t="str">
        <f t="shared" si="594"/>
        <v>KIF14</v>
      </c>
      <c r="B7078" t="s">
        <v>35</v>
      </c>
      <c r="C7078">
        <v>200589734</v>
      </c>
      <c r="D7078" t="s">
        <v>3</v>
      </c>
      <c r="E7078">
        <v>24</v>
      </c>
      <c r="F7078" t="s">
        <v>9874</v>
      </c>
      <c r="G7078">
        <v>1.3186877863899999</v>
      </c>
    </row>
    <row r="7079" spans="1:7" x14ac:dyDescent="0.2">
      <c r="A7079" t="str">
        <f t="shared" si="594"/>
        <v>KIF14</v>
      </c>
      <c r="B7079" t="s">
        <v>35</v>
      </c>
      <c r="C7079">
        <v>200589605</v>
      </c>
      <c r="D7079" t="s">
        <v>8</v>
      </c>
      <c r="E7079">
        <v>24</v>
      </c>
      <c r="F7079" t="s">
        <v>9875</v>
      </c>
      <c r="G7079">
        <v>3.3741406994200002E-2</v>
      </c>
    </row>
    <row r="7080" spans="1:7" x14ac:dyDescent="0.2">
      <c r="A7080" t="str">
        <f t="shared" si="594"/>
        <v>KIF14</v>
      </c>
      <c r="B7080" t="s">
        <v>35</v>
      </c>
      <c r="C7080">
        <v>200589812</v>
      </c>
      <c r="D7080" t="s">
        <v>3</v>
      </c>
      <c r="E7080">
        <v>23</v>
      </c>
      <c r="F7080" t="s">
        <v>9876</v>
      </c>
      <c r="G7080">
        <v>0.192066479037</v>
      </c>
    </row>
    <row r="7081" spans="1:7" x14ac:dyDescent="0.2">
      <c r="A7081" t="str">
        <f t="shared" si="594"/>
        <v>KIF14</v>
      </c>
      <c r="B7081" t="s">
        <v>35</v>
      </c>
      <c r="C7081">
        <v>200589844</v>
      </c>
      <c r="D7081" t="s">
        <v>3</v>
      </c>
      <c r="E7081">
        <v>24</v>
      </c>
      <c r="F7081" t="s">
        <v>9877</v>
      </c>
      <c r="G7081">
        <v>0.7983651557</v>
      </c>
    </row>
    <row r="7082" spans="1:7" x14ac:dyDescent="0.2">
      <c r="A7082" t="str">
        <f t="shared" si="594"/>
        <v>KIF14</v>
      </c>
      <c r="B7082" t="s">
        <v>35</v>
      </c>
      <c r="C7082">
        <v>200589866</v>
      </c>
      <c r="D7082" t="s">
        <v>3</v>
      </c>
      <c r="E7082">
        <v>24</v>
      </c>
      <c r="F7082" t="s">
        <v>9878</v>
      </c>
      <c r="G7082">
        <v>-6.18491830762E-3</v>
      </c>
    </row>
    <row r="7083" spans="1:7" x14ac:dyDescent="0.2">
      <c r="A7083" t="str">
        <f t="shared" si="594"/>
        <v>KIF14</v>
      </c>
      <c r="B7083" t="s">
        <v>35</v>
      </c>
      <c r="C7083">
        <v>200589761</v>
      </c>
      <c r="D7083" t="s">
        <v>3</v>
      </c>
      <c r="E7083">
        <v>23</v>
      </c>
      <c r="F7083" t="s">
        <v>9879</v>
      </c>
      <c r="G7083">
        <v>1.94712349574E-2</v>
      </c>
    </row>
    <row r="7084" spans="1:7" x14ac:dyDescent="0.2">
      <c r="A7084" t="str">
        <f t="shared" ref="A7084:A7095" si="595">"KIF18A"</f>
        <v>KIF18A</v>
      </c>
      <c r="B7084" t="s">
        <v>291</v>
      </c>
      <c r="C7084">
        <v>28129795</v>
      </c>
      <c r="D7084" t="s">
        <v>8</v>
      </c>
      <c r="E7084">
        <v>24</v>
      </c>
      <c r="F7084" t="s">
        <v>9880</v>
      </c>
      <c r="G7084">
        <v>0.27495191315299999</v>
      </c>
    </row>
    <row r="7085" spans="1:7" x14ac:dyDescent="0.2">
      <c r="A7085" t="str">
        <f t="shared" si="595"/>
        <v>KIF18A</v>
      </c>
      <c r="B7085" t="s">
        <v>291</v>
      </c>
      <c r="C7085">
        <v>28129600</v>
      </c>
      <c r="D7085" t="s">
        <v>3</v>
      </c>
      <c r="E7085">
        <v>23</v>
      </c>
      <c r="F7085" t="s">
        <v>9881</v>
      </c>
      <c r="G7085">
        <v>0.334781955651</v>
      </c>
    </row>
    <row r="7086" spans="1:7" x14ac:dyDescent="0.2">
      <c r="A7086" t="str">
        <f t="shared" si="595"/>
        <v>KIF18A</v>
      </c>
      <c r="B7086" t="s">
        <v>291</v>
      </c>
      <c r="C7086">
        <v>28129643</v>
      </c>
      <c r="D7086" t="s">
        <v>3</v>
      </c>
      <c r="E7086">
        <v>23</v>
      </c>
      <c r="F7086" t="s">
        <v>9882</v>
      </c>
      <c r="G7086">
        <v>0.99384386178899997</v>
      </c>
    </row>
    <row r="7087" spans="1:7" x14ac:dyDescent="0.2">
      <c r="A7087" t="str">
        <f t="shared" si="595"/>
        <v>KIF18A</v>
      </c>
      <c r="B7087" t="s">
        <v>291</v>
      </c>
      <c r="C7087">
        <v>28129651</v>
      </c>
      <c r="D7087" t="s">
        <v>3</v>
      </c>
      <c r="E7087">
        <v>24</v>
      </c>
      <c r="F7087" t="s">
        <v>9883</v>
      </c>
      <c r="G7087">
        <v>0.75501072233099997</v>
      </c>
    </row>
    <row r="7088" spans="1:7" x14ac:dyDescent="0.2">
      <c r="A7088" t="str">
        <f t="shared" si="595"/>
        <v>KIF18A</v>
      </c>
      <c r="B7088" t="s">
        <v>291</v>
      </c>
      <c r="C7088">
        <v>28129699</v>
      </c>
      <c r="D7088" t="s">
        <v>3</v>
      </c>
      <c r="E7088">
        <v>24</v>
      </c>
      <c r="F7088" t="s">
        <v>9884</v>
      </c>
      <c r="G7088">
        <v>1.0448116810100001</v>
      </c>
    </row>
    <row r="7089" spans="1:7" x14ac:dyDescent="0.2">
      <c r="A7089" t="str">
        <f t="shared" si="595"/>
        <v>KIF18A</v>
      </c>
      <c r="B7089" t="s">
        <v>291</v>
      </c>
      <c r="C7089">
        <v>28129719</v>
      </c>
      <c r="D7089" t="s">
        <v>3</v>
      </c>
      <c r="E7089">
        <v>24</v>
      </c>
      <c r="F7089" t="s">
        <v>9885</v>
      </c>
      <c r="G7089">
        <v>0.17761217184899999</v>
      </c>
    </row>
    <row r="7090" spans="1:7" x14ac:dyDescent="0.2">
      <c r="A7090" t="str">
        <f t="shared" si="595"/>
        <v>KIF18A</v>
      </c>
      <c r="B7090" t="s">
        <v>291</v>
      </c>
      <c r="C7090">
        <v>28129751</v>
      </c>
      <c r="D7090" t="s">
        <v>3</v>
      </c>
      <c r="E7090">
        <v>24</v>
      </c>
      <c r="F7090" t="s">
        <v>9886</v>
      </c>
      <c r="G7090">
        <v>-1.4924870916E-2</v>
      </c>
    </row>
    <row r="7091" spans="1:7" x14ac:dyDescent="0.2">
      <c r="A7091" t="str">
        <f t="shared" si="595"/>
        <v>KIF18A</v>
      </c>
      <c r="B7091" t="s">
        <v>291</v>
      </c>
      <c r="C7091">
        <v>28129788</v>
      </c>
      <c r="D7091" t="s">
        <v>8</v>
      </c>
      <c r="E7091">
        <v>25</v>
      </c>
      <c r="F7091" t="s">
        <v>9887</v>
      </c>
      <c r="G7091">
        <v>9.2744856725000008E-3</v>
      </c>
    </row>
    <row r="7092" spans="1:7" x14ac:dyDescent="0.2">
      <c r="A7092" t="str">
        <f t="shared" si="595"/>
        <v>KIF18A</v>
      </c>
      <c r="B7092" t="s">
        <v>291</v>
      </c>
      <c r="C7092">
        <v>28129554</v>
      </c>
      <c r="D7092" t="s">
        <v>3</v>
      </c>
      <c r="E7092">
        <v>24</v>
      </c>
      <c r="F7092" t="s">
        <v>9888</v>
      </c>
      <c r="G7092">
        <v>0.113389173058</v>
      </c>
    </row>
    <row r="7093" spans="1:7" x14ac:dyDescent="0.2">
      <c r="A7093" t="str">
        <f t="shared" si="595"/>
        <v>KIF18A</v>
      </c>
      <c r="B7093" t="s">
        <v>291</v>
      </c>
      <c r="C7093">
        <v>28129657</v>
      </c>
      <c r="D7093" t="s">
        <v>3</v>
      </c>
      <c r="E7093">
        <v>24</v>
      </c>
      <c r="F7093" t="s">
        <v>9889</v>
      </c>
      <c r="G7093">
        <v>0.96134445720100004</v>
      </c>
    </row>
    <row r="7094" spans="1:7" x14ac:dyDescent="0.2">
      <c r="A7094" t="str">
        <f t="shared" si="595"/>
        <v>KIF18A</v>
      </c>
      <c r="B7094" t="s">
        <v>291</v>
      </c>
      <c r="C7094">
        <v>28129557</v>
      </c>
      <c r="D7094" t="s">
        <v>3</v>
      </c>
      <c r="E7094">
        <v>23</v>
      </c>
      <c r="F7094" t="s">
        <v>9890</v>
      </c>
      <c r="G7094">
        <v>4.1139760428099997E-2</v>
      </c>
    </row>
    <row r="7095" spans="1:7" x14ac:dyDescent="0.2">
      <c r="A7095" t="str">
        <f t="shared" si="595"/>
        <v>KIF18A</v>
      </c>
      <c r="B7095" t="s">
        <v>291</v>
      </c>
      <c r="C7095">
        <v>28129803</v>
      </c>
      <c r="D7095" t="s">
        <v>8</v>
      </c>
      <c r="E7095">
        <v>25</v>
      </c>
      <c r="F7095" t="s">
        <v>9891</v>
      </c>
      <c r="G7095">
        <v>0.24808615651599999</v>
      </c>
    </row>
    <row r="7096" spans="1:7" x14ac:dyDescent="0.2">
      <c r="A7096" t="str">
        <f t="shared" ref="A7096:A7105" si="596">"KIF20A"</f>
        <v>KIF20A</v>
      </c>
      <c r="B7096" t="s">
        <v>64</v>
      </c>
      <c r="C7096">
        <v>137514947</v>
      </c>
      <c r="D7096" t="s">
        <v>8</v>
      </c>
      <c r="E7096">
        <v>22</v>
      </c>
      <c r="F7096" t="s">
        <v>9892</v>
      </c>
      <c r="G7096">
        <v>3.7674831414599999E-2</v>
      </c>
    </row>
    <row r="7097" spans="1:7" x14ac:dyDescent="0.2">
      <c r="A7097" t="str">
        <f t="shared" si="596"/>
        <v>KIF20A</v>
      </c>
      <c r="B7097" t="s">
        <v>64</v>
      </c>
      <c r="C7097">
        <v>137514725</v>
      </c>
      <c r="D7097" t="s">
        <v>3</v>
      </c>
      <c r="E7097">
        <v>23</v>
      </c>
      <c r="F7097" t="s">
        <v>9893</v>
      </c>
      <c r="G7097">
        <v>9.5693041956800007E-2</v>
      </c>
    </row>
    <row r="7098" spans="1:7" x14ac:dyDescent="0.2">
      <c r="A7098" t="str">
        <f t="shared" si="596"/>
        <v>KIF20A</v>
      </c>
      <c r="B7098" t="s">
        <v>64</v>
      </c>
      <c r="C7098">
        <v>137514862</v>
      </c>
      <c r="D7098" t="s">
        <v>3</v>
      </c>
      <c r="E7098">
        <v>24</v>
      </c>
      <c r="F7098" t="s">
        <v>9894</v>
      </c>
      <c r="G7098">
        <v>0.65385099334899999</v>
      </c>
    </row>
    <row r="7099" spans="1:7" x14ac:dyDescent="0.2">
      <c r="A7099" t="str">
        <f t="shared" si="596"/>
        <v>KIF20A</v>
      </c>
      <c r="B7099" t="s">
        <v>64</v>
      </c>
      <c r="C7099">
        <v>137514798</v>
      </c>
      <c r="D7099" t="s">
        <v>8</v>
      </c>
      <c r="E7099">
        <v>23</v>
      </c>
      <c r="F7099" t="s">
        <v>9895</v>
      </c>
      <c r="G7099">
        <v>0.55999807413299996</v>
      </c>
    </row>
    <row r="7100" spans="1:7" x14ac:dyDescent="0.2">
      <c r="A7100" t="str">
        <f t="shared" si="596"/>
        <v>KIF20A</v>
      </c>
      <c r="B7100" t="s">
        <v>64</v>
      </c>
      <c r="C7100">
        <v>137514836</v>
      </c>
      <c r="D7100" t="s">
        <v>8</v>
      </c>
      <c r="E7100">
        <v>24</v>
      </c>
      <c r="F7100" t="s">
        <v>9896</v>
      </c>
      <c r="G7100">
        <v>0.90959969335000002</v>
      </c>
    </row>
    <row r="7101" spans="1:7" x14ac:dyDescent="0.2">
      <c r="A7101" t="str">
        <f t="shared" si="596"/>
        <v>KIF20A</v>
      </c>
      <c r="B7101" t="s">
        <v>64</v>
      </c>
      <c r="C7101">
        <v>137514844</v>
      </c>
      <c r="D7101" t="s">
        <v>8</v>
      </c>
      <c r="E7101">
        <v>24</v>
      </c>
      <c r="F7101" t="s">
        <v>9897</v>
      </c>
      <c r="G7101">
        <v>1.06412353272</v>
      </c>
    </row>
    <row r="7102" spans="1:7" x14ac:dyDescent="0.2">
      <c r="A7102" t="str">
        <f t="shared" si="596"/>
        <v>KIF20A</v>
      </c>
      <c r="B7102" t="s">
        <v>64</v>
      </c>
      <c r="C7102">
        <v>137514870</v>
      </c>
      <c r="D7102" t="s">
        <v>8</v>
      </c>
      <c r="E7102">
        <v>23</v>
      </c>
      <c r="F7102" t="s">
        <v>9898</v>
      </c>
      <c r="G7102">
        <v>1.0262767739300001</v>
      </c>
    </row>
    <row r="7103" spans="1:7" x14ac:dyDescent="0.2">
      <c r="A7103" t="str">
        <f t="shared" si="596"/>
        <v>KIF20A</v>
      </c>
      <c r="B7103" t="s">
        <v>64</v>
      </c>
      <c r="C7103">
        <v>137514961</v>
      </c>
      <c r="D7103" t="s">
        <v>8</v>
      </c>
      <c r="E7103">
        <v>24</v>
      </c>
      <c r="F7103" t="s">
        <v>9899</v>
      </c>
      <c r="G7103">
        <v>9.7170156611799993E-2</v>
      </c>
    </row>
    <row r="7104" spans="1:7" x14ac:dyDescent="0.2">
      <c r="A7104" t="str">
        <f t="shared" si="596"/>
        <v>KIF20A</v>
      </c>
      <c r="B7104" t="s">
        <v>64</v>
      </c>
      <c r="C7104">
        <v>137514902</v>
      </c>
      <c r="D7104" t="s">
        <v>8</v>
      </c>
      <c r="E7104">
        <v>24</v>
      </c>
      <c r="F7104" t="s">
        <v>9900</v>
      </c>
      <c r="G7104">
        <v>0.66630084087200003</v>
      </c>
    </row>
    <row r="7105" spans="1:7" x14ac:dyDescent="0.2">
      <c r="A7105" t="str">
        <f t="shared" si="596"/>
        <v>KIF20A</v>
      </c>
      <c r="B7105" t="s">
        <v>64</v>
      </c>
      <c r="C7105">
        <v>137514941</v>
      </c>
      <c r="D7105" t="s">
        <v>8</v>
      </c>
      <c r="E7105">
        <v>23</v>
      </c>
      <c r="F7105" t="s">
        <v>9901</v>
      </c>
      <c r="G7105">
        <v>5.8682776381299998E-2</v>
      </c>
    </row>
    <row r="7106" spans="1:7" x14ac:dyDescent="0.2">
      <c r="A7106" t="str">
        <f t="shared" ref="A7106:A7115" si="597">"KIF23"</f>
        <v>KIF23</v>
      </c>
      <c r="B7106" t="s">
        <v>514</v>
      </c>
      <c r="C7106">
        <v>69706616</v>
      </c>
      <c r="D7106" t="s">
        <v>8</v>
      </c>
      <c r="E7106">
        <v>24</v>
      </c>
      <c r="F7106" t="s">
        <v>9902</v>
      </c>
      <c r="G7106">
        <v>3.37631838763E-2</v>
      </c>
    </row>
    <row r="7107" spans="1:7" x14ac:dyDescent="0.2">
      <c r="A7107" t="str">
        <f t="shared" si="597"/>
        <v>KIF23</v>
      </c>
      <c r="B7107" t="s">
        <v>514</v>
      </c>
      <c r="C7107">
        <v>69706857</v>
      </c>
      <c r="D7107" t="s">
        <v>8</v>
      </c>
      <c r="E7107">
        <v>24</v>
      </c>
      <c r="F7107" t="s">
        <v>9903</v>
      </c>
      <c r="G7107">
        <v>0.39089847424099999</v>
      </c>
    </row>
    <row r="7108" spans="1:7" x14ac:dyDescent="0.2">
      <c r="A7108" t="str">
        <f t="shared" si="597"/>
        <v>KIF23</v>
      </c>
      <c r="B7108" t="s">
        <v>514</v>
      </c>
      <c r="C7108">
        <v>69706839</v>
      </c>
      <c r="D7108" t="s">
        <v>8</v>
      </c>
      <c r="E7108">
        <v>23</v>
      </c>
      <c r="F7108" t="s">
        <v>9904</v>
      </c>
      <c r="G7108">
        <v>0.75891363506999998</v>
      </c>
    </row>
    <row r="7109" spans="1:7" x14ac:dyDescent="0.2">
      <c r="A7109" t="str">
        <f t="shared" si="597"/>
        <v>KIF23</v>
      </c>
      <c r="B7109" t="s">
        <v>514</v>
      </c>
      <c r="C7109">
        <v>69706792</v>
      </c>
      <c r="D7109" t="s">
        <v>8</v>
      </c>
      <c r="E7109">
        <v>23</v>
      </c>
      <c r="F7109" t="s">
        <v>9905</v>
      </c>
      <c r="G7109">
        <v>3.6751842508699999E-2</v>
      </c>
    </row>
    <row r="7110" spans="1:7" x14ac:dyDescent="0.2">
      <c r="A7110" t="str">
        <f t="shared" si="597"/>
        <v>KIF23</v>
      </c>
      <c r="B7110" t="s">
        <v>514</v>
      </c>
      <c r="C7110">
        <v>69706650</v>
      </c>
      <c r="D7110" t="s">
        <v>8</v>
      </c>
      <c r="E7110">
        <v>24</v>
      </c>
      <c r="F7110" t="s">
        <v>9906</v>
      </c>
      <c r="G7110">
        <v>3.7950807709499997E-2</v>
      </c>
    </row>
    <row r="7111" spans="1:7" x14ac:dyDescent="0.2">
      <c r="A7111" t="str">
        <f t="shared" si="597"/>
        <v>KIF23</v>
      </c>
      <c r="B7111" t="s">
        <v>514</v>
      </c>
      <c r="C7111">
        <v>69706658</v>
      </c>
      <c r="D7111" t="s">
        <v>3</v>
      </c>
      <c r="E7111">
        <v>22</v>
      </c>
      <c r="F7111" t="s">
        <v>9907</v>
      </c>
      <c r="G7111">
        <v>0.99044203102700001</v>
      </c>
    </row>
    <row r="7112" spans="1:7" x14ac:dyDescent="0.2">
      <c r="A7112" t="str">
        <f t="shared" si="597"/>
        <v>KIF23</v>
      </c>
      <c r="B7112" t="s">
        <v>514</v>
      </c>
      <c r="C7112">
        <v>69706695</v>
      </c>
      <c r="D7112" t="s">
        <v>3</v>
      </c>
      <c r="E7112">
        <v>22</v>
      </c>
      <c r="F7112" t="s">
        <v>9908</v>
      </c>
      <c r="G7112">
        <v>0.75751945353700001</v>
      </c>
    </row>
    <row r="7113" spans="1:7" x14ac:dyDescent="0.2">
      <c r="A7113" t="str">
        <f t="shared" si="597"/>
        <v>KIF23</v>
      </c>
      <c r="B7113" t="s">
        <v>514</v>
      </c>
      <c r="C7113">
        <v>69706755</v>
      </c>
      <c r="D7113" t="s">
        <v>3</v>
      </c>
      <c r="E7113">
        <v>23</v>
      </c>
      <c r="F7113" t="s">
        <v>9909</v>
      </c>
      <c r="G7113">
        <v>-5.0326087051099999E-3</v>
      </c>
    </row>
    <row r="7114" spans="1:7" x14ac:dyDescent="0.2">
      <c r="A7114" t="str">
        <f t="shared" si="597"/>
        <v>KIF23</v>
      </c>
      <c r="B7114" t="s">
        <v>514</v>
      </c>
      <c r="C7114">
        <v>69706734</v>
      </c>
      <c r="D7114" t="s">
        <v>3</v>
      </c>
      <c r="E7114">
        <v>22</v>
      </c>
      <c r="F7114" t="s">
        <v>9910</v>
      </c>
      <c r="G7114">
        <v>1.2506443339</v>
      </c>
    </row>
    <row r="7115" spans="1:7" x14ac:dyDescent="0.2">
      <c r="A7115" t="str">
        <f t="shared" si="597"/>
        <v>KIF23</v>
      </c>
      <c r="B7115" t="s">
        <v>514</v>
      </c>
      <c r="C7115">
        <v>69706606</v>
      </c>
      <c r="D7115" t="s">
        <v>3</v>
      </c>
      <c r="E7115">
        <v>24</v>
      </c>
      <c r="F7115" t="s">
        <v>9911</v>
      </c>
      <c r="G7115">
        <v>-3.3147988570299998E-2</v>
      </c>
    </row>
    <row r="7116" spans="1:7" x14ac:dyDescent="0.2">
      <c r="A7116" t="str">
        <f t="shared" ref="A7116:A7125" si="598">"KIF2C"</f>
        <v>KIF2C</v>
      </c>
      <c r="B7116" t="s">
        <v>35</v>
      </c>
      <c r="C7116">
        <v>45205689</v>
      </c>
      <c r="D7116" t="s">
        <v>3</v>
      </c>
      <c r="E7116">
        <v>24</v>
      </c>
      <c r="F7116" t="s">
        <v>9912</v>
      </c>
      <c r="G7116">
        <v>0.96870697448099996</v>
      </c>
    </row>
    <row r="7117" spans="1:7" x14ac:dyDescent="0.2">
      <c r="A7117" t="str">
        <f t="shared" si="598"/>
        <v>KIF2C</v>
      </c>
      <c r="B7117" t="s">
        <v>35</v>
      </c>
      <c r="C7117">
        <v>45205600</v>
      </c>
      <c r="D7117" t="s">
        <v>3</v>
      </c>
      <c r="E7117">
        <v>23</v>
      </c>
      <c r="F7117" t="s">
        <v>9913</v>
      </c>
      <c r="G7117">
        <v>0.86894611958000001</v>
      </c>
    </row>
    <row r="7118" spans="1:7" x14ac:dyDescent="0.2">
      <c r="A7118" t="str">
        <f t="shared" si="598"/>
        <v>KIF2C</v>
      </c>
      <c r="B7118" t="s">
        <v>35</v>
      </c>
      <c r="C7118">
        <v>45205608</v>
      </c>
      <c r="D7118" t="s">
        <v>3</v>
      </c>
      <c r="E7118">
        <v>24</v>
      </c>
      <c r="F7118" t="s">
        <v>9914</v>
      </c>
      <c r="G7118">
        <v>1.02393732861</v>
      </c>
    </row>
    <row r="7119" spans="1:7" x14ac:dyDescent="0.2">
      <c r="A7119" t="str">
        <f t="shared" si="598"/>
        <v>KIF2C</v>
      </c>
      <c r="B7119" t="s">
        <v>35</v>
      </c>
      <c r="C7119">
        <v>45205702</v>
      </c>
      <c r="D7119" t="s">
        <v>8</v>
      </c>
      <c r="E7119">
        <v>24</v>
      </c>
      <c r="F7119" t="s">
        <v>9915</v>
      </c>
      <c r="G7119">
        <v>1.0073556969099999</v>
      </c>
    </row>
    <row r="7120" spans="1:7" x14ac:dyDescent="0.2">
      <c r="A7120" t="str">
        <f t="shared" si="598"/>
        <v>KIF2C</v>
      </c>
      <c r="B7120" t="s">
        <v>35</v>
      </c>
      <c r="C7120">
        <v>45205519</v>
      </c>
      <c r="D7120" t="s">
        <v>8</v>
      </c>
      <c r="E7120">
        <v>23</v>
      </c>
      <c r="F7120" t="s">
        <v>9916</v>
      </c>
      <c r="G7120">
        <v>0.178171993601</v>
      </c>
    </row>
    <row r="7121" spans="1:7" x14ac:dyDescent="0.2">
      <c r="A7121" t="str">
        <f t="shared" si="598"/>
        <v>KIF2C</v>
      </c>
      <c r="B7121" t="s">
        <v>35</v>
      </c>
      <c r="C7121">
        <v>45205641</v>
      </c>
      <c r="D7121" t="s">
        <v>3</v>
      </c>
      <c r="E7121">
        <v>24</v>
      </c>
      <c r="F7121" t="s">
        <v>9917</v>
      </c>
      <c r="G7121">
        <v>6.8816041876500006E-2</v>
      </c>
    </row>
    <row r="7122" spans="1:7" x14ac:dyDescent="0.2">
      <c r="A7122" t="str">
        <f t="shared" si="598"/>
        <v>KIF2C</v>
      </c>
      <c r="B7122" t="s">
        <v>35</v>
      </c>
      <c r="C7122">
        <v>45205488</v>
      </c>
      <c r="D7122" t="s">
        <v>8</v>
      </c>
      <c r="E7122">
        <v>23</v>
      </c>
      <c r="F7122" t="s">
        <v>9918</v>
      </c>
      <c r="G7122">
        <v>0.131634837808</v>
      </c>
    </row>
    <row r="7123" spans="1:7" x14ac:dyDescent="0.2">
      <c r="A7123" t="str">
        <f t="shared" si="598"/>
        <v>KIF2C</v>
      </c>
      <c r="B7123" t="s">
        <v>35</v>
      </c>
      <c r="C7123">
        <v>45205742</v>
      </c>
      <c r="D7123" t="s">
        <v>3</v>
      </c>
      <c r="E7123">
        <v>24</v>
      </c>
      <c r="F7123" t="s">
        <v>9919</v>
      </c>
      <c r="G7123">
        <v>0.130694728949</v>
      </c>
    </row>
    <row r="7124" spans="1:7" x14ac:dyDescent="0.2">
      <c r="A7124" t="str">
        <f t="shared" si="598"/>
        <v>KIF2C</v>
      </c>
      <c r="B7124" t="s">
        <v>35</v>
      </c>
      <c r="C7124">
        <v>45205464</v>
      </c>
      <c r="D7124" t="s">
        <v>8</v>
      </c>
      <c r="E7124">
        <v>24</v>
      </c>
      <c r="F7124" t="s">
        <v>9920</v>
      </c>
      <c r="G7124">
        <v>0.46432845954399998</v>
      </c>
    </row>
    <row r="7125" spans="1:7" x14ac:dyDescent="0.2">
      <c r="A7125" t="str">
        <f t="shared" si="598"/>
        <v>KIF2C</v>
      </c>
      <c r="B7125" t="s">
        <v>35</v>
      </c>
      <c r="C7125">
        <v>45205502</v>
      </c>
      <c r="D7125" t="s">
        <v>8</v>
      </c>
      <c r="E7125">
        <v>23</v>
      </c>
      <c r="F7125" t="s">
        <v>9921</v>
      </c>
      <c r="G7125">
        <v>-6.6403473737099997E-2</v>
      </c>
    </row>
    <row r="7126" spans="1:7" x14ac:dyDescent="0.2">
      <c r="A7126" t="str">
        <f t="shared" ref="A7126:A7140" si="599">"KIF4A"</f>
        <v>KIF4A</v>
      </c>
      <c r="B7126" t="s">
        <v>172</v>
      </c>
      <c r="C7126">
        <v>69510218</v>
      </c>
      <c r="D7126" t="s">
        <v>8</v>
      </c>
      <c r="E7126">
        <v>22</v>
      </c>
      <c r="F7126" t="s">
        <v>9922</v>
      </c>
      <c r="G7126">
        <v>0.73589000142000005</v>
      </c>
    </row>
    <row r="7127" spans="1:7" x14ac:dyDescent="0.2">
      <c r="A7127" t="str">
        <f t="shared" si="599"/>
        <v>KIF4A</v>
      </c>
      <c r="B7127" t="s">
        <v>172</v>
      </c>
      <c r="C7127">
        <v>69510157</v>
      </c>
      <c r="D7127" t="s">
        <v>8</v>
      </c>
      <c r="E7127">
        <v>23</v>
      </c>
      <c r="F7127" t="s">
        <v>9923</v>
      </c>
      <c r="G7127">
        <v>0.38539206346799998</v>
      </c>
    </row>
    <row r="7128" spans="1:7" x14ac:dyDescent="0.2">
      <c r="A7128" t="str">
        <f t="shared" si="599"/>
        <v>KIF4A</v>
      </c>
      <c r="B7128" t="s">
        <v>172</v>
      </c>
      <c r="C7128">
        <v>69510084</v>
      </c>
      <c r="D7128" t="s">
        <v>8</v>
      </c>
      <c r="E7128">
        <v>24</v>
      </c>
      <c r="F7128" t="s">
        <v>9924</v>
      </c>
      <c r="G7128">
        <v>0.167346297128</v>
      </c>
    </row>
    <row r="7129" spans="1:7" x14ac:dyDescent="0.2">
      <c r="A7129" t="str">
        <f t="shared" si="599"/>
        <v>KIF4A</v>
      </c>
      <c r="B7129" t="s">
        <v>172</v>
      </c>
      <c r="C7129">
        <v>69510010</v>
      </c>
      <c r="D7129" t="s">
        <v>8</v>
      </c>
      <c r="E7129">
        <v>24</v>
      </c>
      <c r="F7129" t="s">
        <v>9925</v>
      </c>
      <c r="G7129">
        <v>0.300323296106</v>
      </c>
    </row>
    <row r="7130" spans="1:7" x14ac:dyDescent="0.2">
      <c r="A7130" t="str">
        <f t="shared" si="599"/>
        <v>KIF4A</v>
      </c>
      <c r="B7130" t="s">
        <v>172</v>
      </c>
      <c r="C7130">
        <v>69509982</v>
      </c>
      <c r="D7130" t="s">
        <v>8</v>
      </c>
      <c r="E7130">
        <v>24</v>
      </c>
      <c r="F7130" t="s">
        <v>9926</v>
      </c>
      <c r="G7130">
        <v>0.656483794919</v>
      </c>
    </row>
    <row r="7131" spans="1:7" x14ac:dyDescent="0.2">
      <c r="A7131" t="str">
        <f t="shared" si="599"/>
        <v>KIF4A</v>
      </c>
      <c r="B7131" t="s">
        <v>172</v>
      </c>
      <c r="C7131">
        <v>69510214</v>
      </c>
      <c r="D7131" t="s">
        <v>3</v>
      </c>
      <c r="E7131">
        <v>24</v>
      </c>
      <c r="F7131" t="s">
        <v>9927</v>
      </c>
      <c r="G7131">
        <v>-0.282082819471</v>
      </c>
    </row>
    <row r="7132" spans="1:7" x14ac:dyDescent="0.2">
      <c r="A7132" t="str">
        <f t="shared" si="599"/>
        <v>KIF4A</v>
      </c>
      <c r="B7132" t="s">
        <v>172</v>
      </c>
      <c r="C7132">
        <v>69510049</v>
      </c>
      <c r="D7132" t="s">
        <v>3</v>
      </c>
      <c r="E7132">
        <v>24</v>
      </c>
      <c r="F7132" t="s">
        <v>9928</v>
      </c>
      <c r="G7132">
        <v>0.74338400528699999</v>
      </c>
    </row>
    <row r="7133" spans="1:7" x14ac:dyDescent="0.2">
      <c r="A7133" t="str">
        <f t="shared" si="599"/>
        <v>KIF4A</v>
      </c>
      <c r="B7133" t="s">
        <v>172</v>
      </c>
      <c r="C7133">
        <v>69510158</v>
      </c>
      <c r="D7133" t="s">
        <v>3</v>
      </c>
      <c r="E7133">
        <v>23</v>
      </c>
      <c r="F7133" t="s">
        <v>9929</v>
      </c>
      <c r="G7133">
        <v>0.69749479125199998</v>
      </c>
    </row>
    <row r="7134" spans="1:7" x14ac:dyDescent="0.2">
      <c r="A7134" t="str">
        <f t="shared" si="599"/>
        <v>KIF4A</v>
      </c>
      <c r="B7134" t="s">
        <v>172</v>
      </c>
      <c r="C7134">
        <v>69510041</v>
      </c>
      <c r="D7134" t="s">
        <v>3</v>
      </c>
      <c r="E7134">
        <v>24</v>
      </c>
      <c r="F7134" t="s">
        <v>9930</v>
      </c>
      <c r="G7134">
        <v>0.31053947199900001</v>
      </c>
    </row>
    <row r="7135" spans="1:7" x14ac:dyDescent="0.2">
      <c r="A7135" t="str">
        <f t="shared" si="599"/>
        <v>KIF4A</v>
      </c>
      <c r="B7135" t="s">
        <v>172</v>
      </c>
      <c r="C7135">
        <v>69510135</v>
      </c>
      <c r="D7135" t="s">
        <v>8</v>
      </c>
      <c r="E7135">
        <v>24</v>
      </c>
      <c r="F7135" t="s">
        <v>9931</v>
      </c>
      <c r="G7135">
        <v>-9.8358210712699998E-2</v>
      </c>
    </row>
    <row r="7136" spans="1:7" x14ac:dyDescent="0.2">
      <c r="A7136" t="str">
        <f t="shared" si="599"/>
        <v>KIF4A</v>
      </c>
      <c r="B7136" t="s">
        <v>172</v>
      </c>
      <c r="C7136">
        <v>69510157</v>
      </c>
      <c r="D7136" t="s">
        <v>8</v>
      </c>
      <c r="E7136">
        <v>24</v>
      </c>
      <c r="F7136" t="s">
        <v>9932</v>
      </c>
      <c r="G7136">
        <v>-0.23190609119799999</v>
      </c>
    </row>
    <row r="7137" spans="1:7" x14ac:dyDescent="0.2">
      <c r="A7137" t="str">
        <f t="shared" si="599"/>
        <v>KIF4A</v>
      </c>
      <c r="B7137" t="s">
        <v>172</v>
      </c>
      <c r="C7137">
        <v>69510168</v>
      </c>
      <c r="D7137" t="s">
        <v>8</v>
      </c>
      <c r="E7137">
        <v>24</v>
      </c>
      <c r="F7137" t="s">
        <v>9933</v>
      </c>
      <c r="G7137">
        <v>1.2519920547500001</v>
      </c>
    </row>
    <row r="7138" spans="1:7" x14ac:dyDescent="0.2">
      <c r="A7138" t="str">
        <f t="shared" si="599"/>
        <v>KIF4A</v>
      </c>
      <c r="B7138" t="s">
        <v>172</v>
      </c>
      <c r="C7138">
        <v>69510219</v>
      </c>
      <c r="D7138" t="s">
        <v>8</v>
      </c>
      <c r="E7138">
        <v>23</v>
      </c>
      <c r="F7138" t="s">
        <v>9934</v>
      </c>
      <c r="G7138">
        <v>1.0046239399600001</v>
      </c>
    </row>
    <row r="7139" spans="1:7" x14ac:dyDescent="0.2">
      <c r="A7139" t="str">
        <f t="shared" si="599"/>
        <v>KIF4A</v>
      </c>
      <c r="B7139" t="s">
        <v>172</v>
      </c>
      <c r="C7139">
        <v>69510098</v>
      </c>
      <c r="D7139" t="s">
        <v>3</v>
      </c>
      <c r="E7139">
        <v>24</v>
      </c>
      <c r="F7139" t="s">
        <v>9935</v>
      </c>
      <c r="G7139">
        <v>0.63692176158299996</v>
      </c>
    </row>
    <row r="7140" spans="1:7" x14ac:dyDescent="0.2">
      <c r="A7140" t="str">
        <f t="shared" si="599"/>
        <v>KIF4A</v>
      </c>
      <c r="B7140" t="s">
        <v>172</v>
      </c>
      <c r="C7140">
        <v>69509909</v>
      </c>
      <c r="D7140" t="s">
        <v>3</v>
      </c>
      <c r="E7140">
        <v>23</v>
      </c>
      <c r="F7140" t="s">
        <v>9936</v>
      </c>
      <c r="G7140">
        <v>0.62450508843600006</v>
      </c>
    </row>
    <row r="7141" spans="1:7" x14ac:dyDescent="0.2">
      <c r="A7141" t="str">
        <f t="shared" ref="A7141:A7150" si="600">"KLF1"</f>
        <v>KLF1</v>
      </c>
      <c r="B7141" t="s">
        <v>245</v>
      </c>
      <c r="C7141">
        <v>12997800</v>
      </c>
      <c r="D7141" t="s">
        <v>3</v>
      </c>
      <c r="E7141">
        <v>23</v>
      </c>
      <c r="F7141" t="s">
        <v>9937</v>
      </c>
      <c r="G7141">
        <v>0.80869048929200005</v>
      </c>
    </row>
    <row r="7142" spans="1:7" x14ac:dyDescent="0.2">
      <c r="A7142" t="str">
        <f t="shared" si="600"/>
        <v>KLF1</v>
      </c>
      <c r="B7142" t="s">
        <v>245</v>
      </c>
      <c r="C7142">
        <v>12997729</v>
      </c>
      <c r="D7142" t="s">
        <v>3</v>
      </c>
      <c r="E7142">
        <v>24</v>
      </c>
      <c r="F7142" t="s">
        <v>9938</v>
      </c>
      <c r="G7142">
        <v>0.73886941483199997</v>
      </c>
    </row>
    <row r="7143" spans="1:7" x14ac:dyDescent="0.2">
      <c r="A7143" t="str">
        <f t="shared" si="600"/>
        <v>KLF1</v>
      </c>
      <c r="B7143" t="s">
        <v>245</v>
      </c>
      <c r="C7143">
        <v>12997706</v>
      </c>
      <c r="D7143" t="s">
        <v>3</v>
      </c>
      <c r="E7143">
        <v>24</v>
      </c>
      <c r="F7143" t="s">
        <v>9939</v>
      </c>
      <c r="G7143">
        <v>0.228695927656</v>
      </c>
    </row>
    <row r="7144" spans="1:7" x14ac:dyDescent="0.2">
      <c r="A7144" t="str">
        <f t="shared" si="600"/>
        <v>KLF1</v>
      </c>
      <c r="B7144" t="s">
        <v>245</v>
      </c>
      <c r="C7144">
        <v>12997833</v>
      </c>
      <c r="D7144" t="s">
        <v>3</v>
      </c>
      <c r="E7144">
        <v>24</v>
      </c>
      <c r="F7144" t="s">
        <v>9940</v>
      </c>
      <c r="G7144">
        <v>9.2702607532400005E-2</v>
      </c>
    </row>
    <row r="7145" spans="1:7" x14ac:dyDescent="0.2">
      <c r="A7145" t="str">
        <f t="shared" si="600"/>
        <v>KLF1</v>
      </c>
      <c r="B7145" t="s">
        <v>245</v>
      </c>
      <c r="C7145">
        <v>12997760</v>
      </c>
      <c r="D7145" t="s">
        <v>8</v>
      </c>
      <c r="E7145">
        <v>24</v>
      </c>
      <c r="F7145" t="s">
        <v>9941</v>
      </c>
      <c r="G7145">
        <v>0.43916573150600002</v>
      </c>
    </row>
    <row r="7146" spans="1:7" x14ac:dyDescent="0.2">
      <c r="A7146" t="str">
        <f t="shared" si="600"/>
        <v>KLF1</v>
      </c>
      <c r="B7146" t="s">
        <v>245</v>
      </c>
      <c r="C7146">
        <v>12997893</v>
      </c>
      <c r="D7146" t="s">
        <v>8</v>
      </c>
      <c r="E7146">
        <v>24</v>
      </c>
      <c r="F7146" t="s">
        <v>9942</v>
      </c>
      <c r="G7146">
        <v>0.42784858183800001</v>
      </c>
    </row>
    <row r="7147" spans="1:7" x14ac:dyDescent="0.2">
      <c r="A7147" t="str">
        <f t="shared" si="600"/>
        <v>KLF1</v>
      </c>
      <c r="B7147" t="s">
        <v>245</v>
      </c>
      <c r="C7147">
        <v>12997899</v>
      </c>
      <c r="D7147" t="s">
        <v>8</v>
      </c>
      <c r="E7147">
        <v>24</v>
      </c>
      <c r="F7147" t="s">
        <v>9943</v>
      </c>
      <c r="G7147">
        <v>0.37796508864299999</v>
      </c>
    </row>
    <row r="7148" spans="1:7" x14ac:dyDescent="0.2">
      <c r="A7148" t="str">
        <f t="shared" si="600"/>
        <v>KLF1</v>
      </c>
      <c r="B7148" t="s">
        <v>245</v>
      </c>
      <c r="C7148">
        <v>12997928</v>
      </c>
      <c r="D7148" t="s">
        <v>8</v>
      </c>
      <c r="E7148">
        <v>24</v>
      </c>
      <c r="F7148" t="s">
        <v>9944</v>
      </c>
      <c r="G7148">
        <v>1.3202989044</v>
      </c>
    </row>
    <row r="7149" spans="1:7" x14ac:dyDescent="0.2">
      <c r="A7149" t="str">
        <f t="shared" si="600"/>
        <v>KLF1</v>
      </c>
      <c r="B7149" t="s">
        <v>245</v>
      </c>
      <c r="C7149">
        <v>12998039</v>
      </c>
      <c r="D7149" t="s">
        <v>8</v>
      </c>
      <c r="E7149">
        <v>22</v>
      </c>
      <c r="F7149" t="s">
        <v>9945</v>
      </c>
      <c r="G7149">
        <v>0.87101060630500005</v>
      </c>
    </row>
    <row r="7150" spans="1:7" x14ac:dyDescent="0.2">
      <c r="A7150" t="str">
        <f t="shared" si="600"/>
        <v>KLF1</v>
      </c>
      <c r="B7150" t="s">
        <v>245</v>
      </c>
      <c r="C7150">
        <v>12997841</v>
      </c>
      <c r="D7150" t="s">
        <v>3</v>
      </c>
      <c r="E7150">
        <v>24</v>
      </c>
      <c r="F7150" t="s">
        <v>9946</v>
      </c>
      <c r="G7150">
        <v>0.469506528087</v>
      </c>
    </row>
    <row r="7151" spans="1:7" x14ac:dyDescent="0.2">
      <c r="A7151" t="str">
        <f t="shared" ref="A7151:A7160" si="601">"KMT2B"</f>
        <v>KMT2B</v>
      </c>
      <c r="B7151" t="s">
        <v>245</v>
      </c>
      <c r="C7151">
        <v>36209101</v>
      </c>
      <c r="D7151" t="s">
        <v>3</v>
      </c>
      <c r="E7151">
        <v>23</v>
      </c>
      <c r="F7151" t="s">
        <v>9947</v>
      </c>
      <c r="G7151">
        <v>1.13114873765</v>
      </c>
    </row>
    <row r="7152" spans="1:7" x14ac:dyDescent="0.2">
      <c r="A7152" t="str">
        <f t="shared" si="601"/>
        <v>KMT2B</v>
      </c>
      <c r="B7152" t="s">
        <v>245</v>
      </c>
      <c r="C7152">
        <v>36209037</v>
      </c>
      <c r="D7152" t="s">
        <v>8</v>
      </c>
      <c r="E7152">
        <v>24</v>
      </c>
      <c r="F7152" t="s">
        <v>9948</v>
      </c>
      <c r="G7152">
        <v>0.72982157585999996</v>
      </c>
    </row>
    <row r="7153" spans="1:7" x14ac:dyDescent="0.2">
      <c r="A7153" t="str">
        <f t="shared" si="601"/>
        <v>KMT2B</v>
      </c>
      <c r="B7153" t="s">
        <v>245</v>
      </c>
      <c r="C7153">
        <v>36209051</v>
      </c>
      <c r="D7153" t="s">
        <v>8</v>
      </c>
      <c r="E7153">
        <v>24</v>
      </c>
      <c r="F7153" t="s">
        <v>9949</v>
      </c>
      <c r="G7153">
        <v>0.74917468698699996</v>
      </c>
    </row>
    <row r="7154" spans="1:7" x14ac:dyDescent="0.2">
      <c r="A7154" t="str">
        <f t="shared" si="601"/>
        <v>KMT2B</v>
      </c>
      <c r="B7154" t="s">
        <v>245</v>
      </c>
      <c r="C7154">
        <v>36209074</v>
      </c>
      <c r="D7154" t="s">
        <v>8</v>
      </c>
      <c r="E7154">
        <v>24</v>
      </c>
      <c r="F7154" t="s">
        <v>9950</v>
      </c>
      <c r="G7154">
        <v>0.85679005653700002</v>
      </c>
    </row>
    <row r="7155" spans="1:7" x14ac:dyDescent="0.2">
      <c r="A7155" t="str">
        <f t="shared" si="601"/>
        <v>KMT2B</v>
      </c>
      <c r="B7155" t="s">
        <v>245</v>
      </c>
      <c r="C7155">
        <v>36209084</v>
      </c>
      <c r="D7155" t="s">
        <v>8</v>
      </c>
      <c r="E7155">
        <v>23</v>
      </c>
      <c r="F7155" t="s">
        <v>9951</v>
      </c>
      <c r="G7155">
        <v>0.121864597566</v>
      </c>
    </row>
    <row r="7156" spans="1:7" x14ac:dyDescent="0.2">
      <c r="A7156" t="str">
        <f t="shared" si="601"/>
        <v>KMT2B</v>
      </c>
      <c r="B7156" t="s">
        <v>245</v>
      </c>
      <c r="C7156">
        <v>36209116</v>
      </c>
      <c r="D7156" t="s">
        <v>3</v>
      </c>
      <c r="E7156">
        <v>24</v>
      </c>
      <c r="F7156" t="s">
        <v>9952</v>
      </c>
      <c r="G7156">
        <v>0.97719732451999997</v>
      </c>
    </row>
    <row r="7157" spans="1:7" x14ac:dyDescent="0.2">
      <c r="A7157" t="str">
        <f t="shared" si="601"/>
        <v>KMT2B</v>
      </c>
      <c r="B7157" t="s">
        <v>245</v>
      </c>
      <c r="C7157">
        <v>36208988</v>
      </c>
      <c r="D7157" t="s">
        <v>8</v>
      </c>
      <c r="E7157">
        <v>24</v>
      </c>
      <c r="F7157" t="s">
        <v>9953</v>
      </c>
      <c r="G7157">
        <v>-0.15656913438600001</v>
      </c>
    </row>
    <row r="7158" spans="1:7" x14ac:dyDescent="0.2">
      <c r="A7158" t="str">
        <f t="shared" si="601"/>
        <v>KMT2B</v>
      </c>
      <c r="B7158" t="s">
        <v>245</v>
      </c>
      <c r="C7158">
        <v>36209115</v>
      </c>
      <c r="D7158" t="s">
        <v>8</v>
      </c>
      <c r="E7158">
        <v>24</v>
      </c>
      <c r="F7158" t="s">
        <v>9954</v>
      </c>
      <c r="G7158">
        <v>0.89165393783400004</v>
      </c>
    </row>
    <row r="7159" spans="1:7" x14ac:dyDescent="0.2">
      <c r="A7159" t="str">
        <f t="shared" si="601"/>
        <v>KMT2B</v>
      </c>
      <c r="B7159" t="s">
        <v>245</v>
      </c>
      <c r="C7159">
        <v>36209194</v>
      </c>
      <c r="D7159" t="s">
        <v>8</v>
      </c>
      <c r="E7159">
        <v>24</v>
      </c>
      <c r="F7159" t="s">
        <v>9955</v>
      </c>
      <c r="G7159">
        <v>0.127246850169</v>
      </c>
    </row>
    <row r="7160" spans="1:7" x14ac:dyDescent="0.2">
      <c r="A7160" t="str">
        <f t="shared" si="601"/>
        <v>KMT2B</v>
      </c>
      <c r="B7160" t="s">
        <v>245</v>
      </c>
      <c r="C7160">
        <v>36209206</v>
      </c>
      <c r="D7160" t="s">
        <v>8</v>
      </c>
      <c r="E7160">
        <v>24</v>
      </c>
      <c r="F7160" t="s">
        <v>9956</v>
      </c>
      <c r="G7160">
        <v>0.16334896986299999</v>
      </c>
    </row>
    <row r="7161" spans="1:7" x14ac:dyDescent="0.2">
      <c r="A7161" t="str">
        <f t="shared" ref="A7161:A7176" si="602">"KPNB1"</f>
        <v>KPNB1</v>
      </c>
      <c r="B7161" t="s">
        <v>484</v>
      </c>
      <c r="C7161">
        <v>45727195</v>
      </c>
      <c r="D7161" t="s">
        <v>8</v>
      </c>
      <c r="E7161">
        <v>22</v>
      </c>
      <c r="F7161" t="s">
        <v>9957</v>
      </c>
      <c r="G7161">
        <v>0.36073612887000001</v>
      </c>
    </row>
    <row r="7162" spans="1:7" x14ac:dyDescent="0.2">
      <c r="A7162" t="str">
        <f t="shared" si="602"/>
        <v>KPNB1</v>
      </c>
      <c r="B7162" t="s">
        <v>484</v>
      </c>
      <c r="C7162">
        <v>45727220</v>
      </c>
      <c r="D7162" t="s">
        <v>8</v>
      </c>
      <c r="E7162">
        <v>21</v>
      </c>
      <c r="F7162" t="s">
        <v>9958</v>
      </c>
      <c r="G7162">
        <v>0.33266811060399998</v>
      </c>
    </row>
    <row r="7163" spans="1:7" x14ac:dyDescent="0.2">
      <c r="A7163" t="str">
        <f t="shared" si="602"/>
        <v>KPNB1</v>
      </c>
      <c r="B7163" t="s">
        <v>484</v>
      </c>
      <c r="C7163">
        <v>45727245</v>
      </c>
      <c r="D7163" t="s">
        <v>3</v>
      </c>
      <c r="E7163">
        <v>22</v>
      </c>
      <c r="F7163" t="s">
        <v>9959</v>
      </c>
      <c r="G7163">
        <v>0.98717299835399996</v>
      </c>
    </row>
    <row r="7164" spans="1:7" x14ac:dyDescent="0.2">
      <c r="A7164" t="str">
        <f t="shared" si="602"/>
        <v>KPNB1</v>
      </c>
      <c r="B7164" t="s">
        <v>484</v>
      </c>
      <c r="C7164">
        <v>45727342</v>
      </c>
      <c r="D7164" t="s">
        <v>3</v>
      </c>
      <c r="E7164">
        <v>24</v>
      </c>
      <c r="F7164" t="s">
        <v>9960</v>
      </c>
      <c r="G7164">
        <v>0.140432559978</v>
      </c>
    </row>
    <row r="7165" spans="1:7" x14ac:dyDescent="0.2">
      <c r="A7165" t="str">
        <f t="shared" si="602"/>
        <v>KPNB1</v>
      </c>
      <c r="B7165" t="s">
        <v>484</v>
      </c>
      <c r="C7165">
        <v>45727465</v>
      </c>
      <c r="D7165" t="s">
        <v>3</v>
      </c>
      <c r="E7165">
        <v>24</v>
      </c>
      <c r="F7165" t="s">
        <v>9961</v>
      </c>
      <c r="G7165">
        <v>0.81473803719000004</v>
      </c>
    </row>
    <row r="7166" spans="1:7" x14ac:dyDescent="0.2">
      <c r="A7166" t="str">
        <f t="shared" si="602"/>
        <v>KPNB1</v>
      </c>
      <c r="B7166" t="s">
        <v>484</v>
      </c>
      <c r="C7166">
        <v>45727288</v>
      </c>
      <c r="D7166" t="s">
        <v>3</v>
      </c>
      <c r="E7166">
        <v>24</v>
      </c>
      <c r="F7166" t="s">
        <v>9962</v>
      </c>
      <c r="G7166">
        <v>1.0904343351400001</v>
      </c>
    </row>
    <row r="7167" spans="1:7" x14ac:dyDescent="0.2">
      <c r="A7167" t="str">
        <f t="shared" si="602"/>
        <v>KPNB1</v>
      </c>
      <c r="B7167" t="s">
        <v>484</v>
      </c>
      <c r="C7167">
        <v>45727289</v>
      </c>
      <c r="D7167" t="s">
        <v>3</v>
      </c>
      <c r="E7167">
        <v>23</v>
      </c>
      <c r="F7167" t="s">
        <v>9963</v>
      </c>
      <c r="G7167">
        <v>0.51319660039699999</v>
      </c>
    </row>
    <row r="7168" spans="1:7" x14ac:dyDescent="0.2">
      <c r="A7168" t="str">
        <f t="shared" si="602"/>
        <v>KPNB1</v>
      </c>
      <c r="B7168" t="s">
        <v>484</v>
      </c>
      <c r="C7168">
        <v>45727208</v>
      </c>
      <c r="D7168" t="s">
        <v>3</v>
      </c>
      <c r="E7168">
        <v>24</v>
      </c>
      <c r="F7168" t="s">
        <v>9964</v>
      </c>
      <c r="G7168">
        <v>0.242838987807</v>
      </c>
    </row>
    <row r="7169" spans="1:7" x14ac:dyDescent="0.2">
      <c r="A7169" t="str">
        <f t="shared" si="602"/>
        <v>KPNB1</v>
      </c>
      <c r="B7169" t="s">
        <v>484</v>
      </c>
      <c r="C7169">
        <v>45727175</v>
      </c>
      <c r="D7169" t="s">
        <v>3</v>
      </c>
      <c r="E7169">
        <v>23</v>
      </c>
      <c r="F7169" t="s">
        <v>9965</v>
      </c>
      <c r="G7169">
        <v>0.36812627586800001</v>
      </c>
    </row>
    <row r="7170" spans="1:7" x14ac:dyDescent="0.2">
      <c r="A7170" t="str">
        <f t="shared" si="602"/>
        <v>KPNB1</v>
      </c>
      <c r="B7170" t="s">
        <v>484</v>
      </c>
      <c r="C7170">
        <v>45727376</v>
      </c>
      <c r="D7170" t="s">
        <v>8</v>
      </c>
      <c r="E7170">
        <v>24</v>
      </c>
      <c r="F7170" t="s">
        <v>9966</v>
      </c>
      <c r="G7170">
        <v>0.74399598070299999</v>
      </c>
    </row>
    <row r="7171" spans="1:7" x14ac:dyDescent="0.2">
      <c r="A7171" t="str">
        <f t="shared" si="602"/>
        <v>KPNB1</v>
      </c>
      <c r="B7171" t="s">
        <v>484</v>
      </c>
      <c r="C7171">
        <v>45727227</v>
      </c>
      <c r="D7171" t="s">
        <v>8</v>
      </c>
      <c r="E7171">
        <v>21</v>
      </c>
      <c r="F7171" t="s">
        <v>9967</v>
      </c>
      <c r="G7171">
        <v>-2.7401509565200001E-3</v>
      </c>
    </row>
    <row r="7172" spans="1:7" x14ac:dyDescent="0.2">
      <c r="A7172" t="str">
        <f t="shared" si="602"/>
        <v>KPNB1</v>
      </c>
      <c r="B7172" t="s">
        <v>484</v>
      </c>
      <c r="C7172">
        <v>45727442</v>
      </c>
      <c r="D7172" t="s">
        <v>3</v>
      </c>
      <c r="E7172">
        <v>24</v>
      </c>
      <c r="F7172" t="s">
        <v>9968</v>
      </c>
      <c r="G7172">
        <v>0.72811156187000003</v>
      </c>
    </row>
    <row r="7173" spans="1:7" x14ac:dyDescent="0.2">
      <c r="A7173" t="str">
        <f t="shared" si="602"/>
        <v>KPNB1</v>
      </c>
      <c r="B7173" t="s">
        <v>484</v>
      </c>
      <c r="C7173">
        <v>45727413</v>
      </c>
      <c r="D7173" t="s">
        <v>8</v>
      </c>
      <c r="E7173">
        <v>24</v>
      </c>
      <c r="F7173" t="s">
        <v>9969</v>
      </c>
      <c r="G7173">
        <v>0.52605633834499999</v>
      </c>
    </row>
    <row r="7174" spans="1:7" x14ac:dyDescent="0.2">
      <c r="A7174" t="str">
        <f t="shared" si="602"/>
        <v>KPNB1</v>
      </c>
      <c r="B7174" t="s">
        <v>484</v>
      </c>
      <c r="C7174">
        <v>45727220</v>
      </c>
      <c r="D7174" t="s">
        <v>8</v>
      </c>
      <c r="E7174">
        <v>22</v>
      </c>
      <c r="F7174" t="s">
        <v>9970</v>
      </c>
      <c r="G7174">
        <v>0.36988595324000001</v>
      </c>
    </row>
    <row r="7175" spans="1:7" x14ac:dyDescent="0.2">
      <c r="A7175" t="str">
        <f t="shared" si="602"/>
        <v>KPNB1</v>
      </c>
      <c r="B7175" t="s">
        <v>484</v>
      </c>
      <c r="C7175">
        <v>45727375</v>
      </c>
      <c r="D7175" t="s">
        <v>8</v>
      </c>
      <c r="E7175">
        <v>23</v>
      </c>
      <c r="F7175" t="s">
        <v>9971</v>
      </c>
      <c r="G7175">
        <v>0.84966986779300002</v>
      </c>
    </row>
    <row r="7176" spans="1:7" x14ac:dyDescent="0.2">
      <c r="A7176" t="str">
        <f t="shared" si="602"/>
        <v>KPNB1</v>
      </c>
      <c r="B7176" t="s">
        <v>484</v>
      </c>
      <c r="C7176">
        <v>45727409</v>
      </c>
      <c r="D7176" t="s">
        <v>8</v>
      </c>
      <c r="E7176">
        <v>23</v>
      </c>
      <c r="F7176" t="s">
        <v>9972</v>
      </c>
      <c r="G7176">
        <v>0.92239266650100005</v>
      </c>
    </row>
    <row r="7177" spans="1:7" x14ac:dyDescent="0.2">
      <c r="A7177" t="str">
        <f t="shared" ref="A7177:A7186" si="603">"KRR1"</f>
        <v>KRR1</v>
      </c>
      <c r="B7177" t="s">
        <v>140</v>
      </c>
      <c r="C7177">
        <v>75905216</v>
      </c>
      <c r="D7177" t="s">
        <v>3</v>
      </c>
      <c r="E7177">
        <v>24</v>
      </c>
      <c r="F7177" t="s">
        <v>9973</v>
      </c>
      <c r="G7177">
        <v>3.4473470311800002E-2</v>
      </c>
    </row>
    <row r="7178" spans="1:7" x14ac:dyDescent="0.2">
      <c r="A7178" t="str">
        <f t="shared" si="603"/>
        <v>KRR1</v>
      </c>
      <c r="B7178" t="s">
        <v>140</v>
      </c>
      <c r="C7178">
        <v>75905126</v>
      </c>
      <c r="D7178" t="s">
        <v>3</v>
      </c>
      <c r="E7178">
        <v>24</v>
      </c>
      <c r="F7178" t="s">
        <v>9974</v>
      </c>
      <c r="G7178">
        <v>1.1854868754800001</v>
      </c>
    </row>
    <row r="7179" spans="1:7" x14ac:dyDescent="0.2">
      <c r="A7179" t="str">
        <f t="shared" si="603"/>
        <v>KRR1</v>
      </c>
      <c r="B7179" t="s">
        <v>140</v>
      </c>
      <c r="C7179">
        <v>75905148</v>
      </c>
      <c r="D7179" t="s">
        <v>3</v>
      </c>
      <c r="E7179">
        <v>24</v>
      </c>
      <c r="F7179" t="s">
        <v>9975</v>
      </c>
      <c r="G7179">
        <v>0.119960600677</v>
      </c>
    </row>
    <row r="7180" spans="1:7" x14ac:dyDescent="0.2">
      <c r="A7180" t="str">
        <f t="shared" si="603"/>
        <v>KRR1</v>
      </c>
      <c r="B7180" t="s">
        <v>140</v>
      </c>
      <c r="C7180">
        <v>75905263</v>
      </c>
      <c r="D7180" t="s">
        <v>3</v>
      </c>
      <c r="E7180">
        <v>24</v>
      </c>
      <c r="F7180" t="s">
        <v>9976</v>
      </c>
      <c r="G7180">
        <v>0.162933015865</v>
      </c>
    </row>
    <row r="7181" spans="1:7" x14ac:dyDescent="0.2">
      <c r="A7181" t="str">
        <f t="shared" si="603"/>
        <v>KRR1</v>
      </c>
      <c r="B7181" t="s">
        <v>140</v>
      </c>
      <c r="C7181">
        <v>75905291</v>
      </c>
      <c r="D7181" t="s">
        <v>3</v>
      </c>
      <c r="E7181">
        <v>24</v>
      </c>
      <c r="F7181" t="s">
        <v>9977</v>
      </c>
      <c r="G7181">
        <v>1.02693002855</v>
      </c>
    </row>
    <row r="7182" spans="1:7" x14ac:dyDescent="0.2">
      <c r="A7182" t="str">
        <f t="shared" si="603"/>
        <v>KRR1</v>
      </c>
      <c r="B7182" t="s">
        <v>140</v>
      </c>
      <c r="C7182">
        <v>75905336</v>
      </c>
      <c r="D7182" t="s">
        <v>3</v>
      </c>
      <c r="E7182">
        <v>24</v>
      </c>
      <c r="F7182" t="s">
        <v>9978</v>
      </c>
      <c r="G7182">
        <v>0.787583095964</v>
      </c>
    </row>
    <row r="7183" spans="1:7" x14ac:dyDescent="0.2">
      <c r="A7183" t="str">
        <f t="shared" si="603"/>
        <v>KRR1</v>
      </c>
      <c r="B7183" t="s">
        <v>140</v>
      </c>
      <c r="C7183">
        <v>75905399</v>
      </c>
      <c r="D7183" t="s">
        <v>3</v>
      </c>
      <c r="E7183">
        <v>24</v>
      </c>
      <c r="F7183" t="s">
        <v>9979</v>
      </c>
      <c r="G7183">
        <v>-1.55914771234E-2</v>
      </c>
    </row>
    <row r="7184" spans="1:7" x14ac:dyDescent="0.2">
      <c r="A7184" t="str">
        <f t="shared" si="603"/>
        <v>KRR1</v>
      </c>
      <c r="B7184" t="s">
        <v>140</v>
      </c>
      <c r="C7184">
        <v>75905423</v>
      </c>
      <c r="D7184" t="s">
        <v>3</v>
      </c>
      <c r="E7184">
        <v>23</v>
      </c>
      <c r="F7184" t="s">
        <v>9980</v>
      </c>
      <c r="G7184">
        <v>0.65575045077799998</v>
      </c>
    </row>
    <row r="7185" spans="1:7" x14ac:dyDescent="0.2">
      <c r="A7185" t="str">
        <f t="shared" si="603"/>
        <v>KRR1</v>
      </c>
      <c r="B7185" t="s">
        <v>140</v>
      </c>
      <c r="C7185">
        <v>75905223</v>
      </c>
      <c r="D7185" t="s">
        <v>8</v>
      </c>
      <c r="E7185">
        <v>23</v>
      </c>
      <c r="F7185" t="s">
        <v>9981</v>
      </c>
      <c r="G7185">
        <v>0.352343149676</v>
      </c>
    </row>
    <row r="7186" spans="1:7" x14ac:dyDescent="0.2">
      <c r="A7186" t="str">
        <f t="shared" si="603"/>
        <v>KRR1</v>
      </c>
      <c r="B7186" t="s">
        <v>140</v>
      </c>
      <c r="C7186">
        <v>75905430</v>
      </c>
      <c r="D7186" t="s">
        <v>8</v>
      </c>
      <c r="E7186">
        <v>24</v>
      </c>
      <c r="F7186" t="s">
        <v>9982</v>
      </c>
      <c r="G7186">
        <v>0.33404630829800003</v>
      </c>
    </row>
    <row r="7187" spans="1:7" x14ac:dyDescent="0.2">
      <c r="A7187" t="str">
        <f t="shared" ref="A7187:A7193" si="604">"LAMTOR1"</f>
        <v>LAMTOR1</v>
      </c>
      <c r="B7187" t="s">
        <v>291</v>
      </c>
      <c r="C7187">
        <v>71814434</v>
      </c>
      <c r="D7187" t="s">
        <v>8</v>
      </c>
      <c r="E7187">
        <v>23</v>
      </c>
      <c r="F7187" t="s">
        <v>9983</v>
      </c>
      <c r="G7187">
        <v>0.97616778666799997</v>
      </c>
    </row>
    <row r="7188" spans="1:7" x14ac:dyDescent="0.2">
      <c r="A7188" t="str">
        <f t="shared" si="604"/>
        <v>LAMTOR1</v>
      </c>
      <c r="B7188" t="s">
        <v>291</v>
      </c>
      <c r="C7188">
        <v>71814365</v>
      </c>
      <c r="D7188" t="s">
        <v>8</v>
      </c>
      <c r="E7188">
        <v>23</v>
      </c>
      <c r="F7188" t="s">
        <v>9984</v>
      </c>
      <c r="G7188">
        <v>1.0435524708099999</v>
      </c>
    </row>
    <row r="7189" spans="1:7" x14ac:dyDescent="0.2">
      <c r="A7189" t="str">
        <f t="shared" si="604"/>
        <v>LAMTOR1</v>
      </c>
      <c r="B7189" t="s">
        <v>291</v>
      </c>
      <c r="C7189">
        <v>71814281</v>
      </c>
      <c r="D7189" t="s">
        <v>8</v>
      </c>
      <c r="E7189">
        <v>24</v>
      </c>
      <c r="F7189" t="s">
        <v>9985</v>
      </c>
      <c r="G7189">
        <v>3.8179159603200001E-2</v>
      </c>
    </row>
    <row r="7190" spans="1:7" x14ac:dyDescent="0.2">
      <c r="A7190" t="str">
        <f t="shared" si="604"/>
        <v>LAMTOR1</v>
      </c>
      <c r="B7190" t="s">
        <v>291</v>
      </c>
      <c r="C7190">
        <v>71814333</v>
      </c>
      <c r="D7190" t="s">
        <v>3</v>
      </c>
      <c r="E7190">
        <v>24</v>
      </c>
      <c r="F7190" t="s">
        <v>9986</v>
      </c>
      <c r="G7190">
        <v>0.33237592931299997</v>
      </c>
    </row>
    <row r="7191" spans="1:7" x14ac:dyDescent="0.2">
      <c r="A7191" t="str">
        <f t="shared" si="604"/>
        <v>LAMTOR1</v>
      </c>
      <c r="B7191" t="s">
        <v>291</v>
      </c>
      <c r="C7191">
        <v>71814265</v>
      </c>
      <c r="D7191" t="s">
        <v>3</v>
      </c>
      <c r="E7191">
        <v>24</v>
      </c>
      <c r="F7191" t="s">
        <v>9987</v>
      </c>
      <c r="G7191">
        <v>0.95912438611600004</v>
      </c>
    </row>
    <row r="7192" spans="1:7" x14ac:dyDescent="0.2">
      <c r="A7192" t="str">
        <f t="shared" si="604"/>
        <v>LAMTOR1</v>
      </c>
      <c r="B7192" t="s">
        <v>291</v>
      </c>
      <c r="C7192">
        <v>71814193</v>
      </c>
      <c r="D7192" t="s">
        <v>3</v>
      </c>
      <c r="E7192">
        <v>24</v>
      </c>
      <c r="F7192" t="s">
        <v>9988</v>
      </c>
      <c r="G7192">
        <v>0.78081764003800003</v>
      </c>
    </row>
    <row r="7193" spans="1:7" x14ac:dyDescent="0.2">
      <c r="A7193" t="str">
        <f t="shared" si="604"/>
        <v>LAMTOR1</v>
      </c>
      <c r="B7193" t="s">
        <v>291</v>
      </c>
      <c r="C7193">
        <v>71814145</v>
      </c>
      <c r="D7193" t="s">
        <v>3</v>
      </c>
      <c r="E7193">
        <v>23</v>
      </c>
      <c r="F7193" t="s">
        <v>9989</v>
      </c>
      <c r="G7193">
        <v>0.98027974251899996</v>
      </c>
    </row>
    <row r="7194" spans="1:7" x14ac:dyDescent="0.2">
      <c r="A7194" t="str">
        <f t="shared" ref="A7194:A7203" si="605">"LAMTOR2"</f>
        <v>LAMTOR2</v>
      </c>
      <c r="B7194" t="s">
        <v>35</v>
      </c>
      <c r="C7194">
        <v>156024605</v>
      </c>
      <c r="D7194" t="s">
        <v>8</v>
      </c>
      <c r="E7194">
        <v>24</v>
      </c>
      <c r="F7194" t="s">
        <v>9990</v>
      </c>
      <c r="G7194">
        <v>0.58087158853499998</v>
      </c>
    </row>
    <row r="7195" spans="1:7" x14ac:dyDescent="0.2">
      <c r="A7195" t="str">
        <f t="shared" si="605"/>
        <v>LAMTOR2</v>
      </c>
      <c r="B7195" t="s">
        <v>35</v>
      </c>
      <c r="C7195">
        <v>156024816</v>
      </c>
      <c r="D7195" t="s">
        <v>8</v>
      </c>
      <c r="E7195">
        <v>24</v>
      </c>
      <c r="F7195" t="s">
        <v>9991</v>
      </c>
      <c r="G7195">
        <v>0.67654195109500004</v>
      </c>
    </row>
    <row r="7196" spans="1:7" x14ac:dyDescent="0.2">
      <c r="A7196" t="str">
        <f t="shared" si="605"/>
        <v>LAMTOR2</v>
      </c>
      <c r="B7196" t="s">
        <v>35</v>
      </c>
      <c r="C7196">
        <v>156024648</v>
      </c>
      <c r="D7196" t="s">
        <v>8</v>
      </c>
      <c r="E7196">
        <v>24</v>
      </c>
      <c r="F7196" t="s">
        <v>9992</v>
      </c>
      <c r="G7196">
        <v>1.03605567435</v>
      </c>
    </row>
    <row r="7197" spans="1:7" x14ac:dyDescent="0.2">
      <c r="A7197" t="str">
        <f t="shared" si="605"/>
        <v>LAMTOR2</v>
      </c>
      <c r="B7197" t="s">
        <v>35</v>
      </c>
      <c r="C7197">
        <v>156024596</v>
      </c>
      <c r="D7197" t="s">
        <v>8</v>
      </c>
      <c r="E7197">
        <v>22</v>
      </c>
      <c r="F7197" t="s">
        <v>9993</v>
      </c>
      <c r="G7197">
        <v>0.75229231195199997</v>
      </c>
    </row>
    <row r="7198" spans="1:7" x14ac:dyDescent="0.2">
      <c r="A7198" t="str">
        <f t="shared" si="605"/>
        <v>LAMTOR2</v>
      </c>
      <c r="B7198" t="s">
        <v>35</v>
      </c>
      <c r="C7198">
        <v>156024835</v>
      </c>
      <c r="D7198" t="s">
        <v>8</v>
      </c>
      <c r="E7198">
        <v>24</v>
      </c>
      <c r="F7198" t="s">
        <v>9994</v>
      </c>
      <c r="G7198">
        <v>1.2116520137</v>
      </c>
    </row>
    <row r="7199" spans="1:7" x14ac:dyDescent="0.2">
      <c r="A7199" t="str">
        <f t="shared" si="605"/>
        <v>LAMTOR2</v>
      </c>
      <c r="B7199" t="s">
        <v>35</v>
      </c>
      <c r="C7199">
        <v>156024520</v>
      </c>
      <c r="D7199" t="s">
        <v>8</v>
      </c>
      <c r="E7199">
        <v>24</v>
      </c>
      <c r="F7199" t="s">
        <v>9995</v>
      </c>
      <c r="G7199">
        <v>7.2047120871000001E-2</v>
      </c>
    </row>
    <row r="7200" spans="1:7" x14ac:dyDescent="0.2">
      <c r="A7200" t="str">
        <f t="shared" si="605"/>
        <v>LAMTOR2</v>
      </c>
      <c r="B7200" t="s">
        <v>35</v>
      </c>
      <c r="C7200">
        <v>156024744</v>
      </c>
      <c r="D7200" t="s">
        <v>3</v>
      </c>
      <c r="E7200">
        <v>24</v>
      </c>
      <c r="F7200" t="s">
        <v>9996</v>
      </c>
      <c r="G7200">
        <v>0.30282272042800001</v>
      </c>
    </row>
    <row r="7201" spans="1:7" x14ac:dyDescent="0.2">
      <c r="A7201" t="str">
        <f t="shared" si="605"/>
        <v>LAMTOR2</v>
      </c>
      <c r="B7201" t="s">
        <v>35</v>
      </c>
      <c r="C7201">
        <v>156024539</v>
      </c>
      <c r="D7201" t="s">
        <v>3</v>
      </c>
      <c r="E7201">
        <v>23</v>
      </c>
      <c r="F7201" t="s">
        <v>9997</v>
      </c>
      <c r="G7201">
        <v>0.174992816464</v>
      </c>
    </row>
    <row r="7202" spans="1:7" x14ac:dyDescent="0.2">
      <c r="A7202" t="str">
        <f t="shared" si="605"/>
        <v>LAMTOR2</v>
      </c>
      <c r="B7202" t="s">
        <v>35</v>
      </c>
      <c r="C7202">
        <v>156024511</v>
      </c>
      <c r="D7202" t="s">
        <v>3</v>
      </c>
      <c r="E7202">
        <v>24</v>
      </c>
      <c r="F7202" t="s">
        <v>9998</v>
      </c>
      <c r="G7202">
        <v>-5.5881035836700003E-2</v>
      </c>
    </row>
    <row r="7203" spans="1:7" x14ac:dyDescent="0.2">
      <c r="A7203" t="str">
        <f t="shared" si="605"/>
        <v>LAMTOR2</v>
      </c>
      <c r="B7203" t="s">
        <v>35</v>
      </c>
      <c r="C7203">
        <v>156024552</v>
      </c>
      <c r="D7203" t="s">
        <v>8</v>
      </c>
      <c r="E7203">
        <v>23</v>
      </c>
      <c r="F7203" t="s">
        <v>9999</v>
      </c>
      <c r="G7203">
        <v>0.20604645545299999</v>
      </c>
    </row>
    <row r="7204" spans="1:7" x14ac:dyDescent="0.2">
      <c r="A7204" t="str">
        <f t="shared" ref="A7204:A7213" si="606">"LAMTOR4"</f>
        <v>LAMTOR4</v>
      </c>
      <c r="B7204" t="s">
        <v>2</v>
      </c>
      <c r="C7204">
        <v>99746670</v>
      </c>
      <c r="D7204" t="s">
        <v>3</v>
      </c>
      <c r="E7204">
        <v>24</v>
      </c>
      <c r="F7204" t="s">
        <v>10000</v>
      </c>
      <c r="G7204">
        <v>0.53876831721700003</v>
      </c>
    </row>
    <row r="7205" spans="1:7" x14ac:dyDescent="0.2">
      <c r="A7205" t="str">
        <f t="shared" si="606"/>
        <v>LAMTOR4</v>
      </c>
      <c r="B7205" t="s">
        <v>2</v>
      </c>
      <c r="C7205">
        <v>99746508</v>
      </c>
      <c r="D7205" t="s">
        <v>8</v>
      </c>
      <c r="E7205">
        <v>24</v>
      </c>
      <c r="F7205" t="s">
        <v>10001</v>
      </c>
      <c r="G7205">
        <v>9.8830483995400002E-3</v>
      </c>
    </row>
    <row r="7206" spans="1:7" x14ac:dyDescent="0.2">
      <c r="A7206" t="str">
        <f t="shared" si="606"/>
        <v>LAMTOR4</v>
      </c>
      <c r="B7206" t="s">
        <v>2</v>
      </c>
      <c r="C7206">
        <v>99746568</v>
      </c>
      <c r="D7206" t="s">
        <v>8</v>
      </c>
      <c r="E7206">
        <v>24</v>
      </c>
      <c r="F7206" t="s">
        <v>10002</v>
      </c>
      <c r="G7206">
        <v>1.2667050042200001</v>
      </c>
    </row>
    <row r="7207" spans="1:7" x14ac:dyDescent="0.2">
      <c r="A7207" t="str">
        <f t="shared" si="606"/>
        <v>LAMTOR4</v>
      </c>
      <c r="B7207" t="s">
        <v>2</v>
      </c>
      <c r="C7207">
        <v>99746633</v>
      </c>
      <c r="D7207" t="s">
        <v>8</v>
      </c>
      <c r="E7207">
        <v>24</v>
      </c>
      <c r="F7207" t="s">
        <v>10003</v>
      </c>
      <c r="G7207">
        <v>4.5903616100800002E-2</v>
      </c>
    </row>
    <row r="7208" spans="1:7" x14ac:dyDescent="0.2">
      <c r="A7208" t="str">
        <f t="shared" si="606"/>
        <v>LAMTOR4</v>
      </c>
      <c r="B7208" t="s">
        <v>2</v>
      </c>
      <c r="C7208">
        <v>99746665</v>
      </c>
      <c r="D7208" t="s">
        <v>8</v>
      </c>
      <c r="E7208">
        <v>24</v>
      </c>
      <c r="F7208" t="s">
        <v>10004</v>
      </c>
      <c r="G7208">
        <v>0.99423680691000005</v>
      </c>
    </row>
    <row r="7209" spans="1:7" x14ac:dyDescent="0.2">
      <c r="A7209" t="str">
        <f t="shared" si="606"/>
        <v>LAMTOR4</v>
      </c>
      <c r="B7209" t="s">
        <v>2</v>
      </c>
      <c r="C7209">
        <v>99746679</v>
      </c>
      <c r="D7209" t="s">
        <v>8</v>
      </c>
      <c r="E7209">
        <v>24</v>
      </c>
      <c r="F7209" t="s">
        <v>10005</v>
      </c>
      <c r="G7209">
        <v>0.42786483808600001</v>
      </c>
    </row>
    <row r="7210" spans="1:7" x14ac:dyDescent="0.2">
      <c r="A7210" t="str">
        <f t="shared" si="606"/>
        <v>LAMTOR4</v>
      </c>
      <c r="B7210" t="s">
        <v>2</v>
      </c>
      <c r="C7210">
        <v>99746760</v>
      </c>
      <c r="D7210" t="s">
        <v>8</v>
      </c>
      <c r="E7210">
        <v>24</v>
      </c>
      <c r="F7210" t="s">
        <v>10006</v>
      </c>
      <c r="G7210">
        <v>-1.57458948317E-2</v>
      </c>
    </row>
    <row r="7211" spans="1:7" x14ac:dyDescent="0.2">
      <c r="A7211" t="str">
        <f t="shared" si="606"/>
        <v>LAMTOR4</v>
      </c>
      <c r="B7211" t="s">
        <v>2</v>
      </c>
      <c r="C7211">
        <v>99746787</v>
      </c>
      <c r="D7211" t="s">
        <v>8</v>
      </c>
      <c r="E7211">
        <v>24</v>
      </c>
      <c r="F7211" t="s">
        <v>10007</v>
      </c>
      <c r="G7211">
        <v>0.116533758913</v>
      </c>
    </row>
    <row r="7212" spans="1:7" x14ac:dyDescent="0.2">
      <c r="A7212" t="str">
        <f t="shared" si="606"/>
        <v>LAMTOR4</v>
      </c>
      <c r="B7212" t="s">
        <v>2</v>
      </c>
      <c r="C7212">
        <v>99746825</v>
      </c>
      <c r="D7212" t="s">
        <v>8</v>
      </c>
      <c r="E7212">
        <v>23</v>
      </c>
      <c r="F7212" t="s">
        <v>10008</v>
      </c>
      <c r="G7212">
        <v>0.52527835260800004</v>
      </c>
    </row>
    <row r="7213" spans="1:7" x14ac:dyDescent="0.2">
      <c r="A7213" t="str">
        <f t="shared" si="606"/>
        <v>LAMTOR4</v>
      </c>
      <c r="B7213" t="s">
        <v>2</v>
      </c>
      <c r="C7213">
        <v>99746812</v>
      </c>
      <c r="D7213" t="s">
        <v>8</v>
      </c>
      <c r="E7213">
        <v>24</v>
      </c>
      <c r="F7213" t="s">
        <v>10009</v>
      </c>
      <c r="G7213">
        <v>0.73905818887300001</v>
      </c>
    </row>
    <row r="7214" spans="1:7" x14ac:dyDescent="0.2">
      <c r="A7214" t="str">
        <f t="shared" ref="A7214:A7223" si="607">"LAMTOR5"</f>
        <v>LAMTOR5</v>
      </c>
      <c r="B7214" t="s">
        <v>35</v>
      </c>
      <c r="C7214">
        <v>110950072</v>
      </c>
      <c r="D7214" t="s">
        <v>3</v>
      </c>
      <c r="E7214">
        <v>24</v>
      </c>
      <c r="F7214" t="s">
        <v>10010</v>
      </c>
      <c r="G7214">
        <v>0.28079314204299999</v>
      </c>
    </row>
    <row r="7215" spans="1:7" x14ac:dyDescent="0.2">
      <c r="A7215" t="str">
        <f t="shared" si="607"/>
        <v>LAMTOR5</v>
      </c>
      <c r="B7215" t="s">
        <v>35</v>
      </c>
      <c r="C7215">
        <v>110950326</v>
      </c>
      <c r="D7215" t="s">
        <v>8</v>
      </c>
      <c r="E7215">
        <v>24</v>
      </c>
      <c r="F7215" t="s">
        <v>10011</v>
      </c>
      <c r="G7215">
        <v>0.12563362312699999</v>
      </c>
    </row>
    <row r="7216" spans="1:7" x14ac:dyDescent="0.2">
      <c r="A7216" t="str">
        <f t="shared" si="607"/>
        <v>LAMTOR5</v>
      </c>
      <c r="B7216" t="s">
        <v>35</v>
      </c>
      <c r="C7216">
        <v>110950231</v>
      </c>
      <c r="D7216" t="s">
        <v>8</v>
      </c>
      <c r="E7216">
        <v>23</v>
      </c>
      <c r="F7216" t="s">
        <v>10012</v>
      </c>
      <c r="G7216">
        <v>1.4904046551200001</v>
      </c>
    </row>
    <row r="7217" spans="1:7" x14ac:dyDescent="0.2">
      <c r="A7217" t="str">
        <f t="shared" si="607"/>
        <v>LAMTOR5</v>
      </c>
      <c r="B7217" t="s">
        <v>35</v>
      </c>
      <c r="C7217">
        <v>110950335</v>
      </c>
      <c r="D7217" t="s">
        <v>3</v>
      </c>
      <c r="E7217">
        <v>24</v>
      </c>
      <c r="F7217" t="s">
        <v>10013</v>
      </c>
      <c r="G7217">
        <v>0.35785884414699998</v>
      </c>
    </row>
    <row r="7218" spans="1:7" x14ac:dyDescent="0.2">
      <c r="A7218" t="str">
        <f t="shared" si="607"/>
        <v>LAMTOR5</v>
      </c>
      <c r="B7218" t="s">
        <v>35</v>
      </c>
      <c r="C7218">
        <v>110950247</v>
      </c>
      <c r="D7218" t="s">
        <v>3</v>
      </c>
      <c r="E7218">
        <v>24</v>
      </c>
      <c r="F7218" t="s">
        <v>10014</v>
      </c>
      <c r="G7218">
        <v>0.88947403117099999</v>
      </c>
    </row>
    <row r="7219" spans="1:7" x14ac:dyDescent="0.2">
      <c r="A7219" t="str">
        <f t="shared" si="607"/>
        <v>LAMTOR5</v>
      </c>
      <c r="B7219" t="s">
        <v>35</v>
      </c>
      <c r="C7219">
        <v>110950184</v>
      </c>
      <c r="D7219" t="s">
        <v>3</v>
      </c>
      <c r="E7219">
        <v>23</v>
      </c>
      <c r="F7219" t="s">
        <v>10015</v>
      </c>
      <c r="G7219">
        <v>0.62012131371300006</v>
      </c>
    </row>
    <row r="7220" spans="1:7" x14ac:dyDescent="0.2">
      <c r="A7220" t="str">
        <f t="shared" si="607"/>
        <v>LAMTOR5</v>
      </c>
      <c r="B7220" t="s">
        <v>35</v>
      </c>
      <c r="C7220">
        <v>110950172</v>
      </c>
      <c r="D7220" t="s">
        <v>3</v>
      </c>
      <c r="E7220">
        <v>24</v>
      </c>
      <c r="F7220" t="s">
        <v>10016</v>
      </c>
      <c r="G7220">
        <v>0.52411865845399996</v>
      </c>
    </row>
    <row r="7221" spans="1:7" x14ac:dyDescent="0.2">
      <c r="A7221" t="str">
        <f t="shared" si="607"/>
        <v>LAMTOR5</v>
      </c>
      <c r="B7221" t="s">
        <v>35</v>
      </c>
      <c r="C7221">
        <v>110950149</v>
      </c>
      <c r="D7221" t="s">
        <v>3</v>
      </c>
      <c r="E7221">
        <v>24</v>
      </c>
      <c r="F7221" t="s">
        <v>10017</v>
      </c>
      <c r="G7221">
        <v>0.480535650265</v>
      </c>
    </row>
    <row r="7222" spans="1:7" x14ac:dyDescent="0.2">
      <c r="A7222" t="str">
        <f t="shared" si="607"/>
        <v>LAMTOR5</v>
      </c>
      <c r="B7222" t="s">
        <v>35</v>
      </c>
      <c r="C7222">
        <v>110950140</v>
      </c>
      <c r="D7222" t="s">
        <v>3</v>
      </c>
      <c r="E7222">
        <v>24</v>
      </c>
      <c r="F7222" t="s">
        <v>10018</v>
      </c>
      <c r="G7222">
        <v>0.47948664137800001</v>
      </c>
    </row>
    <row r="7223" spans="1:7" x14ac:dyDescent="0.2">
      <c r="A7223" t="str">
        <f t="shared" si="607"/>
        <v>LAMTOR5</v>
      </c>
      <c r="B7223" t="s">
        <v>35</v>
      </c>
      <c r="C7223">
        <v>110950343</v>
      </c>
      <c r="D7223" t="s">
        <v>8</v>
      </c>
      <c r="E7223">
        <v>21</v>
      </c>
      <c r="F7223" t="s">
        <v>10019</v>
      </c>
      <c r="G7223">
        <v>0.51071934283800002</v>
      </c>
    </row>
    <row r="7224" spans="1:7" x14ac:dyDescent="0.2">
      <c r="A7224" t="str">
        <f t="shared" ref="A7224:A7243" si="608">"LARP7"</f>
        <v>LARP7</v>
      </c>
      <c r="B7224" t="s">
        <v>24</v>
      </c>
      <c r="C7224">
        <v>113558257</v>
      </c>
      <c r="D7224" t="s">
        <v>8</v>
      </c>
      <c r="E7224">
        <v>23</v>
      </c>
      <c r="F7224" t="s">
        <v>10020</v>
      </c>
      <c r="G7224">
        <v>-0.107397824613</v>
      </c>
    </row>
    <row r="7225" spans="1:7" x14ac:dyDescent="0.2">
      <c r="A7225" t="str">
        <f t="shared" si="608"/>
        <v>LARP7</v>
      </c>
      <c r="B7225" t="s">
        <v>24</v>
      </c>
      <c r="C7225">
        <v>113558276</v>
      </c>
      <c r="D7225" t="s">
        <v>8</v>
      </c>
      <c r="E7225">
        <v>21</v>
      </c>
      <c r="F7225" t="s">
        <v>10021</v>
      </c>
      <c r="G7225">
        <v>-0.24309330503099999</v>
      </c>
    </row>
    <row r="7226" spans="1:7" x14ac:dyDescent="0.2">
      <c r="A7226" t="str">
        <f t="shared" si="608"/>
        <v>LARP7</v>
      </c>
      <c r="B7226" t="s">
        <v>24</v>
      </c>
      <c r="C7226">
        <v>113558337</v>
      </c>
      <c r="D7226" t="s">
        <v>8</v>
      </c>
      <c r="E7226">
        <v>24</v>
      </c>
      <c r="F7226" t="s">
        <v>10022</v>
      </c>
      <c r="G7226">
        <v>0.46429441184699999</v>
      </c>
    </row>
    <row r="7227" spans="1:7" x14ac:dyDescent="0.2">
      <c r="A7227" t="str">
        <f t="shared" si="608"/>
        <v>LARP7</v>
      </c>
      <c r="B7227" t="s">
        <v>24</v>
      </c>
      <c r="C7227">
        <v>113558343</v>
      </c>
      <c r="D7227" t="s">
        <v>8</v>
      </c>
      <c r="E7227">
        <v>24</v>
      </c>
      <c r="F7227" t="s">
        <v>10023</v>
      </c>
      <c r="G7227">
        <v>6.4827173431900004E-2</v>
      </c>
    </row>
    <row r="7228" spans="1:7" x14ac:dyDescent="0.2">
      <c r="A7228" t="str">
        <f t="shared" si="608"/>
        <v>LARP7</v>
      </c>
      <c r="B7228" t="s">
        <v>24</v>
      </c>
      <c r="C7228">
        <v>113558674</v>
      </c>
      <c r="D7228" t="s">
        <v>8</v>
      </c>
      <c r="E7228">
        <v>24</v>
      </c>
      <c r="F7228" t="s">
        <v>10024</v>
      </c>
      <c r="G7228">
        <v>0.51735109693799997</v>
      </c>
    </row>
    <row r="7229" spans="1:7" x14ac:dyDescent="0.2">
      <c r="A7229" t="str">
        <f t="shared" si="608"/>
        <v>LARP7</v>
      </c>
      <c r="B7229" t="s">
        <v>24</v>
      </c>
      <c r="C7229">
        <v>113558625</v>
      </c>
      <c r="D7229" t="s">
        <v>8</v>
      </c>
      <c r="E7229">
        <v>24</v>
      </c>
      <c r="F7229" t="s">
        <v>10025</v>
      </c>
      <c r="G7229">
        <v>1.0075470687400001</v>
      </c>
    </row>
    <row r="7230" spans="1:7" x14ac:dyDescent="0.2">
      <c r="A7230" t="str">
        <f t="shared" si="608"/>
        <v>LARP7</v>
      </c>
      <c r="B7230" t="s">
        <v>24</v>
      </c>
      <c r="C7230">
        <v>113558634</v>
      </c>
      <c r="D7230" t="s">
        <v>8</v>
      </c>
      <c r="E7230">
        <v>24</v>
      </c>
      <c r="F7230" t="s">
        <v>10026</v>
      </c>
      <c r="G7230">
        <v>1.0745525380100001</v>
      </c>
    </row>
    <row r="7231" spans="1:7" x14ac:dyDescent="0.2">
      <c r="A7231" t="str">
        <f t="shared" si="608"/>
        <v>LARP7</v>
      </c>
      <c r="B7231" t="s">
        <v>24</v>
      </c>
      <c r="C7231">
        <v>113558655</v>
      </c>
      <c r="D7231" t="s">
        <v>8</v>
      </c>
      <c r="E7231">
        <v>23</v>
      </c>
      <c r="F7231" t="s">
        <v>10027</v>
      </c>
      <c r="G7231">
        <v>0.91790039324899997</v>
      </c>
    </row>
    <row r="7232" spans="1:7" x14ac:dyDescent="0.2">
      <c r="A7232" t="str">
        <f t="shared" si="608"/>
        <v>LARP7</v>
      </c>
      <c r="B7232" t="s">
        <v>24</v>
      </c>
      <c r="C7232">
        <v>113558236</v>
      </c>
      <c r="D7232" t="s">
        <v>8</v>
      </c>
      <c r="E7232">
        <v>24</v>
      </c>
      <c r="F7232" t="s">
        <v>10028</v>
      </c>
      <c r="G7232">
        <v>0.212133281492</v>
      </c>
    </row>
    <row r="7233" spans="1:7" x14ac:dyDescent="0.2">
      <c r="A7233" t="str">
        <f t="shared" si="608"/>
        <v>LARP7</v>
      </c>
      <c r="B7233" t="s">
        <v>24</v>
      </c>
      <c r="C7233">
        <v>113558603</v>
      </c>
      <c r="D7233" t="s">
        <v>8</v>
      </c>
      <c r="E7233">
        <v>23</v>
      </c>
      <c r="F7233" t="s">
        <v>10029</v>
      </c>
      <c r="G7233">
        <v>1.0543636083299999E-2</v>
      </c>
    </row>
    <row r="7234" spans="1:7" x14ac:dyDescent="0.2">
      <c r="A7234" t="str">
        <f t="shared" si="608"/>
        <v>LARP7</v>
      </c>
      <c r="B7234" t="s">
        <v>24</v>
      </c>
      <c r="C7234">
        <v>113558831</v>
      </c>
      <c r="D7234" t="s">
        <v>3</v>
      </c>
      <c r="E7234">
        <v>22</v>
      </c>
      <c r="F7234" t="s">
        <v>10030</v>
      </c>
      <c r="G7234">
        <v>6.4333093023300003E-3</v>
      </c>
    </row>
    <row r="7235" spans="1:7" x14ac:dyDescent="0.2">
      <c r="A7235" t="str">
        <f t="shared" si="608"/>
        <v>LARP7</v>
      </c>
      <c r="B7235" t="s">
        <v>24</v>
      </c>
      <c r="C7235">
        <v>113558845</v>
      </c>
      <c r="D7235" t="s">
        <v>8</v>
      </c>
      <c r="E7235">
        <v>24</v>
      </c>
      <c r="F7235" t="s">
        <v>10031</v>
      </c>
      <c r="G7235">
        <v>7.8369520436299994E-2</v>
      </c>
    </row>
    <row r="7236" spans="1:7" x14ac:dyDescent="0.2">
      <c r="A7236" t="str">
        <f t="shared" si="608"/>
        <v>LARP7</v>
      </c>
      <c r="B7236" t="s">
        <v>24</v>
      </c>
      <c r="C7236">
        <v>113558616</v>
      </c>
      <c r="D7236" t="s">
        <v>3</v>
      </c>
      <c r="E7236">
        <v>24</v>
      </c>
      <c r="F7236" t="s">
        <v>10032</v>
      </c>
      <c r="G7236">
        <v>0.295749786264</v>
      </c>
    </row>
    <row r="7237" spans="1:7" x14ac:dyDescent="0.2">
      <c r="A7237" t="str">
        <f t="shared" si="608"/>
        <v>LARP7</v>
      </c>
      <c r="B7237" t="s">
        <v>24</v>
      </c>
      <c r="C7237">
        <v>113558585</v>
      </c>
      <c r="D7237" t="s">
        <v>3</v>
      </c>
      <c r="E7237">
        <v>23</v>
      </c>
      <c r="F7237" t="s">
        <v>10033</v>
      </c>
      <c r="G7237">
        <v>0.143652478576</v>
      </c>
    </row>
    <row r="7238" spans="1:7" x14ac:dyDescent="0.2">
      <c r="A7238" t="str">
        <f t="shared" si="608"/>
        <v>LARP7</v>
      </c>
      <c r="B7238" t="s">
        <v>24</v>
      </c>
      <c r="C7238">
        <v>113558350</v>
      </c>
      <c r="D7238" t="s">
        <v>3</v>
      </c>
      <c r="E7238">
        <v>23</v>
      </c>
      <c r="F7238" t="s">
        <v>10034</v>
      </c>
      <c r="G7238">
        <v>-0.186790306244</v>
      </c>
    </row>
    <row r="7239" spans="1:7" x14ac:dyDescent="0.2">
      <c r="A7239" t="str">
        <f t="shared" si="608"/>
        <v>LARP7</v>
      </c>
      <c r="B7239" t="s">
        <v>24</v>
      </c>
      <c r="C7239">
        <v>113558219</v>
      </c>
      <c r="D7239" t="s">
        <v>3</v>
      </c>
      <c r="E7239">
        <v>24</v>
      </c>
      <c r="F7239" t="s">
        <v>10035</v>
      </c>
      <c r="G7239">
        <v>-0.105068045013</v>
      </c>
    </row>
    <row r="7240" spans="1:7" x14ac:dyDescent="0.2">
      <c r="A7240" t="str">
        <f t="shared" si="608"/>
        <v>LARP7</v>
      </c>
      <c r="B7240" t="s">
        <v>24</v>
      </c>
      <c r="C7240">
        <v>113558129</v>
      </c>
      <c r="D7240" t="s">
        <v>3</v>
      </c>
      <c r="E7240">
        <v>23</v>
      </c>
      <c r="F7240" t="s">
        <v>10036</v>
      </c>
      <c r="G7240">
        <v>0.189194409338</v>
      </c>
    </row>
    <row r="7241" spans="1:7" x14ac:dyDescent="0.2">
      <c r="A7241" t="str">
        <f t="shared" si="608"/>
        <v>LARP7</v>
      </c>
      <c r="B7241" t="s">
        <v>24</v>
      </c>
      <c r="C7241">
        <v>113558116</v>
      </c>
      <c r="D7241" t="s">
        <v>3</v>
      </c>
      <c r="E7241">
        <v>24</v>
      </c>
      <c r="F7241" t="s">
        <v>10037</v>
      </c>
      <c r="G7241">
        <v>0.43166298597300001</v>
      </c>
    </row>
    <row r="7242" spans="1:7" x14ac:dyDescent="0.2">
      <c r="A7242" t="str">
        <f t="shared" si="608"/>
        <v>LARP7</v>
      </c>
      <c r="B7242" t="s">
        <v>24</v>
      </c>
      <c r="C7242">
        <v>113558641</v>
      </c>
      <c r="D7242" t="s">
        <v>3</v>
      </c>
      <c r="E7242">
        <v>24</v>
      </c>
      <c r="F7242" t="s">
        <v>10038</v>
      </c>
      <c r="G7242">
        <v>0.65120233885099998</v>
      </c>
    </row>
    <row r="7243" spans="1:7" x14ac:dyDescent="0.2">
      <c r="A7243" t="str">
        <f t="shared" si="608"/>
        <v>LARP7</v>
      </c>
      <c r="B7243" t="s">
        <v>24</v>
      </c>
      <c r="C7243">
        <v>113558107</v>
      </c>
      <c r="D7243" t="s">
        <v>3</v>
      </c>
      <c r="E7243">
        <v>23</v>
      </c>
      <c r="F7243" t="s">
        <v>10039</v>
      </c>
      <c r="G7243">
        <v>2.5969142710999999E-2</v>
      </c>
    </row>
    <row r="7244" spans="1:7" x14ac:dyDescent="0.2">
      <c r="A7244" t="str">
        <f t="shared" ref="A7244:A7255" si="609">"LARS"</f>
        <v>LARS</v>
      </c>
      <c r="B7244" t="s">
        <v>64</v>
      </c>
      <c r="C7244">
        <v>145562022</v>
      </c>
      <c r="D7244" t="s">
        <v>3</v>
      </c>
      <c r="E7244">
        <v>24</v>
      </c>
      <c r="F7244" t="s">
        <v>10040</v>
      </c>
      <c r="G7244">
        <v>3.2517770904499997E-2</v>
      </c>
    </row>
    <row r="7245" spans="1:7" x14ac:dyDescent="0.2">
      <c r="A7245" t="str">
        <f t="shared" si="609"/>
        <v>LARS</v>
      </c>
      <c r="B7245" t="s">
        <v>64</v>
      </c>
      <c r="C7245">
        <v>145562049</v>
      </c>
      <c r="D7245" t="s">
        <v>3</v>
      </c>
      <c r="E7245">
        <v>24</v>
      </c>
      <c r="F7245" t="s">
        <v>10041</v>
      </c>
      <c r="G7245">
        <v>0.185521967481</v>
      </c>
    </row>
    <row r="7246" spans="1:7" x14ac:dyDescent="0.2">
      <c r="A7246" t="str">
        <f t="shared" si="609"/>
        <v>LARS</v>
      </c>
      <c r="B7246" t="s">
        <v>64</v>
      </c>
      <c r="C7246">
        <v>145562129</v>
      </c>
      <c r="D7246" t="s">
        <v>3</v>
      </c>
      <c r="E7246">
        <v>25</v>
      </c>
      <c r="F7246" t="s">
        <v>10042</v>
      </c>
      <c r="G7246">
        <v>-9.3911716527999997E-2</v>
      </c>
    </row>
    <row r="7247" spans="1:7" x14ac:dyDescent="0.2">
      <c r="A7247" t="str">
        <f t="shared" si="609"/>
        <v>LARS</v>
      </c>
      <c r="B7247" t="s">
        <v>64</v>
      </c>
      <c r="C7247">
        <v>145562114</v>
      </c>
      <c r="D7247" t="s">
        <v>8</v>
      </c>
      <c r="E7247">
        <v>23</v>
      </c>
      <c r="F7247" t="s">
        <v>10043</v>
      </c>
      <c r="G7247">
        <v>0.99504541869600005</v>
      </c>
    </row>
    <row r="7248" spans="1:7" x14ac:dyDescent="0.2">
      <c r="A7248" t="str">
        <f t="shared" si="609"/>
        <v>LARS</v>
      </c>
      <c r="B7248" t="s">
        <v>64</v>
      </c>
      <c r="C7248">
        <v>145562156</v>
      </c>
      <c r="D7248" t="s">
        <v>3</v>
      </c>
      <c r="E7248">
        <v>24</v>
      </c>
      <c r="F7248" t="s">
        <v>10044</v>
      </c>
      <c r="G7248">
        <v>6.8842740280399994E-2</v>
      </c>
    </row>
    <row r="7249" spans="1:7" x14ac:dyDescent="0.2">
      <c r="A7249" t="str">
        <f t="shared" si="609"/>
        <v>LARS</v>
      </c>
      <c r="B7249" t="s">
        <v>64</v>
      </c>
      <c r="C7249">
        <v>145561991</v>
      </c>
      <c r="D7249" t="s">
        <v>3</v>
      </c>
      <c r="E7249">
        <v>24</v>
      </c>
      <c r="F7249" t="s">
        <v>10045</v>
      </c>
      <c r="G7249">
        <v>0.100862260409</v>
      </c>
    </row>
    <row r="7250" spans="1:7" x14ac:dyDescent="0.2">
      <c r="A7250" t="str">
        <f t="shared" si="609"/>
        <v>LARS</v>
      </c>
      <c r="B7250" t="s">
        <v>64</v>
      </c>
      <c r="C7250">
        <v>145561942</v>
      </c>
      <c r="D7250" t="s">
        <v>8</v>
      </c>
      <c r="E7250">
        <v>22</v>
      </c>
      <c r="F7250" t="s">
        <v>10046</v>
      </c>
      <c r="G7250">
        <v>0.20420000415299999</v>
      </c>
    </row>
    <row r="7251" spans="1:7" x14ac:dyDescent="0.2">
      <c r="A7251" t="str">
        <f t="shared" si="609"/>
        <v>LARS</v>
      </c>
      <c r="B7251" t="s">
        <v>64</v>
      </c>
      <c r="C7251">
        <v>145562183</v>
      </c>
      <c r="D7251" t="s">
        <v>3</v>
      </c>
      <c r="E7251">
        <v>24</v>
      </c>
      <c r="F7251" t="s">
        <v>10047</v>
      </c>
      <c r="G7251">
        <v>0.46423453625700001</v>
      </c>
    </row>
    <row r="7252" spans="1:7" x14ac:dyDescent="0.2">
      <c r="A7252" t="str">
        <f t="shared" si="609"/>
        <v>LARS</v>
      </c>
      <c r="B7252" t="s">
        <v>64</v>
      </c>
      <c r="C7252">
        <v>145562147</v>
      </c>
      <c r="D7252" t="s">
        <v>3</v>
      </c>
      <c r="E7252">
        <v>24</v>
      </c>
      <c r="F7252" t="s">
        <v>10048</v>
      </c>
      <c r="G7252">
        <v>-2.0712087960799999E-2</v>
      </c>
    </row>
    <row r="7253" spans="1:7" x14ac:dyDescent="0.2">
      <c r="A7253" t="str">
        <f t="shared" si="609"/>
        <v>LARS</v>
      </c>
      <c r="B7253" t="s">
        <v>64</v>
      </c>
      <c r="C7253">
        <v>145561989</v>
      </c>
      <c r="D7253" t="s">
        <v>3</v>
      </c>
      <c r="E7253">
        <v>24</v>
      </c>
      <c r="F7253" t="s">
        <v>10049</v>
      </c>
      <c r="G7253">
        <v>1.54072004505</v>
      </c>
    </row>
    <row r="7254" spans="1:7" x14ac:dyDescent="0.2">
      <c r="A7254" t="str">
        <f t="shared" si="609"/>
        <v>LARS</v>
      </c>
      <c r="B7254" t="s">
        <v>64</v>
      </c>
      <c r="C7254">
        <v>145562060</v>
      </c>
      <c r="D7254" t="s">
        <v>3</v>
      </c>
      <c r="E7254">
        <v>23</v>
      </c>
      <c r="F7254" t="s">
        <v>10050</v>
      </c>
      <c r="G7254">
        <v>4.7159411779000002E-2</v>
      </c>
    </row>
    <row r="7255" spans="1:7" x14ac:dyDescent="0.2">
      <c r="A7255" t="str">
        <f t="shared" si="609"/>
        <v>LARS</v>
      </c>
      <c r="B7255" t="s">
        <v>64</v>
      </c>
      <c r="C7255">
        <v>145562018</v>
      </c>
      <c r="D7255" t="s">
        <v>8</v>
      </c>
      <c r="E7255">
        <v>24</v>
      </c>
      <c r="F7255" t="s">
        <v>10051</v>
      </c>
      <c r="G7255">
        <v>3.6129663628500001E-2</v>
      </c>
    </row>
    <row r="7256" spans="1:7" x14ac:dyDescent="0.2">
      <c r="A7256" t="str">
        <f t="shared" ref="A7256:A7265" si="610">"LARS2"</f>
        <v>LARS2</v>
      </c>
      <c r="B7256" t="s">
        <v>114</v>
      </c>
      <c r="C7256">
        <v>45430232</v>
      </c>
      <c r="D7256" t="s">
        <v>8</v>
      </c>
      <c r="E7256">
        <v>25</v>
      </c>
      <c r="F7256" t="s">
        <v>10052</v>
      </c>
      <c r="G7256">
        <v>9.8567798649599997E-2</v>
      </c>
    </row>
    <row r="7257" spans="1:7" x14ac:dyDescent="0.2">
      <c r="A7257" t="str">
        <f t="shared" si="610"/>
        <v>LARS2</v>
      </c>
      <c r="B7257" t="s">
        <v>114</v>
      </c>
      <c r="C7257">
        <v>45430021</v>
      </c>
      <c r="D7257" t="s">
        <v>3</v>
      </c>
      <c r="E7257">
        <v>24</v>
      </c>
      <c r="F7257" t="s">
        <v>10053</v>
      </c>
      <c r="G7257">
        <v>0.83386540419800004</v>
      </c>
    </row>
    <row r="7258" spans="1:7" x14ac:dyDescent="0.2">
      <c r="A7258" t="str">
        <f t="shared" si="610"/>
        <v>LARS2</v>
      </c>
      <c r="B7258" t="s">
        <v>114</v>
      </c>
      <c r="C7258">
        <v>45430091</v>
      </c>
      <c r="D7258" t="s">
        <v>3</v>
      </c>
      <c r="E7258">
        <v>24</v>
      </c>
      <c r="F7258" t="s">
        <v>10054</v>
      </c>
      <c r="G7258">
        <v>0.29794235727700003</v>
      </c>
    </row>
    <row r="7259" spans="1:7" x14ac:dyDescent="0.2">
      <c r="A7259" t="str">
        <f t="shared" si="610"/>
        <v>LARS2</v>
      </c>
      <c r="B7259" t="s">
        <v>114</v>
      </c>
      <c r="C7259">
        <v>45430155</v>
      </c>
      <c r="D7259" t="s">
        <v>3</v>
      </c>
      <c r="E7259">
        <v>24</v>
      </c>
      <c r="F7259" t="s">
        <v>10055</v>
      </c>
      <c r="G7259">
        <v>0.35314360672</v>
      </c>
    </row>
    <row r="7260" spans="1:7" x14ac:dyDescent="0.2">
      <c r="A7260" t="str">
        <f t="shared" si="610"/>
        <v>LARS2</v>
      </c>
      <c r="B7260" t="s">
        <v>114</v>
      </c>
      <c r="C7260">
        <v>45430229</v>
      </c>
      <c r="D7260" t="s">
        <v>3</v>
      </c>
      <c r="E7260">
        <v>24</v>
      </c>
      <c r="F7260" t="s">
        <v>10056</v>
      </c>
      <c r="G7260">
        <v>-2.8694370080799999E-2</v>
      </c>
    </row>
    <row r="7261" spans="1:7" x14ac:dyDescent="0.2">
      <c r="A7261" t="str">
        <f t="shared" si="610"/>
        <v>LARS2</v>
      </c>
      <c r="B7261" t="s">
        <v>114</v>
      </c>
      <c r="C7261">
        <v>45430125</v>
      </c>
      <c r="D7261" t="s">
        <v>8</v>
      </c>
      <c r="E7261">
        <v>23</v>
      </c>
      <c r="F7261" t="s">
        <v>10057</v>
      </c>
      <c r="G7261">
        <v>1.81299098908</v>
      </c>
    </row>
    <row r="7262" spans="1:7" x14ac:dyDescent="0.2">
      <c r="A7262" t="str">
        <f t="shared" si="610"/>
        <v>LARS2</v>
      </c>
      <c r="B7262" t="s">
        <v>114</v>
      </c>
      <c r="C7262">
        <v>45430188</v>
      </c>
      <c r="D7262" t="s">
        <v>8</v>
      </c>
      <c r="E7262">
        <v>23</v>
      </c>
      <c r="F7262" t="s">
        <v>10058</v>
      </c>
      <c r="G7262">
        <v>4.3892571404700001E-2</v>
      </c>
    </row>
    <row r="7263" spans="1:7" x14ac:dyDescent="0.2">
      <c r="A7263" t="str">
        <f t="shared" si="610"/>
        <v>LARS2</v>
      </c>
      <c r="B7263" t="s">
        <v>114</v>
      </c>
      <c r="C7263">
        <v>45430211</v>
      </c>
      <c r="D7263" t="s">
        <v>8</v>
      </c>
      <c r="E7263">
        <v>23</v>
      </c>
      <c r="F7263" t="s">
        <v>10059</v>
      </c>
      <c r="G7263">
        <v>5.7448465598299997E-2</v>
      </c>
    </row>
    <row r="7264" spans="1:7" x14ac:dyDescent="0.2">
      <c r="A7264" t="str">
        <f t="shared" si="610"/>
        <v>LARS2</v>
      </c>
      <c r="B7264" t="s">
        <v>114</v>
      </c>
      <c r="C7264">
        <v>45430282</v>
      </c>
      <c r="D7264" t="s">
        <v>8</v>
      </c>
      <c r="E7264">
        <v>25</v>
      </c>
      <c r="F7264" t="s">
        <v>10060</v>
      </c>
      <c r="G7264">
        <v>8.7357706418999995E-2</v>
      </c>
    </row>
    <row r="7265" spans="1:7" x14ac:dyDescent="0.2">
      <c r="A7265" t="str">
        <f t="shared" si="610"/>
        <v>LARS2</v>
      </c>
      <c r="B7265" t="s">
        <v>114</v>
      </c>
      <c r="C7265">
        <v>45430290</v>
      </c>
      <c r="D7265" t="s">
        <v>8</v>
      </c>
      <c r="E7265">
        <v>24</v>
      </c>
      <c r="F7265" t="s">
        <v>10061</v>
      </c>
      <c r="G7265">
        <v>0.26852725247499998</v>
      </c>
    </row>
    <row r="7266" spans="1:7" x14ac:dyDescent="0.2">
      <c r="A7266" t="str">
        <f t="shared" ref="A7266:A7279" si="611">"LAS1L"</f>
        <v>LAS1L</v>
      </c>
      <c r="B7266" t="s">
        <v>172</v>
      </c>
      <c r="C7266">
        <v>64754409</v>
      </c>
      <c r="D7266" t="s">
        <v>8</v>
      </c>
      <c r="E7266">
        <v>23</v>
      </c>
      <c r="F7266" t="s">
        <v>10062</v>
      </c>
      <c r="G7266">
        <v>0.54314149406400003</v>
      </c>
    </row>
    <row r="7267" spans="1:7" x14ac:dyDescent="0.2">
      <c r="A7267" t="str">
        <f t="shared" si="611"/>
        <v>LAS1L</v>
      </c>
      <c r="B7267" t="s">
        <v>172</v>
      </c>
      <c r="C7267">
        <v>64754657</v>
      </c>
      <c r="D7267" t="s">
        <v>3</v>
      </c>
      <c r="E7267">
        <v>23</v>
      </c>
      <c r="F7267" t="s">
        <v>10063</v>
      </c>
      <c r="G7267">
        <v>1.10517811562</v>
      </c>
    </row>
    <row r="7268" spans="1:7" x14ac:dyDescent="0.2">
      <c r="A7268" t="str">
        <f t="shared" si="611"/>
        <v>LAS1L</v>
      </c>
      <c r="B7268" t="s">
        <v>172</v>
      </c>
      <c r="C7268">
        <v>64754578</v>
      </c>
      <c r="D7268" t="s">
        <v>3</v>
      </c>
      <c r="E7268">
        <v>24</v>
      </c>
      <c r="F7268" t="s">
        <v>10064</v>
      </c>
      <c r="G7268">
        <v>0.71708327106799996</v>
      </c>
    </row>
    <row r="7269" spans="1:7" x14ac:dyDescent="0.2">
      <c r="A7269" t="str">
        <f t="shared" si="611"/>
        <v>LAS1L</v>
      </c>
      <c r="B7269" t="s">
        <v>172</v>
      </c>
      <c r="C7269">
        <v>64754483</v>
      </c>
      <c r="D7269" t="s">
        <v>3</v>
      </c>
      <c r="E7269">
        <v>24</v>
      </c>
      <c r="F7269" t="s">
        <v>10065</v>
      </c>
      <c r="G7269">
        <v>0.15905484207600001</v>
      </c>
    </row>
    <row r="7270" spans="1:7" x14ac:dyDescent="0.2">
      <c r="A7270" t="str">
        <f t="shared" si="611"/>
        <v>LAS1L</v>
      </c>
      <c r="B7270" t="s">
        <v>172</v>
      </c>
      <c r="C7270">
        <v>64754586</v>
      </c>
      <c r="D7270" t="s">
        <v>3</v>
      </c>
      <c r="E7270">
        <v>24</v>
      </c>
      <c r="F7270" t="s">
        <v>10066</v>
      </c>
      <c r="G7270">
        <v>0.121426569638</v>
      </c>
    </row>
    <row r="7271" spans="1:7" x14ac:dyDescent="0.2">
      <c r="A7271" t="str">
        <f t="shared" si="611"/>
        <v>LAS1L</v>
      </c>
      <c r="B7271" t="s">
        <v>172</v>
      </c>
      <c r="C7271">
        <v>64754367</v>
      </c>
      <c r="D7271" t="s">
        <v>3</v>
      </c>
      <c r="E7271">
        <v>22</v>
      </c>
      <c r="F7271" t="s">
        <v>10067</v>
      </c>
      <c r="G7271">
        <v>0.168984987713</v>
      </c>
    </row>
    <row r="7272" spans="1:7" x14ac:dyDescent="0.2">
      <c r="A7272" t="str">
        <f t="shared" si="611"/>
        <v>LAS1L</v>
      </c>
      <c r="B7272" t="s">
        <v>172</v>
      </c>
      <c r="C7272">
        <v>64754341</v>
      </c>
      <c r="D7272" t="s">
        <v>3</v>
      </c>
      <c r="E7272">
        <v>24</v>
      </c>
      <c r="F7272" t="s">
        <v>10068</v>
      </c>
      <c r="G7272">
        <v>3.2309517117400002E-2</v>
      </c>
    </row>
    <row r="7273" spans="1:7" x14ac:dyDescent="0.2">
      <c r="A7273" t="str">
        <f t="shared" si="611"/>
        <v>LAS1L</v>
      </c>
      <c r="B7273" t="s">
        <v>172</v>
      </c>
      <c r="C7273">
        <v>64754439</v>
      </c>
      <c r="D7273" t="s">
        <v>8</v>
      </c>
      <c r="E7273">
        <v>22</v>
      </c>
      <c r="F7273" t="s">
        <v>10069</v>
      </c>
      <c r="G7273">
        <v>0.42769513341499998</v>
      </c>
    </row>
    <row r="7274" spans="1:7" x14ac:dyDescent="0.2">
      <c r="A7274" t="str">
        <f t="shared" si="611"/>
        <v>LAS1L</v>
      </c>
      <c r="B7274" t="s">
        <v>172</v>
      </c>
      <c r="C7274">
        <v>64754367</v>
      </c>
      <c r="D7274" t="s">
        <v>3</v>
      </c>
      <c r="E7274">
        <v>24</v>
      </c>
      <c r="F7274" t="s">
        <v>10070</v>
      </c>
      <c r="G7274">
        <v>0.69942683168200004</v>
      </c>
    </row>
    <row r="7275" spans="1:7" x14ac:dyDescent="0.2">
      <c r="A7275" t="str">
        <f t="shared" si="611"/>
        <v>LAS1L</v>
      </c>
      <c r="B7275" t="s">
        <v>172</v>
      </c>
      <c r="C7275">
        <v>64754372</v>
      </c>
      <c r="D7275" t="s">
        <v>3</v>
      </c>
      <c r="E7275">
        <v>24</v>
      </c>
      <c r="F7275" t="s">
        <v>10071</v>
      </c>
      <c r="G7275">
        <v>0.50307264443499999</v>
      </c>
    </row>
    <row r="7276" spans="1:7" x14ac:dyDescent="0.2">
      <c r="A7276" t="str">
        <f t="shared" si="611"/>
        <v>LAS1L</v>
      </c>
      <c r="B7276" t="s">
        <v>172</v>
      </c>
      <c r="C7276">
        <v>64754612</v>
      </c>
      <c r="D7276" t="s">
        <v>8</v>
      </c>
      <c r="E7276">
        <v>23</v>
      </c>
      <c r="F7276" t="s">
        <v>10072</v>
      </c>
      <c r="G7276">
        <v>1.1777386133100001</v>
      </c>
    </row>
    <row r="7277" spans="1:7" x14ac:dyDescent="0.2">
      <c r="A7277" t="str">
        <f t="shared" si="611"/>
        <v>LAS1L</v>
      </c>
      <c r="B7277" t="s">
        <v>172</v>
      </c>
      <c r="C7277">
        <v>64754566</v>
      </c>
      <c r="D7277" t="s">
        <v>3</v>
      </c>
      <c r="E7277">
        <v>24</v>
      </c>
      <c r="F7277" t="s">
        <v>10073</v>
      </c>
      <c r="G7277">
        <v>0.155004915824</v>
      </c>
    </row>
    <row r="7278" spans="1:7" x14ac:dyDescent="0.2">
      <c r="A7278" t="str">
        <f t="shared" si="611"/>
        <v>LAS1L</v>
      </c>
      <c r="B7278" t="s">
        <v>172</v>
      </c>
      <c r="C7278">
        <v>64754499</v>
      </c>
      <c r="D7278" t="s">
        <v>3</v>
      </c>
      <c r="E7278">
        <v>24</v>
      </c>
      <c r="F7278" t="s">
        <v>10074</v>
      </c>
      <c r="G7278">
        <v>0.439205233232</v>
      </c>
    </row>
    <row r="7279" spans="1:7" x14ac:dyDescent="0.2">
      <c r="A7279" t="str">
        <f t="shared" si="611"/>
        <v>LAS1L</v>
      </c>
      <c r="B7279" t="s">
        <v>172</v>
      </c>
      <c r="C7279">
        <v>64754505</v>
      </c>
      <c r="D7279" t="s">
        <v>3</v>
      </c>
      <c r="E7279">
        <v>23</v>
      </c>
      <c r="F7279" t="s">
        <v>10075</v>
      </c>
      <c r="G7279">
        <v>0.18210830226300001</v>
      </c>
    </row>
    <row r="7280" spans="1:7" x14ac:dyDescent="0.2">
      <c r="A7280" t="str">
        <f t="shared" ref="A7280:A7289" si="612">"LDB1"</f>
        <v>LDB1</v>
      </c>
      <c r="B7280" t="s">
        <v>372</v>
      </c>
      <c r="C7280">
        <v>103874617</v>
      </c>
      <c r="D7280" t="s">
        <v>8</v>
      </c>
      <c r="E7280">
        <v>24</v>
      </c>
      <c r="F7280" t="s">
        <v>10076</v>
      </c>
      <c r="G7280">
        <v>2.0822875943800001E-2</v>
      </c>
    </row>
    <row r="7281" spans="1:7" x14ac:dyDescent="0.2">
      <c r="A7281" t="str">
        <f t="shared" si="612"/>
        <v>LDB1</v>
      </c>
      <c r="B7281" t="s">
        <v>372</v>
      </c>
      <c r="C7281">
        <v>103874451</v>
      </c>
      <c r="D7281" t="s">
        <v>8</v>
      </c>
      <c r="E7281">
        <v>24</v>
      </c>
      <c r="F7281" t="s">
        <v>10077</v>
      </c>
      <c r="G7281">
        <v>-3.8755023704200003E-2</v>
      </c>
    </row>
    <row r="7282" spans="1:7" x14ac:dyDescent="0.2">
      <c r="A7282" t="str">
        <f t="shared" si="612"/>
        <v>LDB1</v>
      </c>
      <c r="B7282" t="s">
        <v>372</v>
      </c>
      <c r="C7282">
        <v>103874432</v>
      </c>
      <c r="D7282" t="s">
        <v>8</v>
      </c>
      <c r="E7282">
        <v>25</v>
      </c>
      <c r="F7282" t="s">
        <v>10078</v>
      </c>
      <c r="G7282">
        <v>2.89432858949E-2</v>
      </c>
    </row>
    <row r="7283" spans="1:7" x14ac:dyDescent="0.2">
      <c r="A7283" t="str">
        <f t="shared" si="612"/>
        <v>LDB1</v>
      </c>
      <c r="B7283" t="s">
        <v>372</v>
      </c>
      <c r="C7283">
        <v>103874726</v>
      </c>
      <c r="D7283" t="s">
        <v>3</v>
      </c>
      <c r="E7283">
        <v>24</v>
      </c>
      <c r="F7283" t="s">
        <v>10079</v>
      </c>
      <c r="G7283">
        <v>1.1424541852500001</v>
      </c>
    </row>
    <row r="7284" spans="1:7" x14ac:dyDescent="0.2">
      <c r="A7284" t="str">
        <f t="shared" si="612"/>
        <v>LDB1</v>
      </c>
      <c r="B7284" t="s">
        <v>372</v>
      </c>
      <c r="C7284">
        <v>103874679</v>
      </c>
      <c r="D7284" t="s">
        <v>3</v>
      </c>
      <c r="E7284">
        <v>24</v>
      </c>
      <c r="F7284" t="s">
        <v>10080</v>
      </c>
      <c r="G7284">
        <v>1.22832702237</v>
      </c>
    </row>
    <row r="7285" spans="1:7" x14ac:dyDescent="0.2">
      <c r="A7285" t="str">
        <f t="shared" si="612"/>
        <v>LDB1</v>
      </c>
      <c r="B7285" t="s">
        <v>372</v>
      </c>
      <c r="C7285">
        <v>103874588</v>
      </c>
      <c r="D7285" t="s">
        <v>3</v>
      </c>
      <c r="E7285">
        <v>24</v>
      </c>
      <c r="F7285" t="s">
        <v>10081</v>
      </c>
      <c r="G7285">
        <v>1.4960158877E-2</v>
      </c>
    </row>
    <row r="7286" spans="1:7" x14ac:dyDescent="0.2">
      <c r="A7286" t="str">
        <f t="shared" si="612"/>
        <v>LDB1</v>
      </c>
      <c r="B7286" t="s">
        <v>372</v>
      </c>
      <c r="C7286">
        <v>103874574</v>
      </c>
      <c r="D7286" t="s">
        <v>3</v>
      </c>
      <c r="E7286">
        <v>25</v>
      </c>
      <c r="F7286" t="s">
        <v>10082</v>
      </c>
      <c r="G7286">
        <v>0.26971819064800001</v>
      </c>
    </row>
    <row r="7287" spans="1:7" x14ac:dyDescent="0.2">
      <c r="A7287" t="str">
        <f t="shared" si="612"/>
        <v>LDB1</v>
      </c>
      <c r="B7287" t="s">
        <v>372</v>
      </c>
      <c r="C7287">
        <v>103874542</v>
      </c>
      <c r="D7287" t="s">
        <v>3</v>
      </c>
      <c r="E7287">
        <v>25</v>
      </c>
      <c r="F7287" t="s">
        <v>10083</v>
      </c>
      <c r="G7287">
        <v>0.62921879237599998</v>
      </c>
    </row>
    <row r="7288" spans="1:7" x14ac:dyDescent="0.2">
      <c r="A7288" t="str">
        <f t="shared" si="612"/>
        <v>LDB1</v>
      </c>
      <c r="B7288" t="s">
        <v>372</v>
      </c>
      <c r="C7288">
        <v>103874476</v>
      </c>
      <c r="D7288" t="s">
        <v>3</v>
      </c>
      <c r="E7288">
        <v>23</v>
      </c>
      <c r="F7288" t="s">
        <v>10084</v>
      </c>
      <c r="G7288">
        <v>0.46018141922599998</v>
      </c>
    </row>
    <row r="7289" spans="1:7" x14ac:dyDescent="0.2">
      <c r="A7289" t="str">
        <f t="shared" si="612"/>
        <v>LDB1</v>
      </c>
      <c r="B7289" t="s">
        <v>372</v>
      </c>
      <c r="C7289">
        <v>103874518</v>
      </c>
      <c r="D7289" t="s">
        <v>3</v>
      </c>
      <c r="E7289">
        <v>25</v>
      </c>
      <c r="F7289" t="s">
        <v>10085</v>
      </c>
      <c r="G7289">
        <v>0.49351067553400002</v>
      </c>
    </row>
    <row r="7290" spans="1:7" x14ac:dyDescent="0.2">
      <c r="A7290" t="str">
        <f t="shared" ref="A7290:A7299" si="613">"LEO1"</f>
        <v>LEO1</v>
      </c>
      <c r="B7290" t="s">
        <v>514</v>
      </c>
      <c r="C7290">
        <v>52263975</v>
      </c>
      <c r="D7290" t="s">
        <v>8</v>
      </c>
      <c r="E7290">
        <v>24</v>
      </c>
      <c r="F7290" t="s">
        <v>10086</v>
      </c>
      <c r="G7290">
        <v>0.81531739977999995</v>
      </c>
    </row>
    <row r="7291" spans="1:7" x14ac:dyDescent="0.2">
      <c r="A7291" t="str">
        <f t="shared" si="613"/>
        <v>LEO1</v>
      </c>
      <c r="B7291" t="s">
        <v>514</v>
      </c>
      <c r="C7291">
        <v>52263828</v>
      </c>
      <c r="D7291" t="s">
        <v>8</v>
      </c>
      <c r="E7291">
        <v>24</v>
      </c>
      <c r="F7291" t="s">
        <v>10087</v>
      </c>
      <c r="G7291">
        <v>0.13344175059899999</v>
      </c>
    </row>
    <row r="7292" spans="1:7" x14ac:dyDescent="0.2">
      <c r="A7292" t="str">
        <f t="shared" si="613"/>
        <v>LEO1</v>
      </c>
      <c r="B7292" t="s">
        <v>514</v>
      </c>
      <c r="C7292">
        <v>52263759</v>
      </c>
      <c r="D7292" t="s">
        <v>8</v>
      </c>
      <c r="E7292">
        <v>24</v>
      </c>
      <c r="F7292" t="s">
        <v>10088</v>
      </c>
      <c r="G7292">
        <v>0.24936298555</v>
      </c>
    </row>
    <row r="7293" spans="1:7" x14ac:dyDescent="0.2">
      <c r="A7293" t="str">
        <f t="shared" si="613"/>
        <v>LEO1</v>
      </c>
      <c r="B7293" t="s">
        <v>514</v>
      </c>
      <c r="C7293">
        <v>52263929</v>
      </c>
      <c r="D7293" t="s">
        <v>3</v>
      </c>
      <c r="E7293">
        <v>23</v>
      </c>
      <c r="F7293" t="s">
        <v>10089</v>
      </c>
      <c r="G7293">
        <v>0.74980059981000002</v>
      </c>
    </row>
    <row r="7294" spans="1:7" x14ac:dyDescent="0.2">
      <c r="A7294" t="str">
        <f t="shared" si="613"/>
        <v>LEO1</v>
      </c>
      <c r="B7294" t="s">
        <v>514</v>
      </c>
      <c r="C7294">
        <v>52263871</v>
      </c>
      <c r="D7294" t="s">
        <v>3</v>
      </c>
      <c r="E7294">
        <v>23</v>
      </c>
      <c r="F7294" t="s">
        <v>10090</v>
      </c>
      <c r="G7294">
        <v>2.3394423562299999E-2</v>
      </c>
    </row>
    <row r="7295" spans="1:7" x14ac:dyDescent="0.2">
      <c r="A7295" t="str">
        <f t="shared" si="613"/>
        <v>LEO1</v>
      </c>
      <c r="B7295" t="s">
        <v>514</v>
      </c>
      <c r="C7295">
        <v>52263831</v>
      </c>
      <c r="D7295" t="s">
        <v>3</v>
      </c>
      <c r="E7295">
        <v>24</v>
      </c>
      <c r="F7295" t="s">
        <v>10091</v>
      </c>
      <c r="G7295">
        <v>3.5573735968099998E-2</v>
      </c>
    </row>
    <row r="7296" spans="1:7" x14ac:dyDescent="0.2">
      <c r="A7296" t="str">
        <f t="shared" si="613"/>
        <v>LEO1</v>
      </c>
      <c r="B7296" t="s">
        <v>514</v>
      </c>
      <c r="C7296">
        <v>52263812</v>
      </c>
      <c r="D7296" t="s">
        <v>3</v>
      </c>
      <c r="E7296">
        <v>24</v>
      </c>
      <c r="F7296" t="s">
        <v>10092</v>
      </c>
      <c r="G7296">
        <v>0.17679343630399999</v>
      </c>
    </row>
    <row r="7297" spans="1:7" x14ac:dyDescent="0.2">
      <c r="A7297" t="str">
        <f t="shared" si="613"/>
        <v>LEO1</v>
      </c>
      <c r="B7297" t="s">
        <v>514</v>
      </c>
      <c r="C7297">
        <v>52263963</v>
      </c>
      <c r="D7297" t="s">
        <v>3</v>
      </c>
      <c r="E7297">
        <v>24</v>
      </c>
      <c r="F7297" t="s">
        <v>10093</v>
      </c>
      <c r="G7297">
        <v>1.43488200041</v>
      </c>
    </row>
    <row r="7298" spans="1:7" x14ac:dyDescent="0.2">
      <c r="A7298" t="str">
        <f t="shared" si="613"/>
        <v>LEO1</v>
      </c>
      <c r="B7298" t="s">
        <v>514</v>
      </c>
      <c r="C7298">
        <v>52263790</v>
      </c>
      <c r="D7298" t="s">
        <v>3</v>
      </c>
      <c r="E7298">
        <v>24</v>
      </c>
      <c r="F7298" t="s">
        <v>10094</v>
      </c>
      <c r="G7298">
        <v>0.13364417089399999</v>
      </c>
    </row>
    <row r="7299" spans="1:7" x14ac:dyDescent="0.2">
      <c r="A7299" t="str">
        <f t="shared" si="613"/>
        <v>LEO1</v>
      </c>
      <c r="B7299" t="s">
        <v>514</v>
      </c>
      <c r="C7299">
        <v>52263723</v>
      </c>
      <c r="D7299" t="s">
        <v>3</v>
      </c>
      <c r="E7299">
        <v>24</v>
      </c>
      <c r="F7299" t="s">
        <v>10095</v>
      </c>
      <c r="G7299">
        <v>6.6680914537399993E-2</v>
      </c>
    </row>
    <row r="7300" spans="1:7" x14ac:dyDescent="0.2">
      <c r="A7300" t="str">
        <f t="shared" ref="A7300:A7309" si="614">"LETM1"</f>
        <v>LETM1</v>
      </c>
      <c r="B7300" t="s">
        <v>24</v>
      </c>
      <c r="C7300">
        <v>1857751</v>
      </c>
      <c r="D7300" t="s">
        <v>3</v>
      </c>
      <c r="E7300">
        <v>24</v>
      </c>
      <c r="F7300" t="s">
        <v>10096</v>
      </c>
      <c r="G7300">
        <v>1.37814819014E-2</v>
      </c>
    </row>
    <row r="7301" spans="1:7" x14ac:dyDescent="0.2">
      <c r="A7301" t="str">
        <f t="shared" si="614"/>
        <v>LETM1</v>
      </c>
      <c r="B7301" t="s">
        <v>24</v>
      </c>
      <c r="C7301">
        <v>1857970</v>
      </c>
      <c r="D7301" t="s">
        <v>8</v>
      </c>
      <c r="E7301">
        <v>24</v>
      </c>
      <c r="F7301" t="s">
        <v>10097</v>
      </c>
      <c r="G7301">
        <v>4.20019354473E-2</v>
      </c>
    </row>
    <row r="7302" spans="1:7" x14ac:dyDescent="0.2">
      <c r="A7302" t="str">
        <f t="shared" si="614"/>
        <v>LETM1</v>
      </c>
      <c r="B7302" t="s">
        <v>24</v>
      </c>
      <c r="C7302">
        <v>1857880</v>
      </c>
      <c r="D7302" t="s">
        <v>8</v>
      </c>
      <c r="E7302">
        <v>23</v>
      </c>
      <c r="F7302" t="s">
        <v>10098</v>
      </c>
      <c r="G7302">
        <v>5.565225276E-2</v>
      </c>
    </row>
    <row r="7303" spans="1:7" x14ac:dyDescent="0.2">
      <c r="A7303" t="str">
        <f t="shared" si="614"/>
        <v>LETM1</v>
      </c>
      <c r="B7303" t="s">
        <v>24</v>
      </c>
      <c r="C7303">
        <v>1857858</v>
      </c>
      <c r="D7303" t="s">
        <v>8</v>
      </c>
      <c r="E7303">
        <v>24</v>
      </c>
      <c r="F7303" t="s">
        <v>10099</v>
      </c>
      <c r="G7303">
        <v>1.0351175701999999</v>
      </c>
    </row>
    <row r="7304" spans="1:7" x14ac:dyDescent="0.2">
      <c r="A7304" t="str">
        <f t="shared" si="614"/>
        <v>LETM1</v>
      </c>
      <c r="B7304" t="s">
        <v>24</v>
      </c>
      <c r="C7304">
        <v>1857835</v>
      </c>
      <c r="D7304" t="s">
        <v>8</v>
      </c>
      <c r="E7304">
        <v>24</v>
      </c>
      <c r="F7304" t="s">
        <v>10100</v>
      </c>
      <c r="G7304">
        <v>1.77915355263</v>
      </c>
    </row>
    <row r="7305" spans="1:7" x14ac:dyDescent="0.2">
      <c r="A7305" t="str">
        <f t="shared" si="614"/>
        <v>LETM1</v>
      </c>
      <c r="B7305" t="s">
        <v>24</v>
      </c>
      <c r="C7305">
        <v>1857801</v>
      </c>
      <c r="D7305" t="s">
        <v>8</v>
      </c>
      <c r="E7305">
        <v>23</v>
      </c>
      <c r="F7305" t="s">
        <v>10101</v>
      </c>
      <c r="G7305">
        <v>2.4242112556499999E-2</v>
      </c>
    </row>
    <row r="7306" spans="1:7" x14ac:dyDescent="0.2">
      <c r="A7306" t="str">
        <f t="shared" si="614"/>
        <v>LETM1</v>
      </c>
      <c r="B7306" t="s">
        <v>24</v>
      </c>
      <c r="C7306">
        <v>1857992</v>
      </c>
      <c r="D7306" t="s">
        <v>3</v>
      </c>
      <c r="E7306">
        <v>24</v>
      </c>
      <c r="F7306" t="s">
        <v>10102</v>
      </c>
      <c r="G7306">
        <v>3.8483184405299999E-2</v>
      </c>
    </row>
    <row r="7307" spans="1:7" x14ac:dyDescent="0.2">
      <c r="A7307" t="str">
        <f t="shared" si="614"/>
        <v>LETM1</v>
      </c>
      <c r="B7307" t="s">
        <v>24</v>
      </c>
      <c r="C7307">
        <v>1857746</v>
      </c>
      <c r="D7307" t="s">
        <v>3</v>
      </c>
      <c r="E7307">
        <v>24</v>
      </c>
      <c r="F7307" t="s">
        <v>10103</v>
      </c>
      <c r="G7307">
        <v>0.15006923341799999</v>
      </c>
    </row>
    <row r="7308" spans="1:7" x14ac:dyDescent="0.2">
      <c r="A7308" t="str">
        <f t="shared" si="614"/>
        <v>LETM1</v>
      </c>
      <c r="B7308" t="s">
        <v>24</v>
      </c>
      <c r="C7308">
        <v>1857904</v>
      </c>
      <c r="D7308" t="s">
        <v>3</v>
      </c>
      <c r="E7308">
        <v>24</v>
      </c>
      <c r="F7308" t="s">
        <v>10104</v>
      </c>
      <c r="G7308">
        <v>0.124701105029</v>
      </c>
    </row>
    <row r="7309" spans="1:7" x14ac:dyDescent="0.2">
      <c r="A7309" t="str">
        <f t="shared" si="614"/>
        <v>LETM1</v>
      </c>
      <c r="B7309" t="s">
        <v>24</v>
      </c>
      <c r="C7309">
        <v>1857772</v>
      </c>
      <c r="D7309" t="s">
        <v>3</v>
      </c>
      <c r="E7309">
        <v>24</v>
      </c>
      <c r="F7309" t="s">
        <v>10105</v>
      </c>
      <c r="G7309">
        <v>0.18572887717</v>
      </c>
    </row>
    <row r="7310" spans="1:7" x14ac:dyDescent="0.2">
      <c r="A7310" t="str">
        <f t="shared" ref="A7310:A7325" si="615">"LIAS"</f>
        <v>LIAS</v>
      </c>
      <c r="B7310" t="s">
        <v>24</v>
      </c>
      <c r="C7310">
        <v>39460861</v>
      </c>
      <c r="D7310" t="s">
        <v>8</v>
      </c>
      <c r="E7310">
        <v>23</v>
      </c>
      <c r="F7310" t="s">
        <v>10106</v>
      </c>
      <c r="G7310">
        <v>4.64292339705E-2</v>
      </c>
    </row>
    <row r="7311" spans="1:7" x14ac:dyDescent="0.2">
      <c r="A7311" t="str">
        <f t="shared" si="615"/>
        <v>LIAS</v>
      </c>
      <c r="B7311" t="s">
        <v>24</v>
      </c>
      <c r="C7311">
        <v>39460754</v>
      </c>
      <c r="D7311" t="s">
        <v>8</v>
      </c>
      <c r="E7311">
        <v>24</v>
      </c>
      <c r="F7311" t="s">
        <v>10107</v>
      </c>
      <c r="G7311">
        <v>0.189518719689</v>
      </c>
    </row>
    <row r="7312" spans="1:7" x14ac:dyDescent="0.2">
      <c r="A7312" t="str">
        <f t="shared" si="615"/>
        <v>LIAS</v>
      </c>
      <c r="B7312" t="s">
        <v>24</v>
      </c>
      <c r="C7312">
        <v>39460674</v>
      </c>
      <c r="D7312" t="s">
        <v>3</v>
      </c>
      <c r="E7312">
        <v>23</v>
      </c>
      <c r="F7312" t="s">
        <v>10108</v>
      </c>
      <c r="G7312">
        <v>0.17175554461500001</v>
      </c>
    </row>
    <row r="7313" spans="1:7" x14ac:dyDescent="0.2">
      <c r="A7313" t="str">
        <f t="shared" si="615"/>
        <v>LIAS</v>
      </c>
      <c r="B7313" t="s">
        <v>24</v>
      </c>
      <c r="C7313">
        <v>39460685</v>
      </c>
      <c r="D7313" t="s">
        <v>3</v>
      </c>
      <c r="E7313">
        <v>24</v>
      </c>
      <c r="F7313" t="s">
        <v>10109</v>
      </c>
      <c r="G7313">
        <v>1.1303494973599999</v>
      </c>
    </row>
    <row r="7314" spans="1:7" x14ac:dyDescent="0.2">
      <c r="A7314" t="str">
        <f t="shared" si="615"/>
        <v>LIAS</v>
      </c>
      <c r="B7314" t="s">
        <v>24</v>
      </c>
      <c r="C7314">
        <v>39460825</v>
      </c>
      <c r="D7314" t="s">
        <v>3</v>
      </c>
      <c r="E7314">
        <v>24</v>
      </c>
      <c r="F7314" t="s">
        <v>10110</v>
      </c>
      <c r="G7314">
        <v>0.118477956499</v>
      </c>
    </row>
    <row r="7315" spans="1:7" x14ac:dyDescent="0.2">
      <c r="A7315" t="str">
        <f t="shared" si="615"/>
        <v>LIAS</v>
      </c>
      <c r="B7315" t="s">
        <v>24</v>
      </c>
      <c r="C7315">
        <v>39460777</v>
      </c>
      <c r="D7315" t="s">
        <v>3</v>
      </c>
      <c r="E7315">
        <v>23</v>
      </c>
      <c r="F7315" t="s">
        <v>10111</v>
      </c>
      <c r="G7315">
        <v>0.158954483737</v>
      </c>
    </row>
    <row r="7316" spans="1:7" x14ac:dyDescent="0.2">
      <c r="A7316" t="str">
        <f t="shared" si="615"/>
        <v>LIAS</v>
      </c>
      <c r="B7316" t="s">
        <v>24</v>
      </c>
      <c r="C7316">
        <v>39460621</v>
      </c>
      <c r="D7316" t="s">
        <v>3</v>
      </c>
      <c r="E7316">
        <v>24</v>
      </c>
      <c r="F7316" t="s">
        <v>10112</v>
      </c>
      <c r="G7316">
        <v>-9.2848640954900002E-2</v>
      </c>
    </row>
    <row r="7317" spans="1:7" x14ac:dyDescent="0.2">
      <c r="A7317" t="str">
        <f t="shared" si="615"/>
        <v>LIAS</v>
      </c>
      <c r="B7317" t="s">
        <v>24</v>
      </c>
      <c r="C7317">
        <v>39460685</v>
      </c>
      <c r="D7317" t="s">
        <v>3</v>
      </c>
      <c r="E7317">
        <v>23</v>
      </c>
      <c r="F7317" t="s">
        <v>10113</v>
      </c>
      <c r="G7317">
        <v>1.01519326336</v>
      </c>
    </row>
    <row r="7318" spans="1:7" x14ac:dyDescent="0.2">
      <c r="A7318" t="str">
        <f t="shared" si="615"/>
        <v>LIAS</v>
      </c>
      <c r="B7318" t="s">
        <v>24</v>
      </c>
      <c r="C7318">
        <v>39460734</v>
      </c>
      <c r="D7318" t="s">
        <v>8</v>
      </c>
      <c r="E7318">
        <v>23</v>
      </c>
      <c r="F7318" t="s">
        <v>10114</v>
      </c>
      <c r="G7318">
        <v>0.46324404306900002</v>
      </c>
    </row>
    <row r="7319" spans="1:7" x14ac:dyDescent="0.2">
      <c r="A7319" t="str">
        <f t="shared" si="615"/>
        <v>LIAS</v>
      </c>
      <c r="B7319" t="s">
        <v>24</v>
      </c>
      <c r="C7319">
        <v>39460657</v>
      </c>
      <c r="D7319" t="s">
        <v>8</v>
      </c>
      <c r="E7319">
        <v>23</v>
      </c>
      <c r="F7319" t="s">
        <v>10115</v>
      </c>
      <c r="G7319">
        <v>6.3543320296400002E-2</v>
      </c>
    </row>
    <row r="7320" spans="1:7" x14ac:dyDescent="0.2">
      <c r="A7320" t="str">
        <f t="shared" si="615"/>
        <v>LIAS</v>
      </c>
      <c r="B7320" t="s">
        <v>24</v>
      </c>
      <c r="C7320">
        <v>39460755</v>
      </c>
      <c r="D7320" t="s">
        <v>8</v>
      </c>
      <c r="E7320">
        <v>23</v>
      </c>
      <c r="F7320" t="s">
        <v>10116</v>
      </c>
      <c r="G7320">
        <v>0.142194707837</v>
      </c>
    </row>
    <row r="7321" spans="1:7" x14ac:dyDescent="0.2">
      <c r="A7321" t="str">
        <f t="shared" si="615"/>
        <v>LIAS</v>
      </c>
      <c r="B7321" t="s">
        <v>24</v>
      </c>
      <c r="C7321">
        <v>39460781</v>
      </c>
      <c r="D7321" t="s">
        <v>8</v>
      </c>
      <c r="E7321">
        <v>24</v>
      </c>
      <c r="F7321" t="s">
        <v>10117</v>
      </c>
      <c r="G7321">
        <v>-8.0644746082800006E-2</v>
      </c>
    </row>
    <row r="7322" spans="1:7" x14ac:dyDescent="0.2">
      <c r="A7322" t="str">
        <f t="shared" si="615"/>
        <v>LIAS</v>
      </c>
      <c r="B7322" t="s">
        <v>24</v>
      </c>
      <c r="C7322">
        <v>39460807</v>
      </c>
      <c r="D7322" t="s">
        <v>8</v>
      </c>
      <c r="E7322">
        <v>24</v>
      </c>
      <c r="F7322" t="s">
        <v>10118</v>
      </c>
      <c r="G7322">
        <v>5.8634142131199999E-3</v>
      </c>
    </row>
    <row r="7323" spans="1:7" x14ac:dyDescent="0.2">
      <c r="A7323" t="str">
        <f t="shared" si="615"/>
        <v>LIAS</v>
      </c>
      <c r="B7323" t="s">
        <v>24</v>
      </c>
      <c r="C7323">
        <v>39460815</v>
      </c>
      <c r="D7323" t="s">
        <v>8</v>
      </c>
      <c r="E7323">
        <v>23</v>
      </c>
      <c r="F7323" t="s">
        <v>10119</v>
      </c>
      <c r="G7323">
        <v>6.2689244034400002E-2</v>
      </c>
    </row>
    <row r="7324" spans="1:7" x14ac:dyDescent="0.2">
      <c r="A7324" t="str">
        <f t="shared" si="615"/>
        <v>LIAS</v>
      </c>
      <c r="B7324" t="s">
        <v>24</v>
      </c>
      <c r="C7324">
        <v>39460679</v>
      </c>
      <c r="D7324" t="s">
        <v>3</v>
      </c>
      <c r="E7324">
        <v>23</v>
      </c>
      <c r="F7324" t="s">
        <v>10120</v>
      </c>
      <c r="G7324">
        <v>0.85445723927600004</v>
      </c>
    </row>
    <row r="7325" spans="1:7" x14ac:dyDescent="0.2">
      <c r="A7325" t="str">
        <f t="shared" si="615"/>
        <v>LIAS</v>
      </c>
      <c r="B7325" t="s">
        <v>24</v>
      </c>
      <c r="C7325">
        <v>39460725</v>
      </c>
      <c r="D7325" t="s">
        <v>3</v>
      </c>
      <c r="E7325">
        <v>24</v>
      </c>
      <c r="F7325" t="s">
        <v>10121</v>
      </c>
      <c r="G7325">
        <v>0.39728866822199999</v>
      </c>
    </row>
    <row r="7326" spans="1:7" x14ac:dyDescent="0.2">
      <c r="A7326" t="str">
        <f t="shared" ref="A7326:A7335" si="616">"LIN7C"</f>
        <v>LIN7C</v>
      </c>
      <c r="B7326" t="s">
        <v>291</v>
      </c>
      <c r="C7326">
        <v>27528146</v>
      </c>
      <c r="D7326" t="s">
        <v>8</v>
      </c>
      <c r="E7326">
        <v>24</v>
      </c>
      <c r="F7326" t="s">
        <v>10122</v>
      </c>
      <c r="G7326">
        <v>0.112529906205</v>
      </c>
    </row>
    <row r="7327" spans="1:7" x14ac:dyDescent="0.2">
      <c r="A7327" t="str">
        <f t="shared" si="616"/>
        <v>LIN7C</v>
      </c>
      <c r="B7327" t="s">
        <v>291</v>
      </c>
      <c r="C7327">
        <v>27528284</v>
      </c>
      <c r="D7327" t="s">
        <v>3</v>
      </c>
      <c r="E7327">
        <v>23</v>
      </c>
      <c r="F7327" t="s">
        <v>10123</v>
      </c>
      <c r="G7327">
        <v>0.49155009610200001</v>
      </c>
    </row>
    <row r="7328" spans="1:7" x14ac:dyDescent="0.2">
      <c r="A7328" t="str">
        <f t="shared" si="616"/>
        <v>LIN7C</v>
      </c>
      <c r="B7328" t="s">
        <v>291</v>
      </c>
      <c r="C7328">
        <v>27528272</v>
      </c>
      <c r="D7328" t="s">
        <v>3</v>
      </c>
      <c r="E7328">
        <v>24</v>
      </c>
      <c r="F7328" t="s">
        <v>10124</v>
      </c>
      <c r="G7328">
        <v>0.59351106067199999</v>
      </c>
    </row>
    <row r="7329" spans="1:7" x14ac:dyDescent="0.2">
      <c r="A7329" t="str">
        <f t="shared" si="616"/>
        <v>LIN7C</v>
      </c>
      <c r="B7329" t="s">
        <v>291</v>
      </c>
      <c r="C7329">
        <v>27528261</v>
      </c>
      <c r="D7329" t="s">
        <v>3</v>
      </c>
      <c r="E7329">
        <v>23</v>
      </c>
      <c r="F7329" t="s">
        <v>10125</v>
      </c>
      <c r="G7329">
        <v>1.6831219609500001</v>
      </c>
    </row>
    <row r="7330" spans="1:7" x14ac:dyDescent="0.2">
      <c r="A7330" t="str">
        <f t="shared" si="616"/>
        <v>LIN7C</v>
      </c>
      <c r="B7330" t="s">
        <v>291</v>
      </c>
      <c r="C7330">
        <v>27528238</v>
      </c>
      <c r="D7330" t="s">
        <v>3</v>
      </c>
      <c r="E7330">
        <v>24</v>
      </c>
      <c r="F7330" t="s">
        <v>10126</v>
      </c>
      <c r="G7330">
        <v>0.52629187891499996</v>
      </c>
    </row>
    <row r="7331" spans="1:7" x14ac:dyDescent="0.2">
      <c r="A7331" t="str">
        <f t="shared" si="616"/>
        <v>LIN7C</v>
      </c>
      <c r="B7331" t="s">
        <v>291</v>
      </c>
      <c r="C7331">
        <v>27528223</v>
      </c>
      <c r="D7331" t="s">
        <v>3</v>
      </c>
      <c r="E7331">
        <v>24</v>
      </c>
      <c r="F7331" t="s">
        <v>10127</v>
      </c>
      <c r="G7331">
        <v>0.72336697837399999</v>
      </c>
    </row>
    <row r="7332" spans="1:7" x14ac:dyDescent="0.2">
      <c r="A7332" t="str">
        <f t="shared" si="616"/>
        <v>LIN7C</v>
      </c>
      <c r="B7332" t="s">
        <v>291</v>
      </c>
      <c r="C7332">
        <v>27528168</v>
      </c>
      <c r="D7332" t="s">
        <v>8</v>
      </c>
      <c r="E7332">
        <v>24</v>
      </c>
      <c r="F7332" t="s">
        <v>10128</v>
      </c>
      <c r="G7332">
        <v>0.13996632399200001</v>
      </c>
    </row>
    <row r="7333" spans="1:7" x14ac:dyDescent="0.2">
      <c r="A7333" t="str">
        <f t="shared" si="616"/>
        <v>LIN7C</v>
      </c>
      <c r="B7333" t="s">
        <v>291</v>
      </c>
      <c r="C7333">
        <v>27528091</v>
      </c>
      <c r="D7333" t="s">
        <v>3</v>
      </c>
      <c r="E7333">
        <v>22</v>
      </c>
      <c r="F7333" t="s">
        <v>10129</v>
      </c>
      <c r="G7333">
        <v>0.395411368544</v>
      </c>
    </row>
    <row r="7334" spans="1:7" x14ac:dyDescent="0.2">
      <c r="A7334" t="str">
        <f t="shared" si="616"/>
        <v>LIN7C</v>
      </c>
      <c r="B7334" t="s">
        <v>291</v>
      </c>
      <c r="C7334">
        <v>27528196</v>
      </c>
      <c r="D7334" t="s">
        <v>3</v>
      </c>
      <c r="E7334">
        <v>23</v>
      </c>
      <c r="F7334" t="s">
        <v>10130</v>
      </c>
      <c r="G7334">
        <v>0.14910716240800001</v>
      </c>
    </row>
    <row r="7335" spans="1:7" x14ac:dyDescent="0.2">
      <c r="A7335" t="str">
        <f t="shared" si="616"/>
        <v>LIN7C</v>
      </c>
      <c r="B7335" t="s">
        <v>291</v>
      </c>
      <c r="C7335">
        <v>27528050</v>
      </c>
      <c r="D7335" t="s">
        <v>3</v>
      </c>
      <c r="E7335">
        <v>24</v>
      </c>
      <c r="F7335" t="s">
        <v>10131</v>
      </c>
      <c r="G7335">
        <v>0.21164429032199999</v>
      </c>
    </row>
    <row r="7336" spans="1:7" x14ac:dyDescent="0.2">
      <c r="A7336" t="str">
        <f t="shared" ref="A7336:A7345" si="617">"LIPT1"</f>
        <v>LIPT1</v>
      </c>
      <c r="B7336" t="s">
        <v>161</v>
      </c>
      <c r="C7336">
        <v>99771478</v>
      </c>
      <c r="D7336" t="s">
        <v>3</v>
      </c>
      <c r="E7336">
        <v>24</v>
      </c>
      <c r="F7336" t="s">
        <v>10132</v>
      </c>
      <c r="G7336">
        <v>1.6832278604699999</v>
      </c>
    </row>
    <row r="7337" spans="1:7" x14ac:dyDescent="0.2">
      <c r="A7337" t="str">
        <f t="shared" si="617"/>
        <v>LIPT1</v>
      </c>
      <c r="B7337" t="s">
        <v>161</v>
      </c>
      <c r="C7337">
        <v>99771628</v>
      </c>
      <c r="D7337" t="s">
        <v>3</v>
      </c>
      <c r="E7337">
        <v>22</v>
      </c>
      <c r="F7337" t="s">
        <v>10133</v>
      </c>
      <c r="G7337">
        <v>8.1082709230700004E-2</v>
      </c>
    </row>
    <row r="7338" spans="1:7" x14ac:dyDescent="0.2">
      <c r="A7338" t="str">
        <f t="shared" si="617"/>
        <v>LIPT1</v>
      </c>
      <c r="B7338" t="s">
        <v>161</v>
      </c>
      <c r="C7338">
        <v>99771539</v>
      </c>
      <c r="D7338" t="s">
        <v>3</v>
      </c>
      <c r="E7338">
        <v>24</v>
      </c>
      <c r="F7338" t="s">
        <v>10134</v>
      </c>
      <c r="G7338">
        <v>2.4437868294299999E-2</v>
      </c>
    </row>
    <row r="7339" spans="1:7" x14ac:dyDescent="0.2">
      <c r="A7339" t="str">
        <f t="shared" si="617"/>
        <v>LIPT1</v>
      </c>
      <c r="B7339" t="s">
        <v>161</v>
      </c>
      <c r="C7339">
        <v>99771489</v>
      </c>
      <c r="D7339" t="s">
        <v>3</v>
      </c>
      <c r="E7339">
        <v>23</v>
      </c>
      <c r="F7339" t="s">
        <v>10135</v>
      </c>
      <c r="G7339">
        <v>0.758140935297</v>
      </c>
    </row>
    <row r="7340" spans="1:7" x14ac:dyDescent="0.2">
      <c r="A7340" t="str">
        <f t="shared" si="617"/>
        <v>LIPT1</v>
      </c>
      <c r="B7340" t="s">
        <v>161</v>
      </c>
      <c r="C7340">
        <v>99771553</v>
      </c>
      <c r="D7340" t="s">
        <v>8</v>
      </c>
      <c r="E7340">
        <v>23</v>
      </c>
      <c r="F7340" t="s">
        <v>10136</v>
      </c>
      <c r="G7340">
        <v>7.8894188611199997E-2</v>
      </c>
    </row>
    <row r="7341" spans="1:7" x14ac:dyDescent="0.2">
      <c r="A7341" t="str">
        <f t="shared" si="617"/>
        <v>LIPT1</v>
      </c>
      <c r="B7341" t="s">
        <v>161</v>
      </c>
      <c r="C7341">
        <v>99771450</v>
      </c>
      <c r="D7341" t="s">
        <v>8</v>
      </c>
      <c r="E7341">
        <v>24</v>
      </c>
      <c r="F7341" t="s">
        <v>10137</v>
      </c>
      <c r="G7341">
        <v>0.21219683123899999</v>
      </c>
    </row>
    <row r="7342" spans="1:7" x14ac:dyDescent="0.2">
      <c r="A7342" t="str">
        <f t="shared" si="617"/>
        <v>LIPT1</v>
      </c>
      <c r="B7342" t="s">
        <v>161</v>
      </c>
      <c r="C7342">
        <v>99771567</v>
      </c>
      <c r="D7342" t="s">
        <v>8</v>
      </c>
      <c r="E7342">
        <v>22</v>
      </c>
      <c r="F7342" t="s">
        <v>10138</v>
      </c>
      <c r="G7342">
        <v>0.55863120423599999</v>
      </c>
    </row>
    <row r="7343" spans="1:7" x14ac:dyDescent="0.2">
      <c r="A7343" t="str">
        <f t="shared" si="617"/>
        <v>LIPT1</v>
      </c>
      <c r="B7343" t="s">
        <v>161</v>
      </c>
      <c r="C7343">
        <v>99771615</v>
      </c>
      <c r="D7343" t="s">
        <v>8</v>
      </c>
      <c r="E7343">
        <v>23</v>
      </c>
      <c r="F7343" t="s">
        <v>10139</v>
      </c>
      <c r="G7343">
        <v>0.31605935715599998</v>
      </c>
    </row>
    <row r="7344" spans="1:7" x14ac:dyDescent="0.2">
      <c r="A7344" t="str">
        <f t="shared" si="617"/>
        <v>LIPT1</v>
      </c>
      <c r="B7344" t="s">
        <v>161</v>
      </c>
      <c r="C7344">
        <v>99771609</v>
      </c>
      <c r="D7344" t="s">
        <v>8</v>
      </c>
      <c r="E7344">
        <v>23</v>
      </c>
      <c r="F7344" t="s">
        <v>10140</v>
      </c>
      <c r="G7344">
        <v>0.28643531845800002</v>
      </c>
    </row>
    <row r="7345" spans="1:7" x14ac:dyDescent="0.2">
      <c r="A7345" t="str">
        <f t="shared" si="617"/>
        <v>LIPT1</v>
      </c>
      <c r="B7345" t="s">
        <v>161</v>
      </c>
      <c r="C7345">
        <v>99771543</v>
      </c>
      <c r="D7345" t="s">
        <v>8</v>
      </c>
      <c r="E7345">
        <v>24</v>
      </c>
      <c r="F7345" t="s">
        <v>10141</v>
      </c>
      <c r="G7345">
        <v>0.27362080266099997</v>
      </c>
    </row>
    <row r="7346" spans="1:7" x14ac:dyDescent="0.2">
      <c r="A7346" t="str">
        <f t="shared" ref="A7346:A7355" si="618">"LONP1"</f>
        <v>LONP1</v>
      </c>
      <c r="B7346" t="s">
        <v>245</v>
      </c>
      <c r="C7346">
        <v>5720235</v>
      </c>
      <c r="D7346" t="s">
        <v>8</v>
      </c>
      <c r="E7346">
        <v>24</v>
      </c>
      <c r="F7346" t="s">
        <v>10142</v>
      </c>
      <c r="G7346">
        <v>8.3684036616999996E-2</v>
      </c>
    </row>
    <row r="7347" spans="1:7" x14ac:dyDescent="0.2">
      <c r="A7347" t="str">
        <f t="shared" si="618"/>
        <v>LONP1</v>
      </c>
      <c r="B7347" t="s">
        <v>245</v>
      </c>
      <c r="C7347">
        <v>5720011</v>
      </c>
      <c r="D7347" t="s">
        <v>3</v>
      </c>
      <c r="E7347">
        <v>24</v>
      </c>
      <c r="F7347" t="s">
        <v>10143</v>
      </c>
      <c r="G7347">
        <v>0.10215088661799999</v>
      </c>
    </row>
    <row r="7348" spans="1:7" x14ac:dyDescent="0.2">
      <c r="A7348" t="str">
        <f t="shared" si="618"/>
        <v>LONP1</v>
      </c>
      <c r="B7348" t="s">
        <v>245</v>
      </c>
      <c r="C7348">
        <v>5720294</v>
      </c>
      <c r="D7348" t="s">
        <v>8</v>
      </c>
      <c r="E7348">
        <v>24</v>
      </c>
      <c r="F7348" t="s">
        <v>10144</v>
      </c>
      <c r="G7348">
        <v>1.5575223821500001E-2</v>
      </c>
    </row>
    <row r="7349" spans="1:7" x14ac:dyDescent="0.2">
      <c r="A7349" t="str">
        <f t="shared" si="618"/>
        <v>LONP1</v>
      </c>
      <c r="B7349" t="s">
        <v>245</v>
      </c>
      <c r="C7349">
        <v>5720289</v>
      </c>
      <c r="D7349" t="s">
        <v>8</v>
      </c>
      <c r="E7349">
        <v>24</v>
      </c>
      <c r="F7349" t="s">
        <v>10145</v>
      </c>
      <c r="G7349">
        <v>-3.5132590554599998E-3</v>
      </c>
    </row>
    <row r="7350" spans="1:7" x14ac:dyDescent="0.2">
      <c r="A7350" t="str">
        <f t="shared" si="618"/>
        <v>LONP1</v>
      </c>
      <c r="B7350" t="s">
        <v>245</v>
      </c>
      <c r="C7350">
        <v>5720263</v>
      </c>
      <c r="D7350" t="s">
        <v>8</v>
      </c>
      <c r="E7350">
        <v>24</v>
      </c>
      <c r="F7350" t="s">
        <v>10146</v>
      </c>
      <c r="G7350">
        <v>7.8712264471999999E-2</v>
      </c>
    </row>
    <row r="7351" spans="1:7" x14ac:dyDescent="0.2">
      <c r="A7351" t="str">
        <f t="shared" si="618"/>
        <v>LONP1</v>
      </c>
      <c r="B7351" t="s">
        <v>245</v>
      </c>
      <c r="C7351">
        <v>5720036</v>
      </c>
      <c r="D7351" t="s">
        <v>3</v>
      </c>
      <c r="E7351">
        <v>23</v>
      </c>
      <c r="F7351" t="s">
        <v>10147</v>
      </c>
      <c r="G7351">
        <v>1.5021655995100001E-2</v>
      </c>
    </row>
    <row r="7352" spans="1:7" x14ac:dyDescent="0.2">
      <c r="A7352" t="str">
        <f t="shared" si="618"/>
        <v>LONP1</v>
      </c>
      <c r="B7352" t="s">
        <v>245</v>
      </c>
      <c r="C7352">
        <v>5720161</v>
      </c>
      <c r="D7352" t="s">
        <v>8</v>
      </c>
      <c r="E7352">
        <v>24</v>
      </c>
      <c r="F7352" t="s">
        <v>10148</v>
      </c>
      <c r="G7352">
        <v>6.5427192487099994E-2</v>
      </c>
    </row>
    <row r="7353" spans="1:7" x14ac:dyDescent="0.2">
      <c r="A7353" t="str">
        <f t="shared" si="618"/>
        <v>LONP1</v>
      </c>
      <c r="B7353" t="s">
        <v>245</v>
      </c>
      <c r="C7353">
        <v>5720228</v>
      </c>
      <c r="D7353" t="s">
        <v>3</v>
      </c>
      <c r="E7353">
        <v>24</v>
      </c>
      <c r="F7353" t="s">
        <v>10149</v>
      </c>
      <c r="G7353">
        <v>1.94697027725E-2</v>
      </c>
    </row>
    <row r="7354" spans="1:7" x14ac:dyDescent="0.2">
      <c r="A7354" t="str">
        <f t="shared" si="618"/>
        <v>LONP1</v>
      </c>
      <c r="B7354" t="s">
        <v>245</v>
      </c>
      <c r="C7354">
        <v>5720126</v>
      </c>
      <c r="D7354" t="s">
        <v>3</v>
      </c>
      <c r="E7354">
        <v>22</v>
      </c>
      <c r="F7354" t="s">
        <v>10150</v>
      </c>
      <c r="G7354">
        <v>2.3298478384300001</v>
      </c>
    </row>
    <row r="7355" spans="1:7" x14ac:dyDescent="0.2">
      <c r="A7355" t="str">
        <f t="shared" si="618"/>
        <v>LONP1</v>
      </c>
      <c r="B7355" t="s">
        <v>245</v>
      </c>
      <c r="C7355">
        <v>5720145</v>
      </c>
      <c r="D7355" t="s">
        <v>3</v>
      </c>
      <c r="E7355">
        <v>24</v>
      </c>
      <c r="F7355" t="s">
        <v>10151</v>
      </c>
      <c r="G7355">
        <v>0.56800127494899999</v>
      </c>
    </row>
    <row r="7356" spans="1:7" x14ac:dyDescent="0.2">
      <c r="A7356" t="str">
        <f t="shared" ref="A7356:A7365" si="619">"LOXL2"</f>
        <v>LOXL2</v>
      </c>
      <c r="B7356" t="s">
        <v>1491</v>
      </c>
      <c r="C7356">
        <v>23261585</v>
      </c>
      <c r="D7356" t="s">
        <v>8</v>
      </c>
      <c r="E7356">
        <v>24</v>
      </c>
      <c r="F7356" t="s">
        <v>10152</v>
      </c>
      <c r="G7356">
        <v>-3.6134721505299998E-2</v>
      </c>
    </row>
    <row r="7357" spans="1:7" x14ac:dyDescent="0.2">
      <c r="A7357" t="str">
        <f t="shared" si="619"/>
        <v>LOXL2</v>
      </c>
      <c r="B7357" t="s">
        <v>1491</v>
      </c>
      <c r="C7357">
        <v>23261489</v>
      </c>
      <c r="D7357" t="s">
        <v>3</v>
      </c>
      <c r="E7357">
        <v>24</v>
      </c>
      <c r="F7357" t="s">
        <v>10153</v>
      </c>
      <c r="G7357">
        <v>6.1569926184E-2</v>
      </c>
    </row>
    <row r="7358" spans="1:7" x14ac:dyDescent="0.2">
      <c r="A7358" t="str">
        <f t="shared" si="619"/>
        <v>LOXL2</v>
      </c>
      <c r="B7358" t="s">
        <v>1491</v>
      </c>
      <c r="C7358">
        <v>23261509</v>
      </c>
      <c r="D7358" t="s">
        <v>3</v>
      </c>
      <c r="E7358">
        <v>23</v>
      </c>
      <c r="F7358" t="s">
        <v>10154</v>
      </c>
      <c r="G7358">
        <v>1.1064114891200001</v>
      </c>
    </row>
    <row r="7359" spans="1:7" x14ac:dyDescent="0.2">
      <c r="A7359" t="str">
        <f t="shared" si="619"/>
        <v>LOXL2</v>
      </c>
      <c r="B7359" t="s">
        <v>1491</v>
      </c>
      <c r="C7359">
        <v>23261547</v>
      </c>
      <c r="D7359" t="s">
        <v>3</v>
      </c>
      <c r="E7359">
        <v>24</v>
      </c>
      <c r="F7359" t="s">
        <v>10155</v>
      </c>
      <c r="G7359">
        <v>-8.2469957734199999E-3</v>
      </c>
    </row>
    <row r="7360" spans="1:7" x14ac:dyDescent="0.2">
      <c r="A7360" t="str">
        <f t="shared" si="619"/>
        <v>LOXL2</v>
      </c>
      <c r="B7360" t="s">
        <v>1491</v>
      </c>
      <c r="C7360">
        <v>23261696</v>
      </c>
      <c r="D7360" t="s">
        <v>3</v>
      </c>
      <c r="E7360">
        <v>24</v>
      </c>
      <c r="F7360" t="s">
        <v>10156</v>
      </c>
      <c r="G7360">
        <v>1.6351214651999999</v>
      </c>
    </row>
    <row r="7361" spans="1:7" x14ac:dyDescent="0.2">
      <c r="A7361" t="str">
        <f t="shared" si="619"/>
        <v>LOXL2</v>
      </c>
      <c r="B7361" t="s">
        <v>1491</v>
      </c>
      <c r="C7361">
        <v>23261715</v>
      </c>
      <c r="D7361" t="s">
        <v>3</v>
      </c>
      <c r="E7361">
        <v>23</v>
      </c>
      <c r="F7361" t="s">
        <v>10157</v>
      </c>
      <c r="G7361">
        <v>0.25846704568599999</v>
      </c>
    </row>
    <row r="7362" spans="1:7" x14ac:dyDescent="0.2">
      <c r="A7362" t="str">
        <f t="shared" si="619"/>
        <v>LOXL2</v>
      </c>
      <c r="B7362" t="s">
        <v>1491</v>
      </c>
      <c r="C7362">
        <v>23261798</v>
      </c>
      <c r="D7362" t="s">
        <v>8</v>
      </c>
      <c r="E7362">
        <v>24</v>
      </c>
      <c r="F7362" t="s">
        <v>10158</v>
      </c>
      <c r="G7362">
        <v>9.3339468970599998E-2</v>
      </c>
    </row>
    <row r="7363" spans="1:7" x14ac:dyDescent="0.2">
      <c r="A7363" t="str">
        <f t="shared" si="619"/>
        <v>LOXL2</v>
      </c>
      <c r="B7363" t="s">
        <v>1491</v>
      </c>
      <c r="C7363">
        <v>23261612</v>
      </c>
      <c r="D7363" t="s">
        <v>8</v>
      </c>
      <c r="E7363">
        <v>24</v>
      </c>
      <c r="F7363" t="s">
        <v>10159</v>
      </c>
      <c r="G7363">
        <v>4.9930513336000001E-2</v>
      </c>
    </row>
    <row r="7364" spans="1:7" x14ac:dyDescent="0.2">
      <c r="A7364" t="str">
        <f t="shared" si="619"/>
        <v>LOXL2</v>
      </c>
      <c r="B7364" t="s">
        <v>1491</v>
      </c>
      <c r="C7364">
        <v>23261565</v>
      </c>
      <c r="D7364" t="s">
        <v>8</v>
      </c>
      <c r="E7364">
        <v>24</v>
      </c>
      <c r="F7364" t="s">
        <v>10160</v>
      </c>
      <c r="G7364">
        <v>2.7213169045900001E-2</v>
      </c>
    </row>
    <row r="7365" spans="1:7" x14ac:dyDescent="0.2">
      <c r="A7365" t="str">
        <f t="shared" si="619"/>
        <v>LOXL2</v>
      </c>
      <c r="B7365" t="s">
        <v>1491</v>
      </c>
      <c r="C7365">
        <v>23261476</v>
      </c>
      <c r="D7365" t="s">
        <v>8</v>
      </c>
      <c r="E7365">
        <v>24</v>
      </c>
      <c r="F7365" t="s">
        <v>10161</v>
      </c>
      <c r="G7365">
        <v>-3.5134772066599998E-2</v>
      </c>
    </row>
    <row r="7366" spans="1:7" x14ac:dyDescent="0.2">
      <c r="A7366" t="str">
        <f t="shared" ref="A7366:A7383" si="620">"LRIF1"</f>
        <v>LRIF1</v>
      </c>
      <c r="B7366" t="s">
        <v>35</v>
      </c>
      <c r="C7366">
        <v>111506452</v>
      </c>
      <c r="D7366" t="s">
        <v>8</v>
      </c>
      <c r="E7366">
        <v>24</v>
      </c>
      <c r="F7366" t="s">
        <v>10162</v>
      </c>
      <c r="G7366">
        <v>0.59664476177799997</v>
      </c>
    </row>
    <row r="7367" spans="1:7" x14ac:dyDescent="0.2">
      <c r="A7367" t="str">
        <f t="shared" si="620"/>
        <v>LRIF1</v>
      </c>
      <c r="B7367" t="s">
        <v>35</v>
      </c>
      <c r="C7367">
        <v>111506461</v>
      </c>
      <c r="D7367" t="s">
        <v>8</v>
      </c>
      <c r="E7367">
        <v>24</v>
      </c>
      <c r="F7367" t="s">
        <v>10163</v>
      </c>
      <c r="G7367">
        <v>1.2219608584699999</v>
      </c>
    </row>
    <row r="7368" spans="1:7" x14ac:dyDescent="0.2">
      <c r="A7368" t="str">
        <f t="shared" si="620"/>
        <v>LRIF1</v>
      </c>
      <c r="B7368" t="s">
        <v>35</v>
      </c>
      <c r="C7368">
        <v>111506528</v>
      </c>
      <c r="D7368" t="s">
        <v>3</v>
      </c>
      <c r="E7368">
        <v>24</v>
      </c>
      <c r="F7368" t="s">
        <v>10164</v>
      </c>
      <c r="G7368">
        <v>0.69683465204399997</v>
      </c>
    </row>
    <row r="7369" spans="1:7" x14ac:dyDescent="0.2">
      <c r="A7369" t="str">
        <f t="shared" si="620"/>
        <v>LRIF1</v>
      </c>
      <c r="B7369" t="s">
        <v>35</v>
      </c>
      <c r="C7369">
        <v>111506434</v>
      </c>
      <c r="D7369" t="s">
        <v>8</v>
      </c>
      <c r="E7369">
        <v>24</v>
      </c>
      <c r="F7369" t="s">
        <v>10165</v>
      </c>
      <c r="G7369">
        <v>0.68129027505399997</v>
      </c>
    </row>
    <row r="7370" spans="1:7" x14ac:dyDescent="0.2">
      <c r="A7370" t="str">
        <f t="shared" si="620"/>
        <v>LRIF1</v>
      </c>
      <c r="B7370" t="s">
        <v>35</v>
      </c>
      <c r="C7370">
        <v>111495478</v>
      </c>
      <c r="D7370" t="s">
        <v>8</v>
      </c>
      <c r="E7370">
        <v>26</v>
      </c>
      <c r="F7370" t="s">
        <v>10166</v>
      </c>
      <c r="G7370">
        <v>0.118103605281</v>
      </c>
    </row>
    <row r="7371" spans="1:7" x14ac:dyDescent="0.2">
      <c r="A7371" t="str">
        <f t="shared" si="620"/>
        <v>LRIF1</v>
      </c>
      <c r="B7371" t="s">
        <v>35</v>
      </c>
      <c r="C7371">
        <v>111495366</v>
      </c>
      <c r="D7371" t="s">
        <v>8</v>
      </c>
      <c r="E7371">
        <v>25</v>
      </c>
      <c r="F7371" t="s">
        <v>10167</v>
      </c>
      <c r="G7371">
        <v>-5.41596145409E-2</v>
      </c>
    </row>
    <row r="7372" spans="1:7" x14ac:dyDescent="0.2">
      <c r="A7372" t="str">
        <f t="shared" si="620"/>
        <v>LRIF1</v>
      </c>
      <c r="B7372" t="s">
        <v>35</v>
      </c>
      <c r="C7372">
        <v>111495360</v>
      </c>
      <c r="D7372" t="s">
        <v>8</v>
      </c>
      <c r="E7372">
        <v>26</v>
      </c>
      <c r="F7372" t="s">
        <v>10168</v>
      </c>
      <c r="G7372">
        <v>7.7959318471299999E-2</v>
      </c>
    </row>
    <row r="7373" spans="1:7" x14ac:dyDescent="0.2">
      <c r="A7373" t="str">
        <f t="shared" si="620"/>
        <v>LRIF1</v>
      </c>
      <c r="B7373" t="s">
        <v>35</v>
      </c>
      <c r="C7373">
        <v>111495336</v>
      </c>
      <c r="D7373" t="s">
        <v>8</v>
      </c>
      <c r="E7373">
        <v>26</v>
      </c>
      <c r="F7373" t="s">
        <v>10169</v>
      </c>
      <c r="G7373">
        <v>0.262504435536</v>
      </c>
    </row>
    <row r="7374" spans="1:7" x14ac:dyDescent="0.2">
      <c r="A7374" t="str">
        <f t="shared" si="620"/>
        <v>LRIF1</v>
      </c>
      <c r="B7374" t="s">
        <v>35</v>
      </c>
      <c r="C7374">
        <v>111506585</v>
      </c>
      <c r="D7374" t="s">
        <v>3</v>
      </c>
      <c r="E7374">
        <v>23</v>
      </c>
      <c r="F7374" t="s">
        <v>10170</v>
      </c>
      <c r="G7374">
        <v>0.947361153914</v>
      </c>
    </row>
    <row r="7375" spans="1:7" x14ac:dyDescent="0.2">
      <c r="A7375" t="str">
        <f t="shared" si="620"/>
        <v>LRIF1</v>
      </c>
      <c r="B7375" t="s">
        <v>35</v>
      </c>
      <c r="C7375">
        <v>111506575</v>
      </c>
      <c r="D7375" t="s">
        <v>8</v>
      </c>
      <c r="E7375">
        <v>23</v>
      </c>
      <c r="F7375" t="s">
        <v>10171</v>
      </c>
      <c r="G7375">
        <v>0.69678219231299998</v>
      </c>
    </row>
    <row r="7376" spans="1:7" x14ac:dyDescent="0.2">
      <c r="A7376" t="str">
        <f t="shared" si="620"/>
        <v>LRIF1</v>
      </c>
      <c r="B7376" t="s">
        <v>35</v>
      </c>
      <c r="C7376">
        <v>111506480</v>
      </c>
      <c r="D7376" t="s">
        <v>3</v>
      </c>
      <c r="E7376">
        <v>24</v>
      </c>
      <c r="F7376" t="s">
        <v>10172</v>
      </c>
      <c r="G7376">
        <v>0.70540074452599999</v>
      </c>
    </row>
    <row r="7377" spans="1:7" x14ac:dyDescent="0.2">
      <c r="A7377" t="str">
        <f t="shared" si="620"/>
        <v>LRIF1</v>
      </c>
      <c r="B7377" t="s">
        <v>35</v>
      </c>
      <c r="C7377">
        <v>111506521</v>
      </c>
      <c r="D7377" t="s">
        <v>8</v>
      </c>
      <c r="E7377">
        <v>23</v>
      </c>
      <c r="F7377" t="s">
        <v>10173</v>
      </c>
      <c r="G7377">
        <v>0.83067798762099998</v>
      </c>
    </row>
    <row r="7378" spans="1:7" x14ac:dyDescent="0.2">
      <c r="A7378" t="str">
        <f t="shared" si="620"/>
        <v>LRIF1</v>
      </c>
      <c r="B7378" t="s">
        <v>35</v>
      </c>
      <c r="C7378">
        <v>111506473</v>
      </c>
      <c r="D7378" t="s">
        <v>8</v>
      </c>
      <c r="E7378">
        <v>23</v>
      </c>
      <c r="F7378" t="s">
        <v>10174</v>
      </c>
      <c r="G7378">
        <v>0.52101503199400001</v>
      </c>
    </row>
    <row r="7379" spans="1:7" x14ac:dyDescent="0.2">
      <c r="A7379" t="str">
        <f t="shared" si="620"/>
        <v>LRIF1</v>
      </c>
      <c r="B7379" t="s">
        <v>35</v>
      </c>
      <c r="C7379">
        <v>111495287</v>
      </c>
      <c r="D7379" t="s">
        <v>3</v>
      </c>
      <c r="E7379">
        <v>23</v>
      </c>
      <c r="F7379" t="s">
        <v>10175</v>
      </c>
      <c r="G7379">
        <v>2.61523698519E-2</v>
      </c>
    </row>
    <row r="7380" spans="1:7" x14ac:dyDescent="0.2">
      <c r="A7380" t="str">
        <f t="shared" si="620"/>
        <v>LRIF1</v>
      </c>
      <c r="B7380" t="s">
        <v>35</v>
      </c>
      <c r="C7380">
        <v>111495296</v>
      </c>
      <c r="D7380" t="s">
        <v>3</v>
      </c>
      <c r="E7380">
        <v>23</v>
      </c>
      <c r="F7380" t="s">
        <v>10176</v>
      </c>
      <c r="G7380">
        <v>0.154658787804</v>
      </c>
    </row>
    <row r="7381" spans="1:7" x14ac:dyDescent="0.2">
      <c r="A7381" t="str">
        <f t="shared" si="620"/>
        <v>LRIF1</v>
      </c>
      <c r="B7381" t="s">
        <v>35</v>
      </c>
      <c r="C7381">
        <v>111495389</v>
      </c>
      <c r="D7381" t="s">
        <v>3</v>
      </c>
      <c r="E7381">
        <v>23</v>
      </c>
      <c r="F7381" t="s">
        <v>10177</v>
      </c>
      <c r="G7381">
        <v>0.35603074595299999</v>
      </c>
    </row>
    <row r="7382" spans="1:7" x14ac:dyDescent="0.2">
      <c r="A7382" t="str">
        <f t="shared" si="620"/>
        <v>LRIF1</v>
      </c>
      <c r="B7382" t="s">
        <v>35</v>
      </c>
      <c r="C7382">
        <v>111495398</v>
      </c>
      <c r="D7382" t="s">
        <v>3</v>
      </c>
      <c r="E7382">
        <v>24</v>
      </c>
      <c r="F7382" t="s">
        <v>10178</v>
      </c>
      <c r="G7382">
        <v>-1.76357487334E-2</v>
      </c>
    </row>
    <row r="7383" spans="1:7" x14ac:dyDescent="0.2">
      <c r="A7383" t="str">
        <f t="shared" si="620"/>
        <v>LRIF1</v>
      </c>
      <c r="B7383" t="s">
        <v>35</v>
      </c>
      <c r="C7383">
        <v>111506532</v>
      </c>
      <c r="D7383" t="s">
        <v>8</v>
      </c>
      <c r="E7383">
        <v>24</v>
      </c>
      <c r="F7383" t="s">
        <v>10179</v>
      </c>
      <c r="G7383">
        <v>0.35783228607799999</v>
      </c>
    </row>
    <row r="7384" spans="1:7" x14ac:dyDescent="0.2">
      <c r="A7384" t="str">
        <f t="shared" ref="A7384:A7393" si="621">"LSM10"</f>
        <v>LSM10</v>
      </c>
      <c r="B7384" t="s">
        <v>35</v>
      </c>
      <c r="C7384">
        <v>36863481</v>
      </c>
      <c r="D7384" t="s">
        <v>8</v>
      </c>
      <c r="E7384">
        <v>24</v>
      </c>
      <c r="F7384" t="s">
        <v>10180</v>
      </c>
      <c r="G7384">
        <v>1.6614494715799999</v>
      </c>
    </row>
    <row r="7385" spans="1:7" x14ac:dyDescent="0.2">
      <c r="A7385" t="str">
        <f t="shared" si="621"/>
        <v>LSM10</v>
      </c>
      <c r="B7385" t="s">
        <v>35</v>
      </c>
      <c r="C7385">
        <v>36863419</v>
      </c>
      <c r="D7385" t="s">
        <v>8</v>
      </c>
      <c r="E7385">
        <v>23</v>
      </c>
      <c r="F7385" t="s">
        <v>10181</v>
      </c>
      <c r="G7385">
        <v>5.1122123300299999E-2</v>
      </c>
    </row>
    <row r="7386" spans="1:7" x14ac:dyDescent="0.2">
      <c r="A7386" t="str">
        <f t="shared" si="621"/>
        <v>LSM10</v>
      </c>
      <c r="B7386" t="s">
        <v>35</v>
      </c>
      <c r="C7386">
        <v>36863360</v>
      </c>
      <c r="D7386" t="s">
        <v>8</v>
      </c>
      <c r="E7386">
        <v>24</v>
      </c>
      <c r="F7386" t="s">
        <v>10182</v>
      </c>
      <c r="G7386">
        <v>-3.5227432802199997E-2</v>
      </c>
    </row>
    <row r="7387" spans="1:7" x14ac:dyDescent="0.2">
      <c r="A7387" t="str">
        <f t="shared" si="621"/>
        <v>LSM10</v>
      </c>
      <c r="B7387" t="s">
        <v>35</v>
      </c>
      <c r="C7387">
        <v>36863337</v>
      </c>
      <c r="D7387" t="s">
        <v>8</v>
      </c>
      <c r="E7387">
        <v>23</v>
      </c>
      <c r="F7387" t="s">
        <v>10183</v>
      </c>
      <c r="G7387">
        <v>0.14102819575</v>
      </c>
    </row>
    <row r="7388" spans="1:7" x14ac:dyDescent="0.2">
      <c r="A7388" t="str">
        <f t="shared" si="621"/>
        <v>LSM10</v>
      </c>
      <c r="B7388" t="s">
        <v>35</v>
      </c>
      <c r="C7388">
        <v>36863243</v>
      </c>
      <c r="D7388" t="s">
        <v>8</v>
      </c>
      <c r="E7388">
        <v>23</v>
      </c>
      <c r="F7388" t="s">
        <v>10184</v>
      </c>
      <c r="G7388">
        <v>0.63878943969299995</v>
      </c>
    </row>
    <row r="7389" spans="1:7" x14ac:dyDescent="0.2">
      <c r="A7389" t="str">
        <f t="shared" si="621"/>
        <v>LSM10</v>
      </c>
      <c r="B7389" t="s">
        <v>35</v>
      </c>
      <c r="C7389">
        <v>36863389</v>
      </c>
      <c r="D7389" t="s">
        <v>3</v>
      </c>
      <c r="E7389">
        <v>24</v>
      </c>
      <c r="F7389" t="s">
        <v>10185</v>
      </c>
      <c r="G7389">
        <v>0.340421609076</v>
      </c>
    </row>
    <row r="7390" spans="1:7" x14ac:dyDescent="0.2">
      <c r="A7390" t="str">
        <f t="shared" si="621"/>
        <v>LSM10</v>
      </c>
      <c r="B7390" t="s">
        <v>35</v>
      </c>
      <c r="C7390">
        <v>36863319</v>
      </c>
      <c r="D7390" t="s">
        <v>3</v>
      </c>
      <c r="E7390">
        <v>24</v>
      </c>
      <c r="F7390" t="s">
        <v>10186</v>
      </c>
      <c r="G7390">
        <v>0.69976108872499998</v>
      </c>
    </row>
    <row r="7391" spans="1:7" x14ac:dyDescent="0.2">
      <c r="A7391" t="str">
        <f t="shared" si="621"/>
        <v>LSM10</v>
      </c>
      <c r="B7391" t="s">
        <v>35</v>
      </c>
      <c r="C7391">
        <v>36863299</v>
      </c>
      <c r="D7391" t="s">
        <v>3</v>
      </c>
      <c r="E7391">
        <v>24</v>
      </c>
      <c r="F7391" t="s">
        <v>10187</v>
      </c>
      <c r="G7391">
        <v>0.52263549282300004</v>
      </c>
    </row>
    <row r="7392" spans="1:7" x14ac:dyDescent="0.2">
      <c r="A7392" t="str">
        <f t="shared" si="621"/>
        <v>LSM10</v>
      </c>
      <c r="B7392" t="s">
        <v>35</v>
      </c>
      <c r="C7392">
        <v>36863269</v>
      </c>
      <c r="D7392" t="s">
        <v>8</v>
      </c>
      <c r="E7392">
        <v>22</v>
      </c>
      <c r="F7392" t="s">
        <v>10188</v>
      </c>
      <c r="G7392">
        <v>0.48486372994900001</v>
      </c>
    </row>
    <row r="7393" spans="1:7" x14ac:dyDescent="0.2">
      <c r="A7393" t="str">
        <f t="shared" si="621"/>
        <v>LSM10</v>
      </c>
      <c r="B7393" t="s">
        <v>35</v>
      </c>
      <c r="C7393">
        <v>36863363</v>
      </c>
      <c r="D7393" t="s">
        <v>3</v>
      </c>
      <c r="E7393">
        <v>23</v>
      </c>
      <c r="F7393" t="s">
        <v>10189</v>
      </c>
      <c r="G7393">
        <v>9.8166609478500005E-2</v>
      </c>
    </row>
    <row r="7394" spans="1:7" x14ac:dyDescent="0.2">
      <c r="A7394" t="str">
        <f t="shared" ref="A7394:A7403" si="622">"LSM11"</f>
        <v>LSM11</v>
      </c>
      <c r="B7394" t="s">
        <v>64</v>
      </c>
      <c r="C7394">
        <v>157170739</v>
      </c>
      <c r="D7394" t="s">
        <v>8</v>
      </c>
      <c r="E7394">
        <v>24</v>
      </c>
      <c r="F7394" t="s">
        <v>10190</v>
      </c>
      <c r="G7394">
        <v>3.7879034324900002E-2</v>
      </c>
    </row>
    <row r="7395" spans="1:7" x14ac:dyDescent="0.2">
      <c r="A7395" t="str">
        <f t="shared" si="622"/>
        <v>LSM11</v>
      </c>
      <c r="B7395" t="s">
        <v>64</v>
      </c>
      <c r="C7395">
        <v>157170682</v>
      </c>
      <c r="D7395" t="s">
        <v>3</v>
      </c>
      <c r="E7395">
        <v>24</v>
      </c>
      <c r="F7395" t="s">
        <v>10191</v>
      </c>
      <c r="G7395">
        <v>2.7472071847899999E-3</v>
      </c>
    </row>
    <row r="7396" spans="1:7" x14ac:dyDescent="0.2">
      <c r="A7396" t="str">
        <f t="shared" si="622"/>
        <v>LSM11</v>
      </c>
      <c r="B7396" t="s">
        <v>64</v>
      </c>
      <c r="C7396">
        <v>157170726</v>
      </c>
      <c r="D7396" t="s">
        <v>3</v>
      </c>
      <c r="E7396">
        <v>24</v>
      </c>
      <c r="F7396" t="s">
        <v>10192</v>
      </c>
      <c r="G7396">
        <v>1.7878543543800001</v>
      </c>
    </row>
    <row r="7397" spans="1:7" x14ac:dyDescent="0.2">
      <c r="A7397" t="str">
        <f t="shared" si="622"/>
        <v>LSM11</v>
      </c>
      <c r="B7397" t="s">
        <v>64</v>
      </c>
      <c r="C7397">
        <v>157170734</v>
      </c>
      <c r="D7397" t="s">
        <v>3</v>
      </c>
      <c r="E7397">
        <v>24</v>
      </c>
      <c r="F7397" t="s">
        <v>10193</v>
      </c>
      <c r="G7397">
        <v>0.66962348053300003</v>
      </c>
    </row>
    <row r="7398" spans="1:7" x14ac:dyDescent="0.2">
      <c r="A7398" t="str">
        <f t="shared" si="622"/>
        <v>LSM11</v>
      </c>
      <c r="B7398" t="s">
        <v>64</v>
      </c>
      <c r="C7398">
        <v>157170812</v>
      </c>
      <c r="D7398" t="s">
        <v>3</v>
      </c>
      <c r="E7398">
        <v>24</v>
      </c>
      <c r="F7398" t="s">
        <v>10194</v>
      </c>
      <c r="G7398">
        <v>3.1362582782999998E-2</v>
      </c>
    </row>
    <row r="7399" spans="1:7" x14ac:dyDescent="0.2">
      <c r="A7399" t="str">
        <f t="shared" si="622"/>
        <v>LSM11</v>
      </c>
      <c r="B7399" t="s">
        <v>64</v>
      </c>
      <c r="C7399">
        <v>157170853</v>
      </c>
      <c r="D7399" t="s">
        <v>3</v>
      </c>
      <c r="E7399">
        <v>24</v>
      </c>
      <c r="F7399" t="s">
        <v>10195</v>
      </c>
      <c r="G7399">
        <v>8.5195451838399994E-2</v>
      </c>
    </row>
    <row r="7400" spans="1:7" x14ac:dyDescent="0.2">
      <c r="A7400" t="str">
        <f t="shared" si="622"/>
        <v>LSM11</v>
      </c>
      <c r="B7400" t="s">
        <v>64</v>
      </c>
      <c r="C7400">
        <v>157170899</v>
      </c>
      <c r="D7400" t="s">
        <v>3</v>
      </c>
      <c r="E7400">
        <v>24</v>
      </c>
      <c r="F7400" t="s">
        <v>10196</v>
      </c>
      <c r="G7400">
        <v>0.20466358622</v>
      </c>
    </row>
    <row r="7401" spans="1:7" x14ac:dyDescent="0.2">
      <c r="A7401" t="str">
        <f t="shared" si="622"/>
        <v>LSM11</v>
      </c>
      <c r="B7401" t="s">
        <v>64</v>
      </c>
      <c r="C7401">
        <v>157170701</v>
      </c>
      <c r="D7401" t="s">
        <v>3</v>
      </c>
      <c r="E7401">
        <v>23</v>
      </c>
      <c r="F7401" t="s">
        <v>10197</v>
      </c>
      <c r="G7401">
        <v>0.48660204814000002</v>
      </c>
    </row>
    <row r="7402" spans="1:7" x14ac:dyDescent="0.2">
      <c r="A7402" t="str">
        <f t="shared" si="622"/>
        <v>LSM11</v>
      </c>
      <c r="B7402" t="s">
        <v>64</v>
      </c>
      <c r="C7402">
        <v>157170792</v>
      </c>
      <c r="D7402" t="s">
        <v>8</v>
      </c>
      <c r="E7402">
        <v>24</v>
      </c>
      <c r="F7402" t="s">
        <v>10198</v>
      </c>
      <c r="G7402">
        <v>0.23181690963900001</v>
      </c>
    </row>
    <row r="7403" spans="1:7" x14ac:dyDescent="0.2">
      <c r="A7403" t="str">
        <f t="shared" si="622"/>
        <v>LSM11</v>
      </c>
      <c r="B7403" t="s">
        <v>64</v>
      </c>
      <c r="C7403">
        <v>157170949</v>
      </c>
      <c r="D7403" t="s">
        <v>8</v>
      </c>
      <c r="E7403">
        <v>24</v>
      </c>
      <c r="F7403" t="s">
        <v>10199</v>
      </c>
      <c r="G7403">
        <v>0.54252216508999995</v>
      </c>
    </row>
    <row r="7404" spans="1:7" x14ac:dyDescent="0.2">
      <c r="A7404" t="str">
        <f t="shared" ref="A7404:A7423" si="623">"LSM12"</f>
        <v>LSM12</v>
      </c>
      <c r="B7404" t="s">
        <v>484</v>
      </c>
      <c r="C7404">
        <v>42144968</v>
      </c>
      <c r="D7404" t="s">
        <v>8</v>
      </c>
      <c r="E7404">
        <v>27</v>
      </c>
      <c r="F7404" t="s">
        <v>10200</v>
      </c>
      <c r="G7404">
        <v>-2.9945179976200002E-2</v>
      </c>
    </row>
    <row r="7405" spans="1:7" x14ac:dyDescent="0.2">
      <c r="A7405" t="str">
        <f t="shared" si="623"/>
        <v>LSM12</v>
      </c>
      <c r="B7405" t="s">
        <v>484</v>
      </c>
      <c r="C7405">
        <v>42144930</v>
      </c>
      <c r="D7405" t="s">
        <v>8</v>
      </c>
      <c r="E7405">
        <v>24</v>
      </c>
      <c r="F7405" t="s">
        <v>10201</v>
      </c>
      <c r="G7405">
        <v>-5.5757120314799999E-2</v>
      </c>
    </row>
    <row r="7406" spans="1:7" x14ac:dyDescent="0.2">
      <c r="A7406" t="str">
        <f t="shared" si="623"/>
        <v>LSM12</v>
      </c>
      <c r="B7406" t="s">
        <v>484</v>
      </c>
      <c r="C7406">
        <v>42144718</v>
      </c>
      <c r="D7406" t="s">
        <v>8</v>
      </c>
      <c r="E7406">
        <v>25</v>
      </c>
      <c r="F7406" t="s">
        <v>10202</v>
      </c>
      <c r="G7406">
        <v>4.7674342389999999E-2</v>
      </c>
    </row>
    <row r="7407" spans="1:7" x14ac:dyDescent="0.2">
      <c r="A7407" t="str">
        <f t="shared" si="623"/>
        <v>LSM12</v>
      </c>
      <c r="B7407" t="s">
        <v>484</v>
      </c>
      <c r="C7407">
        <v>42144114</v>
      </c>
      <c r="D7407" t="s">
        <v>8</v>
      </c>
      <c r="E7407">
        <v>24</v>
      </c>
      <c r="F7407" t="s">
        <v>10203</v>
      </c>
      <c r="G7407">
        <v>0.11406327328</v>
      </c>
    </row>
    <row r="7408" spans="1:7" x14ac:dyDescent="0.2">
      <c r="A7408" t="str">
        <f t="shared" si="623"/>
        <v>LSM12</v>
      </c>
      <c r="B7408" t="s">
        <v>484</v>
      </c>
      <c r="C7408">
        <v>42144093</v>
      </c>
      <c r="D7408" t="s">
        <v>8</v>
      </c>
      <c r="E7408">
        <v>23</v>
      </c>
      <c r="F7408" t="s">
        <v>10204</v>
      </c>
      <c r="G7408">
        <v>0.20416346975800001</v>
      </c>
    </row>
    <row r="7409" spans="1:7" x14ac:dyDescent="0.2">
      <c r="A7409" t="str">
        <f t="shared" si="623"/>
        <v>LSM12</v>
      </c>
      <c r="B7409" t="s">
        <v>484</v>
      </c>
      <c r="C7409">
        <v>42144046</v>
      </c>
      <c r="D7409" t="s">
        <v>8</v>
      </c>
      <c r="E7409">
        <v>24</v>
      </c>
      <c r="F7409" t="s">
        <v>10205</v>
      </c>
      <c r="G7409">
        <v>4.0883784199600003E-2</v>
      </c>
    </row>
    <row r="7410" spans="1:7" x14ac:dyDescent="0.2">
      <c r="A7410" t="str">
        <f t="shared" si="623"/>
        <v>LSM12</v>
      </c>
      <c r="B7410" t="s">
        <v>484</v>
      </c>
      <c r="C7410">
        <v>42144009</v>
      </c>
      <c r="D7410" t="s">
        <v>8</v>
      </c>
      <c r="E7410">
        <v>24</v>
      </c>
      <c r="F7410" t="s">
        <v>10206</v>
      </c>
      <c r="G7410">
        <v>0.80852449027700002</v>
      </c>
    </row>
    <row r="7411" spans="1:7" x14ac:dyDescent="0.2">
      <c r="A7411" t="str">
        <f t="shared" si="623"/>
        <v>LSM12</v>
      </c>
      <c r="B7411" t="s">
        <v>484</v>
      </c>
      <c r="C7411">
        <v>42143983</v>
      </c>
      <c r="D7411" t="s">
        <v>8</v>
      </c>
      <c r="E7411">
        <v>24</v>
      </c>
      <c r="F7411" t="s">
        <v>10207</v>
      </c>
      <c r="G7411">
        <v>1.23787300504</v>
      </c>
    </row>
    <row r="7412" spans="1:7" x14ac:dyDescent="0.2">
      <c r="A7412" t="str">
        <f t="shared" si="623"/>
        <v>LSM12</v>
      </c>
      <c r="B7412" t="s">
        <v>484</v>
      </c>
      <c r="C7412">
        <v>42143826</v>
      </c>
      <c r="D7412" t="s">
        <v>8</v>
      </c>
      <c r="E7412">
        <v>24</v>
      </c>
      <c r="F7412" t="s">
        <v>10208</v>
      </c>
      <c r="G7412">
        <v>0.28147593037500002</v>
      </c>
    </row>
    <row r="7413" spans="1:7" x14ac:dyDescent="0.2">
      <c r="A7413" t="str">
        <f t="shared" si="623"/>
        <v>LSM12</v>
      </c>
      <c r="B7413" t="s">
        <v>484</v>
      </c>
      <c r="C7413">
        <v>42144071</v>
      </c>
      <c r="D7413" t="s">
        <v>8</v>
      </c>
      <c r="E7413">
        <v>24</v>
      </c>
      <c r="F7413" t="s">
        <v>10209</v>
      </c>
      <c r="G7413">
        <v>4.9976423805400003E-2</v>
      </c>
    </row>
    <row r="7414" spans="1:7" x14ac:dyDescent="0.2">
      <c r="A7414" t="str">
        <f t="shared" si="623"/>
        <v>LSM12</v>
      </c>
      <c r="B7414" t="s">
        <v>484</v>
      </c>
      <c r="C7414">
        <v>42144933</v>
      </c>
      <c r="D7414" t="s">
        <v>3</v>
      </c>
      <c r="E7414">
        <v>25</v>
      </c>
      <c r="F7414" t="s">
        <v>10210</v>
      </c>
      <c r="G7414">
        <v>-8.7212188061199999E-2</v>
      </c>
    </row>
    <row r="7415" spans="1:7" x14ac:dyDescent="0.2">
      <c r="A7415" t="str">
        <f t="shared" si="623"/>
        <v>LSM12</v>
      </c>
      <c r="B7415" t="s">
        <v>484</v>
      </c>
      <c r="C7415">
        <v>42144925</v>
      </c>
      <c r="D7415" t="s">
        <v>3</v>
      </c>
      <c r="E7415">
        <v>25</v>
      </c>
      <c r="F7415" t="s">
        <v>10211</v>
      </c>
      <c r="G7415">
        <v>-5.9481917479400001E-2</v>
      </c>
    </row>
    <row r="7416" spans="1:7" x14ac:dyDescent="0.2">
      <c r="A7416" t="str">
        <f t="shared" si="623"/>
        <v>LSM12</v>
      </c>
      <c r="B7416" t="s">
        <v>484</v>
      </c>
      <c r="C7416">
        <v>42144865</v>
      </c>
      <c r="D7416" t="s">
        <v>3</v>
      </c>
      <c r="E7416">
        <v>26</v>
      </c>
      <c r="F7416" t="s">
        <v>10212</v>
      </c>
      <c r="G7416">
        <v>-3.38528146423E-2</v>
      </c>
    </row>
    <row r="7417" spans="1:7" x14ac:dyDescent="0.2">
      <c r="A7417" t="str">
        <f t="shared" si="623"/>
        <v>LSM12</v>
      </c>
      <c r="B7417" t="s">
        <v>484</v>
      </c>
      <c r="C7417">
        <v>42144791</v>
      </c>
      <c r="D7417" t="s">
        <v>3</v>
      </c>
      <c r="E7417">
        <v>26</v>
      </c>
      <c r="F7417" t="s">
        <v>10213</v>
      </c>
      <c r="G7417">
        <v>-6.1598890538699998E-2</v>
      </c>
    </row>
    <row r="7418" spans="1:7" x14ac:dyDescent="0.2">
      <c r="A7418" t="str">
        <f t="shared" si="623"/>
        <v>LSM12</v>
      </c>
      <c r="B7418" t="s">
        <v>484</v>
      </c>
      <c r="C7418">
        <v>42144761</v>
      </c>
      <c r="D7418" t="s">
        <v>3</v>
      </c>
      <c r="E7418">
        <v>24</v>
      </c>
      <c r="F7418" t="s">
        <v>10214</v>
      </c>
      <c r="G7418">
        <v>-9.3592331619099994E-2</v>
      </c>
    </row>
    <row r="7419" spans="1:7" x14ac:dyDescent="0.2">
      <c r="A7419" t="str">
        <f t="shared" si="623"/>
        <v>LSM12</v>
      </c>
      <c r="B7419" t="s">
        <v>484</v>
      </c>
      <c r="C7419">
        <v>42144754</v>
      </c>
      <c r="D7419" t="s">
        <v>3</v>
      </c>
      <c r="E7419">
        <v>25</v>
      </c>
      <c r="F7419" t="s">
        <v>10215</v>
      </c>
      <c r="G7419">
        <v>-2.84288218158E-2</v>
      </c>
    </row>
    <row r="7420" spans="1:7" x14ac:dyDescent="0.2">
      <c r="A7420" t="str">
        <f t="shared" si="623"/>
        <v>LSM12</v>
      </c>
      <c r="B7420" t="s">
        <v>484</v>
      </c>
      <c r="C7420">
        <v>42144077</v>
      </c>
      <c r="D7420" t="s">
        <v>3</v>
      </c>
      <c r="E7420">
        <v>24</v>
      </c>
      <c r="F7420" t="s">
        <v>10216</v>
      </c>
      <c r="G7420">
        <v>-5.3650893149399997E-2</v>
      </c>
    </row>
    <row r="7421" spans="1:7" x14ac:dyDescent="0.2">
      <c r="A7421" t="str">
        <f t="shared" si="623"/>
        <v>LSM12</v>
      </c>
      <c r="B7421" t="s">
        <v>484</v>
      </c>
      <c r="C7421">
        <v>42144013</v>
      </c>
      <c r="D7421" t="s">
        <v>3</v>
      </c>
      <c r="E7421">
        <v>23</v>
      </c>
      <c r="F7421" t="s">
        <v>10217</v>
      </c>
      <c r="G7421">
        <v>0.535011061068</v>
      </c>
    </row>
    <row r="7422" spans="1:7" x14ac:dyDescent="0.2">
      <c r="A7422" t="str">
        <f t="shared" si="623"/>
        <v>LSM12</v>
      </c>
      <c r="B7422" t="s">
        <v>484</v>
      </c>
      <c r="C7422">
        <v>42143948</v>
      </c>
      <c r="D7422" t="s">
        <v>3</v>
      </c>
      <c r="E7422">
        <v>24</v>
      </c>
      <c r="F7422" t="s">
        <v>10218</v>
      </c>
      <c r="G7422">
        <v>0.95360250468399999</v>
      </c>
    </row>
    <row r="7423" spans="1:7" x14ac:dyDescent="0.2">
      <c r="A7423" t="str">
        <f t="shared" si="623"/>
        <v>LSM12</v>
      </c>
      <c r="B7423" t="s">
        <v>484</v>
      </c>
      <c r="C7423">
        <v>42144956</v>
      </c>
      <c r="D7423" t="s">
        <v>3</v>
      </c>
      <c r="E7423">
        <v>27</v>
      </c>
      <c r="F7423" t="s">
        <v>10219</v>
      </c>
      <c r="G7423">
        <v>5.6065924708000002E-3</v>
      </c>
    </row>
    <row r="7424" spans="1:7" x14ac:dyDescent="0.2">
      <c r="A7424" t="str">
        <f t="shared" ref="A7424:A7433" si="624">"LSM2"</f>
        <v>LSM2</v>
      </c>
      <c r="B7424" t="s">
        <v>75</v>
      </c>
      <c r="C7424">
        <v>31774713</v>
      </c>
      <c r="D7424" t="s">
        <v>8</v>
      </c>
      <c r="E7424">
        <v>22</v>
      </c>
      <c r="F7424" t="s">
        <v>10220</v>
      </c>
      <c r="G7424">
        <v>0.63104375152000003</v>
      </c>
    </row>
    <row r="7425" spans="1:7" x14ac:dyDescent="0.2">
      <c r="A7425" t="str">
        <f t="shared" si="624"/>
        <v>LSM2</v>
      </c>
      <c r="B7425" t="s">
        <v>75</v>
      </c>
      <c r="C7425">
        <v>31774708</v>
      </c>
      <c r="D7425" t="s">
        <v>8</v>
      </c>
      <c r="E7425">
        <v>23</v>
      </c>
      <c r="F7425" t="s">
        <v>10221</v>
      </c>
      <c r="G7425">
        <v>0.38527814296500001</v>
      </c>
    </row>
    <row r="7426" spans="1:7" x14ac:dyDescent="0.2">
      <c r="A7426" t="str">
        <f t="shared" si="624"/>
        <v>LSM2</v>
      </c>
      <c r="B7426" t="s">
        <v>75</v>
      </c>
      <c r="C7426">
        <v>31774687</v>
      </c>
      <c r="D7426" t="s">
        <v>8</v>
      </c>
      <c r="E7426">
        <v>22</v>
      </c>
      <c r="F7426" t="s">
        <v>10222</v>
      </c>
      <c r="G7426">
        <v>0.93418830862400004</v>
      </c>
    </row>
    <row r="7427" spans="1:7" x14ac:dyDescent="0.2">
      <c r="A7427" t="str">
        <f t="shared" si="624"/>
        <v>LSM2</v>
      </c>
      <c r="B7427" t="s">
        <v>75</v>
      </c>
      <c r="C7427">
        <v>31774635</v>
      </c>
      <c r="D7427" t="s">
        <v>8</v>
      </c>
      <c r="E7427">
        <v>22</v>
      </c>
      <c r="F7427" t="s">
        <v>10223</v>
      </c>
      <c r="G7427">
        <v>0.316824782636</v>
      </c>
    </row>
    <row r="7428" spans="1:7" x14ac:dyDescent="0.2">
      <c r="A7428" t="str">
        <f t="shared" si="624"/>
        <v>LSM2</v>
      </c>
      <c r="B7428" t="s">
        <v>75</v>
      </c>
      <c r="C7428">
        <v>31774507</v>
      </c>
      <c r="D7428" t="s">
        <v>3</v>
      </c>
      <c r="E7428">
        <v>22</v>
      </c>
      <c r="F7428" t="s">
        <v>10224</v>
      </c>
      <c r="G7428">
        <v>-1.5816976945E-3</v>
      </c>
    </row>
    <row r="7429" spans="1:7" x14ac:dyDescent="0.2">
      <c r="A7429" t="str">
        <f t="shared" si="624"/>
        <v>LSM2</v>
      </c>
      <c r="B7429" t="s">
        <v>75</v>
      </c>
      <c r="C7429">
        <v>31774592</v>
      </c>
      <c r="D7429" t="s">
        <v>8</v>
      </c>
      <c r="E7429">
        <v>23</v>
      </c>
      <c r="F7429" t="s">
        <v>10225</v>
      </c>
      <c r="G7429">
        <v>1.2326118534399999</v>
      </c>
    </row>
    <row r="7430" spans="1:7" x14ac:dyDescent="0.2">
      <c r="A7430" t="str">
        <f t="shared" si="624"/>
        <v>LSM2</v>
      </c>
      <c r="B7430" t="s">
        <v>75</v>
      </c>
      <c r="C7430">
        <v>31774578</v>
      </c>
      <c r="D7430" t="s">
        <v>8</v>
      </c>
      <c r="E7430">
        <v>23</v>
      </c>
      <c r="F7430" t="s">
        <v>10226</v>
      </c>
      <c r="G7430">
        <v>0.83319983793899999</v>
      </c>
    </row>
    <row r="7431" spans="1:7" x14ac:dyDescent="0.2">
      <c r="A7431" t="str">
        <f t="shared" si="624"/>
        <v>LSM2</v>
      </c>
      <c r="B7431" t="s">
        <v>75</v>
      </c>
      <c r="C7431">
        <v>31774566</v>
      </c>
      <c r="D7431" t="s">
        <v>8</v>
      </c>
      <c r="E7431">
        <v>24</v>
      </c>
      <c r="F7431" t="s">
        <v>10227</v>
      </c>
      <c r="G7431">
        <v>-2.8527282576700001E-2</v>
      </c>
    </row>
    <row r="7432" spans="1:7" x14ac:dyDescent="0.2">
      <c r="A7432" t="str">
        <f t="shared" si="624"/>
        <v>LSM2</v>
      </c>
      <c r="B7432" t="s">
        <v>75</v>
      </c>
      <c r="C7432">
        <v>31774626</v>
      </c>
      <c r="D7432" t="s">
        <v>8</v>
      </c>
      <c r="E7432">
        <v>22</v>
      </c>
      <c r="F7432" t="s">
        <v>10228</v>
      </c>
      <c r="G7432">
        <v>0.18029123267300001</v>
      </c>
    </row>
    <row r="7433" spans="1:7" x14ac:dyDescent="0.2">
      <c r="A7433" t="str">
        <f t="shared" si="624"/>
        <v>LSM2</v>
      </c>
      <c r="B7433" t="s">
        <v>75</v>
      </c>
      <c r="C7433">
        <v>31774483</v>
      </c>
      <c r="D7433" t="s">
        <v>3</v>
      </c>
      <c r="E7433">
        <v>23</v>
      </c>
      <c r="F7433" t="s">
        <v>10229</v>
      </c>
      <c r="G7433">
        <v>0.58003367379600002</v>
      </c>
    </row>
    <row r="7434" spans="1:7" x14ac:dyDescent="0.2">
      <c r="A7434" t="str">
        <f t="shared" ref="A7434:A7443" si="625">"LSM5"</f>
        <v>LSM5</v>
      </c>
      <c r="B7434" t="s">
        <v>2</v>
      </c>
      <c r="C7434">
        <v>32529837</v>
      </c>
      <c r="D7434" t="s">
        <v>3</v>
      </c>
      <c r="E7434">
        <v>24</v>
      </c>
      <c r="F7434" t="s">
        <v>10230</v>
      </c>
      <c r="G7434">
        <v>0.388252406291</v>
      </c>
    </row>
    <row r="7435" spans="1:7" x14ac:dyDescent="0.2">
      <c r="A7435" t="str">
        <f t="shared" si="625"/>
        <v>LSM5</v>
      </c>
      <c r="B7435" t="s">
        <v>2</v>
      </c>
      <c r="C7435">
        <v>32529736</v>
      </c>
      <c r="D7435" t="s">
        <v>3</v>
      </c>
      <c r="E7435">
        <v>24</v>
      </c>
      <c r="F7435" t="s">
        <v>10231</v>
      </c>
      <c r="G7435">
        <v>0.47857265289000001</v>
      </c>
    </row>
    <row r="7436" spans="1:7" x14ac:dyDescent="0.2">
      <c r="A7436" t="str">
        <f t="shared" si="625"/>
        <v>LSM5</v>
      </c>
      <c r="B7436" t="s">
        <v>2</v>
      </c>
      <c r="C7436">
        <v>32529993</v>
      </c>
      <c r="D7436" t="s">
        <v>8</v>
      </c>
      <c r="E7436">
        <v>22</v>
      </c>
      <c r="F7436" t="s">
        <v>10232</v>
      </c>
      <c r="G7436">
        <v>0.52493108411900002</v>
      </c>
    </row>
    <row r="7437" spans="1:7" x14ac:dyDescent="0.2">
      <c r="A7437" t="str">
        <f t="shared" si="625"/>
        <v>LSM5</v>
      </c>
      <c r="B7437" t="s">
        <v>2</v>
      </c>
      <c r="C7437">
        <v>32529987</v>
      </c>
      <c r="D7437" t="s">
        <v>8</v>
      </c>
      <c r="E7437">
        <v>23</v>
      </c>
      <c r="F7437" t="s">
        <v>10233</v>
      </c>
      <c r="G7437">
        <v>-9.6936293560599997E-3</v>
      </c>
    </row>
    <row r="7438" spans="1:7" x14ac:dyDescent="0.2">
      <c r="A7438" t="str">
        <f t="shared" si="625"/>
        <v>LSM5</v>
      </c>
      <c r="B7438" t="s">
        <v>2</v>
      </c>
      <c r="C7438">
        <v>32529978</v>
      </c>
      <c r="D7438" t="s">
        <v>8</v>
      </c>
      <c r="E7438">
        <v>23</v>
      </c>
      <c r="F7438" t="s">
        <v>10234</v>
      </c>
      <c r="G7438">
        <v>1.1571305218800001</v>
      </c>
    </row>
    <row r="7439" spans="1:7" x14ac:dyDescent="0.2">
      <c r="A7439" t="str">
        <f t="shared" si="625"/>
        <v>LSM5</v>
      </c>
      <c r="B7439" t="s">
        <v>2</v>
      </c>
      <c r="C7439">
        <v>32529822</v>
      </c>
      <c r="D7439" t="s">
        <v>8</v>
      </c>
      <c r="E7439">
        <v>23</v>
      </c>
      <c r="F7439" t="s">
        <v>10235</v>
      </c>
      <c r="G7439">
        <v>8.1335765996399995E-2</v>
      </c>
    </row>
    <row r="7440" spans="1:7" x14ac:dyDescent="0.2">
      <c r="A7440" t="str">
        <f t="shared" si="625"/>
        <v>LSM5</v>
      </c>
      <c r="B7440" t="s">
        <v>2</v>
      </c>
      <c r="C7440">
        <v>32529756</v>
      </c>
      <c r="D7440" t="s">
        <v>3</v>
      </c>
      <c r="E7440">
        <v>24</v>
      </c>
      <c r="F7440" t="s">
        <v>10236</v>
      </c>
      <c r="G7440">
        <v>0.818961773876</v>
      </c>
    </row>
    <row r="7441" spans="1:7" x14ac:dyDescent="0.2">
      <c r="A7441" t="str">
        <f t="shared" si="625"/>
        <v>LSM5</v>
      </c>
      <c r="B7441" t="s">
        <v>2</v>
      </c>
      <c r="C7441">
        <v>32529877</v>
      </c>
      <c r="D7441" t="s">
        <v>3</v>
      </c>
      <c r="E7441">
        <v>24</v>
      </c>
      <c r="F7441" t="s">
        <v>10237</v>
      </c>
      <c r="G7441">
        <v>1.61081009812E-2</v>
      </c>
    </row>
    <row r="7442" spans="1:7" x14ac:dyDescent="0.2">
      <c r="A7442" t="str">
        <f t="shared" si="625"/>
        <v>LSM5</v>
      </c>
      <c r="B7442" t="s">
        <v>2</v>
      </c>
      <c r="C7442">
        <v>32530014</v>
      </c>
      <c r="D7442" t="s">
        <v>8</v>
      </c>
      <c r="E7442">
        <v>23</v>
      </c>
      <c r="F7442" t="s">
        <v>10238</v>
      </c>
      <c r="G7442">
        <v>1.02390770425</v>
      </c>
    </row>
    <row r="7443" spans="1:7" x14ac:dyDescent="0.2">
      <c r="A7443" t="str">
        <f t="shared" si="625"/>
        <v>LSM5</v>
      </c>
      <c r="B7443" t="s">
        <v>2</v>
      </c>
      <c r="C7443">
        <v>32529772</v>
      </c>
      <c r="D7443" t="s">
        <v>8</v>
      </c>
      <c r="E7443">
        <v>23</v>
      </c>
      <c r="F7443" t="s">
        <v>10239</v>
      </c>
      <c r="G7443">
        <v>0.14099037962300001</v>
      </c>
    </row>
    <row r="7444" spans="1:7" x14ac:dyDescent="0.2">
      <c r="A7444" t="str">
        <f t="shared" ref="A7444:A7458" si="626">"LSM6"</f>
        <v>LSM6</v>
      </c>
      <c r="B7444" t="s">
        <v>24</v>
      </c>
      <c r="C7444">
        <v>147096985</v>
      </c>
      <c r="D7444" t="s">
        <v>3</v>
      </c>
      <c r="E7444">
        <v>23</v>
      </c>
      <c r="F7444" t="s">
        <v>10240</v>
      </c>
      <c r="G7444">
        <v>0.22099935513899999</v>
      </c>
    </row>
    <row r="7445" spans="1:7" x14ac:dyDescent="0.2">
      <c r="A7445" t="str">
        <f t="shared" si="626"/>
        <v>LSM6</v>
      </c>
      <c r="B7445" t="s">
        <v>24</v>
      </c>
      <c r="C7445">
        <v>147097008</v>
      </c>
      <c r="D7445" t="s">
        <v>3</v>
      </c>
      <c r="E7445">
        <v>24</v>
      </c>
      <c r="F7445" t="s">
        <v>10241</v>
      </c>
      <c r="G7445">
        <v>0.43984821411800001</v>
      </c>
    </row>
    <row r="7446" spans="1:7" x14ac:dyDescent="0.2">
      <c r="A7446" t="str">
        <f t="shared" si="626"/>
        <v>LSM6</v>
      </c>
      <c r="B7446" t="s">
        <v>24</v>
      </c>
      <c r="C7446">
        <v>147097094</v>
      </c>
      <c r="D7446" t="s">
        <v>3</v>
      </c>
      <c r="E7446">
        <v>24</v>
      </c>
      <c r="F7446" t="s">
        <v>10242</v>
      </c>
      <c r="G7446">
        <v>0.14812318548799999</v>
      </c>
    </row>
    <row r="7447" spans="1:7" x14ac:dyDescent="0.2">
      <c r="A7447" t="str">
        <f t="shared" si="626"/>
        <v>LSM6</v>
      </c>
      <c r="B7447" t="s">
        <v>24</v>
      </c>
      <c r="C7447">
        <v>147097061</v>
      </c>
      <c r="D7447" t="s">
        <v>8</v>
      </c>
      <c r="E7447">
        <v>24</v>
      </c>
      <c r="F7447" t="s">
        <v>10243</v>
      </c>
      <c r="G7447">
        <v>0.76976138591099996</v>
      </c>
    </row>
    <row r="7448" spans="1:7" x14ac:dyDescent="0.2">
      <c r="A7448" t="str">
        <f t="shared" si="626"/>
        <v>LSM6</v>
      </c>
      <c r="B7448" t="s">
        <v>24</v>
      </c>
      <c r="C7448">
        <v>147097100</v>
      </c>
      <c r="D7448" t="s">
        <v>8</v>
      </c>
      <c r="E7448">
        <v>24</v>
      </c>
      <c r="F7448" t="s">
        <v>10244</v>
      </c>
      <c r="G7448">
        <v>0.50541063259700003</v>
      </c>
    </row>
    <row r="7449" spans="1:7" x14ac:dyDescent="0.2">
      <c r="A7449" t="str">
        <f t="shared" si="626"/>
        <v>LSM6</v>
      </c>
      <c r="B7449" t="s">
        <v>24</v>
      </c>
      <c r="C7449">
        <v>147096963</v>
      </c>
      <c r="D7449" t="s">
        <v>8</v>
      </c>
      <c r="E7449">
        <v>23</v>
      </c>
      <c r="F7449" t="s">
        <v>10245</v>
      </c>
      <c r="G7449">
        <v>0.73544787112300003</v>
      </c>
    </row>
    <row r="7450" spans="1:7" x14ac:dyDescent="0.2">
      <c r="A7450" t="str">
        <f t="shared" si="626"/>
        <v>LSM6</v>
      </c>
      <c r="B7450" t="s">
        <v>24</v>
      </c>
      <c r="C7450">
        <v>147097135</v>
      </c>
      <c r="D7450" t="s">
        <v>8</v>
      </c>
      <c r="E7450">
        <v>23</v>
      </c>
      <c r="F7450" t="s">
        <v>10246</v>
      </c>
      <c r="G7450">
        <v>0.854695462026</v>
      </c>
    </row>
    <row r="7451" spans="1:7" x14ac:dyDescent="0.2">
      <c r="A7451" t="str">
        <f t="shared" si="626"/>
        <v>LSM6</v>
      </c>
      <c r="B7451" t="s">
        <v>24</v>
      </c>
      <c r="C7451">
        <v>147096958</v>
      </c>
      <c r="D7451" t="s">
        <v>8</v>
      </c>
      <c r="E7451">
        <v>23</v>
      </c>
      <c r="F7451" t="s">
        <v>10247</v>
      </c>
      <c r="G7451">
        <v>0.95309814021700001</v>
      </c>
    </row>
    <row r="7452" spans="1:7" x14ac:dyDescent="0.2">
      <c r="A7452" t="str">
        <f t="shared" si="626"/>
        <v>LSM6</v>
      </c>
      <c r="B7452" t="s">
        <v>24</v>
      </c>
      <c r="C7452">
        <v>147096910</v>
      </c>
      <c r="D7452" t="s">
        <v>8</v>
      </c>
      <c r="E7452">
        <v>24</v>
      </c>
      <c r="F7452" t="s">
        <v>10248</v>
      </c>
      <c r="G7452">
        <v>0.917259622346</v>
      </c>
    </row>
    <row r="7453" spans="1:7" x14ac:dyDescent="0.2">
      <c r="A7453" t="str">
        <f t="shared" si="626"/>
        <v>LSM6</v>
      </c>
      <c r="B7453" t="s">
        <v>24</v>
      </c>
      <c r="C7453">
        <v>147096894</v>
      </c>
      <c r="D7453" t="s">
        <v>8</v>
      </c>
      <c r="E7453">
        <v>22</v>
      </c>
      <c r="F7453" t="s">
        <v>10249</v>
      </c>
      <c r="G7453">
        <v>0.51891728281799998</v>
      </c>
    </row>
    <row r="7454" spans="1:7" x14ac:dyDescent="0.2">
      <c r="A7454" t="str">
        <f t="shared" si="626"/>
        <v>LSM6</v>
      </c>
      <c r="B7454" t="s">
        <v>24</v>
      </c>
      <c r="C7454">
        <v>147097100</v>
      </c>
      <c r="D7454" t="s">
        <v>8</v>
      </c>
      <c r="E7454">
        <v>23</v>
      </c>
      <c r="F7454" t="s">
        <v>10250</v>
      </c>
      <c r="G7454">
        <v>0.401373719277</v>
      </c>
    </row>
    <row r="7455" spans="1:7" x14ac:dyDescent="0.2">
      <c r="A7455" t="str">
        <f t="shared" si="626"/>
        <v>LSM6</v>
      </c>
      <c r="B7455" t="s">
        <v>24</v>
      </c>
      <c r="C7455">
        <v>147096985</v>
      </c>
      <c r="D7455" t="s">
        <v>3</v>
      </c>
      <c r="E7455">
        <v>24</v>
      </c>
      <c r="F7455" t="s">
        <v>10251</v>
      </c>
      <c r="G7455">
        <v>0.245825139331</v>
      </c>
    </row>
    <row r="7456" spans="1:7" x14ac:dyDescent="0.2">
      <c r="A7456" t="str">
        <f t="shared" si="626"/>
        <v>LSM6</v>
      </c>
      <c r="B7456" t="s">
        <v>24</v>
      </c>
      <c r="C7456">
        <v>147097009</v>
      </c>
      <c r="D7456" t="s">
        <v>3</v>
      </c>
      <c r="E7456">
        <v>23</v>
      </c>
      <c r="F7456" t="s">
        <v>10252</v>
      </c>
      <c r="G7456">
        <v>0.82031556438499997</v>
      </c>
    </row>
    <row r="7457" spans="1:7" x14ac:dyDescent="0.2">
      <c r="A7457" t="str">
        <f t="shared" si="626"/>
        <v>LSM6</v>
      </c>
      <c r="B7457" t="s">
        <v>24</v>
      </c>
      <c r="C7457">
        <v>147096955</v>
      </c>
      <c r="D7457" t="s">
        <v>3</v>
      </c>
      <c r="E7457">
        <v>22</v>
      </c>
      <c r="F7457" t="s">
        <v>10253</v>
      </c>
      <c r="G7457">
        <v>1.1296422374399999</v>
      </c>
    </row>
    <row r="7458" spans="1:7" x14ac:dyDescent="0.2">
      <c r="A7458" t="str">
        <f t="shared" si="626"/>
        <v>LSM6</v>
      </c>
      <c r="B7458" t="s">
        <v>24</v>
      </c>
      <c r="C7458">
        <v>147096888</v>
      </c>
      <c r="D7458" t="s">
        <v>8</v>
      </c>
      <c r="E7458">
        <v>24</v>
      </c>
      <c r="F7458" t="s">
        <v>10254</v>
      </c>
      <c r="G7458">
        <v>0.313253074593</v>
      </c>
    </row>
    <row r="7459" spans="1:7" x14ac:dyDescent="0.2">
      <c r="A7459" t="str">
        <f t="shared" ref="A7459:A7468" si="627">"LTN1"</f>
        <v>LTN1</v>
      </c>
      <c r="B7459" t="s">
        <v>645</v>
      </c>
      <c r="C7459">
        <v>30364937</v>
      </c>
      <c r="D7459" t="s">
        <v>8</v>
      </c>
      <c r="E7459">
        <v>23</v>
      </c>
      <c r="F7459" t="s">
        <v>10255</v>
      </c>
      <c r="G7459">
        <v>0.43114369232999999</v>
      </c>
    </row>
    <row r="7460" spans="1:7" x14ac:dyDescent="0.2">
      <c r="A7460" t="str">
        <f t="shared" si="627"/>
        <v>LTN1</v>
      </c>
      <c r="B7460" t="s">
        <v>645</v>
      </c>
      <c r="C7460">
        <v>30365199</v>
      </c>
      <c r="D7460" t="s">
        <v>8</v>
      </c>
      <c r="E7460">
        <v>22</v>
      </c>
      <c r="F7460" t="s">
        <v>10256</v>
      </c>
      <c r="G7460">
        <v>8.3680720392100005E-2</v>
      </c>
    </row>
    <row r="7461" spans="1:7" x14ac:dyDescent="0.2">
      <c r="A7461" t="str">
        <f t="shared" si="627"/>
        <v>LTN1</v>
      </c>
      <c r="B7461" t="s">
        <v>645</v>
      </c>
      <c r="C7461">
        <v>30365179</v>
      </c>
      <c r="D7461" t="s">
        <v>8</v>
      </c>
      <c r="E7461">
        <v>22</v>
      </c>
      <c r="F7461" t="s">
        <v>10257</v>
      </c>
      <c r="G7461">
        <v>0.55643018537599997</v>
      </c>
    </row>
    <row r="7462" spans="1:7" x14ac:dyDescent="0.2">
      <c r="A7462" t="str">
        <f t="shared" si="627"/>
        <v>LTN1</v>
      </c>
      <c r="B7462" t="s">
        <v>645</v>
      </c>
      <c r="C7462">
        <v>30365051</v>
      </c>
      <c r="D7462" t="s">
        <v>8</v>
      </c>
      <c r="E7462">
        <v>24</v>
      </c>
      <c r="F7462" t="s">
        <v>10258</v>
      </c>
      <c r="G7462">
        <v>0.23977649002099999</v>
      </c>
    </row>
    <row r="7463" spans="1:7" x14ac:dyDescent="0.2">
      <c r="A7463" t="str">
        <f t="shared" si="627"/>
        <v>LTN1</v>
      </c>
      <c r="B7463" t="s">
        <v>645</v>
      </c>
      <c r="C7463">
        <v>30365122</v>
      </c>
      <c r="D7463" t="s">
        <v>3</v>
      </c>
      <c r="E7463">
        <v>24</v>
      </c>
      <c r="F7463" t="s">
        <v>10259</v>
      </c>
      <c r="G7463">
        <v>1.0370374248800001</v>
      </c>
    </row>
    <row r="7464" spans="1:7" x14ac:dyDescent="0.2">
      <c r="A7464" t="str">
        <f t="shared" si="627"/>
        <v>LTN1</v>
      </c>
      <c r="B7464" t="s">
        <v>645</v>
      </c>
      <c r="C7464">
        <v>30365073</v>
      </c>
      <c r="D7464" t="s">
        <v>3</v>
      </c>
      <c r="E7464">
        <v>23</v>
      </c>
      <c r="F7464" t="s">
        <v>10260</v>
      </c>
      <c r="G7464">
        <v>1.33023327618</v>
      </c>
    </row>
    <row r="7465" spans="1:7" x14ac:dyDescent="0.2">
      <c r="A7465" t="str">
        <f t="shared" si="627"/>
        <v>LTN1</v>
      </c>
      <c r="B7465" t="s">
        <v>645</v>
      </c>
      <c r="C7465">
        <v>30365032</v>
      </c>
      <c r="D7465" t="s">
        <v>3</v>
      </c>
      <c r="E7465">
        <v>23</v>
      </c>
      <c r="F7465" t="s">
        <v>10261</v>
      </c>
      <c r="G7465">
        <v>0.13946272906099999</v>
      </c>
    </row>
    <row r="7466" spans="1:7" x14ac:dyDescent="0.2">
      <c r="A7466" t="str">
        <f t="shared" si="627"/>
        <v>LTN1</v>
      </c>
      <c r="B7466" t="s">
        <v>645</v>
      </c>
      <c r="C7466">
        <v>30364982</v>
      </c>
      <c r="D7466" t="s">
        <v>3</v>
      </c>
      <c r="E7466">
        <v>24</v>
      </c>
      <c r="F7466" t="s">
        <v>10262</v>
      </c>
      <c r="G7466">
        <v>0.52264776650099998</v>
      </c>
    </row>
    <row r="7467" spans="1:7" x14ac:dyDescent="0.2">
      <c r="A7467" t="str">
        <f t="shared" si="627"/>
        <v>LTN1</v>
      </c>
      <c r="B7467" t="s">
        <v>645</v>
      </c>
      <c r="C7467">
        <v>30365133</v>
      </c>
      <c r="D7467" t="s">
        <v>8</v>
      </c>
      <c r="E7467">
        <v>23</v>
      </c>
      <c r="F7467" t="s">
        <v>10263</v>
      </c>
      <c r="G7467">
        <v>0.63272929893899998</v>
      </c>
    </row>
    <row r="7468" spans="1:7" x14ac:dyDescent="0.2">
      <c r="A7468" t="str">
        <f t="shared" si="627"/>
        <v>LTN1</v>
      </c>
      <c r="B7468" t="s">
        <v>645</v>
      </c>
      <c r="C7468">
        <v>30365216</v>
      </c>
      <c r="D7468" t="s">
        <v>3</v>
      </c>
      <c r="E7468">
        <v>23</v>
      </c>
      <c r="F7468" t="s">
        <v>10264</v>
      </c>
      <c r="G7468">
        <v>0.27507377707199998</v>
      </c>
    </row>
    <row r="7469" spans="1:7" x14ac:dyDescent="0.2">
      <c r="A7469" t="str">
        <f t="shared" ref="A7469:A7478" si="628">"LTV1"</f>
        <v>LTV1</v>
      </c>
      <c r="B7469" t="s">
        <v>75</v>
      </c>
      <c r="C7469">
        <v>144164643</v>
      </c>
      <c r="D7469" t="s">
        <v>8</v>
      </c>
      <c r="E7469">
        <v>23</v>
      </c>
      <c r="F7469" t="s">
        <v>10265</v>
      </c>
      <c r="G7469">
        <v>0.19231753913800001</v>
      </c>
    </row>
    <row r="7470" spans="1:7" x14ac:dyDescent="0.2">
      <c r="A7470" t="str">
        <f t="shared" si="628"/>
        <v>LTV1</v>
      </c>
      <c r="B7470" t="s">
        <v>75</v>
      </c>
      <c r="C7470">
        <v>144164745</v>
      </c>
      <c r="D7470" t="s">
        <v>3</v>
      </c>
      <c r="E7470">
        <v>24</v>
      </c>
      <c r="F7470" t="s">
        <v>10266</v>
      </c>
      <c r="G7470">
        <v>4.4472323759600002E-2</v>
      </c>
    </row>
    <row r="7471" spans="1:7" x14ac:dyDescent="0.2">
      <c r="A7471" t="str">
        <f t="shared" si="628"/>
        <v>LTV1</v>
      </c>
      <c r="B7471" t="s">
        <v>75</v>
      </c>
      <c r="C7471">
        <v>144164581</v>
      </c>
      <c r="D7471" t="s">
        <v>3</v>
      </c>
      <c r="E7471">
        <v>24</v>
      </c>
      <c r="F7471" t="s">
        <v>10267</v>
      </c>
      <c r="G7471">
        <v>0.83700176990700004</v>
      </c>
    </row>
    <row r="7472" spans="1:7" x14ac:dyDescent="0.2">
      <c r="A7472" t="str">
        <f t="shared" si="628"/>
        <v>LTV1</v>
      </c>
      <c r="B7472" t="s">
        <v>75</v>
      </c>
      <c r="C7472">
        <v>144164551</v>
      </c>
      <c r="D7472" t="s">
        <v>3</v>
      </c>
      <c r="E7472">
        <v>22</v>
      </c>
      <c r="F7472" t="s">
        <v>10268</v>
      </c>
      <c r="G7472">
        <v>0.14269105766199999</v>
      </c>
    </row>
    <row r="7473" spans="1:7" x14ac:dyDescent="0.2">
      <c r="A7473" t="str">
        <f t="shared" si="628"/>
        <v>LTV1</v>
      </c>
      <c r="B7473" t="s">
        <v>75</v>
      </c>
      <c r="C7473">
        <v>144164541</v>
      </c>
      <c r="D7473" t="s">
        <v>3</v>
      </c>
      <c r="E7473">
        <v>23</v>
      </c>
      <c r="F7473" t="s">
        <v>10269</v>
      </c>
      <c r="G7473">
        <v>1.48251238053</v>
      </c>
    </row>
    <row r="7474" spans="1:7" x14ac:dyDescent="0.2">
      <c r="A7474" t="str">
        <f t="shared" si="628"/>
        <v>LTV1</v>
      </c>
      <c r="B7474" t="s">
        <v>75</v>
      </c>
      <c r="C7474">
        <v>144164473</v>
      </c>
      <c r="D7474" t="s">
        <v>8</v>
      </c>
      <c r="E7474">
        <v>23</v>
      </c>
      <c r="F7474" t="s">
        <v>10270</v>
      </c>
      <c r="G7474">
        <v>6.5499399941E-2</v>
      </c>
    </row>
    <row r="7475" spans="1:7" x14ac:dyDescent="0.2">
      <c r="A7475" t="str">
        <f t="shared" si="628"/>
        <v>LTV1</v>
      </c>
      <c r="B7475" t="s">
        <v>75</v>
      </c>
      <c r="C7475">
        <v>144164490</v>
      </c>
      <c r="D7475" t="s">
        <v>8</v>
      </c>
      <c r="E7475">
        <v>22</v>
      </c>
      <c r="F7475" t="s">
        <v>10271</v>
      </c>
      <c r="G7475">
        <v>1.6917996403700002E-2</v>
      </c>
    </row>
    <row r="7476" spans="1:7" x14ac:dyDescent="0.2">
      <c r="A7476" t="str">
        <f t="shared" si="628"/>
        <v>LTV1</v>
      </c>
      <c r="B7476" t="s">
        <v>75</v>
      </c>
      <c r="C7476">
        <v>144164741</v>
      </c>
      <c r="D7476" t="s">
        <v>8</v>
      </c>
      <c r="E7476">
        <v>23</v>
      </c>
      <c r="F7476" t="s">
        <v>10272</v>
      </c>
      <c r="G7476">
        <v>0.42970557654399999</v>
      </c>
    </row>
    <row r="7477" spans="1:7" x14ac:dyDescent="0.2">
      <c r="A7477" t="str">
        <f t="shared" si="628"/>
        <v>LTV1</v>
      </c>
      <c r="B7477" t="s">
        <v>75</v>
      </c>
      <c r="C7477">
        <v>144164755</v>
      </c>
      <c r="D7477" t="s">
        <v>8</v>
      </c>
      <c r="E7477">
        <v>23</v>
      </c>
      <c r="F7477" t="s">
        <v>10273</v>
      </c>
      <c r="G7477">
        <v>0.26638426433599999</v>
      </c>
    </row>
    <row r="7478" spans="1:7" x14ac:dyDescent="0.2">
      <c r="A7478" t="str">
        <f t="shared" si="628"/>
        <v>LTV1</v>
      </c>
      <c r="B7478" t="s">
        <v>75</v>
      </c>
      <c r="C7478">
        <v>144164498</v>
      </c>
      <c r="D7478" t="s">
        <v>8</v>
      </c>
      <c r="E7478">
        <v>23</v>
      </c>
      <c r="F7478" t="s">
        <v>10274</v>
      </c>
      <c r="G7478">
        <v>0.68048584955900004</v>
      </c>
    </row>
    <row r="7479" spans="1:7" x14ac:dyDescent="0.2">
      <c r="A7479" t="str">
        <f t="shared" ref="A7479:A7494" si="629">"LUC7L3"</f>
        <v>LUC7L3</v>
      </c>
      <c r="B7479" t="s">
        <v>484</v>
      </c>
      <c r="C7479">
        <v>48797150</v>
      </c>
      <c r="D7479" t="s">
        <v>3</v>
      </c>
      <c r="E7479">
        <v>21</v>
      </c>
      <c r="F7479" t="s">
        <v>10275</v>
      </c>
      <c r="G7479">
        <v>-2.19005375461E-2</v>
      </c>
    </row>
    <row r="7480" spans="1:7" x14ac:dyDescent="0.2">
      <c r="A7480" t="str">
        <f t="shared" si="629"/>
        <v>LUC7L3</v>
      </c>
      <c r="B7480" t="s">
        <v>484</v>
      </c>
      <c r="C7480">
        <v>48797053</v>
      </c>
      <c r="D7480" t="s">
        <v>8</v>
      </c>
      <c r="E7480">
        <v>21</v>
      </c>
      <c r="F7480" t="s">
        <v>10276</v>
      </c>
      <c r="G7480">
        <v>0.102313068959</v>
      </c>
    </row>
    <row r="7481" spans="1:7" x14ac:dyDescent="0.2">
      <c r="A7481" t="str">
        <f t="shared" si="629"/>
        <v>LUC7L3</v>
      </c>
      <c r="B7481" t="s">
        <v>484</v>
      </c>
      <c r="C7481">
        <v>48797049</v>
      </c>
      <c r="D7481" t="s">
        <v>8</v>
      </c>
      <c r="E7481">
        <v>23</v>
      </c>
      <c r="F7481" t="s">
        <v>10277</v>
      </c>
      <c r="G7481">
        <v>4.6153670527500001E-3</v>
      </c>
    </row>
    <row r="7482" spans="1:7" x14ac:dyDescent="0.2">
      <c r="A7482" t="str">
        <f t="shared" si="629"/>
        <v>LUC7L3</v>
      </c>
      <c r="B7482" t="s">
        <v>484</v>
      </c>
      <c r="C7482">
        <v>48796986</v>
      </c>
      <c r="D7482" t="s">
        <v>8</v>
      </c>
      <c r="E7482">
        <v>24</v>
      </c>
      <c r="F7482" t="s">
        <v>10278</v>
      </c>
      <c r="G7482">
        <v>1.00892617956</v>
      </c>
    </row>
    <row r="7483" spans="1:7" x14ac:dyDescent="0.2">
      <c r="A7483" t="str">
        <f t="shared" si="629"/>
        <v>LUC7L3</v>
      </c>
      <c r="B7483" t="s">
        <v>484</v>
      </c>
      <c r="C7483">
        <v>48797143</v>
      </c>
      <c r="D7483" t="s">
        <v>3</v>
      </c>
      <c r="E7483">
        <v>22</v>
      </c>
      <c r="F7483" t="s">
        <v>10279</v>
      </c>
      <c r="G7483">
        <v>4.6775814686999997E-2</v>
      </c>
    </row>
    <row r="7484" spans="1:7" x14ac:dyDescent="0.2">
      <c r="A7484" t="str">
        <f t="shared" si="629"/>
        <v>LUC7L3</v>
      </c>
      <c r="B7484" t="s">
        <v>484</v>
      </c>
      <c r="C7484">
        <v>48796952</v>
      </c>
      <c r="D7484" t="s">
        <v>8</v>
      </c>
      <c r="E7484">
        <v>21</v>
      </c>
      <c r="F7484" t="s">
        <v>10280</v>
      </c>
      <c r="G7484">
        <v>5.1855925879000002E-2</v>
      </c>
    </row>
    <row r="7485" spans="1:7" x14ac:dyDescent="0.2">
      <c r="A7485" t="str">
        <f t="shared" si="629"/>
        <v>LUC7L3</v>
      </c>
      <c r="B7485" t="s">
        <v>484</v>
      </c>
      <c r="C7485">
        <v>48797180</v>
      </c>
      <c r="D7485" t="s">
        <v>8</v>
      </c>
      <c r="E7485">
        <v>23</v>
      </c>
      <c r="F7485" t="s">
        <v>10281</v>
      </c>
      <c r="G7485">
        <v>0.39835000767000001</v>
      </c>
    </row>
    <row r="7486" spans="1:7" x14ac:dyDescent="0.2">
      <c r="A7486" t="str">
        <f t="shared" si="629"/>
        <v>LUC7L3</v>
      </c>
      <c r="B7486" t="s">
        <v>484</v>
      </c>
      <c r="C7486">
        <v>48796990</v>
      </c>
      <c r="D7486" t="s">
        <v>8</v>
      </c>
      <c r="E7486">
        <v>23</v>
      </c>
      <c r="F7486" t="s">
        <v>10282</v>
      </c>
      <c r="G7486">
        <v>1.3855226066099999</v>
      </c>
    </row>
    <row r="7487" spans="1:7" x14ac:dyDescent="0.2">
      <c r="A7487" t="str">
        <f t="shared" si="629"/>
        <v>LUC7L3</v>
      </c>
      <c r="B7487" t="s">
        <v>484</v>
      </c>
      <c r="C7487">
        <v>48797028</v>
      </c>
      <c r="D7487" t="s">
        <v>8</v>
      </c>
      <c r="E7487">
        <v>24</v>
      </c>
      <c r="F7487" t="s">
        <v>10283</v>
      </c>
      <c r="G7487">
        <v>0.50516251421000002</v>
      </c>
    </row>
    <row r="7488" spans="1:7" x14ac:dyDescent="0.2">
      <c r="A7488" t="str">
        <f t="shared" si="629"/>
        <v>LUC7L3</v>
      </c>
      <c r="B7488" t="s">
        <v>484</v>
      </c>
      <c r="C7488">
        <v>48797049</v>
      </c>
      <c r="D7488" t="s">
        <v>8</v>
      </c>
      <c r="E7488">
        <v>22</v>
      </c>
      <c r="F7488" t="s">
        <v>10284</v>
      </c>
      <c r="G7488">
        <v>0.110500742019</v>
      </c>
    </row>
    <row r="7489" spans="1:7" x14ac:dyDescent="0.2">
      <c r="A7489" t="str">
        <f t="shared" si="629"/>
        <v>LUC7L3</v>
      </c>
      <c r="B7489" t="s">
        <v>484</v>
      </c>
      <c r="C7489">
        <v>48797060</v>
      </c>
      <c r="D7489" t="s">
        <v>8</v>
      </c>
      <c r="E7489">
        <v>24</v>
      </c>
      <c r="F7489" t="s">
        <v>10285</v>
      </c>
      <c r="G7489">
        <v>8.2426320329999997E-2</v>
      </c>
    </row>
    <row r="7490" spans="1:7" x14ac:dyDescent="0.2">
      <c r="A7490" t="str">
        <f t="shared" si="629"/>
        <v>LUC7L3</v>
      </c>
      <c r="B7490" t="s">
        <v>484</v>
      </c>
      <c r="C7490">
        <v>48797129</v>
      </c>
      <c r="D7490" t="s">
        <v>8</v>
      </c>
      <c r="E7490">
        <v>23</v>
      </c>
      <c r="F7490" t="s">
        <v>10286</v>
      </c>
      <c r="G7490">
        <v>-3.4661891726800002E-2</v>
      </c>
    </row>
    <row r="7491" spans="1:7" x14ac:dyDescent="0.2">
      <c r="A7491" t="str">
        <f t="shared" si="629"/>
        <v>LUC7L3</v>
      </c>
      <c r="B7491" t="s">
        <v>484</v>
      </c>
      <c r="C7491">
        <v>48797135</v>
      </c>
      <c r="D7491" t="s">
        <v>8</v>
      </c>
      <c r="E7491">
        <v>23</v>
      </c>
      <c r="F7491" t="s">
        <v>10287</v>
      </c>
      <c r="G7491">
        <v>-6.9849171047699998E-2</v>
      </c>
    </row>
    <row r="7492" spans="1:7" x14ac:dyDescent="0.2">
      <c r="A7492" t="str">
        <f t="shared" si="629"/>
        <v>LUC7L3</v>
      </c>
      <c r="B7492" t="s">
        <v>484</v>
      </c>
      <c r="C7492">
        <v>48797179</v>
      </c>
      <c r="D7492" t="s">
        <v>8</v>
      </c>
      <c r="E7492">
        <v>24</v>
      </c>
      <c r="F7492" t="s">
        <v>10288</v>
      </c>
      <c r="G7492">
        <v>0.175082196498</v>
      </c>
    </row>
    <row r="7493" spans="1:7" x14ac:dyDescent="0.2">
      <c r="A7493" t="str">
        <f t="shared" si="629"/>
        <v>LUC7L3</v>
      </c>
      <c r="B7493" t="s">
        <v>484</v>
      </c>
      <c r="C7493">
        <v>48797009</v>
      </c>
      <c r="D7493" t="s">
        <v>8</v>
      </c>
      <c r="E7493">
        <v>24</v>
      </c>
      <c r="F7493" t="s">
        <v>10289</v>
      </c>
      <c r="G7493">
        <v>0.60555121382599997</v>
      </c>
    </row>
    <row r="7494" spans="1:7" x14ac:dyDescent="0.2">
      <c r="A7494" t="str">
        <f t="shared" si="629"/>
        <v>LUC7L3</v>
      </c>
      <c r="B7494" t="s">
        <v>484</v>
      </c>
      <c r="C7494">
        <v>48797117</v>
      </c>
      <c r="D7494" t="s">
        <v>8</v>
      </c>
      <c r="E7494">
        <v>23</v>
      </c>
      <c r="F7494" t="s">
        <v>10290</v>
      </c>
      <c r="G7494">
        <v>-4.3853457988600004E-3</v>
      </c>
    </row>
    <row r="7495" spans="1:7" x14ac:dyDescent="0.2">
      <c r="A7495" t="str">
        <f t="shared" ref="A7495:A7504" si="630">"MAD2L1BP"</f>
        <v>MAD2L1BP</v>
      </c>
      <c r="B7495" t="s">
        <v>75</v>
      </c>
      <c r="C7495">
        <v>43603723</v>
      </c>
      <c r="D7495" t="s">
        <v>3</v>
      </c>
      <c r="E7495">
        <v>24</v>
      </c>
      <c r="F7495" t="s">
        <v>10291</v>
      </c>
      <c r="G7495">
        <v>0.97253231459300005</v>
      </c>
    </row>
    <row r="7496" spans="1:7" x14ac:dyDescent="0.2">
      <c r="A7496" t="str">
        <f t="shared" si="630"/>
        <v>MAD2L1BP</v>
      </c>
      <c r="B7496" t="s">
        <v>75</v>
      </c>
      <c r="C7496">
        <v>43603748</v>
      </c>
      <c r="D7496" t="s">
        <v>3</v>
      </c>
      <c r="E7496">
        <v>24</v>
      </c>
      <c r="F7496" t="s">
        <v>10292</v>
      </c>
      <c r="G7496">
        <v>2.6255631736900001E-2</v>
      </c>
    </row>
    <row r="7497" spans="1:7" x14ac:dyDescent="0.2">
      <c r="A7497" t="str">
        <f t="shared" si="630"/>
        <v>MAD2L1BP</v>
      </c>
      <c r="B7497" t="s">
        <v>75</v>
      </c>
      <c r="C7497">
        <v>43603561</v>
      </c>
      <c r="D7497" t="s">
        <v>3</v>
      </c>
      <c r="E7497">
        <v>23</v>
      </c>
      <c r="F7497" t="s">
        <v>10293</v>
      </c>
      <c r="G7497">
        <v>0.761530832213</v>
      </c>
    </row>
    <row r="7498" spans="1:7" x14ac:dyDescent="0.2">
      <c r="A7498" t="str">
        <f t="shared" si="630"/>
        <v>MAD2L1BP</v>
      </c>
      <c r="B7498" t="s">
        <v>75</v>
      </c>
      <c r="C7498">
        <v>43603530</v>
      </c>
      <c r="D7498" t="s">
        <v>3</v>
      </c>
      <c r="E7498">
        <v>23</v>
      </c>
      <c r="F7498" t="s">
        <v>10294</v>
      </c>
      <c r="G7498">
        <v>0.68418641450100004</v>
      </c>
    </row>
    <row r="7499" spans="1:7" x14ac:dyDescent="0.2">
      <c r="A7499" t="str">
        <f t="shared" si="630"/>
        <v>MAD2L1BP</v>
      </c>
      <c r="B7499" t="s">
        <v>75</v>
      </c>
      <c r="C7499">
        <v>43603706</v>
      </c>
      <c r="D7499" t="s">
        <v>3</v>
      </c>
      <c r="E7499">
        <v>23</v>
      </c>
      <c r="F7499" t="s">
        <v>10295</v>
      </c>
      <c r="G7499">
        <v>0.97602239299899995</v>
      </c>
    </row>
    <row r="7500" spans="1:7" x14ac:dyDescent="0.2">
      <c r="A7500" t="str">
        <f t="shared" si="630"/>
        <v>MAD2L1BP</v>
      </c>
      <c r="B7500" t="s">
        <v>75</v>
      </c>
      <c r="C7500">
        <v>43603763</v>
      </c>
      <c r="D7500" t="s">
        <v>3</v>
      </c>
      <c r="E7500">
        <v>23</v>
      </c>
      <c r="F7500" t="s">
        <v>10296</v>
      </c>
      <c r="G7500">
        <v>1.05144529241</v>
      </c>
    </row>
    <row r="7501" spans="1:7" x14ac:dyDescent="0.2">
      <c r="A7501" t="str">
        <f t="shared" si="630"/>
        <v>MAD2L1BP</v>
      </c>
      <c r="B7501" t="s">
        <v>75</v>
      </c>
      <c r="C7501">
        <v>43603741</v>
      </c>
      <c r="D7501" t="s">
        <v>8</v>
      </c>
      <c r="E7501">
        <v>24</v>
      </c>
      <c r="F7501" t="s">
        <v>10297</v>
      </c>
      <c r="G7501">
        <v>-6.2665964850499994E-2</v>
      </c>
    </row>
    <row r="7502" spans="1:7" x14ac:dyDescent="0.2">
      <c r="A7502" t="str">
        <f t="shared" si="630"/>
        <v>MAD2L1BP</v>
      </c>
      <c r="B7502" t="s">
        <v>75</v>
      </c>
      <c r="C7502">
        <v>43603627</v>
      </c>
      <c r="D7502" t="s">
        <v>8</v>
      </c>
      <c r="E7502">
        <v>23</v>
      </c>
      <c r="F7502" t="s">
        <v>10298</v>
      </c>
      <c r="G7502">
        <v>0.71389006442500003</v>
      </c>
    </row>
    <row r="7503" spans="1:7" x14ac:dyDescent="0.2">
      <c r="A7503" t="str">
        <f t="shared" si="630"/>
        <v>MAD2L1BP</v>
      </c>
      <c r="B7503" t="s">
        <v>75</v>
      </c>
      <c r="C7503">
        <v>43603590</v>
      </c>
      <c r="D7503" t="s">
        <v>8</v>
      </c>
      <c r="E7503">
        <v>24</v>
      </c>
      <c r="F7503" t="s">
        <v>10299</v>
      </c>
      <c r="G7503">
        <v>-0.11465420009299999</v>
      </c>
    </row>
    <row r="7504" spans="1:7" x14ac:dyDescent="0.2">
      <c r="A7504" t="str">
        <f t="shared" si="630"/>
        <v>MAD2L1BP</v>
      </c>
      <c r="B7504" t="s">
        <v>75</v>
      </c>
      <c r="C7504">
        <v>43603668</v>
      </c>
      <c r="D7504" t="s">
        <v>8</v>
      </c>
      <c r="E7504">
        <v>24</v>
      </c>
      <c r="F7504" t="s">
        <v>10300</v>
      </c>
      <c r="G7504">
        <v>0.96883515496700001</v>
      </c>
    </row>
    <row r="7505" spans="1:7" x14ac:dyDescent="0.2">
      <c r="A7505" t="str">
        <f t="shared" ref="A7505:A7514" si="631">"MAGEA3"</f>
        <v>MAGEA3</v>
      </c>
      <c r="B7505" t="s">
        <v>172</v>
      </c>
      <c r="C7505">
        <v>151938004</v>
      </c>
      <c r="D7505" t="s">
        <v>8</v>
      </c>
      <c r="E7505">
        <v>25</v>
      </c>
      <c r="F7505" t="s">
        <v>10301</v>
      </c>
      <c r="G7505">
        <v>0.93071686161099998</v>
      </c>
    </row>
    <row r="7506" spans="1:7" x14ac:dyDescent="0.2">
      <c r="A7506" t="str">
        <f t="shared" si="631"/>
        <v>MAGEA3</v>
      </c>
      <c r="B7506" t="s">
        <v>172</v>
      </c>
      <c r="C7506">
        <v>151937941</v>
      </c>
      <c r="D7506" t="s">
        <v>3</v>
      </c>
      <c r="E7506">
        <v>25</v>
      </c>
      <c r="F7506" t="s">
        <v>10302</v>
      </c>
      <c r="G7506">
        <v>1.0518741356000001</v>
      </c>
    </row>
    <row r="7507" spans="1:7" x14ac:dyDescent="0.2">
      <c r="A7507" t="str">
        <f t="shared" si="631"/>
        <v>MAGEA3</v>
      </c>
      <c r="B7507" t="s">
        <v>172</v>
      </c>
      <c r="C7507">
        <v>151937965</v>
      </c>
      <c r="D7507" t="s">
        <v>3</v>
      </c>
      <c r="E7507">
        <v>24</v>
      </c>
      <c r="F7507" t="s">
        <v>10303</v>
      </c>
      <c r="G7507">
        <v>0.40064186472899999</v>
      </c>
    </row>
    <row r="7508" spans="1:7" x14ac:dyDescent="0.2">
      <c r="A7508" t="str">
        <f t="shared" si="631"/>
        <v>MAGEA3</v>
      </c>
      <c r="B7508" t="s">
        <v>172</v>
      </c>
      <c r="C7508">
        <v>151937988</v>
      </c>
      <c r="D7508" t="s">
        <v>3</v>
      </c>
      <c r="E7508">
        <v>24</v>
      </c>
      <c r="F7508" t="s">
        <v>10304</v>
      </c>
      <c r="G7508">
        <v>0.82435821661200004</v>
      </c>
    </row>
    <row r="7509" spans="1:7" x14ac:dyDescent="0.2">
      <c r="A7509" t="str">
        <f t="shared" si="631"/>
        <v>MAGEA3</v>
      </c>
      <c r="B7509" t="s">
        <v>172</v>
      </c>
      <c r="C7509">
        <v>151937998</v>
      </c>
      <c r="D7509" t="s">
        <v>3</v>
      </c>
      <c r="E7509">
        <v>24</v>
      </c>
      <c r="F7509" t="s">
        <v>10305</v>
      </c>
      <c r="G7509">
        <v>0.93190931125200005</v>
      </c>
    </row>
    <row r="7510" spans="1:7" x14ac:dyDescent="0.2">
      <c r="A7510" t="str">
        <f t="shared" si="631"/>
        <v>MAGEA3</v>
      </c>
      <c r="B7510" t="s">
        <v>172</v>
      </c>
      <c r="C7510">
        <v>151938062</v>
      </c>
      <c r="D7510" t="s">
        <v>3</v>
      </c>
      <c r="E7510">
        <v>24</v>
      </c>
      <c r="F7510" t="s">
        <v>10306</v>
      </c>
      <c r="G7510">
        <v>0.69777972703699997</v>
      </c>
    </row>
    <row r="7511" spans="1:7" x14ac:dyDescent="0.2">
      <c r="A7511" t="str">
        <f t="shared" si="631"/>
        <v>MAGEA3</v>
      </c>
      <c r="B7511" t="s">
        <v>172</v>
      </c>
      <c r="C7511">
        <v>151938179</v>
      </c>
      <c r="D7511" t="s">
        <v>3</v>
      </c>
      <c r="E7511">
        <v>25</v>
      </c>
      <c r="F7511" t="s">
        <v>10307</v>
      </c>
      <c r="G7511">
        <v>0.70816849200300003</v>
      </c>
    </row>
    <row r="7512" spans="1:7" x14ac:dyDescent="0.2">
      <c r="A7512" t="str">
        <f t="shared" si="631"/>
        <v>MAGEA3</v>
      </c>
      <c r="B7512" t="s">
        <v>172</v>
      </c>
      <c r="C7512">
        <v>151938027</v>
      </c>
      <c r="D7512" t="s">
        <v>8</v>
      </c>
      <c r="E7512">
        <v>24</v>
      </c>
      <c r="F7512" t="s">
        <v>10308</v>
      </c>
      <c r="G7512">
        <v>6.2186104043399998E-2</v>
      </c>
    </row>
    <row r="7513" spans="1:7" x14ac:dyDescent="0.2">
      <c r="A7513" t="str">
        <f t="shared" si="631"/>
        <v>MAGEA3</v>
      </c>
      <c r="B7513" t="s">
        <v>172</v>
      </c>
      <c r="C7513">
        <v>151938070</v>
      </c>
      <c r="D7513" t="s">
        <v>8</v>
      </c>
      <c r="E7513">
        <v>24</v>
      </c>
      <c r="F7513" t="s">
        <v>10309</v>
      </c>
      <c r="G7513">
        <v>0.85451192576000001</v>
      </c>
    </row>
    <row r="7514" spans="1:7" x14ac:dyDescent="0.2">
      <c r="A7514" t="str">
        <f t="shared" si="631"/>
        <v>MAGEA3</v>
      </c>
      <c r="B7514" t="s">
        <v>172</v>
      </c>
      <c r="C7514">
        <v>151938188</v>
      </c>
      <c r="D7514" t="s">
        <v>8</v>
      </c>
      <c r="E7514">
        <v>24</v>
      </c>
      <c r="F7514" t="s">
        <v>10310</v>
      </c>
      <c r="G7514">
        <v>1.01621655315</v>
      </c>
    </row>
    <row r="7515" spans="1:7" x14ac:dyDescent="0.2">
      <c r="A7515" t="str">
        <f t="shared" ref="A7515:A7524" si="632">"MAGOH"</f>
        <v>MAGOH</v>
      </c>
      <c r="B7515" t="s">
        <v>35</v>
      </c>
      <c r="C7515">
        <v>53704223</v>
      </c>
      <c r="D7515" t="s">
        <v>8</v>
      </c>
      <c r="E7515">
        <v>24</v>
      </c>
      <c r="F7515" t="s">
        <v>10311</v>
      </c>
      <c r="G7515">
        <v>0.17066075942600001</v>
      </c>
    </row>
    <row r="7516" spans="1:7" x14ac:dyDescent="0.2">
      <c r="A7516" t="str">
        <f t="shared" si="632"/>
        <v>MAGOH</v>
      </c>
      <c r="B7516" t="s">
        <v>35</v>
      </c>
      <c r="C7516">
        <v>53704200</v>
      </c>
      <c r="D7516" t="s">
        <v>8</v>
      </c>
      <c r="E7516">
        <v>23</v>
      </c>
      <c r="F7516" t="s">
        <v>10312</v>
      </c>
      <c r="G7516">
        <v>-9.8140701969299998E-2</v>
      </c>
    </row>
    <row r="7517" spans="1:7" x14ac:dyDescent="0.2">
      <c r="A7517" t="str">
        <f t="shared" si="632"/>
        <v>MAGOH</v>
      </c>
      <c r="B7517" t="s">
        <v>35</v>
      </c>
      <c r="C7517">
        <v>53703999</v>
      </c>
      <c r="D7517" t="s">
        <v>3</v>
      </c>
      <c r="E7517">
        <v>24</v>
      </c>
      <c r="F7517" t="s">
        <v>10313</v>
      </c>
      <c r="G7517">
        <v>0.41567318143499998</v>
      </c>
    </row>
    <row r="7518" spans="1:7" x14ac:dyDescent="0.2">
      <c r="A7518" t="str">
        <f t="shared" si="632"/>
        <v>MAGOH</v>
      </c>
      <c r="B7518" t="s">
        <v>35</v>
      </c>
      <c r="C7518">
        <v>53704124</v>
      </c>
      <c r="D7518" t="s">
        <v>3</v>
      </c>
      <c r="E7518">
        <v>24</v>
      </c>
      <c r="F7518" t="s">
        <v>10314</v>
      </c>
      <c r="G7518">
        <v>-5.1900786611199998E-3</v>
      </c>
    </row>
    <row r="7519" spans="1:7" x14ac:dyDescent="0.2">
      <c r="A7519" t="str">
        <f t="shared" si="632"/>
        <v>MAGOH</v>
      </c>
      <c r="B7519" t="s">
        <v>35</v>
      </c>
      <c r="C7519">
        <v>53704141</v>
      </c>
      <c r="D7519" t="s">
        <v>3</v>
      </c>
      <c r="E7519">
        <v>24</v>
      </c>
      <c r="F7519" t="s">
        <v>10315</v>
      </c>
      <c r="G7519">
        <v>1.50852169243</v>
      </c>
    </row>
    <row r="7520" spans="1:7" x14ac:dyDescent="0.2">
      <c r="A7520" t="str">
        <f t="shared" si="632"/>
        <v>MAGOH</v>
      </c>
      <c r="B7520" t="s">
        <v>35</v>
      </c>
      <c r="C7520">
        <v>53704245</v>
      </c>
      <c r="D7520" t="s">
        <v>8</v>
      </c>
      <c r="E7520">
        <v>23</v>
      </c>
      <c r="F7520" t="s">
        <v>10316</v>
      </c>
      <c r="G7520">
        <v>1.0758051261399999</v>
      </c>
    </row>
    <row r="7521" spans="1:7" x14ac:dyDescent="0.2">
      <c r="A7521" t="str">
        <f t="shared" si="632"/>
        <v>MAGOH</v>
      </c>
      <c r="B7521" t="s">
        <v>35</v>
      </c>
      <c r="C7521">
        <v>53704280</v>
      </c>
      <c r="D7521" t="s">
        <v>8</v>
      </c>
      <c r="E7521">
        <v>24</v>
      </c>
      <c r="F7521" t="s">
        <v>10317</v>
      </c>
      <c r="G7521">
        <v>0.105311467386</v>
      </c>
    </row>
    <row r="7522" spans="1:7" x14ac:dyDescent="0.2">
      <c r="A7522" t="str">
        <f t="shared" si="632"/>
        <v>MAGOH</v>
      </c>
      <c r="B7522" t="s">
        <v>35</v>
      </c>
      <c r="C7522">
        <v>53704182</v>
      </c>
      <c r="D7522" t="s">
        <v>3</v>
      </c>
      <c r="E7522">
        <v>23</v>
      </c>
      <c r="F7522" t="s">
        <v>10318</v>
      </c>
      <c r="G7522">
        <v>0.23338273093100001</v>
      </c>
    </row>
    <row r="7523" spans="1:7" x14ac:dyDescent="0.2">
      <c r="A7523" t="str">
        <f t="shared" si="632"/>
        <v>MAGOH</v>
      </c>
      <c r="B7523" t="s">
        <v>35</v>
      </c>
      <c r="C7523">
        <v>53704300</v>
      </c>
      <c r="D7523" t="s">
        <v>3</v>
      </c>
      <c r="E7523">
        <v>24</v>
      </c>
      <c r="F7523" t="s">
        <v>10319</v>
      </c>
      <c r="G7523">
        <v>0.15503081128599999</v>
      </c>
    </row>
    <row r="7524" spans="1:7" x14ac:dyDescent="0.2">
      <c r="A7524" t="str">
        <f t="shared" si="632"/>
        <v>MAGOH</v>
      </c>
      <c r="B7524" t="s">
        <v>35</v>
      </c>
      <c r="C7524">
        <v>53704250</v>
      </c>
      <c r="D7524" t="s">
        <v>3</v>
      </c>
      <c r="E7524">
        <v>23</v>
      </c>
      <c r="F7524" t="s">
        <v>10320</v>
      </c>
      <c r="G7524">
        <v>6.8459003617299993E-2</v>
      </c>
    </row>
    <row r="7525" spans="1:7" x14ac:dyDescent="0.2">
      <c r="A7525" t="str">
        <f t="shared" ref="A7525:A7534" si="633">"MANF"</f>
        <v>MANF</v>
      </c>
      <c r="B7525" t="s">
        <v>114</v>
      </c>
      <c r="C7525">
        <v>51422474</v>
      </c>
      <c r="D7525" t="s">
        <v>3</v>
      </c>
      <c r="E7525">
        <v>23</v>
      </c>
      <c r="F7525" t="s">
        <v>10321</v>
      </c>
      <c r="G7525">
        <v>0.636545396067</v>
      </c>
    </row>
    <row r="7526" spans="1:7" x14ac:dyDescent="0.2">
      <c r="A7526" t="str">
        <f t="shared" si="633"/>
        <v>MANF</v>
      </c>
      <c r="B7526" t="s">
        <v>114</v>
      </c>
      <c r="C7526">
        <v>51422730</v>
      </c>
      <c r="D7526" t="s">
        <v>8</v>
      </c>
      <c r="E7526">
        <v>23</v>
      </c>
      <c r="F7526" t="s">
        <v>10322</v>
      </c>
      <c r="G7526">
        <v>1.0764484627299999</v>
      </c>
    </row>
    <row r="7527" spans="1:7" x14ac:dyDescent="0.2">
      <c r="A7527" t="str">
        <f t="shared" si="633"/>
        <v>MANF</v>
      </c>
      <c r="B7527" t="s">
        <v>114</v>
      </c>
      <c r="C7527">
        <v>51422708</v>
      </c>
      <c r="D7527" t="s">
        <v>8</v>
      </c>
      <c r="E7527">
        <v>24</v>
      </c>
      <c r="F7527" t="s">
        <v>10323</v>
      </c>
      <c r="G7527">
        <v>1.101638734</v>
      </c>
    </row>
    <row r="7528" spans="1:7" x14ac:dyDescent="0.2">
      <c r="A7528" t="str">
        <f t="shared" si="633"/>
        <v>MANF</v>
      </c>
      <c r="B7528" t="s">
        <v>114</v>
      </c>
      <c r="C7528">
        <v>51422654</v>
      </c>
      <c r="D7528" t="s">
        <v>3</v>
      </c>
      <c r="E7528">
        <v>24</v>
      </c>
      <c r="F7528" t="s">
        <v>10324</v>
      </c>
      <c r="G7528">
        <v>0.114133883357</v>
      </c>
    </row>
    <row r="7529" spans="1:7" x14ac:dyDescent="0.2">
      <c r="A7529" t="str">
        <f t="shared" si="633"/>
        <v>MANF</v>
      </c>
      <c r="B7529" t="s">
        <v>114</v>
      </c>
      <c r="C7529">
        <v>51422516</v>
      </c>
      <c r="D7529" t="s">
        <v>8</v>
      </c>
      <c r="E7529">
        <v>23</v>
      </c>
      <c r="F7529" t="s">
        <v>10325</v>
      </c>
      <c r="G7529">
        <v>-0.12982074747200001</v>
      </c>
    </row>
    <row r="7530" spans="1:7" x14ac:dyDescent="0.2">
      <c r="A7530" t="str">
        <f t="shared" si="633"/>
        <v>MANF</v>
      </c>
      <c r="B7530" t="s">
        <v>114</v>
      </c>
      <c r="C7530">
        <v>51422586</v>
      </c>
      <c r="D7530" t="s">
        <v>3</v>
      </c>
      <c r="E7530">
        <v>24</v>
      </c>
      <c r="F7530" t="s">
        <v>10326</v>
      </c>
      <c r="G7530">
        <v>5.3180479625000001E-3</v>
      </c>
    </row>
    <row r="7531" spans="1:7" x14ac:dyDescent="0.2">
      <c r="A7531" t="str">
        <f t="shared" si="633"/>
        <v>MANF</v>
      </c>
      <c r="B7531" t="s">
        <v>114</v>
      </c>
      <c r="C7531">
        <v>51422512</v>
      </c>
      <c r="D7531" t="s">
        <v>3</v>
      </c>
      <c r="E7531">
        <v>23</v>
      </c>
      <c r="F7531" t="s">
        <v>10327</v>
      </c>
      <c r="G7531">
        <v>0.71459854180000004</v>
      </c>
    </row>
    <row r="7532" spans="1:7" x14ac:dyDescent="0.2">
      <c r="A7532" t="str">
        <f t="shared" si="633"/>
        <v>MANF</v>
      </c>
      <c r="B7532" t="s">
        <v>114</v>
      </c>
      <c r="C7532">
        <v>51422620</v>
      </c>
      <c r="D7532" t="s">
        <v>8</v>
      </c>
      <c r="E7532">
        <v>23</v>
      </c>
      <c r="F7532" t="s">
        <v>10328</v>
      </c>
      <c r="G7532">
        <v>-8.3922039995800002E-2</v>
      </c>
    </row>
    <row r="7533" spans="1:7" x14ac:dyDescent="0.2">
      <c r="A7533" t="str">
        <f t="shared" si="633"/>
        <v>MANF</v>
      </c>
      <c r="B7533" t="s">
        <v>114</v>
      </c>
      <c r="C7533">
        <v>51422529</v>
      </c>
      <c r="D7533" t="s">
        <v>8</v>
      </c>
      <c r="E7533">
        <v>24</v>
      </c>
      <c r="F7533" t="s">
        <v>10329</v>
      </c>
      <c r="G7533">
        <v>0.821912803267</v>
      </c>
    </row>
    <row r="7534" spans="1:7" x14ac:dyDescent="0.2">
      <c r="A7534" t="str">
        <f t="shared" si="633"/>
        <v>MANF</v>
      </c>
      <c r="B7534" t="s">
        <v>114</v>
      </c>
      <c r="C7534">
        <v>51422468</v>
      </c>
      <c r="D7534" t="s">
        <v>3</v>
      </c>
      <c r="E7534">
        <v>22</v>
      </c>
      <c r="F7534" t="s">
        <v>10330</v>
      </c>
      <c r="G7534">
        <v>0.61772832270599998</v>
      </c>
    </row>
    <row r="7535" spans="1:7" x14ac:dyDescent="0.2">
      <c r="A7535" t="str">
        <f t="shared" ref="A7535:A7544" si="634">"MAP2K3"</f>
        <v>MAP2K3</v>
      </c>
      <c r="B7535" t="s">
        <v>484</v>
      </c>
      <c r="C7535">
        <v>21188004</v>
      </c>
      <c r="D7535" t="s">
        <v>8</v>
      </c>
      <c r="E7535">
        <v>23</v>
      </c>
      <c r="F7535" t="s">
        <v>10331</v>
      </c>
      <c r="G7535">
        <v>0.65727363490199997</v>
      </c>
    </row>
    <row r="7536" spans="1:7" x14ac:dyDescent="0.2">
      <c r="A7536" t="str">
        <f t="shared" si="634"/>
        <v>MAP2K3</v>
      </c>
      <c r="B7536" t="s">
        <v>484</v>
      </c>
      <c r="C7536">
        <v>21187998</v>
      </c>
      <c r="D7536" t="s">
        <v>8</v>
      </c>
      <c r="E7536">
        <v>24</v>
      </c>
      <c r="F7536" t="s">
        <v>10332</v>
      </c>
      <c r="G7536">
        <v>0.42637597512499997</v>
      </c>
    </row>
    <row r="7537" spans="1:7" x14ac:dyDescent="0.2">
      <c r="A7537" t="str">
        <f t="shared" si="634"/>
        <v>MAP2K3</v>
      </c>
      <c r="B7537" t="s">
        <v>484</v>
      </c>
      <c r="C7537">
        <v>21187976</v>
      </c>
      <c r="D7537" t="s">
        <v>8</v>
      </c>
      <c r="E7537">
        <v>24</v>
      </c>
      <c r="F7537" t="s">
        <v>10333</v>
      </c>
      <c r="G7537">
        <v>0.292311749771</v>
      </c>
    </row>
    <row r="7538" spans="1:7" x14ac:dyDescent="0.2">
      <c r="A7538" t="str">
        <f t="shared" si="634"/>
        <v>MAP2K3</v>
      </c>
      <c r="B7538" t="s">
        <v>484</v>
      </c>
      <c r="C7538">
        <v>21188008</v>
      </c>
      <c r="D7538" t="s">
        <v>3</v>
      </c>
      <c r="E7538">
        <v>24</v>
      </c>
      <c r="F7538" t="s">
        <v>10334</v>
      </c>
      <c r="G7538">
        <v>1.1999415093200001</v>
      </c>
    </row>
    <row r="7539" spans="1:7" x14ac:dyDescent="0.2">
      <c r="A7539" t="str">
        <f t="shared" si="634"/>
        <v>MAP2K3</v>
      </c>
      <c r="B7539" t="s">
        <v>484</v>
      </c>
      <c r="C7539">
        <v>21188019</v>
      </c>
      <c r="D7539" t="s">
        <v>3</v>
      </c>
      <c r="E7539">
        <v>23</v>
      </c>
      <c r="F7539" t="s">
        <v>10335</v>
      </c>
      <c r="G7539">
        <v>0.64737364115399998</v>
      </c>
    </row>
    <row r="7540" spans="1:7" x14ac:dyDescent="0.2">
      <c r="A7540" t="str">
        <f t="shared" si="634"/>
        <v>MAP2K3</v>
      </c>
      <c r="B7540" t="s">
        <v>484</v>
      </c>
      <c r="C7540">
        <v>21188181</v>
      </c>
      <c r="D7540" t="s">
        <v>3</v>
      </c>
      <c r="E7540">
        <v>22</v>
      </c>
      <c r="F7540" t="s">
        <v>10336</v>
      </c>
      <c r="G7540">
        <v>0.67804190285800003</v>
      </c>
    </row>
    <row r="7541" spans="1:7" x14ac:dyDescent="0.2">
      <c r="A7541" t="str">
        <f t="shared" si="634"/>
        <v>MAP2K3</v>
      </c>
      <c r="B7541" t="s">
        <v>484</v>
      </c>
      <c r="C7541">
        <v>21188189</v>
      </c>
      <c r="D7541" t="s">
        <v>3</v>
      </c>
      <c r="E7541">
        <v>23</v>
      </c>
      <c r="F7541" t="s">
        <v>10337</v>
      </c>
      <c r="G7541">
        <v>0.80170705853400004</v>
      </c>
    </row>
    <row r="7542" spans="1:7" x14ac:dyDescent="0.2">
      <c r="A7542" t="str">
        <f t="shared" si="634"/>
        <v>MAP2K3</v>
      </c>
      <c r="B7542" t="s">
        <v>484</v>
      </c>
      <c r="C7542">
        <v>21188207</v>
      </c>
      <c r="D7542" t="s">
        <v>3</v>
      </c>
      <c r="E7542">
        <v>22</v>
      </c>
      <c r="F7542" t="s">
        <v>10338</v>
      </c>
      <c r="G7542">
        <v>0.88793166128500001</v>
      </c>
    </row>
    <row r="7543" spans="1:7" x14ac:dyDescent="0.2">
      <c r="A7543" t="str">
        <f t="shared" si="634"/>
        <v>MAP2K3</v>
      </c>
      <c r="B7543" t="s">
        <v>484</v>
      </c>
      <c r="C7543">
        <v>21188242</v>
      </c>
      <c r="D7543" t="s">
        <v>3</v>
      </c>
      <c r="E7543">
        <v>23</v>
      </c>
      <c r="F7543" t="s">
        <v>10339</v>
      </c>
      <c r="G7543">
        <v>0.80916511770199995</v>
      </c>
    </row>
    <row r="7544" spans="1:7" x14ac:dyDescent="0.2">
      <c r="A7544" t="str">
        <f t="shared" si="634"/>
        <v>MAP2K3</v>
      </c>
      <c r="B7544" t="s">
        <v>484</v>
      </c>
      <c r="C7544">
        <v>21188220</v>
      </c>
      <c r="D7544" t="s">
        <v>3</v>
      </c>
      <c r="E7544">
        <v>23</v>
      </c>
      <c r="F7544" t="s">
        <v>10340</v>
      </c>
      <c r="G7544">
        <v>0.91212682939900003</v>
      </c>
    </row>
    <row r="7545" spans="1:7" x14ac:dyDescent="0.2">
      <c r="A7545" t="str">
        <f t="shared" ref="A7545:A7554" si="635">"MAP3K4"</f>
        <v>MAP3K4</v>
      </c>
      <c r="B7545" t="s">
        <v>75</v>
      </c>
      <c r="C7545">
        <v>161412855</v>
      </c>
      <c r="D7545" t="s">
        <v>8</v>
      </c>
      <c r="E7545">
        <v>24</v>
      </c>
      <c r="F7545" t="s">
        <v>10341</v>
      </c>
      <c r="G7545">
        <v>0.48315691861999999</v>
      </c>
    </row>
    <row r="7546" spans="1:7" x14ac:dyDescent="0.2">
      <c r="A7546" t="str">
        <f t="shared" si="635"/>
        <v>MAP3K4</v>
      </c>
      <c r="B7546" t="s">
        <v>75</v>
      </c>
      <c r="C7546">
        <v>161412896</v>
      </c>
      <c r="D7546" t="s">
        <v>8</v>
      </c>
      <c r="E7546">
        <v>24</v>
      </c>
      <c r="F7546" t="s">
        <v>10342</v>
      </c>
      <c r="G7546">
        <v>0.17624426263599999</v>
      </c>
    </row>
    <row r="7547" spans="1:7" x14ac:dyDescent="0.2">
      <c r="A7547" t="str">
        <f t="shared" si="635"/>
        <v>MAP3K4</v>
      </c>
      <c r="B7547" t="s">
        <v>75</v>
      </c>
      <c r="C7547">
        <v>161412962</v>
      </c>
      <c r="D7547" t="s">
        <v>8</v>
      </c>
      <c r="E7547">
        <v>24</v>
      </c>
      <c r="F7547" t="s">
        <v>10343</v>
      </c>
      <c r="G7547">
        <v>0.66513408817999997</v>
      </c>
    </row>
    <row r="7548" spans="1:7" x14ac:dyDescent="0.2">
      <c r="A7548" t="str">
        <f t="shared" si="635"/>
        <v>MAP3K4</v>
      </c>
      <c r="B7548" t="s">
        <v>75</v>
      </c>
      <c r="C7548">
        <v>161412953</v>
      </c>
      <c r="D7548" t="s">
        <v>3</v>
      </c>
      <c r="E7548">
        <v>24</v>
      </c>
      <c r="F7548" t="s">
        <v>10344</v>
      </c>
      <c r="G7548">
        <v>0.84493613503300002</v>
      </c>
    </row>
    <row r="7549" spans="1:7" x14ac:dyDescent="0.2">
      <c r="A7549" t="str">
        <f t="shared" si="635"/>
        <v>MAP3K4</v>
      </c>
      <c r="B7549" t="s">
        <v>75</v>
      </c>
      <c r="C7549">
        <v>161412913</v>
      </c>
      <c r="D7549" t="s">
        <v>3</v>
      </c>
      <c r="E7549">
        <v>24</v>
      </c>
      <c r="F7549" t="s">
        <v>10345</v>
      </c>
      <c r="G7549">
        <v>0.257195187416</v>
      </c>
    </row>
    <row r="7550" spans="1:7" x14ac:dyDescent="0.2">
      <c r="A7550" t="str">
        <f t="shared" si="635"/>
        <v>MAP3K4</v>
      </c>
      <c r="B7550" t="s">
        <v>75</v>
      </c>
      <c r="C7550">
        <v>161412931</v>
      </c>
      <c r="D7550" t="s">
        <v>3</v>
      </c>
      <c r="E7550">
        <v>24</v>
      </c>
      <c r="F7550" t="s">
        <v>10346</v>
      </c>
      <c r="G7550">
        <v>0.49324937671500002</v>
      </c>
    </row>
    <row r="7551" spans="1:7" x14ac:dyDescent="0.2">
      <c r="A7551" t="str">
        <f t="shared" si="635"/>
        <v>MAP3K4</v>
      </c>
      <c r="B7551" t="s">
        <v>75</v>
      </c>
      <c r="C7551">
        <v>161412884</v>
      </c>
      <c r="D7551" t="s">
        <v>3</v>
      </c>
      <c r="E7551">
        <v>24</v>
      </c>
      <c r="F7551" t="s">
        <v>10347</v>
      </c>
      <c r="G7551">
        <v>0.95347827482400005</v>
      </c>
    </row>
    <row r="7552" spans="1:7" x14ac:dyDescent="0.2">
      <c r="A7552" t="str">
        <f t="shared" si="635"/>
        <v>MAP3K4</v>
      </c>
      <c r="B7552" t="s">
        <v>75</v>
      </c>
      <c r="C7552">
        <v>161413018</v>
      </c>
      <c r="D7552" t="s">
        <v>3</v>
      </c>
      <c r="E7552">
        <v>24</v>
      </c>
      <c r="F7552" t="s">
        <v>10348</v>
      </c>
      <c r="G7552">
        <v>1.2015855901400001</v>
      </c>
    </row>
    <row r="7553" spans="1:7" x14ac:dyDescent="0.2">
      <c r="A7553" t="str">
        <f t="shared" si="635"/>
        <v>MAP3K4</v>
      </c>
      <c r="B7553" t="s">
        <v>75</v>
      </c>
      <c r="C7553">
        <v>161412806</v>
      </c>
      <c r="D7553" t="s">
        <v>3</v>
      </c>
      <c r="E7553">
        <v>24</v>
      </c>
      <c r="F7553" t="s">
        <v>10349</v>
      </c>
      <c r="G7553">
        <v>0.358220262633</v>
      </c>
    </row>
    <row r="7554" spans="1:7" x14ac:dyDescent="0.2">
      <c r="A7554" t="str">
        <f t="shared" si="635"/>
        <v>MAP3K4</v>
      </c>
      <c r="B7554" t="s">
        <v>75</v>
      </c>
      <c r="C7554">
        <v>161412813</v>
      </c>
      <c r="D7554" t="s">
        <v>3</v>
      </c>
      <c r="E7554">
        <v>24</v>
      </c>
      <c r="F7554" t="s">
        <v>10350</v>
      </c>
      <c r="G7554">
        <v>0.11447435605300001</v>
      </c>
    </row>
    <row r="7555" spans="1:7" x14ac:dyDescent="0.2">
      <c r="A7555" t="str">
        <f t="shared" ref="A7555:A7564" si="636">"MAP4K5"</f>
        <v>MAP4K5</v>
      </c>
      <c r="B7555" t="s">
        <v>86</v>
      </c>
      <c r="C7555">
        <v>50999111</v>
      </c>
      <c r="D7555" t="s">
        <v>3</v>
      </c>
      <c r="E7555">
        <v>23</v>
      </c>
      <c r="F7555" t="s">
        <v>10351</v>
      </c>
      <c r="G7555">
        <v>0.179013235972</v>
      </c>
    </row>
    <row r="7556" spans="1:7" x14ac:dyDescent="0.2">
      <c r="A7556" t="str">
        <f t="shared" si="636"/>
        <v>MAP4K5</v>
      </c>
      <c r="B7556" t="s">
        <v>86</v>
      </c>
      <c r="C7556">
        <v>50999154</v>
      </c>
      <c r="D7556" t="s">
        <v>3</v>
      </c>
      <c r="E7556">
        <v>23</v>
      </c>
      <c r="F7556" t="s">
        <v>10352</v>
      </c>
      <c r="G7556">
        <v>1.0236279558500001</v>
      </c>
    </row>
    <row r="7557" spans="1:7" x14ac:dyDescent="0.2">
      <c r="A7557" t="str">
        <f t="shared" si="636"/>
        <v>MAP4K5</v>
      </c>
      <c r="B7557" t="s">
        <v>86</v>
      </c>
      <c r="C7557">
        <v>50999160</v>
      </c>
      <c r="D7557" t="s">
        <v>3</v>
      </c>
      <c r="E7557">
        <v>23</v>
      </c>
      <c r="F7557" t="s">
        <v>10353</v>
      </c>
      <c r="G7557">
        <v>1.0120046993</v>
      </c>
    </row>
    <row r="7558" spans="1:7" x14ac:dyDescent="0.2">
      <c r="A7558" t="str">
        <f t="shared" si="636"/>
        <v>MAP4K5</v>
      </c>
      <c r="B7558" t="s">
        <v>86</v>
      </c>
      <c r="C7558">
        <v>50999203</v>
      </c>
      <c r="D7558" t="s">
        <v>3</v>
      </c>
      <c r="E7558">
        <v>23</v>
      </c>
      <c r="F7558" t="s">
        <v>10354</v>
      </c>
      <c r="G7558">
        <v>0.469375841957</v>
      </c>
    </row>
    <row r="7559" spans="1:7" x14ac:dyDescent="0.2">
      <c r="A7559" t="str">
        <f t="shared" si="636"/>
        <v>MAP4K5</v>
      </c>
      <c r="B7559" t="s">
        <v>86</v>
      </c>
      <c r="C7559">
        <v>50999230</v>
      </c>
      <c r="D7559" t="s">
        <v>3</v>
      </c>
      <c r="E7559">
        <v>23</v>
      </c>
      <c r="F7559" t="s">
        <v>10355</v>
      </c>
      <c r="G7559">
        <v>0.63320237091999998</v>
      </c>
    </row>
    <row r="7560" spans="1:7" x14ac:dyDescent="0.2">
      <c r="A7560" t="str">
        <f t="shared" si="636"/>
        <v>MAP4K5</v>
      </c>
      <c r="B7560" t="s">
        <v>86</v>
      </c>
      <c r="C7560">
        <v>50999079</v>
      </c>
      <c r="D7560" t="s">
        <v>8</v>
      </c>
      <c r="E7560">
        <v>22</v>
      </c>
      <c r="F7560" t="s">
        <v>10356</v>
      </c>
      <c r="G7560">
        <v>0.60492126631400001</v>
      </c>
    </row>
    <row r="7561" spans="1:7" x14ac:dyDescent="0.2">
      <c r="A7561" t="str">
        <f t="shared" si="636"/>
        <v>MAP4K5</v>
      </c>
      <c r="B7561" t="s">
        <v>86</v>
      </c>
      <c r="C7561">
        <v>50999096</v>
      </c>
      <c r="D7561" t="s">
        <v>8</v>
      </c>
      <c r="E7561">
        <v>24</v>
      </c>
      <c r="F7561" t="s">
        <v>10357</v>
      </c>
      <c r="G7561">
        <v>6.7157028680600001E-2</v>
      </c>
    </row>
    <row r="7562" spans="1:7" x14ac:dyDescent="0.2">
      <c r="A7562" t="str">
        <f t="shared" si="636"/>
        <v>MAP4K5</v>
      </c>
      <c r="B7562" t="s">
        <v>86</v>
      </c>
      <c r="C7562">
        <v>50999125</v>
      </c>
      <c r="D7562" t="s">
        <v>8</v>
      </c>
      <c r="E7562">
        <v>23</v>
      </c>
      <c r="F7562" t="s">
        <v>10358</v>
      </c>
      <c r="G7562">
        <v>0.22214635672399999</v>
      </c>
    </row>
    <row r="7563" spans="1:7" x14ac:dyDescent="0.2">
      <c r="A7563" t="str">
        <f t="shared" si="636"/>
        <v>MAP4K5</v>
      </c>
      <c r="B7563" t="s">
        <v>86</v>
      </c>
      <c r="C7563">
        <v>50999269</v>
      </c>
      <c r="D7563" t="s">
        <v>8</v>
      </c>
      <c r="E7563">
        <v>24</v>
      </c>
      <c r="F7563" t="s">
        <v>10359</v>
      </c>
      <c r="G7563">
        <v>0.96436734484800002</v>
      </c>
    </row>
    <row r="7564" spans="1:7" x14ac:dyDescent="0.2">
      <c r="A7564" t="str">
        <f t="shared" si="636"/>
        <v>MAP4K5</v>
      </c>
      <c r="B7564" t="s">
        <v>86</v>
      </c>
      <c r="C7564">
        <v>50999367</v>
      </c>
      <c r="D7564" t="s">
        <v>8</v>
      </c>
      <c r="E7564">
        <v>23</v>
      </c>
      <c r="F7564" t="s">
        <v>96</v>
      </c>
      <c r="G7564">
        <v>0.47027206172800001</v>
      </c>
    </row>
    <row r="7565" spans="1:7" x14ac:dyDescent="0.2">
      <c r="A7565" t="str">
        <f t="shared" ref="A7565:A7574" si="637">"MAPK14"</f>
        <v>MAPK14</v>
      </c>
      <c r="B7565" t="s">
        <v>75</v>
      </c>
      <c r="C7565">
        <v>35995782</v>
      </c>
      <c r="D7565" t="s">
        <v>8</v>
      </c>
      <c r="E7565">
        <v>24</v>
      </c>
      <c r="F7565" t="s">
        <v>10360</v>
      </c>
      <c r="G7565">
        <v>0.13178051090099999</v>
      </c>
    </row>
    <row r="7566" spans="1:7" x14ac:dyDescent="0.2">
      <c r="A7566" t="str">
        <f t="shared" si="637"/>
        <v>MAPK14</v>
      </c>
      <c r="B7566" t="s">
        <v>75</v>
      </c>
      <c r="C7566">
        <v>35995699</v>
      </c>
      <c r="D7566" t="s">
        <v>8</v>
      </c>
      <c r="E7566">
        <v>23</v>
      </c>
      <c r="F7566" t="s">
        <v>10361</v>
      </c>
      <c r="G7566">
        <v>0.39803662471700002</v>
      </c>
    </row>
    <row r="7567" spans="1:7" x14ac:dyDescent="0.2">
      <c r="A7567" t="str">
        <f t="shared" si="637"/>
        <v>MAPK14</v>
      </c>
      <c r="B7567" t="s">
        <v>75</v>
      </c>
      <c r="C7567">
        <v>35995588</v>
      </c>
      <c r="D7567" t="s">
        <v>8</v>
      </c>
      <c r="E7567">
        <v>23</v>
      </c>
      <c r="F7567" t="s">
        <v>10362</v>
      </c>
      <c r="G7567">
        <v>1.26592869255</v>
      </c>
    </row>
    <row r="7568" spans="1:7" x14ac:dyDescent="0.2">
      <c r="A7568" t="str">
        <f t="shared" si="637"/>
        <v>MAPK14</v>
      </c>
      <c r="B7568" t="s">
        <v>75</v>
      </c>
      <c r="C7568">
        <v>35995748</v>
      </c>
      <c r="D7568" t="s">
        <v>3</v>
      </c>
      <c r="E7568">
        <v>24</v>
      </c>
      <c r="F7568" t="s">
        <v>10363</v>
      </c>
      <c r="G7568">
        <v>3.65310567064E-2</v>
      </c>
    </row>
    <row r="7569" spans="1:7" x14ac:dyDescent="0.2">
      <c r="A7569" t="str">
        <f t="shared" si="637"/>
        <v>MAPK14</v>
      </c>
      <c r="B7569" t="s">
        <v>75</v>
      </c>
      <c r="C7569">
        <v>35995742</v>
      </c>
      <c r="D7569" t="s">
        <v>8</v>
      </c>
      <c r="E7569">
        <v>23</v>
      </c>
      <c r="F7569" t="s">
        <v>10364</v>
      </c>
      <c r="G7569">
        <v>1.2012808049100001</v>
      </c>
    </row>
    <row r="7570" spans="1:7" x14ac:dyDescent="0.2">
      <c r="A7570" t="str">
        <f t="shared" si="637"/>
        <v>MAPK14</v>
      </c>
      <c r="B7570" t="s">
        <v>75</v>
      </c>
      <c r="C7570">
        <v>35995708</v>
      </c>
      <c r="D7570" t="s">
        <v>3</v>
      </c>
      <c r="E7570">
        <v>23</v>
      </c>
      <c r="F7570" t="s">
        <v>10365</v>
      </c>
      <c r="G7570">
        <v>0.37689961602299998</v>
      </c>
    </row>
    <row r="7571" spans="1:7" x14ac:dyDescent="0.2">
      <c r="A7571" t="str">
        <f t="shared" si="637"/>
        <v>MAPK14</v>
      </c>
      <c r="B7571" t="s">
        <v>75</v>
      </c>
      <c r="C7571">
        <v>35995556</v>
      </c>
      <c r="D7571" t="s">
        <v>3</v>
      </c>
      <c r="E7571">
        <v>24</v>
      </c>
      <c r="F7571" t="s">
        <v>10366</v>
      </c>
      <c r="G7571">
        <v>0.17672091679099999</v>
      </c>
    </row>
    <row r="7572" spans="1:7" x14ac:dyDescent="0.2">
      <c r="A7572" t="str">
        <f t="shared" si="637"/>
        <v>MAPK14</v>
      </c>
      <c r="B7572" t="s">
        <v>75</v>
      </c>
      <c r="C7572">
        <v>35995677</v>
      </c>
      <c r="D7572" t="s">
        <v>8</v>
      </c>
      <c r="E7572">
        <v>23</v>
      </c>
      <c r="F7572" t="s">
        <v>10367</v>
      </c>
      <c r="G7572">
        <v>0.29465175675799998</v>
      </c>
    </row>
    <row r="7573" spans="1:7" x14ac:dyDescent="0.2">
      <c r="A7573" t="str">
        <f t="shared" si="637"/>
        <v>MAPK14</v>
      </c>
      <c r="B7573" t="s">
        <v>75</v>
      </c>
      <c r="C7573">
        <v>35995729</v>
      </c>
      <c r="D7573" t="s">
        <v>3</v>
      </c>
      <c r="E7573">
        <v>24</v>
      </c>
      <c r="F7573" t="s">
        <v>10368</v>
      </c>
      <c r="G7573">
        <v>0.45689755568700002</v>
      </c>
    </row>
    <row r="7574" spans="1:7" x14ac:dyDescent="0.2">
      <c r="A7574" t="str">
        <f t="shared" si="637"/>
        <v>MAPK14</v>
      </c>
      <c r="B7574" t="s">
        <v>75</v>
      </c>
      <c r="C7574">
        <v>35995653</v>
      </c>
      <c r="D7574" t="s">
        <v>8</v>
      </c>
      <c r="E7574">
        <v>24</v>
      </c>
      <c r="F7574" t="s">
        <v>10369</v>
      </c>
      <c r="G7574">
        <v>0.53279050254100002</v>
      </c>
    </row>
    <row r="7575" spans="1:7" x14ac:dyDescent="0.2">
      <c r="A7575" t="str">
        <f t="shared" ref="A7575:A7594" si="638">"MAPKAP1"</f>
        <v>MAPKAP1</v>
      </c>
      <c r="B7575" t="s">
        <v>15</v>
      </c>
      <c r="C7575">
        <v>128469461</v>
      </c>
      <c r="D7575" t="s">
        <v>3</v>
      </c>
      <c r="E7575">
        <v>21</v>
      </c>
      <c r="F7575" t="s">
        <v>10370</v>
      </c>
      <c r="G7575">
        <v>1.2268734001299999</v>
      </c>
    </row>
    <row r="7576" spans="1:7" x14ac:dyDescent="0.2">
      <c r="A7576" t="str">
        <f t="shared" si="638"/>
        <v>MAPKAP1</v>
      </c>
      <c r="B7576" t="s">
        <v>15</v>
      </c>
      <c r="C7576">
        <v>128419724</v>
      </c>
      <c r="D7576" t="s">
        <v>3</v>
      </c>
      <c r="E7576">
        <v>26</v>
      </c>
      <c r="F7576" t="s">
        <v>10371</v>
      </c>
      <c r="G7576">
        <v>-5.0029734647699997E-2</v>
      </c>
    </row>
    <row r="7577" spans="1:7" x14ac:dyDescent="0.2">
      <c r="A7577" t="str">
        <f t="shared" si="638"/>
        <v>MAPKAP1</v>
      </c>
      <c r="B7577" t="s">
        <v>15</v>
      </c>
      <c r="C7577">
        <v>128469471</v>
      </c>
      <c r="D7577" t="s">
        <v>3</v>
      </c>
      <c r="E7577">
        <v>23</v>
      </c>
      <c r="F7577" t="s">
        <v>10372</v>
      </c>
      <c r="G7577">
        <v>0.21583225770299999</v>
      </c>
    </row>
    <row r="7578" spans="1:7" x14ac:dyDescent="0.2">
      <c r="A7578" t="str">
        <f t="shared" si="638"/>
        <v>MAPKAP1</v>
      </c>
      <c r="B7578" t="s">
        <v>15</v>
      </c>
      <c r="C7578">
        <v>128469476</v>
      </c>
      <c r="D7578" t="s">
        <v>3</v>
      </c>
      <c r="E7578">
        <v>24</v>
      </c>
      <c r="F7578" t="s">
        <v>10373</v>
      </c>
      <c r="G7578">
        <v>0.51754091495499999</v>
      </c>
    </row>
    <row r="7579" spans="1:7" x14ac:dyDescent="0.2">
      <c r="A7579" t="str">
        <f t="shared" si="638"/>
        <v>MAPKAP1</v>
      </c>
      <c r="B7579" t="s">
        <v>15</v>
      </c>
      <c r="C7579">
        <v>128469493</v>
      </c>
      <c r="D7579" t="s">
        <v>3</v>
      </c>
      <c r="E7579">
        <v>24</v>
      </c>
      <c r="F7579" t="s">
        <v>10374</v>
      </c>
      <c r="G7579">
        <v>4.5415582975999999E-2</v>
      </c>
    </row>
    <row r="7580" spans="1:7" x14ac:dyDescent="0.2">
      <c r="A7580" t="str">
        <f t="shared" si="638"/>
        <v>MAPKAP1</v>
      </c>
      <c r="B7580" t="s">
        <v>15</v>
      </c>
      <c r="C7580">
        <v>128469500</v>
      </c>
      <c r="D7580" t="s">
        <v>3</v>
      </c>
      <c r="E7580">
        <v>23</v>
      </c>
      <c r="F7580" t="s">
        <v>10375</v>
      </c>
      <c r="G7580">
        <v>0.25052037787699999</v>
      </c>
    </row>
    <row r="7581" spans="1:7" x14ac:dyDescent="0.2">
      <c r="A7581" t="str">
        <f t="shared" si="638"/>
        <v>MAPKAP1</v>
      </c>
      <c r="B7581" t="s">
        <v>15</v>
      </c>
      <c r="C7581">
        <v>128419979</v>
      </c>
      <c r="D7581" t="s">
        <v>8</v>
      </c>
      <c r="E7581">
        <v>27</v>
      </c>
      <c r="F7581" t="s">
        <v>10376</v>
      </c>
      <c r="G7581">
        <v>1.39860903617E-3</v>
      </c>
    </row>
    <row r="7582" spans="1:7" x14ac:dyDescent="0.2">
      <c r="A7582" t="str">
        <f t="shared" si="638"/>
        <v>MAPKAP1</v>
      </c>
      <c r="B7582" t="s">
        <v>15</v>
      </c>
      <c r="C7582">
        <v>128419980</v>
      </c>
      <c r="D7582" t="s">
        <v>8</v>
      </c>
      <c r="E7582">
        <v>21</v>
      </c>
      <c r="F7582" t="s">
        <v>10377</v>
      </c>
      <c r="G7582">
        <v>-2.5543538793699999E-2</v>
      </c>
    </row>
    <row r="7583" spans="1:7" x14ac:dyDescent="0.2">
      <c r="A7583" t="str">
        <f t="shared" si="638"/>
        <v>MAPKAP1</v>
      </c>
      <c r="B7583" t="s">
        <v>15</v>
      </c>
      <c r="C7583">
        <v>128419992</v>
      </c>
      <c r="D7583" t="s">
        <v>8</v>
      </c>
      <c r="E7583">
        <v>23</v>
      </c>
      <c r="F7583" t="s">
        <v>10378</v>
      </c>
      <c r="G7583">
        <v>2.02588493318E-2</v>
      </c>
    </row>
    <row r="7584" spans="1:7" x14ac:dyDescent="0.2">
      <c r="A7584" t="str">
        <f t="shared" si="638"/>
        <v>MAPKAP1</v>
      </c>
      <c r="B7584" t="s">
        <v>15</v>
      </c>
      <c r="C7584">
        <v>128469439</v>
      </c>
      <c r="D7584" t="s">
        <v>3</v>
      </c>
      <c r="E7584">
        <v>24</v>
      </c>
      <c r="F7584" t="s">
        <v>10379</v>
      </c>
      <c r="G7584">
        <v>0.835231588385</v>
      </c>
    </row>
    <row r="7585" spans="1:7" x14ac:dyDescent="0.2">
      <c r="A7585" t="str">
        <f t="shared" si="638"/>
        <v>MAPKAP1</v>
      </c>
      <c r="B7585" t="s">
        <v>15</v>
      </c>
      <c r="C7585">
        <v>128469277</v>
      </c>
      <c r="D7585" t="s">
        <v>8</v>
      </c>
      <c r="E7585">
        <v>24</v>
      </c>
      <c r="F7585" t="s">
        <v>10380</v>
      </c>
      <c r="G7585">
        <v>-4.0836108112699998E-2</v>
      </c>
    </row>
    <row r="7586" spans="1:7" x14ac:dyDescent="0.2">
      <c r="A7586" t="str">
        <f t="shared" si="638"/>
        <v>MAPKAP1</v>
      </c>
      <c r="B7586" t="s">
        <v>15</v>
      </c>
      <c r="C7586">
        <v>128469340</v>
      </c>
      <c r="D7586" t="s">
        <v>3</v>
      </c>
      <c r="E7586">
        <v>24</v>
      </c>
      <c r="F7586" t="s">
        <v>10381</v>
      </c>
      <c r="G7586">
        <v>0.28104038948999999</v>
      </c>
    </row>
    <row r="7587" spans="1:7" x14ac:dyDescent="0.2">
      <c r="A7587" t="str">
        <f t="shared" si="638"/>
        <v>MAPKAP1</v>
      </c>
      <c r="B7587" t="s">
        <v>15</v>
      </c>
      <c r="C7587">
        <v>128469261</v>
      </c>
      <c r="D7587" t="s">
        <v>3</v>
      </c>
      <c r="E7587">
        <v>23</v>
      </c>
      <c r="F7587" t="s">
        <v>10382</v>
      </c>
      <c r="G7587">
        <v>0.93789501148499999</v>
      </c>
    </row>
    <row r="7588" spans="1:7" x14ac:dyDescent="0.2">
      <c r="A7588" t="str">
        <f t="shared" si="638"/>
        <v>MAPKAP1</v>
      </c>
      <c r="B7588" t="s">
        <v>15</v>
      </c>
      <c r="C7588">
        <v>128420016</v>
      </c>
      <c r="D7588" t="s">
        <v>3</v>
      </c>
      <c r="E7588">
        <v>21</v>
      </c>
      <c r="F7588" t="s">
        <v>10383</v>
      </c>
      <c r="G7588">
        <v>-0.157738419883</v>
      </c>
    </row>
    <row r="7589" spans="1:7" x14ac:dyDescent="0.2">
      <c r="A7589" t="str">
        <f t="shared" si="638"/>
        <v>MAPKAP1</v>
      </c>
      <c r="B7589" t="s">
        <v>15</v>
      </c>
      <c r="C7589">
        <v>128419928</v>
      </c>
      <c r="D7589" t="s">
        <v>3</v>
      </c>
      <c r="E7589">
        <v>25</v>
      </c>
      <c r="F7589" t="s">
        <v>10384</v>
      </c>
      <c r="G7589">
        <v>-9.30026641822E-3</v>
      </c>
    </row>
    <row r="7590" spans="1:7" x14ac:dyDescent="0.2">
      <c r="A7590" t="str">
        <f t="shared" si="638"/>
        <v>MAPKAP1</v>
      </c>
      <c r="B7590" t="s">
        <v>15</v>
      </c>
      <c r="C7590">
        <v>128419867</v>
      </c>
      <c r="D7590" t="s">
        <v>3</v>
      </c>
      <c r="E7590">
        <v>24</v>
      </c>
      <c r="F7590" t="s">
        <v>10385</v>
      </c>
      <c r="G7590">
        <v>4.5979095004100003E-2</v>
      </c>
    </row>
    <row r="7591" spans="1:7" x14ac:dyDescent="0.2">
      <c r="A7591" t="str">
        <f t="shared" si="638"/>
        <v>MAPKAP1</v>
      </c>
      <c r="B7591" t="s">
        <v>15</v>
      </c>
      <c r="C7591">
        <v>128419848</v>
      </c>
      <c r="D7591" t="s">
        <v>3</v>
      </c>
      <c r="E7591">
        <v>27</v>
      </c>
      <c r="F7591" t="s">
        <v>10386</v>
      </c>
      <c r="G7591">
        <v>-4.9705650055699997E-2</v>
      </c>
    </row>
    <row r="7592" spans="1:7" x14ac:dyDescent="0.2">
      <c r="A7592" t="str">
        <f t="shared" si="638"/>
        <v>MAPKAP1</v>
      </c>
      <c r="B7592" t="s">
        <v>15</v>
      </c>
      <c r="C7592">
        <v>128419760</v>
      </c>
      <c r="D7592" t="s">
        <v>3</v>
      </c>
      <c r="E7592">
        <v>26</v>
      </c>
      <c r="F7592" t="s">
        <v>10387</v>
      </c>
      <c r="G7592">
        <v>-6.0140650372899999E-2</v>
      </c>
    </row>
    <row r="7593" spans="1:7" x14ac:dyDescent="0.2">
      <c r="A7593" t="str">
        <f t="shared" si="638"/>
        <v>MAPKAP1</v>
      </c>
      <c r="B7593" t="s">
        <v>15</v>
      </c>
      <c r="C7593">
        <v>128469304</v>
      </c>
      <c r="D7593" t="s">
        <v>8</v>
      </c>
      <c r="E7593">
        <v>24</v>
      </c>
      <c r="F7593" t="s">
        <v>10388</v>
      </c>
      <c r="G7593">
        <v>0.56657128840500004</v>
      </c>
    </row>
    <row r="7594" spans="1:7" x14ac:dyDescent="0.2">
      <c r="A7594" t="str">
        <f t="shared" si="638"/>
        <v>MAPKAP1</v>
      </c>
      <c r="B7594" t="s">
        <v>15</v>
      </c>
      <c r="C7594">
        <v>128420030</v>
      </c>
      <c r="D7594" t="s">
        <v>8</v>
      </c>
      <c r="E7594">
        <v>23</v>
      </c>
      <c r="F7594" t="s">
        <v>10389</v>
      </c>
      <c r="G7594">
        <v>-4.6377615814999999E-3</v>
      </c>
    </row>
    <row r="7595" spans="1:7" x14ac:dyDescent="0.2">
      <c r="A7595" t="str">
        <f t="shared" ref="A7595:A7609" si="639">"MARS"</f>
        <v>MARS</v>
      </c>
      <c r="B7595" t="s">
        <v>140</v>
      </c>
      <c r="C7595">
        <v>57881758</v>
      </c>
      <c r="D7595" t="s">
        <v>8</v>
      </c>
      <c r="E7595">
        <v>25</v>
      </c>
      <c r="F7595" t="s">
        <v>10390</v>
      </c>
      <c r="G7595">
        <v>-4.0589739058500003E-2</v>
      </c>
    </row>
    <row r="7596" spans="1:7" x14ac:dyDescent="0.2">
      <c r="A7596" t="str">
        <f t="shared" si="639"/>
        <v>MARS</v>
      </c>
      <c r="B7596" t="s">
        <v>140</v>
      </c>
      <c r="C7596">
        <v>57881842</v>
      </c>
      <c r="D7596" t="s">
        <v>3</v>
      </c>
      <c r="E7596">
        <v>23</v>
      </c>
      <c r="F7596" t="s">
        <v>10391</v>
      </c>
      <c r="G7596">
        <v>7.6199468566900005E-2</v>
      </c>
    </row>
    <row r="7597" spans="1:7" x14ac:dyDescent="0.2">
      <c r="A7597" t="str">
        <f t="shared" si="639"/>
        <v>MARS</v>
      </c>
      <c r="B7597" t="s">
        <v>140</v>
      </c>
      <c r="C7597">
        <v>57881975</v>
      </c>
      <c r="D7597" t="s">
        <v>3</v>
      </c>
      <c r="E7597">
        <v>23</v>
      </c>
      <c r="F7597" t="s">
        <v>10392</v>
      </c>
      <c r="G7597">
        <v>5.6283328993899998E-2</v>
      </c>
    </row>
    <row r="7598" spans="1:7" x14ac:dyDescent="0.2">
      <c r="A7598" t="str">
        <f t="shared" si="639"/>
        <v>MARS</v>
      </c>
      <c r="B7598" t="s">
        <v>140</v>
      </c>
      <c r="C7598">
        <v>57881925</v>
      </c>
      <c r="D7598" t="s">
        <v>3</v>
      </c>
      <c r="E7598">
        <v>25</v>
      </c>
      <c r="F7598" t="s">
        <v>10393</v>
      </c>
      <c r="G7598">
        <v>0.192650036538</v>
      </c>
    </row>
    <row r="7599" spans="1:7" x14ac:dyDescent="0.2">
      <c r="A7599" t="str">
        <f t="shared" si="639"/>
        <v>MARS</v>
      </c>
      <c r="B7599" t="s">
        <v>140</v>
      </c>
      <c r="C7599">
        <v>57881899</v>
      </c>
      <c r="D7599" t="s">
        <v>3</v>
      </c>
      <c r="E7599">
        <v>24</v>
      </c>
      <c r="F7599" t="s">
        <v>10394</v>
      </c>
      <c r="G7599">
        <v>1.45511325945</v>
      </c>
    </row>
    <row r="7600" spans="1:7" x14ac:dyDescent="0.2">
      <c r="A7600" t="str">
        <f t="shared" si="639"/>
        <v>MARS</v>
      </c>
      <c r="B7600" t="s">
        <v>140</v>
      </c>
      <c r="C7600">
        <v>57881994</v>
      </c>
      <c r="D7600" t="s">
        <v>8</v>
      </c>
      <c r="E7600">
        <v>23</v>
      </c>
      <c r="F7600" t="s">
        <v>10395</v>
      </c>
      <c r="G7600">
        <v>-3.0838940218600001E-2</v>
      </c>
    </row>
    <row r="7601" spans="1:7" x14ac:dyDescent="0.2">
      <c r="A7601" t="str">
        <f t="shared" si="639"/>
        <v>MARS</v>
      </c>
      <c r="B7601" t="s">
        <v>140</v>
      </c>
      <c r="C7601">
        <v>57881943</v>
      </c>
      <c r="D7601" t="s">
        <v>8</v>
      </c>
      <c r="E7601">
        <v>24</v>
      </c>
      <c r="F7601" t="s">
        <v>10396</v>
      </c>
      <c r="G7601">
        <v>0.244347614332</v>
      </c>
    </row>
    <row r="7602" spans="1:7" x14ac:dyDescent="0.2">
      <c r="A7602" t="str">
        <f t="shared" si="639"/>
        <v>MARS</v>
      </c>
      <c r="B7602" t="s">
        <v>140</v>
      </c>
      <c r="C7602">
        <v>57881903</v>
      </c>
      <c r="D7602" t="s">
        <v>8</v>
      </c>
      <c r="E7602">
        <v>23</v>
      </c>
      <c r="F7602" t="s">
        <v>10397</v>
      </c>
      <c r="G7602">
        <v>0.62821836129800002</v>
      </c>
    </row>
    <row r="7603" spans="1:7" x14ac:dyDescent="0.2">
      <c r="A7603" t="str">
        <f t="shared" si="639"/>
        <v>MARS</v>
      </c>
      <c r="B7603" t="s">
        <v>140</v>
      </c>
      <c r="C7603">
        <v>57881859</v>
      </c>
      <c r="D7603" t="s">
        <v>8</v>
      </c>
      <c r="E7603">
        <v>25</v>
      </c>
      <c r="F7603" t="s">
        <v>10398</v>
      </c>
      <c r="G7603">
        <v>0.106526065387</v>
      </c>
    </row>
    <row r="7604" spans="1:7" x14ac:dyDescent="0.2">
      <c r="A7604" t="str">
        <f t="shared" si="639"/>
        <v>MARS</v>
      </c>
      <c r="B7604" t="s">
        <v>140</v>
      </c>
      <c r="C7604">
        <v>57881839</v>
      </c>
      <c r="D7604" t="s">
        <v>8</v>
      </c>
      <c r="E7604">
        <v>25</v>
      </c>
      <c r="F7604" t="s">
        <v>10399</v>
      </c>
      <c r="G7604">
        <v>4.9350102240300002E-2</v>
      </c>
    </row>
    <row r="7605" spans="1:7" x14ac:dyDescent="0.2">
      <c r="A7605" t="str">
        <f t="shared" si="639"/>
        <v>MARS</v>
      </c>
      <c r="B7605" t="s">
        <v>140</v>
      </c>
      <c r="C7605">
        <v>57881761</v>
      </c>
      <c r="D7605" t="s">
        <v>3</v>
      </c>
      <c r="E7605">
        <v>25</v>
      </c>
      <c r="F7605" t="s">
        <v>10400</v>
      </c>
      <c r="G7605">
        <v>-2.38167919918E-2</v>
      </c>
    </row>
    <row r="7606" spans="1:7" x14ac:dyDescent="0.2">
      <c r="A7606" t="str">
        <f t="shared" si="639"/>
        <v>MARS</v>
      </c>
      <c r="B7606" t="s">
        <v>140</v>
      </c>
      <c r="C7606">
        <v>57881773</v>
      </c>
      <c r="D7606" t="s">
        <v>3</v>
      </c>
      <c r="E7606">
        <v>23</v>
      </c>
      <c r="F7606" t="s">
        <v>10401</v>
      </c>
      <c r="G7606">
        <v>5.6621733299300002E-2</v>
      </c>
    </row>
    <row r="7607" spans="1:7" x14ac:dyDescent="0.2">
      <c r="A7607" t="str">
        <f t="shared" si="639"/>
        <v>MARS</v>
      </c>
      <c r="B7607" t="s">
        <v>140</v>
      </c>
      <c r="C7607">
        <v>57881832</v>
      </c>
      <c r="D7607" t="s">
        <v>8</v>
      </c>
      <c r="E7607">
        <v>22</v>
      </c>
      <c r="F7607" t="s">
        <v>10402</v>
      </c>
      <c r="G7607">
        <v>0.76118488903299997</v>
      </c>
    </row>
    <row r="7608" spans="1:7" x14ac:dyDescent="0.2">
      <c r="A7608" t="str">
        <f t="shared" si="639"/>
        <v>MARS</v>
      </c>
      <c r="B7608" t="s">
        <v>140</v>
      </c>
      <c r="C7608">
        <v>57881900</v>
      </c>
      <c r="D7608" t="s">
        <v>3</v>
      </c>
      <c r="E7608">
        <v>24</v>
      </c>
      <c r="F7608" t="s">
        <v>10403</v>
      </c>
      <c r="G7608">
        <v>0.78370185152100003</v>
      </c>
    </row>
    <row r="7609" spans="1:7" x14ac:dyDescent="0.2">
      <c r="A7609" t="str">
        <f t="shared" si="639"/>
        <v>MARS</v>
      </c>
      <c r="B7609" t="s">
        <v>140</v>
      </c>
      <c r="C7609">
        <v>57881832</v>
      </c>
      <c r="D7609" t="s">
        <v>8</v>
      </c>
      <c r="E7609">
        <v>24</v>
      </c>
      <c r="F7609" t="s">
        <v>10404</v>
      </c>
      <c r="G7609">
        <v>0.41424496253699999</v>
      </c>
    </row>
    <row r="7610" spans="1:7" x14ac:dyDescent="0.2">
      <c r="A7610" t="str">
        <f t="shared" ref="A7610:A7619" si="640">"MARS2"</f>
        <v>MARS2</v>
      </c>
      <c r="B7610" t="s">
        <v>161</v>
      </c>
      <c r="C7610">
        <v>198570127</v>
      </c>
      <c r="D7610" t="s">
        <v>3</v>
      </c>
      <c r="E7610">
        <v>24</v>
      </c>
      <c r="F7610" t="s">
        <v>10405</v>
      </c>
      <c r="G7610">
        <v>0.83975618390899998</v>
      </c>
    </row>
    <row r="7611" spans="1:7" x14ac:dyDescent="0.2">
      <c r="A7611" t="str">
        <f t="shared" si="640"/>
        <v>MARS2</v>
      </c>
      <c r="B7611" t="s">
        <v>161</v>
      </c>
      <c r="C7611">
        <v>198570310</v>
      </c>
      <c r="D7611" t="s">
        <v>8</v>
      </c>
      <c r="E7611">
        <v>23</v>
      </c>
      <c r="F7611" t="s">
        <v>10406</v>
      </c>
      <c r="G7611">
        <v>7.6081845339800003E-2</v>
      </c>
    </row>
    <row r="7612" spans="1:7" x14ac:dyDescent="0.2">
      <c r="A7612" t="str">
        <f t="shared" si="640"/>
        <v>MARS2</v>
      </c>
      <c r="B7612" t="s">
        <v>161</v>
      </c>
      <c r="C7612">
        <v>198570116</v>
      </c>
      <c r="D7612" t="s">
        <v>8</v>
      </c>
      <c r="E7612">
        <v>24</v>
      </c>
      <c r="F7612" t="s">
        <v>10407</v>
      </c>
      <c r="G7612">
        <v>0.60854219337399995</v>
      </c>
    </row>
    <row r="7613" spans="1:7" x14ac:dyDescent="0.2">
      <c r="A7613" t="str">
        <f t="shared" si="640"/>
        <v>MARS2</v>
      </c>
      <c r="B7613" t="s">
        <v>161</v>
      </c>
      <c r="C7613">
        <v>198570347</v>
      </c>
      <c r="D7613" t="s">
        <v>3</v>
      </c>
      <c r="E7613">
        <v>24</v>
      </c>
      <c r="F7613" t="s">
        <v>10408</v>
      </c>
      <c r="G7613">
        <v>0.90153476938900001</v>
      </c>
    </row>
    <row r="7614" spans="1:7" x14ac:dyDescent="0.2">
      <c r="A7614" t="str">
        <f t="shared" si="640"/>
        <v>MARS2</v>
      </c>
      <c r="B7614" t="s">
        <v>161</v>
      </c>
      <c r="C7614">
        <v>198570340</v>
      </c>
      <c r="D7614" t="s">
        <v>3</v>
      </c>
      <c r="E7614">
        <v>24</v>
      </c>
      <c r="F7614" t="s">
        <v>10409</v>
      </c>
      <c r="G7614">
        <v>0.52963017168899995</v>
      </c>
    </row>
    <row r="7615" spans="1:7" x14ac:dyDescent="0.2">
      <c r="A7615" t="str">
        <f t="shared" si="640"/>
        <v>MARS2</v>
      </c>
      <c r="B7615" t="s">
        <v>161</v>
      </c>
      <c r="C7615">
        <v>198570235</v>
      </c>
      <c r="D7615" t="s">
        <v>3</v>
      </c>
      <c r="E7615">
        <v>24</v>
      </c>
      <c r="F7615" t="s">
        <v>10410</v>
      </c>
      <c r="G7615">
        <v>7.5426240610799999E-2</v>
      </c>
    </row>
    <row r="7616" spans="1:7" x14ac:dyDescent="0.2">
      <c r="A7616" t="str">
        <f t="shared" si="640"/>
        <v>MARS2</v>
      </c>
      <c r="B7616" t="s">
        <v>161</v>
      </c>
      <c r="C7616">
        <v>198570204</v>
      </c>
      <c r="D7616" t="s">
        <v>3</v>
      </c>
      <c r="E7616">
        <v>23</v>
      </c>
      <c r="F7616" t="s">
        <v>10411</v>
      </c>
      <c r="G7616">
        <v>0.11074027290299999</v>
      </c>
    </row>
    <row r="7617" spans="1:7" x14ac:dyDescent="0.2">
      <c r="A7617" t="str">
        <f t="shared" si="640"/>
        <v>MARS2</v>
      </c>
      <c r="B7617" t="s">
        <v>161</v>
      </c>
      <c r="C7617">
        <v>198570149</v>
      </c>
      <c r="D7617" t="s">
        <v>3</v>
      </c>
      <c r="E7617">
        <v>24</v>
      </c>
      <c r="F7617" t="s">
        <v>10412</v>
      </c>
      <c r="G7617">
        <v>0.79853087615200002</v>
      </c>
    </row>
    <row r="7618" spans="1:7" x14ac:dyDescent="0.2">
      <c r="A7618" t="str">
        <f t="shared" si="640"/>
        <v>MARS2</v>
      </c>
      <c r="B7618" t="s">
        <v>161</v>
      </c>
      <c r="C7618">
        <v>198570324</v>
      </c>
      <c r="D7618" t="s">
        <v>8</v>
      </c>
      <c r="E7618">
        <v>23</v>
      </c>
      <c r="F7618" t="s">
        <v>10413</v>
      </c>
      <c r="G7618">
        <v>0.22329596312800001</v>
      </c>
    </row>
    <row r="7619" spans="1:7" x14ac:dyDescent="0.2">
      <c r="A7619" t="str">
        <f t="shared" si="640"/>
        <v>MARS2</v>
      </c>
      <c r="B7619" t="s">
        <v>161</v>
      </c>
      <c r="C7619">
        <v>198570104</v>
      </c>
      <c r="D7619" t="s">
        <v>3</v>
      </c>
      <c r="E7619">
        <v>22</v>
      </c>
      <c r="F7619" t="s">
        <v>10414</v>
      </c>
      <c r="G7619">
        <v>1.2587090466999999</v>
      </c>
    </row>
    <row r="7620" spans="1:7" x14ac:dyDescent="0.2">
      <c r="A7620" t="str">
        <f t="shared" ref="A7620:A7639" si="641">"MASTL"</f>
        <v>MASTL</v>
      </c>
      <c r="B7620" t="s">
        <v>372</v>
      </c>
      <c r="C7620">
        <v>27444413</v>
      </c>
      <c r="D7620" t="s">
        <v>8</v>
      </c>
      <c r="E7620">
        <v>22</v>
      </c>
      <c r="F7620" t="s">
        <v>10415</v>
      </c>
      <c r="G7620">
        <v>0.76788052853800004</v>
      </c>
    </row>
    <row r="7621" spans="1:7" x14ac:dyDescent="0.2">
      <c r="A7621" t="str">
        <f t="shared" si="641"/>
        <v>MASTL</v>
      </c>
      <c r="B7621" t="s">
        <v>372</v>
      </c>
      <c r="C7621">
        <v>27443946</v>
      </c>
      <c r="D7621" t="s">
        <v>8</v>
      </c>
      <c r="E7621">
        <v>24</v>
      </c>
      <c r="F7621" t="s">
        <v>10416</v>
      </c>
      <c r="G7621">
        <v>-3.10423625881E-2</v>
      </c>
    </row>
    <row r="7622" spans="1:7" x14ac:dyDescent="0.2">
      <c r="A7622" t="str">
        <f t="shared" si="641"/>
        <v>MASTL</v>
      </c>
      <c r="B7622" t="s">
        <v>372</v>
      </c>
      <c r="C7622">
        <v>27443779</v>
      </c>
      <c r="D7622" t="s">
        <v>3</v>
      </c>
      <c r="E7622">
        <v>23</v>
      </c>
      <c r="F7622" t="s">
        <v>10417</v>
      </c>
      <c r="G7622">
        <v>-5.1563746789599997E-2</v>
      </c>
    </row>
    <row r="7623" spans="1:7" x14ac:dyDescent="0.2">
      <c r="A7623" t="str">
        <f t="shared" si="641"/>
        <v>MASTL</v>
      </c>
      <c r="B7623" t="s">
        <v>372</v>
      </c>
      <c r="C7623">
        <v>27443858</v>
      </c>
      <c r="D7623" t="s">
        <v>3</v>
      </c>
      <c r="E7623">
        <v>22</v>
      </c>
      <c r="F7623" t="s">
        <v>10418</v>
      </c>
      <c r="G7623">
        <v>1.6112311331499998E-2</v>
      </c>
    </row>
    <row r="7624" spans="1:7" x14ac:dyDescent="0.2">
      <c r="A7624" t="str">
        <f t="shared" si="641"/>
        <v>MASTL</v>
      </c>
      <c r="B7624" t="s">
        <v>372</v>
      </c>
      <c r="C7624">
        <v>27443867</v>
      </c>
      <c r="D7624" t="s">
        <v>3</v>
      </c>
      <c r="E7624">
        <v>22</v>
      </c>
      <c r="F7624" t="s">
        <v>10419</v>
      </c>
      <c r="G7624">
        <v>6.2653636133500001E-2</v>
      </c>
    </row>
    <row r="7625" spans="1:7" x14ac:dyDescent="0.2">
      <c r="A7625" t="str">
        <f t="shared" si="641"/>
        <v>MASTL</v>
      </c>
      <c r="B7625" t="s">
        <v>372</v>
      </c>
      <c r="C7625">
        <v>27443901</v>
      </c>
      <c r="D7625" t="s">
        <v>3</v>
      </c>
      <c r="E7625">
        <v>24</v>
      </c>
      <c r="F7625" t="s">
        <v>10420</v>
      </c>
      <c r="G7625">
        <v>0.68429929572699999</v>
      </c>
    </row>
    <row r="7626" spans="1:7" x14ac:dyDescent="0.2">
      <c r="A7626" t="str">
        <f t="shared" si="641"/>
        <v>MASTL</v>
      </c>
      <c r="B7626" t="s">
        <v>372</v>
      </c>
      <c r="C7626">
        <v>27443997</v>
      </c>
      <c r="D7626" t="s">
        <v>3</v>
      </c>
      <c r="E7626">
        <v>23</v>
      </c>
      <c r="F7626" t="s">
        <v>10421</v>
      </c>
      <c r="G7626">
        <v>-7.8119137313700001E-4</v>
      </c>
    </row>
    <row r="7627" spans="1:7" x14ac:dyDescent="0.2">
      <c r="A7627" t="str">
        <f t="shared" si="641"/>
        <v>MASTL</v>
      </c>
      <c r="B7627" t="s">
        <v>372</v>
      </c>
      <c r="C7627">
        <v>27443808</v>
      </c>
      <c r="D7627" t="s">
        <v>8</v>
      </c>
      <c r="E7627">
        <v>23</v>
      </c>
      <c r="F7627" t="s">
        <v>10422</v>
      </c>
      <c r="G7627">
        <v>-4.0750105331399999E-2</v>
      </c>
    </row>
    <row r="7628" spans="1:7" x14ac:dyDescent="0.2">
      <c r="A7628" t="str">
        <f t="shared" si="641"/>
        <v>MASTL</v>
      </c>
      <c r="B7628" t="s">
        <v>372</v>
      </c>
      <c r="C7628">
        <v>27443968</v>
      </c>
      <c r="D7628" t="s">
        <v>8</v>
      </c>
      <c r="E7628">
        <v>23</v>
      </c>
      <c r="F7628" t="s">
        <v>10423</v>
      </c>
      <c r="G7628">
        <v>-3.6133594453499999E-2</v>
      </c>
    </row>
    <row r="7629" spans="1:7" x14ac:dyDescent="0.2">
      <c r="A7629" t="str">
        <f t="shared" si="641"/>
        <v>MASTL</v>
      </c>
      <c r="B7629" t="s">
        <v>372</v>
      </c>
      <c r="C7629">
        <v>27443983</v>
      </c>
      <c r="D7629" t="s">
        <v>8</v>
      </c>
      <c r="E7629">
        <v>23</v>
      </c>
      <c r="F7629" t="s">
        <v>10424</v>
      </c>
      <c r="G7629">
        <v>-1.3948666412699999E-2</v>
      </c>
    </row>
    <row r="7630" spans="1:7" x14ac:dyDescent="0.2">
      <c r="A7630" t="str">
        <f t="shared" si="641"/>
        <v>MASTL</v>
      </c>
      <c r="B7630" t="s">
        <v>372</v>
      </c>
      <c r="C7630">
        <v>27443756</v>
      </c>
      <c r="D7630" t="s">
        <v>3</v>
      </c>
      <c r="E7630">
        <v>22</v>
      </c>
      <c r="F7630" t="s">
        <v>10425</v>
      </c>
      <c r="G7630">
        <v>-1.6721336296800001E-2</v>
      </c>
    </row>
    <row r="7631" spans="1:7" x14ac:dyDescent="0.2">
      <c r="A7631" t="str">
        <f t="shared" si="641"/>
        <v>MASTL</v>
      </c>
      <c r="B7631" t="s">
        <v>372</v>
      </c>
      <c r="C7631">
        <v>27444270</v>
      </c>
      <c r="D7631" t="s">
        <v>8</v>
      </c>
      <c r="E7631">
        <v>23</v>
      </c>
      <c r="F7631" t="s">
        <v>10426</v>
      </c>
      <c r="G7631">
        <v>1.47846189072E-2</v>
      </c>
    </row>
    <row r="7632" spans="1:7" x14ac:dyDescent="0.2">
      <c r="A7632" t="str">
        <f t="shared" si="641"/>
        <v>MASTL</v>
      </c>
      <c r="B7632" t="s">
        <v>372</v>
      </c>
      <c r="C7632">
        <v>27444320</v>
      </c>
      <c r="D7632" t="s">
        <v>8</v>
      </c>
      <c r="E7632">
        <v>23</v>
      </c>
      <c r="F7632" t="s">
        <v>10427</v>
      </c>
      <c r="G7632">
        <v>1.48964880459</v>
      </c>
    </row>
    <row r="7633" spans="1:7" x14ac:dyDescent="0.2">
      <c r="A7633" t="str">
        <f t="shared" si="641"/>
        <v>MASTL</v>
      </c>
      <c r="B7633" t="s">
        <v>372</v>
      </c>
      <c r="C7633">
        <v>27444370</v>
      </c>
      <c r="D7633" t="s">
        <v>8</v>
      </c>
      <c r="E7633">
        <v>24</v>
      </c>
      <c r="F7633" t="s">
        <v>10428</v>
      </c>
      <c r="G7633">
        <v>0.74247066687200003</v>
      </c>
    </row>
    <row r="7634" spans="1:7" x14ac:dyDescent="0.2">
      <c r="A7634" t="str">
        <f t="shared" si="641"/>
        <v>MASTL</v>
      </c>
      <c r="B7634" t="s">
        <v>372</v>
      </c>
      <c r="C7634">
        <v>27444483</v>
      </c>
      <c r="D7634" t="s">
        <v>8</v>
      </c>
      <c r="E7634">
        <v>23</v>
      </c>
      <c r="F7634" t="s">
        <v>10429</v>
      </c>
      <c r="G7634">
        <v>9.0077692882500005E-2</v>
      </c>
    </row>
    <row r="7635" spans="1:7" x14ac:dyDescent="0.2">
      <c r="A7635" t="str">
        <f t="shared" si="641"/>
        <v>MASTL</v>
      </c>
      <c r="B7635" t="s">
        <v>372</v>
      </c>
      <c r="C7635">
        <v>27444494</v>
      </c>
      <c r="D7635" t="s">
        <v>8</v>
      </c>
      <c r="E7635">
        <v>24</v>
      </c>
      <c r="F7635" t="s">
        <v>10430</v>
      </c>
      <c r="G7635">
        <v>-2.80590784793E-2</v>
      </c>
    </row>
    <row r="7636" spans="1:7" x14ac:dyDescent="0.2">
      <c r="A7636" t="str">
        <f t="shared" si="641"/>
        <v>MASTL</v>
      </c>
      <c r="B7636" t="s">
        <v>372</v>
      </c>
      <c r="C7636">
        <v>27444510</v>
      </c>
      <c r="D7636" t="s">
        <v>8</v>
      </c>
      <c r="E7636">
        <v>24</v>
      </c>
      <c r="F7636" t="s">
        <v>10431</v>
      </c>
      <c r="G7636">
        <v>0.65531066843300001</v>
      </c>
    </row>
    <row r="7637" spans="1:7" x14ac:dyDescent="0.2">
      <c r="A7637" t="str">
        <f t="shared" si="641"/>
        <v>MASTL</v>
      </c>
      <c r="B7637" t="s">
        <v>372</v>
      </c>
      <c r="C7637">
        <v>27444518</v>
      </c>
      <c r="D7637" t="s">
        <v>8</v>
      </c>
      <c r="E7637">
        <v>24</v>
      </c>
      <c r="F7637" t="s">
        <v>10432</v>
      </c>
      <c r="G7637">
        <v>0.111214296418</v>
      </c>
    </row>
    <row r="7638" spans="1:7" x14ac:dyDescent="0.2">
      <c r="A7638" t="str">
        <f t="shared" si="641"/>
        <v>MASTL</v>
      </c>
      <c r="B7638" t="s">
        <v>372</v>
      </c>
      <c r="C7638">
        <v>27444564</v>
      </c>
      <c r="D7638" t="s">
        <v>8</v>
      </c>
      <c r="E7638">
        <v>24</v>
      </c>
      <c r="F7638" t="s">
        <v>10433</v>
      </c>
      <c r="G7638">
        <v>7.1466295463399998E-2</v>
      </c>
    </row>
    <row r="7639" spans="1:7" x14ac:dyDescent="0.2">
      <c r="A7639" t="str">
        <f t="shared" si="641"/>
        <v>MASTL</v>
      </c>
      <c r="B7639" t="s">
        <v>372</v>
      </c>
      <c r="C7639">
        <v>27444315</v>
      </c>
      <c r="D7639" t="s">
        <v>8</v>
      </c>
      <c r="E7639">
        <v>24</v>
      </c>
      <c r="F7639" t="s">
        <v>10434</v>
      </c>
      <c r="G7639">
        <v>0.45303320007800002</v>
      </c>
    </row>
    <row r="7640" spans="1:7" x14ac:dyDescent="0.2">
      <c r="A7640" t="str">
        <f t="shared" ref="A7640:A7649" si="642">"MAT2A"</f>
        <v>MAT2A</v>
      </c>
      <c r="B7640" t="s">
        <v>161</v>
      </c>
      <c r="C7640">
        <v>85766497</v>
      </c>
      <c r="D7640" t="s">
        <v>3</v>
      </c>
      <c r="E7640">
        <v>24</v>
      </c>
      <c r="F7640" t="s">
        <v>10435</v>
      </c>
      <c r="G7640">
        <v>5.0670698628399999E-2</v>
      </c>
    </row>
    <row r="7641" spans="1:7" x14ac:dyDescent="0.2">
      <c r="A7641" t="str">
        <f t="shared" si="642"/>
        <v>MAT2A</v>
      </c>
      <c r="B7641" t="s">
        <v>161</v>
      </c>
      <c r="C7641">
        <v>85766531</v>
      </c>
      <c r="D7641" t="s">
        <v>8</v>
      </c>
      <c r="E7641">
        <v>24</v>
      </c>
      <c r="F7641" t="s">
        <v>10436</v>
      </c>
      <c r="G7641">
        <v>-1.1957104726099999E-2</v>
      </c>
    </row>
    <row r="7642" spans="1:7" x14ac:dyDescent="0.2">
      <c r="A7642" t="str">
        <f t="shared" si="642"/>
        <v>MAT2A</v>
      </c>
      <c r="B7642" t="s">
        <v>161</v>
      </c>
      <c r="C7642">
        <v>85766386</v>
      </c>
      <c r="D7642" t="s">
        <v>3</v>
      </c>
      <c r="E7642">
        <v>24</v>
      </c>
      <c r="F7642" t="s">
        <v>10437</v>
      </c>
      <c r="G7642">
        <v>4.6959931822599998E-2</v>
      </c>
    </row>
    <row r="7643" spans="1:7" x14ac:dyDescent="0.2">
      <c r="A7643" t="str">
        <f t="shared" si="642"/>
        <v>MAT2A</v>
      </c>
      <c r="B7643" t="s">
        <v>161</v>
      </c>
      <c r="C7643">
        <v>85766367</v>
      </c>
      <c r="D7643" t="s">
        <v>3</v>
      </c>
      <c r="E7643">
        <v>23</v>
      </c>
      <c r="F7643" t="s">
        <v>10438</v>
      </c>
      <c r="G7643">
        <v>0.73413395381799995</v>
      </c>
    </row>
    <row r="7644" spans="1:7" x14ac:dyDescent="0.2">
      <c r="A7644" t="str">
        <f t="shared" si="642"/>
        <v>MAT2A</v>
      </c>
      <c r="B7644" t="s">
        <v>161</v>
      </c>
      <c r="C7644">
        <v>85766280</v>
      </c>
      <c r="D7644" t="s">
        <v>3</v>
      </c>
      <c r="E7644">
        <v>23</v>
      </c>
      <c r="F7644" t="s">
        <v>10439</v>
      </c>
      <c r="G7644">
        <v>1.5299463735200001</v>
      </c>
    </row>
    <row r="7645" spans="1:7" x14ac:dyDescent="0.2">
      <c r="A7645" t="str">
        <f t="shared" si="642"/>
        <v>MAT2A</v>
      </c>
      <c r="B7645" t="s">
        <v>161</v>
      </c>
      <c r="C7645">
        <v>85766577</v>
      </c>
      <c r="D7645" t="s">
        <v>8</v>
      </c>
      <c r="E7645">
        <v>24</v>
      </c>
      <c r="F7645" t="s">
        <v>10440</v>
      </c>
      <c r="G7645">
        <v>9.7255947035500001E-2</v>
      </c>
    </row>
    <row r="7646" spans="1:7" x14ac:dyDescent="0.2">
      <c r="A7646" t="str">
        <f t="shared" si="642"/>
        <v>MAT2A</v>
      </c>
      <c r="B7646" t="s">
        <v>161</v>
      </c>
      <c r="C7646">
        <v>85766309</v>
      </c>
      <c r="D7646" t="s">
        <v>3</v>
      </c>
      <c r="E7646">
        <v>23</v>
      </c>
      <c r="F7646" t="s">
        <v>10441</v>
      </c>
      <c r="G7646">
        <v>0.66639961571799999</v>
      </c>
    </row>
    <row r="7647" spans="1:7" x14ac:dyDescent="0.2">
      <c r="A7647" t="str">
        <f t="shared" si="642"/>
        <v>MAT2A</v>
      </c>
      <c r="B7647" t="s">
        <v>161</v>
      </c>
      <c r="C7647">
        <v>85766375</v>
      </c>
      <c r="D7647" t="s">
        <v>3</v>
      </c>
      <c r="E7647">
        <v>23</v>
      </c>
      <c r="F7647" t="s">
        <v>10442</v>
      </c>
      <c r="G7647">
        <v>0.13138753720599999</v>
      </c>
    </row>
    <row r="7648" spans="1:7" x14ac:dyDescent="0.2">
      <c r="A7648" t="str">
        <f t="shared" si="642"/>
        <v>MAT2A</v>
      </c>
      <c r="B7648" t="s">
        <v>161</v>
      </c>
      <c r="C7648">
        <v>85766585</v>
      </c>
      <c r="D7648" t="s">
        <v>8</v>
      </c>
      <c r="E7648">
        <v>24</v>
      </c>
      <c r="F7648" t="s">
        <v>10443</v>
      </c>
      <c r="G7648">
        <v>0.49183369213200001</v>
      </c>
    </row>
    <row r="7649" spans="1:7" x14ac:dyDescent="0.2">
      <c r="A7649" t="str">
        <f t="shared" si="642"/>
        <v>MAT2A</v>
      </c>
      <c r="B7649" t="s">
        <v>161</v>
      </c>
      <c r="C7649">
        <v>85766302</v>
      </c>
      <c r="D7649" t="s">
        <v>3</v>
      </c>
      <c r="E7649">
        <v>24</v>
      </c>
      <c r="F7649" t="s">
        <v>10444</v>
      </c>
      <c r="G7649">
        <v>0.73591967266699998</v>
      </c>
    </row>
    <row r="7650" spans="1:7" x14ac:dyDescent="0.2">
      <c r="A7650" t="str">
        <f t="shared" ref="A7650:A7659" si="643">"MAU2"</f>
        <v>MAU2</v>
      </c>
      <c r="B7650" t="s">
        <v>245</v>
      </c>
      <c r="C7650">
        <v>19431605</v>
      </c>
      <c r="D7650" t="s">
        <v>8</v>
      </c>
      <c r="E7650">
        <v>22</v>
      </c>
      <c r="F7650" t="s">
        <v>10445</v>
      </c>
      <c r="G7650">
        <v>9.4283015676199997E-2</v>
      </c>
    </row>
    <row r="7651" spans="1:7" x14ac:dyDescent="0.2">
      <c r="A7651" t="str">
        <f t="shared" si="643"/>
        <v>MAU2</v>
      </c>
      <c r="B7651" t="s">
        <v>245</v>
      </c>
      <c r="C7651">
        <v>19431589</v>
      </c>
      <c r="D7651" t="s">
        <v>3</v>
      </c>
      <c r="E7651">
        <v>24</v>
      </c>
      <c r="F7651" t="s">
        <v>10446</v>
      </c>
      <c r="G7651">
        <v>4.00263414653E-2</v>
      </c>
    </row>
    <row r="7652" spans="1:7" x14ac:dyDescent="0.2">
      <c r="A7652" t="str">
        <f t="shared" si="643"/>
        <v>MAU2</v>
      </c>
      <c r="B7652" t="s">
        <v>245</v>
      </c>
      <c r="C7652">
        <v>19431606</v>
      </c>
      <c r="D7652" t="s">
        <v>3</v>
      </c>
      <c r="E7652">
        <v>23</v>
      </c>
      <c r="F7652" t="s">
        <v>10447</v>
      </c>
      <c r="G7652">
        <v>0.82273099748599998</v>
      </c>
    </row>
    <row r="7653" spans="1:7" x14ac:dyDescent="0.2">
      <c r="A7653" t="str">
        <f t="shared" si="643"/>
        <v>MAU2</v>
      </c>
      <c r="B7653" t="s">
        <v>245</v>
      </c>
      <c r="C7653">
        <v>19431732</v>
      </c>
      <c r="D7653" t="s">
        <v>3</v>
      </c>
      <c r="E7653">
        <v>24</v>
      </c>
      <c r="F7653" t="s">
        <v>10448</v>
      </c>
      <c r="G7653">
        <v>0.75996207311700004</v>
      </c>
    </row>
    <row r="7654" spans="1:7" x14ac:dyDescent="0.2">
      <c r="A7654" t="str">
        <f t="shared" si="643"/>
        <v>MAU2</v>
      </c>
      <c r="B7654" t="s">
        <v>245</v>
      </c>
      <c r="C7654">
        <v>19431640</v>
      </c>
      <c r="D7654" t="s">
        <v>8</v>
      </c>
      <c r="E7654">
        <v>24</v>
      </c>
      <c r="F7654" t="s">
        <v>10449</v>
      </c>
      <c r="G7654">
        <v>1.01318861986</v>
      </c>
    </row>
    <row r="7655" spans="1:7" x14ac:dyDescent="0.2">
      <c r="A7655" t="str">
        <f t="shared" si="643"/>
        <v>MAU2</v>
      </c>
      <c r="B7655" t="s">
        <v>245</v>
      </c>
      <c r="C7655">
        <v>19431659</v>
      </c>
      <c r="D7655" t="s">
        <v>8</v>
      </c>
      <c r="E7655">
        <v>23</v>
      </c>
      <c r="F7655" t="s">
        <v>10450</v>
      </c>
      <c r="G7655">
        <v>1.1640803826499999</v>
      </c>
    </row>
    <row r="7656" spans="1:7" x14ac:dyDescent="0.2">
      <c r="A7656" t="str">
        <f t="shared" si="643"/>
        <v>MAU2</v>
      </c>
      <c r="B7656" t="s">
        <v>245</v>
      </c>
      <c r="C7656">
        <v>19431722</v>
      </c>
      <c r="D7656" t="s">
        <v>8</v>
      </c>
      <c r="E7656">
        <v>25</v>
      </c>
      <c r="F7656" t="s">
        <v>10451</v>
      </c>
      <c r="G7656">
        <v>0.54787339590200002</v>
      </c>
    </row>
    <row r="7657" spans="1:7" x14ac:dyDescent="0.2">
      <c r="A7657" t="str">
        <f t="shared" si="643"/>
        <v>MAU2</v>
      </c>
      <c r="B7657" t="s">
        <v>245</v>
      </c>
      <c r="C7657">
        <v>19431728</v>
      </c>
      <c r="D7657" t="s">
        <v>8</v>
      </c>
      <c r="E7657">
        <v>23</v>
      </c>
      <c r="F7657" t="s">
        <v>10452</v>
      </c>
      <c r="G7657">
        <v>0.22736848090100001</v>
      </c>
    </row>
    <row r="7658" spans="1:7" x14ac:dyDescent="0.2">
      <c r="A7658" t="str">
        <f t="shared" si="643"/>
        <v>MAU2</v>
      </c>
      <c r="B7658" t="s">
        <v>245</v>
      </c>
      <c r="C7658">
        <v>19431742</v>
      </c>
      <c r="D7658" t="s">
        <v>8</v>
      </c>
      <c r="E7658">
        <v>25</v>
      </c>
      <c r="F7658" t="s">
        <v>10453</v>
      </c>
      <c r="G7658">
        <v>0.221977406801</v>
      </c>
    </row>
    <row r="7659" spans="1:7" x14ac:dyDescent="0.2">
      <c r="A7659" t="str">
        <f t="shared" si="643"/>
        <v>MAU2</v>
      </c>
      <c r="B7659" t="s">
        <v>245</v>
      </c>
      <c r="C7659">
        <v>19431749</v>
      </c>
      <c r="D7659" t="s">
        <v>8</v>
      </c>
      <c r="E7659">
        <v>22</v>
      </c>
      <c r="F7659" t="s">
        <v>10454</v>
      </c>
      <c r="G7659">
        <v>0.55425964033599995</v>
      </c>
    </row>
    <row r="7660" spans="1:7" x14ac:dyDescent="0.2">
      <c r="A7660" t="str">
        <f t="shared" ref="A7660:A7669" si="644">"MAX"</f>
        <v>MAX</v>
      </c>
      <c r="B7660" t="s">
        <v>86</v>
      </c>
      <c r="C7660">
        <v>65568940</v>
      </c>
      <c r="D7660" t="s">
        <v>3</v>
      </c>
      <c r="E7660">
        <v>24</v>
      </c>
      <c r="F7660" t="s">
        <v>10455</v>
      </c>
      <c r="G7660">
        <v>0.23512414144999999</v>
      </c>
    </row>
    <row r="7661" spans="1:7" x14ac:dyDescent="0.2">
      <c r="A7661" t="str">
        <f t="shared" si="644"/>
        <v>MAX</v>
      </c>
      <c r="B7661" t="s">
        <v>86</v>
      </c>
      <c r="C7661">
        <v>65568951</v>
      </c>
      <c r="D7661" t="s">
        <v>3</v>
      </c>
      <c r="E7661">
        <v>25</v>
      </c>
      <c r="F7661" t="s">
        <v>10456</v>
      </c>
      <c r="G7661">
        <v>0.214474354718</v>
      </c>
    </row>
    <row r="7662" spans="1:7" x14ac:dyDescent="0.2">
      <c r="A7662" t="str">
        <f t="shared" si="644"/>
        <v>MAX</v>
      </c>
      <c r="B7662" t="s">
        <v>86</v>
      </c>
      <c r="C7662">
        <v>65568964</v>
      </c>
      <c r="D7662" t="s">
        <v>3</v>
      </c>
      <c r="E7662">
        <v>25</v>
      </c>
      <c r="F7662" t="s">
        <v>10457</v>
      </c>
      <c r="G7662">
        <v>8.6819725171700002E-2</v>
      </c>
    </row>
    <row r="7663" spans="1:7" x14ac:dyDescent="0.2">
      <c r="A7663" t="str">
        <f t="shared" si="644"/>
        <v>MAX</v>
      </c>
      <c r="B7663" t="s">
        <v>86</v>
      </c>
      <c r="C7663">
        <v>65569010</v>
      </c>
      <c r="D7663" t="s">
        <v>3</v>
      </c>
      <c r="E7663">
        <v>24</v>
      </c>
      <c r="F7663" t="s">
        <v>10458</v>
      </c>
      <c r="G7663">
        <v>0.72368240662700001</v>
      </c>
    </row>
    <row r="7664" spans="1:7" x14ac:dyDescent="0.2">
      <c r="A7664" t="str">
        <f t="shared" si="644"/>
        <v>MAX</v>
      </c>
      <c r="B7664" t="s">
        <v>86</v>
      </c>
      <c r="C7664">
        <v>65569089</v>
      </c>
      <c r="D7664" t="s">
        <v>8</v>
      </c>
      <c r="E7664">
        <v>25</v>
      </c>
      <c r="F7664" t="s">
        <v>10459</v>
      </c>
      <c r="G7664">
        <v>1.5076166412300001</v>
      </c>
    </row>
    <row r="7665" spans="1:7" x14ac:dyDescent="0.2">
      <c r="A7665" t="str">
        <f t="shared" si="644"/>
        <v>MAX</v>
      </c>
      <c r="B7665" t="s">
        <v>86</v>
      </c>
      <c r="C7665">
        <v>65569059</v>
      </c>
      <c r="D7665" t="s">
        <v>3</v>
      </c>
      <c r="E7665">
        <v>26</v>
      </c>
      <c r="F7665" t="s">
        <v>10460</v>
      </c>
      <c r="G7665">
        <v>0.16516944440100001</v>
      </c>
    </row>
    <row r="7666" spans="1:7" x14ac:dyDescent="0.2">
      <c r="A7666" t="str">
        <f t="shared" si="644"/>
        <v>MAX</v>
      </c>
      <c r="B7666" t="s">
        <v>86</v>
      </c>
      <c r="C7666">
        <v>65568911</v>
      </c>
      <c r="D7666" t="s">
        <v>8</v>
      </c>
      <c r="E7666">
        <v>25</v>
      </c>
      <c r="F7666" t="s">
        <v>10461</v>
      </c>
      <c r="G7666">
        <v>0.38584029186300001</v>
      </c>
    </row>
    <row r="7667" spans="1:7" x14ac:dyDescent="0.2">
      <c r="A7667" t="str">
        <f t="shared" si="644"/>
        <v>MAX</v>
      </c>
      <c r="B7667" t="s">
        <v>86</v>
      </c>
      <c r="C7667">
        <v>65568996</v>
      </c>
      <c r="D7667" t="s">
        <v>8</v>
      </c>
      <c r="E7667">
        <v>24</v>
      </c>
      <c r="F7667" t="s">
        <v>10462</v>
      </c>
      <c r="G7667">
        <v>0.76870095214699996</v>
      </c>
    </row>
    <row r="7668" spans="1:7" x14ac:dyDescent="0.2">
      <c r="A7668" t="str">
        <f t="shared" si="644"/>
        <v>MAX</v>
      </c>
      <c r="B7668" t="s">
        <v>86</v>
      </c>
      <c r="C7668">
        <v>65569096</v>
      </c>
      <c r="D7668" t="s">
        <v>8</v>
      </c>
      <c r="E7668">
        <v>25</v>
      </c>
      <c r="F7668" t="s">
        <v>10463</v>
      </c>
      <c r="G7668">
        <v>3.5230343913900002E-2</v>
      </c>
    </row>
    <row r="7669" spans="1:7" x14ac:dyDescent="0.2">
      <c r="A7669" t="str">
        <f t="shared" si="644"/>
        <v>MAX</v>
      </c>
      <c r="B7669" t="s">
        <v>86</v>
      </c>
      <c r="C7669">
        <v>65569032</v>
      </c>
      <c r="D7669" t="s">
        <v>3</v>
      </c>
      <c r="E7669">
        <v>23</v>
      </c>
      <c r="F7669" t="s">
        <v>10464</v>
      </c>
      <c r="G7669">
        <v>0.23193065247899999</v>
      </c>
    </row>
    <row r="7670" spans="1:7" x14ac:dyDescent="0.2">
      <c r="A7670" t="str">
        <f t="shared" ref="A7670:A7679" si="645">"MBD3"</f>
        <v>MBD3</v>
      </c>
      <c r="B7670" t="s">
        <v>245</v>
      </c>
      <c r="C7670">
        <v>1592569</v>
      </c>
      <c r="D7670" t="s">
        <v>8</v>
      </c>
      <c r="E7670">
        <v>24</v>
      </c>
      <c r="F7670" t="s">
        <v>10465</v>
      </c>
      <c r="G7670">
        <v>1.5800216228999999</v>
      </c>
    </row>
    <row r="7671" spans="1:7" x14ac:dyDescent="0.2">
      <c r="A7671" t="str">
        <f t="shared" si="645"/>
        <v>MBD3</v>
      </c>
      <c r="B7671" t="s">
        <v>245</v>
      </c>
      <c r="C7671">
        <v>1592547</v>
      </c>
      <c r="D7671" t="s">
        <v>8</v>
      </c>
      <c r="E7671">
        <v>23</v>
      </c>
      <c r="F7671" t="s">
        <v>10466</v>
      </c>
      <c r="G7671">
        <v>6.0369966480000002E-2</v>
      </c>
    </row>
    <row r="7672" spans="1:7" x14ac:dyDescent="0.2">
      <c r="A7672" t="str">
        <f t="shared" si="645"/>
        <v>MBD3</v>
      </c>
      <c r="B7672" t="s">
        <v>245</v>
      </c>
      <c r="C7672">
        <v>1592492</v>
      </c>
      <c r="D7672" t="s">
        <v>8</v>
      </c>
      <c r="E7672">
        <v>24</v>
      </c>
      <c r="F7672" t="s">
        <v>10467</v>
      </c>
      <c r="G7672">
        <v>0.58933517311000005</v>
      </c>
    </row>
    <row r="7673" spans="1:7" x14ac:dyDescent="0.2">
      <c r="A7673" t="str">
        <f t="shared" si="645"/>
        <v>MBD3</v>
      </c>
      <c r="B7673" t="s">
        <v>245</v>
      </c>
      <c r="C7673">
        <v>1592673</v>
      </c>
      <c r="D7673" t="s">
        <v>3</v>
      </c>
      <c r="E7673">
        <v>25</v>
      </c>
      <c r="F7673" t="s">
        <v>10468</v>
      </c>
      <c r="G7673">
        <v>9.0638656603700005E-2</v>
      </c>
    </row>
    <row r="7674" spans="1:7" x14ac:dyDescent="0.2">
      <c r="A7674" t="str">
        <f t="shared" si="645"/>
        <v>MBD3</v>
      </c>
      <c r="B7674" t="s">
        <v>245</v>
      </c>
      <c r="C7674">
        <v>1592615</v>
      </c>
      <c r="D7674" t="s">
        <v>3</v>
      </c>
      <c r="E7674">
        <v>22</v>
      </c>
      <c r="F7674" t="s">
        <v>10469</v>
      </c>
      <c r="G7674">
        <v>0.21409426075599999</v>
      </c>
    </row>
    <row r="7675" spans="1:7" x14ac:dyDescent="0.2">
      <c r="A7675" t="str">
        <f t="shared" si="645"/>
        <v>MBD3</v>
      </c>
      <c r="B7675" t="s">
        <v>245</v>
      </c>
      <c r="C7675">
        <v>1592589</v>
      </c>
      <c r="D7675" t="s">
        <v>3</v>
      </c>
      <c r="E7675">
        <v>23</v>
      </c>
      <c r="F7675" t="s">
        <v>10470</v>
      </c>
      <c r="G7675">
        <v>5.9667760210600003E-2</v>
      </c>
    </row>
    <row r="7676" spans="1:7" x14ac:dyDescent="0.2">
      <c r="A7676" t="str">
        <f t="shared" si="645"/>
        <v>MBD3</v>
      </c>
      <c r="B7676" t="s">
        <v>245</v>
      </c>
      <c r="C7676">
        <v>1592578</v>
      </c>
      <c r="D7676" t="s">
        <v>3</v>
      </c>
      <c r="E7676">
        <v>25</v>
      </c>
      <c r="F7676" t="s">
        <v>10471</v>
      </c>
      <c r="G7676">
        <v>0.10871665069399999</v>
      </c>
    </row>
    <row r="7677" spans="1:7" x14ac:dyDescent="0.2">
      <c r="A7677" t="str">
        <f t="shared" si="645"/>
        <v>MBD3</v>
      </c>
      <c r="B7677" t="s">
        <v>245</v>
      </c>
      <c r="C7677">
        <v>1592557</v>
      </c>
      <c r="D7677" t="s">
        <v>3</v>
      </c>
      <c r="E7677">
        <v>24</v>
      </c>
      <c r="F7677" t="s">
        <v>10472</v>
      </c>
      <c r="G7677">
        <v>0.33612662024200002</v>
      </c>
    </row>
    <row r="7678" spans="1:7" x14ac:dyDescent="0.2">
      <c r="A7678" t="str">
        <f t="shared" si="645"/>
        <v>MBD3</v>
      </c>
      <c r="B7678" t="s">
        <v>245</v>
      </c>
      <c r="C7678">
        <v>1592484</v>
      </c>
      <c r="D7678" t="s">
        <v>3</v>
      </c>
      <c r="E7678">
        <v>24</v>
      </c>
      <c r="F7678" t="s">
        <v>10473</v>
      </c>
      <c r="G7678">
        <v>0.83064320399199998</v>
      </c>
    </row>
    <row r="7679" spans="1:7" x14ac:dyDescent="0.2">
      <c r="A7679" t="str">
        <f t="shared" si="645"/>
        <v>MBD3</v>
      </c>
      <c r="B7679" t="s">
        <v>245</v>
      </c>
      <c r="C7679">
        <v>1592494</v>
      </c>
      <c r="D7679" t="s">
        <v>3</v>
      </c>
      <c r="E7679">
        <v>24</v>
      </c>
      <c r="F7679" t="s">
        <v>10474</v>
      </c>
      <c r="G7679">
        <v>0.121244101442</v>
      </c>
    </row>
    <row r="7680" spans="1:7" x14ac:dyDescent="0.2">
      <c r="A7680" t="str">
        <f t="shared" ref="A7680:A7689" si="646">"MBIP"</f>
        <v>MBIP</v>
      </c>
      <c r="B7680" t="s">
        <v>86</v>
      </c>
      <c r="C7680">
        <v>36789756</v>
      </c>
      <c r="D7680" t="s">
        <v>3</v>
      </c>
      <c r="E7680">
        <v>23</v>
      </c>
      <c r="F7680" t="s">
        <v>10475</v>
      </c>
      <c r="G7680">
        <v>0.96020739419900003</v>
      </c>
    </row>
    <row r="7681" spans="1:7" x14ac:dyDescent="0.2">
      <c r="A7681" t="str">
        <f t="shared" si="646"/>
        <v>MBIP</v>
      </c>
      <c r="B7681" t="s">
        <v>86</v>
      </c>
      <c r="C7681">
        <v>36789709</v>
      </c>
      <c r="D7681" t="s">
        <v>3</v>
      </c>
      <c r="E7681">
        <v>24</v>
      </c>
      <c r="F7681" t="s">
        <v>10476</v>
      </c>
      <c r="G7681">
        <v>0.18495424383799999</v>
      </c>
    </row>
    <row r="7682" spans="1:7" x14ac:dyDescent="0.2">
      <c r="A7682" t="str">
        <f t="shared" si="646"/>
        <v>MBIP</v>
      </c>
      <c r="B7682" t="s">
        <v>86</v>
      </c>
      <c r="C7682">
        <v>36789641</v>
      </c>
      <c r="D7682" t="s">
        <v>3</v>
      </c>
      <c r="E7682">
        <v>24</v>
      </c>
      <c r="F7682" t="s">
        <v>10477</v>
      </c>
      <c r="G7682">
        <v>-6.9273601667199994E-2</v>
      </c>
    </row>
    <row r="7683" spans="1:7" x14ac:dyDescent="0.2">
      <c r="A7683" t="str">
        <f t="shared" si="646"/>
        <v>MBIP</v>
      </c>
      <c r="B7683" t="s">
        <v>86</v>
      </c>
      <c r="C7683">
        <v>36789822</v>
      </c>
      <c r="D7683" t="s">
        <v>3</v>
      </c>
      <c r="E7683">
        <v>24</v>
      </c>
      <c r="F7683" t="s">
        <v>10478</v>
      </c>
      <c r="G7683">
        <v>1.15047203058</v>
      </c>
    </row>
    <row r="7684" spans="1:7" x14ac:dyDescent="0.2">
      <c r="A7684" t="str">
        <f t="shared" si="646"/>
        <v>MBIP</v>
      </c>
      <c r="B7684" t="s">
        <v>86</v>
      </c>
      <c r="C7684">
        <v>36789790</v>
      </c>
      <c r="D7684" t="s">
        <v>3</v>
      </c>
      <c r="E7684">
        <v>24</v>
      </c>
      <c r="F7684" t="s">
        <v>10479</v>
      </c>
      <c r="G7684">
        <v>5.9284625527300003E-2</v>
      </c>
    </row>
    <row r="7685" spans="1:7" x14ac:dyDescent="0.2">
      <c r="A7685" t="str">
        <f t="shared" si="646"/>
        <v>MBIP</v>
      </c>
      <c r="B7685" t="s">
        <v>86</v>
      </c>
      <c r="C7685">
        <v>36789828</v>
      </c>
      <c r="D7685" t="s">
        <v>3</v>
      </c>
      <c r="E7685">
        <v>23</v>
      </c>
      <c r="F7685" t="s">
        <v>10480</v>
      </c>
      <c r="G7685">
        <v>0.88932057521899999</v>
      </c>
    </row>
    <row r="7686" spans="1:7" x14ac:dyDescent="0.2">
      <c r="A7686" t="str">
        <f t="shared" si="646"/>
        <v>MBIP</v>
      </c>
      <c r="B7686" t="s">
        <v>86</v>
      </c>
      <c r="C7686">
        <v>36789857</v>
      </c>
      <c r="D7686" t="s">
        <v>3</v>
      </c>
      <c r="E7686">
        <v>23</v>
      </c>
      <c r="F7686" t="s">
        <v>10481</v>
      </c>
      <c r="G7686">
        <v>7.7232872093800004E-2</v>
      </c>
    </row>
    <row r="7687" spans="1:7" x14ac:dyDescent="0.2">
      <c r="A7687" t="str">
        <f t="shared" si="646"/>
        <v>MBIP</v>
      </c>
      <c r="B7687" t="s">
        <v>86</v>
      </c>
      <c r="C7687">
        <v>36789616</v>
      </c>
      <c r="D7687" t="s">
        <v>8</v>
      </c>
      <c r="E7687">
        <v>23</v>
      </c>
      <c r="F7687" t="s">
        <v>10482</v>
      </c>
      <c r="G7687">
        <v>0.51713932463800005</v>
      </c>
    </row>
    <row r="7688" spans="1:7" x14ac:dyDescent="0.2">
      <c r="A7688" t="str">
        <f t="shared" si="646"/>
        <v>MBIP</v>
      </c>
      <c r="B7688" t="s">
        <v>86</v>
      </c>
      <c r="C7688">
        <v>36789629</v>
      </c>
      <c r="D7688" t="s">
        <v>8</v>
      </c>
      <c r="E7688">
        <v>24</v>
      </c>
      <c r="F7688" t="s">
        <v>10483</v>
      </c>
      <c r="G7688">
        <v>0.459640688756</v>
      </c>
    </row>
    <row r="7689" spans="1:7" x14ac:dyDescent="0.2">
      <c r="A7689" t="str">
        <f t="shared" si="646"/>
        <v>MBIP</v>
      </c>
      <c r="B7689" t="s">
        <v>86</v>
      </c>
      <c r="C7689">
        <v>36789722</v>
      </c>
      <c r="D7689" t="s">
        <v>8</v>
      </c>
      <c r="E7689">
        <v>22</v>
      </c>
      <c r="F7689" t="s">
        <v>10484</v>
      </c>
      <c r="G7689">
        <v>0.37583409718499999</v>
      </c>
    </row>
    <row r="7690" spans="1:7" x14ac:dyDescent="0.2">
      <c r="A7690" t="str">
        <f t="shared" ref="A7690:A7702" si="647">"MBTPS2"</f>
        <v>MBTPS2</v>
      </c>
      <c r="B7690" t="s">
        <v>172</v>
      </c>
      <c r="C7690">
        <v>21857918</v>
      </c>
      <c r="D7690" t="s">
        <v>8</v>
      </c>
      <c r="E7690">
        <v>22</v>
      </c>
      <c r="F7690" t="s">
        <v>10485</v>
      </c>
      <c r="G7690">
        <v>0.12453834855199999</v>
      </c>
    </row>
    <row r="7691" spans="1:7" x14ac:dyDescent="0.2">
      <c r="A7691" t="str">
        <f t="shared" si="647"/>
        <v>MBTPS2</v>
      </c>
      <c r="B7691" t="s">
        <v>172</v>
      </c>
      <c r="C7691">
        <v>21857804</v>
      </c>
      <c r="D7691" t="s">
        <v>8</v>
      </c>
      <c r="E7691">
        <v>23</v>
      </c>
      <c r="F7691" t="s">
        <v>10486</v>
      </c>
      <c r="G7691">
        <v>0.92524487310100001</v>
      </c>
    </row>
    <row r="7692" spans="1:7" x14ac:dyDescent="0.2">
      <c r="A7692" t="str">
        <f t="shared" si="647"/>
        <v>MBTPS2</v>
      </c>
      <c r="B7692" t="s">
        <v>172</v>
      </c>
      <c r="C7692">
        <v>21857797</v>
      </c>
      <c r="D7692" t="s">
        <v>8</v>
      </c>
      <c r="E7692">
        <v>24</v>
      </c>
      <c r="F7692" t="s">
        <v>10487</v>
      </c>
      <c r="G7692">
        <v>0.68065097679499997</v>
      </c>
    </row>
    <row r="7693" spans="1:7" x14ac:dyDescent="0.2">
      <c r="A7693" t="str">
        <f t="shared" si="647"/>
        <v>MBTPS2</v>
      </c>
      <c r="B7693" t="s">
        <v>172</v>
      </c>
      <c r="C7693">
        <v>21857783</v>
      </c>
      <c r="D7693" t="s">
        <v>8</v>
      </c>
      <c r="E7693">
        <v>24</v>
      </c>
      <c r="F7693" t="s">
        <v>10488</v>
      </c>
      <c r="G7693">
        <v>0.94431990627899998</v>
      </c>
    </row>
    <row r="7694" spans="1:7" x14ac:dyDescent="0.2">
      <c r="A7694" t="str">
        <f t="shared" si="647"/>
        <v>MBTPS2</v>
      </c>
      <c r="B7694" t="s">
        <v>172</v>
      </c>
      <c r="C7694">
        <v>21857729</v>
      </c>
      <c r="D7694" t="s">
        <v>8</v>
      </c>
      <c r="E7694">
        <v>24</v>
      </c>
      <c r="F7694" t="s">
        <v>10489</v>
      </c>
      <c r="G7694">
        <v>9.7422057401900006E-2</v>
      </c>
    </row>
    <row r="7695" spans="1:7" x14ac:dyDescent="0.2">
      <c r="A7695" t="str">
        <f t="shared" si="647"/>
        <v>MBTPS2</v>
      </c>
      <c r="B7695" t="s">
        <v>172</v>
      </c>
      <c r="C7695">
        <v>21857964</v>
      </c>
      <c r="D7695" t="s">
        <v>3</v>
      </c>
      <c r="E7695">
        <v>24</v>
      </c>
      <c r="F7695" t="s">
        <v>10490</v>
      </c>
      <c r="G7695">
        <v>-2.90462572034E-3</v>
      </c>
    </row>
    <row r="7696" spans="1:7" x14ac:dyDescent="0.2">
      <c r="A7696" t="str">
        <f t="shared" si="647"/>
        <v>MBTPS2</v>
      </c>
      <c r="B7696" t="s">
        <v>172</v>
      </c>
      <c r="C7696">
        <v>21857955</v>
      </c>
      <c r="D7696" t="s">
        <v>3</v>
      </c>
      <c r="E7696">
        <v>24</v>
      </c>
      <c r="F7696" t="s">
        <v>10491</v>
      </c>
      <c r="G7696">
        <v>0.204751058007</v>
      </c>
    </row>
    <row r="7697" spans="1:7" x14ac:dyDescent="0.2">
      <c r="A7697" t="str">
        <f t="shared" si="647"/>
        <v>MBTPS2</v>
      </c>
      <c r="B7697" t="s">
        <v>172</v>
      </c>
      <c r="C7697">
        <v>21857732</v>
      </c>
      <c r="D7697" t="s">
        <v>3</v>
      </c>
      <c r="E7697">
        <v>24</v>
      </c>
      <c r="F7697" t="s">
        <v>10492</v>
      </c>
      <c r="G7697">
        <v>5.3881072081099997E-2</v>
      </c>
    </row>
    <row r="7698" spans="1:7" x14ac:dyDescent="0.2">
      <c r="A7698" t="str">
        <f t="shared" si="647"/>
        <v>MBTPS2</v>
      </c>
      <c r="B7698" t="s">
        <v>172</v>
      </c>
      <c r="C7698">
        <v>21857746</v>
      </c>
      <c r="D7698" t="s">
        <v>8</v>
      </c>
      <c r="E7698">
        <v>23</v>
      </c>
      <c r="F7698" t="s">
        <v>10493</v>
      </c>
      <c r="G7698">
        <v>-1.76625321981E-2</v>
      </c>
    </row>
    <row r="7699" spans="1:7" x14ac:dyDescent="0.2">
      <c r="A7699" t="str">
        <f t="shared" si="647"/>
        <v>MBTPS2</v>
      </c>
      <c r="B7699" t="s">
        <v>172</v>
      </c>
      <c r="C7699">
        <v>21858010</v>
      </c>
      <c r="D7699" t="s">
        <v>3</v>
      </c>
      <c r="E7699">
        <v>24</v>
      </c>
      <c r="F7699" t="s">
        <v>10494</v>
      </c>
      <c r="G7699">
        <v>5.72090475892E-2</v>
      </c>
    </row>
    <row r="7700" spans="1:7" x14ac:dyDescent="0.2">
      <c r="A7700" t="str">
        <f t="shared" si="647"/>
        <v>MBTPS2</v>
      </c>
      <c r="B7700" t="s">
        <v>172</v>
      </c>
      <c r="C7700">
        <v>21857794</v>
      </c>
      <c r="D7700" t="s">
        <v>8</v>
      </c>
      <c r="E7700">
        <v>22</v>
      </c>
      <c r="F7700" t="s">
        <v>10495</v>
      </c>
      <c r="G7700">
        <v>1.1304352206199999</v>
      </c>
    </row>
    <row r="7701" spans="1:7" x14ac:dyDescent="0.2">
      <c r="A7701" t="str">
        <f t="shared" si="647"/>
        <v>MBTPS2</v>
      </c>
      <c r="B7701" t="s">
        <v>172</v>
      </c>
      <c r="C7701">
        <v>21858051</v>
      </c>
      <c r="D7701" t="s">
        <v>8</v>
      </c>
      <c r="E7701">
        <v>24</v>
      </c>
      <c r="F7701" t="s">
        <v>10496</v>
      </c>
      <c r="G7701">
        <v>9.8235845710400005E-2</v>
      </c>
    </row>
    <row r="7702" spans="1:7" x14ac:dyDescent="0.2">
      <c r="A7702" t="str">
        <f t="shared" si="647"/>
        <v>MBTPS2</v>
      </c>
      <c r="B7702" t="s">
        <v>172</v>
      </c>
      <c r="C7702">
        <v>21857969</v>
      </c>
      <c r="D7702" t="s">
        <v>8</v>
      </c>
      <c r="E7702">
        <v>24</v>
      </c>
      <c r="F7702" t="s">
        <v>10497</v>
      </c>
      <c r="G7702">
        <v>0.55290297476700001</v>
      </c>
    </row>
    <row r="7703" spans="1:7" x14ac:dyDescent="0.2">
      <c r="A7703" t="str">
        <f t="shared" ref="A7703:A7712" si="648">"MCAT"</f>
        <v>MCAT</v>
      </c>
      <c r="B7703" t="s">
        <v>193</v>
      </c>
      <c r="C7703">
        <v>43539176</v>
      </c>
      <c r="D7703" t="s">
        <v>3</v>
      </c>
      <c r="E7703">
        <v>23</v>
      </c>
      <c r="F7703" t="s">
        <v>10498</v>
      </c>
      <c r="G7703">
        <v>0.309002517388</v>
      </c>
    </row>
    <row r="7704" spans="1:7" x14ac:dyDescent="0.2">
      <c r="A7704" t="str">
        <f t="shared" si="648"/>
        <v>MCAT</v>
      </c>
      <c r="B7704" t="s">
        <v>193</v>
      </c>
      <c r="C7704">
        <v>43539218</v>
      </c>
      <c r="D7704" t="s">
        <v>3</v>
      </c>
      <c r="E7704">
        <v>23</v>
      </c>
      <c r="F7704" t="s">
        <v>10499</v>
      </c>
      <c r="G7704">
        <v>0.377856095507</v>
      </c>
    </row>
    <row r="7705" spans="1:7" x14ac:dyDescent="0.2">
      <c r="A7705" t="str">
        <f t="shared" si="648"/>
        <v>MCAT</v>
      </c>
      <c r="B7705" t="s">
        <v>193</v>
      </c>
      <c r="C7705">
        <v>43539223</v>
      </c>
      <c r="D7705" t="s">
        <v>3</v>
      </c>
      <c r="E7705">
        <v>24</v>
      </c>
      <c r="F7705" t="s">
        <v>10500</v>
      </c>
      <c r="G7705">
        <v>0.12971714172900001</v>
      </c>
    </row>
    <row r="7706" spans="1:7" x14ac:dyDescent="0.2">
      <c r="A7706" t="str">
        <f t="shared" si="648"/>
        <v>MCAT</v>
      </c>
      <c r="B7706" t="s">
        <v>193</v>
      </c>
      <c r="C7706">
        <v>43539318</v>
      </c>
      <c r="D7706" t="s">
        <v>3</v>
      </c>
      <c r="E7706">
        <v>24</v>
      </c>
      <c r="F7706" t="s">
        <v>10501</v>
      </c>
      <c r="G7706">
        <v>0.203628421782</v>
      </c>
    </row>
    <row r="7707" spans="1:7" x14ac:dyDescent="0.2">
      <c r="A7707" t="str">
        <f t="shared" si="648"/>
        <v>MCAT</v>
      </c>
      <c r="B7707" t="s">
        <v>193</v>
      </c>
      <c r="C7707">
        <v>43539323</v>
      </c>
      <c r="D7707" t="s">
        <v>3</v>
      </c>
      <c r="E7707">
        <v>21</v>
      </c>
      <c r="F7707" t="s">
        <v>10502</v>
      </c>
      <c r="G7707">
        <v>1.5877817037599999</v>
      </c>
    </row>
    <row r="7708" spans="1:7" x14ac:dyDescent="0.2">
      <c r="A7708" t="str">
        <f t="shared" si="648"/>
        <v>MCAT</v>
      </c>
      <c r="B7708" t="s">
        <v>193</v>
      </c>
      <c r="C7708">
        <v>43539342</v>
      </c>
      <c r="D7708" t="s">
        <v>3</v>
      </c>
      <c r="E7708">
        <v>23</v>
      </c>
      <c r="F7708" t="s">
        <v>10503</v>
      </c>
      <c r="G7708">
        <v>0.59713814103700003</v>
      </c>
    </row>
    <row r="7709" spans="1:7" x14ac:dyDescent="0.2">
      <c r="A7709" t="str">
        <f t="shared" si="648"/>
        <v>MCAT</v>
      </c>
      <c r="B7709" t="s">
        <v>193</v>
      </c>
      <c r="C7709">
        <v>43539425</v>
      </c>
      <c r="D7709" t="s">
        <v>3</v>
      </c>
      <c r="E7709">
        <v>24</v>
      </c>
      <c r="F7709" t="s">
        <v>10504</v>
      </c>
      <c r="G7709">
        <v>2.0262997191300001E-2</v>
      </c>
    </row>
    <row r="7710" spans="1:7" x14ac:dyDescent="0.2">
      <c r="A7710" t="str">
        <f t="shared" si="648"/>
        <v>MCAT</v>
      </c>
      <c r="B7710" t="s">
        <v>193</v>
      </c>
      <c r="C7710">
        <v>43539179</v>
      </c>
      <c r="D7710" t="s">
        <v>8</v>
      </c>
      <c r="E7710">
        <v>24</v>
      </c>
      <c r="F7710" t="s">
        <v>10505</v>
      </c>
      <c r="G7710">
        <v>0.104262398627</v>
      </c>
    </row>
    <row r="7711" spans="1:7" x14ac:dyDescent="0.2">
      <c r="A7711" t="str">
        <f t="shared" si="648"/>
        <v>MCAT</v>
      </c>
      <c r="B7711" t="s">
        <v>193</v>
      </c>
      <c r="C7711">
        <v>43539289</v>
      </c>
      <c r="D7711" t="s">
        <v>8</v>
      </c>
      <c r="E7711">
        <v>24</v>
      </c>
      <c r="F7711" t="s">
        <v>10506</v>
      </c>
      <c r="G7711">
        <v>0.38149350996199999</v>
      </c>
    </row>
    <row r="7712" spans="1:7" x14ac:dyDescent="0.2">
      <c r="A7712" t="str">
        <f t="shared" si="648"/>
        <v>MCAT</v>
      </c>
      <c r="B7712" t="s">
        <v>193</v>
      </c>
      <c r="C7712">
        <v>43539300</v>
      </c>
      <c r="D7712" t="s">
        <v>8</v>
      </c>
      <c r="E7712">
        <v>23</v>
      </c>
      <c r="F7712" t="s">
        <v>10507</v>
      </c>
      <c r="G7712">
        <v>0.81508015520599997</v>
      </c>
    </row>
    <row r="7713" spans="1:7" x14ac:dyDescent="0.2">
      <c r="A7713" t="str">
        <f t="shared" ref="A7713:A7722" si="649">"MCL1"</f>
        <v>MCL1</v>
      </c>
      <c r="B7713" t="s">
        <v>35</v>
      </c>
      <c r="C7713">
        <v>150552050</v>
      </c>
      <c r="D7713" t="s">
        <v>3</v>
      </c>
      <c r="E7713">
        <v>23</v>
      </c>
      <c r="F7713" t="s">
        <v>10508</v>
      </c>
      <c r="G7713">
        <v>1.0901423103600001</v>
      </c>
    </row>
    <row r="7714" spans="1:7" x14ac:dyDescent="0.2">
      <c r="A7714" t="str">
        <f t="shared" si="649"/>
        <v>MCL1</v>
      </c>
      <c r="B7714" t="s">
        <v>35</v>
      </c>
      <c r="C7714">
        <v>150552115</v>
      </c>
      <c r="D7714" t="s">
        <v>8</v>
      </c>
      <c r="E7714">
        <v>22</v>
      </c>
      <c r="F7714" t="s">
        <v>10509</v>
      </c>
      <c r="G7714">
        <v>4.94544807914E-3</v>
      </c>
    </row>
    <row r="7715" spans="1:7" x14ac:dyDescent="0.2">
      <c r="A7715" t="str">
        <f t="shared" si="649"/>
        <v>MCL1</v>
      </c>
      <c r="B7715" t="s">
        <v>35</v>
      </c>
      <c r="C7715">
        <v>150552064</v>
      </c>
      <c r="D7715" t="s">
        <v>8</v>
      </c>
      <c r="E7715">
        <v>22</v>
      </c>
      <c r="F7715" t="s">
        <v>10510</v>
      </c>
      <c r="G7715">
        <v>1.09385206653</v>
      </c>
    </row>
    <row r="7716" spans="1:7" x14ac:dyDescent="0.2">
      <c r="A7716" t="str">
        <f t="shared" si="649"/>
        <v>MCL1</v>
      </c>
      <c r="B7716" t="s">
        <v>35</v>
      </c>
      <c r="C7716">
        <v>150551812</v>
      </c>
      <c r="D7716" t="s">
        <v>8</v>
      </c>
      <c r="E7716">
        <v>23</v>
      </c>
      <c r="F7716" t="s">
        <v>10511</v>
      </c>
      <c r="G7716">
        <v>0.243388286653</v>
      </c>
    </row>
    <row r="7717" spans="1:7" x14ac:dyDescent="0.2">
      <c r="A7717" t="str">
        <f t="shared" si="649"/>
        <v>MCL1</v>
      </c>
      <c r="B7717" t="s">
        <v>35</v>
      </c>
      <c r="C7717">
        <v>150551787</v>
      </c>
      <c r="D7717" t="s">
        <v>8</v>
      </c>
      <c r="E7717">
        <v>23</v>
      </c>
      <c r="F7717" t="s">
        <v>10512</v>
      </c>
      <c r="G7717">
        <v>8.6698714881899994E-2</v>
      </c>
    </row>
    <row r="7718" spans="1:7" x14ac:dyDescent="0.2">
      <c r="A7718" t="str">
        <f t="shared" si="649"/>
        <v>MCL1</v>
      </c>
      <c r="B7718" t="s">
        <v>35</v>
      </c>
      <c r="C7718">
        <v>150551882</v>
      </c>
      <c r="D7718" t="s">
        <v>3</v>
      </c>
      <c r="E7718">
        <v>24</v>
      </c>
      <c r="F7718" t="s">
        <v>10513</v>
      </c>
      <c r="G7718">
        <v>0.49760194722399997</v>
      </c>
    </row>
    <row r="7719" spans="1:7" x14ac:dyDescent="0.2">
      <c r="A7719" t="str">
        <f t="shared" si="649"/>
        <v>MCL1</v>
      </c>
      <c r="B7719" t="s">
        <v>35</v>
      </c>
      <c r="C7719">
        <v>150552015</v>
      </c>
      <c r="D7719" t="s">
        <v>3</v>
      </c>
      <c r="E7719">
        <v>24</v>
      </c>
      <c r="F7719" t="s">
        <v>10514</v>
      </c>
      <c r="G7719">
        <v>0.13680630211600001</v>
      </c>
    </row>
    <row r="7720" spans="1:7" x14ac:dyDescent="0.2">
      <c r="A7720" t="str">
        <f t="shared" si="649"/>
        <v>MCL1</v>
      </c>
      <c r="B7720" t="s">
        <v>35</v>
      </c>
      <c r="C7720">
        <v>150551998</v>
      </c>
      <c r="D7720" t="s">
        <v>3</v>
      </c>
      <c r="E7720">
        <v>24</v>
      </c>
      <c r="F7720" t="s">
        <v>10515</v>
      </c>
      <c r="G7720">
        <v>0.81600562310699998</v>
      </c>
    </row>
    <row r="7721" spans="1:7" x14ac:dyDescent="0.2">
      <c r="A7721" t="str">
        <f t="shared" si="649"/>
        <v>MCL1</v>
      </c>
      <c r="B7721" t="s">
        <v>35</v>
      </c>
      <c r="C7721">
        <v>150551951</v>
      </c>
      <c r="D7721" t="s">
        <v>3</v>
      </c>
      <c r="E7721">
        <v>24</v>
      </c>
      <c r="F7721" t="s">
        <v>10516</v>
      </c>
      <c r="G7721">
        <v>3.51963828546E-2</v>
      </c>
    </row>
    <row r="7722" spans="1:7" x14ac:dyDescent="0.2">
      <c r="A7722" t="str">
        <f t="shared" si="649"/>
        <v>MCL1</v>
      </c>
      <c r="B7722" t="s">
        <v>35</v>
      </c>
      <c r="C7722">
        <v>150551860</v>
      </c>
      <c r="D7722" t="s">
        <v>3</v>
      </c>
      <c r="E7722">
        <v>24</v>
      </c>
      <c r="F7722" t="s">
        <v>10517</v>
      </c>
      <c r="G7722">
        <v>0.128149009722</v>
      </c>
    </row>
    <row r="7723" spans="1:7" x14ac:dyDescent="0.2">
      <c r="A7723" t="str">
        <f t="shared" ref="A7723:A7732" si="650">"MCM10"</f>
        <v>MCM10</v>
      </c>
      <c r="B7723" t="s">
        <v>372</v>
      </c>
      <c r="C7723">
        <v>13203693</v>
      </c>
      <c r="D7723" t="s">
        <v>8</v>
      </c>
      <c r="E7723">
        <v>23</v>
      </c>
      <c r="F7723" t="s">
        <v>10518</v>
      </c>
      <c r="G7723">
        <v>4.9058477318300001E-2</v>
      </c>
    </row>
    <row r="7724" spans="1:7" x14ac:dyDescent="0.2">
      <c r="A7724" t="str">
        <f t="shared" si="650"/>
        <v>MCM10</v>
      </c>
      <c r="B7724" t="s">
        <v>372</v>
      </c>
      <c r="C7724">
        <v>13203700</v>
      </c>
      <c r="D7724" t="s">
        <v>8</v>
      </c>
      <c r="E7724">
        <v>24</v>
      </c>
      <c r="F7724" t="s">
        <v>10519</v>
      </c>
      <c r="G7724">
        <v>0.26506529666099998</v>
      </c>
    </row>
    <row r="7725" spans="1:7" x14ac:dyDescent="0.2">
      <c r="A7725" t="str">
        <f t="shared" si="650"/>
        <v>MCM10</v>
      </c>
      <c r="B7725" t="s">
        <v>372</v>
      </c>
      <c r="C7725">
        <v>13203713</v>
      </c>
      <c r="D7725" t="s">
        <v>8</v>
      </c>
      <c r="E7725">
        <v>23</v>
      </c>
      <c r="F7725" t="s">
        <v>10520</v>
      </c>
      <c r="G7725">
        <v>0.19235195257900001</v>
      </c>
    </row>
    <row r="7726" spans="1:7" x14ac:dyDescent="0.2">
      <c r="A7726" t="str">
        <f t="shared" si="650"/>
        <v>MCM10</v>
      </c>
      <c r="B7726" t="s">
        <v>372</v>
      </c>
      <c r="C7726">
        <v>13203695</v>
      </c>
      <c r="D7726" t="s">
        <v>3</v>
      </c>
      <c r="E7726">
        <v>24</v>
      </c>
      <c r="F7726" t="s">
        <v>10521</v>
      </c>
      <c r="G7726">
        <v>2.70030971886E-2</v>
      </c>
    </row>
    <row r="7727" spans="1:7" x14ac:dyDescent="0.2">
      <c r="A7727" t="str">
        <f t="shared" si="650"/>
        <v>MCM10</v>
      </c>
      <c r="B7727" t="s">
        <v>372</v>
      </c>
      <c r="C7727">
        <v>13203743</v>
      </c>
      <c r="D7727" t="s">
        <v>8</v>
      </c>
      <c r="E7727">
        <v>23</v>
      </c>
      <c r="F7727" t="s">
        <v>10522</v>
      </c>
      <c r="G7727">
        <v>0.29614683517899998</v>
      </c>
    </row>
    <row r="7728" spans="1:7" x14ac:dyDescent="0.2">
      <c r="A7728" t="str">
        <f t="shared" si="650"/>
        <v>MCM10</v>
      </c>
      <c r="B7728" t="s">
        <v>372</v>
      </c>
      <c r="C7728">
        <v>13203645</v>
      </c>
      <c r="D7728" t="s">
        <v>8</v>
      </c>
      <c r="E7728">
        <v>22</v>
      </c>
      <c r="F7728" t="s">
        <v>10523</v>
      </c>
      <c r="G7728">
        <v>1.4037778911600001</v>
      </c>
    </row>
    <row r="7729" spans="1:7" x14ac:dyDescent="0.2">
      <c r="A7729" t="str">
        <f t="shared" si="650"/>
        <v>MCM10</v>
      </c>
      <c r="B7729" t="s">
        <v>372</v>
      </c>
      <c r="C7729">
        <v>13203760</v>
      </c>
      <c r="D7729" t="s">
        <v>8</v>
      </c>
      <c r="E7729">
        <v>24</v>
      </c>
      <c r="F7729" t="s">
        <v>10524</v>
      </c>
      <c r="G7729">
        <v>2.28093811146E-2</v>
      </c>
    </row>
    <row r="7730" spans="1:7" x14ac:dyDescent="0.2">
      <c r="A7730" t="str">
        <f t="shared" si="650"/>
        <v>MCM10</v>
      </c>
      <c r="B7730" t="s">
        <v>372</v>
      </c>
      <c r="C7730">
        <v>13203820</v>
      </c>
      <c r="D7730" t="s">
        <v>8</v>
      </c>
      <c r="E7730">
        <v>23</v>
      </c>
      <c r="F7730" t="s">
        <v>10525</v>
      </c>
      <c r="G7730">
        <v>0.62883245485200001</v>
      </c>
    </row>
    <row r="7731" spans="1:7" x14ac:dyDescent="0.2">
      <c r="A7731" t="str">
        <f t="shared" si="650"/>
        <v>MCM10</v>
      </c>
      <c r="B7731" t="s">
        <v>372</v>
      </c>
      <c r="C7731">
        <v>13203566</v>
      </c>
      <c r="D7731" t="s">
        <v>8</v>
      </c>
      <c r="E7731">
        <v>24</v>
      </c>
      <c r="F7731" t="s">
        <v>10526</v>
      </c>
      <c r="G7731">
        <v>4.1879623715000001E-2</v>
      </c>
    </row>
    <row r="7732" spans="1:7" x14ac:dyDescent="0.2">
      <c r="A7732" t="str">
        <f t="shared" si="650"/>
        <v>MCM10</v>
      </c>
      <c r="B7732" t="s">
        <v>372</v>
      </c>
      <c r="C7732">
        <v>13203752</v>
      </c>
      <c r="D7732" t="s">
        <v>8</v>
      </c>
      <c r="E7732">
        <v>24</v>
      </c>
      <c r="F7732" t="s">
        <v>10527</v>
      </c>
      <c r="G7732">
        <v>0.96738965399300003</v>
      </c>
    </row>
    <row r="7733" spans="1:7" x14ac:dyDescent="0.2">
      <c r="A7733" t="str">
        <f t="shared" ref="A7733:A7742" si="651">"MCM2"</f>
        <v>MCM2</v>
      </c>
      <c r="B7733" t="s">
        <v>114</v>
      </c>
      <c r="C7733">
        <v>127317337</v>
      </c>
      <c r="D7733" t="s">
        <v>8</v>
      </c>
      <c r="E7733">
        <v>24</v>
      </c>
      <c r="F7733" t="s">
        <v>10528</v>
      </c>
      <c r="G7733">
        <v>0.54111197538300004</v>
      </c>
    </row>
    <row r="7734" spans="1:7" x14ac:dyDescent="0.2">
      <c r="A7734" t="str">
        <f t="shared" si="651"/>
        <v>MCM2</v>
      </c>
      <c r="B7734" t="s">
        <v>114</v>
      </c>
      <c r="C7734">
        <v>127317138</v>
      </c>
      <c r="D7734" t="s">
        <v>8</v>
      </c>
      <c r="E7734">
        <v>22</v>
      </c>
      <c r="F7734" t="s">
        <v>10529</v>
      </c>
      <c r="G7734">
        <v>4.1195108614199998E-2</v>
      </c>
    </row>
    <row r="7735" spans="1:7" x14ac:dyDescent="0.2">
      <c r="A7735" t="str">
        <f t="shared" si="651"/>
        <v>MCM2</v>
      </c>
      <c r="B7735" t="s">
        <v>114</v>
      </c>
      <c r="C7735">
        <v>127317052</v>
      </c>
      <c r="D7735" t="s">
        <v>3</v>
      </c>
      <c r="E7735">
        <v>24</v>
      </c>
      <c r="F7735" t="s">
        <v>10530</v>
      </c>
      <c r="G7735">
        <v>0.25906194438199998</v>
      </c>
    </row>
    <row r="7736" spans="1:7" x14ac:dyDescent="0.2">
      <c r="A7736" t="str">
        <f t="shared" si="651"/>
        <v>MCM2</v>
      </c>
      <c r="B7736" t="s">
        <v>114</v>
      </c>
      <c r="C7736">
        <v>127317294</v>
      </c>
      <c r="D7736" t="s">
        <v>8</v>
      </c>
      <c r="E7736">
        <v>24</v>
      </c>
      <c r="F7736" t="s">
        <v>10531</v>
      </c>
      <c r="G7736">
        <v>1.1413169453000001</v>
      </c>
    </row>
    <row r="7737" spans="1:7" x14ac:dyDescent="0.2">
      <c r="A7737" t="str">
        <f t="shared" si="651"/>
        <v>MCM2</v>
      </c>
      <c r="B7737" t="s">
        <v>114</v>
      </c>
      <c r="C7737">
        <v>127317218</v>
      </c>
      <c r="D7737" t="s">
        <v>8</v>
      </c>
      <c r="E7737">
        <v>23</v>
      </c>
      <c r="F7737" t="s">
        <v>10532</v>
      </c>
      <c r="G7737">
        <v>5.2653530711700001E-2</v>
      </c>
    </row>
    <row r="7738" spans="1:7" x14ac:dyDescent="0.2">
      <c r="A7738" t="str">
        <f t="shared" si="651"/>
        <v>MCM2</v>
      </c>
      <c r="B7738" t="s">
        <v>114</v>
      </c>
      <c r="C7738">
        <v>127317187</v>
      </c>
      <c r="D7738" t="s">
        <v>8</v>
      </c>
      <c r="E7738">
        <v>23</v>
      </c>
      <c r="F7738" t="s">
        <v>10533</v>
      </c>
      <c r="G7738">
        <v>3.4849777188099999E-2</v>
      </c>
    </row>
    <row r="7739" spans="1:7" x14ac:dyDescent="0.2">
      <c r="A7739" t="str">
        <f t="shared" si="651"/>
        <v>MCM2</v>
      </c>
      <c r="B7739" t="s">
        <v>114</v>
      </c>
      <c r="C7739">
        <v>127317153</v>
      </c>
      <c r="D7739" t="s">
        <v>8</v>
      </c>
      <c r="E7739">
        <v>23</v>
      </c>
      <c r="F7739" t="s">
        <v>10534</v>
      </c>
      <c r="G7739">
        <v>2.56207599061E-2</v>
      </c>
    </row>
    <row r="7740" spans="1:7" x14ac:dyDescent="0.2">
      <c r="A7740" t="str">
        <f t="shared" si="651"/>
        <v>MCM2</v>
      </c>
      <c r="B7740" t="s">
        <v>114</v>
      </c>
      <c r="C7740">
        <v>127317126</v>
      </c>
      <c r="D7740" t="s">
        <v>8</v>
      </c>
      <c r="E7740">
        <v>24</v>
      </c>
      <c r="F7740" t="s">
        <v>10535</v>
      </c>
      <c r="G7740">
        <v>-2.5132291940299999E-2</v>
      </c>
    </row>
    <row r="7741" spans="1:7" x14ac:dyDescent="0.2">
      <c r="A7741" t="str">
        <f t="shared" si="651"/>
        <v>MCM2</v>
      </c>
      <c r="B7741" t="s">
        <v>114</v>
      </c>
      <c r="C7741">
        <v>127317159</v>
      </c>
      <c r="D7741" t="s">
        <v>3</v>
      </c>
      <c r="E7741">
        <v>24</v>
      </c>
      <c r="F7741" t="s">
        <v>10536</v>
      </c>
      <c r="G7741">
        <v>0.110886877792</v>
      </c>
    </row>
    <row r="7742" spans="1:7" x14ac:dyDescent="0.2">
      <c r="A7742" t="str">
        <f t="shared" si="651"/>
        <v>MCM2</v>
      </c>
      <c r="B7742" t="s">
        <v>114</v>
      </c>
      <c r="C7742">
        <v>127317315</v>
      </c>
      <c r="D7742" t="s">
        <v>8</v>
      </c>
      <c r="E7742">
        <v>23</v>
      </c>
      <c r="F7742" t="s">
        <v>10537</v>
      </c>
      <c r="G7742">
        <v>1.3175710793199999</v>
      </c>
    </row>
    <row r="7743" spans="1:7" x14ac:dyDescent="0.2">
      <c r="A7743" t="str">
        <f t="shared" ref="A7743:A7751" si="652">"MCM3"</f>
        <v>MCM3</v>
      </c>
      <c r="B7743" t="s">
        <v>75</v>
      </c>
      <c r="C7743">
        <v>52149533</v>
      </c>
      <c r="D7743" t="s">
        <v>3</v>
      </c>
      <c r="E7743">
        <v>21</v>
      </c>
      <c r="F7743" t="s">
        <v>10538</v>
      </c>
      <c r="G7743">
        <v>3.0647525599999999E-2</v>
      </c>
    </row>
    <row r="7744" spans="1:7" x14ac:dyDescent="0.2">
      <c r="A7744" t="str">
        <f t="shared" si="652"/>
        <v>MCM3</v>
      </c>
      <c r="B7744" t="s">
        <v>75</v>
      </c>
      <c r="C7744">
        <v>52149302</v>
      </c>
      <c r="D7744" t="s">
        <v>8</v>
      </c>
      <c r="E7744">
        <v>24</v>
      </c>
      <c r="F7744" t="s">
        <v>10539</v>
      </c>
      <c r="G7744">
        <v>0.47491774858699998</v>
      </c>
    </row>
    <row r="7745" spans="1:7" x14ac:dyDescent="0.2">
      <c r="A7745" t="str">
        <f t="shared" si="652"/>
        <v>MCM3</v>
      </c>
      <c r="B7745" t="s">
        <v>75</v>
      </c>
      <c r="C7745">
        <v>52149517</v>
      </c>
      <c r="D7745" t="s">
        <v>3</v>
      </c>
      <c r="E7745">
        <v>23</v>
      </c>
      <c r="F7745" t="s">
        <v>10540</v>
      </c>
      <c r="G7745">
        <v>0.62811253796599997</v>
      </c>
    </row>
    <row r="7746" spans="1:7" x14ac:dyDescent="0.2">
      <c r="A7746" t="str">
        <f t="shared" si="652"/>
        <v>MCM3</v>
      </c>
      <c r="B7746" t="s">
        <v>75</v>
      </c>
      <c r="C7746">
        <v>52149315</v>
      </c>
      <c r="D7746" t="s">
        <v>8</v>
      </c>
      <c r="E7746">
        <v>24</v>
      </c>
      <c r="F7746" t="s">
        <v>10541</v>
      </c>
      <c r="G7746">
        <v>1.1585005510399999</v>
      </c>
    </row>
    <row r="7747" spans="1:7" x14ac:dyDescent="0.2">
      <c r="A7747" t="str">
        <f t="shared" si="652"/>
        <v>MCM3</v>
      </c>
      <c r="B7747" t="s">
        <v>75</v>
      </c>
      <c r="C7747">
        <v>52149433</v>
      </c>
      <c r="D7747" t="s">
        <v>3</v>
      </c>
      <c r="E7747">
        <v>24</v>
      </c>
      <c r="F7747" t="s">
        <v>10542</v>
      </c>
      <c r="G7747">
        <v>4.6637504307799997E-2</v>
      </c>
    </row>
    <row r="7748" spans="1:7" x14ac:dyDescent="0.2">
      <c r="A7748" t="str">
        <f t="shared" si="652"/>
        <v>MCM3</v>
      </c>
      <c r="B7748" t="s">
        <v>75</v>
      </c>
      <c r="C7748">
        <v>52149388</v>
      </c>
      <c r="D7748" t="s">
        <v>3</v>
      </c>
      <c r="E7748">
        <v>24</v>
      </c>
      <c r="F7748" t="s">
        <v>10543</v>
      </c>
      <c r="G7748">
        <v>0.254655203848</v>
      </c>
    </row>
    <row r="7749" spans="1:7" x14ac:dyDescent="0.2">
      <c r="A7749" t="str">
        <f t="shared" si="652"/>
        <v>MCM3</v>
      </c>
      <c r="B7749" t="s">
        <v>75</v>
      </c>
      <c r="C7749">
        <v>52149357</v>
      </c>
      <c r="D7749" t="s">
        <v>3</v>
      </c>
      <c r="E7749">
        <v>22</v>
      </c>
      <c r="F7749" t="s">
        <v>10544</v>
      </c>
      <c r="G7749">
        <v>0.558356876153</v>
      </c>
    </row>
    <row r="7750" spans="1:7" x14ac:dyDescent="0.2">
      <c r="A7750" t="str">
        <f t="shared" si="652"/>
        <v>MCM3</v>
      </c>
      <c r="B7750" t="s">
        <v>75</v>
      </c>
      <c r="C7750">
        <v>52149494</v>
      </c>
      <c r="D7750" t="s">
        <v>3</v>
      </c>
      <c r="E7750">
        <v>23</v>
      </c>
      <c r="F7750" t="s">
        <v>10545</v>
      </c>
      <c r="G7750">
        <v>0.95921693967099997</v>
      </c>
    </row>
    <row r="7751" spans="1:7" x14ac:dyDescent="0.2">
      <c r="A7751" t="str">
        <f t="shared" si="652"/>
        <v>MCM3</v>
      </c>
      <c r="B7751" t="s">
        <v>75</v>
      </c>
      <c r="C7751">
        <v>52149307</v>
      </c>
      <c r="D7751" t="s">
        <v>8</v>
      </c>
      <c r="E7751">
        <v>24</v>
      </c>
      <c r="F7751" t="s">
        <v>10546</v>
      </c>
      <c r="G7751">
        <v>0.88228250928600005</v>
      </c>
    </row>
    <row r="7752" spans="1:7" x14ac:dyDescent="0.2">
      <c r="A7752" t="str">
        <f t="shared" ref="A7752:A7779" si="653">"MCM3AP"</f>
        <v>MCM3AP</v>
      </c>
      <c r="B7752" t="s">
        <v>645</v>
      </c>
      <c r="C7752">
        <v>47705282</v>
      </c>
      <c r="D7752" t="s">
        <v>8</v>
      </c>
      <c r="E7752">
        <v>22</v>
      </c>
      <c r="F7752" t="s">
        <v>10547</v>
      </c>
      <c r="G7752">
        <v>-9.9980792151000003E-2</v>
      </c>
    </row>
    <row r="7753" spans="1:7" x14ac:dyDescent="0.2">
      <c r="A7753" t="str">
        <f t="shared" si="653"/>
        <v>MCM3AP</v>
      </c>
      <c r="B7753" t="s">
        <v>645</v>
      </c>
      <c r="C7753">
        <v>47705254</v>
      </c>
      <c r="D7753" t="s">
        <v>8</v>
      </c>
      <c r="E7753">
        <v>25</v>
      </c>
      <c r="F7753" t="s">
        <v>10548</v>
      </c>
      <c r="G7753">
        <v>-6.37681475346E-2</v>
      </c>
    </row>
    <row r="7754" spans="1:7" x14ac:dyDescent="0.2">
      <c r="A7754" t="str">
        <f t="shared" si="653"/>
        <v>MCM3AP</v>
      </c>
      <c r="B7754" t="s">
        <v>645</v>
      </c>
      <c r="C7754">
        <v>47706007</v>
      </c>
      <c r="D7754" t="s">
        <v>8</v>
      </c>
      <c r="E7754">
        <v>23</v>
      </c>
      <c r="F7754" t="s">
        <v>10549</v>
      </c>
      <c r="G7754">
        <v>2.7936284043400001E-2</v>
      </c>
    </row>
    <row r="7755" spans="1:7" x14ac:dyDescent="0.2">
      <c r="A7755" t="str">
        <f t="shared" si="653"/>
        <v>MCM3AP</v>
      </c>
      <c r="B7755" t="s">
        <v>645</v>
      </c>
      <c r="C7755">
        <v>47705994</v>
      </c>
      <c r="D7755" t="s">
        <v>8</v>
      </c>
      <c r="E7755">
        <v>24</v>
      </c>
      <c r="F7755" t="s">
        <v>10550</v>
      </c>
      <c r="G7755">
        <v>0.195681199991</v>
      </c>
    </row>
    <row r="7756" spans="1:7" x14ac:dyDescent="0.2">
      <c r="A7756" t="str">
        <f t="shared" si="653"/>
        <v>MCM3AP</v>
      </c>
      <c r="B7756" t="s">
        <v>645</v>
      </c>
      <c r="C7756">
        <v>47705953</v>
      </c>
      <c r="D7756" t="s">
        <v>8</v>
      </c>
      <c r="E7756">
        <v>23</v>
      </c>
      <c r="F7756" t="s">
        <v>10551</v>
      </c>
      <c r="G7756">
        <v>0.239810892676</v>
      </c>
    </row>
    <row r="7757" spans="1:7" x14ac:dyDescent="0.2">
      <c r="A7757" t="str">
        <f t="shared" si="653"/>
        <v>MCM3AP</v>
      </c>
      <c r="B7757" t="s">
        <v>645</v>
      </c>
      <c r="C7757">
        <v>47705193</v>
      </c>
      <c r="D7757" t="s">
        <v>8</v>
      </c>
      <c r="E7757">
        <v>22</v>
      </c>
      <c r="F7757" t="s">
        <v>10552</v>
      </c>
      <c r="G7757">
        <v>0.10005101484999999</v>
      </c>
    </row>
    <row r="7758" spans="1:7" x14ac:dyDescent="0.2">
      <c r="A7758" t="str">
        <f t="shared" si="653"/>
        <v>MCM3AP</v>
      </c>
      <c r="B7758" t="s">
        <v>645</v>
      </c>
      <c r="C7758">
        <v>47705112</v>
      </c>
      <c r="D7758" t="s">
        <v>8</v>
      </c>
      <c r="E7758">
        <v>25</v>
      </c>
      <c r="F7758" t="s">
        <v>10553</v>
      </c>
      <c r="G7758">
        <v>-3.8673720880399998E-2</v>
      </c>
    </row>
    <row r="7759" spans="1:7" x14ac:dyDescent="0.2">
      <c r="A7759" t="str">
        <f t="shared" si="653"/>
        <v>MCM3AP</v>
      </c>
      <c r="B7759" t="s">
        <v>645</v>
      </c>
      <c r="C7759">
        <v>47705000</v>
      </c>
      <c r="D7759" t="s">
        <v>8</v>
      </c>
      <c r="E7759">
        <v>26</v>
      </c>
      <c r="F7759" t="s">
        <v>10554</v>
      </c>
      <c r="G7759">
        <v>-2.6439639991400001E-2</v>
      </c>
    </row>
    <row r="7760" spans="1:7" x14ac:dyDescent="0.2">
      <c r="A7760" t="str">
        <f t="shared" si="653"/>
        <v>MCM3AP</v>
      </c>
      <c r="B7760" t="s">
        <v>645</v>
      </c>
      <c r="C7760">
        <v>47706142</v>
      </c>
      <c r="D7760" t="s">
        <v>3</v>
      </c>
      <c r="E7760">
        <v>24</v>
      </c>
      <c r="F7760" t="s">
        <v>10555</v>
      </c>
      <c r="G7760">
        <v>1.80398939121</v>
      </c>
    </row>
    <row r="7761" spans="1:7" x14ac:dyDescent="0.2">
      <c r="A7761" t="str">
        <f t="shared" si="653"/>
        <v>MCM3AP</v>
      </c>
      <c r="B7761" t="s">
        <v>645</v>
      </c>
      <c r="C7761">
        <v>47706104</v>
      </c>
      <c r="D7761" t="s">
        <v>3</v>
      </c>
      <c r="E7761">
        <v>23</v>
      </c>
      <c r="F7761" t="s">
        <v>10556</v>
      </c>
      <c r="G7761">
        <v>0.60792005919500003</v>
      </c>
    </row>
    <row r="7762" spans="1:7" x14ac:dyDescent="0.2">
      <c r="A7762" t="str">
        <f t="shared" si="653"/>
        <v>MCM3AP</v>
      </c>
      <c r="B7762" t="s">
        <v>645</v>
      </c>
      <c r="C7762">
        <v>47706051</v>
      </c>
      <c r="D7762" t="s">
        <v>3</v>
      </c>
      <c r="E7762">
        <v>24</v>
      </c>
      <c r="F7762" t="s">
        <v>10557</v>
      </c>
      <c r="G7762">
        <v>9.1013166698399997E-2</v>
      </c>
    </row>
    <row r="7763" spans="1:7" x14ac:dyDescent="0.2">
      <c r="A7763" t="str">
        <f t="shared" si="653"/>
        <v>MCM3AP</v>
      </c>
      <c r="B7763" t="s">
        <v>645</v>
      </c>
      <c r="C7763">
        <v>47705937</v>
      </c>
      <c r="D7763" t="s">
        <v>3</v>
      </c>
      <c r="E7763">
        <v>23</v>
      </c>
      <c r="F7763" t="s">
        <v>10558</v>
      </c>
      <c r="G7763">
        <v>0.58809054959700002</v>
      </c>
    </row>
    <row r="7764" spans="1:7" x14ac:dyDescent="0.2">
      <c r="A7764" t="str">
        <f t="shared" si="653"/>
        <v>MCM3AP</v>
      </c>
      <c r="B7764" t="s">
        <v>645</v>
      </c>
      <c r="C7764">
        <v>47705151</v>
      </c>
      <c r="D7764" t="s">
        <v>3</v>
      </c>
      <c r="E7764">
        <v>24</v>
      </c>
      <c r="F7764" t="s">
        <v>10559</v>
      </c>
      <c r="G7764">
        <v>-1.9629802124499999E-2</v>
      </c>
    </row>
    <row r="7765" spans="1:7" x14ac:dyDescent="0.2">
      <c r="A7765" t="str">
        <f t="shared" si="653"/>
        <v>MCM3AP</v>
      </c>
      <c r="B7765" t="s">
        <v>645</v>
      </c>
      <c r="C7765">
        <v>47705081</v>
      </c>
      <c r="D7765" t="s">
        <v>3</v>
      </c>
      <c r="E7765">
        <v>25</v>
      </c>
      <c r="F7765" t="s">
        <v>10560</v>
      </c>
      <c r="G7765">
        <v>2.8589920746900001E-2</v>
      </c>
    </row>
    <row r="7766" spans="1:7" x14ac:dyDescent="0.2">
      <c r="A7766" t="str">
        <f t="shared" si="653"/>
        <v>MCM3AP</v>
      </c>
      <c r="B7766" t="s">
        <v>645</v>
      </c>
      <c r="C7766">
        <v>47705049</v>
      </c>
      <c r="D7766" t="s">
        <v>3</v>
      </c>
      <c r="E7766">
        <v>24</v>
      </c>
      <c r="F7766" t="s">
        <v>10561</v>
      </c>
      <c r="G7766">
        <v>-9.0601174131699994E-3</v>
      </c>
    </row>
    <row r="7767" spans="1:7" x14ac:dyDescent="0.2">
      <c r="A7767" t="str">
        <f t="shared" si="653"/>
        <v>MCM3AP</v>
      </c>
      <c r="B7767" t="s">
        <v>645</v>
      </c>
      <c r="C7767">
        <v>47705037</v>
      </c>
      <c r="D7767" t="s">
        <v>3</v>
      </c>
      <c r="E7767">
        <v>24</v>
      </c>
      <c r="F7767" t="s">
        <v>10562</v>
      </c>
      <c r="G7767">
        <v>2.1034086634199999E-2</v>
      </c>
    </row>
    <row r="7768" spans="1:7" x14ac:dyDescent="0.2">
      <c r="A7768" t="str">
        <f t="shared" si="653"/>
        <v>MCM3AP</v>
      </c>
      <c r="B7768" t="s">
        <v>645</v>
      </c>
      <c r="C7768">
        <v>47704955</v>
      </c>
      <c r="D7768" t="s">
        <v>3</v>
      </c>
      <c r="E7768">
        <v>24</v>
      </c>
      <c r="F7768" t="s">
        <v>10563</v>
      </c>
      <c r="G7768">
        <v>3.9548822858099998E-2</v>
      </c>
    </row>
    <row r="7769" spans="1:7" x14ac:dyDescent="0.2">
      <c r="A7769" t="str">
        <f t="shared" si="653"/>
        <v>MCM3AP</v>
      </c>
      <c r="B7769" t="s">
        <v>645</v>
      </c>
      <c r="C7769">
        <v>47706169</v>
      </c>
      <c r="D7769" t="s">
        <v>8</v>
      </c>
      <c r="E7769">
        <v>24</v>
      </c>
      <c r="F7769" t="s">
        <v>10564</v>
      </c>
      <c r="G7769">
        <v>0.485521117497</v>
      </c>
    </row>
    <row r="7770" spans="1:7" x14ac:dyDescent="0.2">
      <c r="A7770" t="str">
        <f t="shared" si="653"/>
        <v>MCM3AP</v>
      </c>
      <c r="B7770" t="s">
        <v>645</v>
      </c>
      <c r="C7770">
        <v>47706039</v>
      </c>
      <c r="D7770" t="s">
        <v>8</v>
      </c>
      <c r="E7770">
        <v>24</v>
      </c>
      <c r="F7770" t="s">
        <v>10565</v>
      </c>
      <c r="G7770">
        <v>4.6447879677600001E-2</v>
      </c>
    </row>
    <row r="7771" spans="1:7" x14ac:dyDescent="0.2">
      <c r="A7771" t="str">
        <f t="shared" si="653"/>
        <v>MCM3AP</v>
      </c>
      <c r="B7771" t="s">
        <v>645</v>
      </c>
      <c r="C7771">
        <v>47705942</v>
      </c>
      <c r="D7771" t="s">
        <v>8</v>
      </c>
      <c r="E7771">
        <v>24</v>
      </c>
      <c r="F7771" t="s">
        <v>10566</v>
      </c>
      <c r="G7771">
        <v>0.38434469003600003</v>
      </c>
    </row>
    <row r="7772" spans="1:7" x14ac:dyDescent="0.2">
      <c r="A7772" t="str">
        <f t="shared" si="653"/>
        <v>MCM3AP</v>
      </c>
      <c r="B7772" t="s">
        <v>645</v>
      </c>
      <c r="C7772">
        <v>47705194</v>
      </c>
      <c r="D7772" t="s">
        <v>8</v>
      </c>
      <c r="E7772">
        <v>23</v>
      </c>
      <c r="F7772" t="s">
        <v>10567</v>
      </c>
      <c r="G7772">
        <v>-8.0719015221699997E-2</v>
      </c>
    </row>
    <row r="7773" spans="1:7" x14ac:dyDescent="0.2">
      <c r="A7773" t="str">
        <f t="shared" si="653"/>
        <v>MCM3AP</v>
      </c>
      <c r="B7773" t="s">
        <v>645</v>
      </c>
      <c r="C7773">
        <v>47705184</v>
      </c>
      <c r="D7773" t="s">
        <v>8</v>
      </c>
      <c r="E7773">
        <v>26</v>
      </c>
      <c r="F7773" t="s">
        <v>10568</v>
      </c>
      <c r="G7773">
        <v>-6.1676123378699996E-3</v>
      </c>
    </row>
    <row r="7774" spans="1:7" x14ac:dyDescent="0.2">
      <c r="A7774" t="str">
        <f t="shared" si="653"/>
        <v>MCM3AP</v>
      </c>
      <c r="B7774" t="s">
        <v>645</v>
      </c>
      <c r="C7774">
        <v>47705958</v>
      </c>
      <c r="D7774" t="s">
        <v>3</v>
      </c>
      <c r="E7774">
        <v>24</v>
      </c>
      <c r="F7774" t="s">
        <v>10569</v>
      </c>
      <c r="G7774">
        <v>0.142426780399</v>
      </c>
    </row>
    <row r="7775" spans="1:7" x14ac:dyDescent="0.2">
      <c r="A7775" t="str">
        <f t="shared" si="653"/>
        <v>MCM3AP</v>
      </c>
      <c r="B7775" t="s">
        <v>645</v>
      </c>
      <c r="C7775">
        <v>47705939</v>
      </c>
      <c r="D7775" t="s">
        <v>3</v>
      </c>
      <c r="E7775">
        <v>24</v>
      </c>
      <c r="F7775" t="s">
        <v>10570</v>
      </c>
      <c r="G7775">
        <v>-3.95119503457E-2</v>
      </c>
    </row>
    <row r="7776" spans="1:7" x14ac:dyDescent="0.2">
      <c r="A7776" t="str">
        <f t="shared" si="653"/>
        <v>MCM3AP</v>
      </c>
      <c r="B7776" t="s">
        <v>645</v>
      </c>
      <c r="C7776">
        <v>47705933</v>
      </c>
      <c r="D7776" t="s">
        <v>3</v>
      </c>
      <c r="E7776">
        <v>24</v>
      </c>
      <c r="F7776" t="s">
        <v>10571</v>
      </c>
      <c r="G7776">
        <v>0.19156480345400001</v>
      </c>
    </row>
    <row r="7777" spans="1:7" x14ac:dyDescent="0.2">
      <c r="A7777" t="str">
        <f t="shared" si="653"/>
        <v>MCM3AP</v>
      </c>
      <c r="B7777" t="s">
        <v>645</v>
      </c>
      <c r="C7777">
        <v>47706017</v>
      </c>
      <c r="D7777" t="s">
        <v>8</v>
      </c>
      <c r="E7777">
        <v>24</v>
      </c>
      <c r="F7777" t="s">
        <v>10572</v>
      </c>
      <c r="G7777">
        <v>0.168718408121</v>
      </c>
    </row>
    <row r="7778" spans="1:7" x14ac:dyDescent="0.2">
      <c r="A7778" t="str">
        <f t="shared" si="653"/>
        <v>MCM3AP</v>
      </c>
      <c r="B7778" t="s">
        <v>645</v>
      </c>
      <c r="C7778">
        <v>47706039</v>
      </c>
      <c r="D7778" t="s">
        <v>8</v>
      </c>
      <c r="E7778">
        <v>22</v>
      </c>
      <c r="F7778" t="s">
        <v>10573</v>
      </c>
      <c r="G7778">
        <v>7.86323157562E-2</v>
      </c>
    </row>
    <row r="7779" spans="1:7" x14ac:dyDescent="0.2">
      <c r="A7779" t="str">
        <f t="shared" si="653"/>
        <v>MCM3AP</v>
      </c>
      <c r="B7779" t="s">
        <v>645</v>
      </c>
      <c r="C7779">
        <v>47705999</v>
      </c>
      <c r="D7779" t="s">
        <v>8</v>
      </c>
      <c r="E7779">
        <v>24</v>
      </c>
      <c r="F7779" t="s">
        <v>10574</v>
      </c>
      <c r="G7779">
        <v>0.147046983958</v>
      </c>
    </row>
    <row r="7780" spans="1:7" x14ac:dyDescent="0.2">
      <c r="A7780" t="str">
        <f t="shared" ref="A7780:A7789" si="654">"MCM4"</f>
        <v>MCM4</v>
      </c>
      <c r="B7780" t="s">
        <v>1491</v>
      </c>
      <c r="C7780">
        <v>48873479</v>
      </c>
      <c r="D7780" t="s">
        <v>3</v>
      </c>
      <c r="E7780">
        <v>23</v>
      </c>
      <c r="F7780" t="s">
        <v>10575</v>
      </c>
      <c r="G7780">
        <v>0.31041773604299999</v>
      </c>
    </row>
    <row r="7781" spans="1:7" x14ac:dyDescent="0.2">
      <c r="A7781" t="str">
        <f t="shared" si="654"/>
        <v>MCM4</v>
      </c>
      <c r="B7781" t="s">
        <v>1491</v>
      </c>
      <c r="C7781">
        <v>48873564</v>
      </c>
      <c r="D7781" t="s">
        <v>3</v>
      </c>
      <c r="E7781">
        <v>23</v>
      </c>
      <c r="F7781" t="s">
        <v>10576</v>
      </c>
      <c r="G7781">
        <v>1.2581297212</v>
      </c>
    </row>
    <row r="7782" spans="1:7" x14ac:dyDescent="0.2">
      <c r="A7782" t="str">
        <f t="shared" si="654"/>
        <v>MCM4</v>
      </c>
      <c r="B7782" t="s">
        <v>1491</v>
      </c>
      <c r="C7782">
        <v>48873695</v>
      </c>
      <c r="D7782" t="s">
        <v>3</v>
      </c>
      <c r="E7782">
        <v>23</v>
      </c>
      <c r="F7782" t="s">
        <v>10577</v>
      </c>
      <c r="G7782">
        <v>0.66315678031199998</v>
      </c>
    </row>
    <row r="7783" spans="1:7" x14ac:dyDescent="0.2">
      <c r="A7783" t="str">
        <f t="shared" si="654"/>
        <v>MCM4</v>
      </c>
      <c r="B7783" t="s">
        <v>1491</v>
      </c>
      <c r="C7783">
        <v>48873742</v>
      </c>
      <c r="D7783" t="s">
        <v>3</v>
      </c>
      <c r="E7783">
        <v>24</v>
      </c>
      <c r="F7783" t="s">
        <v>10578</v>
      </c>
      <c r="G7783">
        <v>0.133601263842</v>
      </c>
    </row>
    <row r="7784" spans="1:7" x14ac:dyDescent="0.2">
      <c r="A7784" t="str">
        <f t="shared" si="654"/>
        <v>MCM4</v>
      </c>
      <c r="B7784" t="s">
        <v>1491</v>
      </c>
      <c r="C7784">
        <v>48873759</v>
      </c>
      <c r="D7784" t="s">
        <v>3</v>
      </c>
      <c r="E7784">
        <v>23</v>
      </c>
      <c r="F7784" t="s">
        <v>10579</v>
      </c>
      <c r="G7784">
        <v>0.22245472576600001</v>
      </c>
    </row>
    <row r="7785" spans="1:7" x14ac:dyDescent="0.2">
      <c r="A7785" t="str">
        <f t="shared" si="654"/>
        <v>MCM4</v>
      </c>
      <c r="B7785" t="s">
        <v>1491</v>
      </c>
      <c r="C7785">
        <v>48873766</v>
      </c>
      <c r="D7785" t="s">
        <v>3</v>
      </c>
      <c r="E7785">
        <v>23</v>
      </c>
      <c r="F7785" t="s">
        <v>10580</v>
      </c>
      <c r="G7785">
        <v>6.1043492519000002E-3</v>
      </c>
    </row>
    <row r="7786" spans="1:7" x14ac:dyDescent="0.2">
      <c r="A7786" t="str">
        <f t="shared" si="654"/>
        <v>MCM4</v>
      </c>
      <c r="B7786" t="s">
        <v>1491</v>
      </c>
      <c r="C7786">
        <v>48873525</v>
      </c>
      <c r="D7786" t="s">
        <v>8</v>
      </c>
      <c r="E7786">
        <v>24</v>
      </c>
      <c r="F7786" t="s">
        <v>10581</v>
      </c>
      <c r="G7786">
        <v>0.22642838659699999</v>
      </c>
    </row>
    <row r="7787" spans="1:7" x14ac:dyDescent="0.2">
      <c r="A7787" t="str">
        <f t="shared" si="654"/>
        <v>MCM4</v>
      </c>
      <c r="B7787" t="s">
        <v>1491</v>
      </c>
      <c r="C7787">
        <v>48873574</v>
      </c>
      <c r="D7787" t="s">
        <v>8</v>
      </c>
      <c r="E7787">
        <v>22</v>
      </c>
      <c r="F7787" t="s">
        <v>10582</v>
      </c>
      <c r="G7787">
        <v>1.07871349849</v>
      </c>
    </row>
    <row r="7788" spans="1:7" x14ac:dyDescent="0.2">
      <c r="A7788" t="str">
        <f t="shared" si="654"/>
        <v>MCM4</v>
      </c>
      <c r="B7788" t="s">
        <v>1491</v>
      </c>
      <c r="C7788">
        <v>48873597</v>
      </c>
      <c r="D7788" t="s">
        <v>8</v>
      </c>
      <c r="E7788">
        <v>24</v>
      </c>
      <c r="F7788" t="s">
        <v>10583</v>
      </c>
      <c r="G7788">
        <v>0.36137021175700001</v>
      </c>
    </row>
    <row r="7789" spans="1:7" x14ac:dyDescent="0.2">
      <c r="A7789" t="str">
        <f t="shared" si="654"/>
        <v>MCM4</v>
      </c>
      <c r="B7789" t="s">
        <v>1491</v>
      </c>
      <c r="C7789">
        <v>48873639</v>
      </c>
      <c r="D7789" t="s">
        <v>8</v>
      </c>
      <c r="E7789">
        <v>23</v>
      </c>
      <c r="F7789" t="s">
        <v>10584</v>
      </c>
      <c r="G7789">
        <v>-4.36060677511E-3</v>
      </c>
    </row>
    <row r="7790" spans="1:7" x14ac:dyDescent="0.2">
      <c r="A7790" t="str">
        <f t="shared" ref="A7790:A7805" si="655">"MCM6"</f>
        <v>MCM6</v>
      </c>
      <c r="B7790" t="s">
        <v>161</v>
      </c>
      <c r="C7790">
        <v>136633717</v>
      </c>
      <c r="D7790" t="s">
        <v>3</v>
      </c>
      <c r="E7790">
        <v>24</v>
      </c>
      <c r="F7790" t="s">
        <v>10585</v>
      </c>
      <c r="G7790">
        <v>7.3321892181999998E-2</v>
      </c>
    </row>
    <row r="7791" spans="1:7" x14ac:dyDescent="0.2">
      <c r="A7791" t="str">
        <f t="shared" si="655"/>
        <v>MCM6</v>
      </c>
      <c r="B7791" t="s">
        <v>161</v>
      </c>
      <c r="C7791">
        <v>136633732</v>
      </c>
      <c r="D7791" t="s">
        <v>3</v>
      </c>
      <c r="E7791">
        <v>23</v>
      </c>
      <c r="F7791" t="s">
        <v>10586</v>
      </c>
      <c r="G7791">
        <v>7.6518291669899997E-3</v>
      </c>
    </row>
    <row r="7792" spans="1:7" x14ac:dyDescent="0.2">
      <c r="A7792" t="str">
        <f t="shared" si="655"/>
        <v>MCM6</v>
      </c>
      <c r="B7792" t="s">
        <v>161</v>
      </c>
      <c r="C7792">
        <v>136633807</v>
      </c>
      <c r="D7792" t="s">
        <v>3</v>
      </c>
      <c r="E7792">
        <v>24</v>
      </c>
      <c r="F7792" t="s">
        <v>10587</v>
      </c>
      <c r="G7792">
        <v>0.188096422772</v>
      </c>
    </row>
    <row r="7793" spans="1:7" x14ac:dyDescent="0.2">
      <c r="A7793" t="str">
        <f t="shared" si="655"/>
        <v>MCM6</v>
      </c>
      <c r="B7793" t="s">
        <v>161</v>
      </c>
      <c r="C7793">
        <v>136633871</v>
      </c>
      <c r="D7793" t="s">
        <v>3</v>
      </c>
      <c r="E7793">
        <v>23</v>
      </c>
      <c r="F7793" t="s">
        <v>10588</v>
      </c>
      <c r="G7793">
        <v>9.7161382757799994E-2</v>
      </c>
    </row>
    <row r="7794" spans="1:7" x14ac:dyDescent="0.2">
      <c r="A7794" t="str">
        <f t="shared" si="655"/>
        <v>MCM6</v>
      </c>
      <c r="B7794" t="s">
        <v>161</v>
      </c>
      <c r="C7794">
        <v>136633883</v>
      </c>
      <c r="D7794" t="s">
        <v>3</v>
      </c>
      <c r="E7794">
        <v>24</v>
      </c>
      <c r="F7794" t="s">
        <v>10589</v>
      </c>
      <c r="G7794">
        <v>0.139174925625</v>
      </c>
    </row>
    <row r="7795" spans="1:7" x14ac:dyDescent="0.2">
      <c r="A7795" t="str">
        <f t="shared" si="655"/>
        <v>MCM6</v>
      </c>
      <c r="B7795" t="s">
        <v>161</v>
      </c>
      <c r="C7795">
        <v>136633919</v>
      </c>
      <c r="D7795" t="s">
        <v>3</v>
      </c>
      <c r="E7795">
        <v>22</v>
      </c>
      <c r="F7795" t="s">
        <v>10590</v>
      </c>
      <c r="G7795">
        <v>0.53866676592600005</v>
      </c>
    </row>
    <row r="7796" spans="1:7" x14ac:dyDescent="0.2">
      <c r="A7796" t="str">
        <f t="shared" si="655"/>
        <v>MCM6</v>
      </c>
      <c r="B7796" t="s">
        <v>161</v>
      </c>
      <c r="C7796">
        <v>136633964</v>
      </c>
      <c r="D7796" t="s">
        <v>3</v>
      </c>
      <c r="E7796">
        <v>22</v>
      </c>
      <c r="F7796" t="s">
        <v>10591</v>
      </c>
      <c r="G7796">
        <v>1.5025185541999999</v>
      </c>
    </row>
    <row r="7797" spans="1:7" x14ac:dyDescent="0.2">
      <c r="A7797" t="str">
        <f t="shared" si="655"/>
        <v>MCM6</v>
      </c>
      <c r="B7797" t="s">
        <v>161</v>
      </c>
      <c r="C7797">
        <v>136633772</v>
      </c>
      <c r="D7797" t="s">
        <v>8</v>
      </c>
      <c r="E7797">
        <v>23</v>
      </c>
      <c r="F7797" t="s">
        <v>10592</v>
      </c>
      <c r="G7797">
        <v>9.2778272773499995E-3</v>
      </c>
    </row>
    <row r="7798" spans="1:7" x14ac:dyDescent="0.2">
      <c r="A7798" t="str">
        <f t="shared" si="655"/>
        <v>MCM6</v>
      </c>
      <c r="B7798" t="s">
        <v>161</v>
      </c>
      <c r="C7798">
        <v>136633800</v>
      </c>
      <c r="D7798" t="s">
        <v>8</v>
      </c>
      <c r="E7798">
        <v>24</v>
      </c>
      <c r="F7798" t="s">
        <v>10593</v>
      </c>
      <c r="G7798">
        <v>-1.17504230026E-2</v>
      </c>
    </row>
    <row r="7799" spans="1:7" x14ac:dyDescent="0.2">
      <c r="A7799" t="str">
        <f t="shared" si="655"/>
        <v>MCM6</v>
      </c>
      <c r="B7799" t="s">
        <v>161</v>
      </c>
      <c r="C7799">
        <v>136633952</v>
      </c>
      <c r="D7799" t="s">
        <v>8</v>
      </c>
      <c r="E7799">
        <v>24</v>
      </c>
      <c r="F7799" t="s">
        <v>10594</v>
      </c>
      <c r="G7799">
        <v>-6.3572839819100002E-2</v>
      </c>
    </row>
    <row r="7800" spans="1:7" x14ac:dyDescent="0.2">
      <c r="A7800" t="str">
        <f t="shared" si="655"/>
        <v>MCM6</v>
      </c>
      <c r="B7800" t="s">
        <v>161</v>
      </c>
      <c r="C7800">
        <v>136633717</v>
      </c>
      <c r="D7800" t="s">
        <v>3</v>
      </c>
      <c r="E7800">
        <v>23</v>
      </c>
      <c r="F7800" t="s">
        <v>10595</v>
      </c>
      <c r="G7800">
        <v>-1.8630455653200002E-2</v>
      </c>
    </row>
    <row r="7801" spans="1:7" x14ac:dyDescent="0.2">
      <c r="A7801" t="str">
        <f t="shared" si="655"/>
        <v>MCM6</v>
      </c>
      <c r="B7801" t="s">
        <v>161</v>
      </c>
      <c r="C7801">
        <v>136633730</v>
      </c>
      <c r="D7801" t="s">
        <v>3</v>
      </c>
      <c r="E7801">
        <v>23</v>
      </c>
      <c r="F7801" t="s">
        <v>10596</v>
      </c>
      <c r="G7801">
        <v>0.207129475235</v>
      </c>
    </row>
    <row r="7802" spans="1:7" x14ac:dyDescent="0.2">
      <c r="A7802" t="str">
        <f t="shared" si="655"/>
        <v>MCM6</v>
      </c>
      <c r="B7802" t="s">
        <v>161</v>
      </c>
      <c r="C7802">
        <v>136633947</v>
      </c>
      <c r="D7802" t="s">
        <v>3</v>
      </c>
      <c r="E7802">
        <v>23</v>
      </c>
      <c r="F7802" t="s">
        <v>10597</v>
      </c>
      <c r="G7802">
        <v>0.95881467987000002</v>
      </c>
    </row>
    <row r="7803" spans="1:7" x14ac:dyDescent="0.2">
      <c r="A7803" t="str">
        <f t="shared" si="655"/>
        <v>MCM6</v>
      </c>
      <c r="B7803" t="s">
        <v>161</v>
      </c>
      <c r="C7803">
        <v>136633958</v>
      </c>
      <c r="D7803" t="s">
        <v>3</v>
      </c>
      <c r="E7803">
        <v>23</v>
      </c>
      <c r="F7803" t="s">
        <v>10598</v>
      </c>
      <c r="G7803">
        <v>0.49819666252200001</v>
      </c>
    </row>
    <row r="7804" spans="1:7" x14ac:dyDescent="0.2">
      <c r="A7804" t="str">
        <f t="shared" si="655"/>
        <v>MCM6</v>
      </c>
      <c r="B7804" t="s">
        <v>161</v>
      </c>
      <c r="C7804">
        <v>136633994</v>
      </c>
      <c r="D7804" t="s">
        <v>3</v>
      </c>
      <c r="E7804">
        <v>23</v>
      </c>
      <c r="F7804" t="s">
        <v>10599</v>
      </c>
      <c r="G7804">
        <v>2.53016823554E-3</v>
      </c>
    </row>
    <row r="7805" spans="1:7" x14ac:dyDescent="0.2">
      <c r="A7805" t="str">
        <f t="shared" si="655"/>
        <v>MCM6</v>
      </c>
      <c r="B7805" t="s">
        <v>161</v>
      </c>
      <c r="C7805">
        <v>136633720</v>
      </c>
      <c r="D7805" t="s">
        <v>8</v>
      </c>
      <c r="E7805">
        <v>24</v>
      </c>
      <c r="F7805" t="s">
        <v>10600</v>
      </c>
      <c r="G7805">
        <v>1.9107546209000001E-2</v>
      </c>
    </row>
    <row r="7806" spans="1:7" x14ac:dyDescent="0.2">
      <c r="A7806" t="str">
        <f t="shared" ref="A7806:A7815" si="656">"MCPH1"</f>
        <v>MCPH1</v>
      </c>
      <c r="B7806" t="s">
        <v>1491</v>
      </c>
      <c r="C7806">
        <v>6264168</v>
      </c>
      <c r="D7806" t="s">
        <v>8</v>
      </c>
      <c r="E7806">
        <v>24</v>
      </c>
      <c r="F7806" t="s">
        <v>10601</v>
      </c>
      <c r="G7806">
        <v>0.61359126257800001</v>
      </c>
    </row>
    <row r="7807" spans="1:7" x14ac:dyDescent="0.2">
      <c r="A7807" t="str">
        <f t="shared" si="656"/>
        <v>MCPH1</v>
      </c>
      <c r="B7807" t="s">
        <v>1491</v>
      </c>
      <c r="C7807">
        <v>6264295</v>
      </c>
      <c r="D7807" t="s">
        <v>8</v>
      </c>
      <c r="E7807">
        <v>22</v>
      </c>
      <c r="F7807" t="s">
        <v>10602</v>
      </c>
      <c r="G7807">
        <v>1.2825516507200001</v>
      </c>
    </row>
    <row r="7808" spans="1:7" x14ac:dyDescent="0.2">
      <c r="A7808" t="str">
        <f t="shared" si="656"/>
        <v>MCPH1</v>
      </c>
      <c r="B7808" t="s">
        <v>1491</v>
      </c>
      <c r="C7808">
        <v>6264317</v>
      </c>
      <c r="D7808" t="s">
        <v>3</v>
      </c>
      <c r="E7808">
        <v>24</v>
      </c>
      <c r="F7808" t="s">
        <v>10603</v>
      </c>
      <c r="G7808">
        <v>0.16744158396200001</v>
      </c>
    </row>
    <row r="7809" spans="1:7" x14ac:dyDescent="0.2">
      <c r="A7809" t="str">
        <f t="shared" si="656"/>
        <v>MCPH1</v>
      </c>
      <c r="B7809" t="s">
        <v>1491</v>
      </c>
      <c r="C7809">
        <v>6264261</v>
      </c>
      <c r="D7809" t="s">
        <v>3</v>
      </c>
      <c r="E7809">
        <v>21</v>
      </c>
      <c r="F7809" t="s">
        <v>10604</v>
      </c>
      <c r="G7809">
        <v>0.45154041080000001</v>
      </c>
    </row>
    <row r="7810" spans="1:7" x14ac:dyDescent="0.2">
      <c r="A7810" t="str">
        <f t="shared" si="656"/>
        <v>MCPH1</v>
      </c>
      <c r="B7810" t="s">
        <v>1491</v>
      </c>
      <c r="C7810">
        <v>6264234</v>
      </c>
      <c r="D7810" t="s">
        <v>3</v>
      </c>
      <c r="E7810">
        <v>22</v>
      </c>
      <c r="F7810" t="s">
        <v>10605</v>
      </c>
      <c r="G7810">
        <v>8.2307263745399997E-2</v>
      </c>
    </row>
    <row r="7811" spans="1:7" x14ac:dyDescent="0.2">
      <c r="A7811" t="str">
        <f t="shared" si="656"/>
        <v>MCPH1</v>
      </c>
      <c r="B7811" t="s">
        <v>1491</v>
      </c>
      <c r="C7811">
        <v>6264195</v>
      </c>
      <c r="D7811" t="s">
        <v>3</v>
      </c>
      <c r="E7811">
        <v>24</v>
      </c>
      <c r="F7811" t="s">
        <v>10606</v>
      </c>
      <c r="G7811">
        <v>0.36612697132200001</v>
      </c>
    </row>
    <row r="7812" spans="1:7" x14ac:dyDescent="0.2">
      <c r="A7812" t="str">
        <f t="shared" si="656"/>
        <v>MCPH1</v>
      </c>
      <c r="B7812" t="s">
        <v>1491</v>
      </c>
      <c r="C7812">
        <v>6264175</v>
      </c>
      <c r="D7812" t="s">
        <v>3</v>
      </c>
      <c r="E7812">
        <v>22</v>
      </c>
      <c r="F7812" t="s">
        <v>10607</v>
      </c>
      <c r="G7812">
        <v>0.95917984973299997</v>
      </c>
    </row>
    <row r="7813" spans="1:7" x14ac:dyDescent="0.2">
      <c r="A7813" t="str">
        <f t="shared" si="656"/>
        <v>MCPH1</v>
      </c>
      <c r="B7813" t="s">
        <v>1491</v>
      </c>
      <c r="C7813">
        <v>6264169</v>
      </c>
      <c r="D7813" t="s">
        <v>3</v>
      </c>
      <c r="E7813">
        <v>24</v>
      </c>
      <c r="F7813" t="s">
        <v>10608</v>
      </c>
      <c r="G7813">
        <v>0.75826849954700004</v>
      </c>
    </row>
    <row r="7814" spans="1:7" x14ac:dyDescent="0.2">
      <c r="A7814" t="str">
        <f t="shared" si="656"/>
        <v>MCPH1</v>
      </c>
      <c r="B7814" t="s">
        <v>1491</v>
      </c>
      <c r="C7814">
        <v>6264161</v>
      </c>
      <c r="D7814" t="s">
        <v>3</v>
      </c>
      <c r="E7814">
        <v>23</v>
      </c>
      <c r="F7814" t="s">
        <v>10609</v>
      </c>
      <c r="G7814">
        <v>0.30256886970500002</v>
      </c>
    </row>
    <row r="7815" spans="1:7" x14ac:dyDescent="0.2">
      <c r="A7815" t="str">
        <f t="shared" si="656"/>
        <v>MCPH1</v>
      </c>
      <c r="B7815" t="s">
        <v>1491</v>
      </c>
      <c r="C7815">
        <v>6264273</v>
      </c>
      <c r="D7815" t="s">
        <v>8</v>
      </c>
      <c r="E7815">
        <v>24</v>
      </c>
      <c r="F7815" t="s">
        <v>10610</v>
      </c>
      <c r="G7815">
        <v>0.17474007471899999</v>
      </c>
    </row>
    <row r="7816" spans="1:7" x14ac:dyDescent="0.2">
      <c r="A7816" t="str">
        <f t="shared" ref="A7816:A7825" si="657">"MCTS1"</f>
        <v>MCTS1</v>
      </c>
      <c r="B7816" t="s">
        <v>172</v>
      </c>
      <c r="C7816">
        <v>119737841</v>
      </c>
      <c r="D7816" t="s">
        <v>3</v>
      </c>
      <c r="E7816">
        <v>24</v>
      </c>
      <c r="F7816" t="s">
        <v>10611</v>
      </c>
      <c r="G7816">
        <v>0.38922440389700003</v>
      </c>
    </row>
    <row r="7817" spans="1:7" x14ac:dyDescent="0.2">
      <c r="A7817" t="str">
        <f t="shared" si="657"/>
        <v>MCTS1</v>
      </c>
      <c r="B7817" t="s">
        <v>172</v>
      </c>
      <c r="C7817">
        <v>119738062</v>
      </c>
      <c r="D7817" t="s">
        <v>3</v>
      </c>
      <c r="E7817">
        <v>21</v>
      </c>
      <c r="F7817" t="s">
        <v>10612</v>
      </c>
      <c r="G7817">
        <v>0.64324109913600003</v>
      </c>
    </row>
    <row r="7818" spans="1:7" x14ac:dyDescent="0.2">
      <c r="A7818" t="str">
        <f t="shared" si="657"/>
        <v>MCTS1</v>
      </c>
      <c r="B7818" t="s">
        <v>172</v>
      </c>
      <c r="C7818">
        <v>119738012</v>
      </c>
      <c r="D7818" t="s">
        <v>8</v>
      </c>
      <c r="E7818">
        <v>24</v>
      </c>
      <c r="F7818" t="s">
        <v>10613</v>
      </c>
      <c r="G7818">
        <v>0.61070806904599995</v>
      </c>
    </row>
    <row r="7819" spans="1:7" x14ac:dyDescent="0.2">
      <c r="A7819" t="str">
        <f t="shared" si="657"/>
        <v>MCTS1</v>
      </c>
      <c r="B7819" t="s">
        <v>172</v>
      </c>
      <c r="C7819">
        <v>119738024</v>
      </c>
      <c r="D7819" t="s">
        <v>3</v>
      </c>
      <c r="E7819">
        <v>24</v>
      </c>
      <c r="F7819" t="s">
        <v>10614</v>
      </c>
      <c r="G7819">
        <v>0.250086524059</v>
      </c>
    </row>
    <row r="7820" spans="1:7" x14ac:dyDescent="0.2">
      <c r="A7820" t="str">
        <f t="shared" si="657"/>
        <v>MCTS1</v>
      </c>
      <c r="B7820" t="s">
        <v>172</v>
      </c>
      <c r="C7820">
        <v>119737996</v>
      </c>
      <c r="D7820" t="s">
        <v>3</v>
      </c>
      <c r="E7820">
        <v>24</v>
      </c>
      <c r="F7820" t="s">
        <v>10615</v>
      </c>
      <c r="G7820">
        <v>1.18674365644</v>
      </c>
    </row>
    <row r="7821" spans="1:7" x14ac:dyDescent="0.2">
      <c r="A7821" t="str">
        <f t="shared" si="657"/>
        <v>MCTS1</v>
      </c>
      <c r="B7821" t="s">
        <v>172</v>
      </c>
      <c r="C7821">
        <v>119737960</v>
      </c>
      <c r="D7821" t="s">
        <v>3</v>
      </c>
      <c r="E7821">
        <v>24</v>
      </c>
      <c r="F7821" t="s">
        <v>10616</v>
      </c>
      <c r="G7821">
        <v>0.76232078597599995</v>
      </c>
    </row>
    <row r="7822" spans="1:7" x14ac:dyDescent="0.2">
      <c r="A7822" t="str">
        <f t="shared" si="657"/>
        <v>MCTS1</v>
      </c>
      <c r="B7822" t="s">
        <v>172</v>
      </c>
      <c r="C7822">
        <v>119737933</v>
      </c>
      <c r="D7822" t="s">
        <v>3</v>
      </c>
      <c r="E7822">
        <v>22</v>
      </c>
      <c r="F7822" t="s">
        <v>10617</v>
      </c>
      <c r="G7822">
        <v>1.0509355575799999</v>
      </c>
    </row>
    <row r="7823" spans="1:7" x14ac:dyDescent="0.2">
      <c r="A7823" t="str">
        <f t="shared" si="657"/>
        <v>MCTS1</v>
      </c>
      <c r="B7823" t="s">
        <v>172</v>
      </c>
      <c r="C7823">
        <v>119737863</v>
      </c>
      <c r="D7823" t="s">
        <v>3</v>
      </c>
      <c r="E7823">
        <v>24</v>
      </c>
      <c r="F7823" t="s">
        <v>10618</v>
      </c>
      <c r="G7823">
        <v>0.43406866694700003</v>
      </c>
    </row>
    <row r="7824" spans="1:7" x14ac:dyDescent="0.2">
      <c r="A7824" t="str">
        <f t="shared" si="657"/>
        <v>MCTS1</v>
      </c>
      <c r="B7824" t="s">
        <v>172</v>
      </c>
      <c r="C7824">
        <v>119737856</v>
      </c>
      <c r="D7824" t="s">
        <v>3</v>
      </c>
      <c r="E7824">
        <v>23</v>
      </c>
      <c r="F7824" t="s">
        <v>10619</v>
      </c>
      <c r="G7824">
        <v>-3.5343252191399999E-2</v>
      </c>
    </row>
    <row r="7825" spans="1:7" x14ac:dyDescent="0.2">
      <c r="A7825" t="str">
        <f t="shared" si="657"/>
        <v>MCTS1</v>
      </c>
      <c r="B7825" t="s">
        <v>172</v>
      </c>
      <c r="C7825">
        <v>119738046</v>
      </c>
      <c r="D7825" t="s">
        <v>3</v>
      </c>
      <c r="E7825">
        <v>23</v>
      </c>
      <c r="F7825" t="s">
        <v>10620</v>
      </c>
      <c r="G7825">
        <v>0.75653341188199996</v>
      </c>
    </row>
    <row r="7826" spans="1:7" x14ac:dyDescent="0.2">
      <c r="A7826" t="str">
        <f t="shared" ref="A7826:A7835" si="658">"MCUR1"</f>
        <v>MCUR1</v>
      </c>
      <c r="B7826" t="s">
        <v>75</v>
      </c>
      <c r="C7826">
        <v>13814657</v>
      </c>
      <c r="D7826" t="s">
        <v>3</v>
      </c>
      <c r="E7826">
        <v>23</v>
      </c>
      <c r="F7826" t="s">
        <v>10621</v>
      </c>
      <c r="G7826">
        <v>1.01103141549</v>
      </c>
    </row>
    <row r="7827" spans="1:7" x14ac:dyDescent="0.2">
      <c r="A7827" t="str">
        <f t="shared" si="658"/>
        <v>MCUR1</v>
      </c>
      <c r="B7827" t="s">
        <v>75</v>
      </c>
      <c r="C7827">
        <v>13814726</v>
      </c>
      <c r="D7827" t="s">
        <v>8</v>
      </c>
      <c r="E7827">
        <v>24</v>
      </c>
      <c r="F7827" t="s">
        <v>10622</v>
      </c>
      <c r="G7827">
        <v>4.1918334443300002E-2</v>
      </c>
    </row>
    <row r="7828" spans="1:7" x14ac:dyDescent="0.2">
      <c r="A7828" t="str">
        <f t="shared" si="658"/>
        <v>MCUR1</v>
      </c>
      <c r="B7828" t="s">
        <v>75</v>
      </c>
      <c r="C7828">
        <v>13814570</v>
      </c>
      <c r="D7828" t="s">
        <v>8</v>
      </c>
      <c r="E7828">
        <v>23</v>
      </c>
      <c r="F7828" t="s">
        <v>10623</v>
      </c>
      <c r="G7828">
        <v>0.39753563429200001</v>
      </c>
    </row>
    <row r="7829" spans="1:7" x14ac:dyDescent="0.2">
      <c r="A7829" t="str">
        <f t="shared" si="658"/>
        <v>MCUR1</v>
      </c>
      <c r="B7829" t="s">
        <v>75</v>
      </c>
      <c r="C7829">
        <v>13814538</v>
      </c>
      <c r="D7829" t="s">
        <v>8</v>
      </c>
      <c r="E7829">
        <v>23</v>
      </c>
      <c r="F7829" t="s">
        <v>10624</v>
      </c>
      <c r="G7829">
        <v>0.91625796369000001</v>
      </c>
    </row>
    <row r="7830" spans="1:7" x14ac:dyDescent="0.2">
      <c r="A7830" t="str">
        <f t="shared" si="658"/>
        <v>MCUR1</v>
      </c>
      <c r="B7830" t="s">
        <v>75</v>
      </c>
      <c r="C7830">
        <v>13814680</v>
      </c>
      <c r="D7830" t="s">
        <v>3</v>
      </c>
      <c r="E7830">
        <v>23</v>
      </c>
      <c r="F7830" t="s">
        <v>10625</v>
      </c>
      <c r="G7830">
        <v>9.5851659298300008E-3</v>
      </c>
    </row>
    <row r="7831" spans="1:7" x14ac:dyDescent="0.2">
      <c r="A7831" t="str">
        <f t="shared" si="658"/>
        <v>MCUR1</v>
      </c>
      <c r="B7831" t="s">
        <v>75</v>
      </c>
      <c r="C7831">
        <v>13814741</v>
      </c>
      <c r="D7831" t="s">
        <v>3</v>
      </c>
      <c r="E7831">
        <v>24</v>
      </c>
      <c r="F7831" t="s">
        <v>10626</v>
      </c>
      <c r="G7831">
        <v>0.87414172875499996</v>
      </c>
    </row>
    <row r="7832" spans="1:7" x14ac:dyDescent="0.2">
      <c r="A7832" t="str">
        <f t="shared" si="658"/>
        <v>MCUR1</v>
      </c>
      <c r="B7832" t="s">
        <v>75</v>
      </c>
      <c r="C7832">
        <v>13814524</v>
      </c>
      <c r="D7832" t="s">
        <v>8</v>
      </c>
      <c r="E7832">
        <v>23</v>
      </c>
      <c r="F7832" t="s">
        <v>10627</v>
      </c>
      <c r="G7832">
        <v>1.0727106208199999</v>
      </c>
    </row>
    <row r="7833" spans="1:7" x14ac:dyDescent="0.2">
      <c r="A7833" t="str">
        <f t="shared" si="658"/>
        <v>MCUR1</v>
      </c>
      <c r="B7833" t="s">
        <v>75</v>
      </c>
      <c r="C7833">
        <v>13814781</v>
      </c>
      <c r="D7833" t="s">
        <v>3</v>
      </c>
      <c r="E7833">
        <v>23</v>
      </c>
      <c r="F7833" t="s">
        <v>10628</v>
      </c>
      <c r="G7833">
        <v>0.77843419883200005</v>
      </c>
    </row>
    <row r="7834" spans="1:7" x14ac:dyDescent="0.2">
      <c r="A7834" t="str">
        <f t="shared" si="658"/>
        <v>MCUR1</v>
      </c>
      <c r="B7834" t="s">
        <v>75</v>
      </c>
      <c r="C7834">
        <v>13814764</v>
      </c>
      <c r="D7834" t="s">
        <v>3</v>
      </c>
      <c r="E7834">
        <v>24</v>
      </c>
      <c r="F7834" t="s">
        <v>10629</v>
      </c>
      <c r="G7834">
        <v>0.72790581604500004</v>
      </c>
    </row>
    <row r="7835" spans="1:7" x14ac:dyDescent="0.2">
      <c r="A7835" t="str">
        <f t="shared" si="658"/>
        <v>MCUR1</v>
      </c>
      <c r="B7835" t="s">
        <v>75</v>
      </c>
      <c r="C7835">
        <v>13814775</v>
      </c>
      <c r="D7835" t="s">
        <v>8</v>
      </c>
      <c r="E7835">
        <v>23</v>
      </c>
      <c r="F7835" t="s">
        <v>10630</v>
      </c>
      <c r="G7835">
        <v>0.87329175357800004</v>
      </c>
    </row>
    <row r="7836" spans="1:7" x14ac:dyDescent="0.2">
      <c r="A7836" t="str">
        <f t="shared" ref="A7836:A7848" si="659">"MDH1B"</f>
        <v>MDH1B</v>
      </c>
      <c r="B7836" t="s">
        <v>161</v>
      </c>
      <c r="C7836">
        <v>207630042</v>
      </c>
      <c r="D7836" t="s">
        <v>8</v>
      </c>
      <c r="E7836">
        <v>26</v>
      </c>
      <c r="F7836" t="s">
        <v>10631</v>
      </c>
      <c r="G7836">
        <v>-0.11267284915</v>
      </c>
    </row>
    <row r="7837" spans="1:7" x14ac:dyDescent="0.2">
      <c r="A7837" t="str">
        <f t="shared" si="659"/>
        <v>MDH1B</v>
      </c>
      <c r="B7837" t="s">
        <v>161</v>
      </c>
      <c r="C7837">
        <v>207630106</v>
      </c>
      <c r="D7837" t="s">
        <v>8</v>
      </c>
      <c r="E7837">
        <v>24</v>
      </c>
      <c r="F7837" t="s">
        <v>10632</v>
      </c>
      <c r="G7837">
        <v>1.0924432902100001</v>
      </c>
    </row>
    <row r="7838" spans="1:7" x14ac:dyDescent="0.2">
      <c r="A7838" t="str">
        <f t="shared" si="659"/>
        <v>MDH1B</v>
      </c>
      <c r="B7838" t="s">
        <v>161</v>
      </c>
      <c r="C7838">
        <v>207630088</v>
      </c>
      <c r="D7838" t="s">
        <v>8</v>
      </c>
      <c r="E7838">
        <v>24</v>
      </c>
      <c r="F7838" t="s">
        <v>10633</v>
      </c>
      <c r="G7838">
        <v>0.49673218100599997</v>
      </c>
    </row>
    <row r="7839" spans="1:7" x14ac:dyDescent="0.2">
      <c r="A7839" t="str">
        <f t="shared" si="659"/>
        <v>MDH1B</v>
      </c>
      <c r="B7839" t="s">
        <v>161</v>
      </c>
      <c r="C7839">
        <v>207630059</v>
      </c>
      <c r="D7839" t="s">
        <v>8</v>
      </c>
      <c r="E7839">
        <v>26</v>
      </c>
      <c r="F7839" t="s">
        <v>10634</v>
      </c>
      <c r="G7839">
        <v>-0.117868793034</v>
      </c>
    </row>
    <row r="7840" spans="1:7" x14ac:dyDescent="0.2">
      <c r="A7840" t="str">
        <f t="shared" si="659"/>
        <v>MDH1B</v>
      </c>
      <c r="B7840" t="s">
        <v>161</v>
      </c>
      <c r="C7840">
        <v>207630026</v>
      </c>
      <c r="D7840" t="s">
        <v>8</v>
      </c>
      <c r="E7840">
        <v>26</v>
      </c>
      <c r="F7840" t="s">
        <v>10635</v>
      </c>
      <c r="G7840">
        <v>0.466472625345</v>
      </c>
    </row>
    <row r="7841" spans="1:7" x14ac:dyDescent="0.2">
      <c r="A7841" t="str">
        <f t="shared" si="659"/>
        <v>MDH1B</v>
      </c>
      <c r="B7841" t="s">
        <v>161</v>
      </c>
      <c r="C7841">
        <v>207630019</v>
      </c>
      <c r="D7841" t="s">
        <v>8</v>
      </c>
      <c r="E7841">
        <v>24</v>
      </c>
      <c r="F7841" t="s">
        <v>10636</v>
      </c>
      <c r="G7841">
        <v>0.48434957367600001</v>
      </c>
    </row>
    <row r="7842" spans="1:7" x14ac:dyDescent="0.2">
      <c r="A7842" t="str">
        <f t="shared" si="659"/>
        <v>MDH1B</v>
      </c>
      <c r="B7842" t="s">
        <v>161</v>
      </c>
      <c r="C7842">
        <v>207630014</v>
      </c>
      <c r="D7842" t="s">
        <v>8</v>
      </c>
      <c r="E7842">
        <v>25</v>
      </c>
      <c r="F7842" t="s">
        <v>10637</v>
      </c>
      <c r="G7842">
        <v>0.454561532597</v>
      </c>
    </row>
    <row r="7843" spans="1:7" x14ac:dyDescent="0.2">
      <c r="A7843" t="str">
        <f t="shared" si="659"/>
        <v>MDH1B</v>
      </c>
      <c r="B7843" t="s">
        <v>161</v>
      </c>
      <c r="C7843">
        <v>207629951</v>
      </c>
      <c r="D7843" t="s">
        <v>8</v>
      </c>
      <c r="E7843">
        <v>24</v>
      </c>
      <c r="F7843" t="s">
        <v>10638</v>
      </c>
      <c r="G7843">
        <v>0.246460110639</v>
      </c>
    </row>
    <row r="7844" spans="1:7" x14ac:dyDescent="0.2">
      <c r="A7844" t="str">
        <f t="shared" si="659"/>
        <v>MDH1B</v>
      </c>
      <c r="B7844" t="s">
        <v>161</v>
      </c>
      <c r="C7844">
        <v>207629915</v>
      </c>
      <c r="D7844" t="s">
        <v>8</v>
      </c>
      <c r="E7844">
        <v>24</v>
      </c>
      <c r="F7844" t="s">
        <v>10639</v>
      </c>
      <c r="G7844">
        <v>0.28966434280600001</v>
      </c>
    </row>
    <row r="7845" spans="1:7" x14ac:dyDescent="0.2">
      <c r="A7845" t="str">
        <f t="shared" si="659"/>
        <v>MDH1B</v>
      </c>
      <c r="B7845" t="s">
        <v>161</v>
      </c>
      <c r="C7845">
        <v>207630161</v>
      </c>
      <c r="D7845" t="s">
        <v>3</v>
      </c>
      <c r="E7845">
        <v>24</v>
      </c>
      <c r="F7845" t="s">
        <v>7803</v>
      </c>
      <c r="G7845">
        <v>0.93145757046300004</v>
      </c>
    </row>
    <row r="7846" spans="1:7" x14ac:dyDescent="0.2">
      <c r="A7846" t="str">
        <f t="shared" si="659"/>
        <v>MDH1B</v>
      </c>
      <c r="B7846" t="s">
        <v>161</v>
      </c>
      <c r="C7846">
        <v>207630021</v>
      </c>
      <c r="D7846" t="s">
        <v>3</v>
      </c>
      <c r="E7846">
        <v>23</v>
      </c>
      <c r="F7846" t="s">
        <v>10640</v>
      </c>
      <c r="G7846">
        <v>0.949392382792</v>
      </c>
    </row>
    <row r="7847" spans="1:7" x14ac:dyDescent="0.2">
      <c r="A7847" t="str">
        <f t="shared" si="659"/>
        <v>MDH1B</v>
      </c>
      <c r="B7847" t="s">
        <v>161</v>
      </c>
      <c r="C7847">
        <v>207629973</v>
      </c>
      <c r="D7847" t="s">
        <v>3</v>
      </c>
      <c r="E7847">
        <v>26</v>
      </c>
      <c r="F7847" t="s">
        <v>10641</v>
      </c>
      <c r="G7847">
        <v>-4.7780344448900003E-2</v>
      </c>
    </row>
    <row r="7848" spans="1:7" x14ac:dyDescent="0.2">
      <c r="A7848" t="str">
        <f t="shared" si="659"/>
        <v>MDH1B</v>
      </c>
      <c r="B7848" t="s">
        <v>161</v>
      </c>
      <c r="C7848">
        <v>207629963</v>
      </c>
      <c r="D7848" t="s">
        <v>8</v>
      </c>
      <c r="E7848">
        <v>23</v>
      </c>
      <c r="F7848" t="s">
        <v>10642</v>
      </c>
      <c r="G7848">
        <v>0.95816432699599996</v>
      </c>
    </row>
    <row r="7849" spans="1:7" x14ac:dyDescent="0.2">
      <c r="A7849" t="str">
        <f t="shared" ref="A7849:A7858" si="660">"MEAF6"</f>
        <v>MEAF6</v>
      </c>
      <c r="B7849" t="s">
        <v>35</v>
      </c>
      <c r="C7849">
        <v>37980404</v>
      </c>
      <c r="D7849" t="s">
        <v>8</v>
      </c>
      <c r="E7849">
        <v>23</v>
      </c>
      <c r="F7849" t="s">
        <v>10643</v>
      </c>
      <c r="G7849">
        <v>5.32300509871E-2</v>
      </c>
    </row>
    <row r="7850" spans="1:7" x14ac:dyDescent="0.2">
      <c r="A7850" t="str">
        <f t="shared" si="660"/>
        <v>MEAF6</v>
      </c>
      <c r="B7850" t="s">
        <v>35</v>
      </c>
      <c r="C7850">
        <v>37980197</v>
      </c>
      <c r="D7850" t="s">
        <v>8</v>
      </c>
      <c r="E7850">
        <v>24</v>
      </c>
      <c r="F7850" t="s">
        <v>10644</v>
      </c>
      <c r="G7850">
        <v>-0.10506217050699999</v>
      </c>
    </row>
    <row r="7851" spans="1:7" x14ac:dyDescent="0.2">
      <c r="A7851" t="str">
        <f t="shared" si="660"/>
        <v>MEAF6</v>
      </c>
      <c r="B7851" t="s">
        <v>35</v>
      </c>
      <c r="C7851">
        <v>37980388</v>
      </c>
      <c r="D7851" t="s">
        <v>8</v>
      </c>
      <c r="E7851">
        <v>24</v>
      </c>
      <c r="F7851" t="s">
        <v>10645</v>
      </c>
      <c r="G7851">
        <v>0.40584028685099999</v>
      </c>
    </row>
    <row r="7852" spans="1:7" x14ac:dyDescent="0.2">
      <c r="A7852" t="str">
        <f t="shared" si="660"/>
        <v>MEAF6</v>
      </c>
      <c r="B7852" t="s">
        <v>35</v>
      </c>
      <c r="C7852">
        <v>37980343</v>
      </c>
      <c r="D7852" t="s">
        <v>3</v>
      </c>
      <c r="E7852">
        <v>24</v>
      </c>
      <c r="F7852" t="s">
        <v>10646</v>
      </c>
      <c r="G7852">
        <v>1.51984360883</v>
      </c>
    </row>
    <row r="7853" spans="1:7" x14ac:dyDescent="0.2">
      <c r="A7853" t="str">
        <f t="shared" si="660"/>
        <v>MEAF6</v>
      </c>
      <c r="B7853" t="s">
        <v>35</v>
      </c>
      <c r="C7853">
        <v>37980272</v>
      </c>
      <c r="D7853" t="s">
        <v>3</v>
      </c>
      <c r="E7853">
        <v>24</v>
      </c>
      <c r="F7853" t="s">
        <v>10647</v>
      </c>
      <c r="G7853">
        <v>0.60036942966700002</v>
      </c>
    </row>
    <row r="7854" spans="1:7" x14ac:dyDescent="0.2">
      <c r="A7854" t="str">
        <f t="shared" si="660"/>
        <v>MEAF6</v>
      </c>
      <c r="B7854" t="s">
        <v>35</v>
      </c>
      <c r="C7854">
        <v>37980121</v>
      </c>
      <c r="D7854" t="s">
        <v>3</v>
      </c>
      <c r="E7854">
        <v>24</v>
      </c>
      <c r="F7854" t="s">
        <v>10648</v>
      </c>
      <c r="G7854">
        <v>2.2677676226000001E-2</v>
      </c>
    </row>
    <row r="7855" spans="1:7" x14ac:dyDescent="0.2">
      <c r="A7855" t="str">
        <f t="shared" si="660"/>
        <v>MEAF6</v>
      </c>
      <c r="B7855" t="s">
        <v>35</v>
      </c>
      <c r="C7855">
        <v>37980094</v>
      </c>
      <c r="D7855" t="s">
        <v>3</v>
      </c>
      <c r="E7855">
        <v>24</v>
      </c>
      <c r="F7855" t="s">
        <v>10649</v>
      </c>
      <c r="G7855">
        <v>-9.3386901561300001E-2</v>
      </c>
    </row>
    <row r="7856" spans="1:7" x14ac:dyDescent="0.2">
      <c r="A7856" t="str">
        <f t="shared" si="660"/>
        <v>MEAF6</v>
      </c>
      <c r="B7856" t="s">
        <v>35</v>
      </c>
      <c r="C7856">
        <v>37980358</v>
      </c>
      <c r="D7856" t="s">
        <v>8</v>
      </c>
      <c r="E7856">
        <v>24</v>
      </c>
      <c r="F7856" t="s">
        <v>10650</v>
      </c>
      <c r="G7856">
        <v>0.87978696150400004</v>
      </c>
    </row>
    <row r="7857" spans="1:7" x14ac:dyDescent="0.2">
      <c r="A7857" t="str">
        <f t="shared" si="660"/>
        <v>MEAF6</v>
      </c>
      <c r="B7857" t="s">
        <v>35</v>
      </c>
      <c r="C7857">
        <v>37980158</v>
      </c>
      <c r="D7857" t="s">
        <v>3</v>
      </c>
      <c r="E7857">
        <v>24</v>
      </c>
      <c r="F7857" t="s">
        <v>10651</v>
      </c>
      <c r="G7857">
        <v>0.32047957970800001</v>
      </c>
    </row>
    <row r="7858" spans="1:7" x14ac:dyDescent="0.2">
      <c r="A7858" t="str">
        <f t="shared" si="660"/>
        <v>MEAF6</v>
      </c>
      <c r="B7858" t="s">
        <v>35</v>
      </c>
      <c r="C7858">
        <v>37980383</v>
      </c>
      <c r="D7858" t="s">
        <v>8</v>
      </c>
      <c r="E7858">
        <v>24</v>
      </c>
      <c r="F7858" t="s">
        <v>10652</v>
      </c>
      <c r="G7858">
        <v>0.28572952321900003</v>
      </c>
    </row>
    <row r="7859" spans="1:7" x14ac:dyDescent="0.2">
      <c r="A7859" t="str">
        <f t="shared" ref="A7859:A7868" si="661">"MED1"</f>
        <v>MED1</v>
      </c>
      <c r="B7859" t="s">
        <v>484</v>
      </c>
      <c r="C7859">
        <v>37607487</v>
      </c>
      <c r="D7859" t="s">
        <v>8</v>
      </c>
      <c r="E7859">
        <v>24</v>
      </c>
      <c r="F7859" t="s">
        <v>10653</v>
      </c>
      <c r="G7859">
        <v>0.47112731546199998</v>
      </c>
    </row>
    <row r="7860" spans="1:7" x14ac:dyDescent="0.2">
      <c r="A7860" t="str">
        <f t="shared" si="661"/>
        <v>MED1</v>
      </c>
      <c r="B7860" t="s">
        <v>484</v>
      </c>
      <c r="C7860">
        <v>37607339</v>
      </c>
      <c r="D7860" t="s">
        <v>3</v>
      </c>
      <c r="E7860">
        <v>24</v>
      </c>
      <c r="F7860" t="s">
        <v>10654</v>
      </c>
      <c r="G7860">
        <v>-1.52775734658E-2</v>
      </c>
    </row>
    <row r="7861" spans="1:7" x14ac:dyDescent="0.2">
      <c r="A7861" t="str">
        <f t="shared" si="661"/>
        <v>MED1</v>
      </c>
      <c r="B7861" t="s">
        <v>484</v>
      </c>
      <c r="C7861">
        <v>37607434</v>
      </c>
      <c r="D7861" t="s">
        <v>3</v>
      </c>
      <c r="E7861">
        <v>24</v>
      </c>
      <c r="F7861" t="s">
        <v>10655</v>
      </c>
      <c r="G7861">
        <v>0.78317410590600001</v>
      </c>
    </row>
    <row r="7862" spans="1:7" x14ac:dyDescent="0.2">
      <c r="A7862" t="str">
        <f t="shared" si="661"/>
        <v>MED1</v>
      </c>
      <c r="B7862" t="s">
        <v>484</v>
      </c>
      <c r="C7862">
        <v>37607502</v>
      </c>
      <c r="D7862" t="s">
        <v>3</v>
      </c>
      <c r="E7862">
        <v>23</v>
      </c>
      <c r="F7862" t="s">
        <v>10656</v>
      </c>
      <c r="G7862">
        <v>4.4110721801099997E-2</v>
      </c>
    </row>
    <row r="7863" spans="1:7" x14ac:dyDescent="0.2">
      <c r="A7863" t="str">
        <f t="shared" si="661"/>
        <v>MED1</v>
      </c>
      <c r="B7863" t="s">
        <v>484</v>
      </c>
      <c r="C7863">
        <v>37607464</v>
      </c>
      <c r="D7863" t="s">
        <v>8</v>
      </c>
      <c r="E7863">
        <v>24</v>
      </c>
      <c r="F7863" t="s">
        <v>10657</v>
      </c>
      <c r="G7863">
        <v>1.2185421737</v>
      </c>
    </row>
    <row r="7864" spans="1:7" x14ac:dyDescent="0.2">
      <c r="A7864" t="str">
        <f t="shared" si="661"/>
        <v>MED1</v>
      </c>
      <c r="B7864" t="s">
        <v>484</v>
      </c>
      <c r="C7864">
        <v>37607379</v>
      </c>
      <c r="D7864" t="s">
        <v>8</v>
      </c>
      <c r="E7864">
        <v>24</v>
      </c>
      <c r="F7864" t="s">
        <v>10658</v>
      </c>
      <c r="G7864">
        <v>0.45244811152499997</v>
      </c>
    </row>
    <row r="7865" spans="1:7" x14ac:dyDescent="0.2">
      <c r="A7865" t="str">
        <f t="shared" si="661"/>
        <v>MED1</v>
      </c>
      <c r="B7865" t="s">
        <v>484</v>
      </c>
      <c r="C7865">
        <v>37607412</v>
      </c>
      <c r="D7865" t="s">
        <v>8</v>
      </c>
      <c r="E7865">
        <v>23</v>
      </c>
      <c r="F7865" t="s">
        <v>10659</v>
      </c>
      <c r="G7865">
        <v>0.70384223676500002</v>
      </c>
    </row>
    <row r="7866" spans="1:7" x14ac:dyDescent="0.2">
      <c r="A7866" t="str">
        <f t="shared" si="661"/>
        <v>MED1</v>
      </c>
      <c r="B7866" t="s">
        <v>484</v>
      </c>
      <c r="C7866">
        <v>37607509</v>
      </c>
      <c r="D7866" t="s">
        <v>8</v>
      </c>
      <c r="E7866">
        <v>24</v>
      </c>
      <c r="F7866" t="s">
        <v>10660</v>
      </c>
      <c r="G7866">
        <v>0.76799472860100004</v>
      </c>
    </row>
    <row r="7867" spans="1:7" x14ac:dyDescent="0.2">
      <c r="A7867" t="str">
        <f t="shared" si="661"/>
        <v>MED1</v>
      </c>
      <c r="B7867" t="s">
        <v>484</v>
      </c>
      <c r="C7867">
        <v>37607247</v>
      </c>
      <c r="D7867" t="s">
        <v>3</v>
      </c>
      <c r="E7867">
        <v>22</v>
      </c>
      <c r="F7867" t="s">
        <v>10661</v>
      </c>
      <c r="G7867">
        <v>0.99828372039299995</v>
      </c>
    </row>
    <row r="7868" spans="1:7" x14ac:dyDescent="0.2">
      <c r="A7868" t="str">
        <f t="shared" si="661"/>
        <v>MED1</v>
      </c>
      <c r="B7868" t="s">
        <v>484</v>
      </c>
      <c r="C7868">
        <v>37607515</v>
      </c>
      <c r="D7868" t="s">
        <v>3</v>
      </c>
      <c r="E7868">
        <v>21</v>
      </c>
      <c r="F7868" t="s">
        <v>10662</v>
      </c>
      <c r="G7868">
        <v>6.7312306810500003E-2</v>
      </c>
    </row>
    <row r="7869" spans="1:7" x14ac:dyDescent="0.2">
      <c r="A7869" t="str">
        <f t="shared" ref="A7869:A7878" si="662">"MED10"</f>
        <v>MED10</v>
      </c>
      <c r="B7869" t="s">
        <v>64</v>
      </c>
      <c r="C7869">
        <v>6378504</v>
      </c>
      <c r="D7869" t="s">
        <v>8</v>
      </c>
      <c r="E7869">
        <v>24</v>
      </c>
      <c r="F7869" t="s">
        <v>10663</v>
      </c>
      <c r="G7869">
        <v>-5.9060639247499998E-2</v>
      </c>
    </row>
    <row r="7870" spans="1:7" x14ac:dyDescent="0.2">
      <c r="A7870" t="str">
        <f t="shared" si="662"/>
        <v>MED10</v>
      </c>
      <c r="B7870" t="s">
        <v>64</v>
      </c>
      <c r="C7870">
        <v>6378411</v>
      </c>
      <c r="D7870" t="s">
        <v>3</v>
      </c>
      <c r="E7870">
        <v>22</v>
      </c>
      <c r="F7870" t="s">
        <v>10664</v>
      </c>
      <c r="G7870">
        <v>0.98083104073899996</v>
      </c>
    </row>
    <row r="7871" spans="1:7" x14ac:dyDescent="0.2">
      <c r="A7871" t="str">
        <f t="shared" si="662"/>
        <v>MED10</v>
      </c>
      <c r="B7871" t="s">
        <v>64</v>
      </c>
      <c r="C7871">
        <v>6378536</v>
      </c>
      <c r="D7871" t="s">
        <v>3</v>
      </c>
      <c r="E7871">
        <v>24</v>
      </c>
      <c r="F7871" t="s">
        <v>10665</v>
      </c>
      <c r="G7871">
        <v>0.35517579531799998</v>
      </c>
    </row>
    <row r="7872" spans="1:7" x14ac:dyDescent="0.2">
      <c r="A7872" t="str">
        <f t="shared" si="662"/>
        <v>MED10</v>
      </c>
      <c r="B7872" t="s">
        <v>64</v>
      </c>
      <c r="C7872">
        <v>6378568</v>
      </c>
      <c r="D7872" t="s">
        <v>3</v>
      </c>
      <c r="E7872">
        <v>22</v>
      </c>
      <c r="F7872" t="s">
        <v>10666</v>
      </c>
      <c r="G7872">
        <v>1.09331046179</v>
      </c>
    </row>
    <row r="7873" spans="1:7" x14ac:dyDescent="0.2">
      <c r="A7873" t="str">
        <f t="shared" si="662"/>
        <v>MED10</v>
      </c>
      <c r="B7873" t="s">
        <v>64</v>
      </c>
      <c r="C7873">
        <v>6378652</v>
      </c>
      <c r="D7873" t="s">
        <v>3</v>
      </c>
      <c r="E7873">
        <v>24</v>
      </c>
      <c r="F7873" t="s">
        <v>10667</v>
      </c>
      <c r="G7873">
        <v>0.38149894436600001</v>
      </c>
    </row>
    <row r="7874" spans="1:7" x14ac:dyDescent="0.2">
      <c r="A7874" t="str">
        <f t="shared" si="662"/>
        <v>MED10</v>
      </c>
      <c r="B7874" t="s">
        <v>64</v>
      </c>
      <c r="C7874">
        <v>6378598</v>
      </c>
      <c r="D7874" t="s">
        <v>3</v>
      </c>
      <c r="E7874">
        <v>24</v>
      </c>
      <c r="F7874" t="s">
        <v>10668</v>
      </c>
      <c r="G7874">
        <v>4.9676673688800001E-2</v>
      </c>
    </row>
    <row r="7875" spans="1:7" x14ac:dyDescent="0.2">
      <c r="A7875" t="str">
        <f t="shared" si="662"/>
        <v>MED10</v>
      </c>
      <c r="B7875" t="s">
        <v>64</v>
      </c>
      <c r="C7875">
        <v>6378639</v>
      </c>
      <c r="D7875" t="s">
        <v>3</v>
      </c>
      <c r="E7875">
        <v>23</v>
      </c>
      <c r="F7875" t="s">
        <v>10669</v>
      </c>
      <c r="G7875">
        <v>0.92585849746799997</v>
      </c>
    </row>
    <row r="7876" spans="1:7" x14ac:dyDescent="0.2">
      <c r="A7876" t="str">
        <f t="shared" si="662"/>
        <v>MED10</v>
      </c>
      <c r="B7876" t="s">
        <v>64</v>
      </c>
      <c r="C7876">
        <v>6378708</v>
      </c>
      <c r="D7876" t="s">
        <v>8</v>
      </c>
      <c r="E7876">
        <v>24</v>
      </c>
      <c r="F7876" t="s">
        <v>10670</v>
      </c>
      <c r="G7876">
        <v>6.7950977399200002E-2</v>
      </c>
    </row>
    <row r="7877" spans="1:7" x14ac:dyDescent="0.2">
      <c r="A7877" t="str">
        <f t="shared" si="662"/>
        <v>MED10</v>
      </c>
      <c r="B7877" t="s">
        <v>64</v>
      </c>
      <c r="C7877">
        <v>6378735</v>
      </c>
      <c r="D7877" t="s">
        <v>8</v>
      </c>
      <c r="E7877">
        <v>24</v>
      </c>
      <c r="F7877" t="s">
        <v>10671</v>
      </c>
      <c r="G7877">
        <v>3.4195219005500002E-2</v>
      </c>
    </row>
    <row r="7878" spans="1:7" x14ac:dyDescent="0.2">
      <c r="A7878" t="str">
        <f t="shared" si="662"/>
        <v>MED10</v>
      </c>
      <c r="B7878" t="s">
        <v>64</v>
      </c>
      <c r="C7878">
        <v>6378755</v>
      </c>
      <c r="D7878" t="s">
        <v>8</v>
      </c>
      <c r="E7878">
        <v>24</v>
      </c>
      <c r="F7878" t="s">
        <v>10672</v>
      </c>
      <c r="G7878">
        <v>8.0988654564499996E-2</v>
      </c>
    </row>
    <row r="7879" spans="1:7" x14ac:dyDescent="0.2">
      <c r="A7879" t="str">
        <f t="shared" ref="A7879:A7888" si="663">"MED11"</f>
        <v>MED11</v>
      </c>
      <c r="B7879" t="s">
        <v>484</v>
      </c>
      <c r="C7879">
        <v>4634896</v>
      </c>
      <c r="D7879" t="s">
        <v>8</v>
      </c>
      <c r="E7879">
        <v>24</v>
      </c>
      <c r="F7879" t="s">
        <v>10673</v>
      </c>
      <c r="G7879">
        <v>0.20399350193900001</v>
      </c>
    </row>
    <row r="7880" spans="1:7" x14ac:dyDescent="0.2">
      <c r="A7880" t="str">
        <f t="shared" si="663"/>
        <v>MED11</v>
      </c>
      <c r="B7880" t="s">
        <v>484</v>
      </c>
      <c r="C7880">
        <v>4634713</v>
      </c>
      <c r="D7880" t="s">
        <v>3</v>
      </c>
      <c r="E7880">
        <v>24</v>
      </c>
      <c r="F7880" t="s">
        <v>10674</v>
      </c>
      <c r="G7880">
        <v>-2.9343561365999998E-2</v>
      </c>
    </row>
    <row r="7881" spans="1:7" x14ac:dyDescent="0.2">
      <c r="A7881" t="str">
        <f t="shared" si="663"/>
        <v>MED11</v>
      </c>
      <c r="B7881" t="s">
        <v>484</v>
      </c>
      <c r="C7881">
        <v>4634772</v>
      </c>
      <c r="D7881" t="s">
        <v>3</v>
      </c>
      <c r="E7881">
        <v>24</v>
      </c>
      <c r="F7881" t="s">
        <v>10675</v>
      </c>
      <c r="G7881">
        <v>0.52280130963399996</v>
      </c>
    </row>
    <row r="7882" spans="1:7" x14ac:dyDescent="0.2">
      <c r="A7882" t="str">
        <f t="shared" si="663"/>
        <v>MED11</v>
      </c>
      <c r="B7882" t="s">
        <v>484</v>
      </c>
      <c r="C7882">
        <v>4634798</v>
      </c>
      <c r="D7882" t="s">
        <v>3</v>
      </c>
      <c r="E7882">
        <v>24</v>
      </c>
      <c r="F7882" t="s">
        <v>10676</v>
      </c>
      <c r="G7882">
        <v>5.3353466989800001E-3</v>
      </c>
    </row>
    <row r="7883" spans="1:7" x14ac:dyDescent="0.2">
      <c r="A7883" t="str">
        <f t="shared" si="663"/>
        <v>MED11</v>
      </c>
      <c r="B7883" t="s">
        <v>484</v>
      </c>
      <c r="C7883">
        <v>4634751</v>
      </c>
      <c r="D7883" t="s">
        <v>8</v>
      </c>
      <c r="E7883">
        <v>24</v>
      </c>
      <c r="F7883" t="s">
        <v>10677</v>
      </c>
      <c r="G7883">
        <v>0.902183980893</v>
      </c>
    </row>
    <row r="7884" spans="1:7" x14ac:dyDescent="0.2">
      <c r="A7884" t="str">
        <f t="shared" si="663"/>
        <v>MED11</v>
      </c>
      <c r="B7884" t="s">
        <v>484</v>
      </c>
      <c r="C7884">
        <v>4634763</v>
      </c>
      <c r="D7884" t="s">
        <v>8</v>
      </c>
      <c r="E7884">
        <v>24</v>
      </c>
      <c r="F7884" t="s">
        <v>10678</v>
      </c>
      <c r="G7884">
        <v>1.5195611972500001</v>
      </c>
    </row>
    <row r="7885" spans="1:7" x14ac:dyDescent="0.2">
      <c r="A7885" t="str">
        <f t="shared" si="663"/>
        <v>MED11</v>
      </c>
      <c r="B7885" t="s">
        <v>484</v>
      </c>
      <c r="C7885">
        <v>4634841</v>
      </c>
      <c r="D7885" t="s">
        <v>8</v>
      </c>
      <c r="E7885">
        <v>24</v>
      </c>
      <c r="F7885" t="s">
        <v>10679</v>
      </c>
      <c r="G7885">
        <v>-1.6625789531299999E-2</v>
      </c>
    </row>
    <row r="7886" spans="1:7" x14ac:dyDescent="0.2">
      <c r="A7886" t="str">
        <f t="shared" si="663"/>
        <v>MED11</v>
      </c>
      <c r="B7886" t="s">
        <v>484</v>
      </c>
      <c r="C7886">
        <v>4634915</v>
      </c>
      <c r="D7886" t="s">
        <v>8</v>
      </c>
      <c r="E7886">
        <v>23</v>
      </c>
      <c r="F7886" t="s">
        <v>10680</v>
      </c>
      <c r="G7886">
        <v>0.49250450682800001</v>
      </c>
    </row>
    <row r="7887" spans="1:7" x14ac:dyDescent="0.2">
      <c r="A7887" t="str">
        <f t="shared" si="663"/>
        <v>MED11</v>
      </c>
      <c r="B7887" t="s">
        <v>484</v>
      </c>
      <c r="C7887">
        <v>4634925</v>
      </c>
      <c r="D7887" t="s">
        <v>8</v>
      </c>
      <c r="E7887">
        <v>24</v>
      </c>
      <c r="F7887" t="s">
        <v>10681</v>
      </c>
      <c r="G7887">
        <v>0.57825482185499999</v>
      </c>
    </row>
    <row r="7888" spans="1:7" x14ac:dyDescent="0.2">
      <c r="A7888" t="str">
        <f t="shared" si="663"/>
        <v>MED11</v>
      </c>
      <c r="B7888" t="s">
        <v>484</v>
      </c>
      <c r="C7888">
        <v>4634994</v>
      </c>
      <c r="D7888" t="s">
        <v>8</v>
      </c>
      <c r="E7888">
        <v>24</v>
      </c>
      <c r="F7888" t="s">
        <v>10682</v>
      </c>
      <c r="G7888">
        <v>7.5968175694499998E-2</v>
      </c>
    </row>
    <row r="7889" spans="1:7" x14ac:dyDescent="0.2">
      <c r="A7889" t="str">
        <f t="shared" ref="A7889:A7904" si="664">"MED12"</f>
        <v>MED12</v>
      </c>
      <c r="B7889" t="s">
        <v>172</v>
      </c>
      <c r="C7889">
        <v>70338541</v>
      </c>
      <c r="D7889" t="s">
        <v>3</v>
      </c>
      <c r="E7889">
        <v>23</v>
      </c>
      <c r="F7889" t="s">
        <v>10683</v>
      </c>
      <c r="G7889">
        <v>0.91448309279600004</v>
      </c>
    </row>
    <row r="7890" spans="1:7" x14ac:dyDescent="0.2">
      <c r="A7890" t="str">
        <f t="shared" si="664"/>
        <v>MED12</v>
      </c>
      <c r="B7890" t="s">
        <v>172</v>
      </c>
      <c r="C7890">
        <v>70338668</v>
      </c>
      <c r="D7890" t="s">
        <v>3</v>
      </c>
      <c r="E7890">
        <v>23</v>
      </c>
      <c r="F7890" t="s">
        <v>10684</v>
      </c>
      <c r="G7890">
        <v>0.61781680047700005</v>
      </c>
    </row>
    <row r="7891" spans="1:7" x14ac:dyDescent="0.2">
      <c r="A7891" t="str">
        <f t="shared" si="664"/>
        <v>MED12</v>
      </c>
      <c r="B7891" t="s">
        <v>172</v>
      </c>
      <c r="C7891">
        <v>70338593</v>
      </c>
      <c r="D7891" t="s">
        <v>8</v>
      </c>
      <c r="E7891">
        <v>22</v>
      </c>
      <c r="F7891" t="s">
        <v>10685</v>
      </c>
      <c r="G7891">
        <v>0.97861688446600004</v>
      </c>
    </row>
    <row r="7892" spans="1:7" x14ac:dyDescent="0.2">
      <c r="A7892" t="str">
        <f t="shared" si="664"/>
        <v>MED12</v>
      </c>
      <c r="B7892" t="s">
        <v>172</v>
      </c>
      <c r="C7892">
        <v>70338661</v>
      </c>
      <c r="D7892" t="s">
        <v>8</v>
      </c>
      <c r="E7892">
        <v>24</v>
      </c>
      <c r="F7892" t="s">
        <v>10686</v>
      </c>
      <c r="G7892">
        <v>8.7197778515399997E-3</v>
      </c>
    </row>
    <row r="7893" spans="1:7" x14ac:dyDescent="0.2">
      <c r="A7893" t="str">
        <f t="shared" si="664"/>
        <v>MED12</v>
      </c>
      <c r="B7893" t="s">
        <v>172</v>
      </c>
      <c r="C7893">
        <v>70338639</v>
      </c>
      <c r="D7893" t="s">
        <v>8</v>
      </c>
      <c r="E7893">
        <v>24</v>
      </c>
      <c r="F7893" t="s">
        <v>10687</v>
      </c>
      <c r="G7893">
        <v>0.86825527901699995</v>
      </c>
    </row>
    <row r="7894" spans="1:7" x14ac:dyDescent="0.2">
      <c r="A7894" t="str">
        <f t="shared" si="664"/>
        <v>MED12</v>
      </c>
      <c r="B7894" t="s">
        <v>172</v>
      </c>
      <c r="C7894">
        <v>70338685</v>
      </c>
      <c r="D7894" t="s">
        <v>8</v>
      </c>
      <c r="E7894">
        <v>23</v>
      </c>
      <c r="F7894" t="s">
        <v>10688</v>
      </c>
      <c r="G7894">
        <v>0.47693803307299998</v>
      </c>
    </row>
    <row r="7895" spans="1:7" x14ac:dyDescent="0.2">
      <c r="A7895" t="str">
        <f t="shared" si="664"/>
        <v>MED12</v>
      </c>
      <c r="B7895" t="s">
        <v>172</v>
      </c>
      <c r="C7895">
        <v>70338599</v>
      </c>
      <c r="D7895" t="s">
        <v>8</v>
      </c>
      <c r="E7895">
        <v>22</v>
      </c>
      <c r="F7895" t="s">
        <v>10689</v>
      </c>
      <c r="G7895">
        <v>-2.0983866681E-2</v>
      </c>
    </row>
    <row r="7896" spans="1:7" x14ac:dyDescent="0.2">
      <c r="A7896" t="str">
        <f t="shared" si="664"/>
        <v>MED12</v>
      </c>
      <c r="B7896" t="s">
        <v>172</v>
      </c>
      <c r="C7896">
        <v>70338639</v>
      </c>
      <c r="D7896" t="s">
        <v>8</v>
      </c>
      <c r="E7896">
        <v>23</v>
      </c>
      <c r="F7896" t="s">
        <v>10690</v>
      </c>
      <c r="G7896">
        <v>1.04416195412</v>
      </c>
    </row>
    <row r="7897" spans="1:7" x14ac:dyDescent="0.2">
      <c r="A7897" t="str">
        <f t="shared" si="664"/>
        <v>MED12</v>
      </c>
      <c r="B7897" t="s">
        <v>172</v>
      </c>
      <c r="C7897">
        <v>70338685</v>
      </c>
      <c r="D7897" t="s">
        <v>8</v>
      </c>
      <c r="E7897">
        <v>24</v>
      </c>
      <c r="F7897" t="s">
        <v>10691</v>
      </c>
      <c r="G7897">
        <v>0.47007755373600002</v>
      </c>
    </row>
    <row r="7898" spans="1:7" x14ac:dyDescent="0.2">
      <c r="A7898" t="str">
        <f t="shared" si="664"/>
        <v>MED12</v>
      </c>
      <c r="B7898" t="s">
        <v>172</v>
      </c>
      <c r="C7898">
        <v>70338610</v>
      </c>
      <c r="D7898" t="s">
        <v>8</v>
      </c>
      <c r="E7898">
        <v>24</v>
      </c>
      <c r="F7898" t="s">
        <v>10692</v>
      </c>
      <c r="G7898">
        <v>0.62100173992200003</v>
      </c>
    </row>
    <row r="7899" spans="1:7" x14ac:dyDescent="0.2">
      <c r="A7899" t="str">
        <f t="shared" si="664"/>
        <v>MED12</v>
      </c>
      <c r="B7899" t="s">
        <v>172</v>
      </c>
      <c r="C7899">
        <v>70338541</v>
      </c>
      <c r="D7899" t="s">
        <v>3</v>
      </c>
      <c r="E7899">
        <v>24</v>
      </c>
      <c r="F7899" t="s">
        <v>10693</v>
      </c>
      <c r="G7899">
        <v>0.81229972106000004</v>
      </c>
    </row>
    <row r="7900" spans="1:7" x14ac:dyDescent="0.2">
      <c r="A7900" t="str">
        <f t="shared" si="664"/>
        <v>MED12</v>
      </c>
      <c r="B7900" t="s">
        <v>172</v>
      </c>
      <c r="C7900">
        <v>70338547</v>
      </c>
      <c r="D7900" t="s">
        <v>3</v>
      </c>
      <c r="E7900">
        <v>24</v>
      </c>
      <c r="F7900" t="s">
        <v>10694</v>
      </c>
      <c r="G7900">
        <v>0.97722116141600002</v>
      </c>
    </row>
    <row r="7901" spans="1:7" x14ac:dyDescent="0.2">
      <c r="A7901" t="str">
        <f t="shared" si="664"/>
        <v>MED12</v>
      </c>
      <c r="B7901" t="s">
        <v>172</v>
      </c>
      <c r="C7901">
        <v>70338569</v>
      </c>
      <c r="D7901" t="s">
        <v>3</v>
      </c>
      <c r="E7901">
        <v>23</v>
      </c>
      <c r="F7901" t="s">
        <v>10695</v>
      </c>
      <c r="G7901">
        <v>0.96932913897600004</v>
      </c>
    </row>
    <row r="7902" spans="1:7" x14ac:dyDescent="0.2">
      <c r="A7902" t="str">
        <f t="shared" si="664"/>
        <v>MED12</v>
      </c>
      <c r="B7902" t="s">
        <v>172</v>
      </c>
      <c r="C7902">
        <v>70338667</v>
      </c>
      <c r="D7902" t="s">
        <v>3</v>
      </c>
      <c r="E7902">
        <v>24</v>
      </c>
      <c r="F7902" t="s">
        <v>10696</v>
      </c>
      <c r="G7902">
        <v>0.39483928829199999</v>
      </c>
    </row>
    <row r="7903" spans="1:7" x14ac:dyDescent="0.2">
      <c r="A7903" t="str">
        <f t="shared" si="664"/>
        <v>MED12</v>
      </c>
      <c r="B7903" t="s">
        <v>172</v>
      </c>
      <c r="C7903">
        <v>70338617</v>
      </c>
      <c r="D7903" t="s">
        <v>8</v>
      </c>
      <c r="E7903">
        <v>24</v>
      </c>
      <c r="F7903" t="s">
        <v>10697</v>
      </c>
      <c r="G7903">
        <v>-6.6496917450299996E-3</v>
      </c>
    </row>
    <row r="7904" spans="1:7" x14ac:dyDescent="0.2">
      <c r="A7904" t="str">
        <f t="shared" si="664"/>
        <v>MED12</v>
      </c>
      <c r="B7904" t="s">
        <v>172</v>
      </c>
      <c r="C7904">
        <v>70338598</v>
      </c>
      <c r="D7904" t="s">
        <v>8</v>
      </c>
      <c r="E7904">
        <v>23</v>
      </c>
      <c r="F7904" t="s">
        <v>10698</v>
      </c>
      <c r="G7904">
        <v>4.2938965112800001E-2</v>
      </c>
    </row>
    <row r="7905" spans="1:7" x14ac:dyDescent="0.2">
      <c r="A7905" t="str">
        <f t="shared" ref="A7905:A7914" si="665">"MED14"</f>
        <v>MED14</v>
      </c>
      <c r="B7905" t="s">
        <v>172</v>
      </c>
      <c r="C7905">
        <v>40594779</v>
      </c>
      <c r="D7905" t="s">
        <v>8</v>
      </c>
      <c r="E7905">
        <v>24</v>
      </c>
      <c r="F7905" t="s">
        <v>10699</v>
      </c>
      <c r="G7905">
        <v>0.45696431352200001</v>
      </c>
    </row>
    <row r="7906" spans="1:7" x14ac:dyDescent="0.2">
      <c r="A7906" t="str">
        <f t="shared" si="665"/>
        <v>MED14</v>
      </c>
      <c r="B7906" t="s">
        <v>172</v>
      </c>
      <c r="C7906">
        <v>40594752</v>
      </c>
      <c r="D7906" t="s">
        <v>8</v>
      </c>
      <c r="E7906">
        <v>24</v>
      </c>
      <c r="F7906" t="s">
        <v>10700</v>
      </c>
      <c r="G7906">
        <v>0.97636158310599996</v>
      </c>
    </row>
    <row r="7907" spans="1:7" x14ac:dyDescent="0.2">
      <c r="A7907" t="str">
        <f t="shared" si="665"/>
        <v>MED14</v>
      </c>
      <c r="B7907" t="s">
        <v>172</v>
      </c>
      <c r="C7907">
        <v>40594680</v>
      </c>
      <c r="D7907" t="s">
        <v>8</v>
      </c>
      <c r="E7907">
        <v>24</v>
      </c>
      <c r="F7907" t="s">
        <v>10701</v>
      </c>
      <c r="G7907">
        <v>0.80357090668300002</v>
      </c>
    </row>
    <row r="7908" spans="1:7" x14ac:dyDescent="0.2">
      <c r="A7908" t="str">
        <f t="shared" si="665"/>
        <v>MED14</v>
      </c>
      <c r="B7908" t="s">
        <v>172</v>
      </c>
      <c r="C7908">
        <v>40594705</v>
      </c>
      <c r="D7908" t="s">
        <v>8</v>
      </c>
      <c r="E7908">
        <v>22</v>
      </c>
      <c r="F7908" t="s">
        <v>10702</v>
      </c>
      <c r="G7908">
        <v>0.52762647936200002</v>
      </c>
    </row>
    <row r="7909" spans="1:7" x14ac:dyDescent="0.2">
      <c r="A7909" t="str">
        <f t="shared" si="665"/>
        <v>MED14</v>
      </c>
      <c r="B7909" t="s">
        <v>172</v>
      </c>
      <c r="C7909">
        <v>40594783</v>
      </c>
      <c r="D7909" t="s">
        <v>3</v>
      </c>
      <c r="E7909">
        <v>24</v>
      </c>
      <c r="F7909" t="s">
        <v>10703</v>
      </c>
      <c r="G7909">
        <v>1.22006751021</v>
      </c>
    </row>
    <row r="7910" spans="1:7" x14ac:dyDescent="0.2">
      <c r="A7910" t="str">
        <f t="shared" si="665"/>
        <v>MED14</v>
      </c>
      <c r="B7910" t="s">
        <v>172</v>
      </c>
      <c r="C7910">
        <v>40594768</v>
      </c>
      <c r="D7910" t="s">
        <v>3</v>
      </c>
      <c r="E7910">
        <v>24</v>
      </c>
      <c r="F7910" t="s">
        <v>10704</v>
      </c>
      <c r="G7910">
        <v>0.289600138911</v>
      </c>
    </row>
    <row r="7911" spans="1:7" x14ac:dyDescent="0.2">
      <c r="A7911" t="str">
        <f t="shared" si="665"/>
        <v>MED14</v>
      </c>
      <c r="B7911" t="s">
        <v>172</v>
      </c>
      <c r="C7911">
        <v>40594738</v>
      </c>
      <c r="D7911" t="s">
        <v>3</v>
      </c>
      <c r="E7911">
        <v>23</v>
      </c>
      <c r="F7911" t="s">
        <v>10705</v>
      </c>
      <c r="G7911">
        <v>0.59006125025599998</v>
      </c>
    </row>
    <row r="7912" spans="1:7" x14ac:dyDescent="0.2">
      <c r="A7912" t="str">
        <f t="shared" si="665"/>
        <v>MED14</v>
      </c>
      <c r="B7912" t="s">
        <v>172</v>
      </c>
      <c r="C7912">
        <v>40594620</v>
      </c>
      <c r="D7912" t="s">
        <v>3</v>
      </c>
      <c r="E7912">
        <v>24</v>
      </c>
      <c r="F7912" t="s">
        <v>10706</v>
      </c>
      <c r="G7912">
        <v>2.9452483327500001E-2</v>
      </c>
    </row>
    <row r="7913" spans="1:7" x14ac:dyDescent="0.2">
      <c r="A7913" t="str">
        <f t="shared" si="665"/>
        <v>MED14</v>
      </c>
      <c r="B7913" t="s">
        <v>172</v>
      </c>
      <c r="C7913">
        <v>40594514</v>
      </c>
      <c r="D7913" t="s">
        <v>3</v>
      </c>
      <c r="E7913">
        <v>24</v>
      </c>
      <c r="F7913" t="s">
        <v>10707</v>
      </c>
      <c r="G7913">
        <v>3.7284980744400002E-2</v>
      </c>
    </row>
    <row r="7914" spans="1:7" x14ac:dyDescent="0.2">
      <c r="A7914" t="str">
        <f t="shared" si="665"/>
        <v>MED14</v>
      </c>
      <c r="B7914" t="s">
        <v>172</v>
      </c>
      <c r="C7914">
        <v>40594747</v>
      </c>
      <c r="D7914" t="s">
        <v>8</v>
      </c>
      <c r="E7914">
        <v>24</v>
      </c>
      <c r="F7914" t="s">
        <v>10708</v>
      </c>
      <c r="G7914">
        <v>0.73779123854399997</v>
      </c>
    </row>
    <row r="7915" spans="1:7" x14ac:dyDescent="0.2">
      <c r="A7915" t="str">
        <f t="shared" ref="A7915:A7934" si="666">"MED16"</f>
        <v>MED16</v>
      </c>
      <c r="B7915" t="s">
        <v>245</v>
      </c>
      <c r="C7915">
        <v>893146</v>
      </c>
      <c r="D7915" t="s">
        <v>8</v>
      </c>
      <c r="E7915">
        <v>24</v>
      </c>
      <c r="F7915" t="s">
        <v>10709</v>
      </c>
      <c r="G7915">
        <v>-0.112682251715</v>
      </c>
    </row>
    <row r="7916" spans="1:7" x14ac:dyDescent="0.2">
      <c r="A7916" t="str">
        <f t="shared" si="666"/>
        <v>MED16</v>
      </c>
      <c r="B7916" t="s">
        <v>245</v>
      </c>
      <c r="C7916">
        <v>893113</v>
      </c>
      <c r="D7916" t="s">
        <v>8</v>
      </c>
      <c r="E7916">
        <v>23</v>
      </c>
      <c r="F7916" t="s">
        <v>10710</v>
      </c>
      <c r="G7916">
        <v>0.54644207327299998</v>
      </c>
    </row>
    <row r="7917" spans="1:7" x14ac:dyDescent="0.2">
      <c r="A7917" t="str">
        <f t="shared" si="666"/>
        <v>MED16</v>
      </c>
      <c r="B7917" t="s">
        <v>245</v>
      </c>
      <c r="C7917">
        <v>893062</v>
      </c>
      <c r="D7917" t="s">
        <v>8</v>
      </c>
      <c r="E7917">
        <v>22</v>
      </c>
      <c r="F7917" t="s">
        <v>10711</v>
      </c>
      <c r="G7917">
        <v>6.4673220960600006E-2</v>
      </c>
    </row>
    <row r="7918" spans="1:7" x14ac:dyDescent="0.2">
      <c r="A7918" t="str">
        <f t="shared" si="666"/>
        <v>MED16</v>
      </c>
      <c r="B7918" t="s">
        <v>245</v>
      </c>
      <c r="C7918">
        <v>891135</v>
      </c>
      <c r="D7918" t="s">
        <v>8</v>
      </c>
      <c r="E7918">
        <v>24</v>
      </c>
      <c r="F7918" t="s">
        <v>10712</v>
      </c>
      <c r="G7918">
        <v>7.7731756252100003E-3</v>
      </c>
    </row>
    <row r="7919" spans="1:7" x14ac:dyDescent="0.2">
      <c r="A7919" t="str">
        <f t="shared" si="666"/>
        <v>MED16</v>
      </c>
      <c r="B7919" t="s">
        <v>245</v>
      </c>
      <c r="C7919">
        <v>891024</v>
      </c>
      <c r="D7919" t="s">
        <v>8</v>
      </c>
      <c r="E7919">
        <v>24</v>
      </c>
      <c r="F7919" t="s">
        <v>10713</v>
      </c>
      <c r="G7919">
        <v>6.6062135192700003E-2</v>
      </c>
    </row>
    <row r="7920" spans="1:7" x14ac:dyDescent="0.2">
      <c r="A7920" t="str">
        <f t="shared" si="666"/>
        <v>MED16</v>
      </c>
      <c r="B7920" t="s">
        <v>245</v>
      </c>
      <c r="C7920">
        <v>891018</v>
      </c>
      <c r="D7920" t="s">
        <v>8</v>
      </c>
      <c r="E7920">
        <v>23</v>
      </c>
      <c r="F7920" t="s">
        <v>10714</v>
      </c>
      <c r="G7920">
        <v>2.69512957315E-2</v>
      </c>
    </row>
    <row r="7921" spans="1:7" x14ac:dyDescent="0.2">
      <c r="A7921" t="str">
        <f t="shared" si="666"/>
        <v>MED16</v>
      </c>
      <c r="B7921" t="s">
        <v>245</v>
      </c>
      <c r="C7921">
        <v>891012</v>
      </c>
      <c r="D7921" t="s">
        <v>8</v>
      </c>
      <c r="E7921">
        <v>23</v>
      </c>
      <c r="F7921" t="s">
        <v>10715</v>
      </c>
      <c r="G7921">
        <v>7.5737340472100002E-3</v>
      </c>
    </row>
    <row r="7922" spans="1:7" x14ac:dyDescent="0.2">
      <c r="A7922" t="str">
        <f t="shared" si="666"/>
        <v>MED16</v>
      </c>
      <c r="B7922" t="s">
        <v>245</v>
      </c>
      <c r="C7922">
        <v>890938</v>
      </c>
      <c r="D7922" t="s">
        <v>8</v>
      </c>
      <c r="E7922">
        <v>24</v>
      </c>
      <c r="F7922" t="s">
        <v>10716</v>
      </c>
      <c r="G7922">
        <v>-0.21981166750799999</v>
      </c>
    </row>
    <row r="7923" spans="1:7" x14ac:dyDescent="0.2">
      <c r="A7923" t="str">
        <f t="shared" si="666"/>
        <v>MED16</v>
      </c>
      <c r="B7923" t="s">
        <v>245</v>
      </c>
      <c r="C7923">
        <v>890928</v>
      </c>
      <c r="D7923" t="s">
        <v>8</v>
      </c>
      <c r="E7923">
        <v>24</v>
      </c>
      <c r="F7923" t="s">
        <v>10717</v>
      </c>
      <c r="G7923">
        <v>7.0698163246199999E-2</v>
      </c>
    </row>
    <row r="7924" spans="1:7" x14ac:dyDescent="0.2">
      <c r="A7924" t="str">
        <f t="shared" si="666"/>
        <v>MED16</v>
      </c>
      <c r="B7924" t="s">
        <v>245</v>
      </c>
      <c r="C7924">
        <v>890913</v>
      </c>
      <c r="D7924" t="s">
        <v>8</v>
      </c>
      <c r="E7924">
        <v>24</v>
      </c>
      <c r="F7924" t="s">
        <v>10718</v>
      </c>
      <c r="G7924">
        <v>1.6418780259199999E-2</v>
      </c>
    </row>
    <row r="7925" spans="1:7" x14ac:dyDescent="0.2">
      <c r="A7925" t="str">
        <f t="shared" si="666"/>
        <v>MED16</v>
      </c>
      <c r="B7925" t="s">
        <v>245</v>
      </c>
      <c r="C7925">
        <v>893201</v>
      </c>
      <c r="D7925" t="s">
        <v>3</v>
      </c>
      <c r="E7925">
        <v>24</v>
      </c>
      <c r="F7925" t="s">
        <v>10719</v>
      </c>
      <c r="G7925">
        <v>1.0502493772199999</v>
      </c>
    </row>
    <row r="7926" spans="1:7" x14ac:dyDescent="0.2">
      <c r="A7926" t="str">
        <f t="shared" si="666"/>
        <v>MED16</v>
      </c>
      <c r="B7926" t="s">
        <v>245</v>
      </c>
      <c r="C7926">
        <v>893155</v>
      </c>
      <c r="D7926" t="s">
        <v>3</v>
      </c>
      <c r="E7926">
        <v>24</v>
      </c>
      <c r="F7926" t="s">
        <v>10720</v>
      </c>
      <c r="G7926">
        <v>1.1651723626399999</v>
      </c>
    </row>
    <row r="7927" spans="1:7" x14ac:dyDescent="0.2">
      <c r="A7927" t="str">
        <f t="shared" si="666"/>
        <v>MED16</v>
      </c>
      <c r="B7927" t="s">
        <v>245</v>
      </c>
      <c r="C7927">
        <v>893133</v>
      </c>
      <c r="D7927" t="s">
        <v>3</v>
      </c>
      <c r="E7927">
        <v>23</v>
      </c>
      <c r="F7927" t="s">
        <v>10721</v>
      </c>
      <c r="G7927">
        <v>0.78457826013900001</v>
      </c>
    </row>
    <row r="7928" spans="1:7" x14ac:dyDescent="0.2">
      <c r="A7928" t="str">
        <f t="shared" si="666"/>
        <v>MED16</v>
      </c>
      <c r="B7928" t="s">
        <v>245</v>
      </c>
      <c r="C7928">
        <v>893084</v>
      </c>
      <c r="D7928" t="s">
        <v>3</v>
      </c>
      <c r="E7928">
        <v>23</v>
      </c>
      <c r="F7928" t="s">
        <v>10722</v>
      </c>
      <c r="G7928">
        <v>0.13919770324200001</v>
      </c>
    </row>
    <row r="7929" spans="1:7" x14ac:dyDescent="0.2">
      <c r="A7929" t="str">
        <f t="shared" si="666"/>
        <v>MED16</v>
      </c>
      <c r="B7929" t="s">
        <v>245</v>
      </c>
      <c r="C7929">
        <v>893050</v>
      </c>
      <c r="D7929" t="s">
        <v>3</v>
      </c>
      <c r="E7929">
        <v>24</v>
      </c>
      <c r="F7929" t="s">
        <v>10723</v>
      </c>
      <c r="G7929">
        <v>-0.11663615289400001</v>
      </c>
    </row>
    <row r="7930" spans="1:7" x14ac:dyDescent="0.2">
      <c r="A7930" t="str">
        <f t="shared" si="666"/>
        <v>MED16</v>
      </c>
      <c r="B7930" t="s">
        <v>245</v>
      </c>
      <c r="C7930">
        <v>893010</v>
      </c>
      <c r="D7930" t="s">
        <v>3</v>
      </c>
      <c r="E7930">
        <v>24</v>
      </c>
      <c r="F7930" t="s">
        <v>10724</v>
      </c>
      <c r="G7930">
        <v>0.199760029279</v>
      </c>
    </row>
    <row r="7931" spans="1:7" x14ac:dyDescent="0.2">
      <c r="A7931" t="str">
        <f t="shared" si="666"/>
        <v>MED16</v>
      </c>
      <c r="B7931" t="s">
        <v>245</v>
      </c>
      <c r="C7931">
        <v>892996</v>
      </c>
      <c r="D7931" t="s">
        <v>3</v>
      </c>
      <c r="E7931">
        <v>23</v>
      </c>
      <c r="F7931" t="s">
        <v>10725</v>
      </c>
      <c r="G7931">
        <v>0.52734393694799997</v>
      </c>
    </row>
    <row r="7932" spans="1:7" x14ac:dyDescent="0.2">
      <c r="A7932" t="str">
        <f t="shared" si="666"/>
        <v>MED16</v>
      </c>
      <c r="B7932" t="s">
        <v>245</v>
      </c>
      <c r="C7932">
        <v>891106</v>
      </c>
      <c r="D7932" t="s">
        <v>3</v>
      </c>
      <c r="E7932">
        <v>23</v>
      </c>
      <c r="F7932" t="s">
        <v>10726</v>
      </c>
      <c r="G7932">
        <v>2.31110502557E-2</v>
      </c>
    </row>
    <row r="7933" spans="1:7" x14ac:dyDescent="0.2">
      <c r="A7933" t="str">
        <f t="shared" si="666"/>
        <v>MED16</v>
      </c>
      <c r="B7933" t="s">
        <v>245</v>
      </c>
      <c r="C7933">
        <v>890870</v>
      </c>
      <c r="D7933" t="s">
        <v>3</v>
      </c>
      <c r="E7933">
        <v>24</v>
      </c>
      <c r="F7933" t="s">
        <v>10727</v>
      </c>
      <c r="G7933">
        <v>9.9700657659199998E-2</v>
      </c>
    </row>
    <row r="7934" spans="1:7" x14ac:dyDescent="0.2">
      <c r="A7934" t="str">
        <f t="shared" si="666"/>
        <v>MED16</v>
      </c>
      <c r="B7934" t="s">
        <v>245</v>
      </c>
      <c r="C7934">
        <v>890988</v>
      </c>
      <c r="D7934" t="s">
        <v>8</v>
      </c>
      <c r="E7934">
        <v>24</v>
      </c>
      <c r="F7934" t="s">
        <v>10728</v>
      </c>
      <c r="G7934">
        <v>-5.4216122395899999E-2</v>
      </c>
    </row>
    <row r="7935" spans="1:7" x14ac:dyDescent="0.2">
      <c r="A7935" t="str">
        <f t="shared" ref="A7935:A7944" si="667">"MED17"</f>
        <v>MED17</v>
      </c>
      <c r="B7935" t="s">
        <v>291</v>
      </c>
      <c r="C7935">
        <v>93517686</v>
      </c>
      <c r="D7935" t="s">
        <v>8</v>
      </c>
      <c r="E7935">
        <v>24</v>
      </c>
      <c r="F7935" t="s">
        <v>10729</v>
      </c>
      <c r="G7935">
        <v>0.64396510239399996</v>
      </c>
    </row>
    <row r="7936" spans="1:7" x14ac:dyDescent="0.2">
      <c r="A7936" t="str">
        <f t="shared" si="667"/>
        <v>MED17</v>
      </c>
      <c r="B7936" t="s">
        <v>291</v>
      </c>
      <c r="C7936">
        <v>93517509</v>
      </c>
      <c r="D7936" t="s">
        <v>8</v>
      </c>
      <c r="E7936">
        <v>24</v>
      </c>
      <c r="F7936" t="s">
        <v>10730</v>
      </c>
      <c r="G7936">
        <v>0.96188884220199999</v>
      </c>
    </row>
    <row r="7937" spans="1:7" x14ac:dyDescent="0.2">
      <c r="A7937" t="str">
        <f t="shared" si="667"/>
        <v>MED17</v>
      </c>
      <c r="B7937" t="s">
        <v>291</v>
      </c>
      <c r="C7937">
        <v>93517557</v>
      </c>
      <c r="D7937" t="s">
        <v>8</v>
      </c>
      <c r="E7937">
        <v>22</v>
      </c>
      <c r="F7937" t="s">
        <v>10731</v>
      </c>
      <c r="G7937">
        <v>9.1604454860199996E-2</v>
      </c>
    </row>
    <row r="7938" spans="1:7" x14ac:dyDescent="0.2">
      <c r="A7938" t="str">
        <f t="shared" si="667"/>
        <v>MED17</v>
      </c>
      <c r="B7938" t="s">
        <v>291</v>
      </c>
      <c r="C7938">
        <v>93517421</v>
      </c>
      <c r="D7938" t="s">
        <v>8</v>
      </c>
      <c r="E7938">
        <v>23</v>
      </c>
      <c r="F7938" t="s">
        <v>10732</v>
      </c>
      <c r="G7938">
        <v>0.60933602337500004</v>
      </c>
    </row>
    <row r="7939" spans="1:7" x14ac:dyDescent="0.2">
      <c r="A7939" t="str">
        <f t="shared" si="667"/>
        <v>MED17</v>
      </c>
      <c r="B7939" t="s">
        <v>291</v>
      </c>
      <c r="C7939">
        <v>93517389</v>
      </c>
      <c r="D7939" t="s">
        <v>3</v>
      </c>
      <c r="E7939">
        <v>24</v>
      </c>
      <c r="F7939" t="s">
        <v>10733</v>
      </c>
      <c r="G7939">
        <v>-9.1815864167299997E-3</v>
      </c>
    </row>
    <row r="7940" spans="1:7" x14ac:dyDescent="0.2">
      <c r="A7940" t="str">
        <f t="shared" si="667"/>
        <v>MED17</v>
      </c>
      <c r="B7940" t="s">
        <v>291</v>
      </c>
      <c r="C7940">
        <v>93517550</v>
      </c>
      <c r="D7940" t="s">
        <v>3</v>
      </c>
      <c r="E7940">
        <v>24</v>
      </c>
      <c r="F7940" t="s">
        <v>10734</v>
      </c>
      <c r="G7940">
        <v>0.98357830791400003</v>
      </c>
    </row>
    <row r="7941" spans="1:7" x14ac:dyDescent="0.2">
      <c r="A7941" t="str">
        <f t="shared" si="667"/>
        <v>MED17</v>
      </c>
      <c r="B7941" t="s">
        <v>291</v>
      </c>
      <c r="C7941">
        <v>93517594</v>
      </c>
      <c r="D7941" t="s">
        <v>3</v>
      </c>
      <c r="E7941">
        <v>24</v>
      </c>
      <c r="F7941" t="s">
        <v>10735</v>
      </c>
      <c r="G7941">
        <v>0.100389389868</v>
      </c>
    </row>
    <row r="7942" spans="1:7" x14ac:dyDescent="0.2">
      <c r="A7942" t="str">
        <f t="shared" si="667"/>
        <v>MED17</v>
      </c>
      <c r="B7942" t="s">
        <v>291</v>
      </c>
      <c r="C7942">
        <v>93517375</v>
      </c>
      <c r="D7942" t="s">
        <v>8</v>
      </c>
      <c r="E7942">
        <v>23</v>
      </c>
      <c r="F7942" t="s">
        <v>10736</v>
      </c>
      <c r="G7942">
        <v>4.1178254939799999E-2</v>
      </c>
    </row>
    <row r="7943" spans="1:7" x14ac:dyDescent="0.2">
      <c r="A7943" t="str">
        <f t="shared" si="667"/>
        <v>MED17</v>
      </c>
      <c r="B7943" t="s">
        <v>291</v>
      </c>
      <c r="C7943">
        <v>93517664</v>
      </c>
      <c r="D7943" t="s">
        <v>8</v>
      </c>
      <c r="E7943">
        <v>23</v>
      </c>
      <c r="F7943" t="s">
        <v>10737</v>
      </c>
      <c r="G7943">
        <v>3.9482576425199999E-2</v>
      </c>
    </row>
    <row r="7944" spans="1:7" x14ac:dyDescent="0.2">
      <c r="A7944" t="str">
        <f t="shared" si="667"/>
        <v>MED17</v>
      </c>
      <c r="B7944" t="s">
        <v>291</v>
      </c>
      <c r="C7944">
        <v>93517567</v>
      </c>
      <c r="D7944" t="s">
        <v>8</v>
      </c>
      <c r="E7944">
        <v>23</v>
      </c>
      <c r="F7944" t="s">
        <v>10738</v>
      </c>
      <c r="G7944">
        <v>1.05453284988</v>
      </c>
    </row>
    <row r="7945" spans="1:7" x14ac:dyDescent="0.2">
      <c r="A7945" t="str">
        <f t="shared" ref="A7945:A7954" si="668">"MED18"</f>
        <v>MED18</v>
      </c>
      <c r="B7945" t="s">
        <v>35</v>
      </c>
      <c r="C7945">
        <v>28655691</v>
      </c>
      <c r="D7945" t="s">
        <v>8</v>
      </c>
      <c r="E7945">
        <v>24</v>
      </c>
      <c r="F7945" t="s">
        <v>10739</v>
      </c>
      <c r="G7945">
        <v>0.29254623960699999</v>
      </c>
    </row>
    <row r="7946" spans="1:7" x14ac:dyDescent="0.2">
      <c r="A7946" t="str">
        <f t="shared" si="668"/>
        <v>MED18</v>
      </c>
      <c r="B7946" t="s">
        <v>35</v>
      </c>
      <c r="C7946">
        <v>28655656</v>
      </c>
      <c r="D7946" t="s">
        <v>3</v>
      </c>
      <c r="E7946">
        <v>23</v>
      </c>
      <c r="F7946" t="s">
        <v>10740</v>
      </c>
      <c r="G7946">
        <v>-4.3322911689299996E-3</v>
      </c>
    </row>
    <row r="7947" spans="1:7" x14ac:dyDescent="0.2">
      <c r="A7947" t="str">
        <f t="shared" si="668"/>
        <v>MED18</v>
      </c>
      <c r="B7947" t="s">
        <v>35</v>
      </c>
      <c r="C7947">
        <v>28655606</v>
      </c>
      <c r="D7947" t="s">
        <v>8</v>
      </c>
      <c r="E7947">
        <v>22</v>
      </c>
      <c r="F7947" t="s">
        <v>10741</v>
      </c>
      <c r="G7947">
        <v>0.98329125695700004</v>
      </c>
    </row>
    <row r="7948" spans="1:7" x14ac:dyDescent="0.2">
      <c r="A7948" t="str">
        <f t="shared" si="668"/>
        <v>MED18</v>
      </c>
      <c r="B7948" t="s">
        <v>35</v>
      </c>
      <c r="C7948">
        <v>28655752</v>
      </c>
      <c r="D7948" t="s">
        <v>3</v>
      </c>
      <c r="E7948">
        <v>24</v>
      </c>
      <c r="F7948" t="s">
        <v>10742</v>
      </c>
      <c r="G7948">
        <v>4.7871581831600001E-2</v>
      </c>
    </row>
    <row r="7949" spans="1:7" x14ac:dyDescent="0.2">
      <c r="A7949" t="str">
        <f t="shared" si="668"/>
        <v>MED18</v>
      </c>
      <c r="B7949" t="s">
        <v>35</v>
      </c>
      <c r="C7949">
        <v>28655573</v>
      </c>
      <c r="D7949" t="s">
        <v>8</v>
      </c>
      <c r="E7949">
        <v>23</v>
      </c>
      <c r="F7949" t="s">
        <v>10743</v>
      </c>
      <c r="G7949">
        <v>1.03242671547</v>
      </c>
    </row>
    <row r="7950" spans="1:7" x14ac:dyDescent="0.2">
      <c r="A7950" t="str">
        <f t="shared" si="668"/>
        <v>MED18</v>
      </c>
      <c r="B7950" t="s">
        <v>35</v>
      </c>
      <c r="C7950">
        <v>28655590</v>
      </c>
      <c r="D7950" t="s">
        <v>8</v>
      </c>
      <c r="E7950">
        <v>24</v>
      </c>
      <c r="F7950" t="s">
        <v>10744</v>
      </c>
      <c r="G7950">
        <v>-4.4443367148700001E-2</v>
      </c>
    </row>
    <row r="7951" spans="1:7" x14ac:dyDescent="0.2">
      <c r="A7951" t="str">
        <f t="shared" si="668"/>
        <v>MED18</v>
      </c>
      <c r="B7951" t="s">
        <v>35</v>
      </c>
      <c r="C7951">
        <v>28655730</v>
      </c>
      <c r="D7951" t="s">
        <v>3</v>
      </c>
      <c r="E7951">
        <v>24</v>
      </c>
      <c r="F7951" t="s">
        <v>10745</v>
      </c>
      <c r="G7951">
        <v>0.232218855143</v>
      </c>
    </row>
    <row r="7952" spans="1:7" x14ac:dyDescent="0.2">
      <c r="A7952" t="str">
        <f t="shared" si="668"/>
        <v>MED18</v>
      </c>
      <c r="B7952" t="s">
        <v>35</v>
      </c>
      <c r="C7952">
        <v>28655726</v>
      </c>
      <c r="D7952" t="s">
        <v>8</v>
      </c>
      <c r="E7952">
        <v>23</v>
      </c>
      <c r="F7952" t="s">
        <v>10746</v>
      </c>
      <c r="G7952">
        <v>6.3012753745300002E-3</v>
      </c>
    </row>
    <row r="7953" spans="1:7" x14ac:dyDescent="0.2">
      <c r="A7953" t="str">
        <f t="shared" si="668"/>
        <v>MED18</v>
      </c>
      <c r="B7953" t="s">
        <v>35</v>
      </c>
      <c r="C7953">
        <v>28655713</v>
      </c>
      <c r="D7953" t="s">
        <v>8</v>
      </c>
      <c r="E7953">
        <v>23</v>
      </c>
      <c r="F7953" t="s">
        <v>10747</v>
      </c>
      <c r="G7953">
        <v>3.9911917453900004E-3</v>
      </c>
    </row>
    <row r="7954" spans="1:7" x14ac:dyDescent="0.2">
      <c r="A7954" t="str">
        <f t="shared" si="668"/>
        <v>MED18</v>
      </c>
      <c r="B7954" t="s">
        <v>35</v>
      </c>
      <c r="C7954">
        <v>28655598</v>
      </c>
      <c r="D7954" t="s">
        <v>8</v>
      </c>
      <c r="E7954">
        <v>23</v>
      </c>
      <c r="F7954" t="s">
        <v>10748</v>
      </c>
      <c r="G7954">
        <v>0.98428202756899996</v>
      </c>
    </row>
    <row r="7955" spans="1:7" x14ac:dyDescent="0.2">
      <c r="A7955" t="str">
        <f t="shared" ref="A7955:A7964" si="669">"MED19"</f>
        <v>MED19</v>
      </c>
      <c r="B7955" t="s">
        <v>291</v>
      </c>
      <c r="C7955">
        <v>57479625</v>
      </c>
      <c r="D7955" t="s">
        <v>3</v>
      </c>
      <c r="E7955">
        <v>24</v>
      </c>
      <c r="F7955" t="s">
        <v>10749</v>
      </c>
      <c r="G7955">
        <v>0.17411320088400001</v>
      </c>
    </row>
    <row r="7956" spans="1:7" x14ac:dyDescent="0.2">
      <c r="A7956" t="str">
        <f t="shared" si="669"/>
        <v>MED19</v>
      </c>
      <c r="B7956" t="s">
        <v>291</v>
      </c>
      <c r="C7956">
        <v>57479443</v>
      </c>
      <c r="D7956" t="s">
        <v>3</v>
      </c>
      <c r="E7956">
        <v>24</v>
      </c>
      <c r="F7956" t="s">
        <v>10750</v>
      </c>
      <c r="G7956">
        <v>1.5798135595099998E-2</v>
      </c>
    </row>
    <row r="7957" spans="1:7" x14ac:dyDescent="0.2">
      <c r="A7957" t="str">
        <f t="shared" si="669"/>
        <v>MED19</v>
      </c>
      <c r="B7957" t="s">
        <v>291</v>
      </c>
      <c r="C7957">
        <v>57479422</v>
      </c>
      <c r="D7957" t="s">
        <v>3</v>
      </c>
      <c r="E7957">
        <v>22</v>
      </c>
      <c r="F7957" t="s">
        <v>10751</v>
      </c>
      <c r="G7957">
        <v>0.21935236166399999</v>
      </c>
    </row>
    <row r="7958" spans="1:7" x14ac:dyDescent="0.2">
      <c r="A7958" t="str">
        <f t="shared" si="669"/>
        <v>MED19</v>
      </c>
      <c r="B7958" t="s">
        <v>291</v>
      </c>
      <c r="C7958">
        <v>57479635</v>
      </c>
      <c r="D7958" t="s">
        <v>3</v>
      </c>
      <c r="E7958">
        <v>23</v>
      </c>
      <c r="F7958" t="s">
        <v>10752</v>
      </c>
      <c r="G7958">
        <v>1.01643370449</v>
      </c>
    </row>
    <row r="7959" spans="1:7" x14ac:dyDescent="0.2">
      <c r="A7959" t="str">
        <f t="shared" si="669"/>
        <v>MED19</v>
      </c>
      <c r="B7959" t="s">
        <v>291</v>
      </c>
      <c r="C7959">
        <v>57479647</v>
      </c>
      <c r="D7959" t="s">
        <v>3</v>
      </c>
      <c r="E7959">
        <v>24</v>
      </c>
      <c r="F7959" t="s">
        <v>10753</v>
      </c>
      <c r="G7959">
        <v>1.09859697585</v>
      </c>
    </row>
    <row r="7960" spans="1:7" x14ac:dyDescent="0.2">
      <c r="A7960" t="str">
        <f t="shared" si="669"/>
        <v>MED19</v>
      </c>
      <c r="B7960" t="s">
        <v>291</v>
      </c>
      <c r="C7960">
        <v>57479659</v>
      </c>
      <c r="D7960" t="s">
        <v>3</v>
      </c>
      <c r="E7960">
        <v>24</v>
      </c>
      <c r="F7960" t="s">
        <v>10754</v>
      </c>
      <c r="G7960">
        <v>0.88496931965600001</v>
      </c>
    </row>
    <row r="7961" spans="1:7" x14ac:dyDescent="0.2">
      <c r="A7961" t="str">
        <f t="shared" si="669"/>
        <v>MED19</v>
      </c>
      <c r="B7961" t="s">
        <v>291</v>
      </c>
      <c r="C7961">
        <v>57479494</v>
      </c>
      <c r="D7961" t="s">
        <v>8</v>
      </c>
      <c r="E7961">
        <v>23</v>
      </c>
      <c r="F7961" t="s">
        <v>10755</v>
      </c>
      <c r="G7961">
        <v>8.1121749598999995E-2</v>
      </c>
    </row>
    <row r="7962" spans="1:7" x14ac:dyDescent="0.2">
      <c r="A7962" t="str">
        <f t="shared" si="669"/>
        <v>MED19</v>
      </c>
      <c r="B7962" t="s">
        <v>291</v>
      </c>
      <c r="C7962">
        <v>57479551</v>
      </c>
      <c r="D7962" t="s">
        <v>8</v>
      </c>
      <c r="E7962">
        <v>24</v>
      </c>
      <c r="F7962" t="s">
        <v>10756</v>
      </c>
      <c r="G7962">
        <v>0.195838108634</v>
      </c>
    </row>
    <row r="7963" spans="1:7" x14ac:dyDescent="0.2">
      <c r="A7963" t="str">
        <f t="shared" si="669"/>
        <v>MED19</v>
      </c>
      <c r="B7963" t="s">
        <v>291</v>
      </c>
      <c r="C7963">
        <v>57479600</v>
      </c>
      <c r="D7963" t="s">
        <v>8</v>
      </c>
      <c r="E7963">
        <v>24</v>
      </c>
      <c r="F7963" t="s">
        <v>10757</v>
      </c>
      <c r="G7963">
        <v>0.44916776531699998</v>
      </c>
    </row>
    <row r="7964" spans="1:7" x14ac:dyDescent="0.2">
      <c r="A7964" t="str">
        <f t="shared" si="669"/>
        <v>MED19</v>
      </c>
      <c r="B7964" t="s">
        <v>291</v>
      </c>
      <c r="C7964">
        <v>57479691</v>
      </c>
      <c r="D7964" t="s">
        <v>8</v>
      </c>
      <c r="E7964">
        <v>23</v>
      </c>
      <c r="F7964" t="s">
        <v>10758</v>
      </c>
      <c r="G7964">
        <v>9.8622191465899997E-2</v>
      </c>
    </row>
    <row r="7965" spans="1:7" x14ac:dyDescent="0.2">
      <c r="A7965" t="str">
        <f t="shared" ref="A7965:A7974" si="670">"MED21"</f>
        <v>MED21</v>
      </c>
      <c r="B7965" t="s">
        <v>140</v>
      </c>
      <c r="C7965">
        <v>27175440</v>
      </c>
      <c r="D7965" t="s">
        <v>3</v>
      </c>
      <c r="E7965">
        <v>23</v>
      </c>
      <c r="F7965" t="s">
        <v>10759</v>
      </c>
      <c r="G7965">
        <v>0.19784063579200001</v>
      </c>
    </row>
    <row r="7966" spans="1:7" x14ac:dyDescent="0.2">
      <c r="A7966" t="str">
        <f t="shared" si="670"/>
        <v>MED21</v>
      </c>
      <c r="B7966" t="s">
        <v>140</v>
      </c>
      <c r="C7966">
        <v>27175523</v>
      </c>
      <c r="D7966" t="s">
        <v>8</v>
      </c>
      <c r="E7966">
        <v>23</v>
      </c>
      <c r="F7966" t="s">
        <v>10760</v>
      </c>
      <c r="G7966">
        <v>1.02002033634</v>
      </c>
    </row>
    <row r="7967" spans="1:7" x14ac:dyDescent="0.2">
      <c r="A7967" t="str">
        <f t="shared" si="670"/>
        <v>MED21</v>
      </c>
      <c r="B7967" t="s">
        <v>140</v>
      </c>
      <c r="C7967">
        <v>27175694</v>
      </c>
      <c r="D7967" t="s">
        <v>8</v>
      </c>
      <c r="E7967">
        <v>24</v>
      </c>
      <c r="F7967" t="s">
        <v>10761</v>
      </c>
      <c r="G7967">
        <v>0.74914117456100004</v>
      </c>
    </row>
    <row r="7968" spans="1:7" x14ac:dyDescent="0.2">
      <c r="A7968" t="str">
        <f t="shared" si="670"/>
        <v>MED21</v>
      </c>
      <c r="B7968" t="s">
        <v>140</v>
      </c>
      <c r="C7968">
        <v>27175554</v>
      </c>
      <c r="D7968" t="s">
        <v>8</v>
      </c>
      <c r="E7968">
        <v>23</v>
      </c>
      <c r="F7968" t="s">
        <v>10762</v>
      </c>
      <c r="G7968">
        <v>0.44191601032599998</v>
      </c>
    </row>
    <row r="7969" spans="1:7" x14ac:dyDescent="0.2">
      <c r="A7969" t="str">
        <f t="shared" si="670"/>
        <v>MED21</v>
      </c>
      <c r="B7969" t="s">
        <v>140</v>
      </c>
      <c r="C7969">
        <v>27175714</v>
      </c>
      <c r="D7969" t="s">
        <v>8</v>
      </c>
      <c r="E7969">
        <v>24</v>
      </c>
      <c r="F7969" t="s">
        <v>10763</v>
      </c>
      <c r="G7969">
        <v>0.65080497212199995</v>
      </c>
    </row>
    <row r="7970" spans="1:7" x14ac:dyDescent="0.2">
      <c r="A7970" t="str">
        <f t="shared" si="670"/>
        <v>MED21</v>
      </c>
      <c r="B7970" t="s">
        <v>140</v>
      </c>
      <c r="C7970">
        <v>27175725</v>
      </c>
      <c r="D7970" t="s">
        <v>8</v>
      </c>
      <c r="E7970">
        <v>24</v>
      </c>
      <c r="F7970" t="s">
        <v>10764</v>
      </c>
      <c r="G7970">
        <v>0.83322136434799998</v>
      </c>
    </row>
    <row r="7971" spans="1:7" x14ac:dyDescent="0.2">
      <c r="A7971" t="str">
        <f t="shared" si="670"/>
        <v>MED21</v>
      </c>
      <c r="B7971" t="s">
        <v>140</v>
      </c>
      <c r="C7971">
        <v>27175736</v>
      </c>
      <c r="D7971" t="s">
        <v>8</v>
      </c>
      <c r="E7971">
        <v>24</v>
      </c>
      <c r="F7971" t="s">
        <v>10765</v>
      </c>
      <c r="G7971">
        <v>0.69530634724999996</v>
      </c>
    </row>
    <row r="7972" spans="1:7" x14ac:dyDescent="0.2">
      <c r="A7972" t="str">
        <f t="shared" si="670"/>
        <v>MED21</v>
      </c>
      <c r="B7972" t="s">
        <v>140</v>
      </c>
      <c r="C7972">
        <v>27175755</v>
      </c>
      <c r="D7972" t="s">
        <v>8</v>
      </c>
      <c r="E7972">
        <v>23</v>
      </c>
      <c r="F7972" t="s">
        <v>10766</v>
      </c>
      <c r="G7972">
        <v>1.1467582993100001</v>
      </c>
    </row>
    <row r="7973" spans="1:7" x14ac:dyDescent="0.2">
      <c r="A7973" t="str">
        <f t="shared" si="670"/>
        <v>MED21</v>
      </c>
      <c r="B7973" t="s">
        <v>140</v>
      </c>
      <c r="C7973">
        <v>27175777</v>
      </c>
      <c r="D7973" t="s">
        <v>8</v>
      </c>
      <c r="E7973">
        <v>23</v>
      </c>
      <c r="F7973" t="s">
        <v>10767</v>
      </c>
      <c r="G7973">
        <v>0.52054248704799999</v>
      </c>
    </row>
    <row r="7974" spans="1:7" x14ac:dyDescent="0.2">
      <c r="A7974" t="str">
        <f t="shared" si="670"/>
        <v>MED21</v>
      </c>
      <c r="B7974" t="s">
        <v>140</v>
      </c>
      <c r="C7974">
        <v>27175539</v>
      </c>
      <c r="D7974" t="s">
        <v>8</v>
      </c>
      <c r="E7974">
        <v>23</v>
      </c>
      <c r="F7974" t="s">
        <v>10768</v>
      </c>
      <c r="G7974">
        <v>0.484650471709</v>
      </c>
    </row>
    <row r="7975" spans="1:7" x14ac:dyDescent="0.2">
      <c r="A7975" t="str">
        <f t="shared" ref="A7975:A7994" si="671">"MED22"</f>
        <v>MED22</v>
      </c>
      <c r="B7975" t="s">
        <v>15</v>
      </c>
      <c r="C7975">
        <v>136214606</v>
      </c>
      <c r="D7975" t="s">
        <v>8</v>
      </c>
      <c r="E7975">
        <v>23</v>
      </c>
      <c r="F7975" t="s">
        <v>10769</v>
      </c>
      <c r="G7975">
        <v>0.65856055547500003</v>
      </c>
    </row>
    <row r="7976" spans="1:7" x14ac:dyDescent="0.2">
      <c r="A7976" t="str">
        <f t="shared" si="671"/>
        <v>MED22</v>
      </c>
      <c r="B7976" t="s">
        <v>15</v>
      </c>
      <c r="C7976">
        <v>136214584</v>
      </c>
      <c r="D7976" t="s">
        <v>8</v>
      </c>
      <c r="E7976">
        <v>24</v>
      </c>
      <c r="F7976" t="s">
        <v>10770</v>
      </c>
      <c r="G7976">
        <v>0.18780415939799999</v>
      </c>
    </row>
    <row r="7977" spans="1:7" x14ac:dyDescent="0.2">
      <c r="A7977" t="str">
        <f t="shared" si="671"/>
        <v>MED22</v>
      </c>
      <c r="B7977" t="s">
        <v>15</v>
      </c>
      <c r="C7977">
        <v>136214558</v>
      </c>
      <c r="D7977" t="s">
        <v>8</v>
      </c>
      <c r="E7977">
        <v>24</v>
      </c>
      <c r="F7977" t="s">
        <v>10771</v>
      </c>
      <c r="G7977">
        <v>0.27041564423499997</v>
      </c>
    </row>
    <row r="7978" spans="1:7" x14ac:dyDescent="0.2">
      <c r="A7978" t="str">
        <f t="shared" si="671"/>
        <v>MED22</v>
      </c>
      <c r="B7978" t="s">
        <v>15</v>
      </c>
      <c r="C7978">
        <v>136214530</v>
      </c>
      <c r="D7978" t="s">
        <v>8</v>
      </c>
      <c r="E7978">
        <v>24</v>
      </c>
      <c r="F7978" t="s">
        <v>10772</v>
      </c>
      <c r="G7978">
        <v>1.8888166541000001E-3</v>
      </c>
    </row>
    <row r="7979" spans="1:7" x14ac:dyDescent="0.2">
      <c r="A7979" t="str">
        <f t="shared" si="671"/>
        <v>MED22</v>
      </c>
      <c r="B7979" t="s">
        <v>15</v>
      </c>
      <c r="C7979">
        <v>136214514</v>
      </c>
      <c r="D7979" t="s">
        <v>8</v>
      </c>
      <c r="E7979">
        <v>23</v>
      </c>
      <c r="F7979" t="s">
        <v>10773</v>
      </c>
      <c r="G7979">
        <v>0.21875658598600001</v>
      </c>
    </row>
    <row r="7980" spans="1:7" x14ac:dyDescent="0.2">
      <c r="A7980" t="str">
        <f t="shared" si="671"/>
        <v>MED22</v>
      </c>
      <c r="B7980" t="s">
        <v>15</v>
      </c>
      <c r="C7980">
        <v>136214930</v>
      </c>
      <c r="D7980" t="s">
        <v>3</v>
      </c>
      <c r="E7980">
        <v>24</v>
      </c>
      <c r="F7980" t="s">
        <v>10774</v>
      </c>
      <c r="G7980">
        <v>1.4459147471</v>
      </c>
    </row>
    <row r="7981" spans="1:7" x14ac:dyDescent="0.2">
      <c r="A7981" t="str">
        <f t="shared" si="671"/>
        <v>MED22</v>
      </c>
      <c r="B7981" t="s">
        <v>15</v>
      </c>
      <c r="C7981">
        <v>136214923</v>
      </c>
      <c r="D7981" t="s">
        <v>3</v>
      </c>
      <c r="E7981">
        <v>21</v>
      </c>
      <c r="F7981" t="s">
        <v>10775</v>
      </c>
      <c r="G7981">
        <v>0.403695600609</v>
      </c>
    </row>
    <row r="7982" spans="1:7" x14ac:dyDescent="0.2">
      <c r="A7982" t="str">
        <f t="shared" si="671"/>
        <v>MED22</v>
      </c>
      <c r="B7982" t="s">
        <v>15</v>
      </c>
      <c r="C7982">
        <v>136214908</v>
      </c>
      <c r="D7982" t="s">
        <v>3</v>
      </c>
      <c r="E7982">
        <v>23</v>
      </c>
      <c r="F7982" t="s">
        <v>10776</v>
      </c>
      <c r="G7982">
        <v>0.41691021412200002</v>
      </c>
    </row>
    <row r="7983" spans="1:7" x14ac:dyDescent="0.2">
      <c r="A7983" t="str">
        <f t="shared" si="671"/>
        <v>MED22</v>
      </c>
      <c r="B7983" t="s">
        <v>15</v>
      </c>
      <c r="C7983">
        <v>136214888</v>
      </c>
      <c r="D7983" t="s">
        <v>3</v>
      </c>
      <c r="E7983">
        <v>24</v>
      </c>
      <c r="F7983" t="s">
        <v>10777</v>
      </c>
      <c r="G7983">
        <v>0.71038251493899995</v>
      </c>
    </row>
    <row r="7984" spans="1:7" x14ac:dyDescent="0.2">
      <c r="A7984" t="str">
        <f t="shared" si="671"/>
        <v>MED22</v>
      </c>
      <c r="B7984" t="s">
        <v>15</v>
      </c>
      <c r="C7984">
        <v>136214820</v>
      </c>
      <c r="D7984" t="s">
        <v>3</v>
      </c>
      <c r="E7984">
        <v>24</v>
      </c>
      <c r="F7984" t="s">
        <v>10778</v>
      </c>
      <c r="G7984">
        <v>0.24763018725800001</v>
      </c>
    </row>
    <row r="7985" spans="1:7" x14ac:dyDescent="0.2">
      <c r="A7985" t="str">
        <f t="shared" si="671"/>
        <v>MED22</v>
      </c>
      <c r="B7985" t="s">
        <v>15</v>
      </c>
      <c r="C7985">
        <v>136214842</v>
      </c>
      <c r="D7985" t="s">
        <v>3</v>
      </c>
      <c r="E7985">
        <v>24</v>
      </c>
      <c r="F7985" t="s">
        <v>10779</v>
      </c>
      <c r="G7985">
        <v>0.24537353454300001</v>
      </c>
    </row>
    <row r="7986" spans="1:7" x14ac:dyDescent="0.2">
      <c r="A7986" t="str">
        <f t="shared" si="671"/>
        <v>MED22</v>
      </c>
      <c r="B7986" t="s">
        <v>15</v>
      </c>
      <c r="C7986">
        <v>136214779</v>
      </c>
      <c r="D7986" t="s">
        <v>3</v>
      </c>
      <c r="E7986">
        <v>24</v>
      </c>
      <c r="F7986" t="s">
        <v>10780</v>
      </c>
      <c r="G7986">
        <v>0.84370273796299999</v>
      </c>
    </row>
    <row r="7987" spans="1:7" x14ac:dyDescent="0.2">
      <c r="A7987" t="str">
        <f t="shared" si="671"/>
        <v>MED22</v>
      </c>
      <c r="B7987" t="s">
        <v>15</v>
      </c>
      <c r="C7987">
        <v>136214768</v>
      </c>
      <c r="D7987" t="s">
        <v>3</v>
      </c>
      <c r="E7987">
        <v>24</v>
      </c>
      <c r="F7987" t="s">
        <v>10781</v>
      </c>
      <c r="G7987">
        <v>0.11140076694499999</v>
      </c>
    </row>
    <row r="7988" spans="1:7" x14ac:dyDescent="0.2">
      <c r="A7988" t="str">
        <f t="shared" si="671"/>
        <v>MED22</v>
      </c>
      <c r="B7988" t="s">
        <v>15</v>
      </c>
      <c r="C7988">
        <v>136214762</v>
      </c>
      <c r="D7988" t="s">
        <v>3</v>
      </c>
      <c r="E7988">
        <v>24</v>
      </c>
      <c r="F7988" t="s">
        <v>10782</v>
      </c>
      <c r="G7988">
        <v>4.3271303724699998E-2</v>
      </c>
    </row>
    <row r="7989" spans="1:7" x14ac:dyDescent="0.2">
      <c r="A7989" t="str">
        <f t="shared" si="671"/>
        <v>MED22</v>
      </c>
      <c r="B7989" t="s">
        <v>15</v>
      </c>
      <c r="C7989">
        <v>136214572</v>
      </c>
      <c r="D7989" t="s">
        <v>3</v>
      </c>
      <c r="E7989">
        <v>23</v>
      </c>
      <c r="F7989" t="s">
        <v>10783</v>
      </c>
      <c r="G7989">
        <v>0.53201961513499996</v>
      </c>
    </row>
    <row r="7990" spans="1:7" x14ac:dyDescent="0.2">
      <c r="A7990" t="str">
        <f t="shared" si="671"/>
        <v>MED22</v>
      </c>
      <c r="B7990" t="s">
        <v>15</v>
      </c>
      <c r="C7990">
        <v>136214437</v>
      </c>
      <c r="D7990" t="s">
        <v>3</v>
      </c>
      <c r="E7990">
        <v>23</v>
      </c>
      <c r="F7990" t="s">
        <v>10784</v>
      </c>
      <c r="G7990">
        <v>0.28740036649900003</v>
      </c>
    </row>
    <row r="7991" spans="1:7" x14ac:dyDescent="0.2">
      <c r="A7991" t="str">
        <f t="shared" si="671"/>
        <v>MED22</v>
      </c>
      <c r="B7991" t="s">
        <v>15</v>
      </c>
      <c r="C7991">
        <v>136214429</v>
      </c>
      <c r="D7991" t="s">
        <v>3</v>
      </c>
      <c r="E7991">
        <v>24</v>
      </c>
      <c r="F7991" t="s">
        <v>10785</v>
      </c>
      <c r="G7991">
        <v>0.16755335451799999</v>
      </c>
    </row>
    <row r="7992" spans="1:7" x14ac:dyDescent="0.2">
      <c r="A7992" t="str">
        <f t="shared" si="671"/>
        <v>MED22</v>
      </c>
      <c r="B7992" t="s">
        <v>15</v>
      </c>
      <c r="C7992">
        <v>136214397</v>
      </c>
      <c r="D7992" t="s">
        <v>3</v>
      </c>
      <c r="E7992">
        <v>24</v>
      </c>
      <c r="F7992" t="s">
        <v>10786</v>
      </c>
      <c r="G7992">
        <v>0.133648215397</v>
      </c>
    </row>
    <row r="7993" spans="1:7" x14ac:dyDescent="0.2">
      <c r="A7993" t="str">
        <f t="shared" si="671"/>
        <v>MED22</v>
      </c>
      <c r="B7993" t="s">
        <v>15</v>
      </c>
      <c r="C7993">
        <v>136214861</v>
      </c>
      <c r="D7993" t="s">
        <v>3</v>
      </c>
      <c r="E7993">
        <v>24</v>
      </c>
      <c r="F7993" t="s">
        <v>10787</v>
      </c>
      <c r="G7993">
        <v>0.691484358355</v>
      </c>
    </row>
    <row r="7994" spans="1:7" x14ac:dyDescent="0.2">
      <c r="A7994" t="str">
        <f t="shared" si="671"/>
        <v>MED22</v>
      </c>
      <c r="B7994" t="s">
        <v>15</v>
      </c>
      <c r="C7994">
        <v>136214591</v>
      </c>
      <c r="D7994" t="s">
        <v>8</v>
      </c>
      <c r="E7994">
        <v>24</v>
      </c>
      <c r="F7994" t="s">
        <v>10788</v>
      </c>
      <c r="G7994">
        <v>-4.3793057221799998E-2</v>
      </c>
    </row>
    <row r="7995" spans="1:7" x14ac:dyDescent="0.2">
      <c r="A7995" t="str">
        <f t="shared" ref="A7995:A8004" si="672">"MED23"</f>
        <v>MED23</v>
      </c>
      <c r="B7995" t="s">
        <v>75</v>
      </c>
      <c r="C7995">
        <v>131949260</v>
      </c>
      <c r="D7995" t="s">
        <v>8</v>
      </c>
      <c r="E7995">
        <v>23</v>
      </c>
      <c r="F7995" t="s">
        <v>10789</v>
      </c>
      <c r="G7995">
        <v>0.92313513943799996</v>
      </c>
    </row>
    <row r="7996" spans="1:7" x14ac:dyDescent="0.2">
      <c r="A7996" t="str">
        <f t="shared" si="672"/>
        <v>MED23</v>
      </c>
      <c r="B7996" t="s">
        <v>75</v>
      </c>
      <c r="C7996">
        <v>131949073</v>
      </c>
      <c r="D7996" t="s">
        <v>3</v>
      </c>
      <c r="E7996">
        <v>24</v>
      </c>
      <c r="F7996" t="s">
        <v>10790</v>
      </c>
      <c r="G7996">
        <v>0.66171944569600005</v>
      </c>
    </row>
    <row r="7997" spans="1:7" x14ac:dyDescent="0.2">
      <c r="A7997" t="str">
        <f t="shared" si="672"/>
        <v>MED23</v>
      </c>
      <c r="B7997" t="s">
        <v>75</v>
      </c>
      <c r="C7997">
        <v>131949111</v>
      </c>
      <c r="D7997" t="s">
        <v>3</v>
      </c>
      <c r="E7997">
        <v>24</v>
      </c>
      <c r="F7997" t="s">
        <v>10791</v>
      </c>
      <c r="G7997">
        <v>0.246956225034</v>
      </c>
    </row>
    <row r="7998" spans="1:7" x14ac:dyDescent="0.2">
      <c r="A7998" t="str">
        <f t="shared" si="672"/>
        <v>MED23</v>
      </c>
      <c r="B7998" t="s">
        <v>75</v>
      </c>
      <c r="C7998">
        <v>131949185</v>
      </c>
      <c r="D7998" t="s">
        <v>3</v>
      </c>
      <c r="E7998">
        <v>22</v>
      </c>
      <c r="F7998" t="s">
        <v>10792</v>
      </c>
      <c r="G7998">
        <v>0.54142293264100005</v>
      </c>
    </row>
    <row r="7999" spans="1:7" x14ac:dyDescent="0.2">
      <c r="A7999" t="str">
        <f t="shared" si="672"/>
        <v>MED23</v>
      </c>
      <c r="B7999" t="s">
        <v>75</v>
      </c>
      <c r="C7999">
        <v>131949201</v>
      </c>
      <c r="D7999" t="s">
        <v>3</v>
      </c>
      <c r="E7999">
        <v>24</v>
      </c>
      <c r="F7999" t="s">
        <v>10793</v>
      </c>
      <c r="G7999">
        <v>0.60404650218300004</v>
      </c>
    </row>
    <row r="8000" spans="1:7" x14ac:dyDescent="0.2">
      <c r="A8000" t="str">
        <f t="shared" si="672"/>
        <v>MED23</v>
      </c>
      <c r="B8000" t="s">
        <v>75</v>
      </c>
      <c r="C8000">
        <v>131949290</v>
      </c>
      <c r="D8000" t="s">
        <v>3</v>
      </c>
      <c r="E8000">
        <v>24</v>
      </c>
      <c r="F8000" t="s">
        <v>10794</v>
      </c>
      <c r="G8000">
        <v>1.41514541487</v>
      </c>
    </row>
    <row r="8001" spans="1:7" x14ac:dyDescent="0.2">
      <c r="A8001" t="str">
        <f t="shared" si="672"/>
        <v>MED23</v>
      </c>
      <c r="B8001" t="s">
        <v>75</v>
      </c>
      <c r="C8001">
        <v>131949317</v>
      </c>
      <c r="D8001" t="s">
        <v>3</v>
      </c>
      <c r="E8001">
        <v>24</v>
      </c>
      <c r="F8001" t="s">
        <v>10795</v>
      </c>
      <c r="G8001">
        <v>0.612258443205</v>
      </c>
    </row>
    <row r="8002" spans="1:7" x14ac:dyDescent="0.2">
      <c r="A8002" t="str">
        <f t="shared" si="672"/>
        <v>MED23</v>
      </c>
      <c r="B8002" t="s">
        <v>75</v>
      </c>
      <c r="C8002">
        <v>131949368</v>
      </c>
      <c r="D8002" t="s">
        <v>3</v>
      </c>
      <c r="E8002">
        <v>23</v>
      </c>
      <c r="F8002" t="s">
        <v>10796</v>
      </c>
      <c r="G8002">
        <v>0.28389535990199999</v>
      </c>
    </row>
    <row r="8003" spans="1:7" x14ac:dyDescent="0.2">
      <c r="A8003" t="str">
        <f t="shared" si="672"/>
        <v>MED23</v>
      </c>
      <c r="B8003" t="s">
        <v>75</v>
      </c>
      <c r="C8003">
        <v>131949390</v>
      </c>
      <c r="D8003" t="s">
        <v>3</v>
      </c>
      <c r="E8003">
        <v>23</v>
      </c>
      <c r="F8003" t="s">
        <v>10797</v>
      </c>
      <c r="G8003">
        <v>2.0818048462699999E-2</v>
      </c>
    </row>
    <row r="8004" spans="1:7" x14ac:dyDescent="0.2">
      <c r="A8004" t="str">
        <f t="shared" si="672"/>
        <v>MED23</v>
      </c>
      <c r="B8004" t="s">
        <v>75</v>
      </c>
      <c r="C8004">
        <v>131949251</v>
      </c>
      <c r="D8004" t="s">
        <v>8</v>
      </c>
      <c r="E8004">
        <v>24</v>
      </c>
      <c r="F8004" t="s">
        <v>10798</v>
      </c>
      <c r="G8004">
        <v>0.48085797037299999</v>
      </c>
    </row>
    <row r="8005" spans="1:7" x14ac:dyDescent="0.2">
      <c r="A8005" t="str">
        <f t="shared" ref="A8005:A8014" si="673">"MED24"</f>
        <v>MED24</v>
      </c>
      <c r="B8005" t="s">
        <v>484</v>
      </c>
      <c r="C8005">
        <v>38210681</v>
      </c>
      <c r="D8005" t="s">
        <v>8</v>
      </c>
      <c r="E8005">
        <v>24</v>
      </c>
      <c r="F8005" t="s">
        <v>10799</v>
      </c>
      <c r="G8005">
        <v>-5.0763183189300003E-3</v>
      </c>
    </row>
    <row r="8006" spans="1:7" x14ac:dyDescent="0.2">
      <c r="A8006" t="str">
        <f t="shared" si="673"/>
        <v>MED24</v>
      </c>
      <c r="B8006" t="s">
        <v>484</v>
      </c>
      <c r="C8006">
        <v>38210652</v>
      </c>
      <c r="D8006" t="s">
        <v>8</v>
      </c>
      <c r="E8006">
        <v>22</v>
      </c>
      <c r="F8006" t="s">
        <v>10800</v>
      </c>
      <c r="G8006">
        <v>0.13555600174099999</v>
      </c>
    </row>
    <row r="8007" spans="1:7" x14ac:dyDescent="0.2">
      <c r="A8007" t="str">
        <f t="shared" si="673"/>
        <v>MED24</v>
      </c>
      <c r="B8007" t="s">
        <v>484</v>
      </c>
      <c r="C8007">
        <v>38210644</v>
      </c>
      <c r="D8007" t="s">
        <v>3</v>
      </c>
      <c r="E8007">
        <v>24</v>
      </c>
      <c r="F8007" t="s">
        <v>10801</v>
      </c>
      <c r="G8007">
        <v>6.03692368801E-2</v>
      </c>
    </row>
    <row r="8008" spans="1:7" x14ac:dyDescent="0.2">
      <c r="A8008" t="str">
        <f t="shared" si="673"/>
        <v>MED24</v>
      </c>
      <c r="B8008" t="s">
        <v>484</v>
      </c>
      <c r="C8008">
        <v>38210685</v>
      </c>
      <c r="D8008" t="s">
        <v>8</v>
      </c>
      <c r="E8008">
        <v>23</v>
      </c>
      <c r="F8008" t="s">
        <v>10802</v>
      </c>
      <c r="G8008">
        <v>-1.1518296518299999E-2</v>
      </c>
    </row>
    <row r="8009" spans="1:7" x14ac:dyDescent="0.2">
      <c r="A8009" t="str">
        <f t="shared" si="673"/>
        <v>MED24</v>
      </c>
      <c r="B8009" t="s">
        <v>484</v>
      </c>
      <c r="C8009">
        <v>38210592</v>
      </c>
      <c r="D8009" t="s">
        <v>3</v>
      </c>
      <c r="E8009">
        <v>24</v>
      </c>
      <c r="F8009" t="s">
        <v>10803</v>
      </c>
      <c r="G8009">
        <v>1.2781541521799999</v>
      </c>
    </row>
    <row r="8010" spans="1:7" x14ac:dyDescent="0.2">
      <c r="A8010" t="str">
        <f t="shared" si="673"/>
        <v>MED24</v>
      </c>
      <c r="B8010" t="s">
        <v>484</v>
      </c>
      <c r="C8010">
        <v>38210566</v>
      </c>
      <c r="D8010" t="s">
        <v>3</v>
      </c>
      <c r="E8010">
        <v>24</v>
      </c>
      <c r="F8010" t="s">
        <v>10804</v>
      </c>
      <c r="G8010">
        <v>0.705330998125</v>
      </c>
    </row>
    <row r="8011" spans="1:7" x14ac:dyDescent="0.2">
      <c r="A8011" t="str">
        <f t="shared" si="673"/>
        <v>MED24</v>
      </c>
      <c r="B8011" t="s">
        <v>484</v>
      </c>
      <c r="C8011">
        <v>38210554</v>
      </c>
      <c r="D8011" t="s">
        <v>3</v>
      </c>
      <c r="E8011">
        <v>24</v>
      </c>
      <c r="F8011" t="s">
        <v>10805</v>
      </c>
      <c r="G8011">
        <v>0.308671065711</v>
      </c>
    </row>
    <row r="8012" spans="1:7" x14ac:dyDescent="0.2">
      <c r="A8012" t="str">
        <f t="shared" si="673"/>
        <v>MED24</v>
      </c>
      <c r="B8012" t="s">
        <v>484</v>
      </c>
      <c r="C8012">
        <v>38210474</v>
      </c>
      <c r="D8012" t="s">
        <v>3</v>
      </c>
      <c r="E8012">
        <v>22</v>
      </c>
      <c r="F8012" t="s">
        <v>10806</v>
      </c>
      <c r="G8012">
        <v>3.0982532907299999E-2</v>
      </c>
    </row>
    <row r="8013" spans="1:7" x14ac:dyDescent="0.2">
      <c r="A8013" t="str">
        <f t="shared" si="673"/>
        <v>MED24</v>
      </c>
      <c r="B8013" t="s">
        <v>484</v>
      </c>
      <c r="C8013">
        <v>38210543</v>
      </c>
      <c r="D8013" t="s">
        <v>3</v>
      </c>
      <c r="E8013">
        <v>24</v>
      </c>
      <c r="F8013" t="s">
        <v>10807</v>
      </c>
      <c r="G8013">
        <v>0.41836351616799999</v>
      </c>
    </row>
    <row r="8014" spans="1:7" x14ac:dyDescent="0.2">
      <c r="A8014" t="str">
        <f t="shared" si="673"/>
        <v>MED24</v>
      </c>
      <c r="B8014" t="s">
        <v>484</v>
      </c>
      <c r="C8014">
        <v>38210621</v>
      </c>
      <c r="D8014" t="s">
        <v>3</v>
      </c>
      <c r="E8014">
        <v>24</v>
      </c>
      <c r="F8014" t="s">
        <v>10808</v>
      </c>
      <c r="G8014">
        <v>1.0165148497000001</v>
      </c>
    </row>
    <row r="8015" spans="1:7" x14ac:dyDescent="0.2">
      <c r="A8015" t="str">
        <f t="shared" ref="A8015:A8024" si="674">"MED27"</f>
        <v>MED27</v>
      </c>
      <c r="B8015" t="s">
        <v>15</v>
      </c>
      <c r="C8015">
        <v>134955337</v>
      </c>
      <c r="D8015" t="s">
        <v>8</v>
      </c>
      <c r="E8015">
        <v>22</v>
      </c>
      <c r="F8015" t="s">
        <v>10809</v>
      </c>
      <c r="G8015">
        <v>3.1672260604600003E-2</v>
      </c>
    </row>
    <row r="8016" spans="1:7" x14ac:dyDescent="0.2">
      <c r="A8016" t="str">
        <f t="shared" si="674"/>
        <v>MED27</v>
      </c>
      <c r="B8016" t="s">
        <v>15</v>
      </c>
      <c r="C8016">
        <v>134955318</v>
      </c>
      <c r="D8016" t="s">
        <v>8</v>
      </c>
      <c r="E8016">
        <v>24</v>
      </c>
      <c r="F8016" t="s">
        <v>10810</v>
      </c>
      <c r="G8016">
        <v>2.1655936956099998E-2</v>
      </c>
    </row>
    <row r="8017" spans="1:7" x14ac:dyDescent="0.2">
      <c r="A8017" t="str">
        <f t="shared" si="674"/>
        <v>MED27</v>
      </c>
      <c r="B8017" t="s">
        <v>15</v>
      </c>
      <c r="C8017">
        <v>134955263</v>
      </c>
      <c r="D8017" t="s">
        <v>8</v>
      </c>
      <c r="E8017">
        <v>24</v>
      </c>
      <c r="F8017" t="s">
        <v>10811</v>
      </c>
      <c r="G8017">
        <v>1.0502134573499999</v>
      </c>
    </row>
    <row r="8018" spans="1:7" x14ac:dyDescent="0.2">
      <c r="A8018" t="str">
        <f t="shared" si="674"/>
        <v>MED27</v>
      </c>
      <c r="B8018" t="s">
        <v>15</v>
      </c>
      <c r="C8018">
        <v>134955039</v>
      </c>
      <c r="D8018" t="s">
        <v>8</v>
      </c>
      <c r="E8018">
        <v>24</v>
      </c>
      <c r="F8018" t="s">
        <v>10812</v>
      </c>
      <c r="G8018">
        <v>1.14878070394</v>
      </c>
    </row>
    <row r="8019" spans="1:7" x14ac:dyDescent="0.2">
      <c r="A8019" t="str">
        <f t="shared" si="674"/>
        <v>MED27</v>
      </c>
      <c r="B8019" t="s">
        <v>15</v>
      </c>
      <c r="C8019">
        <v>134955281</v>
      </c>
      <c r="D8019" t="s">
        <v>3</v>
      </c>
      <c r="E8019">
        <v>24</v>
      </c>
      <c r="F8019" t="s">
        <v>10813</v>
      </c>
      <c r="G8019">
        <v>7.9096648926400004E-2</v>
      </c>
    </row>
    <row r="8020" spans="1:7" x14ac:dyDescent="0.2">
      <c r="A8020" t="str">
        <f t="shared" si="674"/>
        <v>MED27</v>
      </c>
      <c r="B8020" t="s">
        <v>15</v>
      </c>
      <c r="C8020">
        <v>134955140</v>
      </c>
      <c r="D8020" t="s">
        <v>3</v>
      </c>
      <c r="E8020">
        <v>25</v>
      </c>
      <c r="F8020" t="s">
        <v>10814</v>
      </c>
      <c r="G8020">
        <v>-1.2432285802999999E-2</v>
      </c>
    </row>
    <row r="8021" spans="1:7" x14ac:dyDescent="0.2">
      <c r="A8021" t="str">
        <f t="shared" si="674"/>
        <v>MED27</v>
      </c>
      <c r="B8021" t="s">
        <v>15</v>
      </c>
      <c r="C8021">
        <v>134955010</v>
      </c>
      <c r="D8021" t="s">
        <v>3</v>
      </c>
      <c r="E8021">
        <v>26</v>
      </c>
      <c r="F8021" t="s">
        <v>10815</v>
      </c>
      <c r="G8021">
        <v>3.8190538858299998E-3</v>
      </c>
    </row>
    <row r="8022" spans="1:7" x14ac:dyDescent="0.2">
      <c r="A8022" t="str">
        <f t="shared" si="674"/>
        <v>MED27</v>
      </c>
      <c r="B8022" t="s">
        <v>15</v>
      </c>
      <c r="C8022">
        <v>134955004</v>
      </c>
      <c r="D8022" t="s">
        <v>3</v>
      </c>
      <c r="E8022">
        <v>24</v>
      </c>
      <c r="F8022" t="s">
        <v>10816</v>
      </c>
      <c r="G8022">
        <v>0.80100583870399999</v>
      </c>
    </row>
    <row r="8023" spans="1:7" x14ac:dyDescent="0.2">
      <c r="A8023" t="str">
        <f t="shared" si="674"/>
        <v>MED27</v>
      </c>
      <c r="B8023" t="s">
        <v>15</v>
      </c>
      <c r="C8023">
        <v>134954998</v>
      </c>
      <c r="D8023" t="s">
        <v>3</v>
      </c>
      <c r="E8023">
        <v>26</v>
      </c>
      <c r="F8023" t="s">
        <v>10817</v>
      </c>
      <c r="G8023">
        <v>5.7351731669100001E-2</v>
      </c>
    </row>
    <row r="8024" spans="1:7" x14ac:dyDescent="0.2">
      <c r="A8024" t="str">
        <f t="shared" si="674"/>
        <v>MED27</v>
      </c>
      <c r="B8024" t="s">
        <v>15</v>
      </c>
      <c r="C8024">
        <v>134955260</v>
      </c>
      <c r="D8024" t="s">
        <v>3</v>
      </c>
      <c r="E8024">
        <v>23</v>
      </c>
      <c r="F8024" t="s">
        <v>10818</v>
      </c>
      <c r="G8024">
        <v>-1.4300079815800001E-3</v>
      </c>
    </row>
    <row r="8025" spans="1:7" x14ac:dyDescent="0.2">
      <c r="A8025" t="str">
        <f t="shared" ref="A8025:A8034" si="675">"MED28"</f>
        <v>MED28</v>
      </c>
      <c r="B8025" t="s">
        <v>24</v>
      </c>
      <c r="C8025">
        <v>17616213</v>
      </c>
      <c r="D8025" t="s">
        <v>3</v>
      </c>
      <c r="E8025">
        <v>22</v>
      </c>
      <c r="F8025" t="s">
        <v>10819</v>
      </c>
      <c r="G8025">
        <v>9.6785331370300001E-2</v>
      </c>
    </row>
    <row r="8026" spans="1:7" x14ac:dyDescent="0.2">
      <c r="A8026" t="str">
        <f t="shared" si="675"/>
        <v>MED28</v>
      </c>
      <c r="B8026" t="s">
        <v>24</v>
      </c>
      <c r="C8026">
        <v>17616266</v>
      </c>
      <c r="D8026" t="s">
        <v>3</v>
      </c>
      <c r="E8026">
        <v>24</v>
      </c>
      <c r="F8026" t="s">
        <v>10820</v>
      </c>
      <c r="G8026">
        <v>0.135751179793</v>
      </c>
    </row>
    <row r="8027" spans="1:7" x14ac:dyDescent="0.2">
      <c r="A8027" t="str">
        <f t="shared" si="675"/>
        <v>MED28</v>
      </c>
      <c r="B8027" t="s">
        <v>24</v>
      </c>
      <c r="C8027">
        <v>17616324</v>
      </c>
      <c r="D8027" t="s">
        <v>3</v>
      </c>
      <c r="E8027">
        <v>24</v>
      </c>
      <c r="F8027" t="s">
        <v>10821</v>
      </c>
      <c r="G8027">
        <v>0.25270930902900002</v>
      </c>
    </row>
    <row r="8028" spans="1:7" x14ac:dyDescent="0.2">
      <c r="A8028" t="str">
        <f t="shared" si="675"/>
        <v>MED28</v>
      </c>
      <c r="B8028" t="s">
        <v>24</v>
      </c>
      <c r="C8028">
        <v>17616333</v>
      </c>
      <c r="D8028" t="s">
        <v>3</v>
      </c>
      <c r="E8028">
        <v>24</v>
      </c>
      <c r="F8028" t="s">
        <v>10822</v>
      </c>
      <c r="G8028">
        <v>-3.7952301896199997E-2</v>
      </c>
    </row>
    <row r="8029" spans="1:7" x14ac:dyDescent="0.2">
      <c r="A8029" t="str">
        <f t="shared" si="675"/>
        <v>MED28</v>
      </c>
      <c r="B8029" t="s">
        <v>24</v>
      </c>
      <c r="C8029">
        <v>17616331</v>
      </c>
      <c r="D8029" t="s">
        <v>8</v>
      </c>
      <c r="E8029">
        <v>23</v>
      </c>
      <c r="F8029" t="s">
        <v>10823</v>
      </c>
      <c r="G8029">
        <v>2.49099019791</v>
      </c>
    </row>
    <row r="8030" spans="1:7" x14ac:dyDescent="0.2">
      <c r="A8030" t="str">
        <f t="shared" si="675"/>
        <v>MED28</v>
      </c>
      <c r="B8030" t="s">
        <v>24</v>
      </c>
      <c r="C8030">
        <v>17616376</v>
      </c>
      <c r="D8030" t="s">
        <v>3</v>
      </c>
      <c r="E8030">
        <v>24</v>
      </c>
      <c r="F8030" t="s">
        <v>10824</v>
      </c>
      <c r="G8030">
        <v>4.9865320956900001E-2</v>
      </c>
    </row>
    <row r="8031" spans="1:7" x14ac:dyDescent="0.2">
      <c r="A8031" t="str">
        <f t="shared" si="675"/>
        <v>MED28</v>
      </c>
      <c r="B8031" t="s">
        <v>24</v>
      </c>
      <c r="C8031">
        <v>17616351</v>
      </c>
      <c r="D8031" t="s">
        <v>3</v>
      </c>
      <c r="E8031">
        <v>24</v>
      </c>
      <c r="F8031" t="s">
        <v>10825</v>
      </c>
      <c r="G8031">
        <v>0.23949449454800001</v>
      </c>
    </row>
    <row r="8032" spans="1:7" x14ac:dyDescent="0.2">
      <c r="A8032" t="str">
        <f t="shared" si="675"/>
        <v>MED28</v>
      </c>
      <c r="B8032" t="s">
        <v>24</v>
      </c>
      <c r="C8032">
        <v>17616391</v>
      </c>
      <c r="D8032" t="s">
        <v>3</v>
      </c>
      <c r="E8032">
        <v>24</v>
      </c>
      <c r="F8032" t="s">
        <v>10826</v>
      </c>
      <c r="G8032">
        <v>4.6787268310199998E-2</v>
      </c>
    </row>
    <row r="8033" spans="1:7" x14ac:dyDescent="0.2">
      <c r="A8033" t="str">
        <f t="shared" si="675"/>
        <v>MED28</v>
      </c>
      <c r="B8033" t="s">
        <v>24</v>
      </c>
      <c r="C8033">
        <v>17616546</v>
      </c>
      <c r="D8033" t="s">
        <v>8</v>
      </c>
      <c r="E8033">
        <v>23</v>
      </c>
      <c r="F8033" t="s">
        <v>10827</v>
      </c>
      <c r="G8033">
        <v>4.45508376163E-2</v>
      </c>
    </row>
    <row r="8034" spans="1:7" x14ac:dyDescent="0.2">
      <c r="A8034" t="str">
        <f t="shared" si="675"/>
        <v>MED28</v>
      </c>
      <c r="B8034" t="s">
        <v>24</v>
      </c>
      <c r="C8034">
        <v>17616518</v>
      </c>
      <c r="D8034" t="s">
        <v>8</v>
      </c>
      <c r="E8034">
        <v>22</v>
      </c>
      <c r="F8034" t="s">
        <v>10828</v>
      </c>
      <c r="G8034">
        <v>0.25630049306300001</v>
      </c>
    </row>
    <row r="8035" spans="1:7" x14ac:dyDescent="0.2">
      <c r="A8035" t="str">
        <f t="shared" ref="A8035:A8044" si="676">"MED30"</f>
        <v>MED30</v>
      </c>
      <c r="B8035" t="s">
        <v>1491</v>
      </c>
      <c r="C8035">
        <v>118533025</v>
      </c>
      <c r="D8035" t="s">
        <v>3</v>
      </c>
      <c r="E8035">
        <v>24</v>
      </c>
      <c r="F8035" t="s">
        <v>10829</v>
      </c>
      <c r="G8035">
        <v>0.81587387064899997</v>
      </c>
    </row>
    <row r="8036" spans="1:7" x14ac:dyDescent="0.2">
      <c r="A8036" t="str">
        <f t="shared" si="676"/>
        <v>MED30</v>
      </c>
      <c r="B8036" t="s">
        <v>1491</v>
      </c>
      <c r="C8036">
        <v>118533167</v>
      </c>
      <c r="D8036" t="s">
        <v>8</v>
      </c>
      <c r="E8036">
        <v>24</v>
      </c>
      <c r="F8036" t="s">
        <v>10830</v>
      </c>
      <c r="G8036">
        <v>4.0124302159899997E-2</v>
      </c>
    </row>
    <row r="8037" spans="1:7" x14ac:dyDescent="0.2">
      <c r="A8037" t="str">
        <f t="shared" si="676"/>
        <v>MED30</v>
      </c>
      <c r="B8037" t="s">
        <v>1491</v>
      </c>
      <c r="C8037">
        <v>118533155</v>
      </c>
      <c r="D8037" t="s">
        <v>8</v>
      </c>
      <c r="E8037">
        <v>24</v>
      </c>
      <c r="F8037" t="s">
        <v>10831</v>
      </c>
      <c r="G8037">
        <v>1.1372425028E-2</v>
      </c>
    </row>
    <row r="8038" spans="1:7" x14ac:dyDescent="0.2">
      <c r="A8038" t="str">
        <f t="shared" si="676"/>
        <v>MED30</v>
      </c>
      <c r="B8038" t="s">
        <v>1491</v>
      </c>
      <c r="C8038">
        <v>118533008</v>
      </c>
      <c r="D8038" t="s">
        <v>8</v>
      </c>
      <c r="E8038">
        <v>23</v>
      </c>
      <c r="F8038" t="s">
        <v>10832</v>
      </c>
      <c r="G8038">
        <v>3.74119161015E-3</v>
      </c>
    </row>
    <row r="8039" spans="1:7" x14ac:dyDescent="0.2">
      <c r="A8039" t="str">
        <f t="shared" si="676"/>
        <v>MED30</v>
      </c>
      <c r="B8039" t="s">
        <v>1491</v>
      </c>
      <c r="C8039">
        <v>118533229</v>
      </c>
      <c r="D8039" t="s">
        <v>8</v>
      </c>
      <c r="E8039">
        <v>23</v>
      </c>
      <c r="F8039" t="s">
        <v>10833</v>
      </c>
      <c r="G8039">
        <v>0.86986507525099999</v>
      </c>
    </row>
    <row r="8040" spans="1:7" x14ac:dyDescent="0.2">
      <c r="A8040" t="str">
        <f t="shared" si="676"/>
        <v>MED30</v>
      </c>
      <c r="B8040" t="s">
        <v>1491</v>
      </c>
      <c r="C8040">
        <v>118532980</v>
      </c>
      <c r="D8040" t="s">
        <v>8</v>
      </c>
      <c r="E8040">
        <v>23</v>
      </c>
      <c r="F8040" t="s">
        <v>10834</v>
      </c>
      <c r="G8040">
        <v>0.38867369546300001</v>
      </c>
    </row>
    <row r="8041" spans="1:7" x14ac:dyDescent="0.2">
      <c r="A8041" t="str">
        <f t="shared" si="676"/>
        <v>MED30</v>
      </c>
      <c r="B8041" t="s">
        <v>1491</v>
      </c>
      <c r="C8041">
        <v>118533216</v>
      </c>
      <c r="D8041" t="s">
        <v>3</v>
      </c>
      <c r="E8041">
        <v>23</v>
      </c>
      <c r="F8041" t="s">
        <v>10835</v>
      </c>
      <c r="G8041">
        <v>0.80269827099699997</v>
      </c>
    </row>
    <row r="8042" spans="1:7" x14ac:dyDescent="0.2">
      <c r="A8042" t="str">
        <f t="shared" si="676"/>
        <v>MED30</v>
      </c>
      <c r="B8042" t="s">
        <v>1491</v>
      </c>
      <c r="C8042">
        <v>118533188</v>
      </c>
      <c r="D8042" t="s">
        <v>3</v>
      </c>
      <c r="E8042">
        <v>24</v>
      </c>
      <c r="F8042" t="s">
        <v>10836</v>
      </c>
      <c r="G8042">
        <v>1.17384109785</v>
      </c>
    </row>
    <row r="8043" spans="1:7" x14ac:dyDescent="0.2">
      <c r="A8043" t="str">
        <f t="shared" si="676"/>
        <v>MED30</v>
      </c>
      <c r="B8043" t="s">
        <v>1491</v>
      </c>
      <c r="C8043">
        <v>118533086</v>
      </c>
      <c r="D8043" t="s">
        <v>3</v>
      </c>
      <c r="E8043">
        <v>24</v>
      </c>
      <c r="F8043" t="s">
        <v>10837</v>
      </c>
      <c r="G8043">
        <v>0.95629382689800002</v>
      </c>
    </row>
    <row r="8044" spans="1:7" x14ac:dyDescent="0.2">
      <c r="A8044" t="str">
        <f t="shared" si="676"/>
        <v>MED30</v>
      </c>
      <c r="B8044" t="s">
        <v>1491</v>
      </c>
      <c r="C8044">
        <v>118532999</v>
      </c>
      <c r="D8044" t="s">
        <v>8</v>
      </c>
      <c r="E8044">
        <v>23</v>
      </c>
      <c r="F8044" t="s">
        <v>10838</v>
      </c>
      <c r="G8044">
        <v>4.8385957619199997E-2</v>
      </c>
    </row>
    <row r="8045" spans="1:7" x14ac:dyDescent="0.2">
      <c r="A8045" t="str">
        <f t="shared" ref="A8045:A8054" si="677">"MED31"</f>
        <v>MED31</v>
      </c>
      <c r="B8045" t="s">
        <v>484</v>
      </c>
      <c r="C8045">
        <v>6554727</v>
      </c>
      <c r="D8045" t="s">
        <v>3</v>
      </c>
      <c r="E8045">
        <v>25</v>
      </c>
      <c r="F8045" t="s">
        <v>10839</v>
      </c>
      <c r="G8045">
        <v>0.219771119504</v>
      </c>
    </row>
    <row r="8046" spans="1:7" x14ac:dyDescent="0.2">
      <c r="A8046" t="str">
        <f t="shared" si="677"/>
        <v>MED31</v>
      </c>
      <c r="B8046" t="s">
        <v>484</v>
      </c>
      <c r="C8046">
        <v>6554798</v>
      </c>
      <c r="D8046" t="s">
        <v>3</v>
      </c>
      <c r="E8046">
        <v>23</v>
      </c>
      <c r="F8046" t="s">
        <v>10840</v>
      </c>
      <c r="G8046">
        <v>1.4521303803100001</v>
      </c>
    </row>
    <row r="8047" spans="1:7" x14ac:dyDescent="0.2">
      <c r="A8047" t="str">
        <f t="shared" si="677"/>
        <v>MED31</v>
      </c>
      <c r="B8047" t="s">
        <v>484</v>
      </c>
      <c r="C8047">
        <v>6554819</v>
      </c>
      <c r="D8047" t="s">
        <v>3</v>
      </c>
      <c r="E8047">
        <v>26</v>
      </c>
      <c r="F8047" t="s">
        <v>10841</v>
      </c>
      <c r="G8047">
        <v>0.147115008514</v>
      </c>
    </row>
    <row r="8048" spans="1:7" x14ac:dyDescent="0.2">
      <c r="A8048" t="str">
        <f t="shared" si="677"/>
        <v>MED31</v>
      </c>
      <c r="B8048" t="s">
        <v>484</v>
      </c>
      <c r="C8048">
        <v>6554826</v>
      </c>
      <c r="D8048" t="s">
        <v>3</v>
      </c>
      <c r="E8048">
        <v>25</v>
      </c>
      <c r="F8048" t="s">
        <v>10842</v>
      </c>
      <c r="G8048">
        <v>0.13280370782000001</v>
      </c>
    </row>
    <row r="8049" spans="1:7" x14ac:dyDescent="0.2">
      <c r="A8049" t="str">
        <f t="shared" si="677"/>
        <v>MED31</v>
      </c>
      <c r="B8049" t="s">
        <v>484</v>
      </c>
      <c r="C8049">
        <v>6554862</v>
      </c>
      <c r="D8049" t="s">
        <v>3</v>
      </c>
      <c r="E8049">
        <v>26</v>
      </c>
      <c r="F8049" t="s">
        <v>10843</v>
      </c>
      <c r="G8049">
        <v>0.39380301104100002</v>
      </c>
    </row>
    <row r="8050" spans="1:7" x14ac:dyDescent="0.2">
      <c r="A8050" t="str">
        <f t="shared" si="677"/>
        <v>MED31</v>
      </c>
      <c r="B8050" t="s">
        <v>484</v>
      </c>
      <c r="C8050">
        <v>6554877</v>
      </c>
      <c r="D8050" t="s">
        <v>3</v>
      </c>
      <c r="E8050">
        <v>25</v>
      </c>
      <c r="F8050" t="s">
        <v>10844</v>
      </c>
      <c r="G8050">
        <v>0.16873899985599999</v>
      </c>
    </row>
    <row r="8051" spans="1:7" x14ac:dyDescent="0.2">
      <c r="A8051" t="str">
        <f t="shared" si="677"/>
        <v>MED31</v>
      </c>
      <c r="B8051" t="s">
        <v>484</v>
      </c>
      <c r="C8051">
        <v>6554893</v>
      </c>
      <c r="D8051" t="s">
        <v>3</v>
      </c>
      <c r="E8051">
        <v>23</v>
      </c>
      <c r="F8051" t="s">
        <v>10845</v>
      </c>
      <c r="G8051">
        <v>1.0227111552499999</v>
      </c>
    </row>
    <row r="8052" spans="1:7" x14ac:dyDescent="0.2">
      <c r="A8052" t="str">
        <f t="shared" si="677"/>
        <v>MED31</v>
      </c>
      <c r="B8052" t="s">
        <v>484</v>
      </c>
      <c r="C8052">
        <v>6554757</v>
      </c>
      <c r="D8052" t="s">
        <v>8</v>
      </c>
      <c r="E8052">
        <v>25</v>
      </c>
      <c r="F8052" t="s">
        <v>10846</v>
      </c>
      <c r="G8052">
        <v>0.13061250377399999</v>
      </c>
    </row>
    <row r="8053" spans="1:7" x14ac:dyDescent="0.2">
      <c r="A8053" t="str">
        <f t="shared" si="677"/>
        <v>MED31</v>
      </c>
      <c r="B8053" t="s">
        <v>484</v>
      </c>
      <c r="C8053">
        <v>6554769</v>
      </c>
      <c r="D8053" t="s">
        <v>8</v>
      </c>
      <c r="E8053">
        <v>24</v>
      </c>
      <c r="F8053" t="s">
        <v>10847</v>
      </c>
      <c r="G8053">
        <v>0.52515846444000003</v>
      </c>
    </row>
    <row r="8054" spans="1:7" x14ac:dyDescent="0.2">
      <c r="A8054" t="str">
        <f t="shared" si="677"/>
        <v>MED31</v>
      </c>
      <c r="B8054" t="s">
        <v>484</v>
      </c>
      <c r="C8054">
        <v>6554702</v>
      </c>
      <c r="D8054" t="s">
        <v>3</v>
      </c>
      <c r="E8054">
        <v>26</v>
      </c>
      <c r="F8054" t="s">
        <v>10848</v>
      </c>
      <c r="G8054">
        <v>0.20215846531199999</v>
      </c>
    </row>
    <row r="8055" spans="1:7" x14ac:dyDescent="0.2">
      <c r="A8055" t="str">
        <f t="shared" ref="A8055:A8074" si="678">"MED7"</f>
        <v>MED7</v>
      </c>
      <c r="B8055" t="s">
        <v>64</v>
      </c>
      <c r="C8055">
        <v>156569636</v>
      </c>
      <c r="D8055" t="s">
        <v>3</v>
      </c>
      <c r="E8055">
        <v>24</v>
      </c>
      <c r="F8055" t="s">
        <v>10849</v>
      </c>
      <c r="G8055">
        <v>0.48066141485500002</v>
      </c>
    </row>
    <row r="8056" spans="1:7" x14ac:dyDescent="0.2">
      <c r="A8056" t="str">
        <f t="shared" si="678"/>
        <v>MED7</v>
      </c>
      <c r="B8056" t="s">
        <v>64</v>
      </c>
      <c r="C8056">
        <v>156569929</v>
      </c>
      <c r="D8056" t="s">
        <v>8</v>
      </c>
      <c r="E8056">
        <v>27</v>
      </c>
      <c r="F8056" t="s">
        <v>10850</v>
      </c>
      <c r="G8056">
        <v>2.4939595509799999E-2</v>
      </c>
    </row>
    <row r="8057" spans="1:7" x14ac:dyDescent="0.2">
      <c r="A8057" t="str">
        <f t="shared" si="678"/>
        <v>MED7</v>
      </c>
      <c r="B8057" t="s">
        <v>64</v>
      </c>
      <c r="C8057">
        <v>156569973</v>
      </c>
      <c r="D8057" t="s">
        <v>3</v>
      </c>
      <c r="E8057">
        <v>24</v>
      </c>
      <c r="F8057" t="s">
        <v>10851</v>
      </c>
      <c r="G8057">
        <v>0.55842633189699997</v>
      </c>
    </row>
    <row r="8058" spans="1:7" x14ac:dyDescent="0.2">
      <c r="A8058" t="str">
        <f t="shared" si="678"/>
        <v>MED7</v>
      </c>
      <c r="B8058" t="s">
        <v>64</v>
      </c>
      <c r="C8058">
        <v>156569992</v>
      </c>
      <c r="D8058" t="s">
        <v>3</v>
      </c>
      <c r="E8058">
        <v>26</v>
      </c>
      <c r="F8058" t="s">
        <v>10852</v>
      </c>
      <c r="G8058">
        <v>0.167489817811</v>
      </c>
    </row>
    <row r="8059" spans="1:7" x14ac:dyDescent="0.2">
      <c r="A8059" t="str">
        <f t="shared" si="678"/>
        <v>MED7</v>
      </c>
      <c r="B8059" t="s">
        <v>64</v>
      </c>
      <c r="C8059">
        <v>156570017</v>
      </c>
      <c r="D8059" t="s">
        <v>3</v>
      </c>
      <c r="E8059">
        <v>26</v>
      </c>
      <c r="F8059" t="s">
        <v>10853</v>
      </c>
      <c r="G8059">
        <v>-2.5381700462000002E-3</v>
      </c>
    </row>
    <row r="8060" spans="1:7" x14ac:dyDescent="0.2">
      <c r="A8060" t="str">
        <f t="shared" si="678"/>
        <v>MED7</v>
      </c>
      <c r="B8060" t="s">
        <v>64</v>
      </c>
      <c r="C8060">
        <v>156569536</v>
      </c>
      <c r="D8060" t="s">
        <v>8</v>
      </c>
      <c r="E8060">
        <v>23</v>
      </c>
      <c r="F8060" t="s">
        <v>10854</v>
      </c>
      <c r="G8060">
        <v>-1.1283252475599999E-2</v>
      </c>
    </row>
    <row r="8061" spans="1:7" x14ac:dyDescent="0.2">
      <c r="A8061" t="str">
        <f t="shared" si="678"/>
        <v>MED7</v>
      </c>
      <c r="B8061" t="s">
        <v>64</v>
      </c>
      <c r="C8061">
        <v>156569591</v>
      </c>
      <c r="D8061" t="s">
        <v>8</v>
      </c>
      <c r="E8061">
        <v>22</v>
      </c>
      <c r="F8061" t="s">
        <v>10855</v>
      </c>
      <c r="G8061">
        <v>1.17043890626</v>
      </c>
    </row>
    <row r="8062" spans="1:7" x14ac:dyDescent="0.2">
      <c r="A8062" t="str">
        <f t="shared" si="678"/>
        <v>MED7</v>
      </c>
      <c r="B8062" t="s">
        <v>64</v>
      </c>
      <c r="C8062">
        <v>156569966</v>
      </c>
      <c r="D8062" t="s">
        <v>3</v>
      </c>
      <c r="E8062">
        <v>27</v>
      </c>
      <c r="F8062" t="s">
        <v>10856</v>
      </c>
      <c r="G8062">
        <v>7.0513511192E-2</v>
      </c>
    </row>
    <row r="8063" spans="1:7" x14ac:dyDescent="0.2">
      <c r="A8063" t="str">
        <f t="shared" si="678"/>
        <v>MED7</v>
      </c>
      <c r="B8063" t="s">
        <v>64</v>
      </c>
      <c r="C8063">
        <v>156570052</v>
      </c>
      <c r="D8063" t="s">
        <v>8</v>
      </c>
      <c r="E8063">
        <v>24</v>
      </c>
      <c r="F8063" t="s">
        <v>10857</v>
      </c>
      <c r="G8063">
        <v>0.172955051719</v>
      </c>
    </row>
    <row r="8064" spans="1:7" x14ac:dyDescent="0.2">
      <c r="A8064" t="str">
        <f t="shared" si="678"/>
        <v>MED7</v>
      </c>
      <c r="B8064" t="s">
        <v>64</v>
      </c>
      <c r="C8064">
        <v>156569627</v>
      </c>
      <c r="D8064" t="s">
        <v>3</v>
      </c>
      <c r="E8064">
        <v>24</v>
      </c>
      <c r="F8064" t="s">
        <v>10858</v>
      </c>
      <c r="G8064">
        <v>-1.8862623672299999E-2</v>
      </c>
    </row>
    <row r="8065" spans="1:7" x14ac:dyDescent="0.2">
      <c r="A8065" t="str">
        <f t="shared" si="678"/>
        <v>MED7</v>
      </c>
      <c r="B8065" t="s">
        <v>64</v>
      </c>
      <c r="C8065">
        <v>156569647</v>
      </c>
      <c r="D8065" t="s">
        <v>3</v>
      </c>
      <c r="E8065">
        <v>24</v>
      </c>
      <c r="F8065" t="s">
        <v>10859</v>
      </c>
      <c r="G8065">
        <v>0.80597939679499997</v>
      </c>
    </row>
    <row r="8066" spans="1:7" x14ac:dyDescent="0.2">
      <c r="A8066" t="str">
        <f t="shared" si="678"/>
        <v>MED7</v>
      </c>
      <c r="B8066" t="s">
        <v>64</v>
      </c>
      <c r="C8066">
        <v>156569580</v>
      </c>
      <c r="D8066" t="s">
        <v>3</v>
      </c>
      <c r="E8066">
        <v>24</v>
      </c>
      <c r="F8066" t="s">
        <v>10860</v>
      </c>
      <c r="G8066">
        <v>0.68087849431000003</v>
      </c>
    </row>
    <row r="8067" spans="1:7" x14ac:dyDescent="0.2">
      <c r="A8067" t="str">
        <f t="shared" si="678"/>
        <v>MED7</v>
      </c>
      <c r="B8067" t="s">
        <v>64</v>
      </c>
      <c r="C8067">
        <v>156569597</v>
      </c>
      <c r="D8067" t="s">
        <v>3</v>
      </c>
      <c r="E8067">
        <v>24</v>
      </c>
      <c r="F8067" t="s">
        <v>10861</v>
      </c>
      <c r="G8067">
        <v>0.32486838485399999</v>
      </c>
    </row>
    <row r="8068" spans="1:7" x14ac:dyDescent="0.2">
      <c r="A8068" t="str">
        <f t="shared" si="678"/>
        <v>MED7</v>
      </c>
      <c r="B8068" t="s">
        <v>64</v>
      </c>
      <c r="C8068">
        <v>156569706</v>
      </c>
      <c r="D8068" t="s">
        <v>3</v>
      </c>
      <c r="E8068">
        <v>24</v>
      </c>
      <c r="F8068" t="s">
        <v>10862</v>
      </c>
      <c r="G8068">
        <v>0.40084229181300002</v>
      </c>
    </row>
    <row r="8069" spans="1:7" x14ac:dyDescent="0.2">
      <c r="A8069" t="str">
        <f t="shared" si="678"/>
        <v>MED7</v>
      </c>
      <c r="B8069" t="s">
        <v>64</v>
      </c>
      <c r="C8069">
        <v>156569806</v>
      </c>
      <c r="D8069" t="s">
        <v>3</v>
      </c>
      <c r="E8069">
        <v>24</v>
      </c>
      <c r="F8069" t="s">
        <v>10863</v>
      </c>
      <c r="G8069">
        <v>0.48751127151500001</v>
      </c>
    </row>
    <row r="8070" spans="1:7" x14ac:dyDescent="0.2">
      <c r="A8070" t="str">
        <f t="shared" si="678"/>
        <v>MED7</v>
      </c>
      <c r="B8070" t="s">
        <v>64</v>
      </c>
      <c r="C8070">
        <v>156569812</v>
      </c>
      <c r="D8070" t="s">
        <v>3</v>
      </c>
      <c r="E8070">
        <v>24</v>
      </c>
      <c r="F8070" t="s">
        <v>10864</v>
      </c>
      <c r="G8070">
        <v>1.02358169695</v>
      </c>
    </row>
    <row r="8071" spans="1:7" x14ac:dyDescent="0.2">
      <c r="A8071" t="str">
        <f t="shared" si="678"/>
        <v>MED7</v>
      </c>
      <c r="B8071" t="s">
        <v>64</v>
      </c>
      <c r="C8071">
        <v>156569896</v>
      </c>
      <c r="D8071" t="s">
        <v>3</v>
      </c>
      <c r="E8071">
        <v>25</v>
      </c>
      <c r="F8071" t="s">
        <v>10865</v>
      </c>
      <c r="G8071">
        <v>0.37995553331800003</v>
      </c>
    </row>
    <row r="8072" spans="1:7" x14ac:dyDescent="0.2">
      <c r="A8072" t="str">
        <f t="shared" si="678"/>
        <v>MED7</v>
      </c>
      <c r="B8072" t="s">
        <v>64</v>
      </c>
      <c r="C8072">
        <v>156569907</v>
      </c>
      <c r="D8072" t="s">
        <v>3</v>
      </c>
      <c r="E8072">
        <v>24</v>
      </c>
      <c r="F8072" t="s">
        <v>10866</v>
      </c>
      <c r="G8072">
        <v>0.31285286470599999</v>
      </c>
    </row>
    <row r="8073" spans="1:7" x14ac:dyDescent="0.2">
      <c r="A8073" t="str">
        <f t="shared" si="678"/>
        <v>MED7</v>
      </c>
      <c r="B8073" t="s">
        <v>64</v>
      </c>
      <c r="C8073">
        <v>156569943</v>
      </c>
      <c r="D8073" t="s">
        <v>3</v>
      </c>
      <c r="E8073">
        <v>24</v>
      </c>
      <c r="F8073" t="s">
        <v>10867</v>
      </c>
      <c r="G8073">
        <v>9.8817582214800002E-3</v>
      </c>
    </row>
    <row r="8074" spans="1:7" x14ac:dyDescent="0.2">
      <c r="A8074" t="str">
        <f t="shared" si="678"/>
        <v>MED7</v>
      </c>
      <c r="B8074" t="s">
        <v>64</v>
      </c>
      <c r="C8074">
        <v>156569920</v>
      </c>
      <c r="D8074" t="s">
        <v>3</v>
      </c>
      <c r="E8074">
        <v>24</v>
      </c>
      <c r="F8074" t="s">
        <v>10868</v>
      </c>
      <c r="G8074">
        <v>0.16681826080100001</v>
      </c>
    </row>
    <row r="8075" spans="1:7" x14ac:dyDescent="0.2">
      <c r="A8075" t="str">
        <f t="shared" ref="A8075:A8084" si="679">"MED8"</f>
        <v>MED8</v>
      </c>
      <c r="B8075" t="s">
        <v>35</v>
      </c>
      <c r="C8075">
        <v>43855380</v>
      </c>
      <c r="D8075" t="s">
        <v>3</v>
      </c>
      <c r="E8075">
        <v>22</v>
      </c>
      <c r="F8075" t="s">
        <v>10869</v>
      </c>
      <c r="G8075">
        <v>1.06633887177</v>
      </c>
    </row>
    <row r="8076" spans="1:7" x14ac:dyDescent="0.2">
      <c r="A8076" t="str">
        <f t="shared" si="679"/>
        <v>MED8</v>
      </c>
      <c r="B8076" t="s">
        <v>35</v>
      </c>
      <c r="C8076">
        <v>43855502</v>
      </c>
      <c r="D8076" t="s">
        <v>8</v>
      </c>
      <c r="E8076">
        <v>23</v>
      </c>
      <c r="F8076" t="s">
        <v>10870</v>
      </c>
      <c r="G8076">
        <v>3.3146146507999998E-2</v>
      </c>
    </row>
    <row r="8077" spans="1:7" x14ac:dyDescent="0.2">
      <c r="A8077" t="str">
        <f t="shared" si="679"/>
        <v>MED8</v>
      </c>
      <c r="B8077" t="s">
        <v>35</v>
      </c>
      <c r="C8077">
        <v>43855199</v>
      </c>
      <c r="D8077" t="s">
        <v>3</v>
      </c>
      <c r="E8077">
        <v>23</v>
      </c>
      <c r="F8077" t="s">
        <v>10871</v>
      </c>
      <c r="G8077">
        <v>0.43296674282999997</v>
      </c>
    </row>
    <row r="8078" spans="1:7" x14ac:dyDescent="0.2">
      <c r="A8078" t="str">
        <f t="shared" si="679"/>
        <v>MED8</v>
      </c>
      <c r="B8078" t="s">
        <v>35</v>
      </c>
      <c r="C8078">
        <v>43855248</v>
      </c>
      <c r="D8078" t="s">
        <v>3</v>
      </c>
      <c r="E8078">
        <v>23</v>
      </c>
      <c r="F8078" t="s">
        <v>10872</v>
      </c>
      <c r="G8078">
        <v>0.93114488343699997</v>
      </c>
    </row>
    <row r="8079" spans="1:7" x14ac:dyDescent="0.2">
      <c r="A8079" t="str">
        <f t="shared" si="679"/>
        <v>MED8</v>
      </c>
      <c r="B8079" t="s">
        <v>35</v>
      </c>
      <c r="C8079">
        <v>43855275</v>
      </c>
      <c r="D8079" t="s">
        <v>3</v>
      </c>
      <c r="E8079">
        <v>24</v>
      </c>
      <c r="F8079" t="s">
        <v>10873</v>
      </c>
      <c r="G8079">
        <v>0.14070119631</v>
      </c>
    </row>
    <row r="8080" spans="1:7" x14ac:dyDescent="0.2">
      <c r="A8080" t="str">
        <f t="shared" si="679"/>
        <v>MED8</v>
      </c>
      <c r="B8080" t="s">
        <v>35</v>
      </c>
      <c r="C8080">
        <v>43855443</v>
      </c>
      <c r="D8080" t="s">
        <v>3</v>
      </c>
      <c r="E8080">
        <v>22</v>
      </c>
      <c r="F8080" t="s">
        <v>10874</v>
      </c>
      <c r="G8080">
        <v>0.10568170694200001</v>
      </c>
    </row>
    <row r="8081" spans="1:7" x14ac:dyDescent="0.2">
      <c r="A8081" t="str">
        <f t="shared" si="679"/>
        <v>MED8</v>
      </c>
      <c r="B8081" t="s">
        <v>35</v>
      </c>
      <c r="C8081">
        <v>43855397</v>
      </c>
      <c r="D8081" t="s">
        <v>3</v>
      </c>
      <c r="E8081">
        <v>23</v>
      </c>
      <c r="F8081" t="s">
        <v>10875</v>
      </c>
      <c r="G8081">
        <v>0.98186932104299995</v>
      </c>
    </row>
    <row r="8082" spans="1:7" x14ac:dyDescent="0.2">
      <c r="A8082" t="str">
        <f t="shared" si="679"/>
        <v>MED8</v>
      </c>
      <c r="B8082" t="s">
        <v>35</v>
      </c>
      <c r="C8082">
        <v>43855305</v>
      </c>
      <c r="D8082" t="s">
        <v>3</v>
      </c>
      <c r="E8082">
        <v>24</v>
      </c>
      <c r="F8082" t="s">
        <v>10876</v>
      </c>
      <c r="G8082">
        <v>3.3562229009699997E-2</v>
      </c>
    </row>
    <row r="8083" spans="1:7" x14ac:dyDescent="0.2">
      <c r="A8083" t="str">
        <f t="shared" si="679"/>
        <v>MED8</v>
      </c>
      <c r="B8083" t="s">
        <v>35</v>
      </c>
      <c r="C8083">
        <v>43855363</v>
      </c>
      <c r="D8083" t="s">
        <v>3</v>
      </c>
      <c r="E8083">
        <v>24</v>
      </c>
      <c r="F8083" t="s">
        <v>10877</v>
      </c>
      <c r="G8083">
        <v>0.57714147814100003</v>
      </c>
    </row>
    <row r="8084" spans="1:7" x14ac:dyDescent="0.2">
      <c r="A8084" t="str">
        <f t="shared" si="679"/>
        <v>MED8</v>
      </c>
      <c r="B8084" t="s">
        <v>35</v>
      </c>
      <c r="C8084">
        <v>43855387</v>
      </c>
      <c r="D8084" t="s">
        <v>3</v>
      </c>
      <c r="E8084">
        <v>24</v>
      </c>
      <c r="F8084" t="s">
        <v>10878</v>
      </c>
      <c r="G8084">
        <v>0.95179180719099998</v>
      </c>
    </row>
    <row r="8085" spans="1:7" x14ac:dyDescent="0.2">
      <c r="A8085" t="str">
        <f t="shared" ref="A8085:A8094" si="680">"MED9"</f>
        <v>MED9</v>
      </c>
      <c r="B8085" t="s">
        <v>484</v>
      </c>
      <c r="C8085">
        <v>17380519</v>
      </c>
      <c r="D8085" t="s">
        <v>3</v>
      </c>
      <c r="E8085">
        <v>22</v>
      </c>
      <c r="F8085" t="s">
        <v>10879</v>
      </c>
      <c r="G8085">
        <v>0.38158019375000002</v>
      </c>
    </row>
    <row r="8086" spans="1:7" x14ac:dyDescent="0.2">
      <c r="A8086" t="str">
        <f t="shared" si="680"/>
        <v>MED9</v>
      </c>
      <c r="B8086" t="s">
        <v>484</v>
      </c>
      <c r="C8086">
        <v>17380320</v>
      </c>
      <c r="D8086" t="s">
        <v>8</v>
      </c>
      <c r="E8086">
        <v>24</v>
      </c>
      <c r="F8086" t="s">
        <v>10880</v>
      </c>
      <c r="G8086">
        <v>6.9299894936600007E-2</v>
      </c>
    </row>
    <row r="8087" spans="1:7" x14ac:dyDescent="0.2">
      <c r="A8087" t="str">
        <f t="shared" si="680"/>
        <v>MED9</v>
      </c>
      <c r="B8087" t="s">
        <v>484</v>
      </c>
      <c r="C8087">
        <v>17380335</v>
      </c>
      <c r="D8087" t="s">
        <v>8</v>
      </c>
      <c r="E8087">
        <v>23</v>
      </c>
      <c r="F8087" t="s">
        <v>10881</v>
      </c>
      <c r="G8087">
        <v>1.1246774774499999</v>
      </c>
    </row>
    <row r="8088" spans="1:7" x14ac:dyDescent="0.2">
      <c r="A8088" t="str">
        <f t="shared" si="680"/>
        <v>MED9</v>
      </c>
      <c r="B8088" t="s">
        <v>484</v>
      </c>
      <c r="C8088">
        <v>17380468</v>
      </c>
      <c r="D8088" t="s">
        <v>3</v>
      </c>
      <c r="E8088">
        <v>24</v>
      </c>
      <c r="F8088" t="s">
        <v>10882</v>
      </c>
      <c r="G8088">
        <v>0.543001758389</v>
      </c>
    </row>
    <row r="8089" spans="1:7" x14ac:dyDescent="0.2">
      <c r="A8089" t="str">
        <f t="shared" si="680"/>
        <v>MED9</v>
      </c>
      <c r="B8089" t="s">
        <v>484</v>
      </c>
      <c r="C8089">
        <v>17380413</v>
      </c>
      <c r="D8089" t="s">
        <v>3</v>
      </c>
      <c r="E8089">
        <v>23</v>
      </c>
      <c r="F8089" t="s">
        <v>10883</v>
      </c>
      <c r="G8089">
        <v>0.89802856793700003</v>
      </c>
    </row>
    <row r="8090" spans="1:7" x14ac:dyDescent="0.2">
      <c r="A8090" t="str">
        <f t="shared" si="680"/>
        <v>MED9</v>
      </c>
      <c r="B8090" t="s">
        <v>484</v>
      </c>
      <c r="C8090">
        <v>17380406</v>
      </c>
      <c r="D8090" t="s">
        <v>3</v>
      </c>
      <c r="E8090">
        <v>22</v>
      </c>
      <c r="F8090" t="s">
        <v>10884</v>
      </c>
      <c r="G8090">
        <v>0.97729395460900004</v>
      </c>
    </row>
    <row r="8091" spans="1:7" x14ac:dyDescent="0.2">
      <c r="A8091" t="str">
        <f t="shared" si="680"/>
        <v>MED9</v>
      </c>
      <c r="B8091" t="s">
        <v>484</v>
      </c>
      <c r="C8091">
        <v>17380325</v>
      </c>
      <c r="D8091" t="s">
        <v>3</v>
      </c>
      <c r="E8091">
        <v>24</v>
      </c>
      <c r="F8091" t="s">
        <v>10885</v>
      </c>
      <c r="G8091">
        <v>0.47844493017</v>
      </c>
    </row>
    <row r="8092" spans="1:7" x14ac:dyDescent="0.2">
      <c r="A8092" t="str">
        <f t="shared" si="680"/>
        <v>MED9</v>
      </c>
      <c r="B8092" t="s">
        <v>484</v>
      </c>
      <c r="C8092">
        <v>17380274</v>
      </c>
      <c r="D8092" t="s">
        <v>3</v>
      </c>
      <c r="E8092">
        <v>23</v>
      </c>
      <c r="F8092" t="s">
        <v>10886</v>
      </c>
      <c r="G8092">
        <v>6.5812102543800002E-2</v>
      </c>
    </row>
    <row r="8093" spans="1:7" x14ac:dyDescent="0.2">
      <c r="A8093" t="str">
        <f t="shared" si="680"/>
        <v>MED9</v>
      </c>
      <c r="B8093" t="s">
        <v>484</v>
      </c>
      <c r="C8093">
        <v>17380358</v>
      </c>
      <c r="D8093" t="s">
        <v>8</v>
      </c>
      <c r="E8093">
        <v>24</v>
      </c>
      <c r="F8093" t="s">
        <v>10887</v>
      </c>
      <c r="G8093">
        <v>0.35522169419999999</v>
      </c>
    </row>
    <row r="8094" spans="1:7" x14ac:dyDescent="0.2">
      <c r="A8094" t="str">
        <f t="shared" si="680"/>
        <v>MED9</v>
      </c>
      <c r="B8094" t="s">
        <v>484</v>
      </c>
      <c r="C8094">
        <v>17380496</v>
      </c>
      <c r="D8094" t="s">
        <v>8</v>
      </c>
      <c r="E8094">
        <v>23</v>
      </c>
      <c r="F8094" t="s">
        <v>10888</v>
      </c>
      <c r="G8094">
        <v>0.70451898176700001</v>
      </c>
    </row>
    <row r="8095" spans="1:7" x14ac:dyDescent="0.2">
      <c r="A8095" t="str">
        <f t="shared" ref="A8095:A8104" si="681">"METAP2"</f>
        <v>METAP2</v>
      </c>
      <c r="B8095" t="s">
        <v>140</v>
      </c>
      <c r="C8095">
        <v>95867990</v>
      </c>
      <c r="D8095" t="s">
        <v>3</v>
      </c>
      <c r="E8095">
        <v>23</v>
      </c>
      <c r="F8095" t="s">
        <v>10889</v>
      </c>
      <c r="G8095">
        <v>0.47230657700700002</v>
      </c>
    </row>
    <row r="8096" spans="1:7" x14ac:dyDescent="0.2">
      <c r="A8096" t="str">
        <f t="shared" si="681"/>
        <v>METAP2</v>
      </c>
      <c r="B8096" t="s">
        <v>140</v>
      </c>
      <c r="C8096">
        <v>95867987</v>
      </c>
      <c r="D8096" t="s">
        <v>8</v>
      </c>
      <c r="E8096">
        <v>26</v>
      </c>
      <c r="F8096" t="s">
        <v>10890</v>
      </c>
      <c r="G8096">
        <v>0.12873438875099999</v>
      </c>
    </row>
    <row r="8097" spans="1:7" x14ac:dyDescent="0.2">
      <c r="A8097" t="str">
        <f t="shared" si="681"/>
        <v>METAP2</v>
      </c>
      <c r="B8097" t="s">
        <v>140</v>
      </c>
      <c r="C8097">
        <v>95867962</v>
      </c>
      <c r="D8097" t="s">
        <v>8</v>
      </c>
      <c r="E8097">
        <v>23</v>
      </c>
      <c r="F8097" t="s">
        <v>10891</v>
      </c>
      <c r="G8097">
        <v>0.25270491583299998</v>
      </c>
    </row>
    <row r="8098" spans="1:7" x14ac:dyDescent="0.2">
      <c r="A8098" t="str">
        <f t="shared" si="681"/>
        <v>METAP2</v>
      </c>
      <c r="B8098" t="s">
        <v>140</v>
      </c>
      <c r="C8098">
        <v>95867949</v>
      </c>
      <c r="D8098" t="s">
        <v>8</v>
      </c>
      <c r="E8098">
        <v>25</v>
      </c>
      <c r="F8098" t="s">
        <v>10892</v>
      </c>
      <c r="G8098">
        <v>-4.25728958795E-2</v>
      </c>
    </row>
    <row r="8099" spans="1:7" x14ac:dyDescent="0.2">
      <c r="A8099" t="str">
        <f t="shared" si="681"/>
        <v>METAP2</v>
      </c>
      <c r="B8099" t="s">
        <v>140</v>
      </c>
      <c r="C8099">
        <v>95867910</v>
      </c>
      <c r="D8099" t="s">
        <v>8</v>
      </c>
      <c r="E8099">
        <v>24</v>
      </c>
      <c r="F8099" t="s">
        <v>10893</v>
      </c>
      <c r="G8099">
        <v>0.92032661030100005</v>
      </c>
    </row>
    <row r="8100" spans="1:7" x14ac:dyDescent="0.2">
      <c r="A8100" t="str">
        <f t="shared" si="681"/>
        <v>METAP2</v>
      </c>
      <c r="B8100" t="s">
        <v>140</v>
      </c>
      <c r="C8100">
        <v>95867933</v>
      </c>
      <c r="D8100" t="s">
        <v>3</v>
      </c>
      <c r="E8100">
        <v>22</v>
      </c>
      <c r="F8100" t="s">
        <v>10894</v>
      </c>
      <c r="G8100">
        <v>0.49367337019200003</v>
      </c>
    </row>
    <row r="8101" spans="1:7" x14ac:dyDescent="0.2">
      <c r="A8101" t="str">
        <f t="shared" si="681"/>
        <v>METAP2</v>
      </c>
      <c r="B8101" t="s">
        <v>140</v>
      </c>
      <c r="C8101">
        <v>95867918</v>
      </c>
      <c r="D8101" t="s">
        <v>3</v>
      </c>
      <c r="E8101">
        <v>24</v>
      </c>
      <c r="F8101" t="s">
        <v>10895</v>
      </c>
      <c r="G8101">
        <v>1.0413807288100001</v>
      </c>
    </row>
    <row r="8102" spans="1:7" x14ac:dyDescent="0.2">
      <c r="A8102" t="str">
        <f t="shared" si="681"/>
        <v>METAP2</v>
      </c>
      <c r="B8102" t="s">
        <v>140</v>
      </c>
      <c r="C8102">
        <v>95867912</v>
      </c>
      <c r="D8102" t="s">
        <v>3</v>
      </c>
      <c r="E8102">
        <v>24</v>
      </c>
      <c r="F8102" t="s">
        <v>10896</v>
      </c>
      <c r="G8102">
        <v>1.0382926608900001</v>
      </c>
    </row>
    <row r="8103" spans="1:7" x14ac:dyDescent="0.2">
      <c r="A8103" t="str">
        <f t="shared" si="681"/>
        <v>METAP2</v>
      </c>
      <c r="B8103" t="s">
        <v>140</v>
      </c>
      <c r="C8103">
        <v>95868001</v>
      </c>
      <c r="D8103" t="s">
        <v>8</v>
      </c>
      <c r="E8103">
        <v>24</v>
      </c>
      <c r="F8103" t="s">
        <v>10897</v>
      </c>
      <c r="G8103">
        <v>0.78063317055100001</v>
      </c>
    </row>
    <row r="8104" spans="1:7" x14ac:dyDescent="0.2">
      <c r="A8104" t="str">
        <f t="shared" si="681"/>
        <v>METAP2</v>
      </c>
      <c r="B8104" t="s">
        <v>140</v>
      </c>
      <c r="C8104">
        <v>95868023</v>
      </c>
      <c r="D8104" t="s">
        <v>8</v>
      </c>
      <c r="E8104">
        <v>23</v>
      </c>
      <c r="F8104" t="s">
        <v>10898</v>
      </c>
      <c r="G8104">
        <v>5.0435336455099997E-2</v>
      </c>
    </row>
    <row r="8105" spans="1:7" x14ac:dyDescent="0.2">
      <c r="A8105" t="str">
        <f t="shared" ref="A8105:A8121" si="682">"METTL16"</f>
        <v>METTL16</v>
      </c>
      <c r="B8105" t="s">
        <v>484</v>
      </c>
      <c r="C8105">
        <v>2415194</v>
      </c>
      <c r="D8105" t="s">
        <v>3</v>
      </c>
      <c r="E8105">
        <v>23</v>
      </c>
      <c r="F8105" t="s">
        <v>10899</v>
      </c>
      <c r="G8105">
        <v>3.2598330000299998E-2</v>
      </c>
    </row>
    <row r="8106" spans="1:7" x14ac:dyDescent="0.2">
      <c r="A8106" t="str">
        <f t="shared" si="682"/>
        <v>METTL16</v>
      </c>
      <c r="B8106" t="s">
        <v>484</v>
      </c>
      <c r="C8106">
        <v>2414930</v>
      </c>
      <c r="D8106" t="s">
        <v>3</v>
      </c>
      <c r="E8106">
        <v>24</v>
      </c>
      <c r="F8106" t="s">
        <v>10900</v>
      </c>
      <c r="G8106">
        <v>0.66452361164499996</v>
      </c>
    </row>
    <row r="8107" spans="1:7" x14ac:dyDescent="0.2">
      <c r="A8107" t="str">
        <f t="shared" si="682"/>
        <v>METTL16</v>
      </c>
      <c r="B8107" t="s">
        <v>484</v>
      </c>
      <c r="C8107">
        <v>2415205</v>
      </c>
      <c r="D8107" t="s">
        <v>8</v>
      </c>
      <c r="E8107">
        <v>24</v>
      </c>
      <c r="F8107" t="s">
        <v>10901</v>
      </c>
      <c r="G8107">
        <v>-2.7349322380499998E-2</v>
      </c>
    </row>
    <row r="8108" spans="1:7" x14ac:dyDescent="0.2">
      <c r="A8108" t="str">
        <f t="shared" si="682"/>
        <v>METTL16</v>
      </c>
      <c r="B8108" t="s">
        <v>484</v>
      </c>
      <c r="C8108">
        <v>2415088</v>
      </c>
      <c r="D8108" t="s">
        <v>8</v>
      </c>
      <c r="E8108">
        <v>24</v>
      </c>
      <c r="F8108" t="s">
        <v>10902</v>
      </c>
      <c r="G8108">
        <v>0.43759523270700001</v>
      </c>
    </row>
    <row r="8109" spans="1:7" x14ac:dyDescent="0.2">
      <c r="A8109" t="str">
        <f t="shared" si="682"/>
        <v>METTL16</v>
      </c>
      <c r="B8109" t="s">
        <v>484</v>
      </c>
      <c r="C8109">
        <v>2415094</v>
      </c>
      <c r="D8109" t="s">
        <v>8</v>
      </c>
      <c r="E8109">
        <v>24</v>
      </c>
      <c r="F8109" t="s">
        <v>10903</v>
      </c>
      <c r="G8109">
        <v>-1.55139719528E-2</v>
      </c>
    </row>
    <row r="8110" spans="1:7" x14ac:dyDescent="0.2">
      <c r="A8110" t="str">
        <f t="shared" si="682"/>
        <v>METTL16</v>
      </c>
      <c r="B8110" t="s">
        <v>484</v>
      </c>
      <c r="C8110">
        <v>2415002</v>
      </c>
      <c r="D8110" t="s">
        <v>8</v>
      </c>
      <c r="E8110">
        <v>23</v>
      </c>
      <c r="F8110" t="s">
        <v>10904</v>
      </c>
      <c r="G8110">
        <v>0.44677935867500002</v>
      </c>
    </row>
    <row r="8111" spans="1:7" x14ac:dyDescent="0.2">
      <c r="A8111" t="str">
        <f t="shared" si="682"/>
        <v>METTL16</v>
      </c>
      <c r="B8111" t="s">
        <v>484</v>
      </c>
      <c r="C8111">
        <v>2415186</v>
      </c>
      <c r="D8111" t="s">
        <v>3</v>
      </c>
      <c r="E8111">
        <v>24</v>
      </c>
      <c r="F8111" t="s">
        <v>10905</v>
      </c>
      <c r="G8111">
        <v>2.66551238118E-3</v>
      </c>
    </row>
    <row r="8112" spans="1:7" x14ac:dyDescent="0.2">
      <c r="A8112" t="str">
        <f t="shared" si="682"/>
        <v>METTL16</v>
      </c>
      <c r="B8112" t="s">
        <v>484</v>
      </c>
      <c r="C8112">
        <v>2415123</v>
      </c>
      <c r="D8112" t="s">
        <v>3</v>
      </c>
      <c r="E8112">
        <v>24</v>
      </c>
      <c r="F8112" t="s">
        <v>10906</v>
      </c>
      <c r="G8112">
        <v>0.79108741721700004</v>
      </c>
    </row>
    <row r="8113" spans="1:7" x14ac:dyDescent="0.2">
      <c r="A8113" t="str">
        <f t="shared" si="682"/>
        <v>METTL16</v>
      </c>
      <c r="B8113" t="s">
        <v>484</v>
      </c>
      <c r="C8113">
        <v>2414942</v>
      </c>
      <c r="D8113" t="s">
        <v>3</v>
      </c>
      <c r="E8113">
        <v>23</v>
      </c>
      <c r="F8113" t="s">
        <v>10907</v>
      </c>
      <c r="G8113">
        <v>0.53106674010699995</v>
      </c>
    </row>
    <row r="8114" spans="1:7" x14ac:dyDescent="0.2">
      <c r="A8114" t="str">
        <f t="shared" si="682"/>
        <v>METTL16</v>
      </c>
      <c r="B8114" t="s">
        <v>484</v>
      </c>
      <c r="C8114">
        <v>2414935</v>
      </c>
      <c r="D8114" t="s">
        <v>3</v>
      </c>
      <c r="E8114">
        <v>24</v>
      </c>
      <c r="F8114" t="s">
        <v>10908</v>
      </c>
      <c r="G8114">
        <v>5.3271196196600003E-3</v>
      </c>
    </row>
    <row r="8115" spans="1:7" x14ac:dyDescent="0.2">
      <c r="A8115" t="str">
        <f t="shared" si="682"/>
        <v>METTL16</v>
      </c>
      <c r="B8115" t="s">
        <v>484</v>
      </c>
      <c r="C8115">
        <v>2414931</v>
      </c>
      <c r="D8115" t="s">
        <v>3</v>
      </c>
      <c r="E8115">
        <v>23</v>
      </c>
      <c r="F8115" t="s">
        <v>10909</v>
      </c>
      <c r="G8115">
        <v>1.0507421122</v>
      </c>
    </row>
    <row r="8116" spans="1:7" x14ac:dyDescent="0.2">
      <c r="A8116" t="str">
        <f t="shared" si="682"/>
        <v>METTL16</v>
      </c>
      <c r="B8116" t="s">
        <v>484</v>
      </c>
      <c r="C8116">
        <v>2414926</v>
      </c>
      <c r="D8116" t="s">
        <v>8</v>
      </c>
      <c r="E8116">
        <v>24</v>
      </c>
      <c r="F8116" t="s">
        <v>10910</v>
      </c>
      <c r="G8116">
        <v>0.27427588958799998</v>
      </c>
    </row>
    <row r="8117" spans="1:7" x14ac:dyDescent="0.2">
      <c r="A8117" t="str">
        <f t="shared" si="682"/>
        <v>METTL16</v>
      </c>
      <c r="B8117" t="s">
        <v>484</v>
      </c>
      <c r="C8117">
        <v>2415173</v>
      </c>
      <c r="D8117" t="s">
        <v>3</v>
      </c>
      <c r="E8117">
        <v>23</v>
      </c>
      <c r="F8117" t="s">
        <v>10911</v>
      </c>
      <c r="G8117">
        <v>0.101409868087</v>
      </c>
    </row>
    <row r="8118" spans="1:7" x14ac:dyDescent="0.2">
      <c r="A8118" t="str">
        <f t="shared" si="682"/>
        <v>METTL16</v>
      </c>
      <c r="B8118" t="s">
        <v>484</v>
      </c>
      <c r="C8118">
        <v>2415138</v>
      </c>
      <c r="D8118" t="s">
        <v>3</v>
      </c>
      <c r="E8118">
        <v>22</v>
      </c>
      <c r="F8118" t="s">
        <v>10912</v>
      </c>
      <c r="G8118">
        <v>0.853856837062</v>
      </c>
    </row>
    <row r="8119" spans="1:7" x14ac:dyDescent="0.2">
      <c r="A8119" t="str">
        <f t="shared" si="682"/>
        <v>METTL16</v>
      </c>
      <c r="B8119" t="s">
        <v>484</v>
      </c>
      <c r="C8119">
        <v>2415104</v>
      </c>
      <c r="D8119" t="s">
        <v>3</v>
      </c>
      <c r="E8119">
        <v>23</v>
      </c>
      <c r="F8119" t="s">
        <v>10913</v>
      </c>
      <c r="G8119">
        <v>1.09540105074</v>
      </c>
    </row>
    <row r="8120" spans="1:7" x14ac:dyDescent="0.2">
      <c r="A8120" t="str">
        <f t="shared" si="682"/>
        <v>METTL16</v>
      </c>
      <c r="B8120" t="s">
        <v>484</v>
      </c>
      <c r="C8120">
        <v>2415072</v>
      </c>
      <c r="D8120" t="s">
        <v>3</v>
      </c>
      <c r="E8120">
        <v>24</v>
      </c>
      <c r="F8120" t="s">
        <v>10914</v>
      </c>
      <c r="G8120">
        <v>0.52293814421499996</v>
      </c>
    </row>
    <row r="8121" spans="1:7" x14ac:dyDescent="0.2">
      <c r="A8121" t="str">
        <f t="shared" si="682"/>
        <v>METTL16</v>
      </c>
      <c r="B8121" t="s">
        <v>484</v>
      </c>
      <c r="C8121">
        <v>2414943</v>
      </c>
      <c r="D8121" t="s">
        <v>3</v>
      </c>
      <c r="E8121">
        <v>24</v>
      </c>
      <c r="F8121" t="s">
        <v>10915</v>
      </c>
      <c r="G8121">
        <v>0.40051160238</v>
      </c>
    </row>
    <row r="8122" spans="1:7" x14ac:dyDescent="0.2">
      <c r="A8122" t="str">
        <f t="shared" ref="A8122:A8131" si="683">"METTL17"</f>
        <v>METTL17</v>
      </c>
      <c r="B8122" t="s">
        <v>86</v>
      </c>
      <c r="C8122">
        <v>21458210</v>
      </c>
      <c r="D8122" t="s">
        <v>8</v>
      </c>
      <c r="E8122">
        <v>24</v>
      </c>
      <c r="F8122" t="s">
        <v>10916</v>
      </c>
      <c r="G8122">
        <v>0.76320851740200002</v>
      </c>
    </row>
    <row r="8123" spans="1:7" x14ac:dyDescent="0.2">
      <c r="A8123" t="str">
        <f t="shared" si="683"/>
        <v>METTL17</v>
      </c>
      <c r="B8123" t="s">
        <v>86</v>
      </c>
      <c r="C8123">
        <v>21458145</v>
      </c>
      <c r="D8123" t="s">
        <v>8</v>
      </c>
      <c r="E8123">
        <v>23</v>
      </c>
      <c r="F8123" t="s">
        <v>10917</v>
      </c>
      <c r="G8123">
        <v>4.1147383567799997E-2</v>
      </c>
    </row>
    <row r="8124" spans="1:7" x14ac:dyDescent="0.2">
      <c r="A8124" t="str">
        <f t="shared" si="683"/>
        <v>METTL17</v>
      </c>
      <c r="B8124" t="s">
        <v>86</v>
      </c>
      <c r="C8124">
        <v>21458124</v>
      </c>
      <c r="D8124" t="s">
        <v>8</v>
      </c>
      <c r="E8124">
        <v>24</v>
      </c>
      <c r="F8124" t="s">
        <v>10918</v>
      </c>
      <c r="G8124">
        <v>1.0429957969200001</v>
      </c>
    </row>
    <row r="8125" spans="1:7" x14ac:dyDescent="0.2">
      <c r="A8125" t="str">
        <f t="shared" si="683"/>
        <v>METTL17</v>
      </c>
      <c r="B8125" t="s">
        <v>86</v>
      </c>
      <c r="C8125">
        <v>21458059</v>
      </c>
      <c r="D8125" t="s">
        <v>8</v>
      </c>
      <c r="E8125">
        <v>24</v>
      </c>
      <c r="F8125" t="s">
        <v>10919</v>
      </c>
      <c r="G8125">
        <v>0.88908091795300004</v>
      </c>
    </row>
    <row r="8126" spans="1:7" x14ac:dyDescent="0.2">
      <c r="A8126" t="str">
        <f t="shared" si="683"/>
        <v>METTL17</v>
      </c>
      <c r="B8126" t="s">
        <v>86</v>
      </c>
      <c r="C8126">
        <v>21457988</v>
      </c>
      <c r="D8126" t="s">
        <v>8</v>
      </c>
      <c r="E8126">
        <v>24</v>
      </c>
      <c r="F8126" t="s">
        <v>10920</v>
      </c>
      <c r="G8126">
        <v>0.75364979781899999</v>
      </c>
    </row>
    <row r="8127" spans="1:7" x14ac:dyDescent="0.2">
      <c r="A8127" t="str">
        <f t="shared" si="683"/>
        <v>METTL17</v>
      </c>
      <c r="B8127" t="s">
        <v>86</v>
      </c>
      <c r="C8127">
        <v>21457977</v>
      </c>
      <c r="D8127" t="s">
        <v>8</v>
      </c>
      <c r="E8127">
        <v>24</v>
      </c>
      <c r="F8127" t="s">
        <v>10921</v>
      </c>
      <c r="G8127">
        <v>0.243217011087</v>
      </c>
    </row>
    <row r="8128" spans="1:7" x14ac:dyDescent="0.2">
      <c r="A8128" t="str">
        <f t="shared" si="683"/>
        <v>METTL17</v>
      </c>
      <c r="B8128" t="s">
        <v>86</v>
      </c>
      <c r="C8128">
        <v>21458205</v>
      </c>
      <c r="D8128" t="s">
        <v>3</v>
      </c>
      <c r="E8128">
        <v>23</v>
      </c>
      <c r="F8128" t="s">
        <v>10922</v>
      </c>
      <c r="G8128">
        <v>1.06792328513</v>
      </c>
    </row>
    <row r="8129" spans="1:7" x14ac:dyDescent="0.2">
      <c r="A8129" t="str">
        <f t="shared" si="683"/>
        <v>METTL17</v>
      </c>
      <c r="B8129" t="s">
        <v>86</v>
      </c>
      <c r="C8129">
        <v>21458142</v>
      </c>
      <c r="D8129" t="s">
        <v>3</v>
      </c>
      <c r="E8129">
        <v>24</v>
      </c>
      <c r="F8129" t="s">
        <v>10923</v>
      </c>
      <c r="G8129">
        <v>0.55179465652000004</v>
      </c>
    </row>
    <row r="8130" spans="1:7" x14ac:dyDescent="0.2">
      <c r="A8130" t="str">
        <f t="shared" si="683"/>
        <v>METTL17</v>
      </c>
      <c r="B8130" t="s">
        <v>86</v>
      </c>
      <c r="C8130">
        <v>21457944</v>
      </c>
      <c r="D8130" t="s">
        <v>3</v>
      </c>
      <c r="E8130">
        <v>24</v>
      </c>
      <c r="F8130" t="s">
        <v>10924</v>
      </c>
      <c r="G8130">
        <v>1.2218096259600001E-2</v>
      </c>
    </row>
    <row r="8131" spans="1:7" x14ac:dyDescent="0.2">
      <c r="A8131" t="str">
        <f t="shared" si="683"/>
        <v>METTL17</v>
      </c>
      <c r="B8131" t="s">
        <v>86</v>
      </c>
      <c r="C8131">
        <v>21458089</v>
      </c>
      <c r="D8131" t="s">
        <v>8</v>
      </c>
      <c r="E8131">
        <v>22</v>
      </c>
      <c r="F8131" t="s">
        <v>10925</v>
      </c>
      <c r="G8131">
        <v>0.40185164121299999</v>
      </c>
    </row>
    <row r="8132" spans="1:7" x14ac:dyDescent="0.2">
      <c r="A8132" t="str">
        <f t="shared" ref="A8132:A8141" si="684">"METTL3"</f>
        <v>METTL3</v>
      </c>
      <c r="B8132" t="s">
        <v>86</v>
      </c>
      <c r="C8132">
        <v>21979226</v>
      </c>
      <c r="D8132" t="s">
        <v>3</v>
      </c>
      <c r="E8132">
        <v>24</v>
      </c>
      <c r="F8132" t="s">
        <v>10926</v>
      </c>
      <c r="G8132">
        <v>1.3661015377700001</v>
      </c>
    </row>
    <row r="8133" spans="1:7" x14ac:dyDescent="0.2">
      <c r="A8133" t="str">
        <f t="shared" si="684"/>
        <v>METTL3</v>
      </c>
      <c r="B8133" t="s">
        <v>86</v>
      </c>
      <c r="C8133">
        <v>21979379</v>
      </c>
      <c r="D8133" t="s">
        <v>3</v>
      </c>
      <c r="E8133">
        <v>24</v>
      </c>
      <c r="F8133" t="s">
        <v>10927</v>
      </c>
      <c r="G8133">
        <v>0.19513681076100001</v>
      </c>
    </row>
    <row r="8134" spans="1:7" x14ac:dyDescent="0.2">
      <c r="A8134" t="str">
        <f t="shared" si="684"/>
        <v>METTL3</v>
      </c>
      <c r="B8134" t="s">
        <v>86</v>
      </c>
      <c r="C8134">
        <v>21979337</v>
      </c>
      <c r="D8134" t="s">
        <v>3</v>
      </c>
      <c r="E8134">
        <v>22</v>
      </c>
      <c r="F8134" t="s">
        <v>10928</v>
      </c>
      <c r="G8134">
        <v>0.28095701920799998</v>
      </c>
    </row>
    <row r="8135" spans="1:7" x14ac:dyDescent="0.2">
      <c r="A8135" t="str">
        <f t="shared" si="684"/>
        <v>METTL3</v>
      </c>
      <c r="B8135" t="s">
        <v>86</v>
      </c>
      <c r="C8135">
        <v>21979476</v>
      </c>
      <c r="D8135" t="s">
        <v>8</v>
      </c>
      <c r="E8135">
        <v>22</v>
      </c>
      <c r="F8135" t="s">
        <v>10929</v>
      </c>
      <c r="G8135">
        <v>4.15376043338E-2</v>
      </c>
    </row>
    <row r="8136" spans="1:7" x14ac:dyDescent="0.2">
      <c r="A8136" t="str">
        <f t="shared" si="684"/>
        <v>METTL3</v>
      </c>
      <c r="B8136" t="s">
        <v>86</v>
      </c>
      <c r="C8136">
        <v>21979431</v>
      </c>
      <c r="D8136" t="s">
        <v>3</v>
      </c>
      <c r="E8136">
        <v>24</v>
      </c>
      <c r="F8136" t="s">
        <v>10930</v>
      </c>
      <c r="G8136">
        <v>1.3077615514100001</v>
      </c>
    </row>
    <row r="8137" spans="1:7" x14ac:dyDescent="0.2">
      <c r="A8137" t="str">
        <f t="shared" si="684"/>
        <v>METTL3</v>
      </c>
      <c r="B8137" t="s">
        <v>86</v>
      </c>
      <c r="C8137">
        <v>21979358</v>
      </c>
      <c r="D8137" t="s">
        <v>3</v>
      </c>
      <c r="E8137">
        <v>23</v>
      </c>
      <c r="F8137" t="s">
        <v>10931</v>
      </c>
      <c r="G8137">
        <v>0.32613691082200003</v>
      </c>
    </row>
    <row r="8138" spans="1:7" x14ac:dyDescent="0.2">
      <c r="A8138" t="str">
        <f t="shared" si="684"/>
        <v>METTL3</v>
      </c>
      <c r="B8138" t="s">
        <v>86</v>
      </c>
      <c r="C8138">
        <v>21979265</v>
      </c>
      <c r="D8138" t="s">
        <v>3</v>
      </c>
      <c r="E8138">
        <v>24</v>
      </c>
      <c r="F8138" t="s">
        <v>10932</v>
      </c>
      <c r="G8138">
        <v>5.2337853886799998E-2</v>
      </c>
    </row>
    <row r="8139" spans="1:7" x14ac:dyDescent="0.2">
      <c r="A8139" t="str">
        <f t="shared" si="684"/>
        <v>METTL3</v>
      </c>
      <c r="B8139" t="s">
        <v>86</v>
      </c>
      <c r="C8139">
        <v>21979218</v>
      </c>
      <c r="D8139" t="s">
        <v>3</v>
      </c>
      <c r="E8139">
        <v>23</v>
      </c>
      <c r="F8139" t="s">
        <v>10933</v>
      </c>
      <c r="G8139">
        <v>0.16854214490399999</v>
      </c>
    </row>
    <row r="8140" spans="1:7" x14ac:dyDescent="0.2">
      <c r="A8140" t="str">
        <f t="shared" si="684"/>
        <v>METTL3</v>
      </c>
      <c r="B8140" t="s">
        <v>86</v>
      </c>
      <c r="C8140">
        <v>21979386</v>
      </c>
      <c r="D8140" t="s">
        <v>3</v>
      </c>
      <c r="E8140">
        <v>24</v>
      </c>
      <c r="F8140" t="s">
        <v>10934</v>
      </c>
      <c r="G8140">
        <v>0.32052484747900001</v>
      </c>
    </row>
    <row r="8141" spans="1:7" x14ac:dyDescent="0.2">
      <c r="A8141" t="str">
        <f t="shared" si="684"/>
        <v>METTL3</v>
      </c>
      <c r="B8141" t="s">
        <v>86</v>
      </c>
      <c r="C8141">
        <v>21979559</v>
      </c>
      <c r="D8141" t="s">
        <v>8</v>
      </c>
      <c r="E8141">
        <v>24</v>
      </c>
      <c r="F8141" t="s">
        <v>10935</v>
      </c>
      <c r="G8141">
        <v>7.0158177434099999E-3</v>
      </c>
    </row>
    <row r="8142" spans="1:7" x14ac:dyDescent="0.2">
      <c r="A8142" t="str">
        <f t="shared" ref="A8142:A8151" si="685">"MFAP1"</f>
        <v>MFAP1</v>
      </c>
      <c r="B8142" t="s">
        <v>514</v>
      </c>
      <c r="C8142">
        <v>44116856</v>
      </c>
      <c r="D8142" t="s">
        <v>3</v>
      </c>
      <c r="E8142">
        <v>23</v>
      </c>
      <c r="F8142" t="s">
        <v>10936</v>
      </c>
      <c r="G8142">
        <v>0.28209078681799998</v>
      </c>
    </row>
    <row r="8143" spans="1:7" x14ac:dyDescent="0.2">
      <c r="A8143" t="str">
        <f t="shared" si="685"/>
        <v>MFAP1</v>
      </c>
      <c r="B8143" t="s">
        <v>514</v>
      </c>
      <c r="C8143">
        <v>44116904</v>
      </c>
      <c r="D8143" t="s">
        <v>8</v>
      </c>
      <c r="E8143">
        <v>24</v>
      </c>
      <c r="F8143" t="s">
        <v>10937</v>
      </c>
      <c r="G8143">
        <v>1.13649230542</v>
      </c>
    </row>
    <row r="8144" spans="1:7" x14ac:dyDescent="0.2">
      <c r="A8144" t="str">
        <f t="shared" si="685"/>
        <v>MFAP1</v>
      </c>
      <c r="B8144" t="s">
        <v>514</v>
      </c>
      <c r="C8144">
        <v>44116789</v>
      </c>
      <c r="D8144" t="s">
        <v>3</v>
      </c>
      <c r="E8144">
        <v>24</v>
      </c>
      <c r="F8144" t="s">
        <v>10938</v>
      </c>
      <c r="G8144">
        <v>3.1688362512499998E-2</v>
      </c>
    </row>
    <row r="8145" spans="1:7" x14ac:dyDescent="0.2">
      <c r="A8145" t="str">
        <f t="shared" si="685"/>
        <v>MFAP1</v>
      </c>
      <c r="B8145" t="s">
        <v>514</v>
      </c>
      <c r="C8145">
        <v>44116718</v>
      </c>
      <c r="D8145" t="s">
        <v>3</v>
      </c>
      <c r="E8145">
        <v>23</v>
      </c>
      <c r="F8145" t="s">
        <v>10939</v>
      </c>
      <c r="G8145">
        <v>0.51573201842100003</v>
      </c>
    </row>
    <row r="8146" spans="1:7" x14ac:dyDescent="0.2">
      <c r="A8146" t="str">
        <f t="shared" si="685"/>
        <v>MFAP1</v>
      </c>
      <c r="B8146" t="s">
        <v>514</v>
      </c>
      <c r="C8146">
        <v>44116965</v>
      </c>
      <c r="D8146" t="s">
        <v>8</v>
      </c>
      <c r="E8146">
        <v>23</v>
      </c>
      <c r="F8146" t="s">
        <v>10940</v>
      </c>
      <c r="G8146">
        <v>0.761316202404</v>
      </c>
    </row>
    <row r="8147" spans="1:7" x14ac:dyDescent="0.2">
      <c r="A8147" t="str">
        <f t="shared" si="685"/>
        <v>MFAP1</v>
      </c>
      <c r="B8147" t="s">
        <v>514</v>
      </c>
      <c r="C8147">
        <v>44117045</v>
      </c>
      <c r="D8147" t="s">
        <v>8</v>
      </c>
      <c r="E8147">
        <v>23</v>
      </c>
      <c r="F8147" t="s">
        <v>10941</v>
      </c>
      <c r="G8147">
        <v>-1.2644404679800001E-2</v>
      </c>
    </row>
    <row r="8148" spans="1:7" x14ac:dyDescent="0.2">
      <c r="A8148" t="str">
        <f t="shared" si="685"/>
        <v>MFAP1</v>
      </c>
      <c r="B8148" t="s">
        <v>514</v>
      </c>
      <c r="C8148">
        <v>44116980</v>
      </c>
      <c r="D8148" t="s">
        <v>8</v>
      </c>
      <c r="E8148">
        <v>24</v>
      </c>
      <c r="F8148" t="s">
        <v>10942</v>
      </c>
      <c r="G8148">
        <v>1.0095197012199999</v>
      </c>
    </row>
    <row r="8149" spans="1:7" x14ac:dyDescent="0.2">
      <c r="A8149" t="str">
        <f t="shared" si="685"/>
        <v>MFAP1</v>
      </c>
      <c r="B8149" t="s">
        <v>514</v>
      </c>
      <c r="C8149">
        <v>44116849</v>
      </c>
      <c r="D8149" t="s">
        <v>3</v>
      </c>
      <c r="E8149">
        <v>24</v>
      </c>
      <c r="F8149" t="s">
        <v>10943</v>
      </c>
      <c r="G8149">
        <v>0.78093968308299999</v>
      </c>
    </row>
    <row r="8150" spans="1:7" x14ac:dyDescent="0.2">
      <c r="A8150" t="str">
        <f t="shared" si="685"/>
        <v>MFAP1</v>
      </c>
      <c r="B8150" t="s">
        <v>514</v>
      </c>
      <c r="C8150">
        <v>44116733</v>
      </c>
      <c r="D8150" t="s">
        <v>8</v>
      </c>
      <c r="E8150">
        <v>24</v>
      </c>
      <c r="F8150" t="s">
        <v>10944</v>
      </c>
      <c r="G8150">
        <v>0.85398799335800002</v>
      </c>
    </row>
    <row r="8151" spans="1:7" x14ac:dyDescent="0.2">
      <c r="A8151" t="str">
        <f t="shared" si="685"/>
        <v>MFAP1</v>
      </c>
      <c r="B8151" t="s">
        <v>514</v>
      </c>
      <c r="C8151">
        <v>44116774</v>
      </c>
      <c r="D8151" t="s">
        <v>8</v>
      </c>
      <c r="E8151">
        <v>23</v>
      </c>
      <c r="F8151" t="s">
        <v>10945</v>
      </c>
      <c r="G8151">
        <v>0.69794109312999997</v>
      </c>
    </row>
    <row r="8152" spans="1:7" x14ac:dyDescent="0.2">
      <c r="A8152" t="str">
        <f t="shared" ref="A8152:A8160" si="686">"MINOS1"</f>
        <v>MINOS1</v>
      </c>
      <c r="B8152" t="s">
        <v>35</v>
      </c>
      <c r="C8152">
        <v>19923687</v>
      </c>
      <c r="D8152" t="s">
        <v>3</v>
      </c>
      <c r="E8152">
        <v>23</v>
      </c>
      <c r="F8152" t="s">
        <v>10946</v>
      </c>
      <c r="G8152">
        <v>0.90596686088400002</v>
      </c>
    </row>
    <row r="8153" spans="1:7" x14ac:dyDescent="0.2">
      <c r="A8153" t="str">
        <f t="shared" si="686"/>
        <v>MINOS1</v>
      </c>
      <c r="B8153" t="s">
        <v>35</v>
      </c>
      <c r="C8153">
        <v>19923777</v>
      </c>
      <c r="D8153" t="s">
        <v>8</v>
      </c>
      <c r="E8153">
        <v>24</v>
      </c>
      <c r="F8153" t="s">
        <v>10947</v>
      </c>
      <c r="G8153">
        <v>0.238617810826</v>
      </c>
    </row>
    <row r="8154" spans="1:7" x14ac:dyDescent="0.2">
      <c r="A8154" t="str">
        <f t="shared" si="686"/>
        <v>MINOS1</v>
      </c>
      <c r="B8154" t="s">
        <v>35</v>
      </c>
      <c r="C8154">
        <v>19923774</v>
      </c>
      <c r="D8154" t="s">
        <v>8</v>
      </c>
      <c r="E8154">
        <v>26</v>
      </c>
      <c r="F8154" t="s">
        <v>10948</v>
      </c>
      <c r="G8154">
        <v>0.85150818852400001</v>
      </c>
    </row>
    <row r="8155" spans="1:7" x14ac:dyDescent="0.2">
      <c r="A8155" t="str">
        <f t="shared" si="686"/>
        <v>MINOS1</v>
      </c>
      <c r="B8155" t="s">
        <v>35</v>
      </c>
      <c r="C8155">
        <v>19923721</v>
      </c>
      <c r="D8155" t="s">
        <v>8</v>
      </c>
      <c r="E8155">
        <v>24</v>
      </c>
      <c r="F8155" t="s">
        <v>10949</v>
      </c>
      <c r="G8155">
        <v>7.7910631270900005E-2</v>
      </c>
    </row>
    <row r="8156" spans="1:7" x14ac:dyDescent="0.2">
      <c r="A8156" t="str">
        <f t="shared" si="686"/>
        <v>MINOS1</v>
      </c>
      <c r="B8156" t="s">
        <v>35</v>
      </c>
      <c r="C8156">
        <v>19923632</v>
      </c>
      <c r="D8156" t="s">
        <v>8</v>
      </c>
      <c r="E8156">
        <v>24</v>
      </c>
      <c r="F8156" t="s">
        <v>10950</v>
      </c>
      <c r="G8156">
        <v>-1.7443903743099998E-2</v>
      </c>
    </row>
    <row r="8157" spans="1:7" x14ac:dyDescent="0.2">
      <c r="A8157" t="str">
        <f t="shared" si="686"/>
        <v>MINOS1</v>
      </c>
      <c r="B8157" t="s">
        <v>35</v>
      </c>
      <c r="C8157">
        <v>19923609</v>
      </c>
      <c r="D8157" t="s">
        <v>8</v>
      </c>
      <c r="E8157">
        <v>23</v>
      </c>
      <c r="F8157" t="s">
        <v>10951</v>
      </c>
      <c r="G8157">
        <v>0.92791177654500001</v>
      </c>
    </row>
    <row r="8158" spans="1:7" x14ac:dyDescent="0.2">
      <c r="A8158" t="str">
        <f t="shared" si="686"/>
        <v>MINOS1</v>
      </c>
      <c r="B8158" t="s">
        <v>35</v>
      </c>
      <c r="C8158">
        <v>19923498</v>
      </c>
      <c r="D8158" t="s">
        <v>8</v>
      </c>
      <c r="E8158">
        <v>23</v>
      </c>
      <c r="F8158" t="s">
        <v>10952</v>
      </c>
      <c r="G8158">
        <v>0.24589522925499999</v>
      </c>
    </row>
    <row r="8159" spans="1:7" x14ac:dyDescent="0.2">
      <c r="A8159" t="str">
        <f t="shared" si="686"/>
        <v>MINOS1</v>
      </c>
      <c r="B8159" t="s">
        <v>35</v>
      </c>
      <c r="C8159">
        <v>19923741</v>
      </c>
      <c r="D8159" t="s">
        <v>3</v>
      </c>
      <c r="E8159">
        <v>24</v>
      </c>
      <c r="F8159" t="s">
        <v>10953</v>
      </c>
      <c r="G8159">
        <v>1.16612136257</v>
      </c>
    </row>
    <row r="8160" spans="1:7" x14ac:dyDescent="0.2">
      <c r="A8160" t="str">
        <f t="shared" si="686"/>
        <v>MINOS1</v>
      </c>
      <c r="B8160" t="s">
        <v>35</v>
      </c>
      <c r="C8160">
        <v>19923718</v>
      </c>
      <c r="D8160" t="s">
        <v>3</v>
      </c>
      <c r="E8160">
        <v>24</v>
      </c>
      <c r="F8160" t="s">
        <v>10954</v>
      </c>
      <c r="G8160">
        <v>5.4078133764100004E-3</v>
      </c>
    </row>
    <row r="8161" spans="1:7" x14ac:dyDescent="0.2">
      <c r="A8161" t="str">
        <f t="shared" ref="A8161:A8170" si="687">"MINOS1-NBL1"</f>
        <v>MINOS1-NBL1</v>
      </c>
      <c r="B8161" t="s">
        <v>35</v>
      </c>
      <c r="C8161">
        <v>19923718</v>
      </c>
      <c r="D8161" t="s">
        <v>3</v>
      </c>
      <c r="E8161">
        <v>24</v>
      </c>
      <c r="F8161" t="s">
        <v>10954</v>
      </c>
      <c r="G8161">
        <v>-7.3355840199300004E-3</v>
      </c>
    </row>
    <row r="8162" spans="1:7" x14ac:dyDescent="0.2">
      <c r="A8162" t="str">
        <f t="shared" si="687"/>
        <v>MINOS1-NBL1</v>
      </c>
      <c r="B8162" t="s">
        <v>35</v>
      </c>
      <c r="C8162">
        <v>19923724</v>
      </c>
      <c r="D8162" t="s">
        <v>3</v>
      </c>
      <c r="E8162">
        <v>22</v>
      </c>
      <c r="F8162" t="s">
        <v>10955</v>
      </c>
      <c r="G8162">
        <v>0.18335012222700001</v>
      </c>
    </row>
    <row r="8163" spans="1:7" x14ac:dyDescent="0.2">
      <c r="A8163" t="str">
        <f t="shared" si="687"/>
        <v>MINOS1-NBL1</v>
      </c>
      <c r="B8163" t="s">
        <v>35</v>
      </c>
      <c r="C8163">
        <v>19923741</v>
      </c>
      <c r="D8163" t="s">
        <v>3</v>
      </c>
      <c r="E8163">
        <v>24</v>
      </c>
      <c r="F8163" t="s">
        <v>10953</v>
      </c>
      <c r="G8163">
        <v>0.73255909904200001</v>
      </c>
    </row>
    <row r="8164" spans="1:7" x14ac:dyDescent="0.2">
      <c r="A8164" t="str">
        <f t="shared" si="687"/>
        <v>MINOS1-NBL1</v>
      </c>
      <c r="B8164" t="s">
        <v>35</v>
      </c>
      <c r="C8164">
        <v>19923453</v>
      </c>
      <c r="D8164" t="s">
        <v>8</v>
      </c>
      <c r="E8164">
        <v>25</v>
      </c>
      <c r="F8164" t="s">
        <v>10956</v>
      </c>
      <c r="G8164">
        <v>0.36054003121099998</v>
      </c>
    </row>
    <row r="8165" spans="1:7" x14ac:dyDescent="0.2">
      <c r="A8165" t="str">
        <f t="shared" si="687"/>
        <v>MINOS1-NBL1</v>
      </c>
      <c r="B8165" t="s">
        <v>35</v>
      </c>
      <c r="C8165">
        <v>19923771</v>
      </c>
      <c r="D8165" t="s">
        <v>8</v>
      </c>
      <c r="E8165">
        <v>23</v>
      </c>
      <c r="F8165" t="s">
        <v>10957</v>
      </c>
      <c r="G8165">
        <v>1.0596421619900001</v>
      </c>
    </row>
    <row r="8166" spans="1:7" x14ac:dyDescent="0.2">
      <c r="A8166" t="str">
        <f t="shared" si="687"/>
        <v>MINOS1-NBL1</v>
      </c>
      <c r="B8166" t="s">
        <v>35</v>
      </c>
      <c r="C8166">
        <v>19923558</v>
      </c>
      <c r="D8166" t="s">
        <v>8</v>
      </c>
      <c r="E8166">
        <v>24</v>
      </c>
      <c r="F8166" t="s">
        <v>10958</v>
      </c>
      <c r="G8166">
        <v>0.92070862431900002</v>
      </c>
    </row>
    <row r="8167" spans="1:7" x14ac:dyDescent="0.2">
      <c r="A8167" t="str">
        <f t="shared" si="687"/>
        <v>MINOS1-NBL1</v>
      </c>
      <c r="B8167" t="s">
        <v>35</v>
      </c>
      <c r="C8167">
        <v>19923608</v>
      </c>
      <c r="D8167" t="s">
        <v>8</v>
      </c>
      <c r="E8167">
        <v>22</v>
      </c>
      <c r="F8167" t="s">
        <v>10959</v>
      </c>
      <c r="G8167">
        <v>0.758780566637</v>
      </c>
    </row>
    <row r="8168" spans="1:7" x14ac:dyDescent="0.2">
      <c r="A8168" t="str">
        <f t="shared" si="687"/>
        <v>MINOS1-NBL1</v>
      </c>
      <c r="B8168" t="s">
        <v>35</v>
      </c>
      <c r="C8168">
        <v>19923689</v>
      </c>
      <c r="D8168" t="s">
        <v>3</v>
      </c>
      <c r="E8168">
        <v>24</v>
      </c>
      <c r="F8168" t="s">
        <v>10960</v>
      </c>
      <c r="G8168">
        <v>1.0196492136899999</v>
      </c>
    </row>
    <row r="8169" spans="1:7" x14ac:dyDescent="0.2">
      <c r="A8169" t="str">
        <f t="shared" si="687"/>
        <v>MINOS1-NBL1</v>
      </c>
      <c r="B8169" t="s">
        <v>35</v>
      </c>
      <c r="C8169">
        <v>19923499</v>
      </c>
      <c r="D8169" t="s">
        <v>8</v>
      </c>
      <c r="E8169">
        <v>24</v>
      </c>
      <c r="F8169" t="s">
        <v>10961</v>
      </c>
      <c r="G8169">
        <v>0.34415915929000002</v>
      </c>
    </row>
    <row r="8170" spans="1:7" x14ac:dyDescent="0.2">
      <c r="A8170" t="str">
        <f t="shared" si="687"/>
        <v>MINOS1-NBL1</v>
      </c>
      <c r="B8170" t="s">
        <v>35</v>
      </c>
      <c r="C8170">
        <v>19923632</v>
      </c>
      <c r="D8170" t="s">
        <v>8</v>
      </c>
      <c r="E8170">
        <v>23</v>
      </c>
      <c r="F8170" t="s">
        <v>10962</v>
      </c>
      <c r="G8170">
        <v>0.117664626787</v>
      </c>
    </row>
    <row r="8171" spans="1:7" x14ac:dyDescent="0.2">
      <c r="A8171" t="str">
        <f t="shared" ref="A8171:A8180" si="688">"MIPEP"</f>
        <v>MIPEP</v>
      </c>
      <c r="B8171" t="s">
        <v>413</v>
      </c>
      <c r="C8171">
        <v>24463339</v>
      </c>
      <c r="D8171" t="s">
        <v>3</v>
      </c>
      <c r="E8171">
        <v>24</v>
      </c>
      <c r="F8171" t="s">
        <v>10963</v>
      </c>
      <c r="G8171">
        <v>0.42548476256599999</v>
      </c>
    </row>
    <row r="8172" spans="1:7" x14ac:dyDescent="0.2">
      <c r="A8172" t="str">
        <f t="shared" si="688"/>
        <v>MIPEP</v>
      </c>
      <c r="B8172" t="s">
        <v>413</v>
      </c>
      <c r="C8172">
        <v>24463362</v>
      </c>
      <c r="D8172" t="s">
        <v>3</v>
      </c>
      <c r="E8172">
        <v>24</v>
      </c>
      <c r="F8172" t="s">
        <v>10964</v>
      </c>
      <c r="G8172">
        <v>0.22635696496499999</v>
      </c>
    </row>
    <row r="8173" spans="1:7" x14ac:dyDescent="0.2">
      <c r="A8173" t="str">
        <f t="shared" si="688"/>
        <v>MIPEP</v>
      </c>
      <c r="B8173" t="s">
        <v>413</v>
      </c>
      <c r="C8173">
        <v>24463373</v>
      </c>
      <c r="D8173" t="s">
        <v>8</v>
      </c>
      <c r="E8173">
        <v>23</v>
      </c>
      <c r="F8173" t="s">
        <v>10965</v>
      </c>
      <c r="G8173">
        <v>-7.1229437247300006E-2</v>
      </c>
    </row>
    <row r="8174" spans="1:7" x14ac:dyDescent="0.2">
      <c r="A8174" t="str">
        <f t="shared" si="688"/>
        <v>MIPEP</v>
      </c>
      <c r="B8174" t="s">
        <v>413</v>
      </c>
      <c r="C8174">
        <v>24463501</v>
      </c>
      <c r="D8174" t="s">
        <v>3</v>
      </c>
      <c r="E8174">
        <v>25</v>
      </c>
      <c r="F8174" t="s">
        <v>10966</v>
      </c>
      <c r="G8174">
        <v>0.24655552972299999</v>
      </c>
    </row>
    <row r="8175" spans="1:7" x14ac:dyDescent="0.2">
      <c r="A8175" t="str">
        <f t="shared" si="688"/>
        <v>MIPEP</v>
      </c>
      <c r="B8175" t="s">
        <v>413</v>
      </c>
      <c r="C8175">
        <v>24463477</v>
      </c>
      <c r="D8175" t="s">
        <v>3</v>
      </c>
      <c r="E8175">
        <v>24</v>
      </c>
      <c r="F8175" t="s">
        <v>10967</v>
      </c>
      <c r="G8175">
        <v>1.2983882578599999</v>
      </c>
    </row>
    <row r="8176" spans="1:7" x14ac:dyDescent="0.2">
      <c r="A8176" t="str">
        <f t="shared" si="688"/>
        <v>MIPEP</v>
      </c>
      <c r="B8176" t="s">
        <v>413</v>
      </c>
      <c r="C8176">
        <v>24463445</v>
      </c>
      <c r="D8176" t="s">
        <v>3</v>
      </c>
      <c r="E8176">
        <v>23</v>
      </c>
      <c r="F8176" t="s">
        <v>10968</v>
      </c>
      <c r="G8176">
        <v>1.22252544685</v>
      </c>
    </row>
    <row r="8177" spans="1:7" x14ac:dyDescent="0.2">
      <c r="A8177" t="str">
        <f t="shared" si="688"/>
        <v>MIPEP</v>
      </c>
      <c r="B8177" t="s">
        <v>413</v>
      </c>
      <c r="C8177">
        <v>24463437</v>
      </c>
      <c r="D8177" t="s">
        <v>3</v>
      </c>
      <c r="E8177">
        <v>24</v>
      </c>
      <c r="F8177" t="s">
        <v>10969</v>
      </c>
      <c r="G8177">
        <v>7.8440308473600007E-2</v>
      </c>
    </row>
    <row r="8178" spans="1:7" x14ac:dyDescent="0.2">
      <c r="A8178" t="str">
        <f t="shared" si="688"/>
        <v>MIPEP</v>
      </c>
      <c r="B8178" t="s">
        <v>413</v>
      </c>
      <c r="C8178">
        <v>24463396</v>
      </c>
      <c r="D8178" t="s">
        <v>3</v>
      </c>
      <c r="E8178">
        <v>24</v>
      </c>
      <c r="F8178" t="s">
        <v>10970</v>
      </c>
      <c r="G8178">
        <v>0.200781633318</v>
      </c>
    </row>
    <row r="8179" spans="1:7" x14ac:dyDescent="0.2">
      <c r="A8179" t="str">
        <f t="shared" si="688"/>
        <v>MIPEP</v>
      </c>
      <c r="B8179" t="s">
        <v>413</v>
      </c>
      <c r="C8179">
        <v>24463369</v>
      </c>
      <c r="D8179" t="s">
        <v>3</v>
      </c>
      <c r="E8179">
        <v>24</v>
      </c>
      <c r="F8179" t="s">
        <v>10971</v>
      </c>
      <c r="G8179">
        <v>0.11112866076400001</v>
      </c>
    </row>
    <row r="8180" spans="1:7" x14ac:dyDescent="0.2">
      <c r="A8180" t="str">
        <f t="shared" si="688"/>
        <v>MIPEP</v>
      </c>
      <c r="B8180" t="s">
        <v>413</v>
      </c>
      <c r="C8180">
        <v>24463329</v>
      </c>
      <c r="D8180" t="s">
        <v>3</v>
      </c>
      <c r="E8180">
        <v>25</v>
      </c>
      <c r="F8180" t="s">
        <v>10972</v>
      </c>
      <c r="G8180">
        <v>0.47908629528899999</v>
      </c>
    </row>
    <row r="8181" spans="1:7" x14ac:dyDescent="0.2">
      <c r="A8181" t="str">
        <f t="shared" ref="A8181:A8210" si="689">"MIS12"</f>
        <v>MIS12</v>
      </c>
      <c r="B8181" t="s">
        <v>484</v>
      </c>
      <c r="C8181">
        <v>5389910</v>
      </c>
      <c r="D8181" t="s">
        <v>3</v>
      </c>
      <c r="E8181">
        <v>24</v>
      </c>
      <c r="F8181" t="s">
        <v>10973</v>
      </c>
      <c r="G8181">
        <v>0.90952997881700004</v>
      </c>
    </row>
    <row r="8182" spans="1:7" x14ac:dyDescent="0.2">
      <c r="A8182" t="str">
        <f t="shared" si="689"/>
        <v>MIS12</v>
      </c>
      <c r="B8182" t="s">
        <v>484</v>
      </c>
      <c r="C8182">
        <v>5389854</v>
      </c>
      <c r="D8182" t="s">
        <v>3</v>
      </c>
      <c r="E8182">
        <v>22</v>
      </c>
      <c r="F8182" t="s">
        <v>10974</v>
      </c>
      <c r="G8182">
        <v>6.1249475870300003E-2</v>
      </c>
    </row>
    <row r="8183" spans="1:7" x14ac:dyDescent="0.2">
      <c r="A8183" t="str">
        <f t="shared" si="689"/>
        <v>MIS12</v>
      </c>
      <c r="B8183" t="s">
        <v>484</v>
      </c>
      <c r="C8183">
        <v>5389906</v>
      </c>
      <c r="D8183" t="s">
        <v>3</v>
      </c>
      <c r="E8183">
        <v>24</v>
      </c>
      <c r="F8183" t="s">
        <v>10975</v>
      </c>
      <c r="G8183">
        <v>1.3319304371</v>
      </c>
    </row>
    <row r="8184" spans="1:7" x14ac:dyDescent="0.2">
      <c r="A8184" t="str">
        <f t="shared" si="689"/>
        <v>MIS12</v>
      </c>
      <c r="B8184" t="s">
        <v>484</v>
      </c>
      <c r="C8184">
        <v>5390393</v>
      </c>
      <c r="D8184" t="s">
        <v>8</v>
      </c>
      <c r="E8184">
        <v>23</v>
      </c>
      <c r="F8184" t="s">
        <v>10976</v>
      </c>
      <c r="G8184">
        <v>0.39801128197800001</v>
      </c>
    </row>
    <row r="8185" spans="1:7" x14ac:dyDescent="0.2">
      <c r="A8185" t="str">
        <f t="shared" si="689"/>
        <v>MIS12</v>
      </c>
      <c r="B8185" t="s">
        <v>484</v>
      </c>
      <c r="C8185">
        <v>5390383</v>
      </c>
      <c r="D8185" t="s">
        <v>8</v>
      </c>
      <c r="E8185">
        <v>27</v>
      </c>
      <c r="F8185" t="s">
        <v>10977</v>
      </c>
      <c r="G8185">
        <v>2.86603853406E-2</v>
      </c>
    </row>
    <row r="8186" spans="1:7" x14ac:dyDescent="0.2">
      <c r="A8186" t="str">
        <f t="shared" si="689"/>
        <v>MIS12</v>
      </c>
      <c r="B8186" t="s">
        <v>484</v>
      </c>
      <c r="C8186">
        <v>5389879</v>
      </c>
      <c r="D8186" t="s">
        <v>8</v>
      </c>
      <c r="E8186">
        <v>23</v>
      </c>
      <c r="F8186" t="s">
        <v>10978</v>
      </c>
      <c r="G8186">
        <v>-2.6581406095199999E-2</v>
      </c>
    </row>
    <row r="8187" spans="1:7" x14ac:dyDescent="0.2">
      <c r="A8187" t="str">
        <f t="shared" si="689"/>
        <v>MIS12</v>
      </c>
      <c r="B8187" t="s">
        <v>484</v>
      </c>
      <c r="C8187">
        <v>5389988</v>
      </c>
      <c r="D8187" t="s">
        <v>3</v>
      </c>
      <c r="E8187">
        <v>24</v>
      </c>
      <c r="F8187" t="s">
        <v>10979</v>
      </c>
      <c r="G8187">
        <v>0.21639351232699999</v>
      </c>
    </row>
    <row r="8188" spans="1:7" x14ac:dyDescent="0.2">
      <c r="A8188" t="str">
        <f t="shared" si="689"/>
        <v>MIS12</v>
      </c>
      <c r="B8188" t="s">
        <v>484</v>
      </c>
      <c r="C8188">
        <v>5389774</v>
      </c>
      <c r="D8188" t="s">
        <v>3</v>
      </c>
      <c r="E8188">
        <v>24</v>
      </c>
      <c r="F8188" t="s">
        <v>10980</v>
      </c>
      <c r="G8188">
        <v>0.33276707518800003</v>
      </c>
    </row>
    <row r="8189" spans="1:7" x14ac:dyDescent="0.2">
      <c r="A8189" t="str">
        <f t="shared" si="689"/>
        <v>MIS12</v>
      </c>
      <c r="B8189" t="s">
        <v>484</v>
      </c>
      <c r="C8189">
        <v>5389770</v>
      </c>
      <c r="D8189" t="s">
        <v>3</v>
      </c>
      <c r="E8189">
        <v>24</v>
      </c>
      <c r="F8189" t="s">
        <v>10981</v>
      </c>
      <c r="G8189">
        <v>0.26902115912699998</v>
      </c>
    </row>
    <row r="8190" spans="1:7" x14ac:dyDescent="0.2">
      <c r="A8190" t="str">
        <f t="shared" si="689"/>
        <v>MIS12</v>
      </c>
      <c r="B8190" t="s">
        <v>484</v>
      </c>
      <c r="C8190">
        <v>5389893</v>
      </c>
      <c r="D8190" t="s">
        <v>8</v>
      </c>
      <c r="E8190">
        <v>21</v>
      </c>
      <c r="F8190" t="s">
        <v>10982</v>
      </c>
      <c r="G8190">
        <v>0.75853958408699995</v>
      </c>
    </row>
    <row r="8191" spans="1:7" x14ac:dyDescent="0.2">
      <c r="A8191" t="str">
        <f t="shared" si="689"/>
        <v>MIS12</v>
      </c>
      <c r="B8191" t="s">
        <v>484</v>
      </c>
      <c r="C8191">
        <v>5389753</v>
      </c>
      <c r="D8191" t="s">
        <v>3</v>
      </c>
      <c r="E8191">
        <v>23</v>
      </c>
      <c r="F8191" t="s">
        <v>10983</v>
      </c>
      <c r="G8191">
        <v>0.58719094389299997</v>
      </c>
    </row>
    <row r="8192" spans="1:7" x14ac:dyDescent="0.2">
      <c r="A8192" t="str">
        <f t="shared" si="689"/>
        <v>MIS12</v>
      </c>
      <c r="B8192" t="s">
        <v>484</v>
      </c>
      <c r="C8192">
        <v>5390407</v>
      </c>
      <c r="D8192" t="s">
        <v>8</v>
      </c>
      <c r="E8192">
        <v>25</v>
      </c>
      <c r="F8192" t="s">
        <v>10984</v>
      </c>
      <c r="G8192">
        <v>9.2409058696000003E-3</v>
      </c>
    </row>
    <row r="8193" spans="1:7" x14ac:dyDescent="0.2">
      <c r="A8193" t="str">
        <f t="shared" si="689"/>
        <v>MIS12</v>
      </c>
      <c r="B8193" t="s">
        <v>484</v>
      </c>
      <c r="C8193">
        <v>5390392</v>
      </c>
      <c r="D8193" t="s">
        <v>8</v>
      </c>
      <c r="E8193">
        <v>24</v>
      </c>
      <c r="F8193" t="s">
        <v>10985</v>
      </c>
      <c r="G8193">
        <v>3.6111802837899998E-2</v>
      </c>
    </row>
    <row r="8194" spans="1:7" x14ac:dyDescent="0.2">
      <c r="A8194" t="str">
        <f t="shared" si="689"/>
        <v>MIS12</v>
      </c>
      <c r="B8194" t="s">
        <v>484</v>
      </c>
      <c r="C8194">
        <v>5390320</v>
      </c>
      <c r="D8194" t="s">
        <v>8</v>
      </c>
      <c r="E8194">
        <v>23</v>
      </c>
      <c r="F8194" t="s">
        <v>10986</v>
      </c>
      <c r="G8194">
        <v>-2.3417684311300001E-2</v>
      </c>
    </row>
    <row r="8195" spans="1:7" x14ac:dyDescent="0.2">
      <c r="A8195" t="str">
        <f t="shared" si="689"/>
        <v>MIS12</v>
      </c>
      <c r="B8195" t="s">
        <v>484</v>
      </c>
      <c r="C8195">
        <v>5390263</v>
      </c>
      <c r="D8195" t="s">
        <v>8</v>
      </c>
      <c r="E8195">
        <v>24</v>
      </c>
      <c r="F8195" t="s">
        <v>10987</v>
      </c>
      <c r="G8195">
        <v>4.9913622711100003E-2</v>
      </c>
    </row>
    <row r="8196" spans="1:7" x14ac:dyDescent="0.2">
      <c r="A8196" t="str">
        <f t="shared" si="689"/>
        <v>MIS12</v>
      </c>
      <c r="B8196" t="s">
        <v>484</v>
      </c>
      <c r="C8196">
        <v>5390228</v>
      </c>
      <c r="D8196" t="s">
        <v>8</v>
      </c>
      <c r="E8196">
        <v>24</v>
      </c>
      <c r="F8196" t="s">
        <v>10988</v>
      </c>
      <c r="G8196">
        <v>0.23708698252300001</v>
      </c>
    </row>
    <row r="8197" spans="1:7" x14ac:dyDescent="0.2">
      <c r="A8197" t="str">
        <f t="shared" si="689"/>
        <v>MIS12</v>
      </c>
      <c r="B8197" t="s">
        <v>484</v>
      </c>
      <c r="C8197">
        <v>5389995</v>
      </c>
      <c r="D8197" t="s">
        <v>8</v>
      </c>
      <c r="E8197">
        <v>23</v>
      </c>
      <c r="F8197" t="s">
        <v>10989</v>
      </c>
      <c r="G8197">
        <v>4.43955957759E-2</v>
      </c>
    </row>
    <row r="8198" spans="1:7" x14ac:dyDescent="0.2">
      <c r="A8198" t="str">
        <f t="shared" si="689"/>
        <v>MIS12</v>
      </c>
      <c r="B8198" t="s">
        <v>484</v>
      </c>
      <c r="C8198">
        <v>5389950</v>
      </c>
      <c r="D8198" t="s">
        <v>8</v>
      </c>
      <c r="E8198">
        <v>24</v>
      </c>
      <c r="F8198" t="s">
        <v>10990</v>
      </c>
      <c r="G8198">
        <v>0.36871361946800002</v>
      </c>
    </row>
    <row r="8199" spans="1:7" x14ac:dyDescent="0.2">
      <c r="A8199" t="str">
        <f t="shared" si="689"/>
        <v>MIS12</v>
      </c>
      <c r="B8199" t="s">
        <v>484</v>
      </c>
      <c r="C8199">
        <v>5389939</v>
      </c>
      <c r="D8199" t="s">
        <v>8</v>
      </c>
      <c r="E8199">
        <v>23</v>
      </c>
      <c r="F8199" t="s">
        <v>10991</v>
      </c>
      <c r="G8199">
        <v>0.25687489544699998</v>
      </c>
    </row>
    <row r="8200" spans="1:7" x14ac:dyDescent="0.2">
      <c r="A8200" t="str">
        <f t="shared" si="689"/>
        <v>MIS12</v>
      </c>
      <c r="B8200" t="s">
        <v>484</v>
      </c>
      <c r="C8200">
        <v>5389903</v>
      </c>
      <c r="D8200" t="s">
        <v>8</v>
      </c>
      <c r="E8200">
        <v>23</v>
      </c>
      <c r="F8200" t="s">
        <v>10992</v>
      </c>
      <c r="G8200">
        <v>1.6621412368999999E-2</v>
      </c>
    </row>
    <row r="8201" spans="1:7" x14ac:dyDescent="0.2">
      <c r="A8201" t="str">
        <f t="shared" si="689"/>
        <v>MIS12</v>
      </c>
      <c r="B8201" t="s">
        <v>484</v>
      </c>
      <c r="C8201">
        <v>5389832</v>
      </c>
      <c r="D8201" t="s">
        <v>3</v>
      </c>
      <c r="E8201">
        <v>24</v>
      </c>
      <c r="F8201" t="s">
        <v>10993</v>
      </c>
      <c r="G8201">
        <v>2.6265602066999998E-2</v>
      </c>
    </row>
    <row r="8202" spans="1:7" x14ac:dyDescent="0.2">
      <c r="A8202" t="str">
        <f t="shared" si="689"/>
        <v>MIS12</v>
      </c>
      <c r="B8202" t="s">
        <v>484</v>
      </c>
      <c r="C8202">
        <v>5390373</v>
      </c>
      <c r="D8202" t="s">
        <v>3</v>
      </c>
      <c r="E8202">
        <v>26</v>
      </c>
      <c r="F8202" t="s">
        <v>10994</v>
      </c>
      <c r="G8202">
        <v>8.3662874809300007E-3</v>
      </c>
    </row>
    <row r="8203" spans="1:7" x14ac:dyDescent="0.2">
      <c r="A8203" t="str">
        <f t="shared" si="689"/>
        <v>MIS12</v>
      </c>
      <c r="B8203" t="s">
        <v>484</v>
      </c>
      <c r="C8203">
        <v>5390267</v>
      </c>
      <c r="D8203" t="s">
        <v>3</v>
      </c>
      <c r="E8203">
        <v>24</v>
      </c>
      <c r="F8203" t="s">
        <v>10995</v>
      </c>
      <c r="G8203">
        <v>8.6820433142499997E-3</v>
      </c>
    </row>
    <row r="8204" spans="1:7" x14ac:dyDescent="0.2">
      <c r="A8204" t="str">
        <f t="shared" si="689"/>
        <v>MIS12</v>
      </c>
      <c r="B8204" t="s">
        <v>484</v>
      </c>
      <c r="C8204">
        <v>5390259</v>
      </c>
      <c r="D8204" t="s">
        <v>3</v>
      </c>
      <c r="E8204">
        <v>26</v>
      </c>
      <c r="F8204" t="s">
        <v>10996</v>
      </c>
      <c r="G8204">
        <v>2.3171108746999999E-2</v>
      </c>
    </row>
    <row r="8205" spans="1:7" x14ac:dyDescent="0.2">
      <c r="A8205" t="str">
        <f t="shared" si="689"/>
        <v>MIS12</v>
      </c>
      <c r="B8205" t="s">
        <v>484</v>
      </c>
      <c r="C8205">
        <v>5390214</v>
      </c>
      <c r="D8205" t="s">
        <v>3</v>
      </c>
      <c r="E8205">
        <v>25</v>
      </c>
      <c r="F8205" t="s">
        <v>10997</v>
      </c>
      <c r="G8205">
        <v>8.7359954437399995E-3</v>
      </c>
    </row>
    <row r="8206" spans="1:7" x14ac:dyDescent="0.2">
      <c r="A8206" t="str">
        <f t="shared" si="689"/>
        <v>MIS12</v>
      </c>
      <c r="B8206" t="s">
        <v>484</v>
      </c>
      <c r="C8206">
        <v>5390209</v>
      </c>
      <c r="D8206" t="s">
        <v>3</v>
      </c>
      <c r="E8206">
        <v>24</v>
      </c>
      <c r="F8206" t="s">
        <v>10998</v>
      </c>
      <c r="G8206">
        <v>0.43916082145800001</v>
      </c>
    </row>
    <row r="8207" spans="1:7" x14ac:dyDescent="0.2">
      <c r="A8207" t="str">
        <f t="shared" si="689"/>
        <v>MIS12</v>
      </c>
      <c r="B8207" t="s">
        <v>484</v>
      </c>
      <c r="C8207">
        <v>5389753</v>
      </c>
      <c r="D8207" t="s">
        <v>3</v>
      </c>
      <c r="E8207">
        <v>22</v>
      </c>
      <c r="F8207" t="s">
        <v>10999</v>
      </c>
      <c r="G8207">
        <v>0.50896719285699998</v>
      </c>
    </row>
    <row r="8208" spans="1:7" x14ac:dyDescent="0.2">
      <c r="A8208" t="str">
        <f t="shared" si="689"/>
        <v>MIS12</v>
      </c>
      <c r="B8208" t="s">
        <v>484</v>
      </c>
      <c r="C8208">
        <v>5389716</v>
      </c>
      <c r="D8208" t="s">
        <v>3</v>
      </c>
      <c r="E8208">
        <v>22</v>
      </c>
      <c r="F8208" t="s">
        <v>11000</v>
      </c>
      <c r="G8208">
        <v>-8.63147015214E-2</v>
      </c>
    </row>
    <row r="8209" spans="1:7" x14ac:dyDescent="0.2">
      <c r="A8209" t="str">
        <f t="shared" si="689"/>
        <v>MIS12</v>
      </c>
      <c r="B8209" t="s">
        <v>484</v>
      </c>
      <c r="C8209">
        <v>5389765</v>
      </c>
      <c r="D8209" t="s">
        <v>3</v>
      </c>
      <c r="E8209">
        <v>24</v>
      </c>
      <c r="F8209" t="s">
        <v>11001</v>
      </c>
      <c r="G8209">
        <v>0.37176038391100003</v>
      </c>
    </row>
    <row r="8210" spans="1:7" x14ac:dyDescent="0.2">
      <c r="A8210" t="str">
        <f t="shared" si="689"/>
        <v>MIS12</v>
      </c>
      <c r="B8210" t="s">
        <v>484</v>
      </c>
      <c r="C8210">
        <v>5389822</v>
      </c>
      <c r="D8210" t="s">
        <v>3</v>
      </c>
      <c r="E8210">
        <v>24</v>
      </c>
      <c r="F8210" t="s">
        <v>11002</v>
      </c>
      <c r="G8210">
        <v>-4.0197957181199999E-2</v>
      </c>
    </row>
    <row r="8211" spans="1:7" x14ac:dyDescent="0.2">
      <c r="A8211" t="str">
        <f t="shared" ref="A8211:A8220" si="690">"MIS18A"</f>
        <v>MIS18A</v>
      </c>
      <c r="B8211" t="s">
        <v>645</v>
      </c>
      <c r="C8211">
        <v>33651144</v>
      </c>
      <c r="D8211" t="s">
        <v>3</v>
      </c>
      <c r="E8211">
        <v>24</v>
      </c>
      <c r="F8211" t="s">
        <v>11003</v>
      </c>
      <c r="G8211">
        <v>0.69281328342299997</v>
      </c>
    </row>
    <row r="8212" spans="1:7" x14ac:dyDescent="0.2">
      <c r="A8212" t="str">
        <f t="shared" si="690"/>
        <v>MIS18A</v>
      </c>
      <c r="B8212" t="s">
        <v>645</v>
      </c>
      <c r="C8212">
        <v>33651127</v>
      </c>
      <c r="D8212" t="s">
        <v>3</v>
      </c>
      <c r="E8212">
        <v>24</v>
      </c>
      <c r="F8212" t="s">
        <v>11004</v>
      </c>
      <c r="G8212">
        <v>1.1469748934799999</v>
      </c>
    </row>
    <row r="8213" spans="1:7" x14ac:dyDescent="0.2">
      <c r="A8213" t="str">
        <f t="shared" si="690"/>
        <v>MIS18A</v>
      </c>
      <c r="B8213" t="s">
        <v>645</v>
      </c>
      <c r="C8213">
        <v>33651258</v>
      </c>
      <c r="D8213" t="s">
        <v>3</v>
      </c>
      <c r="E8213">
        <v>24</v>
      </c>
      <c r="F8213" t="s">
        <v>11005</v>
      </c>
      <c r="G8213">
        <v>3.49231967526E-2</v>
      </c>
    </row>
    <row r="8214" spans="1:7" x14ac:dyDescent="0.2">
      <c r="A8214" t="str">
        <f t="shared" si="690"/>
        <v>MIS18A</v>
      </c>
      <c r="B8214" t="s">
        <v>645</v>
      </c>
      <c r="C8214">
        <v>33651180</v>
      </c>
      <c r="D8214" t="s">
        <v>3</v>
      </c>
      <c r="E8214">
        <v>24</v>
      </c>
      <c r="F8214" t="s">
        <v>11006</v>
      </c>
      <c r="G8214">
        <v>0.318128739853</v>
      </c>
    </row>
    <row r="8215" spans="1:7" x14ac:dyDescent="0.2">
      <c r="A8215" t="str">
        <f t="shared" si="690"/>
        <v>MIS18A</v>
      </c>
      <c r="B8215" t="s">
        <v>645</v>
      </c>
      <c r="C8215">
        <v>33651278</v>
      </c>
      <c r="D8215" t="s">
        <v>3</v>
      </c>
      <c r="E8215">
        <v>24</v>
      </c>
      <c r="F8215" t="s">
        <v>11007</v>
      </c>
      <c r="G8215">
        <v>0.59866445989399997</v>
      </c>
    </row>
    <row r="8216" spans="1:7" x14ac:dyDescent="0.2">
      <c r="A8216" t="str">
        <f t="shared" si="690"/>
        <v>MIS18A</v>
      </c>
      <c r="B8216" t="s">
        <v>645</v>
      </c>
      <c r="C8216">
        <v>33651346</v>
      </c>
      <c r="D8216" t="s">
        <v>3</v>
      </c>
      <c r="E8216">
        <v>24</v>
      </c>
      <c r="F8216" t="s">
        <v>11008</v>
      </c>
      <c r="G8216">
        <v>2.37754482216E-2</v>
      </c>
    </row>
    <row r="8217" spans="1:7" x14ac:dyDescent="0.2">
      <c r="A8217" t="str">
        <f t="shared" si="690"/>
        <v>MIS18A</v>
      </c>
      <c r="B8217" t="s">
        <v>645</v>
      </c>
      <c r="C8217">
        <v>33651369</v>
      </c>
      <c r="D8217" t="s">
        <v>3</v>
      </c>
      <c r="E8217">
        <v>23</v>
      </c>
      <c r="F8217" t="s">
        <v>11009</v>
      </c>
      <c r="G8217">
        <v>0.502061061729</v>
      </c>
    </row>
    <row r="8218" spans="1:7" x14ac:dyDescent="0.2">
      <c r="A8218" t="str">
        <f t="shared" si="690"/>
        <v>MIS18A</v>
      </c>
      <c r="B8218" t="s">
        <v>645</v>
      </c>
      <c r="C8218">
        <v>33651242</v>
      </c>
      <c r="D8218" t="s">
        <v>8</v>
      </c>
      <c r="E8218">
        <v>23</v>
      </c>
      <c r="F8218" t="s">
        <v>11010</v>
      </c>
      <c r="G8218">
        <v>0.22378606287</v>
      </c>
    </row>
    <row r="8219" spans="1:7" x14ac:dyDescent="0.2">
      <c r="A8219" t="str">
        <f t="shared" si="690"/>
        <v>MIS18A</v>
      </c>
      <c r="B8219" t="s">
        <v>645</v>
      </c>
      <c r="C8219">
        <v>33651360</v>
      </c>
      <c r="D8219" t="s">
        <v>8</v>
      </c>
      <c r="E8219">
        <v>24</v>
      </c>
      <c r="F8219" t="s">
        <v>11011</v>
      </c>
      <c r="G8219">
        <v>6.8097236696500002E-2</v>
      </c>
    </row>
    <row r="8220" spans="1:7" x14ac:dyDescent="0.2">
      <c r="A8220" t="str">
        <f t="shared" si="690"/>
        <v>MIS18A</v>
      </c>
      <c r="B8220" t="s">
        <v>645</v>
      </c>
      <c r="C8220">
        <v>33651132</v>
      </c>
      <c r="D8220" t="s">
        <v>3</v>
      </c>
      <c r="E8220">
        <v>22</v>
      </c>
      <c r="F8220" t="s">
        <v>11012</v>
      </c>
      <c r="G8220">
        <v>1.1602118231</v>
      </c>
    </row>
    <row r="8221" spans="1:7" x14ac:dyDescent="0.2">
      <c r="A8221" t="str">
        <f t="shared" ref="A8221:A8230" si="691">"MIS18BP1"</f>
        <v>MIS18BP1</v>
      </c>
      <c r="B8221" t="s">
        <v>86</v>
      </c>
      <c r="C8221">
        <v>45722443</v>
      </c>
      <c r="D8221" t="s">
        <v>3</v>
      </c>
      <c r="E8221">
        <v>24</v>
      </c>
      <c r="F8221" t="s">
        <v>11013</v>
      </c>
      <c r="G8221">
        <v>4.8651470828100004E-3</v>
      </c>
    </row>
    <row r="8222" spans="1:7" x14ac:dyDescent="0.2">
      <c r="A8222" t="str">
        <f t="shared" si="691"/>
        <v>MIS18BP1</v>
      </c>
      <c r="B8222" t="s">
        <v>86</v>
      </c>
      <c r="C8222">
        <v>45722581</v>
      </c>
      <c r="D8222" t="s">
        <v>8</v>
      </c>
      <c r="E8222">
        <v>22</v>
      </c>
      <c r="F8222" t="s">
        <v>11014</v>
      </c>
      <c r="G8222">
        <v>-1.7386478145300002E-2</v>
      </c>
    </row>
    <row r="8223" spans="1:7" x14ac:dyDescent="0.2">
      <c r="A8223" t="str">
        <f t="shared" si="691"/>
        <v>MIS18BP1</v>
      </c>
      <c r="B8223" t="s">
        <v>86</v>
      </c>
      <c r="C8223">
        <v>45722498</v>
      </c>
      <c r="D8223" t="s">
        <v>8</v>
      </c>
      <c r="E8223">
        <v>23</v>
      </c>
      <c r="F8223" t="s">
        <v>11015</v>
      </c>
      <c r="G8223">
        <v>7.8107571204200005E-2</v>
      </c>
    </row>
    <row r="8224" spans="1:7" x14ac:dyDescent="0.2">
      <c r="A8224" t="str">
        <f t="shared" si="691"/>
        <v>MIS18BP1</v>
      </c>
      <c r="B8224" t="s">
        <v>86</v>
      </c>
      <c r="C8224">
        <v>45722414</v>
      </c>
      <c r="D8224" t="s">
        <v>3</v>
      </c>
      <c r="E8224">
        <v>23</v>
      </c>
      <c r="F8224" t="s">
        <v>11016</v>
      </c>
      <c r="G8224">
        <v>4.4892780290699999E-2</v>
      </c>
    </row>
    <row r="8225" spans="1:7" x14ac:dyDescent="0.2">
      <c r="A8225" t="str">
        <f t="shared" si="691"/>
        <v>MIS18BP1</v>
      </c>
      <c r="B8225" t="s">
        <v>86</v>
      </c>
      <c r="C8225">
        <v>45722381</v>
      </c>
      <c r="D8225" t="s">
        <v>3</v>
      </c>
      <c r="E8225">
        <v>22</v>
      </c>
      <c r="F8225" t="s">
        <v>11017</v>
      </c>
      <c r="G8225">
        <v>1.0386244181199999</v>
      </c>
    </row>
    <row r="8226" spans="1:7" x14ac:dyDescent="0.2">
      <c r="A8226" t="str">
        <f t="shared" si="691"/>
        <v>MIS18BP1</v>
      </c>
      <c r="B8226" t="s">
        <v>86</v>
      </c>
      <c r="C8226">
        <v>45722364</v>
      </c>
      <c r="D8226" t="s">
        <v>3</v>
      </c>
      <c r="E8226">
        <v>24</v>
      </c>
      <c r="F8226" t="s">
        <v>11018</v>
      </c>
      <c r="G8226">
        <v>0.66051417522900002</v>
      </c>
    </row>
    <row r="8227" spans="1:7" x14ac:dyDescent="0.2">
      <c r="A8227" t="str">
        <f t="shared" si="691"/>
        <v>MIS18BP1</v>
      </c>
      <c r="B8227" t="s">
        <v>86</v>
      </c>
      <c r="C8227">
        <v>45722332</v>
      </c>
      <c r="D8227" t="s">
        <v>3</v>
      </c>
      <c r="E8227">
        <v>23</v>
      </c>
      <c r="F8227" t="s">
        <v>11019</v>
      </c>
      <c r="G8227">
        <v>1.0228390433100001</v>
      </c>
    </row>
    <row r="8228" spans="1:7" x14ac:dyDescent="0.2">
      <c r="A8228" t="str">
        <f t="shared" si="691"/>
        <v>MIS18BP1</v>
      </c>
      <c r="B8228" t="s">
        <v>86</v>
      </c>
      <c r="C8228">
        <v>45722347</v>
      </c>
      <c r="D8228" t="s">
        <v>3</v>
      </c>
      <c r="E8228">
        <v>23</v>
      </c>
      <c r="F8228" t="s">
        <v>11020</v>
      </c>
      <c r="G8228">
        <v>0.93853653856399999</v>
      </c>
    </row>
    <row r="8229" spans="1:7" x14ac:dyDescent="0.2">
      <c r="A8229" t="str">
        <f t="shared" si="691"/>
        <v>MIS18BP1</v>
      </c>
      <c r="B8229" t="s">
        <v>86</v>
      </c>
      <c r="C8229">
        <v>45722310</v>
      </c>
      <c r="D8229" t="s">
        <v>3</v>
      </c>
      <c r="E8229">
        <v>24</v>
      </c>
      <c r="F8229" t="s">
        <v>11021</v>
      </c>
      <c r="G8229">
        <v>0.76310445607099997</v>
      </c>
    </row>
    <row r="8230" spans="1:7" x14ac:dyDescent="0.2">
      <c r="A8230" t="str">
        <f t="shared" si="691"/>
        <v>MIS18BP1</v>
      </c>
      <c r="B8230" t="s">
        <v>86</v>
      </c>
      <c r="C8230">
        <v>45722324</v>
      </c>
      <c r="D8230" t="s">
        <v>3</v>
      </c>
      <c r="E8230">
        <v>24</v>
      </c>
      <c r="F8230" t="s">
        <v>11022</v>
      </c>
      <c r="G8230">
        <v>0.66054897807500002</v>
      </c>
    </row>
    <row r="8231" spans="1:7" x14ac:dyDescent="0.2">
      <c r="A8231" t="str">
        <f t="shared" ref="A8231:A8240" si="692">"MKI67IP"</f>
        <v>MKI67IP</v>
      </c>
      <c r="B8231" t="s">
        <v>161</v>
      </c>
      <c r="C8231">
        <v>122494257</v>
      </c>
      <c r="D8231" t="s">
        <v>3</v>
      </c>
      <c r="E8231">
        <v>23</v>
      </c>
      <c r="F8231" t="s">
        <v>11023</v>
      </c>
      <c r="G8231">
        <v>0.23368944638700001</v>
      </c>
    </row>
    <row r="8232" spans="1:7" x14ac:dyDescent="0.2">
      <c r="A8232" t="str">
        <f t="shared" si="692"/>
        <v>MKI67IP</v>
      </c>
      <c r="B8232" t="s">
        <v>161</v>
      </c>
      <c r="C8232">
        <v>122494542</v>
      </c>
      <c r="D8232" t="s">
        <v>8</v>
      </c>
      <c r="E8232">
        <v>24</v>
      </c>
      <c r="F8232" t="s">
        <v>11024</v>
      </c>
      <c r="G8232">
        <v>3.3513878907900002E-2</v>
      </c>
    </row>
    <row r="8233" spans="1:7" x14ac:dyDescent="0.2">
      <c r="A8233" t="str">
        <f t="shared" si="692"/>
        <v>MKI67IP</v>
      </c>
      <c r="B8233" t="s">
        <v>161</v>
      </c>
      <c r="C8233">
        <v>122494532</v>
      </c>
      <c r="D8233" t="s">
        <v>8</v>
      </c>
      <c r="E8233">
        <v>22</v>
      </c>
      <c r="F8233" t="s">
        <v>11025</v>
      </c>
      <c r="G8233">
        <v>2.17735009498E-2</v>
      </c>
    </row>
    <row r="8234" spans="1:7" x14ac:dyDescent="0.2">
      <c r="A8234" t="str">
        <f t="shared" si="692"/>
        <v>MKI67IP</v>
      </c>
      <c r="B8234" t="s">
        <v>161</v>
      </c>
      <c r="C8234">
        <v>122494503</v>
      </c>
      <c r="D8234" t="s">
        <v>8</v>
      </c>
      <c r="E8234">
        <v>24</v>
      </c>
      <c r="F8234" t="s">
        <v>11026</v>
      </c>
      <c r="G8234">
        <v>0.49636804933899997</v>
      </c>
    </row>
    <row r="8235" spans="1:7" x14ac:dyDescent="0.2">
      <c r="A8235" t="str">
        <f t="shared" si="692"/>
        <v>MKI67IP</v>
      </c>
      <c r="B8235" t="s">
        <v>161</v>
      </c>
      <c r="C8235">
        <v>122494239</v>
      </c>
      <c r="D8235" t="s">
        <v>8</v>
      </c>
      <c r="E8235">
        <v>24</v>
      </c>
      <c r="F8235" t="s">
        <v>11027</v>
      </c>
      <c r="G8235">
        <v>0.75164307626399995</v>
      </c>
    </row>
    <row r="8236" spans="1:7" x14ac:dyDescent="0.2">
      <c r="A8236" t="str">
        <f t="shared" si="692"/>
        <v>MKI67IP</v>
      </c>
      <c r="B8236" t="s">
        <v>161</v>
      </c>
      <c r="C8236">
        <v>122494224</v>
      </c>
      <c r="D8236" t="s">
        <v>8</v>
      </c>
      <c r="E8236">
        <v>25</v>
      </c>
      <c r="F8236" t="s">
        <v>11028</v>
      </c>
      <c r="G8236">
        <v>5.2127263473799999E-2</v>
      </c>
    </row>
    <row r="8237" spans="1:7" x14ac:dyDescent="0.2">
      <c r="A8237" t="str">
        <f t="shared" si="692"/>
        <v>MKI67IP</v>
      </c>
      <c r="B8237" t="s">
        <v>161</v>
      </c>
      <c r="C8237">
        <v>122494486</v>
      </c>
      <c r="D8237" t="s">
        <v>3</v>
      </c>
      <c r="E8237">
        <v>24</v>
      </c>
      <c r="F8237" t="s">
        <v>11029</v>
      </c>
      <c r="G8237">
        <v>2.2787358084199998E-2</v>
      </c>
    </row>
    <row r="8238" spans="1:7" x14ac:dyDescent="0.2">
      <c r="A8238" t="str">
        <f t="shared" si="692"/>
        <v>MKI67IP</v>
      </c>
      <c r="B8238" t="s">
        <v>161</v>
      </c>
      <c r="C8238">
        <v>122494234</v>
      </c>
      <c r="D8238" t="s">
        <v>3</v>
      </c>
      <c r="E8238">
        <v>23</v>
      </c>
      <c r="F8238" t="s">
        <v>11030</v>
      </c>
      <c r="G8238">
        <v>2.4957193096900001E-2</v>
      </c>
    </row>
    <row r="8239" spans="1:7" x14ac:dyDescent="0.2">
      <c r="A8239" t="str">
        <f t="shared" si="692"/>
        <v>MKI67IP</v>
      </c>
      <c r="B8239" t="s">
        <v>161</v>
      </c>
      <c r="C8239">
        <v>122494264</v>
      </c>
      <c r="D8239" t="s">
        <v>3</v>
      </c>
      <c r="E8239">
        <v>24</v>
      </c>
      <c r="F8239" t="s">
        <v>11031</v>
      </c>
      <c r="G8239">
        <v>0.74464850724200005</v>
      </c>
    </row>
    <row r="8240" spans="1:7" x14ac:dyDescent="0.2">
      <c r="A8240" t="str">
        <f t="shared" si="692"/>
        <v>MKI67IP</v>
      </c>
      <c r="B8240" t="s">
        <v>161</v>
      </c>
      <c r="C8240">
        <v>122494437</v>
      </c>
      <c r="D8240" t="s">
        <v>3</v>
      </c>
      <c r="E8240">
        <v>24</v>
      </c>
      <c r="F8240" t="s">
        <v>11032</v>
      </c>
      <c r="G8240">
        <v>1.5037084164900001</v>
      </c>
    </row>
    <row r="8241" spans="1:7" x14ac:dyDescent="0.2">
      <c r="A8241" t="str">
        <f t="shared" ref="A8241:A8250" si="693">"MLLT1"</f>
        <v>MLLT1</v>
      </c>
      <c r="B8241" t="s">
        <v>245</v>
      </c>
      <c r="C8241">
        <v>6279996</v>
      </c>
      <c r="D8241" t="s">
        <v>8</v>
      </c>
      <c r="E8241">
        <v>24</v>
      </c>
      <c r="F8241" t="s">
        <v>11033</v>
      </c>
      <c r="G8241">
        <v>0.54532352669999995</v>
      </c>
    </row>
    <row r="8242" spans="1:7" x14ac:dyDescent="0.2">
      <c r="A8242" t="str">
        <f t="shared" si="693"/>
        <v>MLLT1</v>
      </c>
      <c r="B8242" t="s">
        <v>245</v>
      </c>
      <c r="C8242">
        <v>6279782</v>
      </c>
      <c r="D8242" t="s">
        <v>3</v>
      </c>
      <c r="E8242">
        <v>24</v>
      </c>
      <c r="F8242" t="s">
        <v>11034</v>
      </c>
      <c r="G8242">
        <v>1.0517744899299999</v>
      </c>
    </row>
    <row r="8243" spans="1:7" x14ac:dyDescent="0.2">
      <c r="A8243" t="str">
        <f t="shared" si="693"/>
        <v>MLLT1</v>
      </c>
      <c r="B8243" t="s">
        <v>245</v>
      </c>
      <c r="C8243">
        <v>6279943</v>
      </c>
      <c r="D8243" t="s">
        <v>3</v>
      </c>
      <c r="E8243">
        <v>23</v>
      </c>
      <c r="F8243" t="s">
        <v>11035</v>
      </c>
      <c r="G8243">
        <v>-5.6118012571999996E-3</v>
      </c>
    </row>
    <row r="8244" spans="1:7" x14ac:dyDescent="0.2">
      <c r="A8244" t="str">
        <f t="shared" si="693"/>
        <v>MLLT1</v>
      </c>
      <c r="B8244" t="s">
        <v>245</v>
      </c>
      <c r="C8244">
        <v>6279878</v>
      </c>
      <c r="D8244" t="s">
        <v>3</v>
      </c>
      <c r="E8244">
        <v>23</v>
      </c>
      <c r="F8244" t="s">
        <v>11036</v>
      </c>
      <c r="G8244">
        <v>0.90912160468100001</v>
      </c>
    </row>
    <row r="8245" spans="1:7" x14ac:dyDescent="0.2">
      <c r="A8245" t="str">
        <f t="shared" si="693"/>
        <v>MLLT1</v>
      </c>
      <c r="B8245" t="s">
        <v>245</v>
      </c>
      <c r="C8245">
        <v>6279948</v>
      </c>
      <c r="D8245" t="s">
        <v>3</v>
      </c>
      <c r="E8245">
        <v>24</v>
      </c>
      <c r="F8245" t="s">
        <v>11037</v>
      </c>
      <c r="G8245">
        <v>-2.1098481384300002E-3</v>
      </c>
    </row>
    <row r="8246" spans="1:7" x14ac:dyDescent="0.2">
      <c r="A8246" t="str">
        <f t="shared" si="693"/>
        <v>MLLT1</v>
      </c>
      <c r="B8246" t="s">
        <v>245</v>
      </c>
      <c r="C8246">
        <v>6279685</v>
      </c>
      <c r="D8246" t="s">
        <v>8</v>
      </c>
      <c r="E8246">
        <v>25</v>
      </c>
      <c r="F8246" t="s">
        <v>11038</v>
      </c>
      <c r="G8246">
        <v>-5.1266687680599998E-2</v>
      </c>
    </row>
    <row r="8247" spans="1:7" x14ac:dyDescent="0.2">
      <c r="A8247" t="str">
        <f t="shared" si="693"/>
        <v>MLLT1</v>
      </c>
      <c r="B8247" t="s">
        <v>245</v>
      </c>
      <c r="C8247">
        <v>6279711</v>
      </c>
      <c r="D8247" t="s">
        <v>8</v>
      </c>
      <c r="E8247">
        <v>25</v>
      </c>
      <c r="F8247" t="s">
        <v>11039</v>
      </c>
      <c r="G8247">
        <v>0.158642042244</v>
      </c>
    </row>
    <row r="8248" spans="1:7" x14ac:dyDescent="0.2">
      <c r="A8248" t="str">
        <f t="shared" si="693"/>
        <v>MLLT1</v>
      </c>
      <c r="B8248" t="s">
        <v>245</v>
      </c>
      <c r="C8248">
        <v>6279978</v>
      </c>
      <c r="D8248" t="s">
        <v>8</v>
      </c>
      <c r="E8248">
        <v>25</v>
      </c>
      <c r="F8248" t="s">
        <v>11040</v>
      </c>
      <c r="G8248">
        <v>-1.07096111123E-2</v>
      </c>
    </row>
    <row r="8249" spans="1:7" x14ac:dyDescent="0.2">
      <c r="A8249" t="str">
        <f t="shared" si="693"/>
        <v>MLLT1</v>
      </c>
      <c r="B8249" t="s">
        <v>245</v>
      </c>
      <c r="C8249">
        <v>6279918</v>
      </c>
      <c r="D8249" t="s">
        <v>3</v>
      </c>
      <c r="E8249">
        <v>24</v>
      </c>
      <c r="F8249" t="s">
        <v>11041</v>
      </c>
      <c r="G8249">
        <v>0.228173115058</v>
      </c>
    </row>
    <row r="8250" spans="1:7" x14ac:dyDescent="0.2">
      <c r="A8250" t="str">
        <f t="shared" si="693"/>
        <v>MLLT1</v>
      </c>
      <c r="B8250" t="s">
        <v>245</v>
      </c>
      <c r="C8250">
        <v>6279869</v>
      </c>
      <c r="D8250" t="s">
        <v>3</v>
      </c>
      <c r="E8250">
        <v>23</v>
      </c>
      <c r="F8250" t="s">
        <v>11042</v>
      </c>
      <c r="G8250">
        <v>1.03910390539</v>
      </c>
    </row>
    <row r="8251" spans="1:7" x14ac:dyDescent="0.2">
      <c r="A8251" t="str">
        <f t="shared" ref="A8251:A8260" si="694">"MMD"</f>
        <v>MMD</v>
      </c>
      <c r="B8251" t="s">
        <v>484</v>
      </c>
      <c r="C8251">
        <v>53499188</v>
      </c>
      <c r="D8251" t="s">
        <v>8</v>
      </c>
      <c r="E8251">
        <v>24</v>
      </c>
      <c r="F8251" t="s">
        <v>11043</v>
      </c>
      <c r="G8251">
        <v>0.872827088817</v>
      </c>
    </row>
    <row r="8252" spans="1:7" x14ac:dyDescent="0.2">
      <c r="A8252" t="str">
        <f t="shared" si="694"/>
        <v>MMD</v>
      </c>
      <c r="B8252" t="s">
        <v>484</v>
      </c>
      <c r="C8252">
        <v>53499080</v>
      </c>
      <c r="D8252" t="s">
        <v>3</v>
      </c>
      <c r="E8252">
        <v>24</v>
      </c>
      <c r="F8252" t="s">
        <v>11044</v>
      </c>
      <c r="G8252">
        <v>0.84897745597800001</v>
      </c>
    </row>
    <row r="8253" spans="1:7" x14ac:dyDescent="0.2">
      <c r="A8253" t="str">
        <f t="shared" si="694"/>
        <v>MMD</v>
      </c>
      <c r="B8253" t="s">
        <v>484</v>
      </c>
      <c r="C8253">
        <v>53499150</v>
      </c>
      <c r="D8253" t="s">
        <v>3</v>
      </c>
      <c r="E8253">
        <v>24</v>
      </c>
      <c r="F8253" t="s">
        <v>11045</v>
      </c>
      <c r="G8253">
        <v>0.80485405979699998</v>
      </c>
    </row>
    <row r="8254" spans="1:7" x14ac:dyDescent="0.2">
      <c r="A8254" t="str">
        <f t="shared" si="694"/>
        <v>MMD</v>
      </c>
      <c r="B8254" t="s">
        <v>484</v>
      </c>
      <c r="C8254">
        <v>53499168</v>
      </c>
      <c r="D8254" t="s">
        <v>8</v>
      </c>
      <c r="E8254">
        <v>24</v>
      </c>
      <c r="F8254" t="s">
        <v>11046</v>
      </c>
      <c r="G8254">
        <v>0.97453048156699995</v>
      </c>
    </row>
    <row r="8255" spans="1:7" x14ac:dyDescent="0.2">
      <c r="A8255" t="str">
        <f t="shared" si="694"/>
        <v>MMD</v>
      </c>
      <c r="B8255" t="s">
        <v>484</v>
      </c>
      <c r="C8255">
        <v>53499136</v>
      </c>
      <c r="D8255" t="s">
        <v>8</v>
      </c>
      <c r="E8255">
        <v>24</v>
      </c>
      <c r="F8255" t="s">
        <v>11047</v>
      </c>
      <c r="G8255">
        <v>-1.32046394831E-2</v>
      </c>
    </row>
    <row r="8256" spans="1:7" x14ac:dyDescent="0.2">
      <c r="A8256" t="str">
        <f t="shared" si="694"/>
        <v>MMD</v>
      </c>
      <c r="B8256" t="s">
        <v>484</v>
      </c>
      <c r="C8256">
        <v>53499109</v>
      </c>
      <c r="D8256" t="s">
        <v>8</v>
      </c>
      <c r="E8256">
        <v>24</v>
      </c>
      <c r="F8256" t="s">
        <v>11048</v>
      </c>
      <c r="G8256">
        <v>0.86780326007700004</v>
      </c>
    </row>
    <row r="8257" spans="1:7" x14ac:dyDescent="0.2">
      <c r="A8257" t="str">
        <f t="shared" si="694"/>
        <v>MMD</v>
      </c>
      <c r="B8257" t="s">
        <v>484</v>
      </c>
      <c r="C8257">
        <v>53499362</v>
      </c>
      <c r="D8257" t="s">
        <v>3</v>
      </c>
      <c r="E8257">
        <v>22</v>
      </c>
      <c r="F8257" t="s">
        <v>11049</v>
      </c>
      <c r="G8257">
        <v>0.90329198282699996</v>
      </c>
    </row>
    <row r="8258" spans="1:7" x14ac:dyDescent="0.2">
      <c r="A8258" t="str">
        <f t="shared" si="694"/>
        <v>MMD</v>
      </c>
      <c r="B8258" t="s">
        <v>484</v>
      </c>
      <c r="C8258">
        <v>53499183</v>
      </c>
      <c r="D8258" t="s">
        <v>8</v>
      </c>
      <c r="E8258">
        <v>24</v>
      </c>
      <c r="F8258" t="s">
        <v>11050</v>
      </c>
      <c r="G8258">
        <v>0.56785811816700005</v>
      </c>
    </row>
    <row r="8259" spans="1:7" x14ac:dyDescent="0.2">
      <c r="A8259" t="str">
        <f t="shared" si="694"/>
        <v>MMD</v>
      </c>
      <c r="B8259" t="s">
        <v>484</v>
      </c>
      <c r="C8259">
        <v>53499259</v>
      </c>
      <c r="D8259" t="s">
        <v>3</v>
      </c>
      <c r="E8259">
        <v>24</v>
      </c>
      <c r="F8259" t="s">
        <v>11051</v>
      </c>
      <c r="G8259">
        <v>1.1221775356100001</v>
      </c>
    </row>
    <row r="8260" spans="1:7" x14ac:dyDescent="0.2">
      <c r="A8260" t="str">
        <f t="shared" si="694"/>
        <v>MMD</v>
      </c>
      <c r="B8260" t="s">
        <v>484</v>
      </c>
      <c r="C8260">
        <v>53499357</v>
      </c>
      <c r="D8260" t="s">
        <v>3</v>
      </c>
      <c r="E8260">
        <v>23</v>
      </c>
      <c r="F8260" t="s">
        <v>11052</v>
      </c>
      <c r="G8260">
        <v>0.84040643580399998</v>
      </c>
    </row>
    <row r="8261" spans="1:7" x14ac:dyDescent="0.2">
      <c r="A8261" t="str">
        <f t="shared" ref="A8261:A8270" si="695">"MMP24"</f>
        <v>MMP24</v>
      </c>
      <c r="B8261" t="s">
        <v>352</v>
      </c>
      <c r="C8261">
        <v>33814630</v>
      </c>
      <c r="D8261" t="s">
        <v>8</v>
      </c>
      <c r="E8261">
        <v>25</v>
      </c>
      <c r="F8261" t="s">
        <v>11053</v>
      </c>
      <c r="G8261">
        <v>0.38656662718500001</v>
      </c>
    </row>
    <row r="8262" spans="1:7" x14ac:dyDescent="0.2">
      <c r="A8262" t="str">
        <f t="shared" si="695"/>
        <v>MMP24</v>
      </c>
      <c r="B8262" t="s">
        <v>352</v>
      </c>
      <c r="C8262">
        <v>33814739</v>
      </c>
      <c r="D8262" t="s">
        <v>8</v>
      </c>
      <c r="E8262">
        <v>25</v>
      </c>
      <c r="F8262" t="s">
        <v>11054</v>
      </c>
      <c r="G8262">
        <v>1.69185574366E-2</v>
      </c>
    </row>
    <row r="8263" spans="1:7" x14ac:dyDescent="0.2">
      <c r="A8263" t="str">
        <f t="shared" si="695"/>
        <v>MMP24</v>
      </c>
      <c r="B8263" t="s">
        <v>352</v>
      </c>
      <c r="C8263">
        <v>33814733</v>
      </c>
      <c r="D8263" t="s">
        <v>8</v>
      </c>
      <c r="E8263">
        <v>25</v>
      </c>
      <c r="F8263" t="s">
        <v>11055</v>
      </c>
      <c r="G8263">
        <v>0.290097817466</v>
      </c>
    </row>
    <row r="8264" spans="1:7" x14ac:dyDescent="0.2">
      <c r="A8264" t="str">
        <f t="shared" si="695"/>
        <v>MMP24</v>
      </c>
      <c r="B8264" t="s">
        <v>352</v>
      </c>
      <c r="C8264">
        <v>33814642</v>
      </c>
      <c r="D8264" t="s">
        <v>8</v>
      </c>
      <c r="E8264">
        <v>25</v>
      </c>
      <c r="F8264" t="s">
        <v>11056</v>
      </c>
      <c r="G8264">
        <v>1.18941809885</v>
      </c>
    </row>
    <row r="8265" spans="1:7" x14ac:dyDescent="0.2">
      <c r="A8265" t="str">
        <f t="shared" si="695"/>
        <v>MMP24</v>
      </c>
      <c r="B8265" t="s">
        <v>352</v>
      </c>
      <c r="C8265">
        <v>33814549</v>
      </c>
      <c r="D8265" t="s">
        <v>8</v>
      </c>
      <c r="E8265">
        <v>25</v>
      </c>
      <c r="F8265" t="s">
        <v>11057</v>
      </c>
      <c r="G8265">
        <v>0.80852739375399996</v>
      </c>
    </row>
    <row r="8266" spans="1:7" x14ac:dyDescent="0.2">
      <c r="A8266" t="str">
        <f t="shared" si="695"/>
        <v>MMP24</v>
      </c>
      <c r="B8266" t="s">
        <v>352</v>
      </c>
      <c r="C8266">
        <v>33814530</v>
      </c>
      <c r="D8266" t="s">
        <v>3</v>
      </c>
      <c r="E8266">
        <v>24</v>
      </c>
      <c r="F8266" t="s">
        <v>11058</v>
      </c>
      <c r="G8266">
        <v>0.17844123282400001</v>
      </c>
    </row>
    <row r="8267" spans="1:7" x14ac:dyDescent="0.2">
      <c r="A8267" t="str">
        <f t="shared" si="695"/>
        <v>MMP24</v>
      </c>
      <c r="B8267" t="s">
        <v>352</v>
      </c>
      <c r="C8267">
        <v>33814610</v>
      </c>
      <c r="D8267" t="s">
        <v>3</v>
      </c>
      <c r="E8267">
        <v>24</v>
      </c>
      <c r="F8267" t="s">
        <v>11059</v>
      </c>
      <c r="G8267">
        <v>0.93121524865100003</v>
      </c>
    </row>
    <row r="8268" spans="1:7" x14ac:dyDescent="0.2">
      <c r="A8268" t="str">
        <f t="shared" si="695"/>
        <v>MMP24</v>
      </c>
      <c r="B8268" t="s">
        <v>352</v>
      </c>
      <c r="C8268">
        <v>33814447</v>
      </c>
      <c r="D8268" t="s">
        <v>8</v>
      </c>
      <c r="E8268">
        <v>24</v>
      </c>
      <c r="F8268" t="s">
        <v>11060</v>
      </c>
      <c r="G8268">
        <v>0.46226928977600001</v>
      </c>
    </row>
    <row r="8269" spans="1:7" x14ac:dyDescent="0.2">
      <c r="A8269" t="str">
        <f t="shared" si="695"/>
        <v>MMP24</v>
      </c>
      <c r="B8269" t="s">
        <v>352</v>
      </c>
      <c r="C8269">
        <v>33814487</v>
      </c>
      <c r="D8269" t="s">
        <v>8</v>
      </c>
      <c r="E8269">
        <v>24</v>
      </c>
      <c r="F8269" t="s">
        <v>11061</v>
      </c>
      <c r="G8269">
        <v>0.42283180818100002</v>
      </c>
    </row>
    <row r="8270" spans="1:7" x14ac:dyDescent="0.2">
      <c r="A8270" t="str">
        <f t="shared" si="695"/>
        <v>MMP24</v>
      </c>
      <c r="B8270" t="s">
        <v>352</v>
      </c>
      <c r="C8270">
        <v>33814434</v>
      </c>
      <c r="D8270" t="s">
        <v>3</v>
      </c>
      <c r="E8270">
        <v>24</v>
      </c>
      <c r="F8270" t="s">
        <v>11062</v>
      </c>
      <c r="G8270">
        <v>0.87936665249900003</v>
      </c>
    </row>
    <row r="8271" spans="1:7" x14ac:dyDescent="0.2">
      <c r="A8271" t="str">
        <f t="shared" ref="A8271:A8279" si="696">"MMS22L"</f>
        <v>MMS22L</v>
      </c>
      <c r="B8271" t="s">
        <v>75</v>
      </c>
      <c r="C8271">
        <v>97730796</v>
      </c>
      <c r="D8271" t="s">
        <v>8</v>
      </c>
      <c r="E8271">
        <v>24</v>
      </c>
      <c r="F8271" t="s">
        <v>11063</v>
      </c>
      <c r="G8271">
        <v>1.2091405293399999</v>
      </c>
    </row>
    <row r="8272" spans="1:7" x14ac:dyDescent="0.2">
      <c r="A8272" t="str">
        <f t="shared" si="696"/>
        <v>MMS22L</v>
      </c>
      <c r="B8272" t="s">
        <v>75</v>
      </c>
      <c r="C8272">
        <v>97731036</v>
      </c>
      <c r="D8272" t="s">
        <v>8</v>
      </c>
      <c r="E8272">
        <v>23</v>
      </c>
      <c r="F8272" t="s">
        <v>11064</v>
      </c>
      <c r="G8272">
        <v>0.63534030995799995</v>
      </c>
    </row>
    <row r="8273" spans="1:7" x14ac:dyDescent="0.2">
      <c r="A8273" t="str">
        <f t="shared" si="696"/>
        <v>MMS22L</v>
      </c>
      <c r="B8273" t="s">
        <v>75</v>
      </c>
      <c r="C8273">
        <v>97730923</v>
      </c>
      <c r="D8273" t="s">
        <v>8</v>
      </c>
      <c r="E8273">
        <v>24</v>
      </c>
      <c r="F8273" t="s">
        <v>11065</v>
      </c>
      <c r="G8273">
        <v>0.59341921094600003</v>
      </c>
    </row>
    <row r="8274" spans="1:7" x14ac:dyDescent="0.2">
      <c r="A8274" t="str">
        <f t="shared" si="696"/>
        <v>MMS22L</v>
      </c>
      <c r="B8274" t="s">
        <v>75</v>
      </c>
      <c r="C8274">
        <v>97730818</v>
      </c>
      <c r="D8274" t="s">
        <v>3</v>
      </c>
      <c r="E8274">
        <v>23</v>
      </c>
      <c r="F8274" t="s">
        <v>11066</v>
      </c>
      <c r="G8274">
        <v>0.38615635880900001</v>
      </c>
    </row>
    <row r="8275" spans="1:7" x14ac:dyDescent="0.2">
      <c r="A8275" t="str">
        <f t="shared" si="696"/>
        <v>MMS22L</v>
      </c>
      <c r="B8275" t="s">
        <v>75</v>
      </c>
      <c r="C8275">
        <v>97730904</v>
      </c>
      <c r="D8275" t="s">
        <v>3</v>
      </c>
      <c r="E8275">
        <v>24</v>
      </c>
      <c r="F8275" t="s">
        <v>11067</v>
      </c>
      <c r="G8275">
        <v>0.85027922927400001</v>
      </c>
    </row>
    <row r="8276" spans="1:7" x14ac:dyDescent="0.2">
      <c r="A8276" t="str">
        <f t="shared" si="696"/>
        <v>MMS22L</v>
      </c>
      <c r="B8276" t="s">
        <v>75</v>
      </c>
      <c r="C8276">
        <v>97730953</v>
      </c>
      <c r="D8276" t="s">
        <v>3</v>
      </c>
      <c r="E8276">
        <v>24</v>
      </c>
      <c r="F8276" t="s">
        <v>11068</v>
      </c>
      <c r="G8276">
        <v>0.67796721273899996</v>
      </c>
    </row>
    <row r="8277" spans="1:7" x14ac:dyDescent="0.2">
      <c r="A8277" t="str">
        <f t="shared" si="696"/>
        <v>MMS22L</v>
      </c>
      <c r="B8277" t="s">
        <v>75</v>
      </c>
      <c r="C8277">
        <v>97730961</v>
      </c>
      <c r="D8277" t="s">
        <v>3</v>
      </c>
      <c r="E8277">
        <v>24</v>
      </c>
      <c r="F8277" t="s">
        <v>11069</v>
      </c>
      <c r="G8277">
        <v>0.94058024138100005</v>
      </c>
    </row>
    <row r="8278" spans="1:7" x14ac:dyDescent="0.2">
      <c r="A8278" t="str">
        <f t="shared" si="696"/>
        <v>MMS22L</v>
      </c>
      <c r="B8278" t="s">
        <v>75</v>
      </c>
      <c r="C8278">
        <v>97731044</v>
      </c>
      <c r="D8278" t="s">
        <v>3</v>
      </c>
      <c r="E8278">
        <v>24</v>
      </c>
      <c r="F8278" t="s">
        <v>11070</v>
      </c>
      <c r="G8278">
        <v>-2.48854056107E-2</v>
      </c>
    </row>
    <row r="8279" spans="1:7" x14ac:dyDescent="0.2">
      <c r="A8279" t="str">
        <f t="shared" si="696"/>
        <v>MMS22L</v>
      </c>
      <c r="B8279" t="s">
        <v>75</v>
      </c>
      <c r="C8279">
        <v>97730824</v>
      </c>
      <c r="D8279" t="s">
        <v>8</v>
      </c>
      <c r="E8279">
        <v>24</v>
      </c>
      <c r="F8279" t="s">
        <v>11071</v>
      </c>
      <c r="G8279">
        <v>0.80297656735300005</v>
      </c>
    </row>
    <row r="8280" spans="1:7" x14ac:dyDescent="0.2">
      <c r="A8280" t="str">
        <f t="shared" ref="A8280:A8289" si="697">"MNAT1"</f>
        <v>MNAT1</v>
      </c>
      <c r="B8280" t="s">
        <v>86</v>
      </c>
      <c r="C8280">
        <v>61201547</v>
      </c>
      <c r="D8280" t="s">
        <v>8</v>
      </c>
      <c r="E8280">
        <v>24</v>
      </c>
      <c r="F8280" t="s">
        <v>11072</v>
      </c>
      <c r="G8280">
        <v>0.67146409820999997</v>
      </c>
    </row>
    <row r="8281" spans="1:7" x14ac:dyDescent="0.2">
      <c r="A8281" t="str">
        <f t="shared" si="697"/>
        <v>MNAT1</v>
      </c>
      <c r="B8281" t="s">
        <v>86</v>
      </c>
      <c r="C8281">
        <v>61201593</v>
      </c>
      <c r="D8281" t="s">
        <v>8</v>
      </c>
      <c r="E8281">
        <v>23</v>
      </c>
      <c r="F8281" t="s">
        <v>11073</v>
      </c>
      <c r="G8281">
        <v>0.45367562968000003</v>
      </c>
    </row>
    <row r="8282" spans="1:7" x14ac:dyDescent="0.2">
      <c r="A8282" t="str">
        <f t="shared" si="697"/>
        <v>MNAT1</v>
      </c>
      <c r="B8282" t="s">
        <v>86</v>
      </c>
      <c r="C8282">
        <v>61201681</v>
      </c>
      <c r="D8282" t="s">
        <v>8</v>
      </c>
      <c r="E8282">
        <v>24</v>
      </c>
      <c r="F8282" t="s">
        <v>11074</v>
      </c>
      <c r="G8282">
        <v>0.85947220795500001</v>
      </c>
    </row>
    <row r="8283" spans="1:7" x14ac:dyDescent="0.2">
      <c r="A8283" t="str">
        <f t="shared" si="697"/>
        <v>MNAT1</v>
      </c>
      <c r="B8283" t="s">
        <v>86</v>
      </c>
      <c r="C8283">
        <v>61201752</v>
      </c>
      <c r="D8283" t="s">
        <v>8</v>
      </c>
      <c r="E8283">
        <v>24</v>
      </c>
      <c r="F8283" t="s">
        <v>11075</v>
      </c>
      <c r="G8283">
        <v>0.167225895427</v>
      </c>
    </row>
    <row r="8284" spans="1:7" x14ac:dyDescent="0.2">
      <c r="A8284" t="str">
        <f t="shared" si="697"/>
        <v>MNAT1</v>
      </c>
      <c r="B8284" t="s">
        <v>86</v>
      </c>
      <c r="C8284">
        <v>61201528</v>
      </c>
      <c r="D8284" t="s">
        <v>8</v>
      </c>
      <c r="E8284">
        <v>24</v>
      </c>
      <c r="F8284" t="s">
        <v>11076</v>
      </c>
      <c r="G8284">
        <v>0.67775999286199995</v>
      </c>
    </row>
    <row r="8285" spans="1:7" x14ac:dyDescent="0.2">
      <c r="A8285" t="str">
        <f t="shared" si="697"/>
        <v>MNAT1</v>
      </c>
      <c r="B8285" t="s">
        <v>86</v>
      </c>
      <c r="C8285">
        <v>61201567</v>
      </c>
      <c r="D8285" t="s">
        <v>8</v>
      </c>
      <c r="E8285">
        <v>22</v>
      </c>
      <c r="F8285" t="s">
        <v>11077</v>
      </c>
      <c r="G8285">
        <v>0.94127526201099998</v>
      </c>
    </row>
    <row r="8286" spans="1:7" x14ac:dyDescent="0.2">
      <c r="A8286" t="str">
        <f t="shared" si="697"/>
        <v>MNAT1</v>
      </c>
      <c r="B8286" t="s">
        <v>86</v>
      </c>
      <c r="C8286">
        <v>61201517</v>
      </c>
      <c r="D8286" t="s">
        <v>8</v>
      </c>
      <c r="E8286">
        <v>24</v>
      </c>
      <c r="F8286" t="s">
        <v>11078</v>
      </c>
      <c r="G8286">
        <v>0.58087068594199998</v>
      </c>
    </row>
    <row r="8287" spans="1:7" x14ac:dyDescent="0.2">
      <c r="A8287" t="str">
        <f t="shared" si="697"/>
        <v>MNAT1</v>
      </c>
      <c r="B8287" t="s">
        <v>86</v>
      </c>
      <c r="C8287">
        <v>61201445</v>
      </c>
      <c r="D8287" t="s">
        <v>3</v>
      </c>
      <c r="E8287">
        <v>23</v>
      </c>
      <c r="F8287" t="s">
        <v>11079</v>
      </c>
      <c r="G8287">
        <v>1.1992525300300001</v>
      </c>
    </row>
    <row r="8288" spans="1:7" x14ac:dyDescent="0.2">
      <c r="A8288" t="str">
        <f t="shared" si="697"/>
        <v>MNAT1</v>
      </c>
      <c r="B8288" t="s">
        <v>86</v>
      </c>
      <c r="C8288">
        <v>61201575</v>
      </c>
      <c r="D8288" t="s">
        <v>3</v>
      </c>
      <c r="E8288">
        <v>24</v>
      </c>
      <c r="F8288" t="s">
        <v>11080</v>
      </c>
      <c r="G8288">
        <v>0.59714957765800003</v>
      </c>
    </row>
    <row r="8289" spans="1:7" x14ac:dyDescent="0.2">
      <c r="A8289" t="str">
        <f t="shared" si="697"/>
        <v>MNAT1</v>
      </c>
      <c r="B8289" t="s">
        <v>86</v>
      </c>
      <c r="C8289">
        <v>61201505</v>
      </c>
      <c r="D8289" t="s">
        <v>8</v>
      </c>
      <c r="E8289">
        <v>24</v>
      </c>
      <c r="F8289" t="s">
        <v>11081</v>
      </c>
      <c r="G8289">
        <v>0.734368126196</v>
      </c>
    </row>
    <row r="8290" spans="1:7" x14ac:dyDescent="0.2">
      <c r="A8290" t="str">
        <f t="shared" ref="A8290:A8299" si="698">"MPHOSPH6"</f>
        <v>MPHOSPH6</v>
      </c>
      <c r="B8290" t="s">
        <v>273</v>
      </c>
      <c r="C8290">
        <v>82203772</v>
      </c>
      <c r="D8290" t="s">
        <v>8</v>
      </c>
      <c r="E8290">
        <v>22</v>
      </c>
      <c r="F8290" t="s">
        <v>11082</v>
      </c>
      <c r="G8290">
        <v>4.9068125235099999E-2</v>
      </c>
    </row>
    <row r="8291" spans="1:7" x14ac:dyDescent="0.2">
      <c r="A8291" t="str">
        <f t="shared" si="698"/>
        <v>MPHOSPH6</v>
      </c>
      <c r="B8291" t="s">
        <v>273</v>
      </c>
      <c r="C8291">
        <v>82203558</v>
      </c>
      <c r="D8291" t="s">
        <v>8</v>
      </c>
      <c r="E8291">
        <v>22</v>
      </c>
      <c r="F8291" t="s">
        <v>11083</v>
      </c>
      <c r="G8291">
        <v>0.30088552466200003</v>
      </c>
    </row>
    <row r="8292" spans="1:7" x14ac:dyDescent="0.2">
      <c r="A8292" t="str">
        <f t="shared" si="698"/>
        <v>MPHOSPH6</v>
      </c>
      <c r="B8292" t="s">
        <v>273</v>
      </c>
      <c r="C8292">
        <v>82203856</v>
      </c>
      <c r="D8292" t="s">
        <v>3</v>
      </c>
      <c r="E8292">
        <v>23</v>
      </c>
      <c r="F8292" t="s">
        <v>11084</v>
      </c>
      <c r="G8292">
        <v>0.20248498875199999</v>
      </c>
    </row>
    <row r="8293" spans="1:7" x14ac:dyDescent="0.2">
      <c r="A8293" t="str">
        <f t="shared" si="698"/>
        <v>MPHOSPH6</v>
      </c>
      <c r="B8293" t="s">
        <v>273</v>
      </c>
      <c r="C8293">
        <v>82203809</v>
      </c>
      <c r="D8293" t="s">
        <v>3</v>
      </c>
      <c r="E8293">
        <v>22</v>
      </c>
      <c r="F8293" t="s">
        <v>11085</v>
      </c>
      <c r="G8293">
        <v>0.49036941591099997</v>
      </c>
    </row>
    <row r="8294" spans="1:7" x14ac:dyDescent="0.2">
      <c r="A8294" t="str">
        <f t="shared" si="698"/>
        <v>MPHOSPH6</v>
      </c>
      <c r="B8294" t="s">
        <v>273</v>
      </c>
      <c r="C8294">
        <v>82203798</v>
      </c>
      <c r="D8294" t="s">
        <v>3</v>
      </c>
      <c r="E8294">
        <v>22</v>
      </c>
      <c r="F8294" t="s">
        <v>11086</v>
      </c>
      <c r="G8294">
        <v>1.58947597979</v>
      </c>
    </row>
    <row r="8295" spans="1:7" x14ac:dyDescent="0.2">
      <c r="A8295" t="str">
        <f t="shared" si="698"/>
        <v>MPHOSPH6</v>
      </c>
      <c r="B8295" t="s">
        <v>273</v>
      </c>
      <c r="C8295">
        <v>82203776</v>
      </c>
      <c r="D8295" t="s">
        <v>3</v>
      </c>
      <c r="E8295">
        <v>24</v>
      </c>
      <c r="F8295" t="s">
        <v>11087</v>
      </c>
      <c r="G8295">
        <v>1.29994288122E-2</v>
      </c>
    </row>
    <row r="8296" spans="1:7" x14ac:dyDescent="0.2">
      <c r="A8296" t="str">
        <f t="shared" si="698"/>
        <v>MPHOSPH6</v>
      </c>
      <c r="B8296" t="s">
        <v>273</v>
      </c>
      <c r="C8296">
        <v>82203708</v>
      </c>
      <c r="D8296" t="s">
        <v>8</v>
      </c>
      <c r="E8296">
        <v>22</v>
      </c>
      <c r="F8296" t="s">
        <v>11088</v>
      </c>
      <c r="G8296">
        <v>0.14002478201599999</v>
      </c>
    </row>
    <row r="8297" spans="1:7" x14ac:dyDescent="0.2">
      <c r="A8297" t="str">
        <f t="shared" si="698"/>
        <v>MPHOSPH6</v>
      </c>
      <c r="B8297" t="s">
        <v>273</v>
      </c>
      <c r="C8297">
        <v>82203691</v>
      </c>
      <c r="D8297" t="s">
        <v>3</v>
      </c>
      <c r="E8297">
        <v>23</v>
      </c>
      <c r="F8297" t="s">
        <v>11089</v>
      </c>
      <c r="G8297">
        <v>-1.9411198241199999E-2</v>
      </c>
    </row>
    <row r="8298" spans="1:7" x14ac:dyDescent="0.2">
      <c r="A8298" t="str">
        <f t="shared" si="698"/>
        <v>MPHOSPH6</v>
      </c>
      <c r="B8298" t="s">
        <v>273</v>
      </c>
      <c r="C8298">
        <v>82203640</v>
      </c>
      <c r="D8298" t="s">
        <v>3</v>
      </c>
      <c r="E8298">
        <v>24</v>
      </c>
      <c r="F8298" t="s">
        <v>11090</v>
      </c>
      <c r="G8298">
        <v>0.920154604298</v>
      </c>
    </row>
    <row r="8299" spans="1:7" x14ac:dyDescent="0.2">
      <c r="A8299" t="str">
        <f t="shared" si="698"/>
        <v>MPHOSPH6</v>
      </c>
      <c r="B8299" t="s">
        <v>273</v>
      </c>
      <c r="C8299">
        <v>82203696</v>
      </c>
      <c r="D8299" t="s">
        <v>3</v>
      </c>
      <c r="E8299">
        <v>23</v>
      </c>
      <c r="F8299" t="s">
        <v>11091</v>
      </c>
      <c r="G8299">
        <v>2.2982414740400001E-2</v>
      </c>
    </row>
    <row r="8300" spans="1:7" x14ac:dyDescent="0.2">
      <c r="A8300" t="str">
        <f t="shared" ref="A8300:A8309" si="699">"MRGBP"</f>
        <v>MRGBP</v>
      </c>
      <c r="B8300" t="s">
        <v>352</v>
      </c>
      <c r="C8300">
        <v>61428016</v>
      </c>
      <c r="D8300" t="s">
        <v>3</v>
      </c>
      <c r="E8300">
        <v>24</v>
      </c>
      <c r="F8300" t="s">
        <v>11092</v>
      </c>
      <c r="G8300">
        <v>0.89383616273300004</v>
      </c>
    </row>
    <row r="8301" spans="1:7" x14ac:dyDescent="0.2">
      <c r="A8301" t="str">
        <f t="shared" si="699"/>
        <v>MRGBP</v>
      </c>
      <c r="B8301" t="s">
        <v>352</v>
      </c>
      <c r="C8301">
        <v>61427782</v>
      </c>
      <c r="D8301" t="s">
        <v>8</v>
      </c>
      <c r="E8301">
        <v>22</v>
      </c>
      <c r="F8301" t="s">
        <v>11093</v>
      </c>
      <c r="G8301">
        <v>0.22951868633799999</v>
      </c>
    </row>
    <row r="8302" spans="1:7" x14ac:dyDescent="0.2">
      <c r="A8302" t="str">
        <f t="shared" si="699"/>
        <v>MRGBP</v>
      </c>
      <c r="B8302" t="s">
        <v>352</v>
      </c>
      <c r="C8302">
        <v>61427928</v>
      </c>
      <c r="D8302" t="s">
        <v>8</v>
      </c>
      <c r="E8302">
        <v>24</v>
      </c>
      <c r="F8302" t="s">
        <v>11094</v>
      </c>
      <c r="G8302">
        <v>0.69635103228200002</v>
      </c>
    </row>
    <row r="8303" spans="1:7" x14ac:dyDescent="0.2">
      <c r="A8303" t="str">
        <f t="shared" si="699"/>
        <v>MRGBP</v>
      </c>
      <c r="B8303" t="s">
        <v>352</v>
      </c>
      <c r="C8303">
        <v>61427977</v>
      </c>
      <c r="D8303" t="s">
        <v>8</v>
      </c>
      <c r="E8303">
        <v>23</v>
      </c>
      <c r="F8303" t="s">
        <v>11095</v>
      </c>
      <c r="G8303">
        <v>0.56813438785699999</v>
      </c>
    </row>
    <row r="8304" spans="1:7" x14ac:dyDescent="0.2">
      <c r="A8304" t="str">
        <f t="shared" si="699"/>
        <v>MRGBP</v>
      </c>
      <c r="B8304" t="s">
        <v>352</v>
      </c>
      <c r="C8304">
        <v>61428007</v>
      </c>
      <c r="D8304" t="s">
        <v>8</v>
      </c>
      <c r="E8304">
        <v>23</v>
      </c>
      <c r="F8304" t="s">
        <v>11096</v>
      </c>
      <c r="G8304">
        <v>1.3669701385800001E-2</v>
      </c>
    </row>
    <row r="8305" spans="1:7" x14ac:dyDescent="0.2">
      <c r="A8305" t="str">
        <f t="shared" si="699"/>
        <v>MRGBP</v>
      </c>
      <c r="B8305" t="s">
        <v>352</v>
      </c>
      <c r="C8305">
        <v>61427800</v>
      </c>
      <c r="D8305" t="s">
        <v>3</v>
      </c>
      <c r="E8305">
        <v>24</v>
      </c>
      <c r="F8305" t="s">
        <v>11097</v>
      </c>
      <c r="G8305">
        <v>8.9444818895300007E-3</v>
      </c>
    </row>
    <row r="8306" spans="1:7" x14ac:dyDescent="0.2">
      <c r="A8306" t="str">
        <f t="shared" si="699"/>
        <v>MRGBP</v>
      </c>
      <c r="B8306" t="s">
        <v>352</v>
      </c>
      <c r="C8306">
        <v>61427810</v>
      </c>
      <c r="D8306" t="s">
        <v>3</v>
      </c>
      <c r="E8306">
        <v>24</v>
      </c>
      <c r="F8306" t="s">
        <v>11098</v>
      </c>
      <c r="G8306">
        <v>2.4581488288200001E-2</v>
      </c>
    </row>
    <row r="8307" spans="1:7" x14ac:dyDescent="0.2">
      <c r="A8307" t="str">
        <f t="shared" si="699"/>
        <v>MRGBP</v>
      </c>
      <c r="B8307" t="s">
        <v>352</v>
      </c>
      <c r="C8307">
        <v>61427994</v>
      </c>
      <c r="D8307" t="s">
        <v>3</v>
      </c>
      <c r="E8307">
        <v>24</v>
      </c>
      <c r="F8307" t="s">
        <v>11099</v>
      </c>
      <c r="G8307">
        <v>1.3005941374000001</v>
      </c>
    </row>
    <row r="8308" spans="1:7" x14ac:dyDescent="0.2">
      <c r="A8308" t="str">
        <f t="shared" si="699"/>
        <v>MRGBP</v>
      </c>
      <c r="B8308" t="s">
        <v>352</v>
      </c>
      <c r="C8308">
        <v>61427862</v>
      </c>
      <c r="D8308" t="s">
        <v>3</v>
      </c>
      <c r="E8308">
        <v>24</v>
      </c>
      <c r="F8308" t="s">
        <v>11100</v>
      </c>
      <c r="G8308">
        <v>0.34224004448299999</v>
      </c>
    </row>
    <row r="8309" spans="1:7" x14ac:dyDescent="0.2">
      <c r="A8309" t="str">
        <f t="shared" si="699"/>
        <v>MRGBP</v>
      </c>
      <c r="B8309" t="s">
        <v>352</v>
      </c>
      <c r="C8309">
        <v>61427839</v>
      </c>
      <c r="D8309" t="s">
        <v>3</v>
      </c>
      <c r="E8309">
        <v>24</v>
      </c>
      <c r="F8309" t="s">
        <v>11101</v>
      </c>
      <c r="G8309">
        <v>0.805569699867</v>
      </c>
    </row>
    <row r="8310" spans="1:7" x14ac:dyDescent="0.2">
      <c r="A8310" t="str">
        <f t="shared" ref="A8310:A8318" si="700">"MRP63"</f>
        <v>MRP63</v>
      </c>
      <c r="B8310" t="s">
        <v>413</v>
      </c>
      <c r="C8310">
        <v>21750974</v>
      </c>
      <c r="D8310" t="s">
        <v>8</v>
      </c>
      <c r="E8310">
        <v>23</v>
      </c>
      <c r="F8310" t="s">
        <v>11102</v>
      </c>
      <c r="G8310">
        <v>0.29116988111300002</v>
      </c>
    </row>
    <row r="8311" spans="1:7" x14ac:dyDescent="0.2">
      <c r="A8311" t="str">
        <f t="shared" si="700"/>
        <v>MRP63</v>
      </c>
      <c r="B8311" t="s">
        <v>413</v>
      </c>
      <c r="C8311">
        <v>21750939</v>
      </c>
      <c r="D8311" t="s">
        <v>8</v>
      </c>
      <c r="E8311">
        <v>23</v>
      </c>
      <c r="F8311" t="s">
        <v>11103</v>
      </c>
      <c r="G8311">
        <v>0.23006300247200001</v>
      </c>
    </row>
    <row r="8312" spans="1:7" x14ac:dyDescent="0.2">
      <c r="A8312" t="str">
        <f t="shared" si="700"/>
        <v>MRP63</v>
      </c>
      <c r="B8312" t="s">
        <v>413</v>
      </c>
      <c r="C8312">
        <v>21750892</v>
      </c>
      <c r="D8312" t="s">
        <v>3</v>
      </c>
      <c r="E8312">
        <v>23</v>
      </c>
      <c r="F8312" t="s">
        <v>11104</v>
      </c>
      <c r="G8312">
        <v>0.69067292382300005</v>
      </c>
    </row>
    <row r="8313" spans="1:7" x14ac:dyDescent="0.2">
      <c r="A8313" t="str">
        <f t="shared" si="700"/>
        <v>MRP63</v>
      </c>
      <c r="B8313" t="s">
        <v>413</v>
      </c>
      <c r="C8313">
        <v>21750996</v>
      </c>
      <c r="D8313" t="s">
        <v>3</v>
      </c>
      <c r="E8313">
        <v>24</v>
      </c>
      <c r="F8313" t="s">
        <v>11105</v>
      </c>
      <c r="G8313">
        <v>3.4564801300699999E-2</v>
      </c>
    </row>
    <row r="8314" spans="1:7" x14ac:dyDescent="0.2">
      <c r="A8314" t="str">
        <f t="shared" si="700"/>
        <v>MRP63</v>
      </c>
      <c r="B8314" t="s">
        <v>413</v>
      </c>
      <c r="C8314">
        <v>21750852</v>
      </c>
      <c r="D8314" t="s">
        <v>8</v>
      </c>
      <c r="E8314">
        <v>24</v>
      </c>
      <c r="F8314" t="s">
        <v>11106</v>
      </c>
      <c r="G8314">
        <v>1.2052949850000001</v>
      </c>
    </row>
    <row r="8315" spans="1:7" x14ac:dyDescent="0.2">
      <c r="A8315" t="str">
        <f t="shared" si="700"/>
        <v>MRP63</v>
      </c>
      <c r="B8315" t="s">
        <v>413</v>
      </c>
      <c r="C8315">
        <v>21750877</v>
      </c>
      <c r="D8315" t="s">
        <v>8</v>
      </c>
      <c r="E8315">
        <v>23</v>
      </c>
      <c r="F8315" t="s">
        <v>11107</v>
      </c>
      <c r="G8315">
        <v>0.59291812810599998</v>
      </c>
    </row>
    <row r="8316" spans="1:7" x14ac:dyDescent="0.2">
      <c r="A8316" t="str">
        <f t="shared" si="700"/>
        <v>MRP63</v>
      </c>
      <c r="B8316" t="s">
        <v>413</v>
      </c>
      <c r="C8316">
        <v>21750781</v>
      </c>
      <c r="D8316" t="s">
        <v>3</v>
      </c>
      <c r="E8316">
        <v>24</v>
      </c>
      <c r="F8316" t="s">
        <v>11108</v>
      </c>
      <c r="G8316">
        <v>0.81422843680599999</v>
      </c>
    </row>
    <row r="8317" spans="1:7" x14ac:dyDescent="0.2">
      <c r="A8317" t="str">
        <f t="shared" si="700"/>
        <v>MRP63</v>
      </c>
      <c r="B8317" t="s">
        <v>413</v>
      </c>
      <c r="C8317">
        <v>21750984</v>
      </c>
      <c r="D8317" t="s">
        <v>3</v>
      </c>
      <c r="E8317">
        <v>24</v>
      </c>
      <c r="F8317" t="s">
        <v>11109</v>
      </c>
      <c r="G8317">
        <v>0.98047657819900003</v>
      </c>
    </row>
    <row r="8318" spans="1:7" x14ac:dyDescent="0.2">
      <c r="A8318" t="str">
        <f t="shared" si="700"/>
        <v>MRP63</v>
      </c>
      <c r="B8318" t="s">
        <v>413</v>
      </c>
      <c r="C8318">
        <v>21750958</v>
      </c>
      <c r="D8318" t="s">
        <v>3</v>
      </c>
      <c r="E8318">
        <v>24</v>
      </c>
      <c r="F8318" t="s">
        <v>11110</v>
      </c>
      <c r="G8318">
        <v>-2.4935162054899999E-3</v>
      </c>
    </row>
    <row r="8319" spans="1:7" x14ac:dyDescent="0.2">
      <c r="A8319" t="str">
        <f t="shared" ref="A8319:A8328" si="701">"MRPL10"</f>
        <v>MRPL10</v>
      </c>
      <c r="B8319" t="s">
        <v>484</v>
      </c>
      <c r="C8319">
        <v>45908729</v>
      </c>
      <c r="D8319" t="s">
        <v>8</v>
      </c>
      <c r="E8319">
        <v>22</v>
      </c>
      <c r="F8319" t="s">
        <v>11111</v>
      </c>
      <c r="G8319">
        <v>0.64201186057399995</v>
      </c>
    </row>
    <row r="8320" spans="1:7" x14ac:dyDescent="0.2">
      <c r="A8320" t="str">
        <f t="shared" si="701"/>
        <v>MRPL10</v>
      </c>
      <c r="B8320" t="s">
        <v>484</v>
      </c>
      <c r="C8320">
        <v>45908639</v>
      </c>
      <c r="D8320" t="s">
        <v>8</v>
      </c>
      <c r="E8320">
        <v>22</v>
      </c>
      <c r="F8320" t="s">
        <v>11112</v>
      </c>
      <c r="G8320">
        <v>0.212173030156</v>
      </c>
    </row>
    <row r="8321" spans="1:7" x14ac:dyDescent="0.2">
      <c r="A8321" t="str">
        <f t="shared" si="701"/>
        <v>MRPL10</v>
      </c>
      <c r="B8321" t="s">
        <v>484</v>
      </c>
      <c r="C8321">
        <v>45908879</v>
      </c>
      <c r="D8321" t="s">
        <v>3</v>
      </c>
      <c r="E8321">
        <v>24</v>
      </c>
      <c r="F8321" t="s">
        <v>11113</v>
      </c>
      <c r="G8321">
        <v>0.52017443348100001</v>
      </c>
    </row>
    <row r="8322" spans="1:7" x14ac:dyDescent="0.2">
      <c r="A8322" t="str">
        <f t="shared" si="701"/>
        <v>MRPL10</v>
      </c>
      <c r="B8322" t="s">
        <v>484</v>
      </c>
      <c r="C8322">
        <v>45908819</v>
      </c>
      <c r="D8322" t="s">
        <v>3</v>
      </c>
      <c r="E8322">
        <v>24</v>
      </c>
      <c r="F8322" t="s">
        <v>11114</v>
      </c>
      <c r="G8322">
        <v>0.92596683314200001</v>
      </c>
    </row>
    <row r="8323" spans="1:7" x14ac:dyDescent="0.2">
      <c r="A8323" t="str">
        <f t="shared" si="701"/>
        <v>MRPL10</v>
      </c>
      <c r="B8323" t="s">
        <v>484</v>
      </c>
      <c r="C8323">
        <v>45908787</v>
      </c>
      <c r="D8323" t="s">
        <v>3</v>
      </c>
      <c r="E8323">
        <v>23</v>
      </c>
      <c r="F8323" t="s">
        <v>11115</v>
      </c>
      <c r="G8323">
        <v>0.249962278377</v>
      </c>
    </row>
    <row r="8324" spans="1:7" x14ac:dyDescent="0.2">
      <c r="A8324" t="str">
        <f t="shared" si="701"/>
        <v>MRPL10</v>
      </c>
      <c r="B8324" t="s">
        <v>484</v>
      </c>
      <c r="C8324">
        <v>45908806</v>
      </c>
      <c r="D8324" t="s">
        <v>8</v>
      </c>
      <c r="E8324">
        <v>24</v>
      </c>
      <c r="F8324" t="s">
        <v>11116</v>
      </c>
      <c r="G8324">
        <v>0.115296850895</v>
      </c>
    </row>
    <row r="8325" spans="1:7" x14ac:dyDescent="0.2">
      <c r="A8325" t="str">
        <f t="shared" si="701"/>
        <v>MRPL10</v>
      </c>
      <c r="B8325" t="s">
        <v>484</v>
      </c>
      <c r="C8325">
        <v>45908908</v>
      </c>
      <c r="D8325" t="s">
        <v>8</v>
      </c>
      <c r="E8325">
        <v>24</v>
      </c>
      <c r="F8325" t="s">
        <v>11117</v>
      </c>
      <c r="G8325">
        <v>0.64572313202700005</v>
      </c>
    </row>
    <row r="8326" spans="1:7" x14ac:dyDescent="0.2">
      <c r="A8326" t="str">
        <f t="shared" si="701"/>
        <v>MRPL10</v>
      </c>
      <c r="B8326" t="s">
        <v>484</v>
      </c>
      <c r="C8326">
        <v>45908914</v>
      </c>
      <c r="D8326" t="s">
        <v>8</v>
      </c>
      <c r="E8326">
        <v>22</v>
      </c>
      <c r="F8326" t="s">
        <v>11118</v>
      </c>
      <c r="G8326">
        <v>1.16984779903</v>
      </c>
    </row>
    <row r="8327" spans="1:7" x14ac:dyDescent="0.2">
      <c r="A8327" t="str">
        <f t="shared" si="701"/>
        <v>MRPL10</v>
      </c>
      <c r="B8327" t="s">
        <v>484</v>
      </c>
      <c r="C8327">
        <v>45908926</v>
      </c>
      <c r="D8327" t="s">
        <v>8</v>
      </c>
      <c r="E8327">
        <v>24</v>
      </c>
      <c r="F8327" t="s">
        <v>11119</v>
      </c>
      <c r="G8327">
        <v>0.90418536782400005</v>
      </c>
    </row>
    <row r="8328" spans="1:7" x14ac:dyDescent="0.2">
      <c r="A8328" t="str">
        <f t="shared" si="701"/>
        <v>MRPL10</v>
      </c>
      <c r="B8328" t="s">
        <v>484</v>
      </c>
      <c r="C8328">
        <v>45908701</v>
      </c>
      <c r="D8328" t="s">
        <v>8</v>
      </c>
      <c r="E8328">
        <v>24</v>
      </c>
      <c r="F8328" t="s">
        <v>11120</v>
      </c>
      <c r="G8328">
        <v>0.519755474075</v>
      </c>
    </row>
    <row r="8329" spans="1:7" x14ac:dyDescent="0.2">
      <c r="A8329" t="str">
        <f t="shared" ref="A8329:A8337" si="702">"MRPL11"</f>
        <v>MRPL11</v>
      </c>
      <c r="B8329" t="s">
        <v>291</v>
      </c>
      <c r="C8329">
        <v>66206062</v>
      </c>
      <c r="D8329" t="s">
        <v>3</v>
      </c>
      <c r="E8329">
        <v>25</v>
      </c>
      <c r="F8329" t="s">
        <v>11121</v>
      </c>
      <c r="G8329">
        <v>5.0653350742600002E-2</v>
      </c>
    </row>
    <row r="8330" spans="1:7" x14ac:dyDescent="0.2">
      <c r="A8330" t="str">
        <f t="shared" si="702"/>
        <v>MRPL11</v>
      </c>
      <c r="B8330" t="s">
        <v>291</v>
      </c>
      <c r="C8330">
        <v>66206073</v>
      </c>
      <c r="D8330" t="s">
        <v>3</v>
      </c>
      <c r="E8330">
        <v>24</v>
      </c>
      <c r="F8330" t="s">
        <v>11122</v>
      </c>
      <c r="G8330">
        <v>1.1531098882999999</v>
      </c>
    </row>
    <row r="8331" spans="1:7" x14ac:dyDescent="0.2">
      <c r="A8331" t="str">
        <f t="shared" si="702"/>
        <v>MRPL11</v>
      </c>
      <c r="B8331" t="s">
        <v>291</v>
      </c>
      <c r="C8331">
        <v>66206149</v>
      </c>
      <c r="D8331" t="s">
        <v>3</v>
      </c>
      <c r="E8331">
        <v>24</v>
      </c>
      <c r="F8331" t="s">
        <v>11123</v>
      </c>
      <c r="G8331">
        <v>0.28423384988299999</v>
      </c>
    </row>
    <row r="8332" spans="1:7" x14ac:dyDescent="0.2">
      <c r="A8332" t="str">
        <f t="shared" si="702"/>
        <v>MRPL11</v>
      </c>
      <c r="B8332" t="s">
        <v>291</v>
      </c>
      <c r="C8332">
        <v>66206172</v>
      </c>
      <c r="D8332" t="s">
        <v>3</v>
      </c>
      <c r="E8332">
        <v>25</v>
      </c>
      <c r="F8332" t="s">
        <v>11124</v>
      </c>
      <c r="G8332">
        <v>-9.14309279112E-2</v>
      </c>
    </row>
    <row r="8333" spans="1:7" x14ac:dyDescent="0.2">
      <c r="A8333" t="str">
        <f t="shared" si="702"/>
        <v>MRPL11</v>
      </c>
      <c r="B8333" t="s">
        <v>291</v>
      </c>
      <c r="C8333">
        <v>66206165</v>
      </c>
      <c r="D8333" t="s">
        <v>8</v>
      </c>
      <c r="E8333">
        <v>23</v>
      </c>
      <c r="F8333" t="s">
        <v>11125</v>
      </c>
      <c r="G8333">
        <v>5.2789052117099999E-2</v>
      </c>
    </row>
    <row r="8334" spans="1:7" x14ac:dyDescent="0.2">
      <c r="A8334" t="str">
        <f t="shared" si="702"/>
        <v>MRPL11</v>
      </c>
      <c r="B8334" t="s">
        <v>291</v>
      </c>
      <c r="C8334">
        <v>66206296</v>
      </c>
      <c r="D8334" t="s">
        <v>8</v>
      </c>
      <c r="E8334">
        <v>25</v>
      </c>
      <c r="F8334" t="s">
        <v>11126</v>
      </c>
      <c r="G8334">
        <v>-5.6209803140499998E-3</v>
      </c>
    </row>
    <row r="8335" spans="1:7" x14ac:dyDescent="0.2">
      <c r="A8335" t="str">
        <f t="shared" si="702"/>
        <v>MRPL11</v>
      </c>
      <c r="B8335" t="s">
        <v>291</v>
      </c>
      <c r="C8335">
        <v>66206334</v>
      </c>
      <c r="D8335" t="s">
        <v>8</v>
      </c>
      <c r="E8335">
        <v>24</v>
      </c>
      <c r="F8335" t="s">
        <v>11127</v>
      </c>
      <c r="G8335">
        <v>0.25358449462600002</v>
      </c>
    </row>
    <row r="8336" spans="1:7" x14ac:dyDescent="0.2">
      <c r="A8336" t="str">
        <f t="shared" si="702"/>
        <v>MRPL11</v>
      </c>
      <c r="B8336" t="s">
        <v>291</v>
      </c>
      <c r="C8336">
        <v>66206281</v>
      </c>
      <c r="D8336" t="s">
        <v>8</v>
      </c>
      <c r="E8336">
        <v>24</v>
      </c>
      <c r="F8336" t="s">
        <v>11128</v>
      </c>
      <c r="G8336">
        <v>0.27714741395100001</v>
      </c>
    </row>
    <row r="8337" spans="1:7" x14ac:dyDescent="0.2">
      <c r="A8337" t="str">
        <f t="shared" si="702"/>
        <v>MRPL11</v>
      </c>
      <c r="B8337" t="s">
        <v>291</v>
      </c>
      <c r="C8337">
        <v>66206259</v>
      </c>
      <c r="D8337" t="s">
        <v>8</v>
      </c>
      <c r="E8337">
        <v>24</v>
      </c>
      <c r="F8337" t="s">
        <v>11129</v>
      </c>
      <c r="G8337">
        <v>1.5626562618099999</v>
      </c>
    </row>
    <row r="8338" spans="1:7" x14ac:dyDescent="0.2">
      <c r="A8338" t="str">
        <f t="shared" ref="A8338:A8347" si="703">"MRPL13"</f>
        <v>MRPL13</v>
      </c>
      <c r="B8338" t="s">
        <v>1491</v>
      </c>
      <c r="C8338">
        <v>121457352</v>
      </c>
      <c r="D8338" t="s">
        <v>3</v>
      </c>
      <c r="E8338">
        <v>24</v>
      </c>
      <c r="F8338" t="s">
        <v>11130</v>
      </c>
      <c r="G8338">
        <v>1.52615170557</v>
      </c>
    </row>
    <row r="8339" spans="1:7" x14ac:dyDescent="0.2">
      <c r="A8339" t="str">
        <f t="shared" si="703"/>
        <v>MRPL13</v>
      </c>
      <c r="B8339" t="s">
        <v>1491</v>
      </c>
      <c r="C8339">
        <v>121457366</v>
      </c>
      <c r="D8339" t="s">
        <v>3</v>
      </c>
      <c r="E8339">
        <v>24</v>
      </c>
      <c r="F8339" t="s">
        <v>11131</v>
      </c>
      <c r="G8339">
        <v>1.1240567057499999</v>
      </c>
    </row>
    <row r="8340" spans="1:7" x14ac:dyDescent="0.2">
      <c r="A8340" t="str">
        <f t="shared" si="703"/>
        <v>MRPL13</v>
      </c>
      <c r="B8340" t="s">
        <v>1491</v>
      </c>
      <c r="C8340">
        <v>121457374</v>
      </c>
      <c r="D8340" t="s">
        <v>3</v>
      </c>
      <c r="E8340">
        <v>24</v>
      </c>
      <c r="F8340" t="s">
        <v>11132</v>
      </c>
      <c r="G8340">
        <v>0.34979158867900001</v>
      </c>
    </row>
    <row r="8341" spans="1:7" x14ac:dyDescent="0.2">
      <c r="A8341" t="str">
        <f t="shared" si="703"/>
        <v>MRPL13</v>
      </c>
      <c r="B8341" t="s">
        <v>1491</v>
      </c>
      <c r="C8341">
        <v>121457392</v>
      </c>
      <c r="D8341" t="s">
        <v>3</v>
      </c>
      <c r="E8341">
        <v>24</v>
      </c>
      <c r="F8341" t="s">
        <v>11133</v>
      </c>
      <c r="G8341">
        <v>4.8802447956799999E-2</v>
      </c>
    </row>
    <row r="8342" spans="1:7" x14ac:dyDescent="0.2">
      <c r="A8342" t="str">
        <f t="shared" si="703"/>
        <v>MRPL13</v>
      </c>
      <c r="B8342" t="s">
        <v>1491</v>
      </c>
      <c r="C8342">
        <v>121457401</v>
      </c>
      <c r="D8342" t="s">
        <v>3</v>
      </c>
      <c r="E8342">
        <v>22</v>
      </c>
      <c r="F8342" t="s">
        <v>11134</v>
      </c>
      <c r="G8342">
        <v>4.5196395197100003E-2</v>
      </c>
    </row>
    <row r="8343" spans="1:7" x14ac:dyDescent="0.2">
      <c r="A8343" t="str">
        <f t="shared" si="703"/>
        <v>MRPL13</v>
      </c>
      <c r="B8343" t="s">
        <v>1491</v>
      </c>
      <c r="C8343">
        <v>121457442</v>
      </c>
      <c r="D8343" t="s">
        <v>3</v>
      </c>
      <c r="E8343">
        <v>23</v>
      </c>
      <c r="F8343" t="s">
        <v>11135</v>
      </c>
      <c r="G8343">
        <v>0.17807059938</v>
      </c>
    </row>
    <row r="8344" spans="1:7" x14ac:dyDescent="0.2">
      <c r="A8344" t="str">
        <f t="shared" si="703"/>
        <v>MRPL13</v>
      </c>
      <c r="B8344" t="s">
        <v>1491</v>
      </c>
      <c r="C8344">
        <v>121457473</v>
      </c>
      <c r="D8344" t="s">
        <v>3</v>
      </c>
      <c r="E8344">
        <v>24</v>
      </c>
      <c r="F8344" t="s">
        <v>11136</v>
      </c>
      <c r="G8344">
        <v>-0.18228230864600001</v>
      </c>
    </row>
    <row r="8345" spans="1:7" x14ac:dyDescent="0.2">
      <c r="A8345" t="str">
        <f t="shared" si="703"/>
        <v>MRPL13</v>
      </c>
      <c r="B8345" t="s">
        <v>1491</v>
      </c>
      <c r="C8345">
        <v>121457611</v>
      </c>
      <c r="D8345" t="s">
        <v>3</v>
      </c>
      <c r="E8345">
        <v>24</v>
      </c>
      <c r="F8345" t="s">
        <v>11137</v>
      </c>
      <c r="G8345">
        <v>8.34417871486E-3</v>
      </c>
    </row>
    <row r="8346" spans="1:7" x14ac:dyDescent="0.2">
      <c r="A8346" t="str">
        <f t="shared" si="703"/>
        <v>MRPL13</v>
      </c>
      <c r="B8346" t="s">
        <v>1491</v>
      </c>
      <c r="C8346">
        <v>121457522</v>
      </c>
      <c r="D8346" t="s">
        <v>8</v>
      </c>
      <c r="E8346">
        <v>22</v>
      </c>
      <c r="F8346" t="s">
        <v>11138</v>
      </c>
      <c r="G8346">
        <v>4.34102737226E-2</v>
      </c>
    </row>
    <row r="8347" spans="1:7" x14ac:dyDescent="0.2">
      <c r="A8347" t="str">
        <f t="shared" si="703"/>
        <v>MRPL13</v>
      </c>
      <c r="B8347" t="s">
        <v>1491</v>
      </c>
      <c r="C8347">
        <v>121457592</v>
      </c>
      <c r="D8347" t="s">
        <v>3</v>
      </c>
      <c r="E8347">
        <v>24</v>
      </c>
      <c r="F8347" t="s">
        <v>11139</v>
      </c>
      <c r="G8347">
        <v>8.2874896396900002E-2</v>
      </c>
    </row>
    <row r="8348" spans="1:7" x14ac:dyDescent="0.2">
      <c r="A8348" t="str">
        <f t="shared" ref="A8348:A8354" si="704">"MRPL14"</f>
        <v>MRPL14</v>
      </c>
      <c r="B8348" t="s">
        <v>75</v>
      </c>
      <c r="C8348">
        <v>44094945</v>
      </c>
      <c r="D8348" t="s">
        <v>3</v>
      </c>
      <c r="E8348">
        <v>24</v>
      </c>
      <c r="F8348" t="s">
        <v>11140</v>
      </c>
      <c r="G8348">
        <v>-9.1645568346999991E-3</v>
      </c>
    </row>
    <row r="8349" spans="1:7" x14ac:dyDescent="0.2">
      <c r="A8349" t="str">
        <f t="shared" si="704"/>
        <v>MRPL14</v>
      </c>
      <c r="B8349" t="s">
        <v>75</v>
      </c>
      <c r="C8349">
        <v>44095122</v>
      </c>
      <c r="D8349" t="s">
        <v>3</v>
      </c>
      <c r="E8349">
        <v>24</v>
      </c>
      <c r="F8349" t="s">
        <v>11141</v>
      </c>
      <c r="G8349">
        <v>0.93810619842700005</v>
      </c>
    </row>
    <row r="8350" spans="1:7" x14ac:dyDescent="0.2">
      <c r="A8350" t="str">
        <f t="shared" si="704"/>
        <v>MRPL14</v>
      </c>
      <c r="B8350" t="s">
        <v>75</v>
      </c>
      <c r="C8350">
        <v>44095138</v>
      </c>
      <c r="D8350" t="s">
        <v>3</v>
      </c>
      <c r="E8350">
        <v>24</v>
      </c>
      <c r="F8350" t="s">
        <v>11142</v>
      </c>
      <c r="G8350">
        <v>1.38682062324</v>
      </c>
    </row>
    <row r="8351" spans="1:7" x14ac:dyDescent="0.2">
      <c r="A8351" t="str">
        <f t="shared" si="704"/>
        <v>MRPL14</v>
      </c>
      <c r="B8351" t="s">
        <v>75</v>
      </c>
      <c r="C8351">
        <v>44095180</v>
      </c>
      <c r="D8351" t="s">
        <v>3</v>
      </c>
      <c r="E8351">
        <v>24</v>
      </c>
      <c r="F8351" t="s">
        <v>11143</v>
      </c>
      <c r="G8351">
        <v>-1.2994802452199999E-2</v>
      </c>
    </row>
    <row r="8352" spans="1:7" x14ac:dyDescent="0.2">
      <c r="A8352" t="str">
        <f t="shared" si="704"/>
        <v>MRPL14</v>
      </c>
      <c r="B8352" t="s">
        <v>75</v>
      </c>
      <c r="C8352">
        <v>44095025</v>
      </c>
      <c r="D8352" t="s">
        <v>8</v>
      </c>
      <c r="E8352">
        <v>24</v>
      </c>
      <c r="F8352" t="s">
        <v>11144</v>
      </c>
      <c r="G8352">
        <v>3.5274176163399999E-2</v>
      </c>
    </row>
    <row r="8353" spans="1:7" x14ac:dyDescent="0.2">
      <c r="A8353" t="str">
        <f t="shared" si="704"/>
        <v>MRPL14</v>
      </c>
      <c r="B8353" t="s">
        <v>75</v>
      </c>
      <c r="C8353">
        <v>44095113</v>
      </c>
      <c r="D8353" t="s">
        <v>3</v>
      </c>
      <c r="E8353">
        <v>24</v>
      </c>
      <c r="F8353" t="s">
        <v>11145</v>
      </c>
      <c r="G8353">
        <v>0.59693339124800004</v>
      </c>
    </row>
    <row r="8354" spans="1:7" x14ac:dyDescent="0.2">
      <c r="A8354" t="str">
        <f t="shared" si="704"/>
        <v>MRPL14</v>
      </c>
      <c r="B8354" t="s">
        <v>75</v>
      </c>
      <c r="C8354">
        <v>44095069</v>
      </c>
      <c r="D8354" t="s">
        <v>3</v>
      </c>
      <c r="E8354">
        <v>23</v>
      </c>
      <c r="F8354" t="s">
        <v>11146</v>
      </c>
      <c r="G8354">
        <v>0.67507317832799996</v>
      </c>
    </row>
    <row r="8355" spans="1:7" x14ac:dyDescent="0.2">
      <c r="A8355" t="str">
        <f t="shared" ref="A8355:A8364" si="705">"MRPL15"</f>
        <v>MRPL15</v>
      </c>
      <c r="B8355" t="s">
        <v>1491</v>
      </c>
      <c r="C8355">
        <v>55047893</v>
      </c>
      <c r="D8355" t="s">
        <v>8</v>
      </c>
      <c r="E8355">
        <v>24</v>
      </c>
      <c r="F8355" t="s">
        <v>11147</v>
      </c>
      <c r="G8355">
        <v>0.59480060217999997</v>
      </c>
    </row>
    <row r="8356" spans="1:7" x14ac:dyDescent="0.2">
      <c r="A8356" t="str">
        <f t="shared" si="705"/>
        <v>MRPL15</v>
      </c>
      <c r="B8356" t="s">
        <v>1491</v>
      </c>
      <c r="C8356">
        <v>55047869</v>
      </c>
      <c r="D8356" t="s">
        <v>8</v>
      </c>
      <c r="E8356">
        <v>24</v>
      </c>
      <c r="F8356" t="s">
        <v>11148</v>
      </c>
      <c r="G8356">
        <v>1.3997393416099999</v>
      </c>
    </row>
    <row r="8357" spans="1:7" x14ac:dyDescent="0.2">
      <c r="A8357" t="str">
        <f t="shared" si="705"/>
        <v>MRPL15</v>
      </c>
      <c r="B8357" t="s">
        <v>1491</v>
      </c>
      <c r="C8357">
        <v>55047861</v>
      </c>
      <c r="D8357" t="s">
        <v>8</v>
      </c>
      <c r="E8357">
        <v>23</v>
      </c>
      <c r="F8357" t="s">
        <v>11149</v>
      </c>
      <c r="G8357">
        <v>1.00546005621</v>
      </c>
    </row>
    <row r="8358" spans="1:7" x14ac:dyDescent="0.2">
      <c r="A8358" t="str">
        <f t="shared" si="705"/>
        <v>MRPL15</v>
      </c>
      <c r="B8358" t="s">
        <v>1491</v>
      </c>
      <c r="C8358">
        <v>55047958</v>
      </c>
      <c r="D8358" t="s">
        <v>8</v>
      </c>
      <c r="E8358">
        <v>22</v>
      </c>
      <c r="F8358" t="s">
        <v>11150</v>
      </c>
      <c r="G8358">
        <v>0.12910910263799999</v>
      </c>
    </row>
    <row r="8359" spans="1:7" x14ac:dyDescent="0.2">
      <c r="A8359" t="str">
        <f t="shared" si="705"/>
        <v>MRPL15</v>
      </c>
      <c r="B8359" t="s">
        <v>1491</v>
      </c>
      <c r="C8359">
        <v>55047988</v>
      </c>
      <c r="D8359" t="s">
        <v>3</v>
      </c>
      <c r="E8359">
        <v>24</v>
      </c>
      <c r="F8359" t="s">
        <v>11151</v>
      </c>
      <c r="G8359">
        <v>0.23731960981399999</v>
      </c>
    </row>
    <row r="8360" spans="1:7" x14ac:dyDescent="0.2">
      <c r="A8360" t="str">
        <f t="shared" si="705"/>
        <v>MRPL15</v>
      </c>
      <c r="B8360" t="s">
        <v>1491</v>
      </c>
      <c r="C8360">
        <v>55047948</v>
      </c>
      <c r="D8360" t="s">
        <v>3</v>
      </c>
      <c r="E8360">
        <v>24</v>
      </c>
      <c r="F8360" t="s">
        <v>11152</v>
      </c>
      <c r="G8360">
        <v>0.111040553763</v>
      </c>
    </row>
    <row r="8361" spans="1:7" x14ac:dyDescent="0.2">
      <c r="A8361" t="str">
        <f t="shared" si="705"/>
        <v>MRPL15</v>
      </c>
      <c r="B8361" t="s">
        <v>1491</v>
      </c>
      <c r="C8361">
        <v>55047911</v>
      </c>
      <c r="D8361" t="s">
        <v>3</v>
      </c>
      <c r="E8361">
        <v>24</v>
      </c>
      <c r="F8361" t="s">
        <v>11153</v>
      </c>
      <c r="G8361">
        <v>8.2518492955899997E-2</v>
      </c>
    </row>
    <row r="8362" spans="1:7" x14ac:dyDescent="0.2">
      <c r="A8362" t="str">
        <f t="shared" si="705"/>
        <v>MRPL15</v>
      </c>
      <c r="B8362" t="s">
        <v>1491</v>
      </c>
      <c r="C8362">
        <v>55047780</v>
      </c>
      <c r="D8362" t="s">
        <v>3</v>
      </c>
      <c r="E8362">
        <v>24</v>
      </c>
      <c r="F8362" t="s">
        <v>11154</v>
      </c>
      <c r="G8362">
        <v>6.0243253776199997E-2</v>
      </c>
    </row>
    <row r="8363" spans="1:7" x14ac:dyDescent="0.2">
      <c r="A8363" t="str">
        <f t="shared" si="705"/>
        <v>MRPL15</v>
      </c>
      <c r="B8363" t="s">
        <v>1491</v>
      </c>
      <c r="C8363">
        <v>55047915</v>
      </c>
      <c r="D8363" t="s">
        <v>8</v>
      </c>
      <c r="E8363">
        <v>23</v>
      </c>
      <c r="F8363" t="s">
        <v>11155</v>
      </c>
      <c r="G8363">
        <v>3.2195516222299998E-2</v>
      </c>
    </row>
    <row r="8364" spans="1:7" x14ac:dyDescent="0.2">
      <c r="A8364" t="str">
        <f t="shared" si="705"/>
        <v>MRPL15</v>
      </c>
      <c r="B8364" t="s">
        <v>1491</v>
      </c>
      <c r="C8364">
        <v>55047753</v>
      </c>
      <c r="D8364" t="s">
        <v>8</v>
      </c>
      <c r="E8364">
        <v>23</v>
      </c>
      <c r="F8364" t="s">
        <v>11156</v>
      </c>
      <c r="G8364">
        <v>-5.99068979071E-2</v>
      </c>
    </row>
    <row r="8365" spans="1:7" x14ac:dyDescent="0.2">
      <c r="A8365" t="str">
        <f t="shared" ref="A8365:A8371" si="706">"MRPL16"</f>
        <v>MRPL16</v>
      </c>
      <c r="B8365" t="s">
        <v>291</v>
      </c>
      <c r="C8365">
        <v>59578159</v>
      </c>
      <c r="D8365" t="s">
        <v>3</v>
      </c>
      <c r="E8365">
        <v>24</v>
      </c>
      <c r="F8365" t="s">
        <v>11157</v>
      </c>
      <c r="G8365">
        <v>1.1041896012900001</v>
      </c>
    </row>
    <row r="8366" spans="1:7" x14ac:dyDescent="0.2">
      <c r="A8366" t="str">
        <f t="shared" si="706"/>
        <v>MRPL16</v>
      </c>
      <c r="B8366" t="s">
        <v>291</v>
      </c>
      <c r="C8366">
        <v>59578188</v>
      </c>
      <c r="D8366" t="s">
        <v>3</v>
      </c>
      <c r="E8366">
        <v>23</v>
      </c>
      <c r="F8366" t="s">
        <v>11158</v>
      </c>
      <c r="G8366">
        <v>0.78357887240299995</v>
      </c>
    </row>
    <row r="8367" spans="1:7" x14ac:dyDescent="0.2">
      <c r="A8367" t="str">
        <f t="shared" si="706"/>
        <v>MRPL16</v>
      </c>
      <c r="B8367" t="s">
        <v>291</v>
      </c>
      <c r="C8367">
        <v>59578213</v>
      </c>
      <c r="D8367" t="s">
        <v>3</v>
      </c>
      <c r="E8367">
        <v>23</v>
      </c>
      <c r="F8367" t="s">
        <v>11159</v>
      </c>
      <c r="G8367">
        <v>1.11223152631</v>
      </c>
    </row>
    <row r="8368" spans="1:7" x14ac:dyDescent="0.2">
      <c r="A8368" t="str">
        <f t="shared" si="706"/>
        <v>MRPL16</v>
      </c>
      <c r="B8368" t="s">
        <v>291</v>
      </c>
      <c r="C8368">
        <v>59578287</v>
      </c>
      <c r="D8368" t="s">
        <v>3</v>
      </c>
      <c r="E8368">
        <v>23</v>
      </c>
      <c r="F8368" t="s">
        <v>11160</v>
      </c>
      <c r="G8368">
        <v>7.1383367850099994E-2</v>
      </c>
    </row>
    <row r="8369" spans="1:7" x14ac:dyDescent="0.2">
      <c r="A8369" t="str">
        <f t="shared" si="706"/>
        <v>MRPL16</v>
      </c>
      <c r="B8369" t="s">
        <v>291</v>
      </c>
      <c r="C8369">
        <v>59578270</v>
      </c>
      <c r="D8369" t="s">
        <v>8</v>
      </c>
      <c r="E8369">
        <v>23</v>
      </c>
      <c r="F8369" t="s">
        <v>11161</v>
      </c>
      <c r="G8369">
        <v>1.6623125861599999E-2</v>
      </c>
    </row>
    <row r="8370" spans="1:7" x14ac:dyDescent="0.2">
      <c r="A8370" t="str">
        <f t="shared" si="706"/>
        <v>MRPL16</v>
      </c>
      <c r="B8370" t="s">
        <v>291</v>
      </c>
      <c r="C8370">
        <v>59578320</v>
      </c>
      <c r="D8370" t="s">
        <v>8</v>
      </c>
      <c r="E8370">
        <v>22</v>
      </c>
      <c r="F8370" t="s">
        <v>11162</v>
      </c>
      <c r="G8370">
        <v>-1.68362668659E-2</v>
      </c>
    </row>
    <row r="8371" spans="1:7" x14ac:dyDescent="0.2">
      <c r="A8371" t="str">
        <f t="shared" si="706"/>
        <v>MRPL16</v>
      </c>
      <c r="B8371" t="s">
        <v>291</v>
      </c>
      <c r="C8371">
        <v>59578346</v>
      </c>
      <c r="D8371" t="s">
        <v>3</v>
      </c>
      <c r="E8371">
        <v>21</v>
      </c>
      <c r="F8371" t="s">
        <v>11163</v>
      </c>
      <c r="G8371">
        <v>8.4684176177999993E-3</v>
      </c>
    </row>
    <row r="8372" spans="1:7" x14ac:dyDescent="0.2">
      <c r="A8372" t="str">
        <f t="shared" ref="A8372:A8381" si="707">"MRPL17"</f>
        <v>MRPL17</v>
      </c>
      <c r="B8372" t="s">
        <v>291</v>
      </c>
      <c r="C8372">
        <v>6704366</v>
      </c>
      <c r="D8372" t="s">
        <v>3</v>
      </c>
      <c r="E8372">
        <v>23</v>
      </c>
      <c r="F8372" t="s">
        <v>11164</v>
      </c>
      <c r="G8372">
        <v>0.78452182130100001</v>
      </c>
    </row>
    <row r="8373" spans="1:7" x14ac:dyDescent="0.2">
      <c r="A8373" t="str">
        <f t="shared" si="707"/>
        <v>MRPL17</v>
      </c>
      <c r="B8373" t="s">
        <v>291</v>
      </c>
      <c r="C8373">
        <v>6704472</v>
      </c>
      <c r="D8373" t="s">
        <v>3</v>
      </c>
      <c r="E8373">
        <v>22</v>
      </c>
      <c r="F8373" t="s">
        <v>11165</v>
      </c>
      <c r="G8373">
        <v>0.106591534019</v>
      </c>
    </row>
    <row r="8374" spans="1:7" x14ac:dyDescent="0.2">
      <c r="A8374" t="str">
        <f t="shared" si="707"/>
        <v>MRPL17</v>
      </c>
      <c r="B8374" t="s">
        <v>291</v>
      </c>
      <c r="C8374">
        <v>6704492</v>
      </c>
      <c r="D8374" t="s">
        <v>3</v>
      </c>
      <c r="E8374">
        <v>24</v>
      </c>
      <c r="F8374" t="s">
        <v>11166</v>
      </c>
      <c r="G8374">
        <v>1.2015270204799999</v>
      </c>
    </row>
    <row r="8375" spans="1:7" x14ac:dyDescent="0.2">
      <c r="A8375" t="str">
        <f t="shared" si="707"/>
        <v>MRPL17</v>
      </c>
      <c r="B8375" t="s">
        <v>291</v>
      </c>
      <c r="C8375">
        <v>6704449</v>
      </c>
      <c r="D8375" t="s">
        <v>8</v>
      </c>
      <c r="E8375">
        <v>22</v>
      </c>
      <c r="F8375" t="s">
        <v>11167</v>
      </c>
      <c r="G8375">
        <v>2.7702841250700001E-2</v>
      </c>
    </row>
    <row r="8376" spans="1:7" x14ac:dyDescent="0.2">
      <c r="A8376" t="str">
        <f t="shared" si="707"/>
        <v>MRPL17</v>
      </c>
      <c r="B8376" t="s">
        <v>291</v>
      </c>
      <c r="C8376">
        <v>6704479</v>
      </c>
      <c r="D8376" t="s">
        <v>8</v>
      </c>
      <c r="E8376">
        <v>24</v>
      </c>
      <c r="F8376" t="s">
        <v>11168</v>
      </c>
      <c r="G8376">
        <v>0.89005330385699999</v>
      </c>
    </row>
    <row r="8377" spans="1:7" x14ac:dyDescent="0.2">
      <c r="A8377" t="str">
        <f t="shared" si="707"/>
        <v>MRPL17</v>
      </c>
      <c r="B8377" t="s">
        <v>291</v>
      </c>
      <c r="C8377">
        <v>6704602</v>
      </c>
      <c r="D8377" t="s">
        <v>8</v>
      </c>
      <c r="E8377">
        <v>24</v>
      </c>
      <c r="F8377" t="s">
        <v>11169</v>
      </c>
      <c r="G8377">
        <v>0.90841967566699999</v>
      </c>
    </row>
    <row r="8378" spans="1:7" x14ac:dyDescent="0.2">
      <c r="A8378" t="str">
        <f t="shared" si="707"/>
        <v>MRPL17</v>
      </c>
      <c r="B8378" t="s">
        <v>291</v>
      </c>
      <c r="C8378">
        <v>6704623</v>
      </c>
      <c r="D8378" t="s">
        <v>8</v>
      </c>
      <c r="E8378">
        <v>24</v>
      </c>
      <c r="F8378" t="s">
        <v>11170</v>
      </c>
      <c r="G8378">
        <v>0.14005944153399999</v>
      </c>
    </row>
    <row r="8379" spans="1:7" x14ac:dyDescent="0.2">
      <c r="A8379" t="str">
        <f t="shared" si="707"/>
        <v>MRPL17</v>
      </c>
      <c r="B8379" t="s">
        <v>291</v>
      </c>
      <c r="C8379">
        <v>6704671</v>
      </c>
      <c r="D8379" t="s">
        <v>8</v>
      </c>
      <c r="E8379">
        <v>24</v>
      </c>
      <c r="F8379" t="s">
        <v>11171</v>
      </c>
      <c r="G8379">
        <v>0.12877200230899999</v>
      </c>
    </row>
    <row r="8380" spans="1:7" x14ac:dyDescent="0.2">
      <c r="A8380" t="str">
        <f t="shared" si="707"/>
        <v>MRPL17</v>
      </c>
      <c r="B8380" t="s">
        <v>291</v>
      </c>
      <c r="C8380">
        <v>6704681</v>
      </c>
      <c r="D8380" t="s">
        <v>8</v>
      </c>
      <c r="E8380">
        <v>24</v>
      </c>
      <c r="F8380" t="s">
        <v>11172</v>
      </c>
      <c r="G8380">
        <v>0.23149019139499999</v>
      </c>
    </row>
    <row r="8381" spans="1:7" x14ac:dyDescent="0.2">
      <c r="A8381" t="str">
        <f t="shared" si="707"/>
        <v>MRPL17</v>
      </c>
      <c r="B8381" t="s">
        <v>291</v>
      </c>
      <c r="C8381">
        <v>6704397</v>
      </c>
      <c r="D8381" t="s">
        <v>3</v>
      </c>
      <c r="E8381">
        <v>22</v>
      </c>
      <c r="F8381" t="s">
        <v>11173</v>
      </c>
      <c r="G8381">
        <v>4.7799859240399999E-2</v>
      </c>
    </row>
    <row r="8382" spans="1:7" x14ac:dyDescent="0.2">
      <c r="A8382" t="str">
        <f t="shared" ref="A8382:A8390" si="708">"MRPL18"</f>
        <v>MRPL18</v>
      </c>
      <c r="B8382" t="s">
        <v>75</v>
      </c>
      <c r="C8382">
        <v>160211602</v>
      </c>
      <c r="D8382" t="s">
        <v>3</v>
      </c>
      <c r="E8382">
        <v>24</v>
      </c>
      <c r="F8382" t="s">
        <v>11174</v>
      </c>
      <c r="G8382">
        <v>0.135833120104</v>
      </c>
    </row>
    <row r="8383" spans="1:7" x14ac:dyDescent="0.2">
      <c r="A8383" t="str">
        <f t="shared" si="708"/>
        <v>MRPL18</v>
      </c>
      <c r="B8383" t="s">
        <v>75</v>
      </c>
      <c r="C8383">
        <v>160211667</v>
      </c>
      <c r="D8383" t="s">
        <v>3</v>
      </c>
      <c r="E8383">
        <v>23</v>
      </c>
      <c r="F8383" t="s">
        <v>11175</v>
      </c>
      <c r="G8383">
        <v>0.52171844487499996</v>
      </c>
    </row>
    <row r="8384" spans="1:7" x14ac:dyDescent="0.2">
      <c r="A8384" t="str">
        <f t="shared" si="708"/>
        <v>MRPL18</v>
      </c>
      <c r="B8384" t="s">
        <v>75</v>
      </c>
      <c r="C8384">
        <v>160211479</v>
      </c>
      <c r="D8384" t="s">
        <v>8</v>
      </c>
      <c r="E8384">
        <v>24</v>
      </c>
      <c r="F8384" t="s">
        <v>11176</v>
      </c>
      <c r="G8384">
        <v>0.22809924117499999</v>
      </c>
    </row>
    <row r="8385" spans="1:7" x14ac:dyDescent="0.2">
      <c r="A8385" t="str">
        <f t="shared" si="708"/>
        <v>MRPL18</v>
      </c>
      <c r="B8385" t="s">
        <v>75</v>
      </c>
      <c r="C8385">
        <v>160211509</v>
      </c>
      <c r="D8385" t="s">
        <v>8</v>
      </c>
      <c r="E8385">
        <v>24</v>
      </c>
      <c r="F8385" t="s">
        <v>11177</v>
      </c>
      <c r="G8385">
        <v>1.8343163552299999</v>
      </c>
    </row>
    <row r="8386" spans="1:7" x14ac:dyDescent="0.2">
      <c r="A8386" t="str">
        <f t="shared" si="708"/>
        <v>MRPL18</v>
      </c>
      <c r="B8386" t="s">
        <v>75</v>
      </c>
      <c r="C8386">
        <v>160211645</v>
      </c>
      <c r="D8386" t="s">
        <v>8</v>
      </c>
      <c r="E8386">
        <v>22</v>
      </c>
      <c r="F8386" t="s">
        <v>11178</v>
      </c>
      <c r="G8386">
        <v>6.1377547057599999E-2</v>
      </c>
    </row>
    <row r="8387" spans="1:7" x14ac:dyDescent="0.2">
      <c r="A8387" t="str">
        <f t="shared" si="708"/>
        <v>MRPL18</v>
      </c>
      <c r="B8387" t="s">
        <v>75</v>
      </c>
      <c r="C8387">
        <v>160211671</v>
      </c>
      <c r="D8387" t="s">
        <v>8</v>
      </c>
      <c r="E8387">
        <v>24</v>
      </c>
      <c r="F8387" t="s">
        <v>11179</v>
      </c>
      <c r="G8387">
        <v>-7.5343249112899996E-2</v>
      </c>
    </row>
    <row r="8388" spans="1:7" x14ac:dyDescent="0.2">
      <c r="A8388" t="str">
        <f t="shared" si="708"/>
        <v>MRPL18</v>
      </c>
      <c r="B8388" t="s">
        <v>75</v>
      </c>
      <c r="C8388">
        <v>160211729</v>
      </c>
      <c r="D8388" t="s">
        <v>8</v>
      </c>
      <c r="E8388">
        <v>24</v>
      </c>
      <c r="F8388" t="s">
        <v>11180</v>
      </c>
      <c r="G8388">
        <v>0.58230919541199999</v>
      </c>
    </row>
    <row r="8389" spans="1:7" x14ac:dyDescent="0.2">
      <c r="A8389" t="str">
        <f t="shared" si="708"/>
        <v>MRPL18</v>
      </c>
      <c r="B8389" t="s">
        <v>75</v>
      </c>
      <c r="C8389">
        <v>160211739</v>
      </c>
      <c r="D8389" t="s">
        <v>8</v>
      </c>
      <c r="E8389">
        <v>24</v>
      </c>
      <c r="F8389" t="s">
        <v>11181</v>
      </c>
      <c r="G8389">
        <v>0.58337444935600002</v>
      </c>
    </row>
    <row r="8390" spans="1:7" x14ac:dyDescent="0.2">
      <c r="A8390" t="str">
        <f t="shared" si="708"/>
        <v>MRPL18</v>
      </c>
      <c r="B8390" t="s">
        <v>75</v>
      </c>
      <c r="C8390">
        <v>160211554</v>
      </c>
      <c r="D8390" t="s">
        <v>3</v>
      </c>
      <c r="E8390">
        <v>23</v>
      </c>
      <c r="F8390" t="s">
        <v>11182</v>
      </c>
      <c r="G8390">
        <v>2.1063900662099998E-3</v>
      </c>
    </row>
    <row r="8391" spans="1:7" x14ac:dyDescent="0.2">
      <c r="A8391" t="str">
        <f t="shared" ref="A8391:A8397" si="709">"MRPL19"</f>
        <v>MRPL19</v>
      </c>
      <c r="B8391" t="s">
        <v>161</v>
      </c>
      <c r="C8391">
        <v>75873989</v>
      </c>
      <c r="D8391" t="s">
        <v>3</v>
      </c>
      <c r="E8391">
        <v>24</v>
      </c>
      <c r="F8391" t="s">
        <v>11183</v>
      </c>
      <c r="G8391">
        <v>0.31437720773700001</v>
      </c>
    </row>
    <row r="8392" spans="1:7" x14ac:dyDescent="0.2">
      <c r="A8392" t="str">
        <f t="shared" si="709"/>
        <v>MRPL19</v>
      </c>
      <c r="B8392" t="s">
        <v>161</v>
      </c>
      <c r="C8392">
        <v>75874011</v>
      </c>
      <c r="D8392" t="s">
        <v>3</v>
      </c>
      <c r="E8392">
        <v>24</v>
      </c>
      <c r="F8392" t="s">
        <v>11184</v>
      </c>
      <c r="G8392">
        <v>1.10477565352</v>
      </c>
    </row>
    <row r="8393" spans="1:7" x14ac:dyDescent="0.2">
      <c r="A8393" t="str">
        <f t="shared" si="709"/>
        <v>MRPL19</v>
      </c>
      <c r="B8393" t="s">
        <v>161</v>
      </c>
      <c r="C8393">
        <v>75874043</v>
      </c>
      <c r="D8393" t="s">
        <v>8</v>
      </c>
      <c r="E8393">
        <v>24</v>
      </c>
      <c r="F8393" t="s">
        <v>11185</v>
      </c>
      <c r="G8393">
        <v>0.76838643481500002</v>
      </c>
    </row>
    <row r="8394" spans="1:7" x14ac:dyDescent="0.2">
      <c r="A8394" t="str">
        <f t="shared" si="709"/>
        <v>MRPL19</v>
      </c>
      <c r="B8394" t="s">
        <v>161</v>
      </c>
      <c r="C8394">
        <v>75874167</v>
      </c>
      <c r="D8394" t="s">
        <v>8</v>
      </c>
      <c r="E8394">
        <v>23</v>
      </c>
      <c r="F8394" t="s">
        <v>11186</v>
      </c>
      <c r="G8394">
        <v>0.28069056462800002</v>
      </c>
    </row>
    <row r="8395" spans="1:7" x14ac:dyDescent="0.2">
      <c r="A8395" t="str">
        <f t="shared" si="709"/>
        <v>MRPL19</v>
      </c>
      <c r="B8395" t="s">
        <v>161</v>
      </c>
      <c r="C8395">
        <v>75874154</v>
      </c>
      <c r="D8395" t="s">
        <v>8</v>
      </c>
      <c r="E8395">
        <v>24</v>
      </c>
      <c r="F8395" t="s">
        <v>11187</v>
      </c>
      <c r="G8395">
        <v>5.1548798243499998E-2</v>
      </c>
    </row>
    <row r="8396" spans="1:7" x14ac:dyDescent="0.2">
      <c r="A8396" t="str">
        <f t="shared" si="709"/>
        <v>MRPL19</v>
      </c>
      <c r="B8396" t="s">
        <v>161</v>
      </c>
      <c r="C8396">
        <v>75874063</v>
      </c>
      <c r="D8396" t="s">
        <v>8</v>
      </c>
      <c r="E8396">
        <v>22</v>
      </c>
      <c r="F8396" t="s">
        <v>11188</v>
      </c>
      <c r="G8396">
        <v>1.4609976770200001E-3</v>
      </c>
    </row>
    <row r="8397" spans="1:7" x14ac:dyDescent="0.2">
      <c r="A8397" t="str">
        <f t="shared" si="709"/>
        <v>MRPL19</v>
      </c>
      <c r="B8397" t="s">
        <v>161</v>
      </c>
      <c r="C8397">
        <v>75874030</v>
      </c>
      <c r="D8397" t="s">
        <v>3</v>
      </c>
      <c r="E8397">
        <v>22</v>
      </c>
      <c r="F8397" t="s">
        <v>11189</v>
      </c>
      <c r="G8397">
        <v>1.12683791167</v>
      </c>
    </row>
    <row r="8398" spans="1:7" x14ac:dyDescent="0.2">
      <c r="A8398" t="str">
        <f t="shared" ref="A8398:A8407" si="710">"MRPL22"</f>
        <v>MRPL22</v>
      </c>
      <c r="B8398" t="s">
        <v>64</v>
      </c>
      <c r="C8398">
        <v>154320850</v>
      </c>
      <c r="D8398" t="s">
        <v>8</v>
      </c>
      <c r="E8398">
        <v>24</v>
      </c>
      <c r="F8398" t="s">
        <v>11190</v>
      </c>
      <c r="G8398">
        <v>0.16315646962300001</v>
      </c>
    </row>
    <row r="8399" spans="1:7" x14ac:dyDescent="0.2">
      <c r="A8399" t="str">
        <f t="shared" si="710"/>
        <v>MRPL22</v>
      </c>
      <c r="B8399" t="s">
        <v>64</v>
      </c>
      <c r="C8399">
        <v>154320795</v>
      </c>
      <c r="D8399" t="s">
        <v>3</v>
      </c>
      <c r="E8399">
        <v>24</v>
      </c>
      <c r="F8399" t="s">
        <v>11191</v>
      </c>
      <c r="G8399">
        <v>0.35175920300899999</v>
      </c>
    </row>
    <row r="8400" spans="1:7" x14ac:dyDescent="0.2">
      <c r="A8400" t="str">
        <f t="shared" si="710"/>
        <v>MRPL22</v>
      </c>
      <c r="B8400" t="s">
        <v>64</v>
      </c>
      <c r="C8400">
        <v>154320643</v>
      </c>
      <c r="D8400" t="s">
        <v>8</v>
      </c>
      <c r="E8400">
        <v>23</v>
      </c>
      <c r="F8400" t="s">
        <v>11192</v>
      </c>
      <c r="G8400">
        <v>0.90208968445299997</v>
      </c>
    </row>
    <row r="8401" spans="1:7" x14ac:dyDescent="0.2">
      <c r="A8401" t="str">
        <f t="shared" si="710"/>
        <v>MRPL22</v>
      </c>
      <c r="B8401" t="s">
        <v>64</v>
      </c>
      <c r="C8401">
        <v>154320659</v>
      </c>
      <c r="D8401" t="s">
        <v>8</v>
      </c>
      <c r="E8401">
        <v>24</v>
      </c>
      <c r="F8401" t="s">
        <v>11193</v>
      </c>
      <c r="G8401">
        <v>5.0222943660399998E-2</v>
      </c>
    </row>
    <row r="8402" spans="1:7" x14ac:dyDescent="0.2">
      <c r="A8402" t="str">
        <f t="shared" si="710"/>
        <v>MRPL22</v>
      </c>
      <c r="B8402" t="s">
        <v>64</v>
      </c>
      <c r="C8402">
        <v>154320698</v>
      </c>
      <c r="D8402" t="s">
        <v>8</v>
      </c>
      <c r="E8402">
        <v>24</v>
      </c>
      <c r="F8402" t="s">
        <v>11194</v>
      </c>
      <c r="G8402">
        <v>1.30080597398</v>
      </c>
    </row>
    <row r="8403" spans="1:7" x14ac:dyDescent="0.2">
      <c r="A8403" t="str">
        <f t="shared" si="710"/>
        <v>MRPL22</v>
      </c>
      <c r="B8403" t="s">
        <v>64</v>
      </c>
      <c r="C8403">
        <v>154320703</v>
      </c>
      <c r="D8403" t="s">
        <v>8</v>
      </c>
      <c r="E8403">
        <v>22</v>
      </c>
      <c r="F8403" t="s">
        <v>11195</v>
      </c>
      <c r="G8403">
        <v>0.68073087920200004</v>
      </c>
    </row>
    <row r="8404" spans="1:7" x14ac:dyDescent="0.2">
      <c r="A8404" t="str">
        <f t="shared" si="710"/>
        <v>MRPL22</v>
      </c>
      <c r="B8404" t="s">
        <v>64</v>
      </c>
      <c r="C8404">
        <v>154320786</v>
      </c>
      <c r="D8404" t="s">
        <v>8</v>
      </c>
      <c r="E8404">
        <v>24</v>
      </c>
      <c r="F8404" t="s">
        <v>11196</v>
      </c>
      <c r="G8404">
        <v>-5.2150901312199996E-3</v>
      </c>
    </row>
    <row r="8405" spans="1:7" x14ac:dyDescent="0.2">
      <c r="A8405" t="str">
        <f t="shared" si="710"/>
        <v>MRPL22</v>
      </c>
      <c r="B8405" t="s">
        <v>64</v>
      </c>
      <c r="C8405">
        <v>154320808</v>
      </c>
      <c r="D8405" t="s">
        <v>8</v>
      </c>
      <c r="E8405">
        <v>24</v>
      </c>
      <c r="F8405" t="s">
        <v>11197</v>
      </c>
      <c r="G8405">
        <v>-1.30998493845E-2</v>
      </c>
    </row>
    <row r="8406" spans="1:7" x14ac:dyDescent="0.2">
      <c r="A8406" t="str">
        <f t="shared" si="710"/>
        <v>MRPL22</v>
      </c>
      <c r="B8406" t="s">
        <v>64</v>
      </c>
      <c r="C8406">
        <v>154320857</v>
      </c>
      <c r="D8406" t="s">
        <v>3</v>
      </c>
      <c r="E8406">
        <v>23</v>
      </c>
      <c r="F8406" t="s">
        <v>11198</v>
      </c>
      <c r="G8406">
        <v>9.55919760658E-2</v>
      </c>
    </row>
    <row r="8407" spans="1:7" x14ac:dyDescent="0.2">
      <c r="A8407" t="str">
        <f t="shared" si="710"/>
        <v>MRPL22</v>
      </c>
      <c r="B8407" t="s">
        <v>64</v>
      </c>
      <c r="C8407">
        <v>154320879</v>
      </c>
      <c r="D8407" t="s">
        <v>3</v>
      </c>
      <c r="E8407">
        <v>23</v>
      </c>
      <c r="F8407" t="s">
        <v>11199</v>
      </c>
      <c r="G8407">
        <v>0.79710434156300003</v>
      </c>
    </row>
    <row r="8408" spans="1:7" x14ac:dyDescent="0.2">
      <c r="A8408" t="str">
        <f t="shared" ref="A8408:A8417" si="711">"MRPL24"</f>
        <v>MRPL24</v>
      </c>
      <c r="B8408" t="s">
        <v>35</v>
      </c>
      <c r="C8408">
        <v>156710677</v>
      </c>
      <c r="D8408" t="s">
        <v>3</v>
      </c>
      <c r="E8408">
        <v>24</v>
      </c>
      <c r="F8408" t="s">
        <v>11200</v>
      </c>
      <c r="G8408">
        <v>0.78638269736900002</v>
      </c>
    </row>
    <row r="8409" spans="1:7" x14ac:dyDescent="0.2">
      <c r="A8409" t="str">
        <f t="shared" si="711"/>
        <v>MRPL24</v>
      </c>
      <c r="B8409" t="s">
        <v>35</v>
      </c>
      <c r="C8409">
        <v>156710684</v>
      </c>
      <c r="D8409" t="s">
        <v>3</v>
      </c>
      <c r="E8409">
        <v>22</v>
      </c>
      <c r="F8409" t="s">
        <v>11201</v>
      </c>
      <c r="G8409">
        <v>0.474472467555</v>
      </c>
    </row>
    <row r="8410" spans="1:7" x14ac:dyDescent="0.2">
      <c r="A8410" t="str">
        <f t="shared" si="711"/>
        <v>MRPL24</v>
      </c>
      <c r="B8410" t="s">
        <v>35</v>
      </c>
      <c r="C8410">
        <v>156710718</v>
      </c>
      <c r="D8410" t="s">
        <v>3</v>
      </c>
      <c r="E8410">
        <v>24</v>
      </c>
      <c r="F8410" t="s">
        <v>11202</v>
      </c>
      <c r="G8410">
        <v>-8.7710594190299994E-3</v>
      </c>
    </row>
    <row r="8411" spans="1:7" x14ac:dyDescent="0.2">
      <c r="A8411" t="str">
        <f t="shared" si="711"/>
        <v>MRPL24</v>
      </c>
      <c r="B8411" t="s">
        <v>35</v>
      </c>
      <c r="C8411">
        <v>156710774</v>
      </c>
      <c r="D8411" t="s">
        <v>3</v>
      </c>
      <c r="E8411">
        <v>23</v>
      </c>
      <c r="F8411" t="s">
        <v>11203</v>
      </c>
      <c r="G8411">
        <v>5.4057733395200001E-2</v>
      </c>
    </row>
    <row r="8412" spans="1:7" x14ac:dyDescent="0.2">
      <c r="A8412" t="str">
        <f t="shared" si="711"/>
        <v>MRPL24</v>
      </c>
      <c r="B8412" t="s">
        <v>35</v>
      </c>
      <c r="C8412">
        <v>156710821</v>
      </c>
      <c r="D8412" t="s">
        <v>3</v>
      </c>
      <c r="E8412">
        <v>23</v>
      </c>
      <c r="F8412" t="s">
        <v>11204</v>
      </c>
      <c r="G8412">
        <v>-8.2295224134400005E-3</v>
      </c>
    </row>
    <row r="8413" spans="1:7" x14ac:dyDescent="0.2">
      <c r="A8413" t="str">
        <f t="shared" si="711"/>
        <v>MRPL24</v>
      </c>
      <c r="B8413" t="s">
        <v>35</v>
      </c>
      <c r="C8413">
        <v>156710759</v>
      </c>
      <c r="D8413" t="s">
        <v>8</v>
      </c>
      <c r="E8413">
        <v>23</v>
      </c>
      <c r="F8413" t="s">
        <v>11205</v>
      </c>
      <c r="G8413">
        <v>0.18990117888499999</v>
      </c>
    </row>
    <row r="8414" spans="1:7" x14ac:dyDescent="0.2">
      <c r="A8414" t="str">
        <f t="shared" si="711"/>
        <v>MRPL24</v>
      </c>
      <c r="B8414" t="s">
        <v>35</v>
      </c>
      <c r="C8414">
        <v>156710828</v>
      </c>
      <c r="D8414" t="s">
        <v>8</v>
      </c>
      <c r="E8414">
        <v>24</v>
      </c>
      <c r="F8414" t="s">
        <v>11206</v>
      </c>
      <c r="G8414">
        <v>0.92566971653300001</v>
      </c>
    </row>
    <row r="8415" spans="1:7" x14ac:dyDescent="0.2">
      <c r="A8415" t="str">
        <f t="shared" si="711"/>
        <v>MRPL24</v>
      </c>
      <c r="B8415" t="s">
        <v>35</v>
      </c>
      <c r="C8415">
        <v>156710858</v>
      </c>
      <c r="D8415" t="s">
        <v>8</v>
      </c>
      <c r="E8415">
        <v>24</v>
      </c>
      <c r="F8415" t="s">
        <v>11207</v>
      </c>
      <c r="G8415">
        <v>1.2879475861</v>
      </c>
    </row>
    <row r="8416" spans="1:7" x14ac:dyDescent="0.2">
      <c r="A8416" t="str">
        <f t="shared" si="711"/>
        <v>MRPL24</v>
      </c>
      <c r="B8416" t="s">
        <v>35</v>
      </c>
      <c r="C8416">
        <v>156710881</v>
      </c>
      <c r="D8416" t="s">
        <v>8</v>
      </c>
      <c r="E8416">
        <v>24</v>
      </c>
      <c r="F8416" t="s">
        <v>11208</v>
      </c>
      <c r="G8416">
        <v>-3.9296237420500001E-2</v>
      </c>
    </row>
    <row r="8417" spans="1:7" x14ac:dyDescent="0.2">
      <c r="A8417" t="str">
        <f t="shared" si="711"/>
        <v>MRPL24</v>
      </c>
      <c r="B8417" t="s">
        <v>35</v>
      </c>
      <c r="C8417">
        <v>156710727</v>
      </c>
      <c r="D8417" t="s">
        <v>3</v>
      </c>
      <c r="E8417">
        <v>23</v>
      </c>
      <c r="F8417" t="s">
        <v>11209</v>
      </c>
      <c r="G8417">
        <v>-2.39597540267E-2</v>
      </c>
    </row>
    <row r="8418" spans="1:7" x14ac:dyDescent="0.2">
      <c r="A8418" t="str">
        <f t="shared" ref="A8418:A8424" si="712">"MRPL27"</f>
        <v>MRPL27</v>
      </c>
      <c r="B8418" t="s">
        <v>484</v>
      </c>
      <c r="C8418">
        <v>48450521</v>
      </c>
      <c r="D8418" t="s">
        <v>3</v>
      </c>
      <c r="E8418">
        <v>24</v>
      </c>
      <c r="F8418" t="s">
        <v>11210</v>
      </c>
      <c r="G8418">
        <v>0.84797499856299996</v>
      </c>
    </row>
    <row r="8419" spans="1:7" x14ac:dyDescent="0.2">
      <c r="A8419" t="str">
        <f t="shared" si="712"/>
        <v>MRPL27</v>
      </c>
      <c r="B8419" t="s">
        <v>484</v>
      </c>
      <c r="C8419">
        <v>48450397</v>
      </c>
      <c r="D8419" t="s">
        <v>3</v>
      </c>
      <c r="E8419">
        <v>22</v>
      </c>
      <c r="F8419" t="s">
        <v>11211</v>
      </c>
      <c r="G8419">
        <v>0.37201034992799997</v>
      </c>
    </row>
    <row r="8420" spans="1:7" x14ac:dyDescent="0.2">
      <c r="A8420" t="str">
        <f t="shared" si="712"/>
        <v>MRPL27</v>
      </c>
      <c r="B8420" t="s">
        <v>484</v>
      </c>
      <c r="C8420">
        <v>48450380</v>
      </c>
      <c r="D8420" t="s">
        <v>3</v>
      </c>
      <c r="E8420">
        <v>24</v>
      </c>
      <c r="F8420" t="s">
        <v>11212</v>
      </c>
      <c r="G8420">
        <v>0.33777482730399999</v>
      </c>
    </row>
    <row r="8421" spans="1:7" x14ac:dyDescent="0.2">
      <c r="A8421" t="str">
        <f t="shared" si="712"/>
        <v>MRPL27</v>
      </c>
      <c r="B8421" t="s">
        <v>484</v>
      </c>
      <c r="C8421">
        <v>48450527</v>
      </c>
      <c r="D8421" t="s">
        <v>3</v>
      </c>
      <c r="E8421">
        <v>24</v>
      </c>
      <c r="F8421" t="s">
        <v>11213</v>
      </c>
      <c r="G8421">
        <v>-5.4370081156599998E-2</v>
      </c>
    </row>
    <row r="8422" spans="1:7" x14ac:dyDescent="0.2">
      <c r="A8422" t="str">
        <f t="shared" si="712"/>
        <v>MRPL27</v>
      </c>
      <c r="B8422" t="s">
        <v>484</v>
      </c>
      <c r="C8422">
        <v>48450363</v>
      </c>
      <c r="D8422" t="s">
        <v>8</v>
      </c>
      <c r="E8422">
        <v>23</v>
      </c>
      <c r="F8422" t="s">
        <v>11214</v>
      </c>
      <c r="G8422">
        <v>1.33551884295</v>
      </c>
    </row>
    <row r="8423" spans="1:7" x14ac:dyDescent="0.2">
      <c r="A8423" t="str">
        <f t="shared" si="712"/>
        <v>MRPL27</v>
      </c>
      <c r="B8423" t="s">
        <v>484</v>
      </c>
      <c r="C8423">
        <v>48450502</v>
      </c>
      <c r="D8423" t="s">
        <v>8</v>
      </c>
      <c r="E8423">
        <v>24</v>
      </c>
      <c r="F8423" t="s">
        <v>11215</v>
      </c>
      <c r="G8423">
        <v>0.81650615848899999</v>
      </c>
    </row>
    <row r="8424" spans="1:7" x14ac:dyDescent="0.2">
      <c r="A8424" t="str">
        <f t="shared" si="712"/>
        <v>MRPL27</v>
      </c>
      <c r="B8424" t="s">
        <v>484</v>
      </c>
      <c r="C8424">
        <v>48450483</v>
      </c>
      <c r="D8424" t="s">
        <v>3</v>
      </c>
      <c r="E8424">
        <v>22</v>
      </c>
      <c r="F8424" t="s">
        <v>11216</v>
      </c>
      <c r="G8424">
        <v>0.23588405567699999</v>
      </c>
    </row>
    <row r="8425" spans="1:7" x14ac:dyDescent="0.2">
      <c r="A8425" t="str">
        <f t="shared" ref="A8425:A8436" si="713">"MRPL3"</f>
        <v>MRPL3</v>
      </c>
      <c r="B8425" t="s">
        <v>114</v>
      </c>
      <c r="C8425">
        <v>131221603</v>
      </c>
      <c r="D8425" t="s">
        <v>3</v>
      </c>
      <c r="E8425">
        <v>23</v>
      </c>
      <c r="F8425" t="s">
        <v>11217</v>
      </c>
      <c r="G8425">
        <v>0.82103391217900001</v>
      </c>
    </row>
    <row r="8426" spans="1:7" x14ac:dyDescent="0.2">
      <c r="A8426" t="str">
        <f t="shared" si="713"/>
        <v>MRPL3</v>
      </c>
      <c r="B8426" t="s">
        <v>114</v>
      </c>
      <c r="C8426">
        <v>131221736</v>
      </c>
      <c r="D8426" t="s">
        <v>3</v>
      </c>
      <c r="E8426">
        <v>24</v>
      </c>
      <c r="F8426" t="s">
        <v>11218</v>
      </c>
      <c r="G8426">
        <v>0.82479428891399997</v>
      </c>
    </row>
    <row r="8427" spans="1:7" x14ac:dyDescent="0.2">
      <c r="A8427" t="str">
        <f t="shared" si="713"/>
        <v>MRPL3</v>
      </c>
      <c r="B8427" t="s">
        <v>114</v>
      </c>
      <c r="C8427">
        <v>131221597</v>
      </c>
      <c r="D8427" t="s">
        <v>3</v>
      </c>
      <c r="E8427">
        <v>22</v>
      </c>
      <c r="F8427" t="s">
        <v>11219</v>
      </c>
      <c r="G8427">
        <v>-5.7803714703100001E-2</v>
      </c>
    </row>
    <row r="8428" spans="1:7" x14ac:dyDescent="0.2">
      <c r="A8428" t="str">
        <f t="shared" si="713"/>
        <v>MRPL3</v>
      </c>
      <c r="B8428" t="s">
        <v>114</v>
      </c>
      <c r="C8428">
        <v>131221598</v>
      </c>
      <c r="D8428" t="s">
        <v>3</v>
      </c>
      <c r="E8428">
        <v>23</v>
      </c>
      <c r="F8428" t="s">
        <v>11220</v>
      </c>
      <c r="G8428">
        <v>8.9347233104699997E-2</v>
      </c>
    </row>
    <row r="8429" spans="1:7" x14ac:dyDescent="0.2">
      <c r="A8429" t="str">
        <f t="shared" si="713"/>
        <v>MRPL3</v>
      </c>
      <c r="B8429" t="s">
        <v>114</v>
      </c>
      <c r="C8429">
        <v>131221608</v>
      </c>
      <c r="D8429" t="s">
        <v>3</v>
      </c>
      <c r="E8429">
        <v>24</v>
      </c>
      <c r="F8429" t="s">
        <v>11221</v>
      </c>
      <c r="G8429">
        <v>0.51734390382600004</v>
      </c>
    </row>
    <row r="8430" spans="1:7" x14ac:dyDescent="0.2">
      <c r="A8430" t="str">
        <f t="shared" si="713"/>
        <v>MRPL3</v>
      </c>
      <c r="B8430" t="s">
        <v>114</v>
      </c>
      <c r="C8430">
        <v>131221785</v>
      </c>
      <c r="D8430" t="s">
        <v>3</v>
      </c>
      <c r="E8430">
        <v>23</v>
      </c>
      <c r="F8430" t="s">
        <v>11222</v>
      </c>
      <c r="G8430">
        <v>1.3541717989099999</v>
      </c>
    </row>
    <row r="8431" spans="1:7" x14ac:dyDescent="0.2">
      <c r="A8431" t="str">
        <f t="shared" si="713"/>
        <v>MRPL3</v>
      </c>
      <c r="B8431" t="s">
        <v>114</v>
      </c>
      <c r="C8431">
        <v>131221548</v>
      </c>
      <c r="D8431" t="s">
        <v>8</v>
      </c>
      <c r="E8431">
        <v>23</v>
      </c>
      <c r="F8431" t="s">
        <v>11223</v>
      </c>
      <c r="G8431">
        <v>0.13858940267100001</v>
      </c>
    </row>
    <row r="8432" spans="1:7" x14ac:dyDescent="0.2">
      <c r="A8432" t="str">
        <f t="shared" si="713"/>
        <v>MRPL3</v>
      </c>
      <c r="B8432" t="s">
        <v>114</v>
      </c>
      <c r="C8432">
        <v>131221764</v>
      </c>
      <c r="D8432" t="s">
        <v>8</v>
      </c>
      <c r="E8432">
        <v>24</v>
      </c>
      <c r="F8432" t="s">
        <v>11224</v>
      </c>
      <c r="G8432">
        <v>0.27259078607499998</v>
      </c>
    </row>
    <row r="8433" spans="1:7" x14ac:dyDescent="0.2">
      <c r="A8433" t="str">
        <f t="shared" si="713"/>
        <v>MRPL3</v>
      </c>
      <c r="B8433" t="s">
        <v>114</v>
      </c>
      <c r="C8433">
        <v>131221781</v>
      </c>
      <c r="D8433" t="s">
        <v>8</v>
      </c>
      <c r="E8433">
        <v>24</v>
      </c>
      <c r="F8433" t="s">
        <v>11225</v>
      </c>
      <c r="G8433">
        <v>0.63951480590499998</v>
      </c>
    </row>
    <row r="8434" spans="1:7" x14ac:dyDescent="0.2">
      <c r="A8434" t="str">
        <f t="shared" si="713"/>
        <v>MRPL3</v>
      </c>
      <c r="B8434" t="s">
        <v>114</v>
      </c>
      <c r="C8434">
        <v>131221819</v>
      </c>
      <c r="D8434" t="s">
        <v>8</v>
      </c>
      <c r="E8434">
        <v>24</v>
      </c>
      <c r="F8434" t="s">
        <v>11226</v>
      </c>
      <c r="G8434">
        <v>0.40156358619400001</v>
      </c>
    </row>
    <row r="8435" spans="1:7" x14ac:dyDescent="0.2">
      <c r="A8435" t="str">
        <f t="shared" si="713"/>
        <v>MRPL3</v>
      </c>
      <c r="B8435" t="s">
        <v>114</v>
      </c>
      <c r="C8435">
        <v>131221846</v>
      </c>
      <c r="D8435" t="s">
        <v>8</v>
      </c>
      <c r="E8435">
        <v>24</v>
      </c>
      <c r="F8435" t="s">
        <v>11227</v>
      </c>
      <c r="G8435">
        <v>7.3937758412200003E-2</v>
      </c>
    </row>
    <row r="8436" spans="1:7" x14ac:dyDescent="0.2">
      <c r="A8436" t="str">
        <f t="shared" si="713"/>
        <v>MRPL3</v>
      </c>
      <c r="B8436" t="s">
        <v>114</v>
      </c>
      <c r="C8436">
        <v>131221564</v>
      </c>
      <c r="D8436" t="s">
        <v>3</v>
      </c>
      <c r="E8436">
        <v>24</v>
      </c>
      <c r="F8436" t="s">
        <v>11228</v>
      </c>
      <c r="G8436">
        <v>0.571997669524</v>
      </c>
    </row>
    <row r="8437" spans="1:7" x14ac:dyDescent="0.2">
      <c r="A8437" t="str">
        <f t="shared" ref="A8437:A8446" si="714">"MRPL30"</f>
        <v>MRPL30</v>
      </c>
      <c r="B8437" t="s">
        <v>161</v>
      </c>
      <c r="C8437">
        <v>99797756</v>
      </c>
      <c r="D8437" t="s">
        <v>8</v>
      </c>
      <c r="E8437">
        <v>24</v>
      </c>
      <c r="F8437" t="s">
        <v>11229</v>
      </c>
      <c r="G8437">
        <v>-7.6233503426799999E-3</v>
      </c>
    </row>
    <row r="8438" spans="1:7" x14ac:dyDescent="0.2">
      <c r="A8438" t="str">
        <f t="shared" si="714"/>
        <v>MRPL30</v>
      </c>
      <c r="B8438" t="s">
        <v>161</v>
      </c>
      <c r="C8438">
        <v>99797719</v>
      </c>
      <c r="D8438" t="s">
        <v>8</v>
      </c>
      <c r="E8438">
        <v>24</v>
      </c>
      <c r="F8438" t="s">
        <v>4168</v>
      </c>
      <c r="G8438">
        <v>0.42287211550999998</v>
      </c>
    </row>
    <row r="8439" spans="1:7" x14ac:dyDescent="0.2">
      <c r="A8439" t="str">
        <f t="shared" si="714"/>
        <v>MRPL30</v>
      </c>
      <c r="B8439" t="s">
        <v>161</v>
      </c>
      <c r="C8439">
        <v>99797623</v>
      </c>
      <c r="D8439" t="s">
        <v>8</v>
      </c>
      <c r="E8439">
        <v>23</v>
      </c>
      <c r="F8439" t="s">
        <v>11230</v>
      </c>
      <c r="G8439">
        <v>1.1631312767999999</v>
      </c>
    </row>
    <row r="8440" spans="1:7" x14ac:dyDescent="0.2">
      <c r="A8440" t="str">
        <f t="shared" si="714"/>
        <v>MRPL30</v>
      </c>
      <c r="B8440" t="s">
        <v>161</v>
      </c>
      <c r="C8440">
        <v>99797514</v>
      </c>
      <c r="D8440" t="s">
        <v>8</v>
      </c>
      <c r="E8440">
        <v>24</v>
      </c>
      <c r="F8440" t="s">
        <v>11231</v>
      </c>
      <c r="G8440">
        <v>5.8543498237299998E-2</v>
      </c>
    </row>
    <row r="8441" spans="1:7" x14ac:dyDescent="0.2">
      <c r="A8441" t="str">
        <f t="shared" si="714"/>
        <v>MRPL30</v>
      </c>
      <c r="B8441" t="s">
        <v>161</v>
      </c>
      <c r="C8441">
        <v>99797525</v>
      </c>
      <c r="D8441" t="s">
        <v>3</v>
      </c>
      <c r="E8441">
        <v>23</v>
      </c>
      <c r="F8441" t="s">
        <v>11232</v>
      </c>
      <c r="G8441">
        <v>0.106273607891</v>
      </c>
    </row>
    <row r="8442" spans="1:7" x14ac:dyDescent="0.2">
      <c r="A8442" t="str">
        <f t="shared" si="714"/>
        <v>MRPL30</v>
      </c>
      <c r="B8442" t="s">
        <v>161</v>
      </c>
      <c r="C8442">
        <v>99797504</v>
      </c>
      <c r="D8442" t="s">
        <v>3</v>
      </c>
      <c r="E8442">
        <v>24</v>
      </c>
      <c r="F8442" t="s">
        <v>11233</v>
      </c>
      <c r="G8442">
        <v>-4.8331170620699998E-2</v>
      </c>
    </row>
    <row r="8443" spans="1:7" x14ac:dyDescent="0.2">
      <c r="A8443" t="str">
        <f t="shared" si="714"/>
        <v>MRPL30</v>
      </c>
      <c r="B8443" t="s">
        <v>161</v>
      </c>
      <c r="C8443">
        <v>99797712</v>
      </c>
      <c r="D8443" t="s">
        <v>8</v>
      </c>
      <c r="E8443">
        <v>24</v>
      </c>
      <c r="F8443" t="s">
        <v>11234</v>
      </c>
      <c r="G8443">
        <v>0.95291934409900003</v>
      </c>
    </row>
    <row r="8444" spans="1:7" x14ac:dyDescent="0.2">
      <c r="A8444" t="str">
        <f t="shared" si="714"/>
        <v>MRPL30</v>
      </c>
      <c r="B8444" t="s">
        <v>161</v>
      </c>
      <c r="C8444">
        <v>99797824</v>
      </c>
      <c r="D8444" t="s">
        <v>8</v>
      </c>
      <c r="E8444">
        <v>24</v>
      </c>
      <c r="F8444" t="s">
        <v>11235</v>
      </c>
      <c r="G8444">
        <v>0.80075153576699998</v>
      </c>
    </row>
    <row r="8445" spans="1:7" x14ac:dyDescent="0.2">
      <c r="A8445" t="str">
        <f t="shared" si="714"/>
        <v>MRPL30</v>
      </c>
      <c r="B8445" t="s">
        <v>161</v>
      </c>
      <c r="C8445">
        <v>99797765</v>
      </c>
      <c r="D8445" t="s">
        <v>8</v>
      </c>
      <c r="E8445">
        <v>24</v>
      </c>
      <c r="F8445" t="s">
        <v>11236</v>
      </c>
      <c r="G8445">
        <v>8.6092974548499998E-2</v>
      </c>
    </row>
    <row r="8446" spans="1:7" x14ac:dyDescent="0.2">
      <c r="A8446" t="str">
        <f t="shared" si="714"/>
        <v>MRPL30</v>
      </c>
      <c r="B8446" t="s">
        <v>161</v>
      </c>
      <c r="C8446">
        <v>99797837</v>
      </c>
      <c r="D8446" t="s">
        <v>8</v>
      </c>
      <c r="E8446">
        <v>24</v>
      </c>
      <c r="F8446" t="s">
        <v>11237</v>
      </c>
      <c r="G8446">
        <v>0.88394937910500004</v>
      </c>
    </row>
    <row r="8447" spans="1:7" x14ac:dyDescent="0.2">
      <c r="A8447" t="str">
        <f t="shared" ref="A8447:A8456" si="715">"MRPL32"</f>
        <v>MRPL32</v>
      </c>
      <c r="B8447" t="s">
        <v>2</v>
      </c>
      <c r="C8447">
        <v>42972018</v>
      </c>
      <c r="D8447" t="s">
        <v>3</v>
      </c>
      <c r="E8447">
        <v>25</v>
      </c>
      <c r="F8447" t="s">
        <v>11238</v>
      </c>
      <c r="G8447">
        <v>1.04682910934</v>
      </c>
    </row>
    <row r="8448" spans="1:7" x14ac:dyDescent="0.2">
      <c r="A8448" t="str">
        <f t="shared" si="715"/>
        <v>MRPL32</v>
      </c>
      <c r="B8448" t="s">
        <v>2</v>
      </c>
      <c r="C8448">
        <v>42971890</v>
      </c>
      <c r="D8448" t="s">
        <v>8</v>
      </c>
      <c r="E8448">
        <v>24</v>
      </c>
      <c r="F8448" t="s">
        <v>11239</v>
      </c>
      <c r="G8448">
        <v>0.46225977832699999</v>
      </c>
    </row>
    <row r="8449" spans="1:7" x14ac:dyDescent="0.2">
      <c r="A8449" t="str">
        <f t="shared" si="715"/>
        <v>MRPL32</v>
      </c>
      <c r="B8449" t="s">
        <v>2</v>
      </c>
      <c r="C8449">
        <v>42971913</v>
      </c>
      <c r="D8449" t="s">
        <v>8</v>
      </c>
      <c r="E8449">
        <v>24</v>
      </c>
      <c r="F8449" t="s">
        <v>11240</v>
      </c>
      <c r="G8449">
        <v>5.9424159176400003E-2</v>
      </c>
    </row>
    <row r="8450" spans="1:7" x14ac:dyDescent="0.2">
      <c r="A8450" t="str">
        <f t="shared" si="715"/>
        <v>MRPL32</v>
      </c>
      <c r="B8450" t="s">
        <v>2</v>
      </c>
      <c r="C8450">
        <v>42971952</v>
      </c>
      <c r="D8450" t="s">
        <v>8</v>
      </c>
      <c r="E8450">
        <v>24</v>
      </c>
      <c r="F8450" t="s">
        <v>11241</v>
      </c>
      <c r="G8450">
        <v>2.3546238301499999E-2</v>
      </c>
    </row>
    <row r="8451" spans="1:7" x14ac:dyDescent="0.2">
      <c r="A8451" t="str">
        <f t="shared" si="715"/>
        <v>MRPL32</v>
      </c>
      <c r="B8451" t="s">
        <v>2</v>
      </c>
      <c r="C8451">
        <v>42971968</v>
      </c>
      <c r="D8451" t="s">
        <v>8</v>
      </c>
      <c r="E8451">
        <v>25</v>
      </c>
      <c r="F8451" t="s">
        <v>11242</v>
      </c>
      <c r="G8451">
        <v>2.4437176130400001E-2</v>
      </c>
    </row>
    <row r="8452" spans="1:7" x14ac:dyDescent="0.2">
      <c r="A8452" t="str">
        <f t="shared" si="715"/>
        <v>MRPL32</v>
      </c>
      <c r="B8452" t="s">
        <v>2</v>
      </c>
      <c r="C8452">
        <v>42971981</v>
      </c>
      <c r="D8452" t="s">
        <v>8</v>
      </c>
      <c r="E8452">
        <v>24</v>
      </c>
      <c r="F8452" t="s">
        <v>11243</v>
      </c>
      <c r="G8452">
        <v>0.49032574239100002</v>
      </c>
    </row>
    <row r="8453" spans="1:7" x14ac:dyDescent="0.2">
      <c r="A8453" t="str">
        <f t="shared" si="715"/>
        <v>MRPL32</v>
      </c>
      <c r="B8453" t="s">
        <v>2</v>
      </c>
      <c r="C8453">
        <v>42972023</v>
      </c>
      <c r="D8453" t="s">
        <v>8</v>
      </c>
      <c r="E8453">
        <v>22</v>
      </c>
      <c r="F8453" t="s">
        <v>11244</v>
      </c>
      <c r="G8453">
        <v>1.46284514827</v>
      </c>
    </row>
    <row r="8454" spans="1:7" x14ac:dyDescent="0.2">
      <c r="A8454" t="str">
        <f t="shared" si="715"/>
        <v>MRPL32</v>
      </c>
      <c r="B8454" t="s">
        <v>2</v>
      </c>
      <c r="C8454">
        <v>42972035</v>
      </c>
      <c r="D8454" t="s">
        <v>8</v>
      </c>
      <c r="E8454">
        <v>24</v>
      </c>
      <c r="F8454" t="s">
        <v>11245</v>
      </c>
      <c r="G8454">
        <v>2.6037855606500002E-2</v>
      </c>
    </row>
    <row r="8455" spans="1:7" x14ac:dyDescent="0.2">
      <c r="A8455" t="str">
        <f t="shared" si="715"/>
        <v>MRPL32</v>
      </c>
      <c r="B8455" t="s">
        <v>2</v>
      </c>
      <c r="C8455">
        <v>42971995</v>
      </c>
      <c r="D8455" t="s">
        <v>3</v>
      </c>
      <c r="E8455">
        <v>25</v>
      </c>
      <c r="F8455" t="s">
        <v>11246</v>
      </c>
      <c r="G8455">
        <v>0.33217929539800001</v>
      </c>
    </row>
    <row r="8456" spans="1:7" x14ac:dyDescent="0.2">
      <c r="A8456" t="str">
        <f t="shared" si="715"/>
        <v>MRPL32</v>
      </c>
      <c r="B8456" t="s">
        <v>2</v>
      </c>
      <c r="C8456">
        <v>42972094</v>
      </c>
      <c r="D8456" t="s">
        <v>8</v>
      </c>
      <c r="E8456">
        <v>25</v>
      </c>
      <c r="F8456" t="s">
        <v>11247</v>
      </c>
      <c r="G8456">
        <v>-5.0380967786299996E-3</v>
      </c>
    </row>
    <row r="8457" spans="1:7" x14ac:dyDescent="0.2">
      <c r="A8457" t="str">
        <f t="shared" ref="A8457:A8465" si="716">"MRPL33"</f>
        <v>MRPL33</v>
      </c>
      <c r="B8457" t="s">
        <v>161</v>
      </c>
      <c r="C8457">
        <v>27994796</v>
      </c>
      <c r="D8457" t="s">
        <v>3</v>
      </c>
      <c r="E8457">
        <v>23</v>
      </c>
      <c r="F8457" t="s">
        <v>11248</v>
      </c>
      <c r="G8457">
        <v>0.77478489845300003</v>
      </c>
    </row>
    <row r="8458" spans="1:7" x14ac:dyDescent="0.2">
      <c r="A8458" t="str">
        <f t="shared" si="716"/>
        <v>MRPL33</v>
      </c>
      <c r="B8458" t="s">
        <v>161</v>
      </c>
      <c r="C8458">
        <v>27994854</v>
      </c>
      <c r="D8458" t="s">
        <v>8</v>
      </c>
      <c r="E8458">
        <v>24</v>
      </c>
      <c r="F8458" t="s">
        <v>11249</v>
      </c>
      <c r="G8458">
        <v>0.79230625815400002</v>
      </c>
    </row>
    <row r="8459" spans="1:7" x14ac:dyDescent="0.2">
      <c r="A8459" t="str">
        <f t="shared" si="716"/>
        <v>MRPL33</v>
      </c>
      <c r="B8459" t="s">
        <v>161</v>
      </c>
      <c r="C8459">
        <v>27994795</v>
      </c>
      <c r="D8459" t="s">
        <v>8</v>
      </c>
      <c r="E8459">
        <v>24</v>
      </c>
      <c r="F8459" t="s">
        <v>11250</v>
      </c>
      <c r="G8459">
        <v>0.155206976429</v>
      </c>
    </row>
    <row r="8460" spans="1:7" x14ac:dyDescent="0.2">
      <c r="A8460" t="str">
        <f t="shared" si="716"/>
        <v>MRPL33</v>
      </c>
      <c r="B8460" t="s">
        <v>161</v>
      </c>
      <c r="C8460">
        <v>27994714</v>
      </c>
      <c r="D8460" t="s">
        <v>8</v>
      </c>
      <c r="E8460">
        <v>23</v>
      </c>
      <c r="F8460" t="s">
        <v>11251</v>
      </c>
      <c r="G8460">
        <v>0.68382932169199995</v>
      </c>
    </row>
    <row r="8461" spans="1:7" x14ac:dyDescent="0.2">
      <c r="A8461" t="str">
        <f t="shared" si="716"/>
        <v>MRPL33</v>
      </c>
      <c r="B8461" t="s">
        <v>161</v>
      </c>
      <c r="C8461">
        <v>27994633</v>
      </c>
      <c r="D8461" t="s">
        <v>8</v>
      </c>
      <c r="E8461">
        <v>24</v>
      </c>
      <c r="F8461" t="s">
        <v>11252</v>
      </c>
      <c r="G8461">
        <v>1.0277034839500001</v>
      </c>
    </row>
    <row r="8462" spans="1:7" x14ac:dyDescent="0.2">
      <c r="A8462" t="str">
        <f t="shared" si="716"/>
        <v>MRPL33</v>
      </c>
      <c r="B8462" t="s">
        <v>161</v>
      </c>
      <c r="C8462">
        <v>27994553</v>
      </c>
      <c r="D8462" t="s">
        <v>3</v>
      </c>
      <c r="E8462">
        <v>24</v>
      </c>
      <c r="F8462" t="s">
        <v>11253</v>
      </c>
      <c r="G8462">
        <v>2.4440662378400001E-2</v>
      </c>
    </row>
    <row r="8463" spans="1:7" x14ac:dyDescent="0.2">
      <c r="A8463" t="str">
        <f t="shared" si="716"/>
        <v>MRPL33</v>
      </c>
      <c r="B8463" t="s">
        <v>161</v>
      </c>
      <c r="C8463">
        <v>27994654</v>
      </c>
      <c r="D8463" t="s">
        <v>3</v>
      </c>
      <c r="E8463">
        <v>23</v>
      </c>
      <c r="F8463" t="s">
        <v>11254</v>
      </c>
      <c r="G8463">
        <v>1.1799902578999999</v>
      </c>
    </row>
    <row r="8464" spans="1:7" x14ac:dyDescent="0.2">
      <c r="A8464" t="str">
        <f t="shared" si="716"/>
        <v>MRPL33</v>
      </c>
      <c r="B8464" t="s">
        <v>161</v>
      </c>
      <c r="C8464">
        <v>27994602</v>
      </c>
      <c r="D8464" t="s">
        <v>8</v>
      </c>
      <c r="E8464">
        <v>24</v>
      </c>
      <c r="F8464" t="s">
        <v>11255</v>
      </c>
      <c r="G8464">
        <v>6.0931993827900002E-2</v>
      </c>
    </row>
    <row r="8465" spans="1:7" x14ac:dyDescent="0.2">
      <c r="A8465" t="str">
        <f t="shared" si="716"/>
        <v>MRPL33</v>
      </c>
      <c r="B8465" t="s">
        <v>161</v>
      </c>
      <c r="C8465">
        <v>27994596</v>
      </c>
      <c r="D8465" t="s">
        <v>8</v>
      </c>
      <c r="E8465">
        <v>23</v>
      </c>
      <c r="F8465" t="s">
        <v>11256</v>
      </c>
      <c r="G8465">
        <v>-4.3031522726800003E-3</v>
      </c>
    </row>
    <row r="8466" spans="1:7" x14ac:dyDescent="0.2">
      <c r="A8466" t="str">
        <f t="shared" ref="A8466:A8490" si="717">"MRPL34"</f>
        <v>MRPL34</v>
      </c>
      <c r="B8466" t="s">
        <v>245</v>
      </c>
      <c r="C8466">
        <v>17416659</v>
      </c>
      <c r="D8466" t="s">
        <v>3</v>
      </c>
      <c r="E8466">
        <v>23</v>
      </c>
      <c r="F8466" t="s">
        <v>11257</v>
      </c>
      <c r="G8466">
        <v>1.1034123138800001</v>
      </c>
    </row>
    <row r="8467" spans="1:7" x14ac:dyDescent="0.2">
      <c r="A8467" t="str">
        <f t="shared" si="717"/>
        <v>MRPL34</v>
      </c>
      <c r="B8467" t="s">
        <v>245</v>
      </c>
      <c r="C8467">
        <v>17416668</v>
      </c>
      <c r="D8467" t="s">
        <v>3</v>
      </c>
      <c r="E8467">
        <v>23</v>
      </c>
      <c r="F8467" t="s">
        <v>11258</v>
      </c>
      <c r="G8467">
        <v>0.77666073502099997</v>
      </c>
    </row>
    <row r="8468" spans="1:7" x14ac:dyDescent="0.2">
      <c r="A8468" t="str">
        <f t="shared" si="717"/>
        <v>MRPL34</v>
      </c>
      <c r="B8468" t="s">
        <v>245</v>
      </c>
      <c r="C8468">
        <v>17403432</v>
      </c>
      <c r="D8468" t="s">
        <v>8</v>
      </c>
      <c r="E8468">
        <v>24</v>
      </c>
      <c r="F8468" t="s">
        <v>11259</v>
      </c>
      <c r="G8468">
        <v>4.1813046447799998E-2</v>
      </c>
    </row>
    <row r="8469" spans="1:7" x14ac:dyDescent="0.2">
      <c r="A8469" t="str">
        <f t="shared" si="717"/>
        <v>MRPL34</v>
      </c>
      <c r="B8469" t="s">
        <v>245</v>
      </c>
      <c r="C8469">
        <v>17403460</v>
      </c>
      <c r="D8469" t="s">
        <v>8</v>
      </c>
      <c r="E8469">
        <v>24</v>
      </c>
      <c r="F8469" t="s">
        <v>11260</v>
      </c>
      <c r="G8469">
        <v>-7.5248288098999999E-2</v>
      </c>
    </row>
    <row r="8470" spans="1:7" x14ac:dyDescent="0.2">
      <c r="A8470" t="str">
        <f t="shared" si="717"/>
        <v>MRPL34</v>
      </c>
      <c r="B8470" t="s">
        <v>245</v>
      </c>
      <c r="C8470">
        <v>17403553</v>
      </c>
      <c r="D8470" t="s">
        <v>8</v>
      </c>
      <c r="E8470">
        <v>23</v>
      </c>
      <c r="F8470" t="s">
        <v>11261</v>
      </c>
      <c r="G8470">
        <v>-2.6467645459299999E-2</v>
      </c>
    </row>
    <row r="8471" spans="1:7" x14ac:dyDescent="0.2">
      <c r="A8471" t="str">
        <f t="shared" si="717"/>
        <v>MRPL34</v>
      </c>
      <c r="B8471" t="s">
        <v>245</v>
      </c>
      <c r="C8471">
        <v>17416627</v>
      </c>
      <c r="D8471" t="s">
        <v>3</v>
      </c>
      <c r="E8471">
        <v>24</v>
      </c>
      <c r="F8471" t="s">
        <v>11262</v>
      </c>
      <c r="G8471">
        <v>8.9071718171500003E-2</v>
      </c>
    </row>
    <row r="8472" spans="1:7" x14ac:dyDescent="0.2">
      <c r="A8472" t="str">
        <f t="shared" si="717"/>
        <v>MRPL34</v>
      </c>
      <c r="B8472" t="s">
        <v>245</v>
      </c>
      <c r="C8472">
        <v>17403577</v>
      </c>
      <c r="D8472" t="s">
        <v>8</v>
      </c>
      <c r="E8472">
        <v>23</v>
      </c>
      <c r="F8472" t="s">
        <v>11263</v>
      </c>
      <c r="G8472">
        <v>4.4301604646099996E-3</v>
      </c>
    </row>
    <row r="8473" spans="1:7" x14ac:dyDescent="0.2">
      <c r="A8473" t="str">
        <f t="shared" si="717"/>
        <v>MRPL34</v>
      </c>
      <c r="B8473" t="s">
        <v>245</v>
      </c>
      <c r="C8473">
        <v>17403670</v>
      </c>
      <c r="D8473" t="s">
        <v>8</v>
      </c>
      <c r="E8473">
        <v>23</v>
      </c>
      <c r="F8473" t="s">
        <v>11264</v>
      </c>
      <c r="G8473">
        <v>8.2415548936200008E-3</v>
      </c>
    </row>
    <row r="8474" spans="1:7" x14ac:dyDescent="0.2">
      <c r="A8474" t="str">
        <f t="shared" si="717"/>
        <v>MRPL34</v>
      </c>
      <c r="B8474" t="s">
        <v>245</v>
      </c>
      <c r="C8474">
        <v>17413847</v>
      </c>
      <c r="D8474" t="s">
        <v>8</v>
      </c>
      <c r="E8474">
        <v>24</v>
      </c>
      <c r="F8474" t="s">
        <v>11265</v>
      </c>
      <c r="G8474">
        <v>6.4980562966300004E-2</v>
      </c>
    </row>
    <row r="8475" spans="1:7" x14ac:dyDescent="0.2">
      <c r="A8475" t="str">
        <f t="shared" si="717"/>
        <v>MRPL34</v>
      </c>
      <c r="B8475" t="s">
        <v>245</v>
      </c>
      <c r="C8475">
        <v>17413927</v>
      </c>
      <c r="D8475" t="s">
        <v>8</v>
      </c>
      <c r="E8475">
        <v>24</v>
      </c>
      <c r="F8475" t="s">
        <v>11266</v>
      </c>
      <c r="G8475">
        <v>8.7548749640099996E-3</v>
      </c>
    </row>
    <row r="8476" spans="1:7" x14ac:dyDescent="0.2">
      <c r="A8476" t="str">
        <f t="shared" si="717"/>
        <v>MRPL34</v>
      </c>
      <c r="B8476" t="s">
        <v>245</v>
      </c>
      <c r="C8476">
        <v>17413950</v>
      </c>
      <c r="D8476" t="s">
        <v>8</v>
      </c>
      <c r="E8476">
        <v>24</v>
      </c>
      <c r="F8476" t="s">
        <v>11267</v>
      </c>
      <c r="G8476">
        <v>2.5004711011400001E-2</v>
      </c>
    </row>
    <row r="8477" spans="1:7" x14ac:dyDescent="0.2">
      <c r="A8477" t="str">
        <f t="shared" si="717"/>
        <v>MRPL34</v>
      </c>
      <c r="B8477" t="s">
        <v>245</v>
      </c>
      <c r="C8477">
        <v>17416466</v>
      </c>
      <c r="D8477" t="s">
        <v>8</v>
      </c>
      <c r="E8477">
        <v>24</v>
      </c>
      <c r="F8477" t="s">
        <v>11268</v>
      </c>
      <c r="G8477">
        <v>-2.4675717232399998E-2</v>
      </c>
    </row>
    <row r="8478" spans="1:7" x14ac:dyDescent="0.2">
      <c r="A8478" t="str">
        <f t="shared" si="717"/>
        <v>MRPL34</v>
      </c>
      <c r="B8478" t="s">
        <v>245</v>
      </c>
      <c r="C8478">
        <v>17416678</v>
      </c>
      <c r="D8478" t="s">
        <v>8</v>
      </c>
      <c r="E8478">
        <v>24</v>
      </c>
      <c r="F8478" t="s">
        <v>11269</v>
      </c>
      <c r="G8478">
        <v>1.10709167309</v>
      </c>
    </row>
    <row r="8479" spans="1:7" x14ac:dyDescent="0.2">
      <c r="A8479" t="str">
        <f t="shared" si="717"/>
        <v>MRPL34</v>
      </c>
      <c r="B8479" t="s">
        <v>245</v>
      </c>
      <c r="C8479">
        <v>17416729</v>
      </c>
      <c r="D8479" t="s">
        <v>8</v>
      </c>
      <c r="E8479">
        <v>23</v>
      </c>
      <c r="F8479" t="s">
        <v>11270</v>
      </c>
      <c r="G8479">
        <v>0.78949601303299999</v>
      </c>
    </row>
    <row r="8480" spans="1:7" x14ac:dyDescent="0.2">
      <c r="A8480" t="str">
        <f t="shared" si="717"/>
        <v>MRPL34</v>
      </c>
      <c r="B8480" t="s">
        <v>245</v>
      </c>
      <c r="C8480">
        <v>17416758</v>
      </c>
      <c r="D8480" t="s">
        <v>8</v>
      </c>
      <c r="E8480">
        <v>23</v>
      </c>
      <c r="F8480" t="s">
        <v>11271</v>
      </c>
      <c r="G8480">
        <v>-5.6231787579099999E-3</v>
      </c>
    </row>
    <row r="8481" spans="1:7" x14ac:dyDescent="0.2">
      <c r="A8481" t="str">
        <f t="shared" si="717"/>
        <v>MRPL34</v>
      </c>
      <c r="B8481" t="s">
        <v>245</v>
      </c>
      <c r="C8481">
        <v>17416516</v>
      </c>
      <c r="D8481" t="s">
        <v>3</v>
      </c>
      <c r="E8481">
        <v>22</v>
      </c>
      <c r="F8481" t="s">
        <v>11272</v>
      </c>
      <c r="G8481">
        <v>1.9655650156200001E-2</v>
      </c>
    </row>
    <row r="8482" spans="1:7" x14ac:dyDescent="0.2">
      <c r="A8482" t="str">
        <f t="shared" si="717"/>
        <v>MRPL34</v>
      </c>
      <c r="B8482" t="s">
        <v>245</v>
      </c>
      <c r="C8482">
        <v>17416476</v>
      </c>
      <c r="D8482" t="s">
        <v>3</v>
      </c>
      <c r="E8482">
        <v>24</v>
      </c>
      <c r="F8482" t="s">
        <v>11273</v>
      </c>
      <c r="G8482">
        <v>1.77850238222E-2</v>
      </c>
    </row>
    <row r="8483" spans="1:7" x14ac:dyDescent="0.2">
      <c r="A8483" t="str">
        <f t="shared" si="717"/>
        <v>MRPL34</v>
      </c>
      <c r="B8483" t="s">
        <v>245</v>
      </c>
      <c r="C8483">
        <v>17413714</v>
      </c>
      <c r="D8483" t="s">
        <v>3</v>
      </c>
      <c r="E8483">
        <v>22</v>
      </c>
      <c r="F8483" t="s">
        <v>11274</v>
      </c>
      <c r="G8483">
        <v>0.112546652202</v>
      </c>
    </row>
    <row r="8484" spans="1:7" x14ac:dyDescent="0.2">
      <c r="A8484" t="str">
        <f t="shared" si="717"/>
        <v>MRPL34</v>
      </c>
      <c r="B8484" t="s">
        <v>245</v>
      </c>
      <c r="C8484">
        <v>17413896</v>
      </c>
      <c r="D8484" t="s">
        <v>3</v>
      </c>
      <c r="E8484">
        <v>22</v>
      </c>
      <c r="F8484" t="s">
        <v>11275</v>
      </c>
      <c r="G8484">
        <v>4.03269041088E-2</v>
      </c>
    </row>
    <row r="8485" spans="1:7" x14ac:dyDescent="0.2">
      <c r="A8485" t="str">
        <f t="shared" si="717"/>
        <v>MRPL34</v>
      </c>
      <c r="B8485" t="s">
        <v>245</v>
      </c>
      <c r="C8485">
        <v>17413753</v>
      </c>
      <c r="D8485" t="s">
        <v>3</v>
      </c>
      <c r="E8485">
        <v>24</v>
      </c>
      <c r="F8485" t="s">
        <v>11276</v>
      </c>
      <c r="G8485">
        <v>-1.3175382129099999E-2</v>
      </c>
    </row>
    <row r="8486" spans="1:7" x14ac:dyDescent="0.2">
      <c r="A8486" t="str">
        <f t="shared" si="717"/>
        <v>MRPL34</v>
      </c>
      <c r="B8486" t="s">
        <v>245</v>
      </c>
      <c r="C8486">
        <v>17413649</v>
      </c>
      <c r="D8486" t="s">
        <v>3</v>
      </c>
      <c r="E8486">
        <v>24</v>
      </c>
      <c r="F8486" t="s">
        <v>11277</v>
      </c>
      <c r="G8486">
        <v>-1.13418631486E-3</v>
      </c>
    </row>
    <row r="8487" spans="1:7" x14ac:dyDescent="0.2">
      <c r="A8487" t="str">
        <f t="shared" si="717"/>
        <v>MRPL34</v>
      </c>
      <c r="B8487" t="s">
        <v>245</v>
      </c>
      <c r="C8487">
        <v>17403567</v>
      </c>
      <c r="D8487" t="s">
        <v>3</v>
      </c>
      <c r="E8487">
        <v>23</v>
      </c>
      <c r="F8487" t="s">
        <v>11278</v>
      </c>
      <c r="G8487">
        <v>-1.4396281751699999E-2</v>
      </c>
    </row>
    <row r="8488" spans="1:7" x14ac:dyDescent="0.2">
      <c r="A8488" t="str">
        <f t="shared" si="717"/>
        <v>MRPL34</v>
      </c>
      <c r="B8488" t="s">
        <v>245</v>
      </c>
      <c r="C8488">
        <v>17403513</v>
      </c>
      <c r="D8488" t="s">
        <v>3</v>
      </c>
      <c r="E8488">
        <v>24</v>
      </c>
      <c r="F8488" t="s">
        <v>11279</v>
      </c>
      <c r="G8488">
        <v>-1.9434276003999999E-2</v>
      </c>
    </row>
    <row r="8489" spans="1:7" x14ac:dyDescent="0.2">
      <c r="A8489" t="str">
        <f t="shared" si="717"/>
        <v>MRPL34</v>
      </c>
      <c r="B8489" t="s">
        <v>245</v>
      </c>
      <c r="C8489">
        <v>17403400</v>
      </c>
      <c r="D8489" t="s">
        <v>3</v>
      </c>
      <c r="E8489">
        <v>24</v>
      </c>
      <c r="F8489" t="s">
        <v>11280</v>
      </c>
      <c r="G8489">
        <v>-9.3364064858999997E-4</v>
      </c>
    </row>
    <row r="8490" spans="1:7" x14ac:dyDescent="0.2">
      <c r="A8490" t="str">
        <f t="shared" si="717"/>
        <v>MRPL34</v>
      </c>
      <c r="B8490" t="s">
        <v>245</v>
      </c>
      <c r="C8490">
        <v>17413945</v>
      </c>
      <c r="D8490" t="s">
        <v>3</v>
      </c>
      <c r="E8490">
        <v>24</v>
      </c>
      <c r="F8490" t="s">
        <v>11281</v>
      </c>
      <c r="G8490">
        <v>4.0204755985399999E-2</v>
      </c>
    </row>
    <row r="8491" spans="1:7" x14ac:dyDescent="0.2">
      <c r="A8491" t="str">
        <f t="shared" ref="A8491:A8501" si="718">"MRPL35"</f>
        <v>MRPL35</v>
      </c>
      <c r="B8491" t="s">
        <v>161</v>
      </c>
      <c r="C8491">
        <v>86426595</v>
      </c>
      <c r="D8491" t="s">
        <v>3</v>
      </c>
      <c r="E8491">
        <v>23</v>
      </c>
      <c r="F8491" t="s">
        <v>11282</v>
      </c>
      <c r="G8491">
        <v>1.14239984834</v>
      </c>
    </row>
    <row r="8492" spans="1:7" x14ac:dyDescent="0.2">
      <c r="A8492" t="str">
        <f t="shared" si="718"/>
        <v>MRPL35</v>
      </c>
      <c r="B8492" t="s">
        <v>161</v>
      </c>
      <c r="C8492">
        <v>86426534</v>
      </c>
      <c r="D8492" t="s">
        <v>3</v>
      </c>
      <c r="E8492">
        <v>27</v>
      </c>
      <c r="F8492" t="s">
        <v>11283</v>
      </c>
      <c r="G8492">
        <v>6.5463774914299999E-2</v>
      </c>
    </row>
    <row r="8493" spans="1:7" x14ac:dyDescent="0.2">
      <c r="A8493" t="str">
        <f t="shared" si="718"/>
        <v>MRPL35</v>
      </c>
      <c r="B8493" t="s">
        <v>161</v>
      </c>
      <c r="C8493">
        <v>86426723</v>
      </c>
      <c r="D8493" t="s">
        <v>8</v>
      </c>
      <c r="E8493">
        <v>24</v>
      </c>
      <c r="F8493" t="s">
        <v>11284</v>
      </c>
      <c r="G8493">
        <v>0.42957036996999998</v>
      </c>
    </row>
    <row r="8494" spans="1:7" x14ac:dyDescent="0.2">
      <c r="A8494" t="str">
        <f t="shared" si="718"/>
        <v>MRPL35</v>
      </c>
      <c r="B8494" t="s">
        <v>161</v>
      </c>
      <c r="C8494">
        <v>86426776</v>
      </c>
      <c r="D8494" t="s">
        <v>8</v>
      </c>
      <c r="E8494">
        <v>24</v>
      </c>
      <c r="F8494" t="s">
        <v>11285</v>
      </c>
      <c r="G8494">
        <v>-2.2342196492600001E-2</v>
      </c>
    </row>
    <row r="8495" spans="1:7" x14ac:dyDescent="0.2">
      <c r="A8495" t="str">
        <f t="shared" si="718"/>
        <v>MRPL35</v>
      </c>
      <c r="B8495" t="s">
        <v>161</v>
      </c>
      <c r="C8495">
        <v>86426735</v>
      </c>
      <c r="D8495" t="s">
        <v>8</v>
      </c>
      <c r="E8495">
        <v>23</v>
      </c>
      <c r="F8495" t="s">
        <v>11286</v>
      </c>
      <c r="G8495">
        <v>0.18657883516599999</v>
      </c>
    </row>
    <row r="8496" spans="1:7" x14ac:dyDescent="0.2">
      <c r="A8496" t="str">
        <f t="shared" si="718"/>
        <v>MRPL35</v>
      </c>
      <c r="B8496" t="s">
        <v>161</v>
      </c>
      <c r="C8496">
        <v>86426722</v>
      </c>
      <c r="D8496" t="s">
        <v>8</v>
      </c>
      <c r="E8496">
        <v>23</v>
      </c>
      <c r="F8496" t="s">
        <v>11287</v>
      </c>
      <c r="G8496">
        <v>0.16641580372199999</v>
      </c>
    </row>
    <row r="8497" spans="1:7" x14ac:dyDescent="0.2">
      <c r="A8497" t="str">
        <f t="shared" si="718"/>
        <v>MRPL35</v>
      </c>
      <c r="B8497" t="s">
        <v>161</v>
      </c>
      <c r="C8497">
        <v>86426707</v>
      </c>
      <c r="D8497" t="s">
        <v>8</v>
      </c>
      <c r="E8497">
        <v>27</v>
      </c>
      <c r="F8497" t="s">
        <v>11288</v>
      </c>
      <c r="G8497">
        <v>2.12183368829E-2</v>
      </c>
    </row>
    <row r="8498" spans="1:7" x14ac:dyDescent="0.2">
      <c r="A8498" t="str">
        <f t="shared" si="718"/>
        <v>MRPL35</v>
      </c>
      <c r="B8498" t="s">
        <v>161</v>
      </c>
      <c r="C8498">
        <v>86426591</v>
      </c>
      <c r="D8498" t="s">
        <v>8</v>
      </c>
      <c r="E8498">
        <v>27</v>
      </c>
      <c r="F8498" t="s">
        <v>11289</v>
      </c>
      <c r="G8498">
        <v>0.26184725057899999</v>
      </c>
    </row>
    <row r="8499" spans="1:7" x14ac:dyDescent="0.2">
      <c r="A8499" t="str">
        <f t="shared" si="718"/>
        <v>MRPL35</v>
      </c>
      <c r="B8499" t="s">
        <v>161</v>
      </c>
      <c r="C8499">
        <v>86426663</v>
      </c>
      <c r="D8499" t="s">
        <v>8</v>
      </c>
      <c r="E8499">
        <v>24</v>
      </c>
      <c r="F8499" t="s">
        <v>11290</v>
      </c>
      <c r="G8499">
        <v>0.882677866014</v>
      </c>
    </row>
    <row r="8500" spans="1:7" x14ac:dyDescent="0.2">
      <c r="A8500" t="str">
        <f t="shared" si="718"/>
        <v>MRPL35</v>
      </c>
      <c r="B8500" t="s">
        <v>161</v>
      </c>
      <c r="C8500">
        <v>86426754</v>
      </c>
      <c r="D8500" t="s">
        <v>8</v>
      </c>
      <c r="E8500">
        <v>25</v>
      </c>
      <c r="F8500" t="s">
        <v>11291</v>
      </c>
      <c r="G8500">
        <v>0.125830026618</v>
      </c>
    </row>
    <row r="8501" spans="1:7" x14ac:dyDescent="0.2">
      <c r="A8501" t="str">
        <f t="shared" si="718"/>
        <v>MRPL35</v>
      </c>
      <c r="B8501" t="s">
        <v>161</v>
      </c>
      <c r="C8501">
        <v>86426616</v>
      </c>
      <c r="D8501" t="s">
        <v>8</v>
      </c>
      <c r="E8501">
        <v>26</v>
      </c>
      <c r="F8501" t="s">
        <v>11292</v>
      </c>
      <c r="G8501">
        <v>0.97492228564799999</v>
      </c>
    </row>
    <row r="8502" spans="1:7" x14ac:dyDescent="0.2">
      <c r="A8502" t="str">
        <f t="shared" ref="A8502:A8521" si="719">"MRPL36"</f>
        <v>MRPL36</v>
      </c>
      <c r="B8502" t="s">
        <v>64</v>
      </c>
      <c r="C8502">
        <v>1801223</v>
      </c>
      <c r="D8502" t="s">
        <v>3</v>
      </c>
      <c r="E8502">
        <v>24</v>
      </c>
      <c r="F8502" t="s">
        <v>11293</v>
      </c>
      <c r="G8502">
        <v>1.5753803589500001E-2</v>
      </c>
    </row>
    <row r="8503" spans="1:7" x14ac:dyDescent="0.2">
      <c r="A8503" t="str">
        <f t="shared" si="719"/>
        <v>MRPL36</v>
      </c>
      <c r="B8503" t="s">
        <v>64</v>
      </c>
      <c r="C8503">
        <v>1801212</v>
      </c>
      <c r="D8503" t="s">
        <v>3</v>
      </c>
      <c r="E8503">
        <v>25</v>
      </c>
      <c r="F8503" t="s">
        <v>11294</v>
      </c>
      <c r="G8503">
        <v>1.9553953108100001E-3</v>
      </c>
    </row>
    <row r="8504" spans="1:7" x14ac:dyDescent="0.2">
      <c r="A8504" t="str">
        <f t="shared" si="719"/>
        <v>MRPL36</v>
      </c>
      <c r="B8504" t="s">
        <v>64</v>
      </c>
      <c r="C8504">
        <v>1801200</v>
      </c>
      <c r="D8504" t="s">
        <v>3</v>
      </c>
      <c r="E8504">
        <v>24</v>
      </c>
      <c r="F8504" t="s">
        <v>11295</v>
      </c>
      <c r="G8504">
        <v>1.73955909188E-2</v>
      </c>
    </row>
    <row r="8505" spans="1:7" x14ac:dyDescent="0.2">
      <c r="A8505" t="str">
        <f t="shared" si="719"/>
        <v>MRPL36</v>
      </c>
      <c r="B8505" t="s">
        <v>64</v>
      </c>
      <c r="C8505">
        <v>1801373</v>
      </c>
      <c r="D8505" t="s">
        <v>3</v>
      </c>
      <c r="E8505">
        <v>24</v>
      </c>
      <c r="F8505" t="s">
        <v>11296</v>
      </c>
      <c r="G8505">
        <v>1.42113969049E-2</v>
      </c>
    </row>
    <row r="8506" spans="1:7" x14ac:dyDescent="0.2">
      <c r="A8506" t="str">
        <f t="shared" si="719"/>
        <v>MRPL36</v>
      </c>
      <c r="B8506" t="s">
        <v>64</v>
      </c>
      <c r="C8506">
        <v>1799935</v>
      </c>
      <c r="D8506" t="s">
        <v>3</v>
      </c>
      <c r="E8506">
        <v>23</v>
      </c>
      <c r="F8506" t="s">
        <v>11297</v>
      </c>
      <c r="G8506">
        <v>1.7759276086499999E-2</v>
      </c>
    </row>
    <row r="8507" spans="1:7" x14ac:dyDescent="0.2">
      <c r="A8507" t="str">
        <f t="shared" si="719"/>
        <v>MRPL36</v>
      </c>
      <c r="B8507" t="s">
        <v>64</v>
      </c>
      <c r="C8507">
        <v>1801457</v>
      </c>
      <c r="D8507" t="s">
        <v>8</v>
      </c>
      <c r="E8507">
        <v>24</v>
      </c>
      <c r="F8507" t="s">
        <v>11298</v>
      </c>
      <c r="G8507">
        <v>8.4697947705100005E-3</v>
      </c>
    </row>
    <row r="8508" spans="1:7" x14ac:dyDescent="0.2">
      <c r="A8508" t="str">
        <f t="shared" si="719"/>
        <v>MRPL36</v>
      </c>
      <c r="B8508" t="s">
        <v>64</v>
      </c>
      <c r="C8508">
        <v>1801267</v>
      </c>
      <c r="D8508" t="s">
        <v>8</v>
      </c>
      <c r="E8508">
        <v>23</v>
      </c>
      <c r="F8508" t="s">
        <v>11299</v>
      </c>
      <c r="G8508">
        <v>-2.0999337246000001E-2</v>
      </c>
    </row>
    <row r="8509" spans="1:7" x14ac:dyDescent="0.2">
      <c r="A8509" t="str">
        <f t="shared" si="719"/>
        <v>MRPL36</v>
      </c>
      <c r="B8509" t="s">
        <v>64</v>
      </c>
      <c r="C8509">
        <v>1801210</v>
      </c>
      <c r="D8509" t="s">
        <v>8</v>
      </c>
      <c r="E8509">
        <v>26</v>
      </c>
      <c r="F8509" t="s">
        <v>11300</v>
      </c>
      <c r="G8509">
        <v>-3.6407787882100001E-2</v>
      </c>
    </row>
    <row r="8510" spans="1:7" x14ac:dyDescent="0.2">
      <c r="A8510" t="str">
        <f t="shared" si="719"/>
        <v>MRPL36</v>
      </c>
      <c r="B8510" t="s">
        <v>64</v>
      </c>
      <c r="C8510">
        <v>1799908</v>
      </c>
      <c r="D8510" t="s">
        <v>8</v>
      </c>
      <c r="E8510">
        <v>23</v>
      </c>
      <c r="F8510" t="s">
        <v>11301</v>
      </c>
      <c r="G8510">
        <v>1.1543405338999999</v>
      </c>
    </row>
    <row r="8511" spans="1:7" x14ac:dyDescent="0.2">
      <c r="A8511" t="str">
        <f t="shared" si="719"/>
        <v>MRPL36</v>
      </c>
      <c r="B8511" t="s">
        <v>64</v>
      </c>
      <c r="C8511">
        <v>1799828</v>
      </c>
      <c r="D8511" t="s">
        <v>8</v>
      </c>
      <c r="E8511">
        <v>24</v>
      </c>
      <c r="F8511" t="s">
        <v>11302</v>
      </c>
      <c r="G8511">
        <v>0.39805472193500002</v>
      </c>
    </row>
    <row r="8512" spans="1:7" x14ac:dyDescent="0.2">
      <c r="A8512" t="str">
        <f t="shared" si="719"/>
        <v>MRPL36</v>
      </c>
      <c r="B8512" t="s">
        <v>64</v>
      </c>
      <c r="C8512">
        <v>1801423</v>
      </c>
      <c r="D8512" t="s">
        <v>3</v>
      </c>
      <c r="E8512">
        <v>24</v>
      </c>
      <c r="F8512" t="s">
        <v>11303</v>
      </c>
      <c r="G8512">
        <v>-0.13918602709</v>
      </c>
    </row>
    <row r="8513" spans="1:7" x14ac:dyDescent="0.2">
      <c r="A8513" t="str">
        <f t="shared" si="719"/>
        <v>MRPL36</v>
      </c>
      <c r="B8513" t="s">
        <v>64</v>
      </c>
      <c r="C8513">
        <v>1801400</v>
      </c>
      <c r="D8513" t="s">
        <v>3</v>
      </c>
      <c r="E8513">
        <v>25</v>
      </c>
      <c r="F8513" t="s">
        <v>11304</v>
      </c>
      <c r="G8513">
        <v>9.0654568459700005E-2</v>
      </c>
    </row>
    <row r="8514" spans="1:7" x14ac:dyDescent="0.2">
      <c r="A8514" t="str">
        <f t="shared" si="719"/>
        <v>MRPL36</v>
      </c>
      <c r="B8514" t="s">
        <v>64</v>
      </c>
      <c r="C8514">
        <v>1801255</v>
      </c>
      <c r="D8514" t="s">
        <v>3</v>
      </c>
      <c r="E8514">
        <v>23</v>
      </c>
      <c r="F8514" t="s">
        <v>11305</v>
      </c>
      <c r="G8514">
        <v>7.8384958016600004E-2</v>
      </c>
    </row>
    <row r="8515" spans="1:7" x14ac:dyDescent="0.2">
      <c r="A8515" t="str">
        <f t="shared" si="719"/>
        <v>MRPL36</v>
      </c>
      <c r="B8515" t="s">
        <v>64</v>
      </c>
      <c r="C8515">
        <v>1799899</v>
      </c>
      <c r="D8515" t="s">
        <v>3</v>
      </c>
      <c r="E8515">
        <v>24</v>
      </c>
      <c r="F8515" t="s">
        <v>11306</v>
      </c>
      <c r="G8515">
        <v>1.0447158123</v>
      </c>
    </row>
    <row r="8516" spans="1:7" x14ac:dyDescent="0.2">
      <c r="A8516" t="str">
        <f t="shared" si="719"/>
        <v>MRPL36</v>
      </c>
      <c r="B8516" t="s">
        <v>64</v>
      </c>
      <c r="C8516">
        <v>1799878</v>
      </c>
      <c r="D8516" t="s">
        <v>3</v>
      </c>
      <c r="E8516">
        <v>23</v>
      </c>
      <c r="F8516" t="s">
        <v>11307</v>
      </c>
      <c r="G8516">
        <v>0.57930390245600005</v>
      </c>
    </row>
    <row r="8517" spans="1:7" x14ac:dyDescent="0.2">
      <c r="A8517" t="str">
        <f t="shared" si="719"/>
        <v>MRPL36</v>
      </c>
      <c r="B8517" t="s">
        <v>64</v>
      </c>
      <c r="C8517">
        <v>1799854</v>
      </c>
      <c r="D8517" t="s">
        <v>3</v>
      </c>
      <c r="E8517">
        <v>23</v>
      </c>
      <c r="F8517" t="s">
        <v>11308</v>
      </c>
      <c r="G8517">
        <v>2.1866682245400001E-2</v>
      </c>
    </row>
    <row r="8518" spans="1:7" x14ac:dyDescent="0.2">
      <c r="A8518" t="str">
        <f t="shared" si="719"/>
        <v>MRPL36</v>
      </c>
      <c r="B8518" t="s">
        <v>64</v>
      </c>
      <c r="C8518">
        <v>1799775</v>
      </c>
      <c r="D8518" t="s">
        <v>3</v>
      </c>
      <c r="E8518">
        <v>23</v>
      </c>
      <c r="F8518" t="s">
        <v>11309</v>
      </c>
      <c r="G8518">
        <v>-8.5436001898499996E-4</v>
      </c>
    </row>
    <row r="8519" spans="1:7" x14ac:dyDescent="0.2">
      <c r="A8519" t="str">
        <f t="shared" si="719"/>
        <v>MRPL36</v>
      </c>
      <c r="B8519" t="s">
        <v>64</v>
      </c>
      <c r="C8519">
        <v>1799751</v>
      </c>
      <c r="D8519" t="s">
        <v>3</v>
      </c>
      <c r="E8519">
        <v>24</v>
      </c>
      <c r="F8519" t="s">
        <v>11310</v>
      </c>
      <c r="G8519">
        <v>0.75780077346300001</v>
      </c>
    </row>
    <row r="8520" spans="1:7" x14ac:dyDescent="0.2">
      <c r="A8520" t="str">
        <f t="shared" si="719"/>
        <v>MRPL36</v>
      </c>
      <c r="B8520" t="s">
        <v>64</v>
      </c>
      <c r="C8520">
        <v>1799740</v>
      </c>
      <c r="D8520" t="s">
        <v>3</v>
      </c>
      <c r="E8520">
        <v>24</v>
      </c>
      <c r="F8520" t="s">
        <v>11311</v>
      </c>
      <c r="G8520">
        <v>0.80094365380400001</v>
      </c>
    </row>
    <row r="8521" spans="1:7" x14ac:dyDescent="0.2">
      <c r="A8521" t="str">
        <f t="shared" si="719"/>
        <v>MRPL36</v>
      </c>
      <c r="B8521" t="s">
        <v>64</v>
      </c>
      <c r="C8521">
        <v>1799718</v>
      </c>
      <c r="D8521" t="s">
        <v>3</v>
      </c>
      <c r="E8521">
        <v>24</v>
      </c>
      <c r="F8521" t="s">
        <v>11312</v>
      </c>
      <c r="G8521">
        <v>0.25069712473200001</v>
      </c>
    </row>
    <row r="8522" spans="1:7" x14ac:dyDescent="0.2">
      <c r="A8522" t="str">
        <f t="shared" ref="A8522:A8531" si="720">"MRPL37"</f>
        <v>MRPL37</v>
      </c>
      <c r="B8522" t="s">
        <v>35</v>
      </c>
      <c r="C8522">
        <v>54666122</v>
      </c>
      <c r="D8522" t="s">
        <v>8</v>
      </c>
      <c r="E8522">
        <v>24</v>
      </c>
      <c r="F8522" t="s">
        <v>11313</v>
      </c>
      <c r="G8522">
        <v>9.7547914949500006E-2</v>
      </c>
    </row>
    <row r="8523" spans="1:7" x14ac:dyDescent="0.2">
      <c r="A8523" t="str">
        <f t="shared" si="720"/>
        <v>MRPL37</v>
      </c>
      <c r="B8523" t="s">
        <v>35</v>
      </c>
      <c r="C8523">
        <v>54666039</v>
      </c>
      <c r="D8523" t="s">
        <v>8</v>
      </c>
      <c r="E8523">
        <v>24</v>
      </c>
      <c r="F8523" t="s">
        <v>11314</v>
      </c>
      <c r="G8523">
        <v>0.189288046115</v>
      </c>
    </row>
    <row r="8524" spans="1:7" x14ac:dyDescent="0.2">
      <c r="A8524" t="str">
        <f t="shared" si="720"/>
        <v>MRPL37</v>
      </c>
      <c r="B8524" t="s">
        <v>35</v>
      </c>
      <c r="C8524">
        <v>54666016</v>
      </c>
      <c r="D8524" t="s">
        <v>8</v>
      </c>
      <c r="E8524">
        <v>24</v>
      </c>
      <c r="F8524" t="s">
        <v>11315</v>
      </c>
      <c r="G8524">
        <v>7.7812197647099998E-2</v>
      </c>
    </row>
    <row r="8525" spans="1:7" x14ac:dyDescent="0.2">
      <c r="A8525" t="str">
        <f t="shared" si="720"/>
        <v>MRPL37</v>
      </c>
      <c r="B8525" t="s">
        <v>35</v>
      </c>
      <c r="C8525">
        <v>54665946</v>
      </c>
      <c r="D8525" t="s">
        <v>8</v>
      </c>
      <c r="E8525">
        <v>22</v>
      </c>
      <c r="F8525" t="s">
        <v>11316</v>
      </c>
      <c r="G8525">
        <v>0.27918291304999998</v>
      </c>
    </row>
    <row r="8526" spans="1:7" x14ac:dyDescent="0.2">
      <c r="A8526" t="str">
        <f t="shared" si="720"/>
        <v>MRPL37</v>
      </c>
      <c r="B8526" t="s">
        <v>35</v>
      </c>
      <c r="C8526">
        <v>54665942</v>
      </c>
      <c r="D8526" t="s">
        <v>8</v>
      </c>
      <c r="E8526">
        <v>24</v>
      </c>
      <c r="F8526" t="s">
        <v>11317</v>
      </c>
      <c r="G8526">
        <v>0.51091163728099998</v>
      </c>
    </row>
    <row r="8527" spans="1:7" x14ac:dyDescent="0.2">
      <c r="A8527" t="str">
        <f t="shared" si="720"/>
        <v>MRPL37</v>
      </c>
      <c r="B8527" t="s">
        <v>35</v>
      </c>
      <c r="C8527">
        <v>54665902</v>
      </c>
      <c r="D8527" t="s">
        <v>8</v>
      </c>
      <c r="E8527">
        <v>23</v>
      </c>
      <c r="F8527" t="s">
        <v>11318</v>
      </c>
      <c r="G8527">
        <v>1.4329146022599999</v>
      </c>
    </row>
    <row r="8528" spans="1:7" x14ac:dyDescent="0.2">
      <c r="A8528" t="str">
        <f t="shared" si="720"/>
        <v>MRPL37</v>
      </c>
      <c r="B8528" t="s">
        <v>35</v>
      </c>
      <c r="C8528">
        <v>54665877</v>
      </c>
      <c r="D8528" t="s">
        <v>8</v>
      </c>
      <c r="E8528">
        <v>22</v>
      </c>
      <c r="F8528" t="s">
        <v>11319</v>
      </c>
      <c r="G8528">
        <v>0.762936402322</v>
      </c>
    </row>
    <row r="8529" spans="1:7" x14ac:dyDescent="0.2">
      <c r="A8529" t="str">
        <f t="shared" si="720"/>
        <v>MRPL37</v>
      </c>
      <c r="B8529" t="s">
        <v>35</v>
      </c>
      <c r="C8529">
        <v>54666091</v>
      </c>
      <c r="D8529" t="s">
        <v>3</v>
      </c>
      <c r="E8529">
        <v>23</v>
      </c>
      <c r="F8529" t="s">
        <v>11320</v>
      </c>
      <c r="G8529">
        <v>0.80414899541899998</v>
      </c>
    </row>
    <row r="8530" spans="1:7" x14ac:dyDescent="0.2">
      <c r="A8530" t="str">
        <f t="shared" si="720"/>
        <v>MRPL37</v>
      </c>
      <c r="B8530" t="s">
        <v>35</v>
      </c>
      <c r="C8530">
        <v>54666049</v>
      </c>
      <c r="D8530" t="s">
        <v>3</v>
      </c>
      <c r="E8530">
        <v>23</v>
      </c>
      <c r="F8530" t="s">
        <v>11321</v>
      </c>
      <c r="G8530">
        <v>0.75961525130800001</v>
      </c>
    </row>
    <row r="8531" spans="1:7" x14ac:dyDescent="0.2">
      <c r="A8531" t="str">
        <f t="shared" si="720"/>
        <v>MRPL37</v>
      </c>
      <c r="B8531" t="s">
        <v>35</v>
      </c>
      <c r="C8531">
        <v>54666025</v>
      </c>
      <c r="D8531" t="s">
        <v>3</v>
      </c>
      <c r="E8531">
        <v>24</v>
      </c>
      <c r="F8531" t="s">
        <v>11322</v>
      </c>
      <c r="G8531">
        <v>9.1544117553400001E-2</v>
      </c>
    </row>
    <row r="8532" spans="1:7" x14ac:dyDescent="0.2">
      <c r="A8532" t="str">
        <f t="shared" ref="A8532:A8539" si="721">"MRPL39"</f>
        <v>MRPL39</v>
      </c>
      <c r="B8532" t="s">
        <v>645</v>
      </c>
      <c r="C8532">
        <v>26979834</v>
      </c>
      <c r="D8532" t="s">
        <v>3</v>
      </c>
      <c r="E8532">
        <v>22</v>
      </c>
      <c r="F8532" t="s">
        <v>11323</v>
      </c>
      <c r="G8532">
        <v>4.3890291687800002E-2</v>
      </c>
    </row>
    <row r="8533" spans="1:7" x14ac:dyDescent="0.2">
      <c r="A8533" t="str">
        <f t="shared" si="721"/>
        <v>MRPL39</v>
      </c>
      <c r="B8533" t="s">
        <v>645</v>
      </c>
      <c r="C8533">
        <v>26979591</v>
      </c>
      <c r="D8533" t="s">
        <v>8</v>
      </c>
      <c r="E8533">
        <v>24</v>
      </c>
      <c r="F8533" t="s">
        <v>11324</v>
      </c>
      <c r="G8533">
        <v>1.13163626772</v>
      </c>
    </row>
    <row r="8534" spans="1:7" x14ac:dyDescent="0.2">
      <c r="A8534" t="str">
        <f t="shared" si="721"/>
        <v>MRPL39</v>
      </c>
      <c r="B8534" t="s">
        <v>645</v>
      </c>
      <c r="C8534">
        <v>26979536</v>
      </c>
      <c r="D8534" t="s">
        <v>3</v>
      </c>
      <c r="E8534">
        <v>23</v>
      </c>
      <c r="F8534" t="s">
        <v>11325</v>
      </c>
      <c r="G8534">
        <v>0.12486884393</v>
      </c>
    </row>
    <row r="8535" spans="1:7" x14ac:dyDescent="0.2">
      <c r="A8535" t="str">
        <f t="shared" si="721"/>
        <v>MRPL39</v>
      </c>
      <c r="B8535" t="s">
        <v>645</v>
      </c>
      <c r="C8535">
        <v>26979561</v>
      </c>
      <c r="D8535" t="s">
        <v>3</v>
      </c>
      <c r="E8535">
        <v>24</v>
      </c>
      <c r="F8535" t="s">
        <v>11326</v>
      </c>
      <c r="G8535">
        <v>0.37387723915499999</v>
      </c>
    </row>
    <row r="8536" spans="1:7" x14ac:dyDescent="0.2">
      <c r="A8536" t="str">
        <f t="shared" si="721"/>
        <v>MRPL39</v>
      </c>
      <c r="B8536" t="s">
        <v>645</v>
      </c>
      <c r="C8536">
        <v>26979580</v>
      </c>
      <c r="D8536" t="s">
        <v>3</v>
      </c>
      <c r="E8536">
        <v>24</v>
      </c>
      <c r="F8536" t="s">
        <v>11327</v>
      </c>
      <c r="G8536">
        <v>0.74454521717199995</v>
      </c>
    </row>
    <row r="8537" spans="1:7" x14ac:dyDescent="0.2">
      <c r="A8537" t="str">
        <f t="shared" si="721"/>
        <v>MRPL39</v>
      </c>
      <c r="B8537" t="s">
        <v>645</v>
      </c>
      <c r="C8537">
        <v>26979620</v>
      </c>
      <c r="D8537" t="s">
        <v>3</v>
      </c>
      <c r="E8537">
        <v>24</v>
      </c>
      <c r="F8537" t="s">
        <v>11328</v>
      </c>
      <c r="G8537">
        <v>3.2246472092800002E-3</v>
      </c>
    </row>
    <row r="8538" spans="1:7" x14ac:dyDescent="0.2">
      <c r="A8538" t="str">
        <f t="shared" si="721"/>
        <v>MRPL39</v>
      </c>
      <c r="B8538" t="s">
        <v>645</v>
      </c>
      <c r="C8538">
        <v>26979667</v>
      </c>
      <c r="D8538" t="s">
        <v>3</v>
      </c>
      <c r="E8538">
        <v>22</v>
      </c>
      <c r="F8538" t="s">
        <v>11329</v>
      </c>
      <c r="G8538">
        <v>0.67789567702700004</v>
      </c>
    </row>
    <row r="8539" spans="1:7" x14ac:dyDescent="0.2">
      <c r="A8539" t="str">
        <f t="shared" si="721"/>
        <v>MRPL39</v>
      </c>
      <c r="B8539" t="s">
        <v>645</v>
      </c>
      <c r="C8539">
        <v>26979783</v>
      </c>
      <c r="D8539" t="s">
        <v>3</v>
      </c>
      <c r="E8539">
        <v>23</v>
      </c>
      <c r="F8539" t="s">
        <v>11330</v>
      </c>
      <c r="G8539">
        <v>1.12381851511</v>
      </c>
    </row>
    <row r="8540" spans="1:7" x14ac:dyDescent="0.2">
      <c r="A8540" t="str">
        <f t="shared" ref="A8540:A8547" si="722">"MRPL42"</f>
        <v>MRPL42</v>
      </c>
      <c r="B8540" t="s">
        <v>140</v>
      </c>
      <c r="C8540">
        <v>93861234</v>
      </c>
      <c r="D8540" t="s">
        <v>3</v>
      </c>
      <c r="E8540">
        <v>24</v>
      </c>
      <c r="F8540" t="s">
        <v>11331</v>
      </c>
      <c r="G8540">
        <v>4.0979902831699999E-2</v>
      </c>
    </row>
    <row r="8541" spans="1:7" x14ac:dyDescent="0.2">
      <c r="A8541" t="str">
        <f t="shared" si="722"/>
        <v>MRPL42</v>
      </c>
      <c r="B8541" t="s">
        <v>140</v>
      </c>
      <c r="C8541">
        <v>93861341</v>
      </c>
      <c r="D8541" t="s">
        <v>3</v>
      </c>
      <c r="E8541">
        <v>23</v>
      </c>
      <c r="F8541" t="s">
        <v>11332</v>
      </c>
      <c r="G8541">
        <v>1.5941975156799999</v>
      </c>
    </row>
    <row r="8542" spans="1:7" x14ac:dyDescent="0.2">
      <c r="A8542" t="str">
        <f t="shared" si="722"/>
        <v>MRPL42</v>
      </c>
      <c r="B8542" t="s">
        <v>140</v>
      </c>
      <c r="C8542">
        <v>93861513</v>
      </c>
      <c r="D8542" t="s">
        <v>3</v>
      </c>
      <c r="E8542">
        <v>24</v>
      </c>
      <c r="F8542" t="s">
        <v>11333</v>
      </c>
      <c r="G8542">
        <v>1.0733324206599999</v>
      </c>
    </row>
    <row r="8543" spans="1:7" x14ac:dyDescent="0.2">
      <c r="A8543" t="str">
        <f t="shared" si="722"/>
        <v>MRPL42</v>
      </c>
      <c r="B8543" t="s">
        <v>140</v>
      </c>
      <c r="C8543">
        <v>93861282</v>
      </c>
      <c r="D8543" t="s">
        <v>8</v>
      </c>
      <c r="E8543">
        <v>24</v>
      </c>
      <c r="F8543" t="s">
        <v>11334</v>
      </c>
      <c r="G8543">
        <v>0.320600596071</v>
      </c>
    </row>
    <row r="8544" spans="1:7" x14ac:dyDescent="0.2">
      <c r="A8544" t="str">
        <f t="shared" si="722"/>
        <v>MRPL42</v>
      </c>
      <c r="B8544" t="s">
        <v>140</v>
      </c>
      <c r="C8544">
        <v>93861288</v>
      </c>
      <c r="D8544" t="s">
        <v>8</v>
      </c>
      <c r="E8544">
        <v>24</v>
      </c>
      <c r="F8544" t="s">
        <v>11335</v>
      </c>
      <c r="G8544">
        <v>0.18891458647600001</v>
      </c>
    </row>
    <row r="8545" spans="1:7" x14ac:dyDescent="0.2">
      <c r="A8545" t="str">
        <f t="shared" si="722"/>
        <v>MRPL42</v>
      </c>
      <c r="B8545" t="s">
        <v>140</v>
      </c>
      <c r="C8545">
        <v>93861314</v>
      </c>
      <c r="D8545" t="s">
        <v>8</v>
      </c>
      <c r="E8545">
        <v>23</v>
      </c>
      <c r="F8545" t="s">
        <v>11336</v>
      </c>
      <c r="G8545">
        <v>2.2888934782900001E-2</v>
      </c>
    </row>
    <row r="8546" spans="1:7" x14ac:dyDescent="0.2">
      <c r="A8546" t="str">
        <f t="shared" si="722"/>
        <v>MRPL42</v>
      </c>
      <c r="B8546" t="s">
        <v>140</v>
      </c>
      <c r="C8546">
        <v>93861378</v>
      </c>
      <c r="D8546" t="s">
        <v>8</v>
      </c>
      <c r="E8546">
        <v>24</v>
      </c>
      <c r="F8546" t="s">
        <v>11337</v>
      </c>
      <c r="G8546">
        <v>0.27368521359699999</v>
      </c>
    </row>
    <row r="8547" spans="1:7" x14ac:dyDescent="0.2">
      <c r="A8547" t="str">
        <f t="shared" si="722"/>
        <v>MRPL42</v>
      </c>
      <c r="B8547" t="s">
        <v>140</v>
      </c>
      <c r="C8547">
        <v>93861411</v>
      </c>
      <c r="D8547" t="s">
        <v>8</v>
      </c>
      <c r="E8547">
        <v>23</v>
      </c>
      <c r="F8547" t="s">
        <v>11338</v>
      </c>
      <c r="G8547">
        <v>0.33247006366100001</v>
      </c>
    </row>
    <row r="8548" spans="1:7" x14ac:dyDescent="0.2">
      <c r="A8548" t="str">
        <f t="shared" ref="A8548:A8556" si="723">"MRPL43"</f>
        <v>MRPL43</v>
      </c>
      <c r="B8548" t="s">
        <v>372</v>
      </c>
      <c r="C8548">
        <v>102747271</v>
      </c>
      <c r="D8548" t="s">
        <v>8</v>
      </c>
      <c r="E8548">
        <v>24</v>
      </c>
      <c r="F8548" t="s">
        <v>11339</v>
      </c>
      <c r="G8548">
        <v>-2.0033116762600001E-2</v>
      </c>
    </row>
    <row r="8549" spans="1:7" x14ac:dyDescent="0.2">
      <c r="A8549" t="str">
        <f t="shared" si="723"/>
        <v>MRPL43</v>
      </c>
      <c r="B8549" t="s">
        <v>372</v>
      </c>
      <c r="C8549">
        <v>102747244</v>
      </c>
      <c r="D8549" t="s">
        <v>8</v>
      </c>
      <c r="E8549">
        <v>24</v>
      </c>
      <c r="F8549" t="s">
        <v>11340</v>
      </c>
      <c r="G8549">
        <v>9.5151476744799998E-2</v>
      </c>
    </row>
    <row r="8550" spans="1:7" x14ac:dyDescent="0.2">
      <c r="A8550" t="str">
        <f t="shared" si="723"/>
        <v>MRPL43</v>
      </c>
      <c r="B8550" t="s">
        <v>372</v>
      </c>
      <c r="C8550">
        <v>102747237</v>
      </c>
      <c r="D8550" t="s">
        <v>8</v>
      </c>
      <c r="E8550">
        <v>23</v>
      </c>
      <c r="F8550" t="s">
        <v>11341</v>
      </c>
      <c r="G8550">
        <v>1.2920980173700001</v>
      </c>
    </row>
    <row r="8551" spans="1:7" x14ac:dyDescent="0.2">
      <c r="A8551" t="str">
        <f t="shared" si="723"/>
        <v>MRPL43</v>
      </c>
      <c r="B8551" t="s">
        <v>372</v>
      </c>
      <c r="C8551">
        <v>102747215</v>
      </c>
      <c r="D8551" t="s">
        <v>8</v>
      </c>
      <c r="E8551">
        <v>24</v>
      </c>
      <c r="F8551" t="s">
        <v>11342</v>
      </c>
      <c r="G8551">
        <v>0.57992366785600002</v>
      </c>
    </row>
    <row r="8552" spans="1:7" x14ac:dyDescent="0.2">
      <c r="A8552" t="str">
        <f t="shared" si="723"/>
        <v>MRPL43</v>
      </c>
      <c r="B8552" t="s">
        <v>372</v>
      </c>
      <c r="C8552">
        <v>102746995</v>
      </c>
      <c r="D8552" t="s">
        <v>8</v>
      </c>
      <c r="E8552">
        <v>24</v>
      </c>
      <c r="F8552" t="s">
        <v>11343</v>
      </c>
      <c r="G8552">
        <v>0.548638741456</v>
      </c>
    </row>
    <row r="8553" spans="1:7" x14ac:dyDescent="0.2">
      <c r="A8553" t="str">
        <f t="shared" si="723"/>
        <v>MRPL43</v>
      </c>
      <c r="B8553" t="s">
        <v>372</v>
      </c>
      <c r="C8553">
        <v>102747257</v>
      </c>
      <c r="D8553" t="s">
        <v>3</v>
      </c>
      <c r="E8553">
        <v>24</v>
      </c>
      <c r="F8553" t="s">
        <v>11344</v>
      </c>
      <c r="G8553">
        <v>-2.3136201241E-2</v>
      </c>
    </row>
    <row r="8554" spans="1:7" x14ac:dyDescent="0.2">
      <c r="A8554" t="str">
        <f t="shared" si="723"/>
        <v>MRPL43</v>
      </c>
      <c r="B8554" t="s">
        <v>372</v>
      </c>
      <c r="C8554">
        <v>102747185</v>
      </c>
      <c r="D8554" t="s">
        <v>3</v>
      </c>
      <c r="E8554">
        <v>21</v>
      </c>
      <c r="F8554" t="s">
        <v>11345</v>
      </c>
      <c r="G8554">
        <v>1.5915251201699999E-2</v>
      </c>
    </row>
    <row r="8555" spans="1:7" x14ac:dyDescent="0.2">
      <c r="A8555" t="str">
        <f t="shared" si="723"/>
        <v>MRPL43</v>
      </c>
      <c r="B8555" t="s">
        <v>372</v>
      </c>
      <c r="C8555">
        <v>102747166</v>
      </c>
      <c r="D8555" t="s">
        <v>3</v>
      </c>
      <c r="E8555">
        <v>24</v>
      </c>
      <c r="F8555" t="s">
        <v>11346</v>
      </c>
      <c r="G8555">
        <v>0.88805090383399998</v>
      </c>
    </row>
    <row r="8556" spans="1:7" x14ac:dyDescent="0.2">
      <c r="A8556" t="str">
        <f t="shared" si="723"/>
        <v>MRPL43</v>
      </c>
      <c r="B8556" t="s">
        <v>372</v>
      </c>
      <c r="C8556">
        <v>102747004</v>
      </c>
      <c r="D8556" t="s">
        <v>3</v>
      </c>
      <c r="E8556">
        <v>23</v>
      </c>
      <c r="F8556" t="s">
        <v>11347</v>
      </c>
      <c r="G8556">
        <v>0.81985107879399999</v>
      </c>
    </row>
    <row r="8557" spans="1:7" x14ac:dyDescent="0.2">
      <c r="A8557" t="str">
        <f t="shared" ref="A8557:A8566" si="724">"MRPL44"</f>
        <v>MRPL44</v>
      </c>
      <c r="B8557" t="s">
        <v>161</v>
      </c>
      <c r="C8557">
        <v>224822222</v>
      </c>
      <c r="D8557" t="s">
        <v>8</v>
      </c>
      <c r="E8557">
        <v>24</v>
      </c>
      <c r="F8557" t="s">
        <v>11348</v>
      </c>
      <c r="G8557">
        <v>4.85648839783E-2</v>
      </c>
    </row>
    <row r="8558" spans="1:7" x14ac:dyDescent="0.2">
      <c r="A8558" t="str">
        <f t="shared" si="724"/>
        <v>MRPL44</v>
      </c>
      <c r="B8558" t="s">
        <v>161</v>
      </c>
      <c r="C8558">
        <v>224822358</v>
      </c>
      <c r="D8558" t="s">
        <v>3</v>
      </c>
      <c r="E8558">
        <v>22</v>
      </c>
      <c r="F8558" t="s">
        <v>11349</v>
      </c>
      <c r="G8558">
        <v>1.06288560518</v>
      </c>
    </row>
    <row r="8559" spans="1:7" x14ac:dyDescent="0.2">
      <c r="A8559" t="str">
        <f t="shared" si="724"/>
        <v>MRPL44</v>
      </c>
      <c r="B8559" t="s">
        <v>161</v>
      </c>
      <c r="C8559">
        <v>224822123</v>
      </c>
      <c r="D8559" t="s">
        <v>8</v>
      </c>
      <c r="E8559">
        <v>24</v>
      </c>
      <c r="F8559" t="s">
        <v>11350</v>
      </c>
      <c r="G8559">
        <v>6.8511456410400004E-2</v>
      </c>
    </row>
    <row r="8560" spans="1:7" x14ac:dyDescent="0.2">
      <c r="A8560" t="str">
        <f t="shared" si="724"/>
        <v>MRPL44</v>
      </c>
      <c r="B8560" t="s">
        <v>161</v>
      </c>
      <c r="C8560">
        <v>224822136</v>
      </c>
      <c r="D8560" t="s">
        <v>8</v>
      </c>
      <c r="E8560">
        <v>24</v>
      </c>
      <c r="F8560" t="s">
        <v>11351</v>
      </c>
      <c r="G8560">
        <v>0.111004644625</v>
      </c>
    </row>
    <row r="8561" spans="1:7" x14ac:dyDescent="0.2">
      <c r="A8561" t="str">
        <f t="shared" si="724"/>
        <v>MRPL44</v>
      </c>
      <c r="B8561" t="s">
        <v>161</v>
      </c>
      <c r="C8561">
        <v>224822088</v>
      </c>
      <c r="D8561" t="s">
        <v>3</v>
      </c>
      <c r="E8561">
        <v>23</v>
      </c>
      <c r="F8561" t="s">
        <v>11352</v>
      </c>
      <c r="G8561">
        <v>0.31240696152199998</v>
      </c>
    </row>
    <row r="8562" spans="1:7" x14ac:dyDescent="0.2">
      <c r="A8562" t="str">
        <f t="shared" si="724"/>
        <v>MRPL44</v>
      </c>
      <c r="B8562" t="s">
        <v>161</v>
      </c>
      <c r="C8562">
        <v>224822145</v>
      </c>
      <c r="D8562" t="s">
        <v>8</v>
      </c>
      <c r="E8562">
        <v>23</v>
      </c>
      <c r="F8562" t="s">
        <v>11353</v>
      </c>
      <c r="G8562">
        <v>0.339218747077</v>
      </c>
    </row>
    <row r="8563" spans="1:7" x14ac:dyDescent="0.2">
      <c r="A8563" t="str">
        <f t="shared" si="724"/>
        <v>MRPL44</v>
      </c>
      <c r="B8563" t="s">
        <v>161</v>
      </c>
      <c r="C8563">
        <v>224822240</v>
      </c>
      <c r="D8563" t="s">
        <v>8</v>
      </c>
      <c r="E8563">
        <v>23</v>
      </c>
      <c r="F8563" t="s">
        <v>11354</v>
      </c>
      <c r="G8563">
        <v>0.30355577491300001</v>
      </c>
    </row>
    <row r="8564" spans="1:7" x14ac:dyDescent="0.2">
      <c r="A8564" t="str">
        <f t="shared" si="724"/>
        <v>MRPL44</v>
      </c>
      <c r="B8564" t="s">
        <v>161</v>
      </c>
      <c r="C8564">
        <v>224822318</v>
      </c>
      <c r="D8564" t="s">
        <v>8</v>
      </c>
      <c r="E8564">
        <v>24</v>
      </c>
      <c r="F8564" t="s">
        <v>11355</v>
      </c>
      <c r="G8564">
        <v>4.4709041163799999E-2</v>
      </c>
    </row>
    <row r="8565" spans="1:7" x14ac:dyDescent="0.2">
      <c r="A8565" t="str">
        <f t="shared" si="724"/>
        <v>MRPL44</v>
      </c>
      <c r="B8565" t="s">
        <v>161</v>
      </c>
      <c r="C8565">
        <v>224822418</v>
      </c>
      <c r="D8565" t="s">
        <v>8</v>
      </c>
      <c r="E8565">
        <v>23</v>
      </c>
      <c r="F8565" t="s">
        <v>11356</v>
      </c>
      <c r="G8565">
        <v>1.5978956477399999</v>
      </c>
    </row>
    <row r="8566" spans="1:7" x14ac:dyDescent="0.2">
      <c r="A8566" t="str">
        <f t="shared" si="724"/>
        <v>MRPL44</v>
      </c>
      <c r="B8566" t="s">
        <v>161</v>
      </c>
      <c r="C8566">
        <v>224822117</v>
      </c>
      <c r="D8566" t="s">
        <v>3</v>
      </c>
      <c r="E8566">
        <v>24</v>
      </c>
      <c r="F8566" t="s">
        <v>11357</v>
      </c>
      <c r="G8566">
        <v>0.21327408296200001</v>
      </c>
    </row>
    <row r="8567" spans="1:7" x14ac:dyDescent="0.2">
      <c r="A8567" t="str">
        <f t="shared" ref="A8567:A8575" si="725">"MRPL45"</f>
        <v>MRPL45</v>
      </c>
      <c r="B8567" t="s">
        <v>484</v>
      </c>
      <c r="C8567">
        <v>36452956</v>
      </c>
      <c r="D8567" t="s">
        <v>3</v>
      </c>
      <c r="E8567">
        <v>23</v>
      </c>
      <c r="F8567" t="s">
        <v>11358</v>
      </c>
      <c r="G8567">
        <v>0.20041819625599999</v>
      </c>
    </row>
    <row r="8568" spans="1:7" x14ac:dyDescent="0.2">
      <c r="A8568" t="str">
        <f t="shared" si="725"/>
        <v>MRPL45</v>
      </c>
      <c r="B8568" t="s">
        <v>484</v>
      </c>
      <c r="C8568">
        <v>36452966</v>
      </c>
      <c r="D8568" t="s">
        <v>3</v>
      </c>
      <c r="E8568">
        <v>22</v>
      </c>
      <c r="F8568" t="s">
        <v>11359</v>
      </c>
      <c r="G8568">
        <v>0.19946281452299999</v>
      </c>
    </row>
    <row r="8569" spans="1:7" x14ac:dyDescent="0.2">
      <c r="A8569" t="str">
        <f t="shared" si="725"/>
        <v>MRPL45</v>
      </c>
      <c r="B8569" t="s">
        <v>484</v>
      </c>
      <c r="C8569">
        <v>36453011</v>
      </c>
      <c r="D8569" t="s">
        <v>3</v>
      </c>
      <c r="E8569">
        <v>21</v>
      </c>
      <c r="F8569" t="s">
        <v>11360</v>
      </c>
      <c r="G8569">
        <v>0.103606055212</v>
      </c>
    </row>
    <row r="8570" spans="1:7" x14ac:dyDescent="0.2">
      <c r="A8570" t="str">
        <f t="shared" si="725"/>
        <v>MRPL45</v>
      </c>
      <c r="B8570" t="s">
        <v>484</v>
      </c>
      <c r="C8570">
        <v>36453240</v>
      </c>
      <c r="D8570" t="s">
        <v>3</v>
      </c>
      <c r="E8570">
        <v>23</v>
      </c>
      <c r="F8570" t="s">
        <v>11361</v>
      </c>
      <c r="G8570">
        <v>0.85100672353499995</v>
      </c>
    </row>
    <row r="8571" spans="1:7" x14ac:dyDescent="0.2">
      <c r="A8571" t="str">
        <f t="shared" si="725"/>
        <v>MRPL45</v>
      </c>
      <c r="B8571" t="s">
        <v>484</v>
      </c>
      <c r="C8571">
        <v>36453171</v>
      </c>
      <c r="D8571" t="s">
        <v>8</v>
      </c>
      <c r="E8571">
        <v>24</v>
      </c>
      <c r="F8571" t="s">
        <v>11362</v>
      </c>
      <c r="G8571">
        <v>0.74794307803299998</v>
      </c>
    </row>
    <row r="8572" spans="1:7" x14ac:dyDescent="0.2">
      <c r="A8572" t="str">
        <f t="shared" si="725"/>
        <v>MRPL45</v>
      </c>
      <c r="B8572" t="s">
        <v>484</v>
      </c>
      <c r="C8572">
        <v>36453197</v>
      </c>
      <c r="D8572" t="s">
        <v>8</v>
      </c>
      <c r="E8572">
        <v>26</v>
      </c>
      <c r="F8572" t="s">
        <v>11363</v>
      </c>
      <c r="G8572">
        <v>0.16026250672</v>
      </c>
    </row>
    <row r="8573" spans="1:7" x14ac:dyDescent="0.2">
      <c r="A8573" t="str">
        <f t="shared" si="725"/>
        <v>MRPL45</v>
      </c>
      <c r="B8573" t="s">
        <v>484</v>
      </c>
      <c r="C8573">
        <v>36453211</v>
      </c>
      <c r="D8573" t="s">
        <v>8</v>
      </c>
      <c r="E8573">
        <v>25</v>
      </c>
      <c r="F8573" t="s">
        <v>11364</v>
      </c>
      <c r="G8573">
        <v>9.9528353538700001E-2</v>
      </c>
    </row>
    <row r="8574" spans="1:7" x14ac:dyDescent="0.2">
      <c r="A8574" t="str">
        <f t="shared" si="725"/>
        <v>MRPL45</v>
      </c>
      <c r="B8574" t="s">
        <v>484</v>
      </c>
      <c r="C8574">
        <v>36453219</v>
      </c>
      <c r="D8574" t="s">
        <v>8</v>
      </c>
      <c r="E8574">
        <v>23</v>
      </c>
      <c r="F8574" t="s">
        <v>11365</v>
      </c>
      <c r="G8574">
        <v>1.4010501984299999</v>
      </c>
    </row>
    <row r="8575" spans="1:7" x14ac:dyDescent="0.2">
      <c r="A8575" t="str">
        <f t="shared" si="725"/>
        <v>MRPL45</v>
      </c>
      <c r="B8575" t="s">
        <v>484</v>
      </c>
      <c r="C8575">
        <v>36453272</v>
      </c>
      <c r="D8575" t="s">
        <v>8</v>
      </c>
      <c r="E8575">
        <v>25</v>
      </c>
      <c r="F8575" t="s">
        <v>11366</v>
      </c>
      <c r="G8575">
        <v>3.2500058587400002E-2</v>
      </c>
    </row>
    <row r="8576" spans="1:7" x14ac:dyDescent="0.2">
      <c r="A8576" t="str">
        <f t="shared" ref="A8576:A8585" si="726">"MRPL46"</f>
        <v>MRPL46</v>
      </c>
      <c r="B8576" t="s">
        <v>514</v>
      </c>
      <c r="C8576">
        <v>89010439</v>
      </c>
      <c r="D8576" t="s">
        <v>8</v>
      </c>
      <c r="E8576">
        <v>23</v>
      </c>
      <c r="F8576" t="s">
        <v>11367</v>
      </c>
      <c r="G8576">
        <v>0.40112101295199998</v>
      </c>
    </row>
    <row r="8577" spans="1:7" x14ac:dyDescent="0.2">
      <c r="A8577" t="str">
        <f t="shared" si="726"/>
        <v>MRPL46</v>
      </c>
      <c r="B8577" t="s">
        <v>514</v>
      </c>
      <c r="C8577">
        <v>89010416</v>
      </c>
      <c r="D8577" t="s">
        <v>8</v>
      </c>
      <c r="E8577">
        <v>24</v>
      </c>
      <c r="F8577" t="s">
        <v>11368</v>
      </c>
      <c r="G8577">
        <v>3.8941476875900001E-2</v>
      </c>
    </row>
    <row r="8578" spans="1:7" x14ac:dyDescent="0.2">
      <c r="A8578" t="str">
        <f t="shared" si="726"/>
        <v>MRPL46</v>
      </c>
      <c r="B8578" t="s">
        <v>514</v>
      </c>
      <c r="C8578">
        <v>89010375</v>
      </c>
      <c r="D8578" t="s">
        <v>3</v>
      </c>
      <c r="E8578">
        <v>24</v>
      </c>
      <c r="F8578" t="s">
        <v>11369</v>
      </c>
      <c r="G8578">
        <v>0.93703508178799999</v>
      </c>
    </row>
    <row r="8579" spans="1:7" x14ac:dyDescent="0.2">
      <c r="A8579" t="str">
        <f t="shared" si="726"/>
        <v>MRPL46</v>
      </c>
      <c r="B8579" t="s">
        <v>514</v>
      </c>
      <c r="C8579">
        <v>89010462</v>
      </c>
      <c r="D8579" t="s">
        <v>3</v>
      </c>
      <c r="E8579">
        <v>22</v>
      </c>
      <c r="F8579" t="s">
        <v>11370</v>
      </c>
      <c r="G8579">
        <v>0.22210105590000001</v>
      </c>
    </row>
    <row r="8580" spans="1:7" x14ac:dyDescent="0.2">
      <c r="A8580" t="str">
        <f t="shared" si="726"/>
        <v>MRPL46</v>
      </c>
      <c r="B8580" t="s">
        <v>514</v>
      </c>
      <c r="C8580">
        <v>89010483</v>
      </c>
      <c r="D8580" t="s">
        <v>3</v>
      </c>
      <c r="E8580">
        <v>23</v>
      </c>
      <c r="F8580" t="s">
        <v>11371</v>
      </c>
      <c r="G8580">
        <v>7.5924409878199997E-2</v>
      </c>
    </row>
    <row r="8581" spans="1:7" x14ac:dyDescent="0.2">
      <c r="A8581" t="str">
        <f t="shared" si="726"/>
        <v>MRPL46</v>
      </c>
      <c r="B8581" t="s">
        <v>514</v>
      </c>
      <c r="C8581">
        <v>89010538</v>
      </c>
      <c r="D8581" t="s">
        <v>3</v>
      </c>
      <c r="E8581">
        <v>23</v>
      </c>
      <c r="F8581" t="s">
        <v>11372</v>
      </c>
      <c r="G8581">
        <v>0.85355670690899998</v>
      </c>
    </row>
    <row r="8582" spans="1:7" x14ac:dyDescent="0.2">
      <c r="A8582" t="str">
        <f t="shared" si="726"/>
        <v>MRPL46</v>
      </c>
      <c r="B8582" t="s">
        <v>514</v>
      </c>
      <c r="C8582">
        <v>89010545</v>
      </c>
      <c r="D8582" t="s">
        <v>3</v>
      </c>
      <c r="E8582">
        <v>24</v>
      </c>
      <c r="F8582" t="s">
        <v>11373</v>
      </c>
      <c r="G8582">
        <v>0.52646297093000005</v>
      </c>
    </row>
    <row r="8583" spans="1:7" x14ac:dyDescent="0.2">
      <c r="A8583" t="str">
        <f t="shared" si="726"/>
        <v>MRPL46</v>
      </c>
      <c r="B8583" t="s">
        <v>514</v>
      </c>
      <c r="C8583">
        <v>89010575</v>
      </c>
      <c r="D8583" t="s">
        <v>3</v>
      </c>
      <c r="E8583">
        <v>21</v>
      </c>
      <c r="F8583" t="s">
        <v>11374</v>
      </c>
      <c r="G8583">
        <v>1.2094082113</v>
      </c>
    </row>
    <row r="8584" spans="1:7" x14ac:dyDescent="0.2">
      <c r="A8584" t="str">
        <f t="shared" si="726"/>
        <v>MRPL46</v>
      </c>
      <c r="B8584" t="s">
        <v>514</v>
      </c>
      <c r="C8584">
        <v>89010604</v>
      </c>
      <c r="D8584" t="s">
        <v>3</v>
      </c>
      <c r="E8584">
        <v>24</v>
      </c>
      <c r="F8584" t="s">
        <v>11375</v>
      </c>
      <c r="G8584">
        <v>6.1754150336100003E-2</v>
      </c>
    </row>
    <row r="8585" spans="1:7" x14ac:dyDescent="0.2">
      <c r="A8585" t="str">
        <f t="shared" si="726"/>
        <v>MRPL46</v>
      </c>
      <c r="B8585" t="s">
        <v>514</v>
      </c>
      <c r="C8585">
        <v>89010537</v>
      </c>
      <c r="D8585" t="s">
        <v>8</v>
      </c>
      <c r="E8585">
        <v>24</v>
      </c>
      <c r="F8585" t="s">
        <v>11376</v>
      </c>
      <c r="G8585">
        <v>0.20091889574300001</v>
      </c>
    </row>
    <row r="8586" spans="1:7" x14ac:dyDescent="0.2">
      <c r="A8586" t="str">
        <f t="shared" ref="A8586:A8595" si="727">"MRPL50"</f>
        <v>MRPL50</v>
      </c>
      <c r="B8586" t="s">
        <v>15</v>
      </c>
      <c r="C8586">
        <v>104160942</v>
      </c>
      <c r="D8586" t="s">
        <v>8</v>
      </c>
      <c r="E8586">
        <v>24</v>
      </c>
      <c r="F8586" t="s">
        <v>11377</v>
      </c>
      <c r="G8586">
        <v>4.6423165483000003E-2</v>
      </c>
    </row>
    <row r="8587" spans="1:7" x14ac:dyDescent="0.2">
      <c r="A8587" t="str">
        <f t="shared" si="727"/>
        <v>MRPL50</v>
      </c>
      <c r="B8587" t="s">
        <v>15</v>
      </c>
      <c r="C8587">
        <v>104160700</v>
      </c>
      <c r="D8587" t="s">
        <v>8</v>
      </c>
      <c r="E8587">
        <v>23</v>
      </c>
      <c r="F8587" t="s">
        <v>11378</v>
      </c>
      <c r="G8587">
        <v>0.90386080792500001</v>
      </c>
    </row>
    <row r="8588" spans="1:7" x14ac:dyDescent="0.2">
      <c r="A8588" t="str">
        <f t="shared" si="727"/>
        <v>MRPL50</v>
      </c>
      <c r="B8588" t="s">
        <v>15</v>
      </c>
      <c r="C8588">
        <v>104160904</v>
      </c>
      <c r="D8588" t="s">
        <v>3</v>
      </c>
      <c r="E8588">
        <v>23</v>
      </c>
      <c r="F8588" t="s">
        <v>11379</v>
      </c>
      <c r="G8588">
        <v>1.0708322003699999</v>
      </c>
    </row>
    <row r="8589" spans="1:7" x14ac:dyDescent="0.2">
      <c r="A8589" t="str">
        <f t="shared" si="727"/>
        <v>MRPL50</v>
      </c>
      <c r="B8589" t="s">
        <v>15</v>
      </c>
      <c r="C8589">
        <v>104160781</v>
      </c>
      <c r="D8589" t="s">
        <v>3</v>
      </c>
      <c r="E8589">
        <v>21</v>
      </c>
      <c r="F8589" t="s">
        <v>11380</v>
      </c>
      <c r="G8589">
        <v>2.8549955916999999E-2</v>
      </c>
    </row>
    <row r="8590" spans="1:7" x14ac:dyDescent="0.2">
      <c r="A8590" t="str">
        <f t="shared" si="727"/>
        <v>MRPL50</v>
      </c>
      <c r="B8590" t="s">
        <v>15</v>
      </c>
      <c r="C8590">
        <v>104160758</v>
      </c>
      <c r="D8590" t="s">
        <v>3</v>
      </c>
      <c r="E8590">
        <v>24</v>
      </c>
      <c r="F8590" t="s">
        <v>11381</v>
      </c>
      <c r="G8590">
        <v>0.116750331091</v>
      </c>
    </row>
    <row r="8591" spans="1:7" x14ac:dyDescent="0.2">
      <c r="A8591" t="str">
        <f t="shared" si="727"/>
        <v>MRPL50</v>
      </c>
      <c r="B8591" t="s">
        <v>15</v>
      </c>
      <c r="C8591">
        <v>104160745</v>
      </c>
      <c r="D8591" t="s">
        <v>3</v>
      </c>
      <c r="E8591">
        <v>24</v>
      </c>
      <c r="F8591" t="s">
        <v>11382</v>
      </c>
      <c r="G8591">
        <v>-8.5217694338900005E-3</v>
      </c>
    </row>
    <row r="8592" spans="1:7" x14ac:dyDescent="0.2">
      <c r="A8592" t="str">
        <f t="shared" si="727"/>
        <v>MRPL50</v>
      </c>
      <c r="B8592" t="s">
        <v>15</v>
      </c>
      <c r="C8592">
        <v>104160735</v>
      </c>
      <c r="D8592" t="s">
        <v>3</v>
      </c>
      <c r="E8592">
        <v>24</v>
      </c>
      <c r="F8592" t="s">
        <v>11383</v>
      </c>
      <c r="G8592">
        <v>5.7945421866500001E-2</v>
      </c>
    </row>
    <row r="8593" spans="1:7" x14ac:dyDescent="0.2">
      <c r="A8593" t="str">
        <f t="shared" si="727"/>
        <v>MRPL50</v>
      </c>
      <c r="B8593" t="s">
        <v>15</v>
      </c>
      <c r="C8593">
        <v>104160663</v>
      </c>
      <c r="D8593" t="s">
        <v>3</v>
      </c>
      <c r="E8593">
        <v>25</v>
      </c>
      <c r="F8593" t="s">
        <v>11384</v>
      </c>
      <c r="G8593">
        <v>0.67972727611200001</v>
      </c>
    </row>
    <row r="8594" spans="1:7" x14ac:dyDescent="0.2">
      <c r="A8594" t="str">
        <f t="shared" si="727"/>
        <v>MRPL50</v>
      </c>
      <c r="B8594" t="s">
        <v>15</v>
      </c>
      <c r="C8594">
        <v>104160669</v>
      </c>
      <c r="D8594" t="s">
        <v>3</v>
      </c>
      <c r="E8594">
        <v>24</v>
      </c>
      <c r="F8594" t="s">
        <v>11385</v>
      </c>
      <c r="G8594">
        <v>1.0253069917099999</v>
      </c>
    </row>
    <row r="8595" spans="1:7" x14ac:dyDescent="0.2">
      <c r="A8595" t="str">
        <f t="shared" si="727"/>
        <v>MRPL50</v>
      </c>
      <c r="B8595" t="s">
        <v>15</v>
      </c>
      <c r="C8595">
        <v>104160620</v>
      </c>
      <c r="D8595" t="s">
        <v>3</v>
      </c>
      <c r="E8595">
        <v>25</v>
      </c>
      <c r="F8595" t="s">
        <v>11386</v>
      </c>
      <c r="G8595">
        <v>0.24764828999899999</v>
      </c>
    </row>
    <row r="8596" spans="1:7" x14ac:dyDescent="0.2">
      <c r="A8596" t="str">
        <f t="shared" ref="A8596:A8604" si="728">"MRPL52"</f>
        <v>MRPL52</v>
      </c>
      <c r="B8596" t="s">
        <v>86</v>
      </c>
      <c r="C8596">
        <v>23299052</v>
      </c>
      <c r="D8596" t="s">
        <v>3</v>
      </c>
      <c r="E8596">
        <v>21</v>
      </c>
      <c r="F8596" t="s">
        <v>11387</v>
      </c>
      <c r="G8596">
        <v>1.0810600535699999</v>
      </c>
    </row>
    <row r="8597" spans="1:7" x14ac:dyDescent="0.2">
      <c r="A8597" t="str">
        <f t="shared" si="728"/>
        <v>MRPL52</v>
      </c>
      <c r="B8597" t="s">
        <v>86</v>
      </c>
      <c r="C8597">
        <v>23299310</v>
      </c>
      <c r="D8597" t="s">
        <v>8</v>
      </c>
      <c r="E8597">
        <v>24</v>
      </c>
      <c r="F8597" t="s">
        <v>11388</v>
      </c>
      <c r="G8597">
        <v>0.74174125956699999</v>
      </c>
    </row>
    <row r="8598" spans="1:7" x14ac:dyDescent="0.2">
      <c r="A8598" t="str">
        <f t="shared" si="728"/>
        <v>MRPL52</v>
      </c>
      <c r="B8598" t="s">
        <v>86</v>
      </c>
      <c r="C8598">
        <v>23299296</v>
      </c>
      <c r="D8598" t="s">
        <v>8</v>
      </c>
      <c r="E8598">
        <v>23</v>
      </c>
      <c r="F8598" t="s">
        <v>11389</v>
      </c>
      <c r="G8598">
        <v>1.17719868686</v>
      </c>
    </row>
    <row r="8599" spans="1:7" x14ac:dyDescent="0.2">
      <c r="A8599" t="str">
        <f t="shared" si="728"/>
        <v>MRPL52</v>
      </c>
      <c r="B8599" t="s">
        <v>86</v>
      </c>
      <c r="C8599">
        <v>23299184</v>
      </c>
      <c r="D8599" t="s">
        <v>8</v>
      </c>
      <c r="E8599">
        <v>23</v>
      </c>
      <c r="F8599" t="s">
        <v>11390</v>
      </c>
      <c r="G8599">
        <v>0.403549676415</v>
      </c>
    </row>
    <row r="8600" spans="1:7" x14ac:dyDescent="0.2">
      <c r="A8600" t="str">
        <f t="shared" si="728"/>
        <v>MRPL52</v>
      </c>
      <c r="B8600" t="s">
        <v>86</v>
      </c>
      <c r="C8600">
        <v>23299157</v>
      </c>
      <c r="D8600" t="s">
        <v>8</v>
      </c>
      <c r="E8600">
        <v>24</v>
      </c>
      <c r="F8600" t="s">
        <v>11391</v>
      </c>
      <c r="G8600">
        <v>3.0915371914000001E-2</v>
      </c>
    </row>
    <row r="8601" spans="1:7" x14ac:dyDescent="0.2">
      <c r="A8601" t="str">
        <f t="shared" si="728"/>
        <v>MRPL52</v>
      </c>
      <c r="B8601" t="s">
        <v>86</v>
      </c>
      <c r="C8601">
        <v>23299265</v>
      </c>
      <c r="D8601" t="s">
        <v>3</v>
      </c>
      <c r="E8601">
        <v>24</v>
      </c>
      <c r="F8601" t="s">
        <v>11392</v>
      </c>
      <c r="G8601">
        <v>0.12255109304300001</v>
      </c>
    </row>
    <row r="8602" spans="1:7" x14ac:dyDescent="0.2">
      <c r="A8602" t="str">
        <f t="shared" si="728"/>
        <v>MRPL52</v>
      </c>
      <c r="B8602" t="s">
        <v>86</v>
      </c>
      <c r="C8602">
        <v>23299235</v>
      </c>
      <c r="D8602" t="s">
        <v>3</v>
      </c>
      <c r="E8602">
        <v>24</v>
      </c>
      <c r="F8602" t="s">
        <v>11393</v>
      </c>
      <c r="G8602">
        <v>0.18350270640399999</v>
      </c>
    </row>
    <row r="8603" spans="1:7" x14ac:dyDescent="0.2">
      <c r="A8603" t="str">
        <f t="shared" si="728"/>
        <v>MRPL52</v>
      </c>
      <c r="B8603" t="s">
        <v>86</v>
      </c>
      <c r="C8603">
        <v>23299207</v>
      </c>
      <c r="D8603" t="s">
        <v>3</v>
      </c>
      <c r="E8603">
        <v>24</v>
      </c>
      <c r="F8603" t="s">
        <v>11394</v>
      </c>
      <c r="G8603">
        <v>0.52006300305700004</v>
      </c>
    </row>
    <row r="8604" spans="1:7" x14ac:dyDescent="0.2">
      <c r="A8604" t="str">
        <f t="shared" si="728"/>
        <v>MRPL52</v>
      </c>
      <c r="B8604" t="s">
        <v>86</v>
      </c>
      <c r="C8604">
        <v>23299086</v>
      </c>
      <c r="D8604" t="s">
        <v>3</v>
      </c>
      <c r="E8604">
        <v>24</v>
      </c>
      <c r="F8604" t="s">
        <v>11395</v>
      </c>
      <c r="G8604">
        <v>3.1299574540500003E-2</v>
      </c>
    </row>
    <row r="8605" spans="1:7" x14ac:dyDescent="0.2">
      <c r="A8605" t="str">
        <f t="shared" ref="A8605:A8614" si="729">"MRPL54"</f>
        <v>MRPL54</v>
      </c>
      <c r="B8605" t="s">
        <v>245</v>
      </c>
      <c r="C8605">
        <v>3762952</v>
      </c>
      <c r="D8605" t="s">
        <v>8</v>
      </c>
      <c r="E8605">
        <v>23</v>
      </c>
      <c r="F8605" t="s">
        <v>11396</v>
      </c>
      <c r="G8605">
        <v>7.4092718976800004E-2</v>
      </c>
    </row>
    <row r="8606" spans="1:7" x14ac:dyDescent="0.2">
      <c r="A8606" t="str">
        <f t="shared" si="729"/>
        <v>MRPL54</v>
      </c>
      <c r="B8606" t="s">
        <v>245</v>
      </c>
      <c r="C8606">
        <v>3762771</v>
      </c>
      <c r="D8606" t="s">
        <v>3</v>
      </c>
      <c r="E8606">
        <v>24</v>
      </c>
      <c r="F8606" t="s">
        <v>11397</v>
      </c>
      <c r="G8606">
        <v>0.112555238244</v>
      </c>
    </row>
    <row r="8607" spans="1:7" x14ac:dyDescent="0.2">
      <c r="A8607" t="str">
        <f t="shared" si="729"/>
        <v>MRPL54</v>
      </c>
      <c r="B8607" t="s">
        <v>245</v>
      </c>
      <c r="C8607">
        <v>3762701</v>
      </c>
      <c r="D8607" t="s">
        <v>8</v>
      </c>
      <c r="E8607">
        <v>21</v>
      </c>
      <c r="F8607" t="s">
        <v>11398</v>
      </c>
      <c r="G8607">
        <v>0.63711086101799996</v>
      </c>
    </row>
    <row r="8608" spans="1:7" x14ac:dyDescent="0.2">
      <c r="A8608" t="str">
        <f t="shared" si="729"/>
        <v>MRPL54</v>
      </c>
      <c r="B8608" t="s">
        <v>245</v>
      </c>
      <c r="C8608">
        <v>3762843</v>
      </c>
      <c r="D8608" t="s">
        <v>8</v>
      </c>
      <c r="E8608">
        <v>24</v>
      </c>
      <c r="F8608" t="s">
        <v>11399</v>
      </c>
      <c r="G8608">
        <v>0.15116170600100001</v>
      </c>
    </row>
    <row r="8609" spans="1:7" x14ac:dyDescent="0.2">
      <c r="A8609" t="str">
        <f t="shared" si="729"/>
        <v>MRPL54</v>
      </c>
      <c r="B8609" t="s">
        <v>245</v>
      </c>
      <c r="C8609">
        <v>3762886</v>
      </c>
      <c r="D8609" t="s">
        <v>8</v>
      </c>
      <c r="E8609">
        <v>24</v>
      </c>
      <c r="F8609" t="s">
        <v>11400</v>
      </c>
      <c r="G8609">
        <v>0.51440968225899997</v>
      </c>
    </row>
    <row r="8610" spans="1:7" x14ac:dyDescent="0.2">
      <c r="A8610" t="str">
        <f t="shared" si="729"/>
        <v>MRPL54</v>
      </c>
      <c r="B8610" t="s">
        <v>245</v>
      </c>
      <c r="C8610">
        <v>3762891</v>
      </c>
      <c r="D8610" t="s">
        <v>8</v>
      </c>
      <c r="E8610">
        <v>24</v>
      </c>
      <c r="F8610" t="s">
        <v>11401</v>
      </c>
      <c r="G8610">
        <v>0.39942138324900001</v>
      </c>
    </row>
    <row r="8611" spans="1:7" x14ac:dyDescent="0.2">
      <c r="A8611" t="str">
        <f t="shared" si="729"/>
        <v>MRPL54</v>
      </c>
      <c r="B8611" t="s">
        <v>245</v>
      </c>
      <c r="C8611">
        <v>3762931</v>
      </c>
      <c r="D8611" t="s">
        <v>8</v>
      </c>
      <c r="E8611">
        <v>23</v>
      </c>
      <c r="F8611" t="s">
        <v>11402</v>
      </c>
      <c r="G8611">
        <v>0.22823947513500001</v>
      </c>
    </row>
    <row r="8612" spans="1:7" x14ac:dyDescent="0.2">
      <c r="A8612" t="str">
        <f t="shared" si="729"/>
        <v>MRPL54</v>
      </c>
      <c r="B8612" t="s">
        <v>245</v>
      </c>
      <c r="C8612">
        <v>3762632</v>
      </c>
      <c r="D8612" t="s">
        <v>3</v>
      </c>
      <c r="E8612">
        <v>24</v>
      </c>
      <c r="F8612" t="s">
        <v>11403</v>
      </c>
      <c r="G8612">
        <v>0.14434051623499999</v>
      </c>
    </row>
    <row r="8613" spans="1:7" x14ac:dyDescent="0.2">
      <c r="A8613" t="str">
        <f t="shared" si="729"/>
        <v>MRPL54</v>
      </c>
      <c r="B8613" t="s">
        <v>245</v>
      </c>
      <c r="C8613">
        <v>3762766</v>
      </c>
      <c r="D8613" t="s">
        <v>3</v>
      </c>
      <c r="E8613">
        <v>23</v>
      </c>
      <c r="F8613" t="s">
        <v>11404</v>
      </c>
      <c r="G8613">
        <v>8.5897686407499993E-3</v>
      </c>
    </row>
    <row r="8614" spans="1:7" x14ac:dyDescent="0.2">
      <c r="A8614" t="str">
        <f t="shared" si="729"/>
        <v>MRPL54</v>
      </c>
      <c r="B8614" t="s">
        <v>245</v>
      </c>
      <c r="C8614">
        <v>3762727</v>
      </c>
      <c r="D8614" t="s">
        <v>3</v>
      </c>
      <c r="E8614">
        <v>24</v>
      </c>
      <c r="F8614" t="s">
        <v>11405</v>
      </c>
      <c r="G8614">
        <v>1.84847945672</v>
      </c>
    </row>
    <row r="8615" spans="1:7" x14ac:dyDescent="0.2">
      <c r="A8615" t="str">
        <f t="shared" ref="A8615:A8638" si="730">"MRPL55"</f>
        <v>MRPL55</v>
      </c>
      <c r="B8615" t="s">
        <v>35</v>
      </c>
      <c r="C8615">
        <v>228296539</v>
      </c>
      <c r="D8615" t="s">
        <v>3</v>
      </c>
      <c r="E8615">
        <v>25</v>
      </c>
      <c r="F8615" t="s">
        <v>11406</v>
      </c>
      <c r="G8615">
        <v>-4.1823356515700003E-2</v>
      </c>
    </row>
    <row r="8616" spans="1:7" x14ac:dyDescent="0.2">
      <c r="A8616" t="str">
        <f t="shared" si="730"/>
        <v>MRPL55</v>
      </c>
      <c r="B8616" t="s">
        <v>35</v>
      </c>
      <c r="C8616">
        <v>228296795</v>
      </c>
      <c r="D8616" t="s">
        <v>3</v>
      </c>
      <c r="E8616">
        <v>24</v>
      </c>
      <c r="F8616" t="s">
        <v>11407</v>
      </c>
      <c r="G8616">
        <v>1.297178398</v>
      </c>
    </row>
    <row r="8617" spans="1:7" x14ac:dyDescent="0.2">
      <c r="A8617" t="str">
        <f t="shared" si="730"/>
        <v>MRPL55</v>
      </c>
      <c r="B8617" t="s">
        <v>35</v>
      </c>
      <c r="C8617">
        <v>228296552</v>
      </c>
      <c r="D8617" t="s">
        <v>3</v>
      </c>
      <c r="E8617">
        <v>24</v>
      </c>
      <c r="F8617" t="s">
        <v>11408</v>
      </c>
      <c r="G8617">
        <v>-2.3959255242700001E-2</v>
      </c>
    </row>
    <row r="8618" spans="1:7" x14ac:dyDescent="0.2">
      <c r="A8618" t="str">
        <f t="shared" si="730"/>
        <v>MRPL55</v>
      </c>
      <c r="B8618" t="s">
        <v>35</v>
      </c>
      <c r="C8618">
        <v>228296798</v>
      </c>
      <c r="D8618" t="s">
        <v>8</v>
      </c>
      <c r="E8618">
        <v>26</v>
      </c>
      <c r="F8618" t="s">
        <v>11409</v>
      </c>
      <c r="G8618">
        <v>0.12937340112500001</v>
      </c>
    </row>
    <row r="8619" spans="1:7" x14ac:dyDescent="0.2">
      <c r="A8619" t="str">
        <f t="shared" si="730"/>
        <v>MRPL55</v>
      </c>
      <c r="B8619" t="s">
        <v>35</v>
      </c>
      <c r="C8619">
        <v>228296591</v>
      </c>
      <c r="D8619" t="s">
        <v>8</v>
      </c>
      <c r="E8619">
        <v>24</v>
      </c>
      <c r="F8619" t="s">
        <v>11410</v>
      </c>
      <c r="G8619">
        <v>0.260762095666</v>
      </c>
    </row>
    <row r="8620" spans="1:7" x14ac:dyDescent="0.2">
      <c r="A8620" t="str">
        <f t="shared" si="730"/>
        <v>MRPL55</v>
      </c>
      <c r="B8620" t="s">
        <v>35</v>
      </c>
      <c r="C8620">
        <v>228296568</v>
      </c>
      <c r="D8620" t="s">
        <v>8</v>
      </c>
      <c r="E8620">
        <v>24</v>
      </c>
      <c r="F8620" t="s">
        <v>11411</v>
      </c>
      <c r="G8620">
        <v>0.15917457525699999</v>
      </c>
    </row>
    <row r="8621" spans="1:7" x14ac:dyDescent="0.2">
      <c r="A8621" t="str">
        <f t="shared" si="730"/>
        <v>MRPL55</v>
      </c>
      <c r="B8621" t="s">
        <v>35</v>
      </c>
      <c r="C8621">
        <v>228296545</v>
      </c>
      <c r="D8621" t="s">
        <v>8</v>
      </c>
      <c r="E8621">
        <v>24</v>
      </c>
      <c r="F8621" t="s">
        <v>11412</v>
      </c>
      <c r="G8621">
        <v>-7.1564604976000007E-2</v>
      </c>
    </row>
    <row r="8622" spans="1:7" x14ac:dyDescent="0.2">
      <c r="A8622" t="str">
        <f t="shared" si="730"/>
        <v>MRPL55</v>
      </c>
      <c r="B8622" t="s">
        <v>35</v>
      </c>
      <c r="C8622">
        <v>228296504</v>
      </c>
      <c r="D8622" t="s">
        <v>8</v>
      </c>
      <c r="E8622">
        <v>23</v>
      </c>
      <c r="F8622" t="s">
        <v>11413</v>
      </c>
      <c r="G8622">
        <v>9.3275732860900004E-2</v>
      </c>
    </row>
    <row r="8623" spans="1:7" x14ac:dyDescent="0.2">
      <c r="A8623" t="str">
        <f t="shared" si="730"/>
        <v>MRPL55</v>
      </c>
      <c r="B8623" t="s">
        <v>35</v>
      </c>
      <c r="C8623">
        <v>228296448</v>
      </c>
      <c r="D8623" t="s">
        <v>8</v>
      </c>
      <c r="E8623">
        <v>23</v>
      </c>
      <c r="F8623" t="s">
        <v>11414</v>
      </c>
      <c r="G8623">
        <v>0.24525547211400001</v>
      </c>
    </row>
    <row r="8624" spans="1:7" x14ac:dyDescent="0.2">
      <c r="A8624" t="str">
        <f t="shared" si="730"/>
        <v>MRPL55</v>
      </c>
      <c r="B8624" t="s">
        <v>35</v>
      </c>
      <c r="C8624">
        <v>228296447</v>
      </c>
      <c r="D8624" t="s">
        <v>8</v>
      </c>
      <c r="E8624">
        <v>27</v>
      </c>
      <c r="F8624" t="s">
        <v>11415</v>
      </c>
      <c r="G8624">
        <v>9.0844025552799995E-2</v>
      </c>
    </row>
    <row r="8625" spans="1:7" x14ac:dyDescent="0.2">
      <c r="A8625" t="str">
        <f t="shared" si="730"/>
        <v>MRPL55</v>
      </c>
      <c r="B8625" t="s">
        <v>35</v>
      </c>
      <c r="C8625">
        <v>228296343</v>
      </c>
      <c r="D8625" t="s">
        <v>8</v>
      </c>
      <c r="E8625">
        <v>27</v>
      </c>
      <c r="F8625" t="s">
        <v>11416</v>
      </c>
      <c r="G8625">
        <v>4.4850717485600003E-2</v>
      </c>
    </row>
    <row r="8626" spans="1:7" x14ac:dyDescent="0.2">
      <c r="A8626" t="str">
        <f t="shared" si="730"/>
        <v>MRPL55</v>
      </c>
      <c r="B8626" t="s">
        <v>35</v>
      </c>
      <c r="C8626">
        <v>228296987</v>
      </c>
      <c r="D8626" t="s">
        <v>3</v>
      </c>
      <c r="E8626">
        <v>22</v>
      </c>
      <c r="F8626" t="s">
        <v>11417</v>
      </c>
      <c r="G8626">
        <v>1.16206922916E-2</v>
      </c>
    </row>
    <row r="8627" spans="1:7" x14ac:dyDescent="0.2">
      <c r="A8627" t="str">
        <f t="shared" si="730"/>
        <v>MRPL55</v>
      </c>
      <c r="B8627" t="s">
        <v>35</v>
      </c>
      <c r="C8627">
        <v>228297005</v>
      </c>
      <c r="D8627" t="s">
        <v>8</v>
      </c>
      <c r="E8627">
        <v>24</v>
      </c>
      <c r="F8627" t="s">
        <v>11418</v>
      </c>
      <c r="G8627">
        <v>-6.2027444052300002E-3</v>
      </c>
    </row>
    <row r="8628" spans="1:7" x14ac:dyDescent="0.2">
      <c r="A8628" t="str">
        <f t="shared" si="730"/>
        <v>MRPL55</v>
      </c>
      <c r="B8628" t="s">
        <v>35</v>
      </c>
      <c r="C8628">
        <v>228296909</v>
      </c>
      <c r="D8628" t="s">
        <v>3</v>
      </c>
      <c r="E8628">
        <v>23</v>
      </c>
      <c r="F8628" t="s">
        <v>11419</v>
      </c>
      <c r="G8628">
        <v>1.04104429468</v>
      </c>
    </row>
    <row r="8629" spans="1:7" x14ac:dyDescent="0.2">
      <c r="A8629" t="str">
        <f t="shared" si="730"/>
        <v>MRPL55</v>
      </c>
      <c r="B8629" t="s">
        <v>35</v>
      </c>
      <c r="C8629">
        <v>228296532</v>
      </c>
      <c r="D8629" t="s">
        <v>3</v>
      </c>
      <c r="E8629">
        <v>26</v>
      </c>
      <c r="F8629" t="s">
        <v>11420</v>
      </c>
      <c r="G8629">
        <v>-8.5355997846799994E-2</v>
      </c>
    </row>
    <row r="8630" spans="1:7" x14ac:dyDescent="0.2">
      <c r="A8630" t="str">
        <f t="shared" si="730"/>
        <v>MRPL55</v>
      </c>
      <c r="B8630" t="s">
        <v>35</v>
      </c>
      <c r="C8630">
        <v>228296936</v>
      </c>
      <c r="D8630" t="s">
        <v>3</v>
      </c>
      <c r="E8630">
        <v>23</v>
      </c>
      <c r="F8630" t="s">
        <v>11421</v>
      </c>
      <c r="G8630">
        <v>0.61534954169599998</v>
      </c>
    </row>
    <row r="8631" spans="1:7" x14ac:dyDescent="0.2">
      <c r="A8631" t="str">
        <f t="shared" si="730"/>
        <v>MRPL55</v>
      </c>
      <c r="B8631" t="s">
        <v>35</v>
      </c>
      <c r="C8631">
        <v>228296442</v>
      </c>
      <c r="D8631" t="s">
        <v>3</v>
      </c>
      <c r="E8631">
        <v>26</v>
      </c>
      <c r="F8631" t="s">
        <v>11422</v>
      </c>
      <c r="G8631">
        <v>4.3404532325299998E-2</v>
      </c>
    </row>
    <row r="8632" spans="1:7" x14ac:dyDescent="0.2">
      <c r="A8632" t="str">
        <f t="shared" si="730"/>
        <v>MRPL55</v>
      </c>
      <c r="B8632" t="s">
        <v>35</v>
      </c>
      <c r="C8632">
        <v>228296304</v>
      </c>
      <c r="D8632" t="s">
        <v>3</v>
      </c>
      <c r="E8632">
        <v>26</v>
      </c>
      <c r="F8632" t="s">
        <v>11423</v>
      </c>
      <c r="G8632">
        <v>-6.5812926710899999E-2</v>
      </c>
    </row>
    <row r="8633" spans="1:7" x14ac:dyDescent="0.2">
      <c r="A8633" t="str">
        <f t="shared" si="730"/>
        <v>MRPL55</v>
      </c>
      <c r="B8633" t="s">
        <v>35</v>
      </c>
      <c r="C8633">
        <v>228296844</v>
      </c>
      <c r="D8633" t="s">
        <v>3</v>
      </c>
      <c r="E8633">
        <v>24</v>
      </c>
      <c r="F8633" t="s">
        <v>11424</v>
      </c>
      <c r="G8633">
        <v>3.7667277516700002E-3</v>
      </c>
    </row>
    <row r="8634" spans="1:7" x14ac:dyDescent="0.2">
      <c r="A8634" t="str">
        <f t="shared" si="730"/>
        <v>MRPL55</v>
      </c>
      <c r="B8634" t="s">
        <v>35</v>
      </c>
      <c r="C8634">
        <v>228296623</v>
      </c>
      <c r="D8634" t="s">
        <v>3</v>
      </c>
      <c r="E8634">
        <v>24</v>
      </c>
      <c r="F8634" t="s">
        <v>11425</v>
      </c>
      <c r="G8634">
        <v>0.234953805737</v>
      </c>
    </row>
    <row r="8635" spans="1:7" x14ac:dyDescent="0.2">
      <c r="A8635" t="str">
        <f t="shared" si="730"/>
        <v>MRPL55</v>
      </c>
      <c r="B8635" t="s">
        <v>35</v>
      </c>
      <c r="C8635">
        <v>228296708</v>
      </c>
      <c r="D8635" t="s">
        <v>3</v>
      </c>
      <c r="E8635">
        <v>26</v>
      </c>
      <c r="F8635" t="s">
        <v>11426</v>
      </c>
      <c r="G8635">
        <v>-0.117426643995</v>
      </c>
    </row>
    <row r="8636" spans="1:7" x14ac:dyDescent="0.2">
      <c r="A8636" t="str">
        <f t="shared" si="730"/>
        <v>MRPL55</v>
      </c>
      <c r="B8636" t="s">
        <v>35</v>
      </c>
      <c r="C8636">
        <v>228296611</v>
      </c>
      <c r="D8636" t="s">
        <v>3</v>
      </c>
      <c r="E8636">
        <v>26</v>
      </c>
      <c r="F8636" t="s">
        <v>11427</v>
      </c>
      <c r="G8636">
        <v>0.26983167360600002</v>
      </c>
    </row>
    <row r="8637" spans="1:7" x14ac:dyDescent="0.2">
      <c r="A8637" t="str">
        <f t="shared" si="730"/>
        <v>MRPL55</v>
      </c>
      <c r="B8637" t="s">
        <v>35</v>
      </c>
      <c r="C8637">
        <v>228296786</v>
      </c>
      <c r="D8637" t="s">
        <v>3</v>
      </c>
      <c r="E8637">
        <v>24</v>
      </c>
      <c r="F8637" t="s">
        <v>11428</v>
      </c>
      <c r="G8637">
        <v>0.66177730731999995</v>
      </c>
    </row>
    <row r="8638" spans="1:7" x14ac:dyDescent="0.2">
      <c r="A8638" t="str">
        <f t="shared" si="730"/>
        <v>MRPL55</v>
      </c>
      <c r="B8638" t="s">
        <v>35</v>
      </c>
      <c r="C8638">
        <v>228296713</v>
      </c>
      <c r="D8638" t="s">
        <v>3</v>
      </c>
      <c r="E8638">
        <v>27</v>
      </c>
      <c r="F8638" t="s">
        <v>11429</v>
      </c>
      <c r="G8638">
        <v>0.17957751366800001</v>
      </c>
    </row>
    <row r="8639" spans="1:7" x14ac:dyDescent="0.2">
      <c r="A8639" t="str">
        <f t="shared" ref="A8639:A8648" si="731">"MRPL9"</f>
        <v>MRPL9</v>
      </c>
      <c r="B8639" t="s">
        <v>35</v>
      </c>
      <c r="C8639">
        <v>151736074</v>
      </c>
      <c r="D8639" t="s">
        <v>8</v>
      </c>
      <c r="E8639">
        <v>24</v>
      </c>
      <c r="F8639" t="s">
        <v>11430</v>
      </c>
      <c r="G8639">
        <v>0.116586357554</v>
      </c>
    </row>
    <row r="8640" spans="1:7" x14ac:dyDescent="0.2">
      <c r="A8640" t="str">
        <f t="shared" si="731"/>
        <v>MRPL9</v>
      </c>
      <c r="B8640" t="s">
        <v>35</v>
      </c>
      <c r="C8640">
        <v>151735835</v>
      </c>
      <c r="D8640" t="s">
        <v>8</v>
      </c>
      <c r="E8640">
        <v>24</v>
      </c>
      <c r="F8640" t="s">
        <v>11431</v>
      </c>
      <c r="G8640">
        <v>2.5786691958499999E-2</v>
      </c>
    </row>
    <row r="8641" spans="1:7" x14ac:dyDescent="0.2">
      <c r="A8641" t="str">
        <f t="shared" si="731"/>
        <v>MRPL9</v>
      </c>
      <c r="B8641" t="s">
        <v>35</v>
      </c>
      <c r="C8641">
        <v>151736015</v>
      </c>
      <c r="D8641" t="s">
        <v>3</v>
      </c>
      <c r="E8641">
        <v>24</v>
      </c>
      <c r="F8641" t="s">
        <v>11432</v>
      </c>
      <c r="G8641">
        <v>0.92847822070700003</v>
      </c>
    </row>
    <row r="8642" spans="1:7" x14ac:dyDescent="0.2">
      <c r="A8642" t="str">
        <f t="shared" si="731"/>
        <v>MRPL9</v>
      </c>
      <c r="B8642" t="s">
        <v>35</v>
      </c>
      <c r="C8642">
        <v>151736027</v>
      </c>
      <c r="D8642" t="s">
        <v>3</v>
      </c>
      <c r="E8642">
        <v>21</v>
      </c>
      <c r="F8642" t="s">
        <v>11433</v>
      </c>
      <c r="G8642">
        <v>4.3777478049300003E-2</v>
      </c>
    </row>
    <row r="8643" spans="1:7" x14ac:dyDescent="0.2">
      <c r="A8643" t="str">
        <f t="shared" si="731"/>
        <v>MRPL9</v>
      </c>
      <c r="B8643" t="s">
        <v>35</v>
      </c>
      <c r="C8643">
        <v>151735862</v>
      </c>
      <c r="D8643" t="s">
        <v>3</v>
      </c>
      <c r="E8643">
        <v>24</v>
      </c>
      <c r="F8643" t="s">
        <v>11434</v>
      </c>
      <c r="G8643">
        <v>1.3514357273199999</v>
      </c>
    </row>
    <row r="8644" spans="1:7" x14ac:dyDescent="0.2">
      <c r="A8644" t="str">
        <f t="shared" si="731"/>
        <v>MRPL9</v>
      </c>
      <c r="B8644" t="s">
        <v>35</v>
      </c>
      <c r="C8644">
        <v>151735848</v>
      </c>
      <c r="D8644" t="s">
        <v>3</v>
      </c>
      <c r="E8644">
        <v>24</v>
      </c>
      <c r="F8644" t="s">
        <v>11435</v>
      </c>
      <c r="G8644">
        <v>-6.6071434279999994E-2</v>
      </c>
    </row>
    <row r="8645" spans="1:7" x14ac:dyDescent="0.2">
      <c r="A8645" t="str">
        <f t="shared" si="731"/>
        <v>MRPL9</v>
      </c>
      <c r="B8645" t="s">
        <v>35</v>
      </c>
      <c r="C8645">
        <v>151735776</v>
      </c>
      <c r="D8645" t="s">
        <v>3</v>
      </c>
      <c r="E8645">
        <v>24</v>
      </c>
      <c r="F8645" t="s">
        <v>11436</v>
      </c>
      <c r="G8645">
        <v>0.60082302072100002</v>
      </c>
    </row>
    <row r="8646" spans="1:7" x14ac:dyDescent="0.2">
      <c r="A8646" t="str">
        <f t="shared" si="731"/>
        <v>MRPL9</v>
      </c>
      <c r="B8646" t="s">
        <v>35</v>
      </c>
      <c r="C8646">
        <v>151735739</v>
      </c>
      <c r="D8646" t="s">
        <v>3</v>
      </c>
      <c r="E8646">
        <v>24</v>
      </c>
      <c r="F8646" t="s">
        <v>11437</v>
      </c>
      <c r="G8646">
        <v>2.7364764585599999E-2</v>
      </c>
    </row>
    <row r="8647" spans="1:7" x14ac:dyDescent="0.2">
      <c r="A8647" t="str">
        <f t="shared" si="731"/>
        <v>MRPL9</v>
      </c>
      <c r="B8647" t="s">
        <v>35</v>
      </c>
      <c r="C8647">
        <v>151735926</v>
      </c>
      <c r="D8647" t="s">
        <v>3</v>
      </c>
      <c r="E8647">
        <v>23</v>
      </c>
      <c r="F8647" t="s">
        <v>11438</v>
      </c>
      <c r="G8647">
        <v>0.72008605197200004</v>
      </c>
    </row>
    <row r="8648" spans="1:7" x14ac:dyDescent="0.2">
      <c r="A8648" t="str">
        <f t="shared" si="731"/>
        <v>MRPL9</v>
      </c>
      <c r="B8648" t="s">
        <v>35</v>
      </c>
      <c r="C8648">
        <v>151735990</v>
      </c>
      <c r="D8648" t="s">
        <v>3</v>
      </c>
      <c r="E8648">
        <v>24</v>
      </c>
      <c r="F8648" t="s">
        <v>11439</v>
      </c>
      <c r="G8648">
        <v>0.62974379316999995</v>
      </c>
    </row>
    <row r="8649" spans="1:7" x14ac:dyDescent="0.2">
      <c r="A8649" t="str">
        <f t="shared" ref="A8649:A8657" si="732">"MRPS10"</f>
        <v>MRPS10</v>
      </c>
      <c r="B8649" t="s">
        <v>75</v>
      </c>
      <c r="C8649">
        <v>42185446</v>
      </c>
      <c r="D8649" t="s">
        <v>8</v>
      </c>
      <c r="E8649">
        <v>24</v>
      </c>
      <c r="F8649" t="s">
        <v>11440</v>
      </c>
      <c r="G8649">
        <v>7.7660203329400004E-2</v>
      </c>
    </row>
    <row r="8650" spans="1:7" x14ac:dyDescent="0.2">
      <c r="A8650" t="str">
        <f t="shared" si="732"/>
        <v>MRPS10</v>
      </c>
      <c r="B8650" t="s">
        <v>75</v>
      </c>
      <c r="C8650">
        <v>42185510</v>
      </c>
      <c r="D8650" t="s">
        <v>3</v>
      </c>
      <c r="E8650">
        <v>24</v>
      </c>
      <c r="F8650" t="s">
        <v>11441</v>
      </c>
      <c r="G8650">
        <v>0.25139357015500002</v>
      </c>
    </row>
    <row r="8651" spans="1:7" x14ac:dyDescent="0.2">
      <c r="A8651" t="str">
        <f t="shared" si="732"/>
        <v>MRPS10</v>
      </c>
      <c r="B8651" t="s">
        <v>75</v>
      </c>
      <c r="C8651">
        <v>42185521</v>
      </c>
      <c r="D8651" t="s">
        <v>3</v>
      </c>
      <c r="E8651">
        <v>23</v>
      </c>
      <c r="F8651" t="s">
        <v>11442</v>
      </c>
      <c r="G8651">
        <v>0.82459178241800002</v>
      </c>
    </row>
    <row r="8652" spans="1:7" x14ac:dyDescent="0.2">
      <c r="A8652" t="str">
        <f t="shared" si="732"/>
        <v>MRPS10</v>
      </c>
      <c r="B8652" t="s">
        <v>75</v>
      </c>
      <c r="C8652">
        <v>42185527</v>
      </c>
      <c r="D8652" t="s">
        <v>3</v>
      </c>
      <c r="E8652">
        <v>23</v>
      </c>
      <c r="F8652" t="s">
        <v>11443</v>
      </c>
      <c r="G8652">
        <v>1.2645105943099999</v>
      </c>
    </row>
    <row r="8653" spans="1:7" x14ac:dyDescent="0.2">
      <c r="A8653" t="str">
        <f t="shared" si="732"/>
        <v>MRPS10</v>
      </c>
      <c r="B8653" t="s">
        <v>75</v>
      </c>
      <c r="C8653">
        <v>42185532</v>
      </c>
      <c r="D8653" t="s">
        <v>3</v>
      </c>
      <c r="E8653">
        <v>24</v>
      </c>
      <c r="F8653" t="s">
        <v>11444</v>
      </c>
      <c r="G8653">
        <v>0.73512061955899999</v>
      </c>
    </row>
    <row r="8654" spans="1:7" x14ac:dyDescent="0.2">
      <c r="A8654" t="str">
        <f t="shared" si="732"/>
        <v>MRPS10</v>
      </c>
      <c r="B8654" t="s">
        <v>75</v>
      </c>
      <c r="C8654">
        <v>42185564</v>
      </c>
      <c r="D8654" t="s">
        <v>3</v>
      </c>
      <c r="E8654">
        <v>24</v>
      </c>
      <c r="F8654" t="s">
        <v>11445</v>
      </c>
      <c r="G8654">
        <v>-9.2216323323499994E-2</v>
      </c>
    </row>
    <row r="8655" spans="1:7" x14ac:dyDescent="0.2">
      <c r="A8655" t="str">
        <f t="shared" si="732"/>
        <v>MRPS10</v>
      </c>
      <c r="B8655" t="s">
        <v>75</v>
      </c>
      <c r="C8655">
        <v>42185580</v>
      </c>
      <c r="D8655" t="s">
        <v>3</v>
      </c>
      <c r="E8655">
        <v>23</v>
      </c>
      <c r="F8655" t="s">
        <v>11446</v>
      </c>
      <c r="G8655">
        <v>0.91089762327599999</v>
      </c>
    </row>
    <row r="8656" spans="1:7" x14ac:dyDescent="0.2">
      <c r="A8656" t="str">
        <f t="shared" si="732"/>
        <v>MRPS10</v>
      </c>
      <c r="B8656" t="s">
        <v>75</v>
      </c>
      <c r="C8656">
        <v>42185591</v>
      </c>
      <c r="D8656" t="s">
        <v>3</v>
      </c>
      <c r="E8656">
        <v>24</v>
      </c>
      <c r="F8656" t="s">
        <v>11447</v>
      </c>
      <c r="G8656">
        <v>0.143808509611</v>
      </c>
    </row>
    <row r="8657" spans="1:7" x14ac:dyDescent="0.2">
      <c r="A8657" t="str">
        <f t="shared" si="732"/>
        <v>MRPS10</v>
      </c>
      <c r="B8657" t="s">
        <v>75</v>
      </c>
      <c r="C8657">
        <v>42185631</v>
      </c>
      <c r="D8657" t="s">
        <v>8</v>
      </c>
      <c r="E8657">
        <v>24</v>
      </c>
      <c r="F8657" t="s">
        <v>11448</v>
      </c>
      <c r="G8657">
        <v>4.5887506861600001E-2</v>
      </c>
    </row>
    <row r="8658" spans="1:7" x14ac:dyDescent="0.2">
      <c r="A8658" t="str">
        <f t="shared" ref="A8658:A8667" si="733">"MRPS11"</f>
        <v>MRPS11</v>
      </c>
      <c r="B8658" t="s">
        <v>514</v>
      </c>
      <c r="C8658">
        <v>89010977</v>
      </c>
      <c r="D8658" t="s">
        <v>8</v>
      </c>
      <c r="E8658">
        <v>24</v>
      </c>
      <c r="F8658" t="s">
        <v>11449</v>
      </c>
      <c r="G8658">
        <v>0.68019153319699999</v>
      </c>
    </row>
    <row r="8659" spans="1:7" x14ac:dyDescent="0.2">
      <c r="A8659" t="str">
        <f t="shared" si="733"/>
        <v>MRPS11</v>
      </c>
      <c r="B8659" t="s">
        <v>514</v>
      </c>
      <c r="C8659">
        <v>89010969</v>
      </c>
      <c r="D8659" t="s">
        <v>8</v>
      </c>
      <c r="E8659">
        <v>25</v>
      </c>
      <c r="F8659" t="s">
        <v>11450</v>
      </c>
      <c r="G8659">
        <v>0.85587791348700004</v>
      </c>
    </row>
    <row r="8660" spans="1:7" x14ac:dyDescent="0.2">
      <c r="A8660" t="str">
        <f t="shared" si="733"/>
        <v>MRPS11</v>
      </c>
      <c r="B8660" t="s">
        <v>514</v>
      </c>
      <c r="C8660">
        <v>89010954</v>
      </c>
      <c r="D8660" t="s">
        <v>8</v>
      </c>
      <c r="E8660">
        <v>23</v>
      </c>
      <c r="F8660" t="s">
        <v>11451</v>
      </c>
      <c r="G8660">
        <v>0.92256204000599995</v>
      </c>
    </row>
    <row r="8661" spans="1:7" x14ac:dyDescent="0.2">
      <c r="A8661" t="str">
        <f t="shared" si="733"/>
        <v>MRPS11</v>
      </c>
      <c r="B8661" t="s">
        <v>514</v>
      </c>
      <c r="C8661">
        <v>89010934</v>
      </c>
      <c r="D8661" t="s">
        <v>8</v>
      </c>
      <c r="E8661">
        <v>23</v>
      </c>
      <c r="F8661" t="s">
        <v>11452</v>
      </c>
      <c r="G8661">
        <v>1.2215600465100001</v>
      </c>
    </row>
    <row r="8662" spans="1:7" x14ac:dyDescent="0.2">
      <c r="A8662" t="str">
        <f t="shared" si="733"/>
        <v>MRPS11</v>
      </c>
      <c r="B8662" t="s">
        <v>514</v>
      </c>
      <c r="C8662">
        <v>89010895</v>
      </c>
      <c r="D8662" t="s">
        <v>8</v>
      </c>
      <c r="E8662">
        <v>23</v>
      </c>
      <c r="F8662" t="s">
        <v>11453</v>
      </c>
      <c r="G8662">
        <v>0.61852036918200004</v>
      </c>
    </row>
    <row r="8663" spans="1:7" x14ac:dyDescent="0.2">
      <c r="A8663" t="str">
        <f t="shared" si="733"/>
        <v>MRPS11</v>
      </c>
      <c r="B8663" t="s">
        <v>514</v>
      </c>
      <c r="C8663">
        <v>89010722</v>
      </c>
      <c r="D8663" t="s">
        <v>8</v>
      </c>
      <c r="E8663">
        <v>24</v>
      </c>
      <c r="F8663" t="s">
        <v>11454</v>
      </c>
      <c r="G8663">
        <v>5.41580238342E-2</v>
      </c>
    </row>
    <row r="8664" spans="1:7" x14ac:dyDescent="0.2">
      <c r="A8664" t="str">
        <f t="shared" si="733"/>
        <v>MRPS11</v>
      </c>
      <c r="B8664" t="s">
        <v>514</v>
      </c>
      <c r="C8664">
        <v>89010892</v>
      </c>
      <c r="D8664" t="s">
        <v>3</v>
      </c>
      <c r="E8664">
        <v>22</v>
      </c>
      <c r="F8664" t="s">
        <v>11455</v>
      </c>
      <c r="G8664">
        <v>0.316709218653</v>
      </c>
    </row>
    <row r="8665" spans="1:7" x14ac:dyDescent="0.2">
      <c r="A8665" t="str">
        <f t="shared" si="733"/>
        <v>MRPS11</v>
      </c>
      <c r="B8665" t="s">
        <v>514</v>
      </c>
      <c r="C8665">
        <v>89010867</v>
      </c>
      <c r="D8665" t="s">
        <v>3</v>
      </c>
      <c r="E8665">
        <v>24</v>
      </c>
      <c r="F8665" t="s">
        <v>11456</v>
      </c>
      <c r="G8665">
        <v>0.14178066815400001</v>
      </c>
    </row>
    <row r="8666" spans="1:7" x14ac:dyDescent="0.2">
      <c r="A8666" t="str">
        <f t="shared" si="733"/>
        <v>MRPS11</v>
      </c>
      <c r="B8666" t="s">
        <v>514</v>
      </c>
      <c r="C8666">
        <v>89010765</v>
      </c>
      <c r="D8666" t="s">
        <v>3</v>
      </c>
      <c r="E8666">
        <v>24</v>
      </c>
      <c r="F8666" t="s">
        <v>11457</v>
      </c>
      <c r="G8666">
        <v>3.3156152753800001E-3</v>
      </c>
    </row>
    <row r="8667" spans="1:7" x14ac:dyDescent="0.2">
      <c r="A8667" t="str">
        <f t="shared" si="733"/>
        <v>MRPS11</v>
      </c>
      <c r="B8667" t="s">
        <v>514</v>
      </c>
      <c r="C8667">
        <v>89010706</v>
      </c>
      <c r="D8667" t="s">
        <v>3</v>
      </c>
      <c r="E8667">
        <v>24</v>
      </c>
      <c r="F8667" t="s">
        <v>11458</v>
      </c>
      <c r="G8667">
        <v>0.13162542217500001</v>
      </c>
    </row>
    <row r="8668" spans="1:7" x14ac:dyDescent="0.2">
      <c r="A8668" t="str">
        <f t="shared" ref="A8668:A8687" si="734">"MRPS12"</f>
        <v>MRPS12</v>
      </c>
      <c r="B8668" t="s">
        <v>245</v>
      </c>
      <c r="C8668">
        <v>39421856</v>
      </c>
      <c r="D8668" t="s">
        <v>8</v>
      </c>
      <c r="E8668">
        <v>24</v>
      </c>
      <c r="F8668" t="s">
        <v>11459</v>
      </c>
      <c r="G8668">
        <v>0.24618551100399999</v>
      </c>
    </row>
    <row r="8669" spans="1:7" x14ac:dyDescent="0.2">
      <c r="A8669" t="str">
        <f t="shared" si="734"/>
        <v>MRPS12</v>
      </c>
      <c r="B8669" t="s">
        <v>245</v>
      </c>
      <c r="C8669">
        <v>39421867</v>
      </c>
      <c r="D8669" t="s">
        <v>8</v>
      </c>
      <c r="E8669">
        <v>24</v>
      </c>
      <c r="F8669" t="s">
        <v>11460</v>
      </c>
      <c r="G8669">
        <v>7.4292205808199993E-2</v>
      </c>
    </row>
    <row r="8670" spans="1:7" x14ac:dyDescent="0.2">
      <c r="A8670" t="str">
        <f t="shared" si="734"/>
        <v>MRPS12</v>
      </c>
      <c r="B8670" t="s">
        <v>245</v>
      </c>
      <c r="C8670">
        <v>39421308</v>
      </c>
      <c r="D8670" t="s">
        <v>3</v>
      </c>
      <c r="E8670">
        <v>25</v>
      </c>
      <c r="F8670" t="s">
        <v>11461</v>
      </c>
      <c r="G8670">
        <v>3.9794085237699998E-2</v>
      </c>
    </row>
    <row r="8671" spans="1:7" x14ac:dyDescent="0.2">
      <c r="A8671" t="str">
        <f t="shared" si="734"/>
        <v>MRPS12</v>
      </c>
      <c r="B8671" t="s">
        <v>245</v>
      </c>
      <c r="C8671">
        <v>39421326</v>
      </c>
      <c r="D8671" t="s">
        <v>3</v>
      </c>
      <c r="E8671">
        <v>24</v>
      </c>
      <c r="F8671" t="s">
        <v>11462</v>
      </c>
      <c r="G8671">
        <v>2.9833060255300001E-2</v>
      </c>
    </row>
    <row r="8672" spans="1:7" x14ac:dyDescent="0.2">
      <c r="A8672" t="str">
        <f t="shared" si="734"/>
        <v>MRPS12</v>
      </c>
      <c r="B8672" t="s">
        <v>245</v>
      </c>
      <c r="C8672">
        <v>39421346</v>
      </c>
      <c r="D8672" t="s">
        <v>3</v>
      </c>
      <c r="E8672">
        <v>22</v>
      </c>
      <c r="F8672" t="s">
        <v>11463</v>
      </c>
      <c r="G8672">
        <v>8.6876382154200002E-2</v>
      </c>
    </row>
    <row r="8673" spans="1:7" x14ac:dyDescent="0.2">
      <c r="A8673" t="str">
        <f t="shared" si="734"/>
        <v>MRPS12</v>
      </c>
      <c r="B8673" t="s">
        <v>245</v>
      </c>
      <c r="C8673">
        <v>39421382</v>
      </c>
      <c r="D8673" t="s">
        <v>3</v>
      </c>
      <c r="E8673">
        <v>24</v>
      </c>
      <c r="F8673" t="s">
        <v>11464</v>
      </c>
      <c r="G8673">
        <v>3.4347300929900001E-2</v>
      </c>
    </row>
    <row r="8674" spans="1:7" x14ac:dyDescent="0.2">
      <c r="A8674" t="str">
        <f t="shared" si="734"/>
        <v>MRPS12</v>
      </c>
      <c r="B8674" t="s">
        <v>245</v>
      </c>
      <c r="C8674">
        <v>39421318</v>
      </c>
      <c r="D8674" t="s">
        <v>8</v>
      </c>
      <c r="E8674">
        <v>24</v>
      </c>
      <c r="F8674" t="s">
        <v>11465</v>
      </c>
      <c r="G8674">
        <v>0.57680389230100004</v>
      </c>
    </row>
    <row r="8675" spans="1:7" x14ac:dyDescent="0.2">
      <c r="A8675" t="str">
        <f t="shared" si="734"/>
        <v>MRPS12</v>
      </c>
      <c r="B8675" t="s">
        <v>245</v>
      </c>
      <c r="C8675">
        <v>39421660</v>
      </c>
      <c r="D8675" t="s">
        <v>3</v>
      </c>
      <c r="E8675">
        <v>24</v>
      </c>
      <c r="F8675" t="s">
        <v>11466</v>
      </c>
      <c r="G8675">
        <v>0.54274681198399999</v>
      </c>
    </row>
    <row r="8676" spans="1:7" x14ac:dyDescent="0.2">
      <c r="A8676" t="str">
        <f t="shared" si="734"/>
        <v>MRPS12</v>
      </c>
      <c r="B8676" t="s">
        <v>245</v>
      </c>
      <c r="C8676">
        <v>39421811</v>
      </c>
      <c r="D8676" t="s">
        <v>8</v>
      </c>
      <c r="E8676">
        <v>24</v>
      </c>
      <c r="F8676" t="s">
        <v>11467</v>
      </c>
      <c r="G8676">
        <v>0.83156441388900004</v>
      </c>
    </row>
    <row r="8677" spans="1:7" x14ac:dyDescent="0.2">
      <c r="A8677" t="str">
        <f t="shared" si="734"/>
        <v>MRPS12</v>
      </c>
      <c r="B8677" t="s">
        <v>245</v>
      </c>
      <c r="C8677">
        <v>39421445</v>
      </c>
      <c r="D8677" t="s">
        <v>3</v>
      </c>
      <c r="E8677">
        <v>21</v>
      </c>
      <c r="F8677" t="s">
        <v>11468</v>
      </c>
      <c r="G8677">
        <v>7.6333440608699996E-2</v>
      </c>
    </row>
    <row r="8678" spans="1:7" x14ac:dyDescent="0.2">
      <c r="A8678" t="str">
        <f t="shared" si="734"/>
        <v>MRPS12</v>
      </c>
      <c r="B8678" t="s">
        <v>245</v>
      </c>
      <c r="C8678">
        <v>39421765</v>
      </c>
      <c r="D8678" t="s">
        <v>8</v>
      </c>
      <c r="E8678">
        <v>21</v>
      </c>
      <c r="F8678" t="s">
        <v>11469</v>
      </c>
      <c r="G8678">
        <v>4.9284945577300003E-2</v>
      </c>
    </row>
    <row r="8679" spans="1:7" x14ac:dyDescent="0.2">
      <c r="A8679" t="str">
        <f t="shared" si="734"/>
        <v>MRPS12</v>
      </c>
      <c r="B8679" t="s">
        <v>245</v>
      </c>
      <c r="C8679">
        <v>39421732</v>
      </c>
      <c r="D8679" t="s">
        <v>8</v>
      </c>
      <c r="E8679">
        <v>24</v>
      </c>
      <c r="F8679" t="s">
        <v>11470</v>
      </c>
      <c r="G8679">
        <v>-2.7188390989799999E-4</v>
      </c>
    </row>
    <row r="8680" spans="1:7" x14ac:dyDescent="0.2">
      <c r="A8680" t="str">
        <f t="shared" si="734"/>
        <v>MRPS12</v>
      </c>
      <c r="B8680" t="s">
        <v>245</v>
      </c>
      <c r="C8680">
        <v>39421628</v>
      </c>
      <c r="D8680" t="s">
        <v>8</v>
      </c>
      <c r="E8680">
        <v>23</v>
      </c>
      <c r="F8680" t="s">
        <v>11471</v>
      </c>
      <c r="G8680">
        <v>1.5916316938099999</v>
      </c>
    </row>
    <row r="8681" spans="1:7" x14ac:dyDescent="0.2">
      <c r="A8681" t="str">
        <f t="shared" si="734"/>
        <v>MRPS12</v>
      </c>
      <c r="B8681" t="s">
        <v>245</v>
      </c>
      <c r="C8681">
        <v>39421393</v>
      </c>
      <c r="D8681" t="s">
        <v>8</v>
      </c>
      <c r="E8681">
        <v>23</v>
      </c>
      <c r="F8681" t="s">
        <v>11472</v>
      </c>
      <c r="G8681">
        <v>4.3535229959599998E-2</v>
      </c>
    </row>
    <row r="8682" spans="1:7" x14ac:dyDescent="0.2">
      <c r="A8682" t="str">
        <f t="shared" si="734"/>
        <v>MRPS12</v>
      </c>
      <c r="B8682" t="s">
        <v>245</v>
      </c>
      <c r="C8682">
        <v>39421345</v>
      </c>
      <c r="D8682" t="s">
        <v>8</v>
      </c>
      <c r="E8682">
        <v>24</v>
      </c>
      <c r="F8682" t="s">
        <v>11473</v>
      </c>
      <c r="G8682">
        <v>8.3807841477699999E-2</v>
      </c>
    </row>
    <row r="8683" spans="1:7" x14ac:dyDescent="0.2">
      <c r="A8683" t="str">
        <f t="shared" si="734"/>
        <v>MRPS12</v>
      </c>
      <c r="B8683" t="s">
        <v>245</v>
      </c>
      <c r="C8683">
        <v>39421872</v>
      </c>
      <c r="D8683" t="s">
        <v>8</v>
      </c>
      <c r="E8683">
        <v>24</v>
      </c>
      <c r="F8683" t="s">
        <v>11474</v>
      </c>
      <c r="G8683">
        <v>9.4601606506700006E-2</v>
      </c>
    </row>
    <row r="8684" spans="1:7" x14ac:dyDescent="0.2">
      <c r="A8684" t="str">
        <f t="shared" si="734"/>
        <v>MRPS12</v>
      </c>
      <c r="B8684" t="s">
        <v>245</v>
      </c>
      <c r="C8684">
        <v>39421250</v>
      </c>
      <c r="D8684" t="s">
        <v>8</v>
      </c>
      <c r="E8684">
        <v>22</v>
      </c>
      <c r="F8684" t="s">
        <v>11475</v>
      </c>
      <c r="G8684">
        <v>-6.4421561862400001E-2</v>
      </c>
    </row>
    <row r="8685" spans="1:7" x14ac:dyDescent="0.2">
      <c r="A8685" t="str">
        <f t="shared" si="734"/>
        <v>MRPS12</v>
      </c>
      <c r="B8685" t="s">
        <v>245</v>
      </c>
      <c r="C8685">
        <v>39421788</v>
      </c>
      <c r="D8685" t="s">
        <v>8</v>
      </c>
      <c r="E8685">
        <v>24</v>
      </c>
      <c r="F8685" t="s">
        <v>11476</v>
      </c>
      <c r="G8685">
        <v>3.9341071024499998E-2</v>
      </c>
    </row>
    <row r="8686" spans="1:7" x14ac:dyDescent="0.2">
      <c r="A8686" t="str">
        <f t="shared" si="734"/>
        <v>MRPS12</v>
      </c>
      <c r="B8686" t="s">
        <v>245</v>
      </c>
      <c r="C8686">
        <v>39421210</v>
      </c>
      <c r="D8686" t="s">
        <v>8</v>
      </c>
      <c r="E8686">
        <v>24</v>
      </c>
      <c r="F8686" t="s">
        <v>11477</v>
      </c>
      <c r="G8686">
        <v>4.0146898472000002E-2</v>
      </c>
    </row>
    <row r="8687" spans="1:7" x14ac:dyDescent="0.2">
      <c r="A8687" t="str">
        <f t="shared" si="734"/>
        <v>MRPS12</v>
      </c>
      <c r="B8687" t="s">
        <v>245</v>
      </c>
      <c r="C8687">
        <v>39421689</v>
      </c>
      <c r="D8687" t="s">
        <v>3</v>
      </c>
      <c r="E8687">
        <v>23</v>
      </c>
      <c r="F8687" t="s">
        <v>11478</v>
      </c>
      <c r="G8687">
        <v>0.343756460569</v>
      </c>
    </row>
    <row r="8688" spans="1:7" x14ac:dyDescent="0.2">
      <c r="A8688" t="str">
        <f t="shared" ref="A8688:A8697" si="735">"MRPS14"</f>
        <v>MRPS14</v>
      </c>
      <c r="B8688" t="s">
        <v>35</v>
      </c>
      <c r="C8688">
        <v>174992466</v>
      </c>
      <c r="D8688" t="s">
        <v>8</v>
      </c>
      <c r="E8688">
        <v>24</v>
      </c>
      <c r="F8688" t="s">
        <v>11479</v>
      </c>
      <c r="G8688">
        <v>0.12297751691599999</v>
      </c>
    </row>
    <row r="8689" spans="1:7" x14ac:dyDescent="0.2">
      <c r="A8689" t="str">
        <f t="shared" si="735"/>
        <v>MRPS14</v>
      </c>
      <c r="B8689" t="s">
        <v>35</v>
      </c>
      <c r="C8689">
        <v>174992536</v>
      </c>
      <c r="D8689" t="s">
        <v>8</v>
      </c>
      <c r="E8689">
        <v>24</v>
      </c>
      <c r="F8689" t="s">
        <v>11480</v>
      </c>
      <c r="G8689">
        <v>0.71701783429300003</v>
      </c>
    </row>
    <row r="8690" spans="1:7" x14ac:dyDescent="0.2">
      <c r="A8690" t="str">
        <f t="shared" si="735"/>
        <v>MRPS14</v>
      </c>
      <c r="B8690" t="s">
        <v>35</v>
      </c>
      <c r="C8690">
        <v>174992610</v>
      </c>
      <c r="D8690" t="s">
        <v>8</v>
      </c>
      <c r="E8690">
        <v>23</v>
      </c>
      <c r="F8690" t="s">
        <v>11481</v>
      </c>
      <c r="G8690">
        <v>2.6090240422700001E-2</v>
      </c>
    </row>
    <row r="8691" spans="1:7" x14ac:dyDescent="0.2">
      <c r="A8691" t="str">
        <f t="shared" si="735"/>
        <v>MRPS14</v>
      </c>
      <c r="B8691" t="s">
        <v>35</v>
      </c>
      <c r="C8691">
        <v>174992422</v>
      </c>
      <c r="D8691" t="s">
        <v>8</v>
      </c>
      <c r="E8691">
        <v>24</v>
      </c>
      <c r="F8691" t="s">
        <v>11482</v>
      </c>
      <c r="G8691">
        <v>0.446625016002</v>
      </c>
    </row>
    <row r="8692" spans="1:7" x14ac:dyDescent="0.2">
      <c r="A8692" t="str">
        <f t="shared" si="735"/>
        <v>MRPS14</v>
      </c>
      <c r="B8692" t="s">
        <v>35</v>
      </c>
      <c r="C8692">
        <v>174992399</v>
      </c>
      <c r="D8692" t="s">
        <v>8</v>
      </c>
      <c r="E8692">
        <v>24</v>
      </c>
      <c r="F8692" t="s">
        <v>11483</v>
      </c>
      <c r="G8692">
        <v>5.1458729048699997E-2</v>
      </c>
    </row>
    <row r="8693" spans="1:7" x14ac:dyDescent="0.2">
      <c r="A8693" t="str">
        <f t="shared" si="735"/>
        <v>MRPS14</v>
      </c>
      <c r="B8693" t="s">
        <v>35</v>
      </c>
      <c r="C8693">
        <v>174992566</v>
      </c>
      <c r="D8693" t="s">
        <v>3</v>
      </c>
      <c r="E8693">
        <v>24</v>
      </c>
      <c r="F8693" t="s">
        <v>11484</v>
      </c>
      <c r="G8693">
        <v>0.55400317504700003</v>
      </c>
    </row>
    <row r="8694" spans="1:7" x14ac:dyDescent="0.2">
      <c r="A8694" t="str">
        <f t="shared" si="735"/>
        <v>MRPS14</v>
      </c>
      <c r="B8694" t="s">
        <v>35</v>
      </c>
      <c r="C8694">
        <v>174992537</v>
      </c>
      <c r="D8694" t="s">
        <v>3</v>
      </c>
      <c r="E8694">
        <v>23</v>
      </c>
      <c r="F8694" t="s">
        <v>11485</v>
      </c>
      <c r="G8694">
        <v>1.18983791504</v>
      </c>
    </row>
    <row r="8695" spans="1:7" x14ac:dyDescent="0.2">
      <c r="A8695" t="str">
        <f t="shared" si="735"/>
        <v>MRPS14</v>
      </c>
      <c r="B8695" t="s">
        <v>35</v>
      </c>
      <c r="C8695">
        <v>174992406</v>
      </c>
      <c r="D8695" t="s">
        <v>3</v>
      </c>
      <c r="E8695">
        <v>24</v>
      </c>
      <c r="F8695" t="s">
        <v>11486</v>
      </c>
      <c r="G8695">
        <v>0.34958915564800003</v>
      </c>
    </row>
    <row r="8696" spans="1:7" x14ac:dyDescent="0.2">
      <c r="A8696" t="str">
        <f t="shared" si="735"/>
        <v>MRPS14</v>
      </c>
      <c r="B8696" t="s">
        <v>35</v>
      </c>
      <c r="C8696">
        <v>174992389</v>
      </c>
      <c r="D8696" t="s">
        <v>3</v>
      </c>
      <c r="E8696">
        <v>23</v>
      </c>
      <c r="F8696" t="s">
        <v>11487</v>
      </c>
      <c r="G8696">
        <v>0.59809511372299995</v>
      </c>
    </row>
    <row r="8697" spans="1:7" x14ac:dyDescent="0.2">
      <c r="A8697" t="str">
        <f t="shared" si="735"/>
        <v>MRPS14</v>
      </c>
      <c r="B8697" t="s">
        <v>35</v>
      </c>
      <c r="C8697">
        <v>174992444</v>
      </c>
      <c r="D8697" t="s">
        <v>8</v>
      </c>
      <c r="E8697">
        <v>24</v>
      </c>
      <c r="F8697" t="s">
        <v>11488</v>
      </c>
      <c r="G8697">
        <v>1.09314425066</v>
      </c>
    </row>
    <row r="8698" spans="1:7" x14ac:dyDescent="0.2">
      <c r="A8698" t="str">
        <f t="shared" ref="A8698:A8706" si="736">"MRPS15"</f>
        <v>MRPS15</v>
      </c>
      <c r="B8698" t="s">
        <v>35</v>
      </c>
      <c r="C8698">
        <v>36930057</v>
      </c>
      <c r="D8698" t="s">
        <v>8</v>
      </c>
      <c r="E8698">
        <v>23</v>
      </c>
      <c r="F8698" t="s">
        <v>11489</v>
      </c>
      <c r="G8698">
        <v>3.5922348265900003E-2</v>
      </c>
    </row>
    <row r="8699" spans="1:7" x14ac:dyDescent="0.2">
      <c r="A8699" t="str">
        <f t="shared" si="736"/>
        <v>MRPS15</v>
      </c>
      <c r="B8699" t="s">
        <v>35</v>
      </c>
      <c r="C8699">
        <v>36929962</v>
      </c>
      <c r="D8699" t="s">
        <v>8</v>
      </c>
      <c r="E8699">
        <v>24</v>
      </c>
      <c r="F8699" t="s">
        <v>11490</v>
      </c>
      <c r="G8699">
        <v>9.99682085498E-3</v>
      </c>
    </row>
    <row r="8700" spans="1:7" x14ac:dyDescent="0.2">
      <c r="A8700" t="str">
        <f t="shared" si="736"/>
        <v>MRPS15</v>
      </c>
      <c r="B8700" t="s">
        <v>35</v>
      </c>
      <c r="C8700">
        <v>36929947</v>
      </c>
      <c r="D8700" t="s">
        <v>8</v>
      </c>
      <c r="E8700">
        <v>23</v>
      </c>
      <c r="F8700" t="s">
        <v>11491</v>
      </c>
      <c r="G8700">
        <v>0.43775043913799999</v>
      </c>
    </row>
    <row r="8701" spans="1:7" x14ac:dyDescent="0.2">
      <c r="A8701" t="str">
        <f t="shared" si="736"/>
        <v>MRPS15</v>
      </c>
      <c r="B8701" t="s">
        <v>35</v>
      </c>
      <c r="C8701">
        <v>36929822</v>
      </c>
      <c r="D8701" t="s">
        <v>8</v>
      </c>
      <c r="E8701">
        <v>24</v>
      </c>
      <c r="F8701" t="s">
        <v>11492</v>
      </c>
      <c r="G8701">
        <v>-4.8838852236799998E-2</v>
      </c>
    </row>
    <row r="8702" spans="1:7" x14ac:dyDescent="0.2">
      <c r="A8702" t="str">
        <f t="shared" si="736"/>
        <v>MRPS15</v>
      </c>
      <c r="B8702" t="s">
        <v>35</v>
      </c>
      <c r="C8702">
        <v>36929914</v>
      </c>
      <c r="D8702" t="s">
        <v>3</v>
      </c>
      <c r="E8702">
        <v>23</v>
      </c>
      <c r="F8702" t="s">
        <v>11493</v>
      </c>
      <c r="G8702">
        <v>1.0187345196399999</v>
      </c>
    </row>
    <row r="8703" spans="1:7" x14ac:dyDescent="0.2">
      <c r="A8703" t="str">
        <f t="shared" si="736"/>
        <v>MRPS15</v>
      </c>
      <c r="B8703" t="s">
        <v>35</v>
      </c>
      <c r="C8703">
        <v>36929762</v>
      </c>
      <c r="D8703" t="s">
        <v>3</v>
      </c>
      <c r="E8703">
        <v>24</v>
      </c>
      <c r="F8703" t="s">
        <v>11494</v>
      </c>
      <c r="G8703">
        <v>3.9565873526799999E-3</v>
      </c>
    </row>
    <row r="8704" spans="1:7" x14ac:dyDescent="0.2">
      <c r="A8704" t="str">
        <f t="shared" si="736"/>
        <v>MRPS15</v>
      </c>
      <c r="B8704" t="s">
        <v>35</v>
      </c>
      <c r="C8704">
        <v>36929805</v>
      </c>
      <c r="D8704" t="s">
        <v>3</v>
      </c>
      <c r="E8704">
        <v>23</v>
      </c>
      <c r="F8704" t="s">
        <v>11495</v>
      </c>
      <c r="G8704">
        <v>1.5435150412200001</v>
      </c>
    </row>
    <row r="8705" spans="1:7" x14ac:dyDescent="0.2">
      <c r="A8705" t="str">
        <f t="shared" si="736"/>
        <v>MRPS15</v>
      </c>
      <c r="B8705" t="s">
        <v>35</v>
      </c>
      <c r="C8705">
        <v>36929789</v>
      </c>
      <c r="D8705" t="s">
        <v>3</v>
      </c>
      <c r="E8705">
        <v>24</v>
      </c>
      <c r="F8705" t="s">
        <v>11496</v>
      </c>
      <c r="G8705">
        <v>1.8562673302699999E-2</v>
      </c>
    </row>
    <row r="8706" spans="1:7" x14ac:dyDescent="0.2">
      <c r="A8706" t="str">
        <f t="shared" si="736"/>
        <v>MRPS15</v>
      </c>
      <c r="B8706" t="s">
        <v>35</v>
      </c>
      <c r="C8706">
        <v>36929858</v>
      </c>
      <c r="D8706" t="s">
        <v>3</v>
      </c>
      <c r="E8706">
        <v>24</v>
      </c>
      <c r="F8706" t="s">
        <v>11497</v>
      </c>
      <c r="G8706">
        <v>6.6238490762900004E-2</v>
      </c>
    </row>
    <row r="8707" spans="1:7" x14ac:dyDescent="0.2">
      <c r="A8707" t="str">
        <f t="shared" ref="A8707:A8715" si="737">"MRPS16"</f>
        <v>MRPS16</v>
      </c>
      <c r="B8707" t="s">
        <v>372</v>
      </c>
      <c r="C8707">
        <v>75012351</v>
      </c>
      <c r="D8707" t="s">
        <v>8</v>
      </c>
      <c r="E8707">
        <v>22</v>
      </c>
      <c r="F8707" t="s">
        <v>11498</v>
      </c>
      <c r="G8707">
        <v>0.91513566578100003</v>
      </c>
    </row>
    <row r="8708" spans="1:7" x14ac:dyDescent="0.2">
      <c r="A8708" t="str">
        <f t="shared" si="737"/>
        <v>MRPS16</v>
      </c>
      <c r="B8708" t="s">
        <v>372</v>
      </c>
      <c r="C8708">
        <v>75012231</v>
      </c>
      <c r="D8708" t="s">
        <v>8</v>
      </c>
      <c r="E8708">
        <v>23</v>
      </c>
      <c r="F8708" t="s">
        <v>11499</v>
      </c>
      <c r="G8708">
        <v>0.76957188505999996</v>
      </c>
    </row>
    <row r="8709" spans="1:7" x14ac:dyDescent="0.2">
      <c r="A8709" t="str">
        <f t="shared" si="737"/>
        <v>MRPS16</v>
      </c>
      <c r="B8709" t="s">
        <v>372</v>
      </c>
      <c r="C8709">
        <v>75012464</v>
      </c>
      <c r="D8709" t="s">
        <v>3</v>
      </c>
      <c r="E8709">
        <v>24</v>
      </c>
      <c r="F8709" t="s">
        <v>11500</v>
      </c>
      <c r="G8709">
        <v>0.13982339435300001</v>
      </c>
    </row>
    <row r="8710" spans="1:7" x14ac:dyDescent="0.2">
      <c r="A8710" t="str">
        <f t="shared" si="737"/>
        <v>MRPS16</v>
      </c>
      <c r="B8710" t="s">
        <v>372</v>
      </c>
      <c r="C8710">
        <v>75012444</v>
      </c>
      <c r="D8710" t="s">
        <v>3</v>
      </c>
      <c r="E8710">
        <v>23</v>
      </c>
      <c r="F8710" t="s">
        <v>11501</v>
      </c>
      <c r="G8710">
        <v>-6.1429265998399998E-2</v>
      </c>
    </row>
    <row r="8711" spans="1:7" x14ac:dyDescent="0.2">
      <c r="A8711" t="str">
        <f t="shared" si="737"/>
        <v>MRPS16</v>
      </c>
      <c r="B8711" t="s">
        <v>372</v>
      </c>
      <c r="C8711">
        <v>75012360</v>
      </c>
      <c r="D8711" t="s">
        <v>3</v>
      </c>
      <c r="E8711">
        <v>23</v>
      </c>
      <c r="F8711" t="s">
        <v>11502</v>
      </c>
      <c r="G8711">
        <v>1.07992822288</v>
      </c>
    </row>
    <row r="8712" spans="1:7" x14ac:dyDescent="0.2">
      <c r="A8712" t="str">
        <f t="shared" si="737"/>
        <v>MRPS16</v>
      </c>
      <c r="B8712" t="s">
        <v>372</v>
      </c>
      <c r="C8712">
        <v>75012183</v>
      </c>
      <c r="D8712" t="s">
        <v>3</v>
      </c>
      <c r="E8712">
        <v>24</v>
      </c>
      <c r="F8712" t="s">
        <v>11503</v>
      </c>
      <c r="G8712">
        <v>1.0049361113399999</v>
      </c>
    </row>
    <row r="8713" spans="1:7" x14ac:dyDescent="0.2">
      <c r="A8713" t="str">
        <f t="shared" si="737"/>
        <v>MRPS16</v>
      </c>
      <c r="B8713" t="s">
        <v>372</v>
      </c>
      <c r="C8713">
        <v>75012178</v>
      </c>
      <c r="D8713" t="s">
        <v>3</v>
      </c>
      <c r="E8713">
        <v>24</v>
      </c>
      <c r="F8713" t="s">
        <v>11504</v>
      </c>
      <c r="G8713">
        <v>1.8857972361400001E-2</v>
      </c>
    </row>
    <row r="8714" spans="1:7" x14ac:dyDescent="0.2">
      <c r="A8714" t="str">
        <f t="shared" si="737"/>
        <v>MRPS16</v>
      </c>
      <c r="B8714" t="s">
        <v>372</v>
      </c>
      <c r="C8714">
        <v>75012169</v>
      </c>
      <c r="D8714" t="s">
        <v>3</v>
      </c>
      <c r="E8714">
        <v>23</v>
      </c>
      <c r="F8714" t="s">
        <v>11505</v>
      </c>
      <c r="G8714">
        <v>0.451156631531</v>
      </c>
    </row>
    <row r="8715" spans="1:7" x14ac:dyDescent="0.2">
      <c r="A8715" t="str">
        <f t="shared" si="737"/>
        <v>MRPS16</v>
      </c>
      <c r="B8715" t="s">
        <v>372</v>
      </c>
      <c r="C8715">
        <v>75012347</v>
      </c>
      <c r="D8715" t="s">
        <v>3</v>
      </c>
      <c r="E8715">
        <v>24</v>
      </c>
      <c r="F8715" t="s">
        <v>11506</v>
      </c>
      <c r="G8715">
        <v>8.03732321274E-3</v>
      </c>
    </row>
    <row r="8716" spans="1:7" x14ac:dyDescent="0.2">
      <c r="A8716" t="str">
        <f t="shared" ref="A8716:A8722" si="738">"MRPS17"</f>
        <v>MRPS17</v>
      </c>
      <c r="B8716" t="s">
        <v>2</v>
      </c>
      <c r="C8716">
        <v>56019559</v>
      </c>
      <c r="D8716" t="s">
        <v>8</v>
      </c>
      <c r="E8716">
        <v>24</v>
      </c>
      <c r="F8716" t="s">
        <v>11507</v>
      </c>
      <c r="G8716">
        <v>0.411266709713</v>
      </c>
    </row>
    <row r="8717" spans="1:7" x14ac:dyDescent="0.2">
      <c r="A8717" t="str">
        <f t="shared" si="738"/>
        <v>MRPS17</v>
      </c>
      <c r="B8717" t="s">
        <v>2</v>
      </c>
      <c r="C8717">
        <v>56019674</v>
      </c>
      <c r="D8717" t="s">
        <v>8</v>
      </c>
      <c r="E8717">
        <v>24</v>
      </c>
      <c r="F8717" t="s">
        <v>11508</v>
      </c>
      <c r="G8717">
        <v>-2.4227042548299999E-3</v>
      </c>
    </row>
    <row r="8718" spans="1:7" x14ac:dyDescent="0.2">
      <c r="A8718" t="str">
        <f t="shared" si="738"/>
        <v>MRPS17</v>
      </c>
      <c r="B8718" t="s">
        <v>2</v>
      </c>
      <c r="C8718">
        <v>56019547</v>
      </c>
      <c r="D8718" t="s">
        <v>3</v>
      </c>
      <c r="E8718">
        <v>21</v>
      </c>
      <c r="F8718" t="s">
        <v>11509</v>
      </c>
      <c r="G8718">
        <v>1.0966980454399999</v>
      </c>
    </row>
    <row r="8719" spans="1:7" x14ac:dyDescent="0.2">
      <c r="A8719" t="str">
        <f t="shared" si="738"/>
        <v>MRPS17</v>
      </c>
      <c r="B8719" t="s">
        <v>2</v>
      </c>
      <c r="C8719">
        <v>56019714</v>
      </c>
      <c r="D8719" t="s">
        <v>3</v>
      </c>
      <c r="E8719">
        <v>22</v>
      </c>
      <c r="F8719" t="s">
        <v>11510</v>
      </c>
      <c r="G8719">
        <v>-2.48145641231E-2</v>
      </c>
    </row>
    <row r="8720" spans="1:7" x14ac:dyDescent="0.2">
      <c r="A8720" t="str">
        <f t="shared" si="738"/>
        <v>MRPS17</v>
      </c>
      <c r="B8720" t="s">
        <v>2</v>
      </c>
      <c r="C8720">
        <v>56019539</v>
      </c>
      <c r="D8720" t="s">
        <v>8</v>
      </c>
      <c r="E8720">
        <v>22</v>
      </c>
      <c r="F8720" t="s">
        <v>11511</v>
      </c>
      <c r="G8720">
        <v>0.67832989663200005</v>
      </c>
    </row>
    <row r="8721" spans="1:7" x14ac:dyDescent="0.2">
      <c r="A8721" t="str">
        <f t="shared" si="738"/>
        <v>MRPS17</v>
      </c>
      <c r="B8721" t="s">
        <v>2</v>
      </c>
      <c r="C8721">
        <v>56019658</v>
      </c>
      <c r="D8721" t="s">
        <v>8</v>
      </c>
      <c r="E8721">
        <v>24</v>
      </c>
      <c r="F8721" t="s">
        <v>11512</v>
      </c>
      <c r="G8721">
        <v>0.91974676308100001</v>
      </c>
    </row>
    <row r="8722" spans="1:7" x14ac:dyDescent="0.2">
      <c r="A8722" t="str">
        <f t="shared" si="738"/>
        <v>MRPS17</v>
      </c>
      <c r="B8722" t="s">
        <v>2</v>
      </c>
      <c r="C8722">
        <v>56019617</v>
      </c>
      <c r="D8722" t="s">
        <v>8</v>
      </c>
      <c r="E8722">
        <v>24</v>
      </c>
      <c r="F8722" t="s">
        <v>11513</v>
      </c>
      <c r="G8722">
        <v>0.98355519147799997</v>
      </c>
    </row>
    <row r="8723" spans="1:7" x14ac:dyDescent="0.2">
      <c r="A8723" t="str">
        <f t="shared" ref="A8723:A8732" si="739">"MRPS18A"</f>
        <v>MRPS18A</v>
      </c>
      <c r="B8723" t="s">
        <v>75</v>
      </c>
      <c r="C8723">
        <v>43655279</v>
      </c>
      <c r="D8723" t="s">
        <v>8</v>
      </c>
      <c r="E8723">
        <v>23</v>
      </c>
      <c r="F8723" t="s">
        <v>11514</v>
      </c>
      <c r="G8723">
        <v>0.18985449941499999</v>
      </c>
    </row>
    <row r="8724" spans="1:7" x14ac:dyDescent="0.2">
      <c r="A8724" t="str">
        <f t="shared" si="739"/>
        <v>MRPS18A</v>
      </c>
      <c r="B8724" t="s">
        <v>75</v>
      </c>
      <c r="C8724">
        <v>43655455</v>
      </c>
      <c r="D8724" t="s">
        <v>3</v>
      </c>
      <c r="E8724">
        <v>24</v>
      </c>
      <c r="F8724" t="s">
        <v>11515</v>
      </c>
      <c r="G8724">
        <v>0.39310494510100003</v>
      </c>
    </row>
    <row r="8725" spans="1:7" x14ac:dyDescent="0.2">
      <c r="A8725" t="str">
        <f t="shared" si="739"/>
        <v>MRPS18A</v>
      </c>
      <c r="B8725" t="s">
        <v>75</v>
      </c>
      <c r="C8725">
        <v>43655465</v>
      </c>
      <c r="D8725" t="s">
        <v>3</v>
      </c>
      <c r="E8725">
        <v>24</v>
      </c>
      <c r="F8725" t="s">
        <v>11516</v>
      </c>
      <c r="G8725">
        <v>1.3609432933500001</v>
      </c>
    </row>
    <row r="8726" spans="1:7" x14ac:dyDescent="0.2">
      <c r="A8726" t="str">
        <f t="shared" si="739"/>
        <v>MRPS18A</v>
      </c>
      <c r="B8726" t="s">
        <v>75</v>
      </c>
      <c r="C8726">
        <v>43655549</v>
      </c>
      <c r="D8726" t="s">
        <v>3</v>
      </c>
      <c r="E8726">
        <v>24</v>
      </c>
      <c r="F8726" t="s">
        <v>11517</v>
      </c>
      <c r="G8726">
        <v>0.19614720259000001</v>
      </c>
    </row>
    <row r="8727" spans="1:7" x14ac:dyDescent="0.2">
      <c r="A8727" t="str">
        <f t="shared" si="739"/>
        <v>MRPS18A</v>
      </c>
      <c r="B8727" t="s">
        <v>75</v>
      </c>
      <c r="C8727">
        <v>43655555</v>
      </c>
      <c r="D8727" t="s">
        <v>3</v>
      </c>
      <c r="E8727">
        <v>21</v>
      </c>
      <c r="F8727" t="s">
        <v>11518</v>
      </c>
      <c r="G8727">
        <v>0.649678672294</v>
      </c>
    </row>
    <row r="8728" spans="1:7" x14ac:dyDescent="0.2">
      <c r="A8728" t="str">
        <f t="shared" si="739"/>
        <v>MRPS18A</v>
      </c>
      <c r="B8728" t="s">
        <v>75</v>
      </c>
      <c r="C8728">
        <v>43655258</v>
      </c>
      <c r="D8728" t="s">
        <v>8</v>
      </c>
      <c r="E8728">
        <v>24</v>
      </c>
      <c r="F8728" t="s">
        <v>11519</v>
      </c>
      <c r="G8728">
        <v>0.151704247391</v>
      </c>
    </row>
    <row r="8729" spans="1:7" x14ac:dyDescent="0.2">
      <c r="A8729" t="str">
        <f t="shared" si="739"/>
        <v>MRPS18A</v>
      </c>
      <c r="B8729" t="s">
        <v>75</v>
      </c>
      <c r="C8729">
        <v>43655471</v>
      </c>
      <c r="D8729" t="s">
        <v>8</v>
      </c>
      <c r="E8729">
        <v>24</v>
      </c>
      <c r="F8729" t="s">
        <v>11520</v>
      </c>
      <c r="G8729">
        <v>0.80780180689199999</v>
      </c>
    </row>
    <row r="8730" spans="1:7" x14ac:dyDescent="0.2">
      <c r="A8730" t="str">
        <f t="shared" si="739"/>
        <v>MRPS18A</v>
      </c>
      <c r="B8730" t="s">
        <v>75</v>
      </c>
      <c r="C8730">
        <v>43655340</v>
      </c>
      <c r="D8730" t="s">
        <v>8</v>
      </c>
      <c r="E8730">
        <v>22</v>
      </c>
      <c r="F8730" t="s">
        <v>11521</v>
      </c>
      <c r="G8730">
        <v>0.83125489976099998</v>
      </c>
    </row>
    <row r="8731" spans="1:7" x14ac:dyDescent="0.2">
      <c r="A8731" t="str">
        <f t="shared" si="739"/>
        <v>MRPS18A</v>
      </c>
      <c r="B8731" t="s">
        <v>75</v>
      </c>
      <c r="C8731">
        <v>43655382</v>
      </c>
      <c r="D8731" t="s">
        <v>8</v>
      </c>
      <c r="E8731">
        <v>24</v>
      </c>
      <c r="F8731" t="s">
        <v>11522</v>
      </c>
      <c r="G8731">
        <v>-1.41740704852E-2</v>
      </c>
    </row>
    <row r="8732" spans="1:7" x14ac:dyDescent="0.2">
      <c r="A8732" t="str">
        <f t="shared" si="739"/>
        <v>MRPS18A</v>
      </c>
      <c r="B8732" t="s">
        <v>75</v>
      </c>
      <c r="C8732">
        <v>43655453</v>
      </c>
      <c r="D8732" t="s">
        <v>8</v>
      </c>
      <c r="E8732">
        <v>23</v>
      </c>
      <c r="F8732" t="s">
        <v>11523</v>
      </c>
      <c r="G8732">
        <v>2.47358312009E-4</v>
      </c>
    </row>
    <row r="8733" spans="1:7" x14ac:dyDescent="0.2">
      <c r="A8733" t="str">
        <f t="shared" ref="A8733:A8742" si="740">"MRPS18B"</f>
        <v>MRPS18B</v>
      </c>
      <c r="B8733" t="s">
        <v>75</v>
      </c>
      <c r="C8733">
        <v>30585536</v>
      </c>
      <c r="D8733" t="s">
        <v>8</v>
      </c>
      <c r="E8733">
        <v>24</v>
      </c>
      <c r="F8733" t="s">
        <v>11524</v>
      </c>
      <c r="G8733">
        <v>0.242094693991</v>
      </c>
    </row>
    <row r="8734" spans="1:7" x14ac:dyDescent="0.2">
      <c r="A8734" t="str">
        <f t="shared" si="740"/>
        <v>MRPS18B</v>
      </c>
      <c r="B8734" t="s">
        <v>75</v>
      </c>
      <c r="C8734">
        <v>30585748</v>
      </c>
      <c r="D8734" t="s">
        <v>3</v>
      </c>
      <c r="E8734">
        <v>23</v>
      </c>
      <c r="F8734" t="s">
        <v>11525</v>
      </c>
      <c r="G8734">
        <v>-4.3460351346900003E-2</v>
      </c>
    </row>
    <row r="8735" spans="1:7" x14ac:dyDescent="0.2">
      <c r="A8735" t="str">
        <f t="shared" si="740"/>
        <v>MRPS18B</v>
      </c>
      <c r="B8735" t="s">
        <v>75</v>
      </c>
      <c r="C8735">
        <v>30585664</v>
      </c>
      <c r="D8735" t="s">
        <v>3</v>
      </c>
      <c r="E8735">
        <v>24</v>
      </c>
      <c r="F8735" t="s">
        <v>11526</v>
      </c>
      <c r="G8735">
        <v>1.9401720206799999</v>
      </c>
    </row>
    <row r="8736" spans="1:7" x14ac:dyDescent="0.2">
      <c r="A8736" t="str">
        <f t="shared" si="740"/>
        <v>MRPS18B</v>
      </c>
      <c r="B8736" t="s">
        <v>75</v>
      </c>
      <c r="C8736">
        <v>30585521</v>
      </c>
      <c r="D8736" t="s">
        <v>3</v>
      </c>
      <c r="E8736">
        <v>23</v>
      </c>
      <c r="F8736" t="s">
        <v>11527</v>
      </c>
      <c r="G8736">
        <v>0.17372153396100001</v>
      </c>
    </row>
    <row r="8737" spans="1:7" x14ac:dyDescent="0.2">
      <c r="A8737" t="str">
        <f t="shared" si="740"/>
        <v>MRPS18B</v>
      </c>
      <c r="B8737" t="s">
        <v>75</v>
      </c>
      <c r="C8737">
        <v>30585542</v>
      </c>
      <c r="D8737" t="s">
        <v>3</v>
      </c>
      <c r="E8737">
        <v>23</v>
      </c>
      <c r="F8737" t="s">
        <v>11528</v>
      </c>
      <c r="G8737">
        <v>0.218536328167</v>
      </c>
    </row>
    <row r="8738" spans="1:7" x14ac:dyDescent="0.2">
      <c r="A8738" t="str">
        <f t="shared" si="740"/>
        <v>MRPS18B</v>
      </c>
      <c r="B8738" t="s">
        <v>75</v>
      </c>
      <c r="C8738">
        <v>30585645</v>
      </c>
      <c r="D8738" t="s">
        <v>8</v>
      </c>
      <c r="E8738">
        <v>23</v>
      </c>
      <c r="F8738" t="s">
        <v>11529</v>
      </c>
      <c r="G8738">
        <v>0.81773328532599998</v>
      </c>
    </row>
    <row r="8739" spans="1:7" x14ac:dyDescent="0.2">
      <c r="A8739" t="str">
        <f t="shared" si="740"/>
        <v>MRPS18B</v>
      </c>
      <c r="B8739" t="s">
        <v>75</v>
      </c>
      <c r="C8739">
        <v>30585504</v>
      </c>
      <c r="D8739" t="s">
        <v>3</v>
      </c>
      <c r="E8739">
        <v>23</v>
      </c>
      <c r="F8739" t="s">
        <v>11530</v>
      </c>
      <c r="G8739">
        <v>2.0021297820800001E-2</v>
      </c>
    </row>
    <row r="8740" spans="1:7" x14ac:dyDescent="0.2">
      <c r="A8740" t="str">
        <f t="shared" si="740"/>
        <v>MRPS18B</v>
      </c>
      <c r="B8740" t="s">
        <v>75</v>
      </c>
      <c r="C8740">
        <v>30585494</v>
      </c>
      <c r="D8740" t="s">
        <v>3</v>
      </c>
      <c r="E8740">
        <v>24</v>
      </c>
      <c r="F8740" t="s">
        <v>11531</v>
      </c>
      <c r="G8740">
        <v>0.13251632577299999</v>
      </c>
    </row>
    <row r="8741" spans="1:7" x14ac:dyDescent="0.2">
      <c r="A8741" t="str">
        <f t="shared" si="740"/>
        <v>MRPS18B</v>
      </c>
      <c r="B8741" t="s">
        <v>75</v>
      </c>
      <c r="C8741">
        <v>30585677</v>
      </c>
      <c r="D8741" t="s">
        <v>8</v>
      </c>
      <c r="E8741">
        <v>24</v>
      </c>
      <c r="F8741" t="s">
        <v>11532</v>
      </c>
      <c r="G8741">
        <v>0.20952047810900001</v>
      </c>
    </row>
    <row r="8742" spans="1:7" x14ac:dyDescent="0.2">
      <c r="A8742" t="str">
        <f t="shared" si="740"/>
        <v>MRPS18B</v>
      </c>
      <c r="B8742" t="s">
        <v>75</v>
      </c>
      <c r="C8742">
        <v>30585575</v>
      </c>
      <c r="D8742" t="s">
        <v>3</v>
      </c>
      <c r="E8742">
        <v>24</v>
      </c>
      <c r="F8742" t="s">
        <v>11533</v>
      </c>
      <c r="G8742">
        <v>0.16774282150399999</v>
      </c>
    </row>
    <row r="8743" spans="1:7" x14ac:dyDescent="0.2">
      <c r="A8743" t="str">
        <f t="shared" ref="A8743:A8751" si="741">"MRPS18C"</f>
        <v>MRPS18C</v>
      </c>
      <c r="B8743" t="s">
        <v>24</v>
      </c>
      <c r="C8743">
        <v>84377189</v>
      </c>
      <c r="D8743" t="s">
        <v>8</v>
      </c>
      <c r="E8743">
        <v>23</v>
      </c>
      <c r="F8743" t="s">
        <v>11534</v>
      </c>
      <c r="G8743">
        <v>0.756221576038</v>
      </c>
    </row>
    <row r="8744" spans="1:7" x14ac:dyDescent="0.2">
      <c r="A8744" t="str">
        <f t="shared" si="741"/>
        <v>MRPS18C</v>
      </c>
      <c r="B8744" t="s">
        <v>24</v>
      </c>
      <c r="C8744">
        <v>84377162</v>
      </c>
      <c r="D8744" t="s">
        <v>8</v>
      </c>
      <c r="E8744">
        <v>24</v>
      </c>
      <c r="F8744" t="s">
        <v>11535</v>
      </c>
      <c r="G8744">
        <v>1.54476179648</v>
      </c>
    </row>
    <row r="8745" spans="1:7" x14ac:dyDescent="0.2">
      <c r="A8745" t="str">
        <f t="shared" si="741"/>
        <v>MRPS18C</v>
      </c>
      <c r="B8745" t="s">
        <v>24</v>
      </c>
      <c r="C8745">
        <v>84377110</v>
      </c>
      <c r="D8745" t="s">
        <v>8</v>
      </c>
      <c r="E8745">
        <v>24</v>
      </c>
      <c r="F8745" t="s">
        <v>11536</v>
      </c>
      <c r="G8745">
        <v>7.8144283706500006E-2</v>
      </c>
    </row>
    <row r="8746" spans="1:7" x14ac:dyDescent="0.2">
      <c r="A8746" t="str">
        <f t="shared" si="741"/>
        <v>MRPS18C</v>
      </c>
      <c r="B8746" t="s">
        <v>24</v>
      </c>
      <c r="C8746">
        <v>84377345</v>
      </c>
      <c r="D8746" t="s">
        <v>3</v>
      </c>
      <c r="E8746">
        <v>23</v>
      </c>
      <c r="F8746" t="s">
        <v>11537</v>
      </c>
      <c r="G8746">
        <v>0.69901662748100002</v>
      </c>
    </row>
    <row r="8747" spans="1:7" x14ac:dyDescent="0.2">
      <c r="A8747" t="str">
        <f t="shared" si="741"/>
        <v>MRPS18C</v>
      </c>
      <c r="B8747" t="s">
        <v>24</v>
      </c>
      <c r="C8747">
        <v>84377093</v>
      </c>
      <c r="D8747" t="s">
        <v>3</v>
      </c>
      <c r="E8747">
        <v>24</v>
      </c>
      <c r="F8747" t="s">
        <v>11538</v>
      </c>
      <c r="G8747">
        <v>0.611103318866</v>
      </c>
    </row>
    <row r="8748" spans="1:7" x14ac:dyDescent="0.2">
      <c r="A8748" t="str">
        <f t="shared" si="741"/>
        <v>MRPS18C</v>
      </c>
      <c r="B8748" t="s">
        <v>24</v>
      </c>
      <c r="C8748">
        <v>84377125</v>
      </c>
      <c r="D8748" t="s">
        <v>3</v>
      </c>
      <c r="E8748">
        <v>25</v>
      </c>
      <c r="F8748" t="s">
        <v>11539</v>
      </c>
      <c r="G8748">
        <v>8.4031709747100003E-2</v>
      </c>
    </row>
    <row r="8749" spans="1:7" x14ac:dyDescent="0.2">
      <c r="A8749" t="str">
        <f t="shared" si="741"/>
        <v>MRPS18C</v>
      </c>
      <c r="B8749" t="s">
        <v>24</v>
      </c>
      <c r="C8749">
        <v>84377314</v>
      </c>
      <c r="D8749" t="s">
        <v>3</v>
      </c>
      <c r="E8749">
        <v>24</v>
      </c>
      <c r="F8749" t="s">
        <v>11540</v>
      </c>
      <c r="G8749">
        <v>0.17527988319099999</v>
      </c>
    </row>
    <row r="8750" spans="1:7" x14ac:dyDescent="0.2">
      <c r="A8750" t="str">
        <f t="shared" si="741"/>
        <v>MRPS18C</v>
      </c>
      <c r="B8750" t="s">
        <v>24</v>
      </c>
      <c r="C8750">
        <v>84377339</v>
      </c>
      <c r="D8750" t="s">
        <v>3</v>
      </c>
      <c r="E8750">
        <v>24</v>
      </c>
      <c r="F8750" t="s">
        <v>11541</v>
      </c>
      <c r="G8750">
        <v>0.32490190303900002</v>
      </c>
    </row>
    <row r="8751" spans="1:7" x14ac:dyDescent="0.2">
      <c r="A8751" t="str">
        <f t="shared" si="741"/>
        <v>MRPS18C</v>
      </c>
      <c r="B8751" t="s">
        <v>24</v>
      </c>
      <c r="C8751">
        <v>84377377</v>
      </c>
      <c r="D8751" t="s">
        <v>3</v>
      </c>
      <c r="E8751">
        <v>23</v>
      </c>
      <c r="F8751" t="s">
        <v>11542</v>
      </c>
      <c r="G8751">
        <v>0.10374887759400001</v>
      </c>
    </row>
    <row r="8752" spans="1:7" x14ac:dyDescent="0.2">
      <c r="A8752" t="str">
        <f t="shared" ref="A8752:A8771" si="742">"MRPS2"</f>
        <v>MRPS2</v>
      </c>
      <c r="B8752" t="s">
        <v>15</v>
      </c>
      <c r="C8752">
        <v>138391916</v>
      </c>
      <c r="D8752" t="s">
        <v>3</v>
      </c>
      <c r="E8752">
        <v>23</v>
      </c>
      <c r="F8752" t="s">
        <v>11543</v>
      </c>
      <c r="G8752">
        <v>2.22100100814E-2</v>
      </c>
    </row>
    <row r="8753" spans="1:7" x14ac:dyDescent="0.2">
      <c r="A8753" t="str">
        <f t="shared" si="742"/>
        <v>MRPS2</v>
      </c>
      <c r="B8753" t="s">
        <v>15</v>
      </c>
      <c r="C8753">
        <v>138391922</v>
      </c>
      <c r="D8753" t="s">
        <v>3</v>
      </c>
      <c r="E8753">
        <v>24</v>
      </c>
      <c r="F8753" t="s">
        <v>11544</v>
      </c>
      <c r="G8753">
        <v>-3.2602695580900003E-2</v>
      </c>
    </row>
    <row r="8754" spans="1:7" x14ac:dyDescent="0.2">
      <c r="A8754" t="str">
        <f t="shared" si="742"/>
        <v>MRPS2</v>
      </c>
      <c r="B8754" t="s">
        <v>15</v>
      </c>
      <c r="C8754">
        <v>138392774</v>
      </c>
      <c r="D8754" t="s">
        <v>8</v>
      </c>
      <c r="E8754">
        <v>23</v>
      </c>
      <c r="F8754" t="s">
        <v>11545</v>
      </c>
      <c r="G8754">
        <v>0.169987848655</v>
      </c>
    </row>
    <row r="8755" spans="1:7" x14ac:dyDescent="0.2">
      <c r="A8755" t="str">
        <f t="shared" si="742"/>
        <v>MRPS2</v>
      </c>
      <c r="B8755" t="s">
        <v>15</v>
      </c>
      <c r="C8755">
        <v>138392765</v>
      </c>
      <c r="D8755" t="s">
        <v>8</v>
      </c>
      <c r="E8755">
        <v>23</v>
      </c>
      <c r="F8755" t="s">
        <v>11546</v>
      </c>
      <c r="G8755">
        <v>0.74201445958300005</v>
      </c>
    </row>
    <row r="8756" spans="1:7" x14ac:dyDescent="0.2">
      <c r="A8756" t="str">
        <f t="shared" si="742"/>
        <v>MRPS2</v>
      </c>
      <c r="B8756" t="s">
        <v>15</v>
      </c>
      <c r="C8756">
        <v>138392753</v>
      </c>
      <c r="D8756" t="s">
        <v>8</v>
      </c>
      <c r="E8756">
        <v>24</v>
      </c>
      <c r="F8756" t="s">
        <v>11547</v>
      </c>
      <c r="G8756">
        <v>0.204667340482</v>
      </c>
    </row>
    <row r="8757" spans="1:7" x14ac:dyDescent="0.2">
      <c r="A8757" t="str">
        <f t="shared" si="742"/>
        <v>MRPS2</v>
      </c>
      <c r="B8757" t="s">
        <v>15</v>
      </c>
      <c r="C8757">
        <v>138391846</v>
      </c>
      <c r="D8757" t="s">
        <v>3</v>
      </c>
      <c r="E8757">
        <v>24</v>
      </c>
      <c r="F8757" t="s">
        <v>11548</v>
      </c>
      <c r="G8757">
        <v>1.1756449004300001E-3</v>
      </c>
    </row>
    <row r="8758" spans="1:7" x14ac:dyDescent="0.2">
      <c r="A8758" t="str">
        <f t="shared" si="742"/>
        <v>MRPS2</v>
      </c>
      <c r="B8758" t="s">
        <v>15</v>
      </c>
      <c r="C8758">
        <v>138392457</v>
      </c>
      <c r="D8758" t="s">
        <v>8</v>
      </c>
      <c r="E8758">
        <v>24</v>
      </c>
      <c r="F8758" t="s">
        <v>11549</v>
      </c>
      <c r="G8758">
        <v>0.52017060792199998</v>
      </c>
    </row>
    <row r="8759" spans="1:7" x14ac:dyDescent="0.2">
      <c r="A8759" t="str">
        <f t="shared" si="742"/>
        <v>MRPS2</v>
      </c>
      <c r="B8759" t="s">
        <v>15</v>
      </c>
      <c r="C8759">
        <v>138392056</v>
      </c>
      <c r="D8759" t="s">
        <v>8</v>
      </c>
      <c r="E8759">
        <v>24</v>
      </c>
      <c r="F8759" t="s">
        <v>11550</v>
      </c>
      <c r="G8759">
        <v>6.8421851192500003E-3</v>
      </c>
    </row>
    <row r="8760" spans="1:7" x14ac:dyDescent="0.2">
      <c r="A8760" t="str">
        <f t="shared" si="742"/>
        <v>MRPS2</v>
      </c>
      <c r="B8760" t="s">
        <v>15</v>
      </c>
      <c r="C8760">
        <v>138392018</v>
      </c>
      <c r="D8760" t="s">
        <v>8</v>
      </c>
      <c r="E8760">
        <v>24</v>
      </c>
      <c r="F8760" t="s">
        <v>11551</v>
      </c>
      <c r="G8760">
        <v>-1.34439435488E-3</v>
      </c>
    </row>
    <row r="8761" spans="1:7" x14ac:dyDescent="0.2">
      <c r="A8761" t="str">
        <f t="shared" si="742"/>
        <v>MRPS2</v>
      </c>
      <c r="B8761" t="s">
        <v>15</v>
      </c>
      <c r="C8761">
        <v>138392009</v>
      </c>
      <c r="D8761" t="s">
        <v>8</v>
      </c>
      <c r="E8761">
        <v>23</v>
      </c>
      <c r="F8761" t="s">
        <v>11552</v>
      </c>
      <c r="G8761">
        <v>-2.1536729875000001E-2</v>
      </c>
    </row>
    <row r="8762" spans="1:7" x14ac:dyDescent="0.2">
      <c r="A8762" t="str">
        <f t="shared" si="742"/>
        <v>MRPS2</v>
      </c>
      <c r="B8762" t="s">
        <v>15</v>
      </c>
      <c r="C8762">
        <v>138391995</v>
      </c>
      <c r="D8762" t="s">
        <v>8</v>
      </c>
      <c r="E8762">
        <v>24</v>
      </c>
      <c r="F8762" t="s">
        <v>11553</v>
      </c>
      <c r="G8762">
        <v>-1.0436995779200001E-2</v>
      </c>
    </row>
    <row r="8763" spans="1:7" x14ac:dyDescent="0.2">
      <c r="A8763" t="str">
        <f t="shared" si="742"/>
        <v>MRPS2</v>
      </c>
      <c r="B8763" t="s">
        <v>15</v>
      </c>
      <c r="C8763">
        <v>138392554</v>
      </c>
      <c r="D8763" t="s">
        <v>3</v>
      </c>
      <c r="E8763">
        <v>24</v>
      </c>
      <c r="F8763" t="s">
        <v>11554</v>
      </c>
      <c r="G8763">
        <v>1.04941337365</v>
      </c>
    </row>
    <row r="8764" spans="1:7" x14ac:dyDescent="0.2">
      <c r="A8764" t="str">
        <f t="shared" si="742"/>
        <v>MRPS2</v>
      </c>
      <c r="B8764" t="s">
        <v>15</v>
      </c>
      <c r="C8764">
        <v>138392541</v>
      </c>
      <c r="D8764" t="s">
        <v>3</v>
      </c>
      <c r="E8764">
        <v>23</v>
      </c>
      <c r="F8764" t="s">
        <v>11555</v>
      </c>
      <c r="G8764">
        <v>1.20857216677</v>
      </c>
    </row>
    <row r="8765" spans="1:7" x14ac:dyDescent="0.2">
      <c r="A8765" t="str">
        <f t="shared" si="742"/>
        <v>MRPS2</v>
      </c>
      <c r="B8765" t="s">
        <v>15</v>
      </c>
      <c r="C8765">
        <v>138392743</v>
      </c>
      <c r="D8765" t="s">
        <v>8</v>
      </c>
      <c r="E8765">
        <v>26</v>
      </c>
      <c r="F8765" t="s">
        <v>11556</v>
      </c>
      <c r="G8765">
        <v>4.7776380856700003E-2</v>
      </c>
    </row>
    <row r="8766" spans="1:7" x14ac:dyDescent="0.2">
      <c r="A8766" t="str">
        <f t="shared" si="742"/>
        <v>MRPS2</v>
      </c>
      <c r="B8766" t="s">
        <v>15</v>
      </c>
      <c r="C8766">
        <v>138392879</v>
      </c>
      <c r="D8766" t="s">
        <v>8</v>
      </c>
      <c r="E8766">
        <v>24</v>
      </c>
      <c r="F8766" t="s">
        <v>11557</v>
      </c>
      <c r="G8766">
        <v>5.0002544896900002E-2</v>
      </c>
    </row>
    <row r="8767" spans="1:7" x14ac:dyDescent="0.2">
      <c r="A8767" t="str">
        <f t="shared" si="742"/>
        <v>MRPS2</v>
      </c>
      <c r="B8767" t="s">
        <v>15</v>
      </c>
      <c r="C8767">
        <v>138392738</v>
      </c>
      <c r="D8767" t="s">
        <v>8</v>
      </c>
      <c r="E8767">
        <v>26</v>
      </c>
      <c r="F8767" t="s">
        <v>11558</v>
      </c>
      <c r="G8767">
        <v>-6.5072702370200006E-2</v>
      </c>
    </row>
    <row r="8768" spans="1:7" x14ac:dyDescent="0.2">
      <c r="A8768" t="str">
        <f t="shared" si="742"/>
        <v>MRPS2</v>
      </c>
      <c r="B8768" t="s">
        <v>15</v>
      </c>
      <c r="C8768">
        <v>138391803</v>
      </c>
      <c r="D8768" t="s">
        <v>3</v>
      </c>
      <c r="E8768">
        <v>23</v>
      </c>
      <c r="F8768" t="s">
        <v>11559</v>
      </c>
      <c r="G8768">
        <v>8.6907980878400001E-2</v>
      </c>
    </row>
    <row r="8769" spans="1:7" x14ac:dyDescent="0.2">
      <c r="A8769" t="str">
        <f t="shared" si="742"/>
        <v>MRPS2</v>
      </c>
      <c r="B8769" t="s">
        <v>15</v>
      </c>
      <c r="C8769">
        <v>138393000</v>
      </c>
      <c r="D8769" t="s">
        <v>8</v>
      </c>
      <c r="E8769">
        <v>24</v>
      </c>
      <c r="F8769" t="s">
        <v>11560</v>
      </c>
      <c r="G8769">
        <v>0.62075716575499995</v>
      </c>
    </row>
    <row r="8770" spans="1:7" x14ac:dyDescent="0.2">
      <c r="A8770" t="str">
        <f t="shared" si="742"/>
        <v>MRPS2</v>
      </c>
      <c r="B8770" t="s">
        <v>15</v>
      </c>
      <c r="C8770">
        <v>138392935</v>
      </c>
      <c r="D8770" t="s">
        <v>8</v>
      </c>
      <c r="E8770">
        <v>24</v>
      </c>
      <c r="F8770" t="s">
        <v>11561</v>
      </c>
      <c r="G8770">
        <v>8.4388282803799994E-2</v>
      </c>
    </row>
    <row r="8771" spans="1:7" x14ac:dyDescent="0.2">
      <c r="A8771" t="str">
        <f t="shared" si="742"/>
        <v>MRPS2</v>
      </c>
      <c r="B8771" t="s">
        <v>15</v>
      </c>
      <c r="C8771">
        <v>138392781</v>
      </c>
      <c r="D8771" t="s">
        <v>8</v>
      </c>
      <c r="E8771">
        <v>25</v>
      </c>
      <c r="F8771" t="s">
        <v>11562</v>
      </c>
      <c r="G8771">
        <v>0.201785347171</v>
      </c>
    </row>
    <row r="8772" spans="1:7" x14ac:dyDescent="0.2">
      <c r="A8772" t="str">
        <f t="shared" ref="A8772:A8780" si="743">"MRPS21"</f>
        <v>MRPS21</v>
      </c>
      <c r="B8772" t="s">
        <v>35</v>
      </c>
      <c r="C8772">
        <v>150266318</v>
      </c>
      <c r="D8772" t="s">
        <v>8</v>
      </c>
      <c r="E8772">
        <v>23</v>
      </c>
      <c r="F8772" t="s">
        <v>11563</v>
      </c>
      <c r="G8772">
        <v>1.56139375701</v>
      </c>
    </row>
    <row r="8773" spans="1:7" x14ac:dyDescent="0.2">
      <c r="A8773" t="str">
        <f t="shared" si="743"/>
        <v>MRPS21</v>
      </c>
      <c r="B8773" t="s">
        <v>35</v>
      </c>
      <c r="C8773">
        <v>150266507</v>
      </c>
      <c r="D8773" t="s">
        <v>3</v>
      </c>
      <c r="E8773">
        <v>24</v>
      </c>
      <c r="F8773" t="s">
        <v>11564</v>
      </c>
      <c r="G8773">
        <v>5.9690194086000001E-2</v>
      </c>
    </row>
    <row r="8774" spans="1:7" x14ac:dyDescent="0.2">
      <c r="A8774" t="str">
        <f t="shared" si="743"/>
        <v>MRPS21</v>
      </c>
      <c r="B8774" t="s">
        <v>35</v>
      </c>
      <c r="C8774">
        <v>150266334</v>
      </c>
      <c r="D8774" t="s">
        <v>8</v>
      </c>
      <c r="E8774">
        <v>24</v>
      </c>
      <c r="F8774" t="s">
        <v>11565</v>
      </c>
      <c r="G8774">
        <v>0.81893197489699998</v>
      </c>
    </row>
    <row r="8775" spans="1:7" x14ac:dyDescent="0.2">
      <c r="A8775" t="str">
        <f t="shared" si="743"/>
        <v>MRPS21</v>
      </c>
      <c r="B8775" t="s">
        <v>35</v>
      </c>
      <c r="C8775">
        <v>150266342</v>
      </c>
      <c r="D8775" t="s">
        <v>8</v>
      </c>
      <c r="E8775">
        <v>25</v>
      </c>
      <c r="F8775" t="s">
        <v>11566</v>
      </c>
      <c r="G8775">
        <v>0.28685161619499999</v>
      </c>
    </row>
    <row r="8776" spans="1:7" x14ac:dyDescent="0.2">
      <c r="A8776" t="str">
        <f t="shared" si="743"/>
        <v>MRPS21</v>
      </c>
      <c r="B8776" t="s">
        <v>35</v>
      </c>
      <c r="C8776">
        <v>150266510</v>
      </c>
      <c r="D8776" t="s">
        <v>8</v>
      </c>
      <c r="E8776">
        <v>26</v>
      </c>
      <c r="F8776" t="s">
        <v>11567</v>
      </c>
      <c r="G8776">
        <v>0.265741857167</v>
      </c>
    </row>
    <row r="8777" spans="1:7" x14ac:dyDescent="0.2">
      <c r="A8777" t="str">
        <f t="shared" si="743"/>
        <v>MRPS21</v>
      </c>
      <c r="B8777" t="s">
        <v>35</v>
      </c>
      <c r="C8777">
        <v>150266496</v>
      </c>
      <c r="D8777" t="s">
        <v>3</v>
      </c>
      <c r="E8777">
        <v>24</v>
      </c>
      <c r="F8777" t="s">
        <v>11568</v>
      </c>
      <c r="G8777">
        <v>0.61967426808899995</v>
      </c>
    </row>
    <row r="8778" spans="1:7" x14ac:dyDescent="0.2">
      <c r="A8778" t="str">
        <f t="shared" si="743"/>
        <v>MRPS21</v>
      </c>
      <c r="B8778" t="s">
        <v>35</v>
      </c>
      <c r="C8778">
        <v>150266468</v>
      </c>
      <c r="D8778" t="s">
        <v>3</v>
      </c>
      <c r="E8778">
        <v>24</v>
      </c>
      <c r="F8778" t="s">
        <v>11569</v>
      </c>
      <c r="G8778">
        <v>0.49121317209699999</v>
      </c>
    </row>
    <row r="8779" spans="1:7" x14ac:dyDescent="0.2">
      <c r="A8779" t="str">
        <f t="shared" si="743"/>
        <v>MRPS21</v>
      </c>
      <c r="B8779" t="s">
        <v>35</v>
      </c>
      <c r="C8779">
        <v>150266403</v>
      </c>
      <c r="D8779" t="s">
        <v>3</v>
      </c>
      <c r="E8779">
        <v>25</v>
      </c>
      <c r="F8779" t="s">
        <v>11570</v>
      </c>
      <c r="G8779">
        <v>4.5728645425799998E-2</v>
      </c>
    </row>
    <row r="8780" spans="1:7" x14ac:dyDescent="0.2">
      <c r="A8780" t="str">
        <f t="shared" si="743"/>
        <v>MRPS21</v>
      </c>
      <c r="B8780" t="s">
        <v>35</v>
      </c>
      <c r="C8780">
        <v>150266367</v>
      </c>
      <c r="D8780" t="s">
        <v>8</v>
      </c>
      <c r="E8780">
        <v>22</v>
      </c>
      <c r="F8780" t="s">
        <v>11571</v>
      </c>
      <c r="G8780">
        <v>0.42611181630599998</v>
      </c>
    </row>
    <row r="8781" spans="1:7" x14ac:dyDescent="0.2">
      <c r="A8781" t="str">
        <f t="shared" ref="A8781:A8798" si="744">"MRPS22"</f>
        <v>MRPS22</v>
      </c>
      <c r="B8781" t="s">
        <v>114</v>
      </c>
      <c r="C8781">
        <v>139063023</v>
      </c>
      <c r="D8781" t="s">
        <v>8</v>
      </c>
      <c r="E8781">
        <v>22</v>
      </c>
      <c r="F8781" t="s">
        <v>11572</v>
      </c>
      <c r="G8781">
        <v>1.5971953209200002E-2</v>
      </c>
    </row>
    <row r="8782" spans="1:7" x14ac:dyDescent="0.2">
      <c r="A8782" t="str">
        <f t="shared" si="744"/>
        <v>MRPS22</v>
      </c>
      <c r="B8782" t="s">
        <v>114</v>
      </c>
      <c r="C8782">
        <v>139063101</v>
      </c>
      <c r="D8782" t="s">
        <v>8</v>
      </c>
      <c r="E8782">
        <v>24</v>
      </c>
      <c r="F8782" t="s">
        <v>11573</v>
      </c>
      <c r="G8782">
        <v>0.47849286929399998</v>
      </c>
    </row>
    <row r="8783" spans="1:7" x14ac:dyDescent="0.2">
      <c r="A8783" t="str">
        <f t="shared" si="744"/>
        <v>MRPS22</v>
      </c>
      <c r="B8783" t="s">
        <v>114</v>
      </c>
      <c r="C8783">
        <v>139063067</v>
      </c>
      <c r="D8783" t="s">
        <v>8</v>
      </c>
      <c r="E8783">
        <v>22</v>
      </c>
      <c r="F8783" t="s">
        <v>11574</v>
      </c>
      <c r="G8783">
        <v>4.6305255634499998E-2</v>
      </c>
    </row>
    <row r="8784" spans="1:7" x14ac:dyDescent="0.2">
      <c r="A8784" t="str">
        <f t="shared" si="744"/>
        <v>MRPS22</v>
      </c>
      <c r="B8784" t="s">
        <v>114</v>
      </c>
      <c r="C8784">
        <v>139063007</v>
      </c>
      <c r="D8784" t="s">
        <v>8</v>
      </c>
      <c r="E8784">
        <v>24</v>
      </c>
      <c r="F8784" t="s">
        <v>11575</v>
      </c>
      <c r="G8784">
        <v>9.0001395201999998E-2</v>
      </c>
    </row>
    <row r="8785" spans="1:7" x14ac:dyDescent="0.2">
      <c r="A8785" t="str">
        <f t="shared" si="744"/>
        <v>MRPS22</v>
      </c>
      <c r="B8785" t="s">
        <v>114</v>
      </c>
      <c r="C8785">
        <v>138724829</v>
      </c>
      <c r="D8785" t="s">
        <v>3</v>
      </c>
      <c r="E8785">
        <v>24</v>
      </c>
      <c r="F8785" t="s">
        <v>11576</v>
      </c>
      <c r="G8785">
        <v>4.3596801674500002E-2</v>
      </c>
    </row>
    <row r="8786" spans="1:7" x14ac:dyDescent="0.2">
      <c r="A8786" t="str">
        <f t="shared" si="744"/>
        <v>MRPS22</v>
      </c>
      <c r="B8786" t="s">
        <v>114</v>
      </c>
      <c r="C8786">
        <v>138724863</v>
      </c>
      <c r="D8786" t="s">
        <v>8</v>
      </c>
      <c r="E8786">
        <v>26</v>
      </c>
      <c r="F8786" t="s">
        <v>11577</v>
      </c>
      <c r="G8786">
        <v>-2.9721115551200002E-2</v>
      </c>
    </row>
    <row r="8787" spans="1:7" x14ac:dyDescent="0.2">
      <c r="A8787" t="str">
        <f t="shared" si="744"/>
        <v>MRPS22</v>
      </c>
      <c r="B8787" t="s">
        <v>114</v>
      </c>
      <c r="C8787">
        <v>138724625</v>
      </c>
      <c r="D8787" t="s">
        <v>8</v>
      </c>
      <c r="E8787">
        <v>26</v>
      </c>
      <c r="F8787" t="s">
        <v>11578</v>
      </c>
      <c r="G8787">
        <v>-9.9177785724100007E-2</v>
      </c>
    </row>
    <row r="8788" spans="1:7" x14ac:dyDescent="0.2">
      <c r="A8788" t="str">
        <f t="shared" si="744"/>
        <v>MRPS22</v>
      </c>
      <c r="B8788" t="s">
        <v>114</v>
      </c>
      <c r="C8788">
        <v>139063124</v>
      </c>
      <c r="D8788" t="s">
        <v>3</v>
      </c>
      <c r="E8788">
        <v>23</v>
      </c>
      <c r="F8788" t="s">
        <v>11579</v>
      </c>
      <c r="G8788">
        <v>0.16939758078200001</v>
      </c>
    </row>
    <row r="8789" spans="1:7" x14ac:dyDescent="0.2">
      <c r="A8789" t="str">
        <f t="shared" si="744"/>
        <v>MRPS22</v>
      </c>
      <c r="B8789" t="s">
        <v>114</v>
      </c>
      <c r="C8789">
        <v>139063052</v>
      </c>
      <c r="D8789" t="s">
        <v>3</v>
      </c>
      <c r="E8789">
        <v>22</v>
      </c>
      <c r="F8789" t="s">
        <v>11580</v>
      </c>
      <c r="G8789">
        <v>1.0262199123</v>
      </c>
    </row>
    <row r="8790" spans="1:7" x14ac:dyDescent="0.2">
      <c r="A8790" t="str">
        <f t="shared" si="744"/>
        <v>MRPS22</v>
      </c>
      <c r="B8790" t="s">
        <v>114</v>
      </c>
      <c r="C8790">
        <v>138724747</v>
      </c>
      <c r="D8790" t="s">
        <v>3</v>
      </c>
      <c r="E8790">
        <v>24</v>
      </c>
      <c r="F8790" t="s">
        <v>11581</v>
      </c>
      <c r="G8790">
        <v>3.5486152400100002E-2</v>
      </c>
    </row>
    <row r="8791" spans="1:7" x14ac:dyDescent="0.2">
      <c r="A8791" t="str">
        <f t="shared" si="744"/>
        <v>MRPS22</v>
      </c>
      <c r="B8791" t="s">
        <v>114</v>
      </c>
      <c r="C8791">
        <v>138724737</v>
      </c>
      <c r="D8791" t="s">
        <v>3</v>
      </c>
      <c r="E8791">
        <v>28</v>
      </c>
      <c r="F8791" t="s">
        <v>11582</v>
      </c>
      <c r="G8791">
        <v>0.51083133423600002</v>
      </c>
    </row>
    <row r="8792" spans="1:7" x14ac:dyDescent="0.2">
      <c r="A8792" t="str">
        <f t="shared" si="744"/>
        <v>MRPS22</v>
      </c>
      <c r="B8792" t="s">
        <v>114</v>
      </c>
      <c r="C8792">
        <v>138724713</v>
      </c>
      <c r="D8792" t="s">
        <v>3</v>
      </c>
      <c r="E8792">
        <v>22</v>
      </c>
      <c r="F8792" t="s">
        <v>11583</v>
      </c>
      <c r="G8792">
        <v>-0.17985520901400001</v>
      </c>
    </row>
    <row r="8793" spans="1:7" x14ac:dyDescent="0.2">
      <c r="A8793" t="str">
        <f t="shared" si="744"/>
        <v>MRPS22</v>
      </c>
      <c r="B8793" t="s">
        <v>114</v>
      </c>
      <c r="C8793">
        <v>138724692</v>
      </c>
      <c r="D8793" t="s">
        <v>3</v>
      </c>
      <c r="E8793">
        <v>24</v>
      </c>
      <c r="F8793" t="s">
        <v>11584</v>
      </c>
      <c r="G8793">
        <v>1.02202152745E-3</v>
      </c>
    </row>
    <row r="8794" spans="1:7" x14ac:dyDescent="0.2">
      <c r="A8794" t="str">
        <f t="shared" si="744"/>
        <v>MRPS22</v>
      </c>
      <c r="B8794" t="s">
        <v>114</v>
      </c>
      <c r="C8794">
        <v>138724614</v>
      </c>
      <c r="D8794" t="s">
        <v>3</v>
      </c>
      <c r="E8794">
        <v>22</v>
      </c>
      <c r="F8794" t="s">
        <v>11585</v>
      </c>
      <c r="G8794">
        <v>8.8960456518700007E-2</v>
      </c>
    </row>
    <row r="8795" spans="1:7" x14ac:dyDescent="0.2">
      <c r="A8795" t="str">
        <f t="shared" si="744"/>
        <v>MRPS22</v>
      </c>
      <c r="B8795" t="s">
        <v>114</v>
      </c>
      <c r="C8795">
        <v>139062833</v>
      </c>
      <c r="D8795" t="s">
        <v>3</v>
      </c>
      <c r="E8795">
        <v>24</v>
      </c>
      <c r="F8795" t="s">
        <v>11586</v>
      </c>
      <c r="G8795">
        <v>-5.2561177150900001E-2</v>
      </c>
    </row>
    <row r="8796" spans="1:7" x14ac:dyDescent="0.2">
      <c r="A8796" t="str">
        <f t="shared" si="744"/>
        <v>MRPS22</v>
      </c>
      <c r="B8796" t="s">
        <v>114</v>
      </c>
      <c r="C8796">
        <v>139062972</v>
      </c>
      <c r="D8796" t="s">
        <v>3</v>
      </c>
      <c r="E8796">
        <v>24</v>
      </c>
      <c r="F8796" t="s">
        <v>11587</v>
      </c>
      <c r="G8796">
        <v>0.12935558792900001</v>
      </c>
    </row>
    <row r="8797" spans="1:7" x14ac:dyDescent="0.2">
      <c r="A8797" t="str">
        <f t="shared" si="744"/>
        <v>MRPS22</v>
      </c>
      <c r="B8797" t="s">
        <v>114</v>
      </c>
      <c r="C8797">
        <v>139062922</v>
      </c>
      <c r="D8797" t="s">
        <v>8</v>
      </c>
      <c r="E8797">
        <v>23</v>
      </c>
      <c r="F8797" t="s">
        <v>11588</v>
      </c>
      <c r="G8797">
        <v>1.4629487534700001</v>
      </c>
    </row>
    <row r="8798" spans="1:7" x14ac:dyDescent="0.2">
      <c r="A8798" t="str">
        <f t="shared" si="744"/>
        <v>MRPS22</v>
      </c>
      <c r="B8798" t="s">
        <v>114</v>
      </c>
      <c r="C8798">
        <v>139063031</v>
      </c>
      <c r="D8798" t="s">
        <v>3</v>
      </c>
      <c r="E8798">
        <v>23</v>
      </c>
      <c r="F8798" t="s">
        <v>11589</v>
      </c>
      <c r="G8798">
        <v>0.203287417947</v>
      </c>
    </row>
    <row r="8799" spans="1:7" x14ac:dyDescent="0.2">
      <c r="A8799" t="str">
        <f t="shared" ref="A8799:A8808" si="745">"MRPS23"</f>
        <v>MRPS23</v>
      </c>
      <c r="B8799" t="s">
        <v>484</v>
      </c>
      <c r="C8799">
        <v>55927359</v>
      </c>
      <c r="D8799" t="s">
        <v>8</v>
      </c>
      <c r="E8799">
        <v>22</v>
      </c>
      <c r="F8799" t="s">
        <v>11590</v>
      </c>
      <c r="G8799">
        <v>0.157543689687</v>
      </c>
    </row>
    <row r="8800" spans="1:7" x14ac:dyDescent="0.2">
      <c r="A8800" t="str">
        <f t="shared" si="745"/>
        <v>MRPS23</v>
      </c>
      <c r="B8800" t="s">
        <v>484</v>
      </c>
      <c r="C8800">
        <v>55927150</v>
      </c>
      <c r="D8800" t="s">
        <v>3</v>
      </c>
      <c r="E8800">
        <v>23</v>
      </c>
      <c r="F8800" t="s">
        <v>11591</v>
      </c>
      <c r="G8800">
        <v>2.2679538139100001E-4</v>
      </c>
    </row>
    <row r="8801" spans="1:7" x14ac:dyDescent="0.2">
      <c r="A8801" t="str">
        <f t="shared" si="745"/>
        <v>MRPS23</v>
      </c>
      <c r="B8801" t="s">
        <v>484</v>
      </c>
      <c r="C8801">
        <v>55927211</v>
      </c>
      <c r="D8801" t="s">
        <v>3</v>
      </c>
      <c r="E8801">
        <v>23</v>
      </c>
      <c r="F8801" t="s">
        <v>11592</v>
      </c>
      <c r="G8801">
        <v>0.57772247762899998</v>
      </c>
    </row>
    <row r="8802" spans="1:7" x14ac:dyDescent="0.2">
      <c r="A8802" t="str">
        <f t="shared" si="745"/>
        <v>MRPS23</v>
      </c>
      <c r="B8802" t="s">
        <v>484</v>
      </c>
      <c r="C8802">
        <v>55927217</v>
      </c>
      <c r="D8802" t="s">
        <v>3</v>
      </c>
      <c r="E8802">
        <v>24</v>
      </c>
      <c r="F8802" t="s">
        <v>11593</v>
      </c>
      <c r="G8802">
        <v>0.248141762712</v>
      </c>
    </row>
    <row r="8803" spans="1:7" x14ac:dyDescent="0.2">
      <c r="A8803" t="str">
        <f t="shared" si="745"/>
        <v>MRPS23</v>
      </c>
      <c r="B8803" t="s">
        <v>484</v>
      </c>
      <c r="C8803">
        <v>55927303</v>
      </c>
      <c r="D8803" t="s">
        <v>3</v>
      </c>
      <c r="E8803">
        <v>24</v>
      </c>
      <c r="F8803" t="s">
        <v>11594</v>
      </c>
      <c r="G8803">
        <v>0.26682198816000002</v>
      </c>
    </row>
    <row r="8804" spans="1:7" x14ac:dyDescent="0.2">
      <c r="A8804" t="str">
        <f t="shared" si="745"/>
        <v>MRPS23</v>
      </c>
      <c r="B8804" t="s">
        <v>484</v>
      </c>
      <c r="C8804">
        <v>55927342</v>
      </c>
      <c r="D8804" t="s">
        <v>3</v>
      </c>
      <c r="E8804">
        <v>22</v>
      </c>
      <c r="F8804" t="s">
        <v>11595</v>
      </c>
      <c r="G8804">
        <v>1.2326453703</v>
      </c>
    </row>
    <row r="8805" spans="1:7" x14ac:dyDescent="0.2">
      <c r="A8805" t="str">
        <f t="shared" si="745"/>
        <v>MRPS23</v>
      </c>
      <c r="B8805" t="s">
        <v>484</v>
      </c>
      <c r="C8805">
        <v>55927363</v>
      </c>
      <c r="D8805" t="s">
        <v>3</v>
      </c>
      <c r="E8805">
        <v>24</v>
      </c>
      <c r="F8805" t="s">
        <v>11596</v>
      </c>
      <c r="G8805">
        <v>1.1896321520699999</v>
      </c>
    </row>
    <row r="8806" spans="1:7" x14ac:dyDescent="0.2">
      <c r="A8806" t="str">
        <f t="shared" si="745"/>
        <v>MRPS23</v>
      </c>
      <c r="B8806" t="s">
        <v>484</v>
      </c>
      <c r="C8806">
        <v>55927316</v>
      </c>
      <c r="D8806" t="s">
        <v>8</v>
      </c>
      <c r="E8806">
        <v>24</v>
      </c>
      <c r="F8806" t="s">
        <v>11597</v>
      </c>
      <c r="G8806">
        <v>0.11119012466100001</v>
      </c>
    </row>
    <row r="8807" spans="1:7" x14ac:dyDescent="0.2">
      <c r="A8807" t="str">
        <f t="shared" si="745"/>
        <v>MRPS23</v>
      </c>
      <c r="B8807" t="s">
        <v>484</v>
      </c>
      <c r="C8807">
        <v>55927169</v>
      </c>
      <c r="D8807" t="s">
        <v>8</v>
      </c>
      <c r="E8807">
        <v>24</v>
      </c>
      <c r="F8807" t="s">
        <v>11598</v>
      </c>
      <c r="G8807">
        <v>0.21149741851000001</v>
      </c>
    </row>
    <row r="8808" spans="1:7" x14ac:dyDescent="0.2">
      <c r="A8808" t="str">
        <f t="shared" si="745"/>
        <v>MRPS23</v>
      </c>
      <c r="B8808" t="s">
        <v>484</v>
      </c>
      <c r="C8808">
        <v>55927453</v>
      </c>
      <c r="D8808" t="s">
        <v>8</v>
      </c>
      <c r="E8808">
        <v>24</v>
      </c>
      <c r="F8808" t="s">
        <v>11599</v>
      </c>
      <c r="G8808">
        <v>0.152050879932</v>
      </c>
    </row>
    <row r="8809" spans="1:7" x14ac:dyDescent="0.2">
      <c r="A8809" t="str">
        <f t="shared" ref="A8809:A8818" si="746">"MRPS24"</f>
        <v>MRPS24</v>
      </c>
      <c r="B8809" t="s">
        <v>2</v>
      </c>
      <c r="C8809">
        <v>43908891</v>
      </c>
      <c r="D8809" t="s">
        <v>3</v>
      </c>
      <c r="E8809">
        <v>23</v>
      </c>
      <c r="F8809" t="s">
        <v>11600</v>
      </c>
      <c r="G8809">
        <v>0.93082588774899999</v>
      </c>
    </row>
    <row r="8810" spans="1:7" x14ac:dyDescent="0.2">
      <c r="A8810" t="str">
        <f t="shared" si="746"/>
        <v>MRPS24</v>
      </c>
      <c r="B8810" t="s">
        <v>2</v>
      </c>
      <c r="C8810">
        <v>43909137</v>
      </c>
      <c r="D8810" t="s">
        <v>8</v>
      </c>
      <c r="E8810">
        <v>24</v>
      </c>
      <c r="F8810" t="s">
        <v>11601</v>
      </c>
      <c r="G8810">
        <v>6.6697183415299996E-2</v>
      </c>
    </row>
    <row r="8811" spans="1:7" x14ac:dyDescent="0.2">
      <c r="A8811" t="str">
        <f t="shared" si="746"/>
        <v>MRPS24</v>
      </c>
      <c r="B8811" t="s">
        <v>2</v>
      </c>
      <c r="C8811">
        <v>43909011</v>
      </c>
      <c r="D8811" t="s">
        <v>3</v>
      </c>
      <c r="E8811">
        <v>23</v>
      </c>
      <c r="F8811" t="s">
        <v>11602</v>
      </c>
      <c r="G8811">
        <v>0.94449774800200004</v>
      </c>
    </row>
    <row r="8812" spans="1:7" x14ac:dyDescent="0.2">
      <c r="A8812" t="str">
        <f t="shared" si="746"/>
        <v>MRPS24</v>
      </c>
      <c r="B8812" t="s">
        <v>2</v>
      </c>
      <c r="C8812">
        <v>43909033</v>
      </c>
      <c r="D8812" t="s">
        <v>3</v>
      </c>
      <c r="E8812">
        <v>22</v>
      </c>
      <c r="F8812" t="s">
        <v>11603</v>
      </c>
      <c r="G8812">
        <v>0.54676195371900005</v>
      </c>
    </row>
    <row r="8813" spans="1:7" x14ac:dyDescent="0.2">
      <c r="A8813" t="str">
        <f t="shared" si="746"/>
        <v>MRPS24</v>
      </c>
      <c r="B8813" t="s">
        <v>2</v>
      </c>
      <c r="C8813">
        <v>43909193</v>
      </c>
      <c r="D8813" t="s">
        <v>8</v>
      </c>
      <c r="E8813">
        <v>24</v>
      </c>
      <c r="F8813" t="s">
        <v>11604</v>
      </c>
      <c r="G8813">
        <v>0.22191407330999999</v>
      </c>
    </row>
    <row r="8814" spans="1:7" x14ac:dyDescent="0.2">
      <c r="A8814" t="str">
        <f t="shared" si="746"/>
        <v>MRPS24</v>
      </c>
      <c r="B8814" t="s">
        <v>2</v>
      </c>
      <c r="C8814">
        <v>43909047</v>
      </c>
      <c r="D8814" t="s">
        <v>3</v>
      </c>
      <c r="E8814">
        <v>24</v>
      </c>
      <c r="F8814" t="s">
        <v>11605</v>
      </c>
      <c r="G8814">
        <v>0.32009468359900001</v>
      </c>
    </row>
    <row r="8815" spans="1:7" x14ac:dyDescent="0.2">
      <c r="A8815" t="str">
        <f t="shared" si="746"/>
        <v>MRPS24</v>
      </c>
      <c r="B8815" t="s">
        <v>2</v>
      </c>
      <c r="C8815">
        <v>43908933</v>
      </c>
      <c r="D8815" t="s">
        <v>8</v>
      </c>
      <c r="E8815">
        <v>24</v>
      </c>
      <c r="F8815" t="s">
        <v>11606</v>
      </c>
      <c r="G8815">
        <v>0.25897327622499999</v>
      </c>
    </row>
    <row r="8816" spans="1:7" x14ac:dyDescent="0.2">
      <c r="A8816" t="str">
        <f t="shared" si="746"/>
        <v>MRPS24</v>
      </c>
      <c r="B8816" t="s">
        <v>2</v>
      </c>
      <c r="C8816">
        <v>43909009</v>
      </c>
      <c r="D8816" t="s">
        <v>8</v>
      </c>
      <c r="E8816">
        <v>23</v>
      </c>
      <c r="F8816" t="s">
        <v>11607</v>
      </c>
      <c r="G8816">
        <v>1.1246763642499999</v>
      </c>
    </row>
    <row r="8817" spans="1:7" x14ac:dyDescent="0.2">
      <c r="A8817" t="str">
        <f t="shared" si="746"/>
        <v>MRPS24</v>
      </c>
      <c r="B8817" t="s">
        <v>2</v>
      </c>
      <c r="C8817">
        <v>43909030</v>
      </c>
      <c r="D8817" t="s">
        <v>8</v>
      </c>
      <c r="E8817">
        <v>24</v>
      </c>
      <c r="F8817" t="s">
        <v>11608</v>
      </c>
      <c r="G8817">
        <v>-0.10869315419599999</v>
      </c>
    </row>
    <row r="8818" spans="1:7" x14ac:dyDescent="0.2">
      <c r="A8818" t="str">
        <f t="shared" si="746"/>
        <v>MRPS24</v>
      </c>
      <c r="B8818" t="s">
        <v>2</v>
      </c>
      <c r="C8818">
        <v>43909168</v>
      </c>
      <c r="D8818" t="s">
        <v>8</v>
      </c>
      <c r="E8818">
        <v>23</v>
      </c>
      <c r="F8818" t="s">
        <v>11609</v>
      </c>
      <c r="G8818">
        <v>0.73386437613800004</v>
      </c>
    </row>
    <row r="8819" spans="1:7" x14ac:dyDescent="0.2">
      <c r="A8819" t="str">
        <f t="shared" ref="A8819:A8828" si="747">"MRPS25"</f>
        <v>MRPS25</v>
      </c>
      <c r="B8819" t="s">
        <v>114</v>
      </c>
      <c r="C8819">
        <v>15106796</v>
      </c>
      <c r="D8819" t="s">
        <v>3</v>
      </c>
      <c r="E8819">
        <v>23</v>
      </c>
      <c r="F8819" t="s">
        <v>11610</v>
      </c>
      <c r="G8819">
        <v>1.63133384956</v>
      </c>
    </row>
    <row r="8820" spans="1:7" x14ac:dyDescent="0.2">
      <c r="A8820" t="str">
        <f t="shared" si="747"/>
        <v>MRPS25</v>
      </c>
      <c r="B8820" t="s">
        <v>114</v>
      </c>
      <c r="C8820">
        <v>15106886</v>
      </c>
      <c r="D8820" t="s">
        <v>8</v>
      </c>
      <c r="E8820">
        <v>24</v>
      </c>
      <c r="F8820" t="s">
        <v>11611</v>
      </c>
      <c r="G8820">
        <v>8.6490833556399999E-2</v>
      </c>
    </row>
    <row r="8821" spans="1:7" x14ac:dyDescent="0.2">
      <c r="A8821" t="str">
        <f t="shared" si="747"/>
        <v>MRPS25</v>
      </c>
      <c r="B8821" t="s">
        <v>114</v>
      </c>
      <c r="C8821">
        <v>15106877</v>
      </c>
      <c r="D8821" t="s">
        <v>8</v>
      </c>
      <c r="E8821">
        <v>24</v>
      </c>
      <c r="F8821" t="s">
        <v>11612</v>
      </c>
      <c r="G8821">
        <v>0.22547852700400001</v>
      </c>
    </row>
    <row r="8822" spans="1:7" x14ac:dyDescent="0.2">
      <c r="A8822" t="str">
        <f t="shared" si="747"/>
        <v>MRPS25</v>
      </c>
      <c r="B8822" t="s">
        <v>114</v>
      </c>
      <c r="C8822">
        <v>15106851</v>
      </c>
      <c r="D8822" t="s">
        <v>8</v>
      </c>
      <c r="E8822">
        <v>24</v>
      </c>
      <c r="F8822" t="s">
        <v>11613</v>
      </c>
      <c r="G8822">
        <v>0.19597984186600001</v>
      </c>
    </row>
    <row r="8823" spans="1:7" x14ac:dyDescent="0.2">
      <c r="A8823" t="str">
        <f t="shared" si="747"/>
        <v>MRPS25</v>
      </c>
      <c r="B8823" t="s">
        <v>114</v>
      </c>
      <c r="C8823">
        <v>15106790</v>
      </c>
      <c r="D8823" t="s">
        <v>8</v>
      </c>
      <c r="E8823">
        <v>23</v>
      </c>
      <c r="F8823" t="s">
        <v>11614</v>
      </c>
      <c r="G8823">
        <v>0.61095946172399995</v>
      </c>
    </row>
    <row r="8824" spans="1:7" x14ac:dyDescent="0.2">
      <c r="A8824" t="str">
        <f t="shared" si="747"/>
        <v>MRPS25</v>
      </c>
      <c r="B8824" t="s">
        <v>114</v>
      </c>
      <c r="C8824">
        <v>15106779</v>
      </c>
      <c r="D8824" t="s">
        <v>8</v>
      </c>
      <c r="E8824">
        <v>22</v>
      </c>
      <c r="F8824" t="s">
        <v>11615</v>
      </c>
      <c r="G8824">
        <v>0.75770668871799995</v>
      </c>
    </row>
    <row r="8825" spans="1:7" x14ac:dyDescent="0.2">
      <c r="A8825" t="str">
        <f t="shared" si="747"/>
        <v>MRPS25</v>
      </c>
      <c r="B8825" t="s">
        <v>114</v>
      </c>
      <c r="C8825">
        <v>15106817</v>
      </c>
      <c r="D8825" t="s">
        <v>3</v>
      </c>
      <c r="E8825">
        <v>24</v>
      </c>
      <c r="F8825" t="s">
        <v>11616</v>
      </c>
      <c r="G8825">
        <v>0.13307238768499999</v>
      </c>
    </row>
    <row r="8826" spans="1:7" x14ac:dyDescent="0.2">
      <c r="A8826" t="str">
        <f t="shared" si="747"/>
        <v>MRPS25</v>
      </c>
      <c r="B8826" t="s">
        <v>114</v>
      </c>
      <c r="C8826">
        <v>15106804</v>
      </c>
      <c r="D8826" t="s">
        <v>3</v>
      </c>
      <c r="E8826">
        <v>24</v>
      </c>
      <c r="F8826" t="s">
        <v>11617</v>
      </c>
      <c r="G8826">
        <v>0.38581075864800002</v>
      </c>
    </row>
    <row r="8827" spans="1:7" x14ac:dyDescent="0.2">
      <c r="A8827" t="str">
        <f t="shared" si="747"/>
        <v>MRPS25</v>
      </c>
      <c r="B8827" t="s">
        <v>114</v>
      </c>
      <c r="C8827">
        <v>15106588</v>
      </c>
      <c r="D8827" t="s">
        <v>3</v>
      </c>
      <c r="E8827">
        <v>24</v>
      </c>
      <c r="F8827" t="s">
        <v>11618</v>
      </c>
      <c r="G8827">
        <v>-4.8428458652299999E-2</v>
      </c>
    </row>
    <row r="8828" spans="1:7" x14ac:dyDescent="0.2">
      <c r="A8828" t="str">
        <f t="shared" si="747"/>
        <v>MRPS25</v>
      </c>
      <c r="B8828" t="s">
        <v>114</v>
      </c>
      <c r="C8828">
        <v>15106718</v>
      </c>
      <c r="D8828" t="s">
        <v>8</v>
      </c>
      <c r="E8828">
        <v>23</v>
      </c>
      <c r="F8828" t="s">
        <v>11619</v>
      </c>
      <c r="G8828">
        <v>-0.109885147924</v>
      </c>
    </row>
    <row r="8829" spans="1:7" x14ac:dyDescent="0.2">
      <c r="A8829" t="str">
        <f t="shared" ref="A8829:A8842" si="748">"MRPS27"</f>
        <v>MRPS27</v>
      </c>
      <c r="B8829" t="s">
        <v>64</v>
      </c>
      <c r="C8829">
        <v>71616101</v>
      </c>
      <c r="D8829" t="s">
        <v>8</v>
      </c>
      <c r="E8829">
        <v>24</v>
      </c>
      <c r="F8829" t="s">
        <v>11620</v>
      </c>
      <c r="G8829">
        <v>1.2756209815899999</v>
      </c>
    </row>
    <row r="8830" spans="1:7" x14ac:dyDescent="0.2">
      <c r="A8830" t="str">
        <f t="shared" si="748"/>
        <v>MRPS27</v>
      </c>
      <c r="B8830" t="s">
        <v>64</v>
      </c>
      <c r="C8830">
        <v>71616123</v>
      </c>
      <c r="D8830" t="s">
        <v>8</v>
      </c>
      <c r="E8830">
        <v>23</v>
      </c>
      <c r="F8830" t="s">
        <v>11621</v>
      </c>
      <c r="G8830">
        <v>0.100221309681</v>
      </c>
    </row>
    <row r="8831" spans="1:7" x14ac:dyDescent="0.2">
      <c r="A8831" t="str">
        <f t="shared" si="748"/>
        <v>MRPS27</v>
      </c>
      <c r="B8831" t="s">
        <v>64</v>
      </c>
      <c r="C8831">
        <v>71616037</v>
      </c>
      <c r="D8831" t="s">
        <v>8</v>
      </c>
      <c r="E8831">
        <v>24</v>
      </c>
      <c r="F8831" t="s">
        <v>11622</v>
      </c>
      <c r="G8831">
        <v>0.40641446559599997</v>
      </c>
    </row>
    <row r="8832" spans="1:7" x14ac:dyDescent="0.2">
      <c r="A8832" t="str">
        <f t="shared" si="748"/>
        <v>MRPS27</v>
      </c>
      <c r="B8832" t="s">
        <v>64</v>
      </c>
      <c r="C8832">
        <v>71616015</v>
      </c>
      <c r="D8832" t="s">
        <v>8</v>
      </c>
      <c r="E8832">
        <v>24</v>
      </c>
      <c r="F8832" t="s">
        <v>11623</v>
      </c>
      <c r="G8832">
        <v>0.48416395664700002</v>
      </c>
    </row>
    <row r="8833" spans="1:7" x14ac:dyDescent="0.2">
      <c r="A8833" t="str">
        <f t="shared" si="748"/>
        <v>MRPS27</v>
      </c>
      <c r="B8833" t="s">
        <v>64</v>
      </c>
      <c r="C8833">
        <v>71615981</v>
      </c>
      <c r="D8833" t="s">
        <v>8</v>
      </c>
      <c r="E8833">
        <v>24</v>
      </c>
      <c r="F8833" t="s">
        <v>11624</v>
      </c>
      <c r="G8833">
        <v>0.81912412479899999</v>
      </c>
    </row>
    <row r="8834" spans="1:7" x14ac:dyDescent="0.2">
      <c r="A8834" t="str">
        <f t="shared" si="748"/>
        <v>MRPS27</v>
      </c>
      <c r="B8834" t="s">
        <v>64</v>
      </c>
      <c r="C8834">
        <v>71615969</v>
      </c>
      <c r="D8834" t="s">
        <v>8</v>
      </c>
      <c r="E8834">
        <v>22</v>
      </c>
      <c r="F8834" t="s">
        <v>11625</v>
      </c>
      <c r="G8834">
        <v>0.90525489361</v>
      </c>
    </row>
    <row r="8835" spans="1:7" x14ac:dyDescent="0.2">
      <c r="A8835" t="str">
        <f t="shared" si="748"/>
        <v>MRPS27</v>
      </c>
      <c r="B8835" t="s">
        <v>64</v>
      </c>
      <c r="C8835">
        <v>71616022</v>
      </c>
      <c r="D8835" t="s">
        <v>3</v>
      </c>
      <c r="E8835">
        <v>23</v>
      </c>
      <c r="F8835" t="s">
        <v>11626</v>
      </c>
      <c r="G8835">
        <v>1.9515755975799999E-2</v>
      </c>
    </row>
    <row r="8836" spans="1:7" x14ac:dyDescent="0.2">
      <c r="A8836" t="str">
        <f t="shared" si="748"/>
        <v>MRPS27</v>
      </c>
      <c r="B8836" t="s">
        <v>64</v>
      </c>
      <c r="C8836">
        <v>71615952</v>
      </c>
      <c r="D8836" t="s">
        <v>3</v>
      </c>
      <c r="E8836">
        <v>23</v>
      </c>
      <c r="F8836" t="s">
        <v>11627</v>
      </c>
      <c r="G8836">
        <v>0.29125473683600001</v>
      </c>
    </row>
    <row r="8837" spans="1:7" x14ac:dyDescent="0.2">
      <c r="A8837" t="str">
        <f t="shared" si="748"/>
        <v>MRPS27</v>
      </c>
      <c r="B8837" t="s">
        <v>64</v>
      </c>
      <c r="C8837">
        <v>71615857</v>
      </c>
      <c r="D8837" t="s">
        <v>3</v>
      </c>
      <c r="E8837">
        <v>22</v>
      </c>
      <c r="F8837" t="s">
        <v>11628</v>
      </c>
      <c r="G8837">
        <v>2.1264474342599999E-2</v>
      </c>
    </row>
    <row r="8838" spans="1:7" x14ac:dyDescent="0.2">
      <c r="A8838" t="str">
        <f t="shared" si="748"/>
        <v>MRPS27</v>
      </c>
      <c r="B8838" t="s">
        <v>64</v>
      </c>
      <c r="C8838">
        <v>71615833</v>
      </c>
      <c r="D8838" t="s">
        <v>3</v>
      </c>
      <c r="E8838">
        <v>24</v>
      </c>
      <c r="F8838" t="s">
        <v>11629</v>
      </c>
      <c r="G8838">
        <v>0.48526875795699997</v>
      </c>
    </row>
    <row r="8839" spans="1:7" x14ac:dyDescent="0.2">
      <c r="A8839" t="str">
        <f t="shared" si="748"/>
        <v>MRPS27</v>
      </c>
      <c r="B8839" t="s">
        <v>64</v>
      </c>
      <c r="C8839">
        <v>71615868</v>
      </c>
      <c r="D8839" t="s">
        <v>3</v>
      </c>
      <c r="E8839">
        <v>24</v>
      </c>
      <c r="F8839" t="s">
        <v>11630</v>
      </c>
      <c r="G8839">
        <v>1.9841321969799999E-2</v>
      </c>
    </row>
    <row r="8840" spans="1:7" x14ac:dyDescent="0.2">
      <c r="A8840" t="str">
        <f t="shared" si="748"/>
        <v>MRPS27</v>
      </c>
      <c r="B8840" t="s">
        <v>64</v>
      </c>
      <c r="C8840">
        <v>71615952</v>
      </c>
      <c r="D8840" t="s">
        <v>3</v>
      </c>
      <c r="E8840">
        <v>24</v>
      </c>
      <c r="F8840" t="s">
        <v>11631</v>
      </c>
      <c r="G8840">
        <v>0.11520105683699999</v>
      </c>
    </row>
    <row r="8841" spans="1:7" x14ac:dyDescent="0.2">
      <c r="A8841" t="str">
        <f t="shared" si="748"/>
        <v>MRPS27</v>
      </c>
      <c r="B8841" t="s">
        <v>64</v>
      </c>
      <c r="C8841">
        <v>71616015</v>
      </c>
      <c r="D8841" t="s">
        <v>8</v>
      </c>
      <c r="E8841">
        <v>23</v>
      </c>
      <c r="F8841" t="s">
        <v>11632</v>
      </c>
      <c r="G8841">
        <v>0.44961815916800002</v>
      </c>
    </row>
    <row r="8842" spans="1:7" x14ac:dyDescent="0.2">
      <c r="A8842" t="str">
        <f t="shared" si="748"/>
        <v>MRPS27</v>
      </c>
      <c r="B8842" t="s">
        <v>64</v>
      </c>
      <c r="C8842">
        <v>71616123</v>
      </c>
      <c r="D8842" t="s">
        <v>8</v>
      </c>
      <c r="E8842">
        <v>24</v>
      </c>
      <c r="F8842" t="s">
        <v>11633</v>
      </c>
      <c r="G8842">
        <v>4.8827485598700003E-3</v>
      </c>
    </row>
    <row r="8843" spans="1:7" x14ac:dyDescent="0.2">
      <c r="A8843" t="str">
        <f t="shared" ref="A8843:A8852" si="749">"MRPS28"</f>
        <v>MRPS28</v>
      </c>
      <c r="B8843" t="s">
        <v>1491</v>
      </c>
      <c r="C8843">
        <v>80942247</v>
      </c>
      <c r="D8843" t="s">
        <v>3</v>
      </c>
      <c r="E8843">
        <v>24</v>
      </c>
      <c r="F8843" t="s">
        <v>11634</v>
      </c>
      <c r="G8843">
        <v>0.97292369755999997</v>
      </c>
    </row>
    <row r="8844" spans="1:7" x14ac:dyDescent="0.2">
      <c r="A8844" t="str">
        <f t="shared" si="749"/>
        <v>MRPS28</v>
      </c>
      <c r="B8844" t="s">
        <v>1491</v>
      </c>
      <c r="C8844">
        <v>80942218</v>
      </c>
      <c r="D8844" t="s">
        <v>3</v>
      </c>
      <c r="E8844">
        <v>24</v>
      </c>
      <c r="F8844" t="s">
        <v>11635</v>
      </c>
      <c r="G8844">
        <v>8.4347243448100004E-2</v>
      </c>
    </row>
    <row r="8845" spans="1:7" x14ac:dyDescent="0.2">
      <c r="A8845" t="str">
        <f t="shared" si="749"/>
        <v>MRPS28</v>
      </c>
      <c r="B8845" t="s">
        <v>1491</v>
      </c>
      <c r="C8845">
        <v>80942287</v>
      </c>
      <c r="D8845" t="s">
        <v>3</v>
      </c>
      <c r="E8845">
        <v>24</v>
      </c>
      <c r="F8845" t="s">
        <v>11636</v>
      </c>
      <c r="G8845">
        <v>0.60947788097900002</v>
      </c>
    </row>
    <row r="8846" spans="1:7" x14ac:dyDescent="0.2">
      <c r="A8846" t="str">
        <f t="shared" si="749"/>
        <v>MRPS28</v>
      </c>
      <c r="B8846" t="s">
        <v>1491</v>
      </c>
      <c r="C8846">
        <v>80942515</v>
      </c>
      <c r="D8846" t="s">
        <v>3</v>
      </c>
      <c r="E8846">
        <v>24</v>
      </c>
      <c r="F8846" t="s">
        <v>11637</v>
      </c>
      <c r="G8846">
        <v>5.7593248493800001E-2</v>
      </c>
    </row>
    <row r="8847" spans="1:7" x14ac:dyDescent="0.2">
      <c r="A8847" t="str">
        <f t="shared" si="749"/>
        <v>MRPS28</v>
      </c>
      <c r="B8847" t="s">
        <v>1491</v>
      </c>
      <c r="C8847">
        <v>80942263</v>
      </c>
      <c r="D8847" t="s">
        <v>8</v>
      </c>
      <c r="E8847">
        <v>24</v>
      </c>
      <c r="F8847" t="s">
        <v>11638</v>
      </c>
      <c r="G8847">
        <v>1.0213863186800001</v>
      </c>
    </row>
    <row r="8848" spans="1:7" x14ac:dyDescent="0.2">
      <c r="A8848" t="str">
        <f t="shared" si="749"/>
        <v>MRPS28</v>
      </c>
      <c r="B8848" t="s">
        <v>1491</v>
      </c>
      <c r="C8848">
        <v>80942229</v>
      </c>
      <c r="D8848" t="s">
        <v>8</v>
      </c>
      <c r="E8848">
        <v>23</v>
      </c>
      <c r="F8848" t="s">
        <v>11639</v>
      </c>
      <c r="G8848">
        <v>1.9612496011899998E-2</v>
      </c>
    </row>
    <row r="8849" spans="1:7" x14ac:dyDescent="0.2">
      <c r="A8849" t="str">
        <f t="shared" si="749"/>
        <v>MRPS28</v>
      </c>
      <c r="B8849" t="s">
        <v>1491</v>
      </c>
      <c r="C8849">
        <v>80942465</v>
      </c>
      <c r="D8849" t="s">
        <v>3</v>
      </c>
      <c r="E8849">
        <v>24</v>
      </c>
      <c r="F8849" t="s">
        <v>11640</v>
      </c>
      <c r="G8849">
        <v>0.231057160953</v>
      </c>
    </row>
    <row r="8850" spans="1:7" x14ac:dyDescent="0.2">
      <c r="A8850" t="str">
        <f t="shared" si="749"/>
        <v>MRPS28</v>
      </c>
      <c r="B8850" t="s">
        <v>1491</v>
      </c>
      <c r="C8850">
        <v>80942331</v>
      </c>
      <c r="D8850" t="s">
        <v>3</v>
      </c>
      <c r="E8850">
        <v>23</v>
      </c>
      <c r="F8850" t="s">
        <v>11641</v>
      </c>
      <c r="G8850">
        <v>0.62693724796600003</v>
      </c>
    </row>
    <row r="8851" spans="1:7" x14ac:dyDescent="0.2">
      <c r="A8851" t="str">
        <f t="shared" si="749"/>
        <v>MRPS28</v>
      </c>
      <c r="B8851" t="s">
        <v>1491</v>
      </c>
      <c r="C8851">
        <v>80942309</v>
      </c>
      <c r="D8851" t="s">
        <v>3</v>
      </c>
      <c r="E8851">
        <v>23</v>
      </c>
      <c r="F8851" t="s">
        <v>11642</v>
      </c>
      <c r="G8851">
        <v>1.00568998376</v>
      </c>
    </row>
    <row r="8852" spans="1:7" x14ac:dyDescent="0.2">
      <c r="A8852" t="str">
        <f t="shared" si="749"/>
        <v>MRPS28</v>
      </c>
      <c r="B8852" t="s">
        <v>1491</v>
      </c>
      <c r="C8852">
        <v>80942350</v>
      </c>
      <c r="D8852" t="s">
        <v>8</v>
      </c>
      <c r="E8852">
        <v>24</v>
      </c>
      <c r="F8852" t="s">
        <v>11643</v>
      </c>
      <c r="G8852">
        <v>-6.3814958174400003E-3</v>
      </c>
    </row>
    <row r="8853" spans="1:7" x14ac:dyDescent="0.2">
      <c r="A8853" t="str">
        <f t="shared" ref="A8853:A8861" si="750">"MRPS30"</f>
        <v>MRPS30</v>
      </c>
      <c r="B8853" t="s">
        <v>64</v>
      </c>
      <c r="C8853">
        <v>44809208</v>
      </c>
      <c r="D8853" t="s">
        <v>8</v>
      </c>
      <c r="E8853">
        <v>22</v>
      </c>
      <c r="F8853" t="s">
        <v>11644</v>
      </c>
      <c r="G8853">
        <v>0.130598698618</v>
      </c>
    </row>
    <row r="8854" spans="1:7" x14ac:dyDescent="0.2">
      <c r="A8854" t="str">
        <f t="shared" si="750"/>
        <v>MRPS30</v>
      </c>
      <c r="B8854" t="s">
        <v>64</v>
      </c>
      <c r="C8854">
        <v>44809265</v>
      </c>
      <c r="D8854" t="s">
        <v>8</v>
      </c>
      <c r="E8854">
        <v>21</v>
      </c>
      <c r="F8854" t="s">
        <v>11645</v>
      </c>
      <c r="G8854">
        <v>0.100935186937</v>
      </c>
    </row>
    <row r="8855" spans="1:7" x14ac:dyDescent="0.2">
      <c r="A8855" t="str">
        <f t="shared" si="750"/>
        <v>MRPS30</v>
      </c>
      <c r="B8855" t="s">
        <v>64</v>
      </c>
      <c r="C8855">
        <v>44809101</v>
      </c>
      <c r="D8855" t="s">
        <v>8</v>
      </c>
      <c r="E8855">
        <v>24</v>
      </c>
      <c r="F8855" t="s">
        <v>11646</v>
      </c>
      <c r="G8855">
        <v>0.48918533078400001</v>
      </c>
    </row>
    <row r="8856" spans="1:7" x14ac:dyDescent="0.2">
      <c r="A8856" t="str">
        <f t="shared" si="750"/>
        <v>MRPS30</v>
      </c>
      <c r="B8856" t="s">
        <v>64</v>
      </c>
      <c r="C8856">
        <v>44809046</v>
      </c>
      <c r="D8856" t="s">
        <v>3</v>
      </c>
      <c r="E8856">
        <v>23</v>
      </c>
      <c r="F8856" t="s">
        <v>11647</v>
      </c>
      <c r="G8856">
        <v>2.3227616545399999E-2</v>
      </c>
    </row>
    <row r="8857" spans="1:7" x14ac:dyDescent="0.2">
      <c r="A8857" t="str">
        <f t="shared" si="750"/>
        <v>MRPS30</v>
      </c>
      <c r="B8857" t="s">
        <v>64</v>
      </c>
      <c r="C8857">
        <v>44809158</v>
      </c>
      <c r="D8857" t="s">
        <v>3</v>
      </c>
      <c r="E8857">
        <v>22</v>
      </c>
      <c r="F8857" t="s">
        <v>11648</v>
      </c>
      <c r="G8857">
        <v>0.32896579270699999</v>
      </c>
    </row>
    <row r="8858" spans="1:7" x14ac:dyDescent="0.2">
      <c r="A8858" t="str">
        <f t="shared" si="750"/>
        <v>MRPS30</v>
      </c>
      <c r="B8858" t="s">
        <v>64</v>
      </c>
      <c r="C8858">
        <v>44809137</v>
      </c>
      <c r="D8858" t="s">
        <v>3</v>
      </c>
      <c r="E8858">
        <v>23</v>
      </c>
      <c r="F8858" t="s">
        <v>11649</v>
      </c>
      <c r="G8858">
        <v>0.87794425369399998</v>
      </c>
    </row>
    <row r="8859" spans="1:7" x14ac:dyDescent="0.2">
      <c r="A8859" t="str">
        <f t="shared" si="750"/>
        <v>MRPS30</v>
      </c>
      <c r="B8859" t="s">
        <v>64</v>
      </c>
      <c r="C8859">
        <v>44809103</v>
      </c>
      <c r="D8859" t="s">
        <v>3</v>
      </c>
      <c r="E8859">
        <v>23</v>
      </c>
      <c r="F8859" t="s">
        <v>11650</v>
      </c>
      <c r="G8859">
        <v>0.22066295015099999</v>
      </c>
    </row>
    <row r="8860" spans="1:7" x14ac:dyDescent="0.2">
      <c r="A8860" t="str">
        <f t="shared" si="750"/>
        <v>MRPS30</v>
      </c>
      <c r="B8860" t="s">
        <v>64</v>
      </c>
      <c r="C8860">
        <v>44809088</v>
      </c>
      <c r="D8860" t="s">
        <v>3</v>
      </c>
      <c r="E8860">
        <v>22</v>
      </c>
      <c r="F8860" t="s">
        <v>11651</v>
      </c>
      <c r="G8860">
        <v>1.63287041552</v>
      </c>
    </row>
    <row r="8861" spans="1:7" x14ac:dyDescent="0.2">
      <c r="A8861" t="str">
        <f t="shared" si="750"/>
        <v>MRPS30</v>
      </c>
      <c r="B8861" t="s">
        <v>64</v>
      </c>
      <c r="C8861">
        <v>44809057</v>
      </c>
      <c r="D8861" t="s">
        <v>8</v>
      </c>
      <c r="E8861">
        <v>23</v>
      </c>
      <c r="F8861" t="s">
        <v>11652</v>
      </c>
      <c r="G8861">
        <v>0.18265305021700001</v>
      </c>
    </row>
    <row r="8862" spans="1:7" x14ac:dyDescent="0.2">
      <c r="A8862" t="str">
        <f t="shared" ref="A8862:A8885" si="751">"MRPS33"</f>
        <v>MRPS33</v>
      </c>
      <c r="B8862" t="s">
        <v>2</v>
      </c>
      <c r="C8862">
        <v>140714175</v>
      </c>
      <c r="D8862" t="s">
        <v>8</v>
      </c>
      <c r="E8862">
        <v>24</v>
      </c>
      <c r="F8862" t="s">
        <v>11653</v>
      </c>
      <c r="G8862">
        <v>3.0919762621000001E-2</v>
      </c>
    </row>
    <row r="8863" spans="1:7" x14ac:dyDescent="0.2">
      <c r="A8863" t="str">
        <f t="shared" si="751"/>
        <v>MRPS33</v>
      </c>
      <c r="B8863" t="s">
        <v>2</v>
      </c>
      <c r="C8863">
        <v>140714270</v>
      </c>
      <c r="D8863" t="s">
        <v>8</v>
      </c>
      <c r="E8863">
        <v>26</v>
      </c>
      <c r="F8863" t="s">
        <v>11654</v>
      </c>
      <c r="G8863">
        <v>2.82509178908E-2</v>
      </c>
    </row>
    <row r="8864" spans="1:7" x14ac:dyDescent="0.2">
      <c r="A8864" t="str">
        <f t="shared" si="751"/>
        <v>MRPS33</v>
      </c>
      <c r="B8864" t="s">
        <v>2</v>
      </c>
      <c r="C8864">
        <v>140714310</v>
      </c>
      <c r="D8864" t="s">
        <v>8</v>
      </c>
      <c r="E8864">
        <v>22</v>
      </c>
      <c r="F8864" t="s">
        <v>11655</v>
      </c>
      <c r="G8864">
        <v>0.30672643830700003</v>
      </c>
    </row>
    <row r="8865" spans="1:7" x14ac:dyDescent="0.2">
      <c r="A8865" t="str">
        <f t="shared" si="751"/>
        <v>MRPS33</v>
      </c>
      <c r="B8865" t="s">
        <v>2</v>
      </c>
      <c r="C8865">
        <v>140714488</v>
      </c>
      <c r="D8865" t="s">
        <v>8</v>
      </c>
      <c r="E8865">
        <v>25</v>
      </c>
      <c r="F8865" t="s">
        <v>11656</v>
      </c>
      <c r="G8865">
        <v>0.27976907524</v>
      </c>
    </row>
    <row r="8866" spans="1:7" x14ac:dyDescent="0.2">
      <c r="A8866" t="str">
        <f t="shared" si="751"/>
        <v>MRPS33</v>
      </c>
      <c r="B8866" t="s">
        <v>2</v>
      </c>
      <c r="C8866">
        <v>140714798</v>
      </c>
      <c r="D8866" t="s">
        <v>8</v>
      </c>
      <c r="E8866">
        <v>24</v>
      </c>
      <c r="F8866" t="s">
        <v>11657</v>
      </c>
      <c r="G8866">
        <v>0.53279048543499996</v>
      </c>
    </row>
    <row r="8867" spans="1:7" x14ac:dyDescent="0.2">
      <c r="A8867" t="str">
        <f t="shared" si="751"/>
        <v>MRPS33</v>
      </c>
      <c r="B8867" t="s">
        <v>2</v>
      </c>
      <c r="C8867">
        <v>140714511</v>
      </c>
      <c r="D8867" t="s">
        <v>8</v>
      </c>
      <c r="E8867">
        <v>24</v>
      </c>
      <c r="F8867" t="s">
        <v>11658</v>
      </c>
      <c r="G8867">
        <v>0.13675951371</v>
      </c>
    </row>
    <row r="8868" spans="1:7" x14ac:dyDescent="0.2">
      <c r="A8868" t="str">
        <f t="shared" si="751"/>
        <v>MRPS33</v>
      </c>
      <c r="B8868" t="s">
        <v>2</v>
      </c>
      <c r="C8868">
        <v>140714823</v>
      </c>
      <c r="D8868" t="s">
        <v>8</v>
      </c>
      <c r="E8868">
        <v>25</v>
      </c>
      <c r="F8868" t="s">
        <v>11659</v>
      </c>
      <c r="G8868">
        <v>6.8001214492699996E-2</v>
      </c>
    </row>
    <row r="8869" spans="1:7" x14ac:dyDescent="0.2">
      <c r="A8869" t="str">
        <f t="shared" si="751"/>
        <v>MRPS33</v>
      </c>
      <c r="B8869" t="s">
        <v>2</v>
      </c>
      <c r="C8869">
        <v>140714022</v>
      </c>
      <c r="D8869" t="s">
        <v>8</v>
      </c>
      <c r="E8869">
        <v>24</v>
      </c>
      <c r="F8869" t="s">
        <v>11660</v>
      </c>
      <c r="G8869">
        <v>1.6827498070099998E-2</v>
      </c>
    </row>
    <row r="8870" spans="1:7" x14ac:dyDescent="0.2">
      <c r="A8870" t="str">
        <f t="shared" si="751"/>
        <v>MRPS33</v>
      </c>
      <c r="B8870" t="s">
        <v>2</v>
      </c>
      <c r="C8870">
        <v>140714503</v>
      </c>
      <c r="D8870" t="s">
        <v>8</v>
      </c>
      <c r="E8870">
        <v>25</v>
      </c>
      <c r="F8870" t="s">
        <v>11661</v>
      </c>
      <c r="G8870">
        <v>0.42440427189899999</v>
      </c>
    </row>
    <row r="8871" spans="1:7" x14ac:dyDescent="0.2">
      <c r="A8871" t="str">
        <f t="shared" si="751"/>
        <v>MRPS33</v>
      </c>
      <c r="B8871" t="s">
        <v>2</v>
      </c>
      <c r="C8871">
        <v>140713954</v>
      </c>
      <c r="D8871" t="s">
        <v>8</v>
      </c>
      <c r="E8871">
        <v>25</v>
      </c>
      <c r="F8871" t="s">
        <v>11662</v>
      </c>
      <c r="G8871">
        <v>-1.7077014163500001E-3</v>
      </c>
    </row>
    <row r="8872" spans="1:7" x14ac:dyDescent="0.2">
      <c r="A8872" t="str">
        <f t="shared" si="751"/>
        <v>MRPS33</v>
      </c>
      <c r="B8872" t="s">
        <v>2</v>
      </c>
      <c r="C8872">
        <v>140713976</v>
      </c>
      <c r="D8872" t="s">
        <v>8</v>
      </c>
      <c r="E8872">
        <v>24</v>
      </c>
      <c r="F8872" t="s">
        <v>11663</v>
      </c>
      <c r="G8872">
        <v>-2.2658331817299999E-2</v>
      </c>
    </row>
    <row r="8873" spans="1:7" x14ac:dyDescent="0.2">
      <c r="A8873" t="str">
        <f t="shared" si="751"/>
        <v>MRPS33</v>
      </c>
      <c r="B8873" t="s">
        <v>2</v>
      </c>
      <c r="C8873">
        <v>140714349</v>
      </c>
      <c r="D8873" t="s">
        <v>3</v>
      </c>
      <c r="E8873">
        <v>24</v>
      </c>
      <c r="F8873" t="s">
        <v>11664</v>
      </c>
      <c r="G8873">
        <v>7.0049638473299994E-2</v>
      </c>
    </row>
    <row r="8874" spans="1:7" x14ac:dyDescent="0.2">
      <c r="A8874" t="str">
        <f t="shared" si="751"/>
        <v>MRPS33</v>
      </c>
      <c r="B8874" t="s">
        <v>2</v>
      </c>
      <c r="C8874">
        <v>140714870</v>
      </c>
      <c r="D8874" t="s">
        <v>3</v>
      </c>
      <c r="E8874">
        <v>24</v>
      </c>
      <c r="F8874" t="s">
        <v>11665</v>
      </c>
      <c r="G8874">
        <v>0.44576241317400001</v>
      </c>
    </row>
    <row r="8875" spans="1:7" x14ac:dyDescent="0.2">
      <c r="A8875" t="str">
        <f t="shared" si="751"/>
        <v>MRPS33</v>
      </c>
      <c r="B8875" t="s">
        <v>2</v>
      </c>
      <c r="C8875">
        <v>140714764</v>
      </c>
      <c r="D8875" t="s">
        <v>3</v>
      </c>
      <c r="E8875">
        <v>23</v>
      </c>
      <c r="F8875" t="s">
        <v>11666</v>
      </c>
      <c r="G8875">
        <v>0.326888465435</v>
      </c>
    </row>
    <row r="8876" spans="1:7" x14ac:dyDescent="0.2">
      <c r="A8876" t="str">
        <f t="shared" si="751"/>
        <v>MRPS33</v>
      </c>
      <c r="B8876" t="s">
        <v>2</v>
      </c>
      <c r="C8876">
        <v>140714758</v>
      </c>
      <c r="D8876" t="s">
        <v>3</v>
      </c>
      <c r="E8876">
        <v>23</v>
      </c>
      <c r="F8876" t="s">
        <v>11667</v>
      </c>
      <c r="G8876">
        <v>1.28623220041</v>
      </c>
    </row>
    <row r="8877" spans="1:7" x14ac:dyDescent="0.2">
      <c r="A8877" t="str">
        <f t="shared" si="751"/>
        <v>MRPS33</v>
      </c>
      <c r="B8877" t="s">
        <v>2</v>
      </c>
      <c r="C8877">
        <v>140714753</v>
      </c>
      <c r="D8877" t="s">
        <v>3</v>
      </c>
      <c r="E8877">
        <v>26</v>
      </c>
      <c r="F8877" t="s">
        <v>11668</v>
      </c>
      <c r="G8877">
        <v>0.18361518964099999</v>
      </c>
    </row>
    <row r="8878" spans="1:7" x14ac:dyDescent="0.2">
      <c r="A8878" t="str">
        <f t="shared" si="751"/>
        <v>MRPS33</v>
      </c>
      <c r="B8878" t="s">
        <v>2</v>
      </c>
      <c r="C8878">
        <v>140714745</v>
      </c>
      <c r="D8878" t="s">
        <v>3</v>
      </c>
      <c r="E8878">
        <v>25</v>
      </c>
      <c r="F8878" t="s">
        <v>11669</v>
      </c>
      <c r="G8878">
        <v>3.2615641558699997E-2</v>
      </c>
    </row>
    <row r="8879" spans="1:7" x14ac:dyDescent="0.2">
      <c r="A8879" t="str">
        <f t="shared" si="751"/>
        <v>MRPS33</v>
      </c>
      <c r="B8879" t="s">
        <v>2</v>
      </c>
      <c r="C8879">
        <v>140714738</v>
      </c>
      <c r="D8879" t="s">
        <v>3</v>
      </c>
      <c r="E8879">
        <v>24</v>
      </c>
      <c r="F8879" t="s">
        <v>11670</v>
      </c>
      <c r="G8879">
        <v>1.8547559090400002E-2</v>
      </c>
    </row>
    <row r="8880" spans="1:7" x14ac:dyDescent="0.2">
      <c r="A8880" t="str">
        <f t="shared" si="751"/>
        <v>MRPS33</v>
      </c>
      <c r="B8880" t="s">
        <v>2</v>
      </c>
      <c r="C8880">
        <v>140714730</v>
      </c>
      <c r="D8880" t="s">
        <v>3</v>
      </c>
      <c r="E8880">
        <v>24</v>
      </c>
      <c r="F8880" t="s">
        <v>11671</v>
      </c>
      <c r="G8880">
        <v>0.33817375188999999</v>
      </c>
    </row>
    <row r="8881" spans="1:7" x14ac:dyDescent="0.2">
      <c r="A8881" t="str">
        <f t="shared" si="751"/>
        <v>MRPS33</v>
      </c>
      <c r="B8881" t="s">
        <v>2</v>
      </c>
      <c r="C8881">
        <v>140714704</v>
      </c>
      <c r="D8881" t="s">
        <v>3</v>
      </c>
      <c r="E8881">
        <v>24</v>
      </c>
      <c r="F8881" t="s">
        <v>11672</v>
      </c>
      <c r="G8881">
        <v>0.90612576335600004</v>
      </c>
    </row>
    <row r="8882" spans="1:7" x14ac:dyDescent="0.2">
      <c r="A8882" t="str">
        <f t="shared" si="751"/>
        <v>MRPS33</v>
      </c>
      <c r="B8882" t="s">
        <v>2</v>
      </c>
      <c r="C8882">
        <v>140714900</v>
      </c>
      <c r="D8882" t="s">
        <v>3</v>
      </c>
      <c r="E8882">
        <v>22</v>
      </c>
      <c r="F8882" t="s">
        <v>11673</v>
      </c>
      <c r="G8882">
        <v>0.71392730634199997</v>
      </c>
    </row>
    <row r="8883" spans="1:7" x14ac:dyDescent="0.2">
      <c r="A8883" t="str">
        <f t="shared" si="751"/>
        <v>MRPS33</v>
      </c>
      <c r="B8883" t="s">
        <v>2</v>
      </c>
      <c r="C8883">
        <v>140714053</v>
      </c>
      <c r="D8883" t="s">
        <v>3</v>
      </c>
      <c r="E8883">
        <v>24</v>
      </c>
      <c r="F8883" t="s">
        <v>11674</v>
      </c>
      <c r="G8883">
        <v>0.15580311002200001</v>
      </c>
    </row>
    <row r="8884" spans="1:7" x14ac:dyDescent="0.2">
      <c r="A8884" t="str">
        <f t="shared" si="751"/>
        <v>MRPS33</v>
      </c>
      <c r="B8884" t="s">
        <v>2</v>
      </c>
      <c r="C8884">
        <v>140714235</v>
      </c>
      <c r="D8884" t="s">
        <v>3</v>
      </c>
      <c r="E8884">
        <v>24</v>
      </c>
      <c r="F8884" t="s">
        <v>11675</v>
      </c>
      <c r="G8884">
        <v>0.80764203623800002</v>
      </c>
    </row>
    <row r="8885" spans="1:7" x14ac:dyDescent="0.2">
      <c r="A8885" t="str">
        <f t="shared" si="751"/>
        <v>MRPS33</v>
      </c>
      <c r="B8885" t="s">
        <v>2</v>
      </c>
      <c r="C8885">
        <v>140714031</v>
      </c>
      <c r="D8885" t="s">
        <v>3</v>
      </c>
      <c r="E8885">
        <v>23</v>
      </c>
      <c r="F8885" t="s">
        <v>11676</v>
      </c>
      <c r="G8885">
        <v>0.237998986059</v>
      </c>
    </row>
    <row r="8886" spans="1:7" x14ac:dyDescent="0.2">
      <c r="A8886" t="str">
        <f t="shared" ref="A8886:A8895" si="752">"MRPS35"</f>
        <v>MRPS35</v>
      </c>
      <c r="B8886" t="s">
        <v>140</v>
      </c>
      <c r="C8886">
        <v>27863980</v>
      </c>
      <c r="D8886" t="s">
        <v>3</v>
      </c>
      <c r="E8886">
        <v>24</v>
      </c>
      <c r="F8886" t="s">
        <v>11677</v>
      </c>
      <c r="G8886">
        <v>0.544976078117</v>
      </c>
    </row>
    <row r="8887" spans="1:7" x14ac:dyDescent="0.2">
      <c r="A8887" t="str">
        <f t="shared" si="752"/>
        <v>MRPS35</v>
      </c>
      <c r="B8887" t="s">
        <v>140</v>
      </c>
      <c r="C8887">
        <v>27863883</v>
      </c>
      <c r="D8887" t="s">
        <v>3</v>
      </c>
      <c r="E8887">
        <v>23</v>
      </c>
      <c r="F8887" t="s">
        <v>11678</v>
      </c>
      <c r="G8887">
        <v>0.54509012920800004</v>
      </c>
    </row>
    <row r="8888" spans="1:7" x14ac:dyDescent="0.2">
      <c r="A8888" t="str">
        <f t="shared" si="752"/>
        <v>MRPS35</v>
      </c>
      <c r="B8888" t="s">
        <v>140</v>
      </c>
      <c r="C8888">
        <v>27863968</v>
      </c>
      <c r="D8888" t="s">
        <v>8</v>
      </c>
      <c r="E8888">
        <v>24</v>
      </c>
      <c r="F8888" t="s">
        <v>11679</v>
      </c>
      <c r="G8888">
        <v>1.21492992376</v>
      </c>
    </row>
    <row r="8889" spans="1:7" x14ac:dyDescent="0.2">
      <c r="A8889" t="str">
        <f t="shared" si="752"/>
        <v>MRPS35</v>
      </c>
      <c r="B8889" t="s">
        <v>140</v>
      </c>
      <c r="C8889">
        <v>27863849</v>
      </c>
      <c r="D8889" t="s">
        <v>3</v>
      </c>
      <c r="E8889">
        <v>24</v>
      </c>
      <c r="F8889" t="s">
        <v>11680</v>
      </c>
      <c r="G8889">
        <v>0.65145217971299996</v>
      </c>
    </row>
    <row r="8890" spans="1:7" x14ac:dyDescent="0.2">
      <c r="A8890" t="str">
        <f t="shared" si="752"/>
        <v>MRPS35</v>
      </c>
      <c r="B8890" t="s">
        <v>140</v>
      </c>
      <c r="C8890">
        <v>27863727</v>
      </c>
      <c r="D8890" t="s">
        <v>3</v>
      </c>
      <c r="E8890">
        <v>23</v>
      </c>
      <c r="F8890" t="s">
        <v>11681</v>
      </c>
      <c r="G8890">
        <v>0.89346755680900003</v>
      </c>
    </row>
    <row r="8891" spans="1:7" x14ac:dyDescent="0.2">
      <c r="A8891" t="str">
        <f t="shared" si="752"/>
        <v>MRPS35</v>
      </c>
      <c r="B8891" t="s">
        <v>140</v>
      </c>
      <c r="C8891">
        <v>27863861</v>
      </c>
      <c r="D8891" t="s">
        <v>3</v>
      </c>
      <c r="E8891">
        <v>23</v>
      </c>
      <c r="F8891" t="s">
        <v>11682</v>
      </c>
      <c r="G8891">
        <v>0.891602519436</v>
      </c>
    </row>
    <row r="8892" spans="1:7" x14ac:dyDescent="0.2">
      <c r="A8892" t="str">
        <f t="shared" si="752"/>
        <v>MRPS35</v>
      </c>
      <c r="B8892" t="s">
        <v>140</v>
      </c>
      <c r="C8892">
        <v>27863945</v>
      </c>
      <c r="D8892" t="s">
        <v>8</v>
      </c>
      <c r="E8892">
        <v>24</v>
      </c>
      <c r="F8892" t="s">
        <v>11683</v>
      </c>
      <c r="G8892">
        <v>0.60067015135599999</v>
      </c>
    </row>
    <row r="8893" spans="1:7" x14ac:dyDescent="0.2">
      <c r="A8893" t="str">
        <f t="shared" si="752"/>
        <v>MRPS35</v>
      </c>
      <c r="B8893" t="s">
        <v>140</v>
      </c>
      <c r="C8893">
        <v>27863716</v>
      </c>
      <c r="D8893" t="s">
        <v>3</v>
      </c>
      <c r="E8893">
        <v>24</v>
      </c>
      <c r="F8893" t="s">
        <v>11684</v>
      </c>
      <c r="G8893">
        <v>3.0797309816099998E-2</v>
      </c>
    </row>
    <row r="8894" spans="1:7" x14ac:dyDescent="0.2">
      <c r="A8894" t="str">
        <f t="shared" si="752"/>
        <v>MRPS35</v>
      </c>
      <c r="B8894" t="s">
        <v>140</v>
      </c>
      <c r="C8894">
        <v>27863779</v>
      </c>
      <c r="D8894" t="s">
        <v>8</v>
      </c>
      <c r="E8894">
        <v>24</v>
      </c>
      <c r="F8894" t="s">
        <v>11685</v>
      </c>
      <c r="G8894">
        <v>0.49566011995800002</v>
      </c>
    </row>
    <row r="8895" spans="1:7" x14ac:dyDescent="0.2">
      <c r="A8895" t="str">
        <f t="shared" si="752"/>
        <v>MRPS35</v>
      </c>
      <c r="B8895" t="s">
        <v>140</v>
      </c>
      <c r="C8895">
        <v>27863681</v>
      </c>
      <c r="D8895" t="s">
        <v>8</v>
      </c>
      <c r="E8895">
        <v>24</v>
      </c>
      <c r="F8895" t="s">
        <v>11686</v>
      </c>
      <c r="G8895">
        <v>0.210557500786</v>
      </c>
    </row>
    <row r="8896" spans="1:7" x14ac:dyDescent="0.2">
      <c r="A8896" t="str">
        <f t="shared" ref="A8896:A8903" si="753">"MRPS5"</f>
        <v>MRPS5</v>
      </c>
      <c r="B8896" t="s">
        <v>161</v>
      </c>
      <c r="C8896">
        <v>95787742</v>
      </c>
      <c r="D8896" t="s">
        <v>8</v>
      </c>
      <c r="E8896">
        <v>23</v>
      </c>
      <c r="F8896" t="s">
        <v>11687</v>
      </c>
      <c r="G8896">
        <v>0.73738416025800002</v>
      </c>
    </row>
    <row r="8897" spans="1:7" x14ac:dyDescent="0.2">
      <c r="A8897" t="str">
        <f t="shared" si="753"/>
        <v>MRPS5</v>
      </c>
      <c r="B8897" t="s">
        <v>161</v>
      </c>
      <c r="C8897">
        <v>95787540</v>
      </c>
      <c r="D8897" t="s">
        <v>8</v>
      </c>
      <c r="E8897">
        <v>23</v>
      </c>
      <c r="F8897" t="s">
        <v>11688</v>
      </c>
      <c r="G8897">
        <v>0.88472175549499998</v>
      </c>
    </row>
    <row r="8898" spans="1:7" x14ac:dyDescent="0.2">
      <c r="A8898" t="str">
        <f t="shared" si="753"/>
        <v>MRPS5</v>
      </c>
      <c r="B8898" t="s">
        <v>161</v>
      </c>
      <c r="C8898">
        <v>95787714</v>
      </c>
      <c r="D8898" t="s">
        <v>3</v>
      </c>
      <c r="E8898">
        <v>22</v>
      </c>
      <c r="F8898" t="s">
        <v>11689</v>
      </c>
      <c r="G8898">
        <v>0.346303638124</v>
      </c>
    </row>
    <row r="8899" spans="1:7" x14ac:dyDescent="0.2">
      <c r="A8899" t="str">
        <f t="shared" si="753"/>
        <v>MRPS5</v>
      </c>
      <c r="B8899" t="s">
        <v>161</v>
      </c>
      <c r="C8899">
        <v>95787576</v>
      </c>
      <c r="D8899" t="s">
        <v>3</v>
      </c>
      <c r="E8899">
        <v>23</v>
      </c>
      <c r="F8899" t="s">
        <v>11690</v>
      </c>
      <c r="G8899">
        <v>0.151798292531</v>
      </c>
    </row>
    <row r="8900" spans="1:7" x14ac:dyDescent="0.2">
      <c r="A8900" t="str">
        <f t="shared" si="753"/>
        <v>MRPS5</v>
      </c>
      <c r="B8900" t="s">
        <v>161</v>
      </c>
      <c r="C8900">
        <v>95787560</v>
      </c>
      <c r="D8900" t="s">
        <v>3</v>
      </c>
      <c r="E8900">
        <v>24</v>
      </c>
      <c r="F8900" t="s">
        <v>11691</v>
      </c>
      <c r="G8900">
        <v>0.19970615665300001</v>
      </c>
    </row>
    <row r="8901" spans="1:7" x14ac:dyDescent="0.2">
      <c r="A8901" t="str">
        <f t="shared" si="753"/>
        <v>MRPS5</v>
      </c>
      <c r="B8901" t="s">
        <v>161</v>
      </c>
      <c r="C8901">
        <v>95787532</v>
      </c>
      <c r="D8901" t="s">
        <v>3</v>
      </c>
      <c r="E8901">
        <v>24</v>
      </c>
      <c r="F8901" t="s">
        <v>11692</v>
      </c>
      <c r="G8901">
        <v>1.3304950815600001</v>
      </c>
    </row>
    <row r="8902" spans="1:7" x14ac:dyDescent="0.2">
      <c r="A8902" t="str">
        <f t="shared" si="753"/>
        <v>MRPS5</v>
      </c>
      <c r="B8902" t="s">
        <v>161</v>
      </c>
      <c r="C8902">
        <v>95787485</v>
      </c>
      <c r="D8902" t="s">
        <v>3</v>
      </c>
      <c r="E8902">
        <v>23</v>
      </c>
      <c r="F8902" t="s">
        <v>11693</v>
      </c>
      <c r="G8902">
        <v>-4.4654654793299997E-2</v>
      </c>
    </row>
    <row r="8903" spans="1:7" x14ac:dyDescent="0.2">
      <c r="A8903" t="str">
        <f t="shared" si="753"/>
        <v>MRPS5</v>
      </c>
      <c r="B8903" t="s">
        <v>161</v>
      </c>
      <c r="C8903">
        <v>95787735</v>
      </c>
      <c r="D8903" t="s">
        <v>3</v>
      </c>
      <c r="E8903">
        <v>24</v>
      </c>
      <c r="F8903" t="s">
        <v>11694</v>
      </c>
      <c r="G8903">
        <v>0.78478316294299999</v>
      </c>
    </row>
    <row r="8904" spans="1:7" x14ac:dyDescent="0.2">
      <c r="A8904" t="str">
        <f t="shared" ref="A8904:A8912" si="754">"MRPS6"</f>
        <v>MRPS6</v>
      </c>
      <c r="B8904" t="s">
        <v>645</v>
      </c>
      <c r="C8904">
        <v>35445921</v>
      </c>
      <c r="D8904" t="s">
        <v>3</v>
      </c>
      <c r="E8904">
        <v>23</v>
      </c>
      <c r="F8904" t="s">
        <v>11695</v>
      </c>
      <c r="G8904">
        <v>1.27926697725</v>
      </c>
    </row>
    <row r="8905" spans="1:7" x14ac:dyDescent="0.2">
      <c r="A8905" t="str">
        <f t="shared" si="754"/>
        <v>MRPS6</v>
      </c>
      <c r="B8905" t="s">
        <v>645</v>
      </c>
      <c r="C8905">
        <v>35445998</v>
      </c>
      <c r="D8905" t="s">
        <v>8</v>
      </c>
      <c r="E8905">
        <v>23</v>
      </c>
      <c r="F8905" t="s">
        <v>11696</v>
      </c>
      <c r="G8905">
        <v>0.44170531945399999</v>
      </c>
    </row>
    <row r="8906" spans="1:7" x14ac:dyDescent="0.2">
      <c r="A8906" t="str">
        <f t="shared" si="754"/>
        <v>MRPS6</v>
      </c>
      <c r="B8906" t="s">
        <v>645</v>
      </c>
      <c r="C8906">
        <v>35445891</v>
      </c>
      <c r="D8906" t="s">
        <v>8</v>
      </c>
      <c r="E8906">
        <v>21</v>
      </c>
      <c r="F8906" t="s">
        <v>11697</v>
      </c>
      <c r="G8906">
        <v>3.1451296654600003E-2</v>
      </c>
    </row>
    <row r="8907" spans="1:7" x14ac:dyDescent="0.2">
      <c r="A8907" t="str">
        <f t="shared" si="754"/>
        <v>MRPS6</v>
      </c>
      <c r="B8907" t="s">
        <v>645</v>
      </c>
      <c r="C8907">
        <v>35445799</v>
      </c>
      <c r="D8907" t="s">
        <v>8</v>
      </c>
      <c r="E8907">
        <v>28</v>
      </c>
      <c r="F8907" t="s">
        <v>11698</v>
      </c>
      <c r="G8907">
        <v>-3.3256653612899999E-2</v>
      </c>
    </row>
    <row r="8908" spans="1:7" x14ac:dyDescent="0.2">
      <c r="A8908" t="str">
        <f t="shared" si="754"/>
        <v>MRPS6</v>
      </c>
      <c r="B8908" t="s">
        <v>645</v>
      </c>
      <c r="C8908">
        <v>35446088</v>
      </c>
      <c r="D8908" t="s">
        <v>3</v>
      </c>
      <c r="E8908">
        <v>23</v>
      </c>
      <c r="F8908" t="s">
        <v>11699</v>
      </c>
      <c r="G8908">
        <v>4.3424591399700001E-2</v>
      </c>
    </row>
    <row r="8909" spans="1:7" x14ac:dyDescent="0.2">
      <c r="A8909" t="str">
        <f t="shared" si="754"/>
        <v>MRPS6</v>
      </c>
      <c r="B8909" t="s">
        <v>645</v>
      </c>
      <c r="C8909">
        <v>35446005</v>
      </c>
      <c r="D8909" t="s">
        <v>3</v>
      </c>
      <c r="E8909">
        <v>23</v>
      </c>
      <c r="F8909" t="s">
        <v>11700</v>
      </c>
      <c r="G8909">
        <v>2.8960808308200001E-2</v>
      </c>
    </row>
    <row r="8910" spans="1:7" x14ac:dyDescent="0.2">
      <c r="A8910" t="str">
        <f t="shared" si="754"/>
        <v>MRPS6</v>
      </c>
      <c r="B8910" t="s">
        <v>645</v>
      </c>
      <c r="C8910">
        <v>35445839</v>
      </c>
      <c r="D8910" t="s">
        <v>3</v>
      </c>
      <c r="E8910">
        <v>23</v>
      </c>
      <c r="F8910" t="s">
        <v>11701</v>
      </c>
      <c r="G8910">
        <v>1.2790277032999999</v>
      </c>
    </row>
    <row r="8911" spans="1:7" x14ac:dyDescent="0.2">
      <c r="A8911" t="str">
        <f t="shared" si="754"/>
        <v>MRPS6</v>
      </c>
      <c r="B8911" t="s">
        <v>645</v>
      </c>
      <c r="C8911">
        <v>35445806</v>
      </c>
      <c r="D8911" t="s">
        <v>3</v>
      </c>
      <c r="E8911">
        <v>26</v>
      </c>
      <c r="F8911" t="s">
        <v>11702</v>
      </c>
      <c r="G8911">
        <v>4.9853423548299997E-2</v>
      </c>
    </row>
    <row r="8912" spans="1:7" x14ac:dyDescent="0.2">
      <c r="A8912" t="str">
        <f t="shared" si="754"/>
        <v>MRPS6</v>
      </c>
      <c r="B8912" t="s">
        <v>645</v>
      </c>
      <c r="C8912">
        <v>35445899</v>
      </c>
      <c r="D8912" t="s">
        <v>3</v>
      </c>
      <c r="E8912">
        <v>24</v>
      </c>
      <c r="F8912" t="s">
        <v>11703</v>
      </c>
      <c r="G8912">
        <v>4.0912204467400001E-2</v>
      </c>
    </row>
    <row r="8913" spans="1:7" x14ac:dyDescent="0.2">
      <c r="A8913" t="str">
        <f t="shared" ref="A8913:A8922" si="755">"MRPS9"</f>
        <v>MRPS9</v>
      </c>
      <c r="B8913" t="s">
        <v>161</v>
      </c>
      <c r="C8913">
        <v>105654438</v>
      </c>
      <c r="D8913" t="s">
        <v>8</v>
      </c>
      <c r="E8913">
        <v>24</v>
      </c>
      <c r="F8913" t="s">
        <v>11704</v>
      </c>
      <c r="G8913">
        <v>4.4328157209199998E-2</v>
      </c>
    </row>
    <row r="8914" spans="1:7" x14ac:dyDescent="0.2">
      <c r="A8914" t="str">
        <f t="shared" si="755"/>
        <v>MRPS9</v>
      </c>
      <c r="B8914" t="s">
        <v>161</v>
      </c>
      <c r="C8914">
        <v>105654606</v>
      </c>
      <c r="D8914" t="s">
        <v>8</v>
      </c>
      <c r="E8914">
        <v>24</v>
      </c>
      <c r="F8914" t="s">
        <v>11705</v>
      </c>
      <c r="G8914">
        <v>8.3229297598099994E-2</v>
      </c>
    </row>
    <row r="8915" spans="1:7" x14ac:dyDescent="0.2">
      <c r="A8915" t="str">
        <f t="shared" si="755"/>
        <v>MRPS9</v>
      </c>
      <c r="B8915" t="s">
        <v>161</v>
      </c>
      <c r="C8915">
        <v>105654417</v>
      </c>
      <c r="D8915" t="s">
        <v>8</v>
      </c>
      <c r="E8915">
        <v>23</v>
      </c>
      <c r="F8915" t="s">
        <v>11706</v>
      </c>
      <c r="G8915">
        <v>-4.5557558461300003E-2</v>
      </c>
    </row>
    <row r="8916" spans="1:7" x14ac:dyDescent="0.2">
      <c r="A8916" t="str">
        <f t="shared" si="755"/>
        <v>MRPS9</v>
      </c>
      <c r="B8916" t="s">
        <v>161</v>
      </c>
      <c r="C8916">
        <v>105654635</v>
      </c>
      <c r="D8916" t="s">
        <v>8</v>
      </c>
      <c r="E8916">
        <v>24</v>
      </c>
      <c r="F8916" t="s">
        <v>11707</v>
      </c>
      <c r="G8916">
        <v>5.5463098712200003E-2</v>
      </c>
    </row>
    <row r="8917" spans="1:7" x14ac:dyDescent="0.2">
      <c r="A8917" t="str">
        <f t="shared" si="755"/>
        <v>MRPS9</v>
      </c>
      <c r="B8917" t="s">
        <v>161</v>
      </c>
      <c r="C8917">
        <v>105654569</v>
      </c>
      <c r="D8917" t="s">
        <v>3</v>
      </c>
      <c r="E8917">
        <v>24</v>
      </c>
      <c r="F8917" t="s">
        <v>11708</v>
      </c>
      <c r="G8917">
        <v>1.1497890693299999</v>
      </c>
    </row>
    <row r="8918" spans="1:7" x14ac:dyDescent="0.2">
      <c r="A8918" t="str">
        <f t="shared" si="755"/>
        <v>MRPS9</v>
      </c>
      <c r="B8918" t="s">
        <v>161</v>
      </c>
      <c r="C8918">
        <v>105654489</v>
      </c>
      <c r="D8918" t="s">
        <v>3</v>
      </c>
      <c r="E8918">
        <v>23</v>
      </c>
      <c r="F8918" t="s">
        <v>11709</v>
      </c>
      <c r="G8918">
        <v>0.441976819056</v>
      </c>
    </row>
    <row r="8919" spans="1:7" x14ac:dyDescent="0.2">
      <c r="A8919" t="str">
        <f t="shared" si="755"/>
        <v>MRPS9</v>
      </c>
      <c r="B8919" t="s">
        <v>161</v>
      </c>
      <c r="C8919">
        <v>105654473</v>
      </c>
      <c r="D8919" t="s">
        <v>3</v>
      </c>
      <c r="E8919">
        <v>24</v>
      </c>
      <c r="F8919" t="s">
        <v>11710</v>
      </c>
      <c r="G8919">
        <v>0.26113817367499997</v>
      </c>
    </row>
    <row r="8920" spans="1:7" x14ac:dyDescent="0.2">
      <c r="A8920" t="str">
        <f t="shared" si="755"/>
        <v>MRPS9</v>
      </c>
      <c r="B8920" t="s">
        <v>161</v>
      </c>
      <c r="C8920">
        <v>105654464</v>
      </c>
      <c r="D8920" t="s">
        <v>3</v>
      </c>
      <c r="E8920">
        <v>24</v>
      </c>
      <c r="F8920" t="s">
        <v>11711</v>
      </c>
      <c r="G8920">
        <v>0.70862147474799997</v>
      </c>
    </row>
    <row r="8921" spans="1:7" x14ac:dyDescent="0.2">
      <c r="A8921" t="str">
        <f t="shared" si="755"/>
        <v>MRPS9</v>
      </c>
      <c r="B8921" t="s">
        <v>161</v>
      </c>
      <c r="C8921">
        <v>105654513</v>
      </c>
      <c r="D8921" t="s">
        <v>3</v>
      </c>
      <c r="E8921">
        <v>24</v>
      </c>
      <c r="F8921" t="s">
        <v>11712</v>
      </c>
      <c r="G8921">
        <v>9.7693076442700005E-2</v>
      </c>
    </row>
    <row r="8922" spans="1:7" x14ac:dyDescent="0.2">
      <c r="A8922" t="str">
        <f t="shared" si="755"/>
        <v>MRPS9</v>
      </c>
      <c r="B8922" t="s">
        <v>161</v>
      </c>
      <c r="C8922">
        <v>105654538</v>
      </c>
      <c r="D8922" t="s">
        <v>3</v>
      </c>
      <c r="E8922">
        <v>24</v>
      </c>
      <c r="F8922" t="s">
        <v>11713</v>
      </c>
      <c r="G8922">
        <v>1.1415894559199999</v>
      </c>
    </row>
    <row r="8923" spans="1:7" x14ac:dyDescent="0.2">
      <c r="A8923" t="str">
        <f t="shared" ref="A8923:A8932" si="756">"MSI2"</f>
        <v>MSI2</v>
      </c>
      <c r="B8923" t="s">
        <v>484</v>
      </c>
      <c r="C8923">
        <v>55334117</v>
      </c>
      <c r="D8923" t="s">
        <v>8</v>
      </c>
      <c r="E8923">
        <v>24</v>
      </c>
      <c r="F8923" t="s">
        <v>11714</v>
      </c>
      <c r="G8923">
        <v>0.35143379193699997</v>
      </c>
    </row>
    <row r="8924" spans="1:7" x14ac:dyDescent="0.2">
      <c r="A8924" t="str">
        <f t="shared" si="756"/>
        <v>MSI2</v>
      </c>
      <c r="B8924" t="s">
        <v>484</v>
      </c>
      <c r="C8924">
        <v>55334063</v>
      </c>
      <c r="D8924" t="s">
        <v>8</v>
      </c>
      <c r="E8924">
        <v>23</v>
      </c>
      <c r="F8924" t="s">
        <v>11715</v>
      </c>
      <c r="G8924">
        <v>0.88352397930399995</v>
      </c>
    </row>
    <row r="8925" spans="1:7" x14ac:dyDescent="0.2">
      <c r="A8925" t="str">
        <f t="shared" si="756"/>
        <v>MSI2</v>
      </c>
      <c r="B8925" t="s">
        <v>484</v>
      </c>
      <c r="C8925">
        <v>55334035</v>
      </c>
      <c r="D8925" t="s">
        <v>8</v>
      </c>
      <c r="E8925">
        <v>24</v>
      </c>
      <c r="F8925" t="s">
        <v>11716</v>
      </c>
      <c r="G8925">
        <v>1.0600852911300001</v>
      </c>
    </row>
    <row r="8926" spans="1:7" x14ac:dyDescent="0.2">
      <c r="A8926" t="str">
        <f t="shared" si="756"/>
        <v>MSI2</v>
      </c>
      <c r="B8926" t="s">
        <v>484</v>
      </c>
      <c r="C8926">
        <v>55334024</v>
      </c>
      <c r="D8926" t="s">
        <v>8</v>
      </c>
      <c r="E8926">
        <v>24</v>
      </c>
      <c r="F8926" t="s">
        <v>11717</v>
      </c>
      <c r="G8926">
        <v>0.37775457578100002</v>
      </c>
    </row>
    <row r="8927" spans="1:7" x14ac:dyDescent="0.2">
      <c r="A8927" t="str">
        <f t="shared" si="756"/>
        <v>MSI2</v>
      </c>
      <c r="B8927" t="s">
        <v>484</v>
      </c>
      <c r="C8927">
        <v>55333987</v>
      </c>
      <c r="D8927" t="s">
        <v>8</v>
      </c>
      <c r="E8927">
        <v>24</v>
      </c>
      <c r="F8927" t="s">
        <v>11718</v>
      </c>
      <c r="G8927">
        <v>1.0563907295599999</v>
      </c>
    </row>
    <row r="8928" spans="1:7" x14ac:dyDescent="0.2">
      <c r="A8928" t="str">
        <f t="shared" si="756"/>
        <v>MSI2</v>
      </c>
      <c r="B8928" t="s">
        <v>484</v>
      </c>
      <c r="C8928">
        <v>55333945</v>
      </c>
      <c r="D8928" t="s">
        <v>8</v>
      </c>
      <c r="E8928">
        <v>23</v>
      </c>
      <c r="F8928" t="s">
        <v>11719</v>
      </c>
      <c r="G8928">
        <v>0.75217125787600003</v>
      </c>
    </row>
    <row r="8929" spans="1:7" x14ac:dyDescent="0.2">
      <c r="A8929" t="str">
        <f t="shared" si="756"/>
        <v>MSI2</v>
      </c>
      <c r="B8929" t="s">
        <v>484</v>
      </c>
      <c r="C8929">
        <v>55334161</v>
      </c>
      <c r="D8929" t="s">
        <v>3</v>
      </c>
      <c r="E8929">
        <v>24</v>
      </c>
      <c r="F8929" t="s">
        <v>11720</v>
      </c>
      <c r="G8929">
        <v>0.52284213899700005</v>
      </c>
    </row>
    <row r="8930" spans="1:7" x14ac:dyDescent="0.2">
      <c r="A8930" t="str">
        <f t="shared" si="756"/>
        <v>MSI2</v>
      </c>
      <c r="B8930" t="s">
        <v>484</v>
      </c>
      <c r="C8930">
        <v>55334150</v>
      </c>
      <c r="D8930" t="s">
        <v>3</v>
      </c>
      <c r="E8930">
        <v>24</v>
      </c>
      <c r="F8930" t="s">
        <v>11721</v>
      </c>
      <c r="G8930">
        <v>0.16631886287200001</v>
      </c>
    </row>
    <row r="8931" spans="1:7" x14ac:dyDescent="0.2">
      <c r="A8931" t="str">
        <f t="shared" si="756"/>
        <v>MSI2</v>
      </c>
      <c r="B8931" t="s">
        <v>484</v>
      </c>
      <c r="C8931">
        <v>55333948</v>
      </c>
      <c r="D8931" t="s">
        <v>3</v>
      </c>
      <c r="E8931">
        <v>21</v>
      </c>
      <c r="F8931" t="s">
        <v>11722</v>
      </c>
      <c r="G8931">
        <v>0.59740149469100001</v>
      </c>
    </row>
    <row r="8932" spans="1:7" x14ac:dyDescent="0.2">
      <c r="A8932" t="str">
        <f t="shared" si="756"/>
        <v>MSI2</v>
      </c>
      <c r="B8932" t="s">
        <v>484</v>
      </c>
      <c r="C8932">
        <v>55333915</v>
      </c>
      <c r="D8932" t="s">
        <v>3</v>
      </c>
      <c r="E8932">
        <v>23</v>
      </c>
      <c r="F8932" t="s">
        <v>11723</v>
      </c>
      <c r="G8932">
        <v>0.203750275339</v>
      </c>
    </row>
    <row r="8933" spans="1:7" x14ac:dyDescent="0.2">
      <c r="A8933" t="str">
        <f t="shared" ref="A8933:A8942" si="757">"MSMO1"</f>
        <v>MSMO1</v>
      </c>
      <c r="B8933" t="s">
        <v>24</v>
      </c>
      <c r="C8933">
        <v>166249067</v>
      </c>
      <c r="D8933" t="s">
        <v>8</v>
      </c>
      <c r="E8933">
        <v>23</v>
      </c>
      <c r="F8933" t="s">
        <v>11724</v>
      </c>
      <c r="G8933">
        <v>0.43389536043900001</v>
      </c>
    </row>
    <row r="8934" spans="1:7" x14ac:dyDescent="0.2">
      <c r="A8934" t="str">
        <f t="shared" si="757"/>
        <v>MSMO1</v>
      </c>
      <c r="B8934" t="s">
        <v>24</v>
      </c>
      <c r="C8934">
        <v>166248969</v>
      </c>
      <c r="D8934" t="s">
        <v>3</v>
      </c>
      <c r="E8934">
        <v>23</v>
      </c>
      <c r="F8934" t="s">
        <v>11725</v>
      </c>
      <c r="G8934">
        <v>0.71521704678300002</v>
      </c>
    </row>
    <row r="8935" spans="1:7" x14ac:dyDescent="0.2">
      <c r="A8935" t="str">
        <f t="shared" si="757"/>
        <v>MSMO1</v>
      </c>
      <c r="B8935" t="s">
        <v>24</v>
      </c>
      <c r="C8935">
        <v>166248821</v>
      </c>
      <c r="D8935" t="s">
        <v>8</v>
      </c>
      <c r="E8935">
        <v>23</v>
      </c>
      <c r="F8935" t="s">
        <v>11726</v>
      </c>
      <c r="G8935">
        <v>4.8290597270599998E-2</v>
      </c>
    </row>
    <row r="8936" spans="1:7" x14ac:dyDescent="0.2">
      <c r="A8936" t="str">
        <f t="shared" si="757"/>
        <v>MSMO1</v>
      </c>
      <c r="B8936" t="s">
        <v>24</v>
      </c>
      <c r="C8936">
        <v>166248786</v>
      </c>
      <c r="D8936" t="s">
        <v>3</v>
      </c>
      <c r="E8936">
        <v>21</v>
      </c>
      <c r="F8936" t="s">
        <v>11727</v>
      </c>
      <c r="G8936">
        <v>-1.0353782406299999E-2</v>
      </c>
    </row>
    <row r="8937" spans="1:7" x14ac:dyDescent="0.2">
      <c r="A8937" t="str">
        <f t="shared" si="757"/>
        <v>MSMO1</v>
      </c>
      <c r="B8937" t="s">
        <v>24</v>
      </c>
      <c r="C8937">
        <v>166248828</v>
      </c>
      <c r="D8937" t="s">
        <v>3</v>
      </c>
      <c r="E8937">
        <v>24</v>
      </c>
      <c r="F8937" t="s">
        <v>11728</v>
      </c>
      <c r="G8937">
        <v>-0.158443574644</v>
      </c>
    </row>
    <row r="8938" spans="1:7" x14ac:dyDescent="0.2">
      <c r="A8938" t="str">
        <f t="shared" si="757"/>
        <v>MSMO1</v>
      </c>
      <c r="B8938" t="s">
        <v>24</v>
      </c>
      <c r="C8938">
        <v>166249058</v>
      </c>
      <c r="D8938" t="s">
        <v>8</v>
      </c>
      <c r="E8938">
        <v>23</v>
      </c>
      <c r="F8938" t="s">
        <v>11729</v>
      </c>
      <c r="G8938">
        <v>0.71560505606699998</v>
      </c>
    </row>
    <row r="8939" spans="1:7" x14ac:dyDescent="0.2">
      <c r="A8939" t="str">
        <f t="shared" si="757"/>
        <v>MSMO1</v>
      </c>
      <c r="B8939" t="s">
        <v>24</v>
      </c>
      <c r="C8939">
        <v>166248907</v>
      </c>
      <c r="D8939" t="s">
        <v>8</v>
      </c>
      <c r="E8939">
        <v>23</v>
      </c>
      <c r="F8939" t="s">
        <v>11730</v>
      </c>
      <c r="G8939">
        <v>0.56838363073499998</v>
      </c>
    </row>
    <row r="8940" spans="1:7" x14ac:dyDescent="0.2">
      <c r="A8940" t="str">
        <f t="shared" si="757"/>
        <v>MSMO1</v>
      </c>
      <c r="B8940" t="s">
        <v>24</v>
      </c>
      <c r="C8940">
        <v>166248856</v>
      </c>
      <c r="D8940" t="s">
        <v>8</v>
      </c>
      <c r="E8940">
        <v>23</v>
      </c>
      <c r="F8940" t="s">
        <v>11731</v>
      </c>
      <c r="G8940">
        <v>1.5691778971499999</v>
      </c>
    </row>
    <row r="8941" spans="1:7" x14ac:dyDescent="0.2">
      <c r="A8941" t="str">
        <f t="shared" si="757"/>
        <v>MSMO1</v>
      </c>
      <c r="B8941" t="s">
        <v>24</v>
      </c>
      <c r="C8941">
        <v>166248890</v>
      </c>
      <c r="D8941" t="s">
        <v>3</v>
      </c>
      <c r="E8941">
        <v>24</v>
      </c>
      <c r="F8941" t="s">
        <v>11732</v>
      </c>
      <c r="G8941">
        <v>0.37020409812900001</v>
      </c>
    </row>
    <row r="8942" spans="1:7" x14ac:dyDescent="0.2">
      <c r="A8942" t="str">
        <f t="shared" si="757"/>
        <v>MSMO1</v>
      </c>
      <c r="B8942" t="s">
        <v>24</v>
      </c>
      <c r="C8942">
        <v>166248803</v>
      </c>
      <c r="D8942" t="s">
        <v>8</v>
      </c>
      <c r="E8942">
        <v>23</v>
      </c>
      <c r="F8942" t="s">
        <v>11733</v>
      </c>
      <c r="G8942">
        <v>4.0581991054699999E-2</v>
      </c>
    </row>
    <row r="8943" spans="1:7" x14ac:dyDescent="0.2">
      <c r="A8943" t="str">
        <f t="shared" ref="A8943:A8951" si="758">"MSTO1"</f>
        <v>MSTO1</v>
      </c>
      <c r="B8943" t="s">
        <v>35</v>
      </c>
      <c r="C8943">
        <v>155580229</v>
      </c>
      <c r="D8943" t="s">
        <v>3</v>
      </c>
      <c r="E8943">
        <v>24</v>
      </c>
      <c r="F8943" t="s">
        <v>11734</v>
      </c>
      <c r="G8943">
        <v>0.106246417986</v>
      </c>
    </row>
    <row r="8944" spans="1:7" x14ac:dyDescent="0.2">
      <c r="A8944" t="str">
        <f t="shared" si="758"/>
        <v>MSTO1</v>
      </c>
      <c r="B8944" t="s">
        <v>35</v>
      </c>
      <c r="C8944">
        <v>155580188</v>
      </c>
      <c r="D8944" t="s">
        <v>3</v>
      </c>
      <c r="E8944">
        <v>24</v>
      </c>
      <c r="F8944" t="s">
        <v>11735</v>
      </c>
      <c r="G8944">
        <v>6.7883920764999994E-2</v>
      </c>
    </row>
    <row r="8945" spans="1:7" x14ac:dyDescent="0.2">
      <c r="A8945" t="str">
        <f t="shared" si="758"/>
        <v>MSTO1</v>
      </c>
      <c r="B8945" t="s">
        <v>35</v>
      </c>
      <c r="C8945">
        <v>155580155</v>
      </c>
      <c r="D8945" t="s">
        <v>3</v>
      </c>
      <c r="E8945">
        <v>23</v>
      </c>
      <c r="F8945" t="s">
        <v>11736</v>
      </c>
      <c r="G8945">
        <v>-4.8826625423099998E-2</v>
      </c>
    </row>
    <row r="8946" spans="1:7" x14ac:dyDescent="0.2">
      <c r="A8946" t="str">
        <f t="shared" si="758"/>
        <v>MSTO1</v>
      </c>
      <c r="B8946" t="s">
        <v>35</v>
      </c>
      <c r="C8946">
        <v>155580145</v>
      </c>
      <c r="D8946" t="s">
        <v>3</v>
      </c>
      <c r="E8946">
        <v>24</v>
      </c>
      <c r="F8946" t="s">
        <v>11737</v>
      </c>
      <c r="G8946">
        <v>0.23621126255899999</v>
      </c>
    </row>
    <row r="8947" spans="1:7" x14ac:dyDescent="0.2">
      <c r="A8947" t="str">
        <f t="shared" si="758"/>
        <v>MSTO1</v>
      </c>
      <c r="B8947" t="s">
        <v>35</v>
      </c>
      <c r="C8947">
        <v>155580292</v>
      </c>
      <c r="D8947" t="s">
        <v>3</v>
      </c>
      <c r="E8947">
        <v>24</v>
      </c>
      <c r="F8947" t="s">
        <v>11738</v>
      </c>
      <c r="G8947">
        <v>5.2226142586000002E-2</v>
      </c>
    </row>
    <row r="8948" spans="1:7" x14ac:dyDescent="0.2">
      <c r="A8948" t="str">
        <f t="shared" si="758"/>
        <v>MSTO1</v>
      </c>
      <c r="B8948" t="s">
        <v>35</v>
      </c>
      <c r="C8948">
        <v>155580113</v>
      </c>
      <c r="D8948" t="s">
        <v>8</v>
      </c>
      <c r="E8948">
        <v>24</v>
      </c>
      <c r="F8948" t="s">
        <v>11739</v>
      </c>
      <c r="G8948">
        <v>0.43569616419099999</v>
      </c>
    </row>
    <row r="8949" spans="1:7" x14ac:dyDescent="0.2">
      <c r="A8949" t="str">
        <f t="shared" si="758"/>
        <v>MSTO1</v>
      </c>
      <c r="B8949" t="s">
        <v>35</v>
      </c>
      <c r="C8949">
        <v>155580022</v>
      </c>
      <c r="D8949" t="s">
        <v>3</v>
      </c>
      <c r="E8949">
        <v>22</v>
      </c>
      <c r="F8949" t="s">
        <v>11740</v>
      </c>
      <c r="G8949">
        <v>1.0290549178799999</v>
      </c>
    </row>
    <row r="8950" spans="1:7" x14ac:dyDescent="0.2">
      <c r="A8950" t="str">
        <f t="shared" si="758"/>
        <v>MSTO1</v>
      </c>
      <c r="B8950" t="s">
        <v>35</v>
      </c>
      <c r="C8950">
        <v>155580251</v>
      </c>
      <c r="D8950" t="s">
        <v>3</v>
      </c>
      <c r="E8950">
        <v>24</v>
      </c>
      <c r="F8950" t="s">
        <v>11741</v>
      </c>
      <c r="G8950">
        <v>1.39558312345</v>
      </c>
    </row>
    <row r="8951" spans="1:7" x14ac:dyDescent="0.2">
      <c r="A8951" t="str">
        <f t="shared" si="758"/>
        <v>MSTO1</v>
      </c>
      <c r="B8951" t="s">
        <v>35</v>
      </c>
      <c r="C8951">
        <v>155580270</v>
      </c>
      <c r="D8951" t="s">
        <v>3</v>
      </c>
      <c r="E8951">
        <v>23</v>
      </c>
      <c r="F8951" t="s">
        <v>11742</v>
      </c>
      <c r="G8951">
        <v>0.575361958668</v>
      </c>
    </row>
    <row r="8952" spans="1:7" x14ac:dyDescent="0.2">
      <c r="A8952" t="str">
        <f t="shared" ref="A8952:A8961" si="759">"MTA2"</f>
        <v>MTA2</v>
      </c>
      <c r="B8952" t="s">
        <v>291</v>
      </c>
      <c r="C8952">
        <v>62369060</v>
      </c>
      <c r="D8952" t="s">
        <v>3</v>
      </c>
      <c r="E8952">
        <v>24</v>
      </c>
      <c r="F8952" t="s">
        <v>11743</v>
      </c>
      <c r="G8952">
        <v>0.79498644145800001</v>
      </c>
    </row>
    <row r="8953" spans="1:7" x14ac:dyDescent="0.2">
      <c r="A8953" t="str">
        <f t="shared" si="759"/>
        <v>MTA2</v>
      </c>
      <c r="B8953" t="s">
        <v>291</v>
      </c>
      <c r="C8953">
        <v>62369066</v>
      </c>
      <c r="D8953" t="s">
        <v>3</v>
      </c>
      <c r="E8953">
        <v>22</v>
      </c>
      <c r="F8953" t="s">
        <v>11744</v>
      </c>
      <c r="G8953">
        <v>1.2575741144799999</v>
      </c>
    </row>
    <row r="8954" spans="1:7" x14ac:dyDescent="0.2">
      <c r="A8954" t="str">
        <f t="shared" si="759"/>
        <v>MTA2</v>
      </c>
      <c r="B8954" t="s">
        <v>291</v>
      </c>
      <c r="C8954">
        <v>62369072</v>
      </c>
      <c r="D8954" t="s">
        <v>3</v>
      </c>
      <c r="E8954">
        <v>22</v>
      </c>
      <c r="F8954" t="s">
        <v>11745</v>
      </c>
      <c r="G8954">
        <v>0.94743944406199998</v>
      </c>
    </row>
    <row r="8955" spans="1:7" x14ac:dyDescent="0.2">
      <c r="A8955" t="str">
        <f t="shared" si="759"/>
        <v>MTA2</v>
      </c>
      <c r="B8955" t="s">
        <v>291</v>
      </c>
      <c r="C8955">
        <v>62369145</v>
      </c>
      <c r="D8955" t="s">
        <v>3</v>
      </c>
      <c r="E8955">
        <v>22</v>
      </c>
      <c r="F8955" t="s">
        <v>11746</v>
      </c>
      <c r="G8955">
        <v>0.220870240961</v>
      </c>
    </row>
    <row r="8956" spans="1:7" x14ac:dyDescent="0.2">
      <c r="A8956" t="str">
        <f t="shared" si="759"/>
        <v>MTA2</v>
      </c>
      <c r="B8956" t="s">
        <v>291</v>
      </c>
      <c r="C8956">
        <v>62369165</v>
      </c>
      <c r="D8956" t="s">
        <v>3</v>
      </c>
      <c r="E8956">
        <v>23</v>
      </c>
      <c r="F8956" t="s">
        <v>11747</v>
      </c>
      <c r="G8956">
        <v>0.58489915217300004</v>
      </c>
    </row>
    <row r="8957" spans="1:7" x14ac:dyDescent="0.2">
      <c r="A8957" t="str">
        <f t="shared" si="759"/>
        <v>MTA2</v>
      </c>
      <c r="B8957" t="s">
        <v>291</v>
      </c>
      <c r="C8957">
        <v>62369313</v>
      </c>
      <c r="D8957" t="s">
        <v>3</v>
      </c>
      <c r="E8957">
        <v>23</v>
      </c>
      <c r="F8957" t="s">
        <v>11748</v>
      </c>
      <c r="G8957">
        <v>0.54603943954800005</v>
      </c>
    </row>
    <row r="8958" spans="1:7" x14ac:dyDescent="0.2">
      <c r="A8958" t="str">
        <f t="shared" si="759"/>
        <v>MTA2</v>
      </c>
      <c r="B8958" t="s">
        <v>291</v>
      </c>
      <c r="C8958">
        <v>62369041</v>
      </c>
      <c r="D8958" t="s">
        <v>8</v>
      </c>
      <c r="E8958">
        <v>23</v>
      </c>
      <c r="F8958" t="s">
        <v>11749</v>
      </c>
      <c r="G8958">
        <v>0.55306888201399995</v>
      </c>
    </row>
    <row r="8959" spans="1:7" x14ac:dyDescent="0.2">
      <c r="A8959" t="str">
        <f t="shared" si="759"/>
        <v>MTA2</v>
      </c>
      <c r="B8959" t="s">
        <v>291</v>
      </c>
      <c r="C8959">
        <v>62369158</v>
      </c>
      <c r="D8959" t="s">
        <v>8</v>
      </c>
      <c r="E8959">
        <v>23</v>
      </c>
      <c r="F8959" t="s">
        <v>11750</v>
      </c>
      <c r="G8959">
        <v>0.41575958245700001</v>
      </c>
    </row>
    <row r="8960" spans="1:7" x14ac:dyDescent="0.2">
      <c r="A8960" t="str">
        <f t="shared" si="759"/>
        <v>MTA2</v>
      </c>
      <c r="B8960" t="s">
        <v>291</v>
      </c>
      <c r="C8960">
        <v>62369321</v>
      </c>
      <c r="D8960" t="s">
        <v>8</v>
      </c>
      <c r="E8960">
        <v>22</v>
      </c>
      <c r="F8960" t="s">
        <v>11751</v>
      </c>
      <c r="G8960">
        <v>0.17492372287499999</v>
      </c>
    </row>
    <row r="8961" spans="1:7" x14ac:dyDescent="0.2">
      <c r="A8961" t="str">
        <f t="shared" si="759"/>
        <v>MTA2</v>
      </c>
      <c r="B8961" t="s">
        <v>291</v>
      </c>
      <c r="C8961">
        <v>62369243</v>
      </c>
      <c r="D8961" t="s">
        <v>8</v>
      </c>
      <c r="E8961">
        <v>22</v>
      </c>
      <c r="F8961" t="s">
        <v>11752</v>
      </c>
      <c r="G8961">
        <v>0.63960053927799998</v>
      </c>
    </row>
    <row r="8962" spans="1:7" x14ac:dyDescent="0.2">
      <c r="A8962" t="str">
        <f t="shared" ref="A8962:A8971" si="760">"MTBP"</f>
        <v>MTBP</v>
      </c>
      <c r="B8962" t="s">
        <v>1491</v>
      </c>
      <c r="C8962">
        <v>121457755</v>
      </c>
      <c r="D8962" t="s">
        <v>3</v>
      </c>
      <c r="E8962">
        <v>23</v>
      </c>
      <c r="F8962" t="s">
        <v>11753</v>
      </c>
      <c r="G8962">
        <v>9.6996728634400002E-4</v>
      </c>
    </row>
    <row r="8963" spans="1:7" x14ac:dyDescent="0.2">
      <c r="A8963" t="str">
        <f t="shared" si="760"/>
        <v>MTBP</v>
      </c>
      <c r="B8963" t="s">
        <v>1491</v>
      </c>
      <c r="C8963">
        <v>121457943</v>
      </c>
      <c r="D8963" t="s">
        <v>8</v>
      </c>
      <c r="E8963">
        <v>22</v>
      </c>
      <c r="F8963" t="s">
        <v>11754</v>
      </c>
      <c r="G8963">
        <v>6.08775121159E-2</v>
      </c>
    </row>
    <row r="8964" spans="1:7" x14ac:dyDescent="0.2">
      <c r="A8964" t="str">
        <f t="shared" si="760"/>
        <v>MTBP</v>
      </c>
      <c r="B8964" t="s">
        <v>1491</v>
      </c>
      <c r="C8964">
        <v>121457866</v>
      </c>
      <c r="D8964" t="s">
        <v>8</v>
      </c>
      <c r="E8964">
        <v>23</v>
      </c>
      <c r="F8964" t="s">
        <v>11755</v>
      </c>
      <c r="G8964">
        <v>0.44018498234999998</v>
      </c>
    </row>
    <row r="8965" spans="1:7" x14ac:dyDescent="0.2">
      <c r="A8965" t="str">
        <f t="shared" si="760"/>
        <v>MTBP</v>
      </c>
      <c r="B8965" t="s">
        <v>1491</v>
      </c>
      <c r="C8965">
        <v>121457839</v>
      </c>
      <c r="D8965" t="s">
        <v>8</v>
      </c>
      <c r="E8965">
        <v>23</v>
      </c>
      <c r="F8965" t="s">
        <v>11756</v>
      </c>
      <c r="G8965">
        <v>0.88539643553500003</v>
      </c>
    </row>
    <row r="8966" spans="1:7" x14ac:dyDescent="0.2">
      <c r="A8966" t="str">
        <f t="shared" si="760"/>
        <v>MTBP</v>
      </c>
      <c r="B8966" t="s">
        <v>1491</v>
      </c>
      <c r="C8966">
        <v>121457827</v>
      </c>
      <c r="D8966" t="s">
        <v>8</v>
      </c>
      <c r="E8966">
        <v>24</v>
      </c>
      <c r="F8966" t="s">
        <v>11757</v>
      </c>
      <c r="G8966">
        <v>0.12639775076000001</v>
      </c>
    </row>
    <row r="8967" spans="1:7" x14ac:dyDescent="0.2">
      <c r="A8967" t="str">
        <f t="shared" si="760"/>
        <v>MTBP</v>
      </c>
      <c r="B8967" t="s">
        <v>1491</v>
      </c>
      <c r="C8967">
        <v>121457809</v>
      </c>
      <c r="D8967" t="s">
        <v>8</v>
      </c>
      <c r="E8967">
        <v>24</v>
      </c>
      <c r="F8967" t="s">
        <v>11758</v>
      </c>
      <c r="G8967">
        <v>0.61309983234900001</v>
      </c>
    </row>
    <row r="8968" spans="1:7" x14ac:dyDescent="0.2">
      <c r="A8968" t="str">
        <f t="shared" si="760"/>
        <v>MTBP</v>
      </c>
      <c r="B8968" t="s">
        <v>1491</v>
      </c>
      <c r="C8968">
        <v>121457747</v>
      </c>
      <c r="D8968" t="s">
        <v>8</v>
      </c>
      <c r="E8968">
        <v>24</v>
      </c>
      <c r="F8968" t="s">
        <v>11759</v>
      </c>
      <c r="G8968">
        <v>6.9600025573000004E-2</v>
      </c>
    </row>
    <row r="8969" spans="1:7" x14ac:dyDescent="0.2">
      <c r="A8969" t="str">
        <f t="shared" si="760"/>
        <v>MTBP</v>
      </c>
      <c r="B8969" t="s">
        <v>1491</v>
      </c>
      <c r="C8969">
        <v>121457740</v>
      </c>
      <c r="D8969" t="s">
        <v>8</v>
      </c>
      <c r="E8969">
        <v>24</v>
      </c>
      <c r="F8969" t="s">
        <v>11760</v>
      </c>
      <c r="G8969">
        <v>1.0374159383299999</v>
      </c>
    </row>
    <row r="8970" spans="1:7" x14ac:dyDescent="0.2">
      <c r="A8970" t="str">
        <f t="shared" si="760"/>
        <v>MTBP</v>
      </c>
      <c r="B8970" t="s">
        <v>1491</v>
      </c>
      <c r="C8970">
        <v>121457691</v>
      </c>
      <c r="D8970" t="s">
        <v>8</v>
      </c>
      <c r="E8970">
        <v>24</v>
      </c>
      <c r="F8970" t="s">
        <v>11761</v>
      </c>
      <c r="G8970">
        <v>1.07718762613</v>
      </c>
    </row>
    <row r="8971" spans="1:7" x14ac:dyDescent="0.2">
      <c r="A8971" t="str">
        <f t="shared" si="760"/>
        <v>MTBP</v>
      </c>
      <c r="B8971" t="s">
        <v>1491</v>
      </c>
      <c r="C8971">
        <v>121457930</v>
      </c>
      <c r="D8971" t="s">
        <v>3</v>
      </c>
      <c r="E8971">
        <v>22</v>
      </c>
      <c r="F8971" t="s">
        <v>11762</v>
      </c>
      <c r="G8971">
        <v>0.12718847797800001</v>
      </c>
    </row>
    <row r="8972" spans="1:7" x14ac:dyDescent="0.2">
      <c r="A8972" t="str">
        <f t="shared" ref="A8972:A8981" si="761">"MTCH2"</f>
        <v>MTCH2</v>
      </c>
      <c r="B8972" t="s">
        <v>291</v>
      </c>
      <c r="C8972">
        <v>47664174</v>
      </c>
      <c r="D8972" t="s">
        <v>3</v>
      </c>
      <c r="E8972">
        <v>24</v>
      </c>
      <c r="F8972" t="s">
        <v>11763</v>
      </c>
      <c r="G8972">
        <v>0.447431749436</v>
      </c>
    </row>
    <row r="8973" spans="1:7" x14ac:dyDescent="0.2">
      <c r="A8973" t="str">
        <f t="shared" si="761"/>
        <v>MTCH2</v>
      </c>
      <c r="B8973" t="s">
        <v>291</v>
      </c>
      <c r="C8973">
        <v>47664184</v>
      </c>
      <c r="D8973" t="s">
        <v>3</v>
      </c>
      <c r="E8973">
        <v>22</v>
      </c>
      <c r="F8973" t="s">
        <v>11764</v>
      </c>
      <c r="G8973">
        <v>0.69155282075000002</v>
      </c>
    </row>
    <row r="8974" spans="1:7" x14ac:dyDescent="0.2">
      <c r="A8974" t="str">
        <f t="shared" si="761"/>
        <v>MTCH2</v>
      </c>
      <c r="B8974" t="s">
        <v>291</v>
      </c>
      <c r="C8974">
        <v>47664091</v>
      </c>
      <c r="D8974" t="s">
        <v>3</v>
      </c>
      <c r="E8974">
        <v>23</v>
      </c>
      <c r="F8974" t="s">
        <v>11765</v>
      </c>
      <c r="G8974">
        <v>2.7007783772499999E-3</v>
      </c>
    </row>
    <row r="8975" spans="1:7" x14ac:dyDescent="0.2">
      <c r="A8975" t="str">
        <f t="shared" si="761"/>
        <v>MTCH2</v>
      </c>
      <c r="B8975" t="s">
        <v>291</v>
      </c>
      <c r="C8975">
        <v>47664068</v>
      </c>
      <c r="D8975" t="s">
        <v>8</v>
      </c>
      <c r="E8975">
        <v>23</v>
      </c>
      <c r="F8975" t="s">
        <v>11766</v>
      </c>
      <c r="G8975">
        <v>0.98283642827200002</v>
      </c>
    </row>
    <row r="8976" spans="1:7" x14ac:dyDescent="0.2">
      <c r="A8976" t="str">
        <f t="shared" si="761"/>
        <v>MTCH2</v>
      </c>
      <c r="B8976" t="s">
        <v>291</v>
      </c>
      <c r="C8976">
        <v>47664095</v>
      </c>
      <c r="D8976" t="s">
        <v>8</v>
      </c>
      <c r="E8976">
        <v>24</v>
      </c>
      <c r="F8976" t="s">
        <v>11767</v>
      </c>
      <c r="G8976">
        <v>-3.3923881263799999E-2</v>
      </c>
    </row>
    <row r="8977" spans="1:7" x14ac:dyDescent="0.2">
      <c r="A8977" t="str">
        <f t="shared" si="761"/>
        <v>MTCH2</v>
      </c>
      <c r="B8977" t="s">
        <v>291</v>
      </c>
      <c r="C8977">
        <v>47664004</v>
      </c>
      <c r="D8977" t="s">
        <v>3</v>
      </c>
      <c r="E8977">
        <v>23</v>
      </c>
      <c r="F8977" t="s">
        <v>11768</v>
      </c>
      <c r="G8977">
        <v>1.3925153802599999E-2</v>
      </c>
    </row>
    <row r="8978" spans="1:7" x14ac:dyDescent="0.2">
      <c r="A8978" t="str">
        <f t="shared" si="761"/>
        <v>MTCH2</v>
      </c>
      <c r="B8978" t="s">
        <v>291</v>
      </c>
      <c r="C8978">
        <v>47664056</v>
      </c>
      <c r="D8978" t="s">
        <v>3</v>
      </c>
      <c r="E8978">
        <v>24</v>
      </c>
      <c r="F8978" t="s">
        <v>11769</v>
      </c>
      <c r="G8978">
        <v>1.11985219796</v>
      </c>
    </row>
    <row r="8979" spans="1:7" x14ac:dyDescent="0.2">
      <c r="A8979" t="str">
        <f t="shared" si="761"/>
        <v>MTCH2</v>
      </c>
      <c r="B8979" t="s">
        <v>291</v>
      </c>
      <c r="C8979">
        <v>47663922</v>
      </c>
      <c r="D8979" t="s">
        <v>3</v>
      </c>
      <c r="E8979">
        <v>24</v>
      </c>
      <c r="F8979" t="s">
        <v>11770</v>
      </c>
      <c r="G8979">
        <v>0.57876593395700004</v>
      </c>
    </row>
    <row r="8980" spans="1:7" x14ac:dyDescent="0.2">
      <c r="A8980" t="str">
        <f t="shared" si="761"/>
        <v>MTCH2</v>
      </c>
      <c r="B8980" t="s">
        <v>291</v>
      </c>
      <c r="C8980">
        <v>47664123</v>
      </c>
      <c r="D8980" t="s">
        <v>8</v>
      </c>
      <c r="E8980">
        <v>22</v>
      </c>
      <c r="F8980" t="s">
        <v>11771</v>
      </c>
      <c r="G8980">
        <v>0.89731137376699999</v>
      </c>
    </row>
    <row r="8981" spans="1:7" x14ac:dyDescent="0.2">
      <c r="A8981" t="str">
        <f t="shared" si="761"/>
        <v>MTCH2</v>
      </c>
      <c r="B8981" t="s">
        <v>291</v>
      </c>
      <c r="C8981">
        <v>47664213</v>
      </c>
      <c r="D8981" t="s">
        <v>8</v>
      </c>
      <c r="E8981">
        <v>24</v>
      </c>
      <c r="F8981" t="s">
        <v>11772</v>
      </c>
      <c r="G8981">
        <v>0.31780482572099999</v>
      </c>
    </row>
    <row r="8982" spans="1:7" x14ac:dyDescent="0.2">
      <c r="A8982" t="str">
        <f t="shared" ref="A8982:A8989" si="762">"MTERFD1"</f>
        <v>MTERFD1</v>
      </c>
      <c r="B8982" t="s">
        <v>1491</v>
      </c>
      <c r="C8982">
        <v>97273603</v>
      </c>
      <c r="D8982" t="s">
        <v>3</v>
      </c>
      <c r="E8982">
        <v>22</v>
      </c>
      <c r="F8982" t="s">
        <v>11773</v>
      </c>
      <c r="G8982">
        <v>0.25729117711799998</v>
      </c>
    </row>
    <row r="8983" spans="1:7" x14ac:dyDescent="0.2">
      <c r="A8983" t="str">
        <f t="shared" si="762"/>
        <v>MTERFD1</v>
      </c>
      <c r="B8983" t="s">
        <v>1491</v>
      </c>
      <c r="C8983">
        <v>97273631</v>
      </c>
      <c r="D8983" t="s">
        <v>3</v>
      </c>
      <c r="E8983">
        <v>24</v>
      </c>
      <c r="F8983" t="s">
        <v>11774</v>
      </c>
      <c r="G8983">
        <v>0.41769369298800002</v>
      </c>
    </row>
    <row r="8984" spans="1:7" x14ac:dyDescent="0.2">
      <c r="A8984" t="str">
        <f t="shared" si="762"/>
        <v>MTERFD1</v>
      </c>
      <c r="B8984" t="s">
        <v>1491</v>
      </c>
      <c r="C8984">
        <v>97273718</v>
      </c>
      <c r="D8984" t="s">
        <v>3</v>
      </c>
      <c r="E8984">
        <v>23</v>
      </c>
      <c r="F8984" t="s">
        <v>11775</v>
      </c>
      <c r="G8984">
        <v>0.18343470539000001</v>
      </c>
    </row>
    <row r="8985" spans="1:7" x14ac:dyDescent="0.2">
      <c r="A8985" t="str">
        <f t="shared" si="762"/>
        <v>MTERFD1</v>
      </c>
      <c r="B8985" t="s">
        <v>1491</v>
      </c>
      <c r="C8985">
        <v>97273772</v>
      </c>
      <c r="D8985" t="s">
        <v>3</v>
      </c>
      <c r="E8985">
        <v>23</v>
      </c>
      <c r="F8985" t="s">
        <v>11776</v>
      </c>
      <c r="G8985">
        <v>1.3513193075800001</v>
      </c>
    </row>
    <row r="8986" spans="1:7" x14ac:dyDescent="0.2">
      <c r="A8986" t="str">
        <f t="shared" si="762"/>
        <v>MTERFD1</v>
      </c>
      <c r="B8986" t="s">
        <v>1491</v>
      </c>
      <c r="C8986">
        <v>97273577</v>
      </c>
      <c r="D8986" t="s">
        <v>8</v>
      </c>
      <c r="E8986">
        <v>24</v>
      </c>
      <c r="F8986" t="s">
        <v>11777</v>
      </c>
      <c r="G8986">
        <v>-2.1998321346100001E-2</v>
      </c>
    </row>
    <row r="8987" spans="1:7" x14ac:dyDescent="0.2">
      <c r="A8987" t="str">
        <f t="shared" si="762"/>
        <v>MTERFD1</v>
      </c>
      <c r="B8987" t="s">
        <v>1491</v>
      </c>
      <c r="C8987">
        <v>97273733</v>
      </c>
      <c r="D8987" t="s">
        <v>8</v>
      </c>
      <c r="E8987">
        <v>23</v>
      </c>
      <c r="F8987" t="s">
        <v>11778</v>
      </c>
      <c r="G8987">
        <v>0.38075905390800002</v>
      </c>
    </row>
    <row r="8988" spans="1:7" x14ac:dyDescent="0.2">
      <c r="A8988" t="str">
        <f t="shared" si="762"/>
        <v>MTERFD1</v>
      </c>
      <c r="B8988" t="s">
        <v>1491</v>
      </c>
      <c r="C8988">
        <v>97273755</v>
      </c>
      <c r="D8988" t="s">
        <v>8</v>
      </c>
      <c r="E8988">
        <v>24</v>
      </c>
      <c r="F8988" t="s">
        <v>11779</v>
      </c>
      <c r="G8988">
        <v>0.70424656408899999</v>
      </c>
    </row>
    <row r="8989" spans="1:7" x14ac:dyDescent="0.2">
      <c r="A8989" t="str">
        <f t="shared" si="762"/>
        <v>MTERFD1</v>
      </c>
      <c r="B8989" t="s">
        <v>1491</v>
      </c>
      <c r="C8989">
        <v>97273830</v>
      </c>
      <c r="D8989" t="s">
        <v>3</v>
      </c>
      <c r="E8989">
        <v>24</v>
      </c>
      <c r="F8989" t="s">
        <v>11780</v>
      </c>
      <c r="G8989">
        <v>0.94443412832999996</v>
      </c>
    </row>
    <row r="8990" spans="1:7" x14ac:dyDescent="0.2">
      <c r="A8990" t="str">
        <f t="shared" ref="A8990:A8999" si="763">"MTF2"</f>
        <v>MTF2</v>
      </c>
      <c r="B8990" t="s">
        <v>35</v>
      </c>
      <c r="C8990">
        <v>93544921</v>
      </c>
      <c r="D8990" t="s">
        <v>3</v>
      </c>
      <c r="E8990">
        <v>24</v>
      </c>
      <c r="F8990" t="s">
        <v>11781</v>
      </c>
      <c r="G8990">
        <v>0.81283875160600005</v>
      </c>
    </row>
    <row r="8991" spans="1:7" x14ac:dyDescent="0.2">
      <c r="A8991" t="str">
        <f t="shared" si="763"/>
        <v>MTF2</v>
      </c>
      <c r="B8991" t="s">
        <v>35</v>
      </c>
      <c r="C8991">
        <v>93545037</v>
      </c>
      <c r="D8991" t="s">
        <v>8</v>
      </c>
      <c r="E8991">
        <v>24</v>
      </c>
      <c r="F8991" t="s">
        <v>11782</v>
      </c>
      <c r="G8991">
        <v>0.97381536462700002</v>
      </c>
    </row>
    <row r="8992" spans="1:7" x14ac:dyDescent="0.2">
      <c r="A8992" t="str">
        <f t="shared" si="763"/>
        <v>MTF2</v>
      </c>
      <c r="B8992" t="s">
        <v>35</v>
      </c>
      <c r="C8992">
        <v>93545013</v>
      </c>
      <c r="D8992" t="s">
        <v>8</v>
      </c>
      <c r="E8992">
        <v>22</v>
      </c>
      <c r="F8992" t="s">
        <v>11783</v>
      </c>
      <c r="G8992">
        <v>7.0335666755299994E-2</v>
      </c>
    </row>
    <row r="8993" spans="1:7" x14ac:dyDescent="0.2">
      <c r="A8993" t="str">
        <f t="shared" si="763"/>
        <v>MTF2</v>
      </c>
      <c r="B8993" t="s">
        <v>35</v>
      </c>
      <c r="C8993">
        <v>93544979</v>
      </c>
      <c r="D8993" t="s">
        <v>8</v>
      </c>
      <c r="E8993">
        <v>24</v>
      </c>
      <c r="F8993" t="s">
        <v>11784</v>
      </c>
      <c r="G8993">
        <v>0.54237457918099996</v>
      </c>
    </row>
    <row r="8994" spans="1:7" x14ac:dyDescent="0.2">
      <c r="A8994" t="str">
        <f t="shared" si="763"/>
        <v>MTF2</v>
      </c>
      <c r="B8994" t="s">
        <v>35</v>
      </c>
      <c r="C8994">
        <v>93544898</v>
      </c>
      <c r="D8994" t="s">
        <v>8</v>
      </c>
      <c r="E8994">
        <v>24</v>
      </c>
      <c r="F8994" t="s">
        <v>11785</v>
      </c>
      <c r="G8994">
        <v>1.0163199271400001</v>
      </c>
    </row>
    <row r="8995" spans="1:7" x14ac:dyDescent="0.2">
      <c r="A8995" t="str">
        <f t="shared" si="763"/>
        <v>MTF2</v>
      </c>
      <c r="B8995" t="s">
        <v>35</v>
      </c>
      <c r="C8995">
        <v>93544881</v>
      </c>
      <c r="D8995" t="s">
        <v>8</v>
      </c>
      <c r="E8995">
        <v>23</v>
      </c>
      <c r="F8995" t="s">
        <v>11786</v>
      </c>
      <c r="G8995">
        <v>0.91416045349200004</v>
      </c>
    </row>
    <row r="8996" spans="1:7" x14ac:dyDescent="0.2">
      <c r="A8996" t="str">
        <f t="shared" si="763"/>
        <v>MTF2</v>
      </c>
      <c r="B8996" t="s">
        <v>35</v>
      </c>
      <c r="C8996">
        <v>93544848</v>
      </c>
      <c r="D8996" t="s">
        <v>8</v>
      </c>
      <c r="E8996">
        <v>22</v>
      </c>
      <c r="F8996" t="s">
        <v>11787</v>
      </c>
      <c r="G8996">
        <v>1.0098647082300001</v>
      </c>
    </row>
    <row r="8997" spans="1:7" x14ac:dyDescent="0.2">
      <c r="A8997" t="str">
        <f t="shared" si="763"/>
        <v>MTF2</v>
      </c>
      <c r="B8997" t="s">
        <v>35</v>
      </c>
      <c r="C8997">
        <v>93544787</v>
      </c>
      <c r="D8997" t="s">
        <v>8</v>
      </c>
      <c r="E8997">
        <v>24</v>
      </c>
      <c r="F8997" t="s">
        <v>11788</v>
      </c>
      <c r="G8997">
        <v>0.41794149676100001</v>
      </c>
    </row>
    <row r="8998" spans="1:7" x14ac:dyDescent="0.2">
      <c r="A8998" t="str">
        <f t="shared" si="763"/>
        <v>MTF2</v>
      </c>
      <c r="B8998" t="s">
        <v>35</v>
      </c>
      <c r="C8998">
        <v>93544934</v>
      </c>
      <c r="D8998" t="s">
        <v>3</v>
      </c>
      <c r="E8998">
        <v>24</v>
      </c>
      <c r="F8998" t="s">
        <v>11789</v>
      </c>
      <c r="G8998">
        <v>0.40675781439100001</v>
      </c>
    </row>
    <row r="8999" spans="1:7" x14ac:dyDescent="0.2">
      <c r="A8999" t="str">
        <f t="shared" si="763"/>
        <v>MTF2</v>
      </c>
      <c r="B8999" t="s">
        <v>35</v>
      </c>
      <c r="C8999">
        <v>93544965</v>
      </c>
      <c r="D8999" t="s">
        <v>3</v>
      </c>
      <c r="E8999">
        <v>24</v>
      </c>
      <c r="F8999" t="s">
        <v>11790</v>
      </c>
      <c r="G8999">
        <v>0.205576929883</v>
      </c>
    </row>
    <row r="9000" spans="1:7" x14ac:dyDescent="0.2">
      <c r="A9000" t="str">
        <f t="shared" ref="A9000:A9009" si="764">"MTFMT"</f>
        <v>MTFMT</v>
      </c>
      <c r="B9000" t="s">
        <v>514</v>
      </c>
      <c r="C9000">
        <v>65321993</v>
      </c>
      <c r="D9000" t="s">
        <v>8</v>
      </c>
      <c r="E9000">
        <v>22</v>
      </c>
      <c r="F9000" t="s">
        <v>11791</v>
      </c>
      <c r="G9000">
        <v>0.42267179749799999</v>
      </c>
    </row>
    <row r="9001" spans="1:7" x14ac:dyDescent="0.2">
      <c r="A9001" t="str">
        <f t="shared" si="764"/>
        <v>MTFMT</v>
      </c>
      <c r="B9001" t="s">
        <v>514</v>
      </c>
      <c r="C9001">
        <v>65321719</v>
      </c>
      <c r="D9001" t="s">
        <v>3</v>
      </c>
      <c r="E9001">
        <v>24</v>
      </c>
      <c r="F9001" t="s">
        <v>11792</v>
      </c>
      <c r="G9001">
        <v>0.87145013545799999</v>
      </c>
    </row>
    <row r="9002" spans="1:7" x14ac:dyDescent="0.2">
      <c r="A9002" t="str">
        <f t="shared" si="764"/>
        <v>MTFMT</v>
      </c>
      <c r="B9002" t="s">
        <v>514</v>
      </c>
      <c r="C9002">
        <v>65321848</v>
      </c>
      <c r="D9002" t="s">
        <v>3</v>
      </c>
      <c r="E9002">
        <v>24</v>
      </c>
      <c r="F9002" t="s">
        <v>11793</v>
      </c>
      <c r="G9002">
        <v>0.59354715405500003</v>
      </c>
    </row>
    <row r="9003" spans="1:7" x14ac:dyDescent="0.2">
      <c r="A9003" t="str">
        <f t="shared" si="764"/>
        <v>MTFMT</v>
      </c>
      <c r="B9003" t="s">
        <v>514</v>
      </c>
      <c r="C9003">
        <v>65321922</v>
      </c>
      <c r="D9003" t="s">
        <v>3</v>
      </c>
      <c r="E9003">
        <v>23</v>
      </c>
      <c r="F9003" t="s">
        <v>11794</v>
      </c>
      <c r="G9003">
        <v>1.2230481527299999</v>
      </c>
    </row>
    <row r="9004" spans="1:7" x14ac:dyDescent="0.2">
      <c r="A9004" t="str">
        <f t="shared" si="764"/>
        <v>MTFMT</v>
      </c>
      <c r="B9004" t="s">
        <v>514</v>
      </c>
      <c r="C9004">
        <v>65321712</v>
      </c>
      <c r="D9004" t="s">
        <v>8</v>
      </c>
      <c r="E9004">
        <v>24</v>
      </c>
      <c r="F9004" t="s">
        <v>11795</v>
      </c>
      <c r="G9004">
        <v>0.90550171180799999</v>
      </c>
    </row>
    <row r="9005" spans="1:7" x14ac:dyDescent="0.2">
      <c r="A9005" t="str">
        <f t="shared" si="764"/>
        <v>MTFMT</v>
      </c>
      <c r="B9005" t="s">
        <v>514</v>
      </c>
      <c r="C9005">
        <v>65321716</v>
      </c>
      <c r="D9005" t="s">
        <v>8</v>
      </c>
      <c r="E9005">
        <v>23</v>
      </c>
      <c r="F9005" t="s">
        <v>11796</v>
      </c>
      <c r="G9005">
        <v>0.18298373491200001</v>
      </c>
    </row>
    <row r="9006" spans="1:7" x14ac:dyDescent="0.2">
      <c r="A9006" t="str">
        <f t="shared" si="764"/>
        <v>MTFMT</v>
      </c>
      <c r="B9006" t="s">
        <v>514</v>
      </c>
      <c r="C9006">
        <v>65321811</v>
      </c>
      <c r="D9006" t="s">
        <v>8</v>
      </c>
      <c r="E9006">
        <v>23</v>
      </c>
      <c r="F9006" t="s">
        <v>11797</v>
      </c>
      <c r="G9006">
        <v>4.8680485452600002E-2</v>
      </c>
    </row>
    <row r="9007" spans="1:7" x14ac:dyDescent="0.2">
      <c r="A9007" t="str">
        <f t="shared" si="764"/>
        <v>MTFMT</v>
      </c>
      <c r="B9007" t="s">
        <v>514</v>
      </c>
      <c r="C9007">
        <v>65321832</v>
      </c>
      <c r="D9007" t="s">
        <v>8</v>
      </c>
      <c r="E9007">
        <v>23</v>
      </c>
      <c r="F9007" t="s">
        <v>11798</v>
      </c>
      <c r="G9007">
        <v>-6.3222225920200006E-2</v>
      </c>
    </row>
    <row r="9008" spans="1:7" x14ac:dyDescent="0.2">
      <c r="A9008" t="str">
        <f t="shared" si="764"/>
        <v>MTFMT</v>
      </c>
      <c r="B9008" t="s">
        <v>514</v>
      </c>
      <c r="C9008">
        <v>65321879</v>
      </c>
      <c r="D9008" t="s">
        <v>8</v>
      </c>
      <c r="E9008">
        <v>23</v>
      </c>
      <c r="F9008" t="s">
        <v>11799</v>
      </c>
      <c r="G9008">
        <v>0.46861404031999998</v>
      </c>
    </row>
    <row r="9009" spans="1:7" x14ac:dyDescent="0.2">
      <c r="A9009" t="str">
        <f t="shared" si="764"/>
        <v>MTFMT</v>
      </c>
      <c r="B9009" t="s">
        <v>514</v>
      </c>
      <c r="C9009">
        <v>65321901</v>
      </c>
      <c r="D9009" t="s">
        <v>8</v>
      </c>
      <c r="E9009">
        <v>24</v>
      </c>
      <c r="F9009" t="s">
        <v>11800</v>
      </c>
      <c r="G9009">
        <v>9.3739277684899994E-2</v>
      </c>
    </row>
    <row r="9010" spans="1:7" x14ac:dyDescent="0.2">
      <c r="A9010" t="str">
        <f t="shared" ref="A9010:A9018" si="765">"MTG1"</f>
        <v>MTG1</v>
      </c>
      <c r="B9010" t="s">
        <v>372</v>
      </c>
      <c r="C9010">
        <v>135207734</v>
      </c>
      <c r="D9010" t="s">
        <v>3</v>
      </c>
      <c r="E9010">
        <v>23</v>
      </c>
      <c r="F9010" t="s">
        <v>11801</v>
      </c>
      <c r="G9010">
        <v>0.22353712242099999</v>
      </c>
    </row>
    <row r="9011" spans="1:7" x14ac:dyDescent="0.2">
      <c r="A9011" t="str">
        <f t="shared" si="765"/>
        <v>MTG1</v>
      </c>
      <c r="B9011" t="s">
        <v>372</v>
      </c>
      <c r="C9011">
        <v>135207895</v>
      </c>
      <c r="D9011" t="s">
        <v>3</v>
      </c>
      <c r="E9011">
        <v>23</v>
      </c>
      <c r="F9011" t="s">
        <v>11802</v>
      </c>
      <c r="G9011">
        <v>0.47107546427699998</v>
      </c>
    </row>
    <row r="9012" spans="1:7" x14ac:dyDescent="0.2">
      <c r="A9012" t="str">
        <f t="shared" si="765"/>
        <v>MTG1</v>
      </c>
      <c r="B9012" t="s">
        <v>372</v>
      </c>
      <c r="C9012">
        <v>135207763</v>
      </c>
      <c r="D9012" t="s">
        <v>8</v>
      </c>
      <c r="E9012">
        <v>24</v>
      </c>
      <c r="F9012" t="s">
        <v>11803</v>
      </c>
      <c r="G9012">
        <v>0.15550577764599999</v>
      </c>
    </row>
    <row r="9013" spans="1:7" x14ac:dyDescent="0.2">
      <c r="A9013" t="str">
        <f t="shared" si="765"/>
        <v>MTG1</v>
      </c>
      <c r="B9013" t="s">
        <v>372</v>
      </c>
      <c r="C9013">
        <v>135207820</v>
      </c>
      <c r="D9013" t="s">
        <v>8</v>
      </c>
      <c r="E9013">
        <v>24</v>
      </c>
      <c r="F9013" t="s">
        <v>11804</v>
      </c>
      <c r="G9013">
        <v>1.6588811111499999E-2</v>
      </c>
    </row>
    <row r="9014" spans="1:7" x14ac:dyDescent="0.2">
      <c r="A9014" t="str">
        <f t="shared" si="765"/>
        <v>MTG1</v>
      </c>
      <c r="B9014" t="s">
        <v>372</v>
      </c>
      <c r="C9014">
        <v>135207851</v>
      </c>
      <c r="D9014" t="s">
        <v>8</v>
      </c>
      <c r="E9014">
        <v>24</v>
      </c>
      <c r="F9014" t="s">
        <v>11805</v>
      </c>
      <c r="G9014">
        <v>0.55287802265099995</v>
      </c>
    </row>
    <row r="9015" spans="1:7" x14ac:dyDescent="0.2">
      <c r="A9015" t="str">
        <f t="shared" si="765"/>
        <v>MTG1</v>
      </c>
      <c r="B9015" t="s">
        <v>372</v>
      </c>
      <c r="C9015">
        <v>135207879</v>
      </c>
      <c r="D9015" t="s">
        <v>8</v>
      </c>
      <c r="E9015">
        <v>24</v>
      </c>
      <c r="F9015" t="s">
        <v>11806</v>
      </c>
      <c r="G9015">
        <v>5.2660106390299997E-3</v>
      </c>
    </row>
    <row r="9016" spans="1:7" x14ac:dyDescent="0.2">
      <c r="A9016" t="str">
        <f t="shared" si="765"/>
        <v>MTG1</v>
      </c>
      <c r="B9016" t="s">
        <v>372</v>
      </c>
      <c r="C9016">
        <v>135207939</v>
      </c>
      <c r="D9016" t="s">
        <v>8</v>
      </c>
      <c r="E9016">
        <v>24</v>
      </c>
      <c r="F9016" t="s">
        <v>11807</v>
      </c>
      <c r="G9016">
        <v>6.7265568598300005E-2</v>
      </c>
    </row>
    <row r="9017" spans="1:7" x14ac:dyDescent="0.2">
      <c r="A9017" t="str">
        <f t="shared" si="765"/>
        <v>MTG1</v>
      </c>
      <c r="B9017" t="s">
        <v>372</v>
      </c>
      <c r="C9017">
        <v>135207656</v>
      </c>
      <c r="D9017" t="s">
        <v>3</v>
      </c>
      <c r="E9017">
        <v>23</v>
      </c>
      <c r="F9017" t="s">
        <v>11808</v>
      </c>
      <c r="G9017">
        <v>1.0616833050900001</v>
      </c>
    </row>
    <row r="9018" spans="1:7" x14ac:dyDescent="0.2">
      <c r="A9018" t="str">
        <f t="shared" si="765"/>
        <v>MTG1</v>
      </c>
      <c r="B9018" t="s">
        <v>372</v>
      </c>
      <c r="C9018">
        <v>135207722</v>
      </c>
      <c r="D9018" t="s">
        <v>3</v>
      </c>
      <c r="E9018">
        <v>24</v>
      </c>
      <c r="F9018" t="s">
        <v>11809</v>
      </c>
      <c r="G9018">
        <v>1.3854386722600001</v>
      </c>
    </row>
    <row r="9019" spans="1:7" x14ac:dyDescent="0.2">
      <c r="A9019" t="str">
        <f t="shared" ref="A9019:A9028" si="766">"MTHFD1"</f>
        <v>MTHFD1</v>
      </c>
      <c r="B9019" t="s">
        <v>86</v>
      </c>
      <c r="C9019">
        <v>64855300</v>
      </c>
      <c r="D9019" t="s">
        <v>3</v>
      </c>
      <c r="E9019">
        <v>24</v>
      </c>
      <c r="F9019" t="s">
        <v>11810</v>
      </c>
      <c r="G9019">
        <v>0.10121525209899999</v>
      </c>
    </row>
    <row r="9020" spans="1:7" x14ac:dyDescent="0.2">
      <c r="A9020" t="str">
        <f t="shared" si="766"/>
        <v>MTHFD1</v>
      </c>
      <c r="B9020" t="s">
        <v>86</v>
      </c>
      <c r="C9020">
        <v>64855288</v>
      </c>
      <c r="D9020" t="s">
        <v>8</v>
      </c>
      <c r="E9020">
        <v>22</v>
      </c>
      <c r="F9020" t="s">
        <v>11811</v>
      </c>
      <c r="G9020">
        <v>0.77164790539500006</v>
      </c>
    </row>
    <row r="9021" spans="1:7" x14ac:dyDescent="0.2">
      <c r="A9021" t="str">
        <f t="shared" si="766"/>
        <v>MTHFD1</v>
      </c>
      <c r="B9021" t="s">
        <v>86</v>
      </c>
      <c r="C9021">
        <v>64855089</v>
      </c>
      <c r="D9021" t="s">
        <v>8</v>
      </c>
      <c r="E9021">
        <v>24</v>
      </c>
      <c r="F9021" t="s">
        <v>11812</v>
      </c>
      <c r="G9021">
        <v>0.88772390219499997</v>
      </c>
    </row>
    <row r="9022" spans="1:7" x14ac:dyDescent="0.2">
      <c r="A9022" t="str">
        <f t="shared" si="766"/>
        <v>MTHFD1</v>
      </c>
      <c r="B9022" t="s">
        <v>86</v>
      </c>
      <c r="C9022">
        <v>64855062</v>
      </c>
      <c r="D9022" t="s">
        <v>8</v>
      </c>
      <c r="E9022">
        <v>22</v>
      </c>
      <c r="F9022" t="s">
        <v>11813</v>
      </c>
      <c r="G9022">
        <v>1.3260131719099999</v>
      </c>
    </row>
    <row r="9023" spans="1:7" x14ac:dyDescent="0.2">
      <c r="A9023" t="str">
        <f t="shared" si="766"/>
        <v>MTHFD1</v>
      </c>
      <c r="B9023" t="s">
        <v>86</v>
      </c>
      <c r="C9023">
        <v>64855049</v>
      </c>
      <c r="D9023" t="s">
        <v>3</v>
      </c>
      <c r="E9023">
        <v>24</v>
      </c>
      <c r="F9023" t="s">
        <v>11814</v>
      </c>
      <c r="G9023">
        <v>0.78626292589400004</v>
      </c>
    </row>
    <row r="9024" spans="1:7" x14ac:dyDescent="0.2">
      <c r="A9024" t="str">
        <f t="shared" si="766"/>
        <v>MTHFD1</v>
      </c>
      <c r="B9024" t="s">
        <v>86</v>
      </c>
      <c r="C9024">
        <v>64855042</v>
      </c>
      <c r="D9024" t="s">
        <v>8</v>
      </c>
      <c r="E9024">
        <v>23</v>
      </c>
      <c r="F9024" t="s">
        <v>11815</v>
      </c>
      <c r="G9024">
        <v>0.66454288480500001</v>
      </c>
    </row>
    <row r="9025" spans="1:7" x14ac:dyDescent="0.2">
      <c r="A9025" t="str">
        <f t="shared" si="766"/>
        <v>MTHFD1</v>
      </c>
      <c r="B9025" t="s">
        <v>86</v>
      </c>
      <c r="C9025">
        <v>64855323</v>
      </c>
      <c r="D9025" t="s">
        <v>3</v>
      </c>
      <c r="E9025">
        <v>23</v>
      </c>
      <c r="F9025" t="s">
        <v>11816</v>
      </c>
      <c r="G9025">
        <v>5.4105599155600002E-2</v>
      </c>
    </row>
    <row r="9026" spans="1:7" x14ac:dyDescent="0.2">
      <c r="A9026" t="str">
        <f t="shared" si="766"/>
        <v>MTHFD1</v>
      </c>
      <c r="B9026" t="s">
        <v>86</v>
      </c>
      <c r="C9026">
        <v>64855364</v>
      </c>
      <c r="D9026" t="s">
        <v>8</v>
      </c>
      <c r="E9026">
        <v>24</v>
      </c>
      <c r="F9026" t="s">
        <v>11817</v>
      </c>
      <c r="G9026">
        <v>2.4047903984600001E-2</v>
      </c>
    </row>
    <row r="9027" spans="1:7" x14ac:dyDescent="0.2">
      <c r="A9027" t="str">
        <f t="shared" si="766"/>
        <v>MTHFD1</v>
      </c>
      <c r="B9027" t="s">
        <v>86</v>
      </c>
      <c r="C9027">
        <v>64855316</v>
      </c>
      <c r="D9027" t="s">
        <v>3</v>
      </c>
      <c r="E9027">
        <v>24</v>
      </c>
      <c r="F9027" t="s">
        <v>11818</v>
      </c>
      <c r="G9027">
        <v>-4.5569407159899997E-3</v>
      </c>
    </row>
    <row r="9028" spans="1:7" x14ac:dyDescent="0.2">
      <c r="A9028" t="str">
        <f t="shared" si="766"/>
        <v>MTHFD1</v>
      </c>
      <c r="B9028" t="s">
        <v>86</v>
      </c>
      <c r="C9028">
        <v>64855112</v>
      </c>
      <c r="D9028" t="s">
        <v>8</v>
      </c>
      <c r="E9028">
        <v>23</v>
      </c>
      <c r="F9028" t="s">
        <v>11819</v>
      </c>
      <c r="G9028">
        <v>0.72084071485199996</v>
      </c>
    </row>
    <row r="9029" spans="1:7" x14ac:dyDescent="0.2">
      <c r="A9029" t="str">
        <f t="shared" ref="A9029:A9038" si="767">"MTHFD2"</f>
        <v>MTHFD2</v>
      </c>
      <c r="B9029" t="s">
        <v>161</v>
      </c>
      <c r="C9029">
        <v>74425817</v>
      </c>
      <c r="D9029" t="s">
        <v>3</v>
      </c>
      <c r="E9029">
        <v>23</v>
      </c>
      <c r="F9029" t="s">
        <v>11820</v>
      </c>
      <c r="G9029">
        <v>9.2716426740600003E-2</v>
      </c>
    </row>
    <row r="9030" spans="1:7" x14ac:dyDescent="0.2">
      <c r="A9030" t="str">
        <f t="shared" si="767"/>
        <v>MTHFD2</v>
      </c>
      <c r="B9030" t="s">
        <v>161</v>
      </c>
      <c r="C9030">
        <v>74425911</v>
      </c>
      <c r="D9030" t="s">
        <v>8</v>
      </c>
      <c r="E9030">
        <v>23</v>
      </c>
      <c r="F9030" t="s">
        <v>11821</v>
      </c>
      <c r="G9030">
        <v>0.62793725668099998</v>
      </c>
    </row>
    <row r="9031" spans="1:7" x14ac:dyDescent="0.2">
      <c r="A9031" t="str">
        <f t="shared" si="767"/>
        <v>MTHFD2</v>
      </c>
      <c r="B9031" t="s">
        <v>161</v>
      </c>
      <c r="C9031">
        <v>74425899</v>
      </c>
      <c r="D9031" t="s">
        <v>8</v>
      </c>
      <c r="E9031">
        <v>24</v>
      </c>
      <c r="F9031" t="s">
        <v>11822</v>
      </c>
      <c r="G9031">
        <v>9.6917244456299997E-2</v>
      </c>
    </row>
    <row r="9032" spans="1:7" x14ac:dyDescent="0.2">
      <c r="A9032" t="str">
        <f t="shared" si="767"/>
        <v>MTHFD2</v>
      </c>
      <c r="B9032" t="s">
        <v>161</v>
      </c>
      <c r="C9032">
        <v>74425798</v>
      </c>
      <c r="D9032" t="s">
        <v>8</v>
      </c>
      <c r="E9032">
        <v>23</v>
      </c>
      <c r="F9032" t="s">
        <v>11823</v>
      </c>
      <c r="G9032">
        <v>0.196277235509</v>
      </c>
    </row>
    <row r="9033" spans="1:7" x14ac:dyDescent="0.2">
      <c r="A9033" t="str">
        <f t="shared" si="767"/>
        <v>MTHFD2</v>
      </c>
      <c r="B9033" t="s">
        <v>161</v>
      </c>
      <c r="C9033">
        <v>74425771</v>
      </c>
      <c r="D9033" t="s">
        <v>8</v>
      </c>
      <c r="E9033">
        <v>23</v>
      </c>
      <c r="F9033" t="s">
        <v>11824</v>
      </c>
      <c r="G9033">
        <v>1.28803409541</v>
      </c>
    </row>
    <row r="9034" spans="1:7" x14ac:dyDescent="0.2">
      <c r="A9034" t="str">
        <f t="shared" si="767"/>
        <v>MTHFD2</v>
      </c>
      <c r="B9034" t="s">
        <v>161</v>
      </c>
      <c r="C9034">
        <v>74425697</v>
      </c>
      <c r="D9034" t="s">
        <v>3</v>
      </c>
      <c r="E9034">
        <v>21</v>
      </c>
      <c r="F9034" t="s">
        <v>11825</v>
      </c>
      <c r="G9034">
        <v>-7.8895861044799998E-3</v>
      </c>
    </row>
    <row r="9035" spans="1:7" x14ac:dyDescent="0.2">
      <c r="A9035" t="str">
        <f t="shared" si="767"/>
        <v>MTHFD2</v>
      </c>
      <c r="B9035" t="s">
        <v>161</v>
      </c>
      <c r="C9035">
        <v>74425674</v>
      </c>
      <c r="D9035" t="s">
        <v>8</v>
      </c>
      <c r="E9035">
        <v>23</v>
      </c>
      <c r="F9035" t="s">
        <v>11826</v>
      </c>
      <c r="G9035">
        <v>0.22487468500300001</v>
      </c>
    </row>
    <row r="9036" spans="1:7" x14ac:dyDescent="0.2">
      <c r="A9036" t="str">
        <f t="shared" si="767"/>
        <v>MTHFD2</v>
      </c>
      <c r="B9036" t="s">
        <v>161</v>
      </c>
      <c r="C9036">
        <v>74425664</v>
      </c>
      <c r="D9036" t="s">
        <v>8</v>
      </c>
      <c r="E9036">
        <v>23</v>
      </c>
      <c r="F9036" t="s">
        <v>11827</v>
      </c>
      <c r="G9036">
        <v>0.14441099993000001</v>
      </c>
    </row>
    <row r="9037" spans="1:7" x14ac:dyDescent="0.2">
      <c r="A9037" t="str">
        <f t="shared" si="767"/>
        <v>MTHFD2</v>
      </c>
      <c r="B9037" t="s">
        <v>161</v>
      </c>
      <c r="C9037">
        <v>74425940</v>
      </c>
      <c r="D9037" t="s">
        <v>3</v>
      </c>
      <c r="E9037">
        <v>23</v>
      </c>
      <c r="F9037" t="s">
        <v>11828</v>
      </c>
      <c r="G9037">
        <v>-5.6597995744199998E-2</v>
      </c>
    </row>
    <row r="9038" spans="1:7" x14ac:dyDescent="0.2">
      <c r="A9038" t="str">
        <f t="shared" si="767"/>
        <v>MTHFD2</v>
      </c>
      <c r="B9038" t="s">
        <v>161</v>
      </c>
      <c r="C9038">
        <v>74425723</v>
      </c>
      <c r="D9038" t="s">
        <v>8</v>
      </c>
      <c r="E9038">
        <v>21</v>
      </c>
      <c r="F9038" t="s">
        <v>11829</v>
      </c>
      <c r="G9038">
        <v>1.0840286479100001</v>
      </c>
    </row>
    <row r="9039" spans="1:7" x14ac:dyDescent="0.2">
      <c r="A9039" t="str">
        <f t="shared" ref="A9039:A9047" si="768">"MTIF2"</f>
        <v>MTIF2</v>
      </c>
      <c r="B9039" t="s">
        <v>161</v>
      </c>
      <c r="C9039">
        <v>55496280</v>
      </c>
      <c r="D9039" t="s">
        <v>8</v>
      </c>
      <c r="E9039">
        <v>23</v>
      </c>
      <c r="F9039" t="s">
        <v>11830</v>
      </c>
      <c r="G9039">
        <v>0.73966242470800003</v>
      </c>
    </row>
    <row r="9040" spans="1:7" x14ac:dyDescent="0.2">
      <c r="A9040" t="str">
        <f t="shared" si="768"/>
        <v>MTIF2</v>
      </c>
      <c r="B9040" t="s">
        <v>161</v>
      </c>
      <c r="C9040">
        <v>55496180</v>
      </c>
      <c r="D9040" t="s">
        <v>8</v>
      </c>
      <c r="E9040">
        <v>23</v>
      </c>
      <c r="F9040" t="s">
        <v>11831</v>
      </c>
      <c r="G9040">
        <v>0.455677455648</v>
      </c>
    </row>
    <row r="9041" spans="1:7" x14ac:dyDescent="0.2">
      <c r="A9041" t="str">
        <f t="shared" si="768"/>
        <v>MTIF2</v>
      </c>
      <c r="B9041" t="s">
        <v>161</v>
      </c>
      <c r="C9041">
        <v>55496159</v>
      </c>
      <c r="D9041" t="s">
        <v>8</v>
      </c>
      <c r="E9041">
        <v>23</v>
      </c>
      <c r="F9041" t="s">
        <v>11832</v>
      </c>
      <c r="G9041">
        <v>1.12257802838</v>
      </c>
    </row>
    <row r="9042" spans="1:7" x14ac:dyDescent="0.2">
      <c r="A9042" t="str">
        <f t="shared" si="768"/>
        <v>MTIF2</v>
      </c>
      <c r="B9042" t="s">
        <v>161</v>
      </c>
      <c r="C9042">
        <v>55496148</v>
      </c>
      <c r="D9042" t="s">
        <v>8</v>
      </c>
      <c r="E9042">
        <v>24</v>
      </c>
      <c r="F9042" t="s">
        <v>11833</v>
      </c>
      <c r="G9042">
        <v>0.920570593662</v>
      </c>
    </row>
    <row r="9043" spans="1:7" x14ac:dyDescent="0.2">
      <c r="A9043" t="str">
        <f t="shared" si="768"/>
        <v>MTIF2</v>
      </c>
      <c r="B9043" t="s">
        <v>161</v>
      </c>
      <c r="C9043">
        <v>55496289</v>
      </c>
      <c r="D9043" t="s">
        <v>3</v>
      </c>
      <c r="E9043">
        <v>24</v>
      </c>
      <c r="F9043" t="s">
        <v>11834</v>
      </c>
      <c r="G9043">
        <v>0.80784971751599999</v>
      </c>
    </row>
    <row r="9044" spans="1:7" x14ac:dyDescent="0.2">
      <c r="A9044" t="str">
        <f t="shared" si="768"/>
        <v>MTIF2</v>
      </c>
      <c r="B9044" t="s">
        <v>161</v>
      </c>
      <c r="C9044">
        <v>55496269</v>
      </c>
      <c r="D9044" t="s">
        <v>3</v>
      </c>
      <c r="E9044">
        <v>24</v>
      </c>
      <c r="F9044" t="s">
        <v>11835</v>
      </c>
      <c r="G9044">
        <v>0.95685137795999997</v>
      </c>
    </row>
    <row r="9045" spans="1:7" x14ac:dyDescent="0.2">
      <c r="A9045" t="str">
        <f t="shared" si="768"/>
        <v>MTIF2</v>
      </c>
      <c r="B9045" t="s">
        <v>161</v>
      </c>
      <c r="C9045">
        <v>55496222</v>
      </c>
      <c r="D9045" t="s">
        <v>3</v>
      </c>
      <c r="E9045">
        <v>22</v>
      </c>
      <c r="F9045" t="s">
        <v>11836</v>
      </c>
      <c r="G9045">
        <v>-0.17442960319199999</v>
      </c>
    </row>
    <row r="9046" spans="1:7" x14ac:dyDescent="0.2">
      <c r="A9046" t="str">
        <f t="shared" si="768"/>
        <v>MTIF2</v>
      </c>
      <c r="B9046" t="s">
        <v>161</v>
      </c>
      <c r="C9046">
        <v>55496092</v>
      </c>
      <c r="D9046" t="s">
        <v>3</v>
      </c>
      <c r="E9046">
        <v>24</v>
      </c>
      <c r="F9046" t="s">
        <v>11837</v>
      </c>
      <c r="G9046">
        <v>0.29183072392499998</v>
      </c>
    </row>
    <row r="9047" spans="1:7" x14ac:dyDescent="0.2">
      <c r="A9047" t="str">
        <f t="shared" si="768"/>
        <v>MTIF2</v>
      </c>
      <c r="B9047" t="s">
        <v>161</v>
      </c>
      <c r="C9047">
        <v>55496360</v>
      </c>
      <c r="D9047" t="s">
        <v>8</v>
      </c>
      <c r="E9047">
        <v>24</v>
      </c>
      <c r="F9047" t="s">
        <v>11838</v>
      </c>
      <c r="G9047">
        <v>0.807494134232</v>
      </c>
    </row>
    <row r="9048" spans="1:7" x14ac:dyDescent="0.2">
      <c r="A9048" t="str">
        <f t="shared" ref="A9048:A9057" si="769">"MTMR9"</f>
        <v>MTMR9</v>
      </c>
      <c r="B9048" t="s">
        <v>1491</v>
      </c>
      <c r="C9048">
        <v>11142024</v>
      </c>
      <c r="D9048" t="s">
        <v>8</v>
      </c>
      <c r="E9048">
        <v>24</v>
      </c>
      <c r="F9048" t="s">
        <v>11839</v>
      </c>
      <c r="G9048">
        <v>0.70089466264599998</v>
      </c>
    </row>
    <row r="9049" spans="1:7" x14ac:dyDescent="0.2">
      <c r="A9049" t="str">
        <f t="shared" si="769"/>
        <v>MTMR9</v>
      </c>
      <c r="B9049" t="s">
        <v>1491</v>
      </c>
      <c r="C9049">
        <v>11142145</v>
      </c>
      <c r="D9049" t="s">
        <v>8</v>
      </c>
      <c r="E9049">
        <v>23</v>
      </c>
      <c r="F9049" t="s">
        <v>11840</v>
      </c>
      <c r="G9049">
        <v>9.6008639615099995E-3</v>
      </c>
    </row>
    <row r="9050" spans="1:7" x14ac:dyDescent="0.2">
      <c r="A9050" t="str">
        <f t="shared" si="769"/>
        <v>MTMR9</v>
      </c>
      <c r="B9050" t="s">
        <v>1491</v>
      </c>
      <c r="C9050">
        <v>11142001</v>
      </c>
      <c r="D9050" t="s">
        <v>8</v>
      </c>
      <c r="E9050">
        <v>22</v>
      </c>
      <c r="F9050" t="s">
        <v>11841</v>
      </c>
      <c r="G9050">
        <v>0.79879433118099996</v>
      </c>
    </row>
    <row r="9051" spans="1:7" x14ac:dyDescent="0.2">
      <c r="A9051" t="str">
        <f t="shared" si="769"/>
        <v>MTMR9</v>
      </c>
      <c r="B9051" t="s">
        <v>1491</v>
      </c>
      <c r="C9051">
        <v>11141971</v>
      </c>
      <c r="D9051" t="s">
        <v>8</v>
      </c>
      <c r="E9051">
        <v>24</v>
      </c>
      <c r="F9051" t="s">
        <v>11842</v>
      </c>
      <c r="G9051">
        <v>-4.1049108300800002E-3</v>
      </c>
    </row>
    <row r="9052" spans="1:7" x14ac:dyDescent="0.2">
      <c r="A9052" t="str">
        <f t="shared" si="769"/>
        <v>MTMR9</v>
      </c>
      <c r="B9052" t="s">
        <v>1491</v>
      </c>
      <c r="C9052">
        <v>11141910</v>
      </c>
      <c r="D9052" t="s">
        <v>8</v>
      </c>
      <c r="E9052">
        <v>24</v>
      </c>
      <c r="F9052" t="s">
        <v>11843</v>
      </c>
      <c r="G9052">
        <v>0.13972215213899999</v>
      </c>
    </row>
    <row r="9053" spans="1:7" x14ac:dyDescent="0.2">
      <c r="A9053" t="str">
        <f t="shared" si="769"/>
        <v>MTMR9</v>
      </c>
      <c r="B9053" t="s">
        <v>1491</v>
      </c>
      <c r="C9053">
        <v>11142198</v>
      </c>
      <c r="D9053" t="s">
        <v>3</v>
      </c>
      <c r="E9053">
        <v>24</v>
      </c>
      <c r="F9053" t="s">
        <v>11844</v>
      </c>
      <c r="G9053">
        <v>0.62497646271200002</v>
      </c>
    </row>
    <row r="9054" spans="1:7" x14ac:dyDescent="0.2">
      <c r="A9054" t="str">
        <f t="shared" si="769"/>
        <v>MTMR9</v>
      </c>
      <c r="B9054" t="s">
        <v>1491</v>
      </c>
      <c r="C9054">
        <v>11142067</v>
      </c>
      <c r="D9054" t="s">
        <v>3</v>
      </c>
      <c r="E9054">
        <v>24</v>
      </c>
      <c r="F9054" t="s">
        <v>11845</v>
      </c>
      <c r="G9054">
        <v>1.2261208351199999</v>
      </c>
    </row>
    <row r="9055" spans="1:7" x14ac:dyDescent="0.2">
      <c r="A9055" t="str">
        <f t="shared" si="769"/>
        <v>MTMR9</v>
      </c>
      <c r="B9055" t="s">
        <v>1491</v>
      </c>
      <c r="C9055">
        <v>11142057</v>
      </c>
      <c r="D9055" t="s">
        <v>3</v>
      </c>
      <c r="E9055">
        <v>24</v>
      </c>
      <c r="F9055" t="s">
        <v>11846</v>
      </c>
      <c r="G9055">
        <v>0.97508483369499999</v>
      </c>
    </row>
    <row r="9056" spans="1:7" x14ac:dyDescent="0.2">
      <c r="A9056" t="str">
        <f t="shared" si="769"/>
        <v>MTMR9</v>
      </c>
      <c r="B9056" t="s">
        <v>1491</v>
      </c>
      <c r="C9056">
        <v>11141952</v>
      </c>
      <c r="D9056" t="s">
        <v>3</v>
      </c>
      <c r="E9056">
        <v>24</v>
      </c>
      <c r="F9056" t="s">
        <v>11847</v>
      </c>
      <c r="G9056">
        <v>0.27187629462200003</v>
      </c>
    </row>
    <row r="9057" spans="1:7" x14ac:dyDescent="0.2">
      <c r="A9057" t="str">
        <f t="shared" si="769"/>
        <v>MTMR9</v>
      </c>
      <c r="B9057" t="s">
        <v>1491</v>
      </c>
      <c r="C9057">
        <v>11141881</v>
      </c>
      <c r="D9057" t="s">
        <v>3</v>
      </c>
      <c r="E9057">
        <v>24</v>
      </c>
      <c r="F9057" t="s">
        <v>11848</v>
      </c>
      <c r="G9057">
        <v>0.246938930109</v>
      </c>
    </row>
    <row r="9058" spans="1:7" x14ac:dyDescent="0.2">
      <c r="A9058" t="str">
        <f t="shared" ref="A9058:A9073" si="770">"MTOR"</f>
        <v>MTOR</v>
      </c>
      <c r="B9058" t="s">
        <v>35</v>
      </c>
      <c r="C9058">
        <v>11322584</v>
      </c>
      <c r="D9058" t="s">
        <v>3</v>
      </c>
      <c r="E9058">
        <v>24</v>
      </c>
      <c r="F9058" t="s">
        <v>11849</v>
      </c>
      <c r="G9058">
        <v>1.2308575424099999</v>
      </c>
    </row>
    <row r="9059" spans="1:7" x14ac:dyDescent="0.2">
      <c r="A9059" t="str">
        <f t="shared" si="770"/>
        <v>MTOR</v>
      </c>
      <c r="B9059" t="s">
        <v>35</v>
      </c>
      <c r="C9059">
        <v>11322321</v>
      </c>
      <c r="D9059" t="s">
        <v>8</v>
      </c>
      <c r="E9059">
        <v>24</v>
      </c>
      <c r="F9059" t="s">
        <v>11850</v>
      </c>
      <c r="G9059">
        <v>0.431438667118</v>
      </c>
    </row>
    <row r="9060" spans="1:7" x14ac:dyDescent="0.2">
      <c r="A9060" t="str">
        <f t="shared" si="770"/>
        <v>MTOR</v>
      </c>
      <c r="B9060" t="s">
        <v>35</v>
      </c>
      <c r="C9060">
        <v>11322391</v>
      </c>
      <c r="D9060" t="s">
        <v>8</v>
      </c>
      <c r="E9060">
        <v>23</v>
      </c>
      <c r="F9060" t="s">
        <v>11851</v>
      </c>
      <c r="G9060">
        <v>0.42517287091799999</v>
      </c>
    </row>
    <row r="9061" spans="1:7" x14ac:dyDescent="0.2">
      <c r="A9061" t="str">
        <f t="shared" si="770"/>
        <v>MTOR</v>
      </c>
      <c r="B9061" t="s">
        <v>35</v>
      </c>
      <c r="C9061">
        <v>11322476</v>
      </c>
      <c r="D9061" t="s">
        <v>8</v>
      </c>
      <c r="E9061">
        <v>22</v>
      </c>
      <c r="F9061" t="s">
        <v>11852</v>
      </c>
      <c r="G9061">
        <v>8.0144787425900005E-2</v>
      </c>
    </row>
    <row r="9062" spans="1:7" x14ac:dyDescent="0.2">
      <c r="A9062" t="str">
        <f t="shared" si="770"/>
        <v>MTOR</v>
      </c>
      <c r="B9062" t="s">
        <v>35</v>
      </c>
      <c r="C9062">
        <v>11322612</v>
      </c>
      <c r="D9062" t="s">
        <v>8</v>
      </c>
      <c r="E9062">
        <v>23</v>
      </c>
      <c r="F9062" t="s">
        <v>11853</v>
      </c>
      <c r="G9062">
        <v>0.66965455555599995</v>
      </c>
    </row>
    <row r="9063" spans="1:7" x14ac:dyDescent="0.2">
      <c r="A9063" t="str">
        <f t="shared" si="770"/>
        <v>MTOR</v>
      </c>
      <c r="B9063" t="s">
        <v>35</v>
      </c>
      <c r="C9063">
        <v>11322396</v>
      </c>
      <c r="D9063" t="s">
        <v>3</v>
      </c>
      <c r="E9063">
        <v>24</v>
      </c>
      <c r="F9063" t="s">
        <v>11854</v>
      </c>
      <c r="G9063">
        <v>-5.0936301077599999E-2</v>
      </c>
    </row>
    <row r="9064" spans="1:7" x14ac:dyDescent="0.2">
      <c r="A9064" t="str">
        <f t="shared" si="770"/>
        <v>MTOR</v>
      </c>
      <c r="B9064" t="s">
        <v>35</v>
      </c>
      <c r="C9064">
        <v>11322489</v>
      </c>
      <c r="D9064" t="s">
        <v>3</v>
      </c>
      <c r="E9064">
        <v>23</v>
      </c>
      <c r="F9064" t="s">
        <v>11855</v>
      </c>
      <c r="G9064">
        <v>0.66864585671800003</v>
      </c>
    </row>
    <row r="9065" spans="1:7" x14ac:dyDescent="0.2">
      <c r="A9065" t="str">
        <f t="shared" si="770"/>
        <v>MTOR</v>
      </c>
      <c r="B9065" t="s">
        <v>35</v>
      </c>
      <c r="C9065">
        <v>11322488</v>
      </c>
      <c r="D9065" t="s">
        <v>8</v>
      </c>
      <c r="E9065">
        <v>22</v>
      </c>
      <c r="F9065" t="s">
        <v>11856</v>
      </c>
      <c r="G9065">
        <v>1.57447937736E-3</v>
      </c>
    </row>
    <row r="9066" spans="1:7" x14ac:dyDescent="0.2">
      <c r="A9066" t="str">
        <f t="shared" si="770"/>
        <v>MTOR</v>
      </c>
      <c r="B9066" t="s">
        <v>35</v>
      </c>
      <c r="C9066">
        <v>11322478</v>
      </c>
      <c r="D9066" t="s">
        <v>8</v>
      </c>
      <c r="E9066">
        <v>23</v>
      </c>
      <c r="F9066" t="s">
        <v>11857</v>
      </c>
      <c r="G9066">
        <v>0.55246036482000005</v>
      </c>
    </row>
    <row r="9067" spans="1:7" x14ac:dyDescent="0.2">
      <c r="A9067" t="str">
        <f t="shared" si="770"/>
        <v>MTOR</v>
      </c>
      <c r="B9067" t="s">
        <v>35</v>
      </c>
      <c r="C9067">
        <v>11322391</v>
      </c>
      <c r="D9067" t="s">
        <v>8</v>
      </c>
      <c r="E9067">
        <v>22</v>
      </c>
      <c r="F9067" t="s">
        <v>11858</v>
      </c>
      <c r="G9067">
        <v>0.452847188053</v>
      </c>
    </row>
    <row r="9068" spans="1:7" x14ac:dyDescent="0.2">
      <c r="A9068" t="str">
        <f t="shared" si="770"/>
        <v>MTOR</v>
      </c>
      <c r="B9068" t="s">
        <v>35</v>
      </c>
      <c r="C9068">
        <v>11322339</v>
      </c>
      <c r="D9068" t="s">
        <v>8</v>
      </c>
      <c r="E9068">
        <v>23</v>
      </c>
      <c r="F9068" t="s">
        <v>11859</v>
      </c>
      <c r="G9068">
        <v>6.3409497654500005E-2</v>
      </c>
    </row>
    <row r="9069" spans="1:7" x14ac:dyDescent="0.2">
      <c r="A9069" t="str">
        <f t="shared" si="770"/>
        <v>MTOR</v>
      </c>
      <c r="B9069" t="s">
        <v>35</v>
      </c>
      <c r="C9069">
        <v>11322290</v>
      </c>
      <c r="D9069" t="s">
        <v>8</v>
      </c>
      <c r="E9069">
        <v>24</v>
      </c>
      <c r="F9069" t="s">
        <v>11860</v>
      </c>
      <c r="G9069">
        <v>2.1130138928599999E-2</v>
      </c>
    </row>
    <row r="9070" spans="1:7" x14ac:dyDescent="0.2">
      <c r="A9070" t="str">
        <f t="shared" si="770"/>
        <v>MTOR</v>
      </c>
      <c r="B9070" t="s">
        <v>35</v>
      </c>
      <c r="C9070">
        <v>11322572</v>
      </c>
      <c r="D9070" t="s">
        <v>3</v>
      </c>
      <c r="E9070">
        <v>24</v>
      </c>
      <c r="F9070" t="s">
        <v>11861</v>
      </c>
      <c r="G9070">
        <v>1.0994879020299999</v>
      </c>
    </row>
    <row r="9071" spans="1:7" x14ac:dyDescent="0.2">
      <c r="A9071" t="str">
        <f t="shared" si="770"/>
        <v>MTOR</v>
      </c>
      <c r="B9071" t="s">
        <v>35</v>
      </c>
      <c r="C9071">
        <v>11322445</v>
      </c>
      <c r="D9071" t="s">
        <v>3</v>
      </c>
      <c r="E9071">
        <v>24</v>
      </c>
      <c r="F9071" t="s">
        <v>11862</v>
      </c>
      <c r="G9071">
        <v>0.389706631842</v>
      </c>
    </row>
    <row r="9072" spans="1:7" x14ac:dyDescent="0.2">
      <c r="A9072" t="str">
        <f t="shared" si="770"/>
        <v>MTOR</v>
      </c>
      <c r="B9072" t="s">
        <v>35</v>
      </c>
      <c r="C9072">
        <v>11322430</v>
      </c>
      <c r="D9072" t="s">
        <v>3</v>
      </c>
      <c r="E9072">
        <v>24</v>
      </c>
      <c r="F9072" t="s">
        <v>11863</v>
      </c>
      <c r="G9072">
        <v>-7.9642137821499997E-4</v>
      </c>
    </row>
    <row r="9073" spans="1:7" x14ac:dyDescent="0.2">
      <c r="A9073" t="str">
        <f t="shared" si="770"/>
        <v>MTOR</v>
      </c>
      <c r="B9073" t="s">
        <v>35</v>
      </c>
      <c r="C9073">
        <v>11322414</v>
      </c>
      <c r="D9073" t="s">
        <v>8</v>
      </c>
      <c r="E9073">
        <v>24</v>
      </c>
      <c r="F9073" t="s">
        <v>11864</v>
      </c>
      <c r="G9073">
        <v>-1.29150413177E-2</v>
      </c>
    </row>
    <row r="9074" spans="1:7" x14ac:dyDescent="0.2">
      <c r="A9074" t="str">
        <f t="shared" ref="A9074:A9083" si="771">"MTPAP"</f>
        <v>MTPAP</v>
      </c>
      <c r="B9074" t="s">
        <v>372</v>
      </c>
      <c r="C9074">
        <v>30637954</v>
      </c>
      <c r="D9074" t="s">
        <v>3</v>
      </c>
      <c r="E9074">
        <v>23</v>
      </c>
      <c r="F9074" t="s">
        <v>11865</v>
      </c>
      <c r="G9074">
        <v>0.49996998089099998</v>
      </c>
    </row>
    <row r="9075" spans="1:7" x14ac:dyDescent="0.2">
      <c r="A9075" t="str">
        <f t="shared" si="771"/>
        <v>MTPAP</v>
      </c>
      <c r="B9075" t="s">
        <v>372</v>
      </c>
      <c r="C9075">
        <v>30637983</v>
      </c>
      <c r="D9075" t="s">
        <v>3</v>
      </c>
      <c r="E9075">
        <v>24</v>
      </c>
      <c r="F9075" t="s">
        <v>11866</v>
      </c>
      <c r="G9075">
        <v>0.55726993744499997</v>
      </c>
    </row>
    <row r="9076" spans="1:7" x14ac:dyDescent="0.2">
      <c r="A9076" t="str">
        <f t="shared" si="771"/>
        <v>MTPAP</v>
      </c>
      <c r="B9076" t="s">
        <v>372</v>
      </c>
      <c r="C9076">
        <v>30638000</v>
      </c>
      <c r="D9076" t="s">
        <v>3</v>
      </c>
      <c r="E9076">
        <v>23</v>
      </c>
      <c r="F9076" t="s">
        <v>11867</v>
      </c>
      <c r="G9076">
        <v>9.3359609779799999E-2</v>
      </c>
    </row>
    <row r="9077" spans="1:7" x14ac:dyDescent="0.2">
      <c r="A9077" t="str">
        <f t="shared" si="771"/>
        <v>MTPAP</v>
      </c>
      <c r="B9077" t="s">
        <v>372</v>
      </c>
      <c r="C9077">
        <v>30638046</v>
      </c>
      <c r="D9077" t="s">
        <v>3</v>
      </c>
      <c r="E9077">
        <v>24</v>
      </c>
      <c r="F9077" t="s">
        <v>11868</v>
      </c>
      <c r="G9077">
        <v>0.81707908497100001</v>
      </c>
    </row>
    <row r="9078" spans="1:7" x14ac:dyDescent="0.2">
      <c r="A9078" t="str">
        <f t="shared" si="771"/>
        <v>MTPAP</v>
      </c>
      <c r="B9078" t="s">
        <v>372</v>
      </c>
      <c r="C9078">
        <v>30638061</v>
      </c>
      <c r="D9078" t="s">
        <v>3</v>
      </c>
      <c r="E9078">
        <v>22</v>
      </c>
      <c r="F9078" t="s">
        <v>11869</v>
      </c>
      <c r="G9078">
        <v>0.63419904716499997</v>
      </c>
    </row>
    <row r="9079" spans="1:7" x14ac:dyDescent="0.2">
      <c r="A9079" t="str">
        <f t="shared" si="771"/>
        <v>MTPAP</v>
      </c>
      <c r="B9079" t="s">
        <v>372</v>
      </c>
      <c r="C9079">
        <v>30638183</v>
      </c>
      <c r="D9079" t="s">
        <v>3</v>
      </c>
      <c r="E9079">
        <v>24</v>
      </c>
      <c r="F9079" t="s">
        <v>11870</v>
      </c>
      <c r="G9079">
        <v>0.37020007572800001</v>
      </c>
    </row>
    <row r="9080" spans="1:7" x14ac:dyDescent="0.2">
      <c r="A9080" t="str">
        <f t="shared" si="771"/>
        <v>MTPAP</v>
      </c>
      <c r="B9080" t="s">
        <v>372</v>
      </c>
      <c r="C9080">
        <v>30638019</v>
      </c>
      <c r="D9080" t="s">
        <v>8</v>
      </c>
      <c r="E9080">
        <v>24</v>
      </c>
      <c r="F9080" t="s">
        <v>11871</v>
      </c>
      <c r="G9080">
        <v>1.0145066575799999</v>
      </c>
    </row>
    <row r="9081" spans="1:7" x14ac:dyDescent="0.2">
      <c r="A9081" t="str">
        <f t="shared" si="771"/>
        <v>MTPAP</v>
      </c>
      <c r="B9081" t="s">
        <v>372</v>
      </c>
      <c r="C9081">
        <v>30638037</v>
      </c>
      <c r="D9081" t="s">
        <v>8</v>
      </c>
      <c r="E9081">
        <v>24</v>
      </c>
      <c r="F9081" t="s">
        <v>11872</v>
      </c>
      <c r="G9081">
        <v>1.16841425745</v>
      </c>
    </row>
    <row r="9082" spans="1:7" x14ac:dyDescent="0.2">
      <c r="A9082" t="str">
        <f t="shared" si="771"/>
        <v>MTPAP</v>
      </c>
      <c r="B9082" t="s">
        <v>372</v>
      </c>
      <c r="C9082">
        <v>30638282</v>
      </c>
      <c r="D9082" t="s">
        <v>8</v>
      </c>
      <c r="E9082">
        <v>24</v>
      </c>
      <c r="F9082" t="s">
        <v>11873</v>
      </c>
      <c r="G9082">
        <v>1.47620686208E-2</v>
      </c>
    </row>
    <row r="9083" spans="1:7" x14ac:dyDescent="0.2">
      <c r="A9083" t="str">
        <f t="shared" si="771"/>
        <v>MTPAP</v>
      </c>
      <c r="B9083" t="s">
        <v>372</v>
      </c>
      <c r="C9083">
        <v>30638081</v>
      </c>
      <c r="D9083" t="s">
        <v>3</v>
      </c>
      <c r="E9083">
        <v>24</v>
      </c>
      <c r="F9083" t="s">
        <v>11874</v>
      </c>
      <c r="G9083">
        <v>0.66230079619299997</v>
      </c>
    </row>
    <row r="9084" spans="1:7" x14ac:dyDescent="0.2">
      <c r="A9084" t="str">
        <f t="shared" ref="A9084:A9091" si="772">"MTRF1L"</f>
        <v>MTRF1L</v>
      </c>
      <c r="B9084" t="s">
        <v>75</v>
      </c>
      <c r="C9084">
        <v>153323846</v>
      </c>
      <c r="D9084" t="s">
        <v>3</v>
      </c>
      <c r="E9084">
        <v>23</v>
      </c>
      <c r="F9084" t="s">
        <v>11875</v>
      </c>
      <c r="G9084">
        <v>2.0438390657899999E-2</v>
      </c>
    </row>
    <row r="9085" spans="1:7" x14ac:dyDescent="0.2">
      <c r="A9085" t="str">
        <f t="shared" si="772"/>
        <v>MTRF1L</v>
      </c>
      <c r="B9085" t="s">
        <v>75</v>
      </c>
      <c r="C9085">
        <v>153323536</v>
      </c>
      <c r="D9085" t="s">
        <v>3</v>
      </c>
      <c r="E9085">
        <v>25</v>
      </c>
      <c r="F9085" t="s">
        <v>11876</v>
      </c>
      <c r="G9085">
        <v>8.4580957832699998E-3</v>
      </c>
    </row>
    <row r="9086" spans="1:7" x14ac:dyDescent="0.2">
      <c r="A9086" t="str">
        <f t="shared" si="772"/>
        <v>MTRF1L</v>
      </c>
      <c r="B9086" t="s">
        <v>75</v>
      </c>
      <c r="C9086">
        <v>153323542</v>
      </c>
      <c r="D9086" t="s">
        <v>3</v>
      </c>
      <c r="E9086">
        <v>24</v>
      </c>
      <c r="F9086" t="s">
        <v>11877</v>
      </c>
      <c r="G9086">
        <v>3.0752231614600001E-2</v>
      </c>
    </row>
    <row r="9087" spans="1:7" x14ac:dyDescent="0.2">
      <c r="A9087" t="str">
        <f t="shared" si="772"/>
        <v>MTRF1L</v>
      </c>
      <c r="B9087" t="s">
        <v>75</v>
      </c>
      <c r="C9087">
        <v>153323555</v>
      </c>
      <c r="D9087" t="s">
        <v>3</v>
      </c>
      <c r="E9087">
        <v>22</v>
      </c>
      <c r="F9087" t="s">
        <v>11878</v>
      </c>
      <c r="G9087">
        <v>0.47049750448400002</v>
      </c>
    </row>
    <row r="9088" spans="1:7" x14ac:dyDescent="0.2">
      <c r="A9088" t="str">
        <f t="shared" si="772"/>
        <v>MTRF1L</v>
      </c>
      <c r="B9088" t="s">
        <v>75</v>
      </c>
      <c r="C9088">
        <v>153323799</v>
      </c>
      <c r="D9088" t="s">
        <v>3</v>
      </c>
      <c r="E9088">
        <v>23</v>
      </c>
      <c r="F9088" t="s">
        <v>11879</v>
      </c>
      <c r="G9088">
        <v>0.97610730109300003</v>
      </c>
    </row>
    <row r="9089" spans="1:7" x14ac:dyDescent="0.2">
      <c r="A9089" t="str">
        <f t="shared" si="772"/>
        <v>MTRF1L</v>
      </c>
      <c r="B9089" t="s">
        <v>75</v>
      </c>
      <c r="C9089">
        <v>153323814</v>
      </c>
      <c r="D9089" t="s">
        <v>3</v>
      </c>
      <c r="E9089">
        <v>23</v>
      </c>
      <c r="F9089" t="s">
        <v>11880</v>
      </c>
      <c r="G9089">
        <v>1.55339519442</v>
      </c>
    </row>
    <row r="9090" spans="1:7" x14ac:dyDescent="0.2">
      <c r="A9090" t="str">
        <f t="shared" si="772"/>
        <v>MTRF1L</v>
      </c>
      <c r="B9090" t="s">
        <v>75</v>
      </c>
      <c r="C9090">
        <v>153323820</v>
      </c>
      <c r="D9090" t="s">
        <v>3</v>
      </c>
      <c r="E9090">
        <v>23</v>
      </c>
      <c r="F9090" t="s">
        <v>11881</v>
      </c>
      <c r="G9090">
        <v>2.8668778055699999E-2</v>
      </c>
    </row>
    <row r="9091" spans="1:7" x14ac:dyDescent="0.2">
      <c r="A9091" t="str">
        <f t="shared" si="772"/>
        <v>MTRF1L</v>
      </c>
      <c r="B9091" t="s">
        <v>75</v>
      </c>
      <c r="C9091">
        <v>153323840</v>
      </c>
      <c r="D9091" t="s">
        <v>3</v>
      </c>
      <c r="E9091">
        <v>23</v>
      </c>
      <c r="F9091" t="s">
        <v>11882</v>
      </c>
      <c r="G9091">
        <v>0.10349281665399999</v>
      </c>
    </row>
    <row r="9092" spans="1:7" x14ac:dyDescent="0.2">
      <c r="A9092" t="str">
        <f t="shared" ref="A9092:A9100" si="773">"MTX1"</f>
        <v>MTX1</v>
      </c>
      <c r="B9092" t="s">
        <v>35</v>
      </c>
      <c r="C9092">
        <v>155179079</v>
      </c>
      <c r="D9092" t="s">
        <v>8</v>
      </c>
      <c r="E9092">
        <v>24</v>
      </c>
      <c r="F9092" t="s">
        <v>11883</v>
      </c>
      <c r="G9092">
        <v>1.3289999566299999</v>
      </c>
    </row>
    <row r="9093" spans="1:7" x14ac:dyDescent="0.2">
      <c r="A9093" t="str">
        <f t="shared" si="773"/>
        <v>MTX1</v>
      </c>
      <c r="B9093" t="s">
        <v>35</v>
      </c>
      <c r="C9093">
        <v>155179270</v>
      </c>
      <c r="D9093" t="s">
        <v>8</v>
      </c>
      <c r="E9093">
        <v>21</v>
      </c>
      <c r="F9093" t="s">
        <v>11884</v>
      </c>
      <c r="G9093">
        <v>0.18150632299399999</v>
      </c>
    </row>
    <row r="9094" spans="1:7" x14ac:dyDescent="0.2">
      <c r="A9094" t="str">
        <f t="shared" si="773"/>
        <v>MTX1</v>
      </c>
      <c r="B9094" t="s">
        <v>35</v>
      </c>
      <c r="C9094">
        <v>155179261</v>
      </c>
      <c r="D9094" t="s">
        <v>8</v>
      </c>
      <c r="E9094">
        <v>24</v>
      </c>
      <c r="F9094" t="s">
        <v>11885</v>
      </c>
      <c r="G9094">
        <v>5.0187088359499997E-2</v>
      </c>
    </row>
    <row r="9095" spans="1:7" x14ac:dyDescent="0.2">
      <c r="A9095" t="str">
        <f t="shared" si="773"/>
        <v>MTX1</v>
      </c>
      <c r="B9095" t="s">
        <v>35</v>
      </c>
      <c r="C9095">
        <v>155179229</v>
      </c>
      <c r="D9095" t="s">
        <v>8</v>
      </c>
      <c r="E9095">
        <v>24</v>
      </c>
      <c r="F9095" t="s">
        <v>11886</v>
      </c>
      <c r="G9095">
        <v>-0.12785921334100001</v>
      </c>
    </row>
    <row r="9096" spans="1:7" x14ac:dyDescent="0.2">
      <c r="A9096" t="str">
        <f t="shared" si="773"/>
        <v>MTX1</v>
      </c>
      <c r="B9096" t="s">
        <v>35</v>
      </c>
      <c r="C9096">
        <v>155179128</v>
      </c>
      <c r="D9096" t="s">
        <v>8</v>
      </c>
      <c r="E9096">
        <v>24</v>
      </c>
      <c r="F9096" t="s">
        <v>11887</v>
      </c>
      <c r="G9096">
        <v>0.15634259777699999</v>
      </c>
    </row>
    <row r="9097" spans="1:7" x14ac:dyDescent="0.2">
      <c r="A9097" t="str">
        <f t="shared" si="773"/>
        <v>MTX1</v>
      </c>
      <c r="B9097" t="s">
        <v>35</v>
      </c>
      <c r="C9097">
        <v>155179105</v>
      </c>
      <c r="D9097" t="s">
        <v>8</v>
      </c>
      <c r="E9097">
        <v>23</v>
      </c>
      <c r="F9097" t="s">
        <v>11888</v>
      </c>
      <c r="G9097">
        <v>1.06383435529</v>
      </c>
    </row>
    <row r="9098" spans="1:7" x14ac:dyDescent="0.2">
      <c r="A9098" t="str">
        <f t="shared" si="773"/>
        <v>MTX1</v>
      </c>
      <c r="B9098" t="s">
        <v>35</v>
      </c>
      <c r="C9098">
        <v>155179085</v>
      </c>
      <c r="D9098" t="s">
        <v>8</v>
      </c>
      <c r="E9098">
        <v>24</v>
      </c>
      <c r="F9098" t="s">
        <v>11889</v>
      </c>
      <c r="G9098">
        <v>0.108117681801</v>
      </c>
    </row>
    <row r="9099" spans="1:7" x14ac:dyDescent="0.2">
      <c r="A9099" t="str">
        <f t="shared" si="773"/>
        <v>MTX1</v>
      </c>
      <c r="B9099" t="s">
        <v>35</v>
      </c>
      <c r="C9099">
        <v>155179333</v>
      </c>
      <c r="D9099" t="s">
        <v>8</v>
      </c>
      <c r="E9099">
        <v>24</v>
      </c>
      <c r="F9099" t="s">
        <v>11890</v>
      </c>
      <c r="G9099">
        <v>8.9301959746600004E-2</v>
      </c>
    </row>
    <row r="9100" spans="1:7" x14ac:dyDescent="0.2">
      <c r="A9100" t="str">
        <f t="shared" si="773"/>
        <v>MTX1</v>
      </c>
      <c r="B9100" t="s">
        <v>35</v>
      </c>
      <c r="C9100">
        <v>155179071</v>
      </c>
      <c r="D9100" t="s">
        <v>8</v>
      </c>
      <c r="E9100">
        <v>24</v>
      </c>
      <c r="F9100" t="s">
        <v>11891</v>
      </c>
      <c r="G9100">
        <v>0.60716568807600002</v>
      </c>
    </row>
    <row r="9101" spans="1:7" x14ac:dyDescent="0.2">
      <c r="A9101" t="str">
        <f t="shared" ref="A9101:A9110" si="774">"MTX2"</f>
        <v>MTX2</v>
      </c>
      <c r="B9101" t="s">
        <v>161</v>
      </c>
      <c r="C9101">
        <v>177134417</v>
      </c>
      <c r="D9101" t="s">
        <v>3</v>
      </c>
      <c r="E9101">
        <v>24</v>
      </c>
      <c r="F9101" t="s">
        <v>11892</v>
      </c>
      <c r="G9101">
        <v>0.86634973239099999</v>
      </c>
    </row>
    <row r="9102" spans="1:7" x14ac:dyDescent="0.2">
      <c r="A9102" t="str">
        <f t="shared" si="774"/>
        <v>MTX2</v>
      </c>
      <c r="B9102" t="s">
        <v>161</v>
      </c>
      <c r="C9102">
        <v>177134213</v>
      </c>
      <c r="D9102" t="s">
        <v>3</v>
      </c>
      <c r="E9102">
        <v>23</v>
      </c>
      <c r="F9102" t="s">
        <v>11893</v>
      </c>
      <c r="G9102">
        <v>1.0237157694400001</v>
      </c>
    </row>
    <row r="9103" spans="1:7" x14ac:dyDescent="0.2">
      <c r="A9103" t="str">
        <f t="shared" si="774"/>
        <v>MTX2</v>
      </c>
      <c r="B9103" t="s">
        <v>161</v>
      </c>
      <c r="C9103">
        <v>177134385</v>
      </c>
      <c r="D9103" t="s">
        <v>3</v>
      </c>
      <c r="E9103">
        <v>22</v>
      </c>
      <c r="F9103" t="s">
        <v>11894</v>
      </c>
      <c r="G9103">
        <v>0.85816210096000001</v>
      </c>
    </row>
    <row r="9104" spans="1:7" x14ac:dyDescent="0.2">
      <c r="A9104" t="str">
        <f t="shared" si="774"/>
        <v>MTX2</v>
      </c>
      <c r="B9104" t="s">
        <v>161</v>
      </c>
      <c r="C9104">
        <v>177134122</v>
      </c>
      <c r="D9104" t="s">
        <v>8</v>
      </c>
      <c r="E9104">
        <v>24</v>
      </c>
      <c r="F9104" t="s">
        <v>11895</v>
      </c>
      <c r="G9104">
        <v>9.1739622494799999E-2</v>
      </c>
    </row>
    <row r="9105" spans="1:7" x14ac:dyDescent="0.2">
      <c r="A9105" t="str">
        <f t="shared" si="774"/>
        <v>MTX2</v>
      </c>
      <c r="B9105" t="s">
        <v>161</v>
      </c>
      <c r="C9105">
        <v>177134157</v>
      </c>
      <c r="D9105" t="s">
        <v>8</v>
      </c>
      <c r="E9105">
        <v>24</v>
      </c>
      <c r="F9105" t="s">
        <v>11896</v>
      </c>
      <c r="G9105">
        <v>0.766566724147</v>
      </c>
    </row>
    <row r="9106" spans="1:7" x14ac:dyDescent="0.2">
      <c r="A9106" t="str">
        <f t="shared" si="774"/>
        <v>MTX2</v>
      </c>
      <c r="B9106" t="s">
        <v>161</v>
      </c>
      <c r="C9106">
        <v>177134255</v>
      </c>
      <c r="D9106" t="s">
        <v>8</v>
      </c>
      <c r="E9106">
        <v>22</v>
      </c>
      <c r="F9106" t="s">
        <v>11897</v>
      </c>
      <c r="G9106">
        <v>0.94286734403399997</v>
      </c>
    </row>
    <row r="9107" spans="1:7" x14ac:dyDescent="0.2">
      <c r="A9107" t="str">
        <f t="shared" si="774"/>
        <v>MTX2</v>
      </c>
      <c r="B9107" t="s">
        <v>161</v>
      </c>
      <c r="C9107">
        <v>177134304</v>
      </c>
      <c r="D9107" t="s">
        <v>8</v>
      </c>
      <c r="E9107">
        <v>24</v>
      </c>
      <c r="F9107" t="s">
        <v>11898</v>
      </c>
      <c r="G9107">
        <v>0.17594522669000001</v>
      </c>
    </row>
    <row r="9108" spans="1:7" x14ac:dyDescent="0.2">
      <c r="A9108" t="str">
        <f t="shared" si="774"/>
        <v>MTX2</v>
      </c>
      <c r="B9108" t="s">
        <v>161</v>
      </c>
      <c r="C9108">
        <v>177134313</v>
      </c>
      <c r="D9108" t="s">
        <v>8</v>
      </c>
      <c r="E9108">
        <v>23</v>
      </c>
      <c r="F9108" t="s">
        <v>11899</v>
      </c>
      <c r="G9108">
        <v>0.193703737816</v>
      </c>
    </row>
    <row r="9109" spans="1:7" x14ac:dyDescent="0.2">
      <c r="A9109" t="str">
        <f t="shared" si="774"/>
        <v>MTX2</v>
      </c>
      <c r="B9109" t="s">
        <v>161</v>
      </c>
      <c r="C9109">
        <v>177134425</v>
      </c>
      <c r="D9109" t="s">
        <v>8</v>
      </c>
      <c r="E9109">
        <v>24</v>
      </c>
      <c r="F9109" t="s">
        <v>11900</v>
      </c>
      <c r="G9109">
        <v>1.03341688652</v>
      </c>
    </row>
    <row r="9110" spans="1:7" x14ac:dyDescent="0.2">
      <c r="A9110" t="str">
        <f t="shared" si="774"/>
        <v>MTX2</v>
      </c>
      <c r="B9110" t="s">
        <v>161</v>
      </c>
      <c r="C9110">
        <v>177134171</v>
      </c>
      <c r="D9110" t="s">
        <v>3</v>
      </c>
      <c r="E9110">
        <v>23</v>
      </c>
      <c r="F9110" t="s">
        <v>11901</v>
      </c>
      <c r="G9110">
        <v>0.661881366724</v>
      </c>
    </row>
    <row r="9111" spans="1:7" x14ac:dyDescent="0.2">
      <c r="A9111" t="str">
        <f t="shared" ref="A9111:A9120" si="775">"MVD"</f>
        <v>MVD</v>
      </c>
      <c r="B9111" t="s">
        <v>273</v>
      </c>
      <c r="C9111">
        <v>88729338</v>
      </c>
      <c r="D9111" t="s">
        <v>3</v>
      </c>
      <c r="E9111">
        <v>22</v>
      </c>
      <c r="F9111" t="s">
        <v>11902</v>
      </c>
      <c r="G9111">
        <v>-1.5650884418899998E-2</v>
      </c>
    </row>
    <row r="9112" spans="1:7" x14ac:dyDescent="0.2">
      <c r="A9112" t="str">
        <f t="shared" si="775"/>
        <v>MVD</v>
      </c>
      <c r="B9112" t="s">
        <v>273</v>
      </c>
      <c r="C9112">
        <v>88729358</v>
      </c>
      <c r="D9112" t="s">
        <v>3</v>
      </c>
      <c r="E9112">
        <v>24</v>
      </c>
      <c r="F9112" t="s">
        <v>11903</v>
      </c>
      <c r="G9112">
        <v>4.4178162754600001E-2</v>
      </c>
    </row>
    <row r="9113" spans="1:7" x14ac:dyDescent="0.2">
      <c r="A9113" t="str">
        <f t="shared" si="775"/>
        <v>MVD</v>
      </c>
      <c r="B9113" t="s">
        <v>273</v>
      </c>
      <c r="C9113">
        <v>88729368</v>
      </c>
      <c r="D9113" t="s">
        <v>3</v>
      </c>
      <c r="E9113">
        <v>24</v>
      </c>
      <c r="F9113" t="s">
        <v>11904</v>
      </c>
      <c r="G9113">
        <v>2.7201494508299999E-2</v>
      </c>
    </row>
    <row r="9114" spans="1:7" x14ac:dyDescent="0.2">
      <c r="A9114" t="str">
        <f t="shared" si="775"/>
        <v>MVD</v>
      </c>
      <c r="B9114" t="s">
        <v>273</v>
      </c>
      <c r="C9114">
        <v>88729430</v>
      </c>
      <c r="D9114" t="s">
        <v>3</v>
      </c>
      <c r="E9114">
        <v>24</v>
      </c>
      <c r="F9114" t="s">
        <v>11905</v>
      </c>
      <c r="G9114">
        <v>0.103477876651</v>
      </c>
    </row>
    <row r="9115" spans="1:7" x14ac:dyDescent="0.2">
      <c r="A9115" t="str">
        <f t="shared" si="775"/>
        <v>MVD</v>
      </c>
      <c r="B9115" t="s">
        <v>273</v>
      </c>
      <c r="C9115">
        <v>88729484</v>
      </c>
      <c r="D9115" t="s">
        <v>3</v>
      </c>
      <c r="E9115">
        <v>24</v>
      </c>
      <c r="F9115" t="s">
        <v>11906</v>
      </c>
      <c r="G9115">
        <v>1.28812379273</v>
      </c>
    </row>
    <row r="9116" spans="1:7" x14ac:dyDescent="0.2">
      <c r="A9116" t="str">
        <f t="shared" si="775"/>
        <v>MVD</v>
      </c>
      <c r="B9116" t="s">
        <v>273</v>
      </c>
      <c r="C9116">
        <v>88729520</v>
      </c>
      <c r="D9116" t="s">
        <v>3</v>
      </c>
      <c r="E9116">
        <v>24</v>
      </c>
      <c r="F9116" t="s">
        <v>11907</v>
      </c>
      <c r="G9116">
        <v>1.2353607234199999</v>
      </c>
    </row>
    <row r="9117" spans="1:7" x14ac:dyDescent="0.2">
      <c r="A9117" t="str">
        <f t="shared" si="775"/>
        <v>MVD</v>
      </c>
      <c r="B9117" t="s">
        <v>273</v>
      </c>
      <c r="C9117">
        <v>88729530</v>
      </c>
      <c r="D9117" t="s">
        <v>3</v>
      </c>
      <c r="E9117">
        <v>23</v>
      </c>
      <c r="F9117" t="s">
        <v>11908</v>
      </c>
      <c r="G9117">
        <v>0.47651548384999998</v>
      </c>
    </row>
    <row r="9118" spans="1:7" x14ac:dyDescent="0.2">
      <c r="A9118" t="str">
        <f t="shared" si="775"/>
        <v>MVD</v>
      </c>
      <c r="B9118" t="s">
        <v>273</v>
      </c>
      <c r="C9118">
        <v>88729542</v>
      </c>
      <c r="D9118" t="s">
        <v>3</v>
      </c>
      <c r="E9118">
        <v>24</v>
      </c>
      <c r="F9118" t="s">
        <v>11909</v>
      </c>
      <c r="G9118">
        <v>2.57363776978E-2</v>
      </c>
    </row>
    <row r="9119" spans="1:7" x14ac:dyDescent="0.2">
      <c r="A9119" t="str">
        <f t="shared" si="775"/>
        <v>MVD</v>
      </c>
      <c r="B9119" t="s">
        <v>273</v>
      </c>
      <c r="C9119">
        <v>88729246</v>
      </c>
      <c r="D9119" t="s">
        <v>8</v>
      </c>
      <c r="E9119">
        <v>23</v>
      </c>
      <c r="F9119" t="s">
        <v>11910</v>
      </c>
      <c r="G9119">
        <v>9.8937613807699998E-3</v>
      </c>
    </row>
    <row r="9120" spans="1:7" x14ac:dyDescent="0.2">
      <c r="A9120" t="str">
        <f t="shared" si="775"/>
        <v>MVD</v>
      </c>
      <c r="B9120" t="s">
        <v>273</v>
      </c>
      <c r="C9120">
        <v>88729491</v>
      </c>
      <c r="D9120" t="s">
        <v>3</v>
      </c>
      <c r="E9120">
        <v>24</v>
      </c>
      <c r="F9120" t="s">
        <v>11911</v>
      </c>
      <c r="G9120">
        <v>0.28772850565399999</v>
      </c>
    </row>
    <row r="9121" spans="1:7" x14ac:dyDescent="0.2">
      <c r="A9121" t="str">
        <f t="shared" ref="A9121:A9130" si="776">"MYB"</f>
        <v>MYB</v>
      </c>
      <c r="B9121" t="s">
        <v>75</v>
      </c>
      <c r="C9121">
        <v>135502613</v>
      </c>
      <c r="D9121" t="s">
        <v>3</v>
      </c>
      <c r="E9121">
        <v>24</v>
      </c>
      <c r="F9121" t="s">
        <v>11912</v>
      </c>
      <c r="G9121">
        <v>-1.1410571827300001E-2</v>
      </c>
    </row>
    <row r="9122" spans="1:7" x14ac:dyDescent="0.2">
      <c r="A9122" t="str">
        <f t="shared" si="776"/>
        <v>MYB</v>
      </c>
      <c r="B9122" t="s">
        <v>75</v>
      </c>
      <c r="C9122">
        <v>135502752</v>
      </c>
      <c r="D9122" t="s">
        <v>8</v>
      </c>
      <c r="E9122">
        <v>26</v>
      </c>
      <c r="F9122" t="s">
        <v>11913</v>
      </c>
      <c r="G9122">
        <v>0.10930456020900001</v>
      </c>
    </row>
    <row r="9123" spans="1:7" x14ac:dyDescent="0.2">
      <c r="A9123" t="str">
        <f t="shared" si="776"/>
        <v>MYB</v>
      </c>
      <c r="B9123" t="s">
        <v>75</v>
      </c>
      <c r="C9123">
        <v>135502743</v>
      </c>
      <c r="D9123" t="s">
        <v>8</v>
      </c>
      <c r="E9123">
        <v>25</v>
      </c>
      <c r="F9123" t="s">
        <v>11914</v>
      </c>
      <c r="G9123">
        <v>0.43499364729599999</v>
      </c>
    </row>
    <row r="9124" spans="1:7" x14ac:dyDescent="0.2">
      <c r="A9124" t="str">
        <f t="shared" si="776"/>
        <v>MYB</v>
      </c>
      <c r="B9124" t="s">
        <v>75</v>
      </c>
      <c r="C9124">
        <v>135502703</v>
      </c>
      <c r="D9124" t="s">
        <v>8</v>
      </c>
      <c r="E9124">
        <v>24</v>
      </c>
      <c r="F9124" t="s">
        <v>11915</v>
      </c>
      <c r="G9124">
        <v>-0.13387519141400001</v>
      </c>
    </row>
    <row r="9125" spans="1:7" x14ac:dyDescent="0.2">
      <c r="A9125" t="str">
        <f t="shared" si="776"/>
        <v>MYB</v>
      </c>
      <c r="B9125" t="s">
        <v>75</v>
      </c>
      <c r="C9125">
        <v>135502668</v>
      </c>
      <c r="D9125" t="s">
        <v>8</v>
      </c>
      <c r="E9125">
        <v>23</v>
      </c>
      <c r="F9125" t="s">
        <v>11916</v>
      </c>
      <c r="G9125">
        <v>1.60684189988</v>
      </c>
    </row>
    <row r="9126" spans="1:7" x14ac:dyDescent="0.2">
      <c r="A9126" t="str">
        <f t="shared" si="776"/>
        <v>MYB</v>
      </c>
      <c r="B9126" t="s">
        <v>75</v>
      </c>
      <c r="C9126">
        <v>135502654</v>
      </c>
      <c r="D9126" t="s">
        <v>8</v>
      </c>
      <c r="E9126">
        <v>25</v>
      </c>
      <c r="F9126" t="s">
        <v>11917</v>
      </c>
      <c r="G9126">
        <v>0.32563543308199999</v>
      </c>
    </row>
    <row r="9127" spans="1:7" x14ac:dyDescent="0.2">
      <c r="A9127" t="str">
        <f t="shared" si="776"/>
        <v>MYB</v>
      </c>
      <c r="B9127" t="s">
        <v>75</v>
      </c>
      <c r="C9127">
        <v>135502665</v>
      </c>
      <c r="D9127" t="s">
        <v>3</v>
      </c>
      <c r="E9127">
        <v>22</v>
      </c>
      <c r="F9127" t="s">
        <v>11918</v>
      </c>
      <c r="G9127">
        <v>3.2904908071400001E-2</v>
      </c>
    </row>
    <row r="9128" spans="1:7" x14ac:dyDescent="0.2">
      <c r="A9128" t="str">
        <f t="shared" si="776"/>
        <v>MYB</v>
      </c>
      <c r="B9128" t="s">
        <v>75</v>
      </c>
      <c r="C9128">
        <v>135502655</v>
      </c>
      <c r="D9128" t="s">
        <v>3</v>
      </c>
      <c r="E9128">
        <v>24</v>
      </c>
      <c r="F9128" t="s">
        <v>11919</v>
      </c>
      <c r="G9128">
        <v>0.13044551824699999</v>
      </c>
    </row>
    <row r="9129" spans="1:7" x14ac:dyDescent="0.2">
      <c r="A9129" t="str">
        <f t="shared" si="776"/>
        <v>MYB</v>
      </c>
      <c r="B9129" t="s">
        <v>75</v>
      </c>
      <c r="C9129">
        <v>135502640</v>
      </c>
      <c r="D9129" t="s">
        <v>3</v>
      </c>
      <c r="E9129">
        <v>25</v>
      </c>
      <c r="F9129" t="s">
        <v>11920</v>
      </c>
      <c r="G9129">
        <v>2.60524324016E-2</v>
      </c>
    </row>
    <row r="9130" spans="1:7" x14ac:dyDescent="0.2">
      <c r="A9130" t="str">
        <f t="shared" si="776"/>
        <v>MYB</v>
      </c>
      <c r="B9130" t="s">
        <v>75</v>
      </c>
      <c r="C9130">
        <v>135502602</v>
      </c>
      <c r="D9130" t="s">
        <v>3</v>
      </c>
      <c r="E9130">
        <v>24</v>
      </c>
      <c r="F9130" t="s">
        <v>11921</v>
      </c>
      <c r="G9130">
        <v>0.958164452823</v>
      </c>
    </row>
    <row r="9131" spans="1:7" x14ac:dyDescent="0.2">
      <c r="A9131" t="str">
        <f t="shared" ref="A9131:A9143" si="777">"MYBBP1A"</f>
        <v>MYBBP1A</v>
      </c>
      <c r="B9131" t="s">
        <v>484</v>
      </c>
      <c r="C9131">
        <v>4458633</v>
      </c>
      <c r="D9131" t="s">
        <v>3</v>
      </c>
      <c r="E9131">
        <v>24</v>
      </c>
      <c r="F9131" t="s">
        <v>11922</v>
      </c>
      <c r="G9131">
        <v>0.17351507546</v>
      </c>
    </row>
    <row r="9132" spans="1:7" x14ac:dyDescent="0.2">
      <c r="A9132" t="str">
        <f t="shared" si="777"/>
        <v>MYBBP1A</v>
      </c>
      <c r="B9132" t="s">
        <v>484</v>
      </c>
      <c r="C9132">
        <v>4458556</v>
      </c>
      <c r="D9132" t="s">
        <v>3</v>
      </c>
      <c r="E9132">
        <v>24</v>
      </c>
      <c r="F9132" t="s">
        <v>11923</v>
      </c>
      <c r="G9132">
        <v>5.3610582972E-3</v>
      </c>
    </row>
    <row r="9133" spans="1:7" x14ac:dyDescent="0.2">
      <c r="A9133" t="str">
        <f t="shared" si="777"/>
        <v>MYBBP1A</v>
      </c>
      <c r="B9133" t="s">
        <v>484</v>
      </c>
      <c r="C9133">
        <v>4458409</v>
      </c>
      <c r="D9133" t="s">
        <v>3</v>
      </c>
      <c r="E9133">
        <v>24</v>
      </c>
      <c r="F9133" t="s">
        <v>11924</v>
      </c>
      <c r="G9133">
        <v>0.44385115376299999</v>
      </c>
    </row>
    <row r="9134" spans="1:7" x14ac:dyDescent="0.2">
      <c r="A9134" t="str">
        <f t="shared" si="777"/>
        <v>MYBBP1A</v>
      </c>
      <c r="B9134" t="s">
        <v>484</v>
      </c>
      <c r="C9134">
        <v>4458914</v>
      </c>
      <c r="D9134" t="s">
        <v>8</v>
      </c>
      <c r="E9134">
        <v>24</v>
      </c>
      <c r="F9134" t="s">
        <v>11925</v>
      </c>
      <c r="G9134">
        <v>9.43605791805E-3</v>
      </c>
    </row>
    <row r="9135" spans="1:7" x14ac:dyDescent="0.2">
      <c r="A9135" t="str">
        <f t="shared" si="777"/>
        <v>MYBBP1A</v>
      </c>
      <c r="B9135" t="s">
        <v>484</v>
      </c>
      <c r="C9135">
        <v>4458722</v>
      </c>
      <c r="D9135" t="s">
        <v>8</v>
      </c>
      <c r="E9135">
        <v>23</v>
      </c>
      <c r="F9135" t="s">
        <v>11926</v>
      </c>
      <c r="G9135">
        <v>1.2053823959200001</v>
      </c>
    </row>
    <row r="9136" spans="1:7" x14ac:dyDescent="0.2">
      <c r="A9136" t="str">
        <f t="shared" si="777"/>
        <v>MYBBP1A</v>
      </c>
      <c r="B9136" t="s">
        <v>484</v>
      </c>
      <c r="C9136">
        <v>4458716</v>
      </c>
      <c r="D9136" t="s">
        <v>8</v>
      </c>
      <c r="E9136">
        <v>22</v>
      </c>
      <c r="F9136" t="s">
        <v>11927</v>
      </c>
      <c r="G9136">
        <v>-7.0778682870000003E-3</v>
      </c>
    </row>
    <row r="9137" spans="1:7" x14ac:dyDescent="0.2">
      <c r="A9137" t="str">
        <f t="shared" si="777"/>
        <v>MYBBP1A</v>
      </c>
      <c r="B9137" t="s">
        <v>484</v>
      </c>
      <c r="C9137">
        <v>4458711</v>
      </c>
      <c r="D9137" t="s">
        <v>8</v>
      </c>
      <c r="E9137">
        <v>23</v>
      </c>
      <c r="F9137" t="s">
        <v>11928</v>
      </c>
      <c r="G9137">
        <v>0.236978685094</v>
      </c>
    </row>
    <row r="9138" spans="1:7" x14ac:dyDescent="0.2">
      <c r="A9138" t="str">
        <f t="shared" si="777"/>
        <v>MYBBP1A</v>
      </c>
      <c r="B9138" t="s">
        <v>484</v>
      </c>
      <c r="C9138">
        <v>4458676</v>
      </c>
      <c r="D9138" t="s">
        <v>8</v>
      </c>
      <c r="E9138">
        <v>24</v>
      </c>
      <c r="F9138" t="s">
        <v>11929</v>
      </c>
      <c r="G9138">
        <v>-1.3459958281E-2</v>
      </c>
    </row>
    <row r="9139" spans="1:7" x14ac:dyDescent="0.2">
      <c r="A9139" t="str">
        <f t="shared" si="777"/>
        <v>MYBBP1A</v>
      </c>
      <c r="B9139" t="s">
        <v>484</v>
      </c>
      <c r="C9139">
        <v>4458952</v>
      </c>
      <c r="D9139" t="s">
        <v>3</v>
      </c>
      <c r="E9139">
        <v>23</v>
      </c>
      <c r="F9139" t="s">
        <v>11930</v>
      </c>
      <c r="G9139">
        <v>1.5949764950899999E-2</v>
      </c>
    </row>
    <row r="9140" spans="1:7" x14ac:dyDescent="0.2">
      <c r="A9140" t="str">
        <f t="shared" si="777"/>
        <v>MYBBP1A</v>
      </c>
      <c r="B9140" t="s">
        <v>484</v>
      </c>
      <c r="C9140">
        <v>4458813</v>
      </c>
      <c r="D9140" t="s">
        <v>3</v>
      </c>
      <c r="E9140">
        <v>23</v>
      </c>
      <c r="F9140" t="s">
        <v>11931</v>
      </c>
      <c r="G9140">
        <v>0.21444903846499999</v>
      </c>
    </row>
    <row r="9141" spans="1:7" x14ac:dyDescent="0.2">
      <c r="A9141" t="str">
        <f t="shared" si="777"/>
        <v>MYBBP1A</v>
      </c>
      <c r="B9141" t="s">
        <v>484</v>
      </c>
      <c r="C9141">
        <v>4458672</v>
      </c>
      <c r="D9141" t="s">
        <v>3</v>
      </c>
      <c r="E9141">
        <v>23</v>
      </c>
      <c r="F9141" t="s">
        <v>11932</v>
      </c>
      <c r="G9141">
        <v>4.8532370521100002E-2</v>
      </c>
    </row>
    <row r="9142" spans="1:7" x14ac:dyDescent="0.2">
      <c r="A9142" t="str">
        <f t="shared" si="777"/>
        <v>MYBBP1A</v>
      </c>
      <c r="B9142" t="s">
        <v>484</v>
      </c>
      <c r="C9142">
        <v>4458660</v>
      </c>
      <c r="D9142" t="s">
        <v>3</v>
      </c>
      <c r="E9142">
        <v>24</v>
      </c>
      <c r="F9142" t="s">
        <v>11933</v>
      </c>
      <c r="G9142">
        <v>1.3507664503100001</v>
      </c>
    </row>
    <row r="9143" spans="1:7" x14ac:dyDescent="0.2">
      <c r="A9143" t="str">
        <f t="shared" si="777"/>
        <v>MYBBP1A</v>
      </c>
      <c r="B9143" t="s">
        <v>484</v>
      </c>
      <c r="C9143">
        <v>4458456</v>
      </c>
      <c r="D9143" t="s">
        <v>3</v>
      </c>
      <c r="E9143">
        <v>23</v>
      </c>
      <c r="F9143" t="s">
        <v>11934</v>
      </c>
      <c r="G9143">
        <v>3.1945015137000002E-2</v>
      </c>
    </row>
    <row r="9144" spans="1:7" x14ac:dyDescent="0.2">
      <c r="A9144" t="str">
        <f t="shared" ref="A9144:A9153" si="778">"MYBL2"</f>
        <v>MYBL2</v>
      </c>
      <c r="B9144" t="s">
        <v>352</v>
      </c>
      <c r="C9144">
        <v>42295785</v>
      </c>
      <c r="D9144" t="s">
        <v>3</v>
      </c>
      <c r="E9144">
        <v>23</v>
      </c>
      <c r="F9144" t="s">
        <v>11935</v>
      </c>
      <c r="G9144">
        <v>0.51418169294399996</v>
      </c>
    </row>
    <row r="9145" spans="1:7" x14ac:dyDescent="0.2">
      <c r="A9145" t="str">
        <f t="shared" si="778"/>
        <v>MYBL2</v>
      </c>
      <c r="B9145" t="s">
        <v>352</v>
      </c>
      <c r="C9145">
        <v>42296079</v>
      </c>
      <c r="D9145" t="s">
        <v>8</v>
      </c>
      <c r="E9145">
        <v>24</v>
      </c>
      <c r="F9145" t="s">
        <v>11936</v>
      </c>
      <c r="G9145">
        <v>0.124969471139</v>
      </c>
    </row>
    <row r="9146" spans="1:7" x14ac:dyDescent="0.2">
      <c r="A9146" t="str">
        <f t="shared" si="778"/>
        <v>MYBL2</v>
      </c>
      <c r="B9146" t="s">
        <v>352</v>
      </c>
      <c r="C9146">
        <v>42295961</v>
      </c>
      <c r="D9146" t="s">
        <v>8</v>
      </c>
      <c r="E9146">
        <v>23</v>
      </c>
      <c r="F9146" t="s">
        <v>11937</v>
      </c>
      <c r="G9146">
        <v>1.2371654320500001</v>
      </c>
    </row>
    <row r="9147" spans="1:7" x14ac:dyDescent="0.2">
      <c r="A9147" t="str">
        <f t="shared" si="778"/>
        <v>MYBL2</v>
      </c>
      <c r="B9147" t="s">
        <v>352</v>
      </c>
      <c r="C9147">
        <v>42295999</v>
      </c>
      <c r="D9147" t="s">
        <v>3</v>
      </c>
      <c r="E9147">
        <v>24</v>
      </c>
      <c r="F9147" t="s">
        <v>11938</v>
      </c>
      <c r="G9147">
        <v>4.28284858633E-2</v>
      </c>
    </row>
    <row r="9148" spans="1:7" x14ac:dyDescent="0.2">
      <c r="A9148" t="str">
        <f t="shared" si="778"/>
        <v>MYBL2</v>
      </c>
      <c r="B9148" t="s">
        <v>352</v>
      </c>
      <c r="C9148">
        <v>42295783</v>
      </c>
      <c r="D9148" t="s">
        <v>8</v>
      </c>
      <c r="E9148">
        <v>24</v>
      </c>
      <c r="F9148" t="s">
        <v>11939</v>
      </c>
      <c r="G9148">
        <v>0.80980730788800004</v>
      </c>
    </row>
    <row r="9149" spans="1:7" x14ac:dyDescent="0.2">
      <c r="A9149" t="str">
        <f t="shared" si="778"/>
        <v>MYBL2</v>
      </c>
      <c r="B9149" t="s">
        <v>352</v>
      </c>
      <c r="C9149">
        <v>42295775</v>
      </c>
      <c r="D9149" t="s">
        <v>8</v>
      </c>
      <c r="E9149">
        <v>23</v>
      </c>
      <c r="F9149" t="s">
        <v>11940</v>
      </c>
      <c r="G9149">
        <v>0.95302726006399996</v>
      </c>
    </row>
    <row r="9150" spans="1:7" x14ac:dyDescent="0.2">
      <c r="A9150" t="str">
        <f t="shared" si="778"/>
        <v>MYBL2</v>
      </c>
      <c r="B9150" t="s">
        <v>352</v>
      </c>
      <c r="C9150">
        <v>42295873</v>
      </c>
      <c r="D9150" t="s">
        <v>3</v>
      </c>
      <c r="E9150">
        <v>23</v>
      </c>
      <c r="F9150" t="s">
        <v>11941</v>
      </c>
      <c r="G9150">
        <v>1.4226091871099999E-2</v>
      </c>
    </row>
    <row r="9151" spans="1:7" x14ac:dyDescent="0.2">
      <c r="A9151" t="str">
        <f t="shared" si="778"/>
        <v>MYBL2</v>
      </c>
      <c r="B9151" t="s">
        <v>352</v>
      </c>
      <c r="C9151">
        <v>42295833</v>
      </c>
      <c r="D9151" t="s">
        <v>3</v>
      </c>
      <c r="E9151">
        <v>24</v>
      </c>
      <c r="F9151" t="s">
        <v>11942</v>
      </c>
      <c r="G9151">
        <v>0.63211903059100005</v>
      </c>
    </row>
    <row r="9152" spans="1:7" x14ac:dyDescent="0.2">
      <c r="A9152" t="str">
        <f t="shared" si="778"/>
        <v>MYBL2</v>
      </c>
      <c r="B9152" t="s">
        <v>352</v>
      </c>
      <c r="C9152">
        <v>42295913</v>
      </c>
      <c r="D9152" t="s">
        <v>8</v>
      </c>
      <c r="E9152">
        <v>24</v>
      </c>
      <c r="F9152" t="s">
        <v>11943</v>
      </c>
      <c r="G9152">
        <v>0.63666347349600005</v>
      </c>
    </row>
    <row r="9153" spans="1:7" x14ac:dyDescent="0.2">
      <c r="A9153" t="str">
        <f t="shared" si="778"/>
        <v>MYBL2</v>
      </c>
      <c r="B9153" t="s">
        <v>352</v>
      </c>
      <c r="C9153">
        <v>42295943</v>
      </c>
      <c r="D9153" t="s">
        <v>8</v>
      </c>
      <c r="E9153">
        <v>24</v>
      </c>
      <c r="F9153" t="s">
        <v>11944</v>
      </c>
      <c r="G9153">
        <v>0.721584189727</v>
      </c>
    </row>
    <row r="9154" spans="1:7" x14ac:dyDescent="0.2">
      <c r="A9154" t="str">
        <f t="shared" ref="A9154:A9163" si="779">"MYEOV2"</f>
        <v>MYEOV2</v>
      </c>
      <c r="B9154" t="s">
        <v>161</v>
      </c>
      <c r="C9154">
        <v>241075500</v>
      </c>
      <c r="D9154" t="s">
        <v>8</v>
      </c>
      <c r="E9154">
        <v>24</v>
      </c>
      <c r="F9154" t="s">
        <v>11945</v>
      </c>
      <c r="G9154">
        <v>1.3797862695700001</v>
      </c>
    </row>
    <row r="9155" spans="1:7" x14ac:dyDescent="0.2">
      <c r="A9155" t="str">
        <f t="shared" si="779"/>
        <v>MYEOV2</v>
      </c>
      <c r="B9155" t="s">
        <v>161</v>
      </c>
      <c r="C9155">
        <v>241075694</v>
      </c>
      <c r="D9155" t="s">
        <v>8</v>
      </c>
      <c r="E9155">
        <v>23</v>
      </c>
      <c r="F9155" t="s">
        <v>11946</v>
      </c>
      <c r="G9155">
        <v>0.50348793526699998</v>
      </c>
    </row>
    <row r="9156" spans="1:7" x14ac:dyDescent="0.2">
      <c r="A9156" t="str">
        <f t="shared" si="779"/>
        <v>MYEOV2</v>
      </c>
      <c r="B9156" t="s">
        <v>161</v>
      </c>
      <c r="C9156">
        <v>241075506</v>
      </c>
      <c r="D9156" t="s">
        <v>8</v>
      </c>
      <c r="E9156">
        <v>24</v>
      </c>
      <c r="F9156" t="s">
        <v>11947</v>
      </c>
      <c r="G9156">
        <v>-0.125247614585</v>
      </c>
    </row>
    <row r="9157" spans="1:7" x14ac:dyDescent="0.2">
      <c r="A9157" t="str">
        <f t="shared" si="779"/>
        <v>MYEOV2</v>
      </c>
      <c r="B9157" t="s">
        <v>161</v>
      </c>
      <c r="C9157">
        <v>241075495</v>
      </c>
      <c r="D9157" t="s">
        <v>3</v>
      </c>
      <c r="E9157">
        <v>24</v>
      </c>
      <c r="F9157" t="s">
        <v>11948</v>
      </c>
      <c r="G9157">
        <v>0.62535236786799997</v>
      </c>
    </row>
    <row r="9158" spans="1:7" x14ac:dyDescent="0.2">
      <c r="A9158" t="str">
        <f t="shared" si="779"/>
        <v>MYEOV2</v>
      </c>
      <c r="B9158" t="s">
        <v>161</v>
      </c>
      <c r="C9158">
        <v>241075441</v>
      </c>
      <c r="D9158" t="s">
        <v>3</v>
      </c>
      <c r="E9158">
        <v>24</v>
      </c>
      <c r="F9158" t="s">
        <v>11949</v>
      </c>
      <c r="G9158">
        <v>0.244274506241</v>
      </c>
    </row>
    <row r="9159" spans="1:7" x14ac:dyDescent="0.2">
      <c r="A9159" t="str">
        <f t="shared" si="779"/>
        <v>MYEOV2</v>
      </c>
      <c r="B9159" t="s">
        <v>161</v>
      </c>
      <c r="C9159">
        <v>241075660</v>
      </c>
      <c r="D9159" t="s">
        <v>3</v>
      </c>
      <c r="E9159">
        <v>23</v>
      </c>
      <c r="F9159" t="s">
        <v>11950</v>
      </c>
      <c r="G9159">
        <v>0.75754003083599997</v>
      </c>
    </row>
    <row r="9160" spans="1:7" x14ac:dyDescent="0.2">
      <c r="A9160" t="str">
        <f t="shared" si="779"/>
        <v>MYEOV2</v>
      </c>
      <c r="B9160" t="s">
        <v>161</v>
      </c>
      <c r="C9160">
        <v>241075666</v>
      </c>
      <c r="D9160" t="s">
        <v>3</v>
      </c>
      <c r="E9160">
        <v>24</v>
      </c>
      <c r="F9160" t="s">
        <v>11951</v>
      </c>
      <c r="G9160">
        <v>0.66250489316600003</v>
      </c>
    </row>
    <row r="9161" spans="1:7" x14ac:dyDescent="0.2">
      <c r="A9161" t="str">
        <f t="shared" si="779"/>
        <v>MYEOV2</v>
      </c>
      <c r="B9161" t="s">
        <v>161</v>
      </c>
      <c r="C9161">
        <v>241075685</v>
      </c>
      <c r="D9161" t="s">
        <v>3</v>
      </c>
      <c r="E9161">
        <v>24</v>
      </c>
      <c r="F9161" t="s">
        <v>11952</v>
      </c>
      <c r="G9161">
        <v>0.62558257357400004</v>
      </c>
    </row>
    <row r="9162" spans="1:7" x14ac:dyDescent="0.2">
      <c r="A9162" t="str">
        <f t="shared" si="779"/>
        <v>MYEOV2</v>
      </c>
      <c r="B9162" t="s">
        <v>161</v>
      </c>
      <c r="C9162">
        <v>241075446</v>
      </c>
      <c r="D9162" t="s">
        <v>8</v>
      </c>
      <c r="E9162">
        <v>22</v>
      </c>
      <c r="F9162" t="s">
        <v>11953</v>
      </c>
      <c r="G9162">
        <v>-1.2803410828199999E-2</v>
      </c>
    </row>
    <row r="9163" spans="1:7" x14ac:dyDescent="0.2">
      <c r="A9163" t="str">
        <f t="shared" si="779"/>
        <v>MYEOV2</v>
      </c>
      <c r="B9163" t="s">
        <v>161</v>
      </c>
      <c r="C9163">
        <v>241075629</v>
      </c>
      <c r="D9163" t="s">
        <v>3</v>
      </c>
      <c r="E9163">
        <v>24</v>
      </c>
      <c r="F9163" t="s">
        <v>11954</v>
      </c>
      <c r="G9163">
        <v>0.86267369959499995</v>
      </c>
    </row>
    <row r="9164" spans="1:7" x14ac:dyDescent="0.2">
      <c r="A9164" t="str">
        <f t="shared" ref="A9164:A9173" si="780">"MYSM1"</f>
        <v>MYSM1</v>
      </c>
      <c r="B9164" t="s">
        <v>35</v>
      </c>
      <c r="C9164">
        <v>59165540</v>
      </c>
      <c r="D9164" t="s">
        <v>3</v>
      </c>
      <c r="E9164">
        <v>24</v>
      </c>
      <c r="F9164" t="s">
        <v>11955</v>
      </c>
      <c r="G9164">
        <v>0.14810716493000001</v>
      </c>
    </row>
    <row r="9165" spans="1:7" x14ac:dyDescent="0.2">
      <c r="A9165" t="str">
        <f t="shared" si="780"/>
        <v>MYSM1</v>
      </c>
      <c r="B9165" t="s">
        <v>35</v>
      </c>
      <c r="C9165">
        <v>59165759</v>
      </c>
      <c r="D9165" t="s">
        <v>3</v>
      </c>
      <c r="E9165">
        <v>21</v>
      </c>
      <c r="F9165" t="s">
        <v>11956</v>
      </c>
      <c r="G9165">
        <v>5.0972558807899998E-2</v>
      </c>
    </row>
    <row r="9166" spans="1:7" x14ac:dyDescent="0.2">
      <c r="A9166" t="str">
        <f t="shared" si="780"/>
        <v>MYSM1</v>
      </c>
      <c r="B9166" t="s">
        <v>35</v>
      </c>
      <c r="C9166">
        <v>59165809</v>
      </c>
      <c r="D9166" t="s">
        <v>8</v>
      </c>
      <c r="E9166">
        <v>23</v>
      </c>
      <c r="F9166" t="s">
        <v>11957</v>
      </c>
      <c r="G9166">
        <v>0.39863524346000001</v>
      </c>
    </row>
    <row r="9167" spans="1:7" x14ac:dyDescent="0.2">
      <c r="A9167" t="str">
        <f t="shared" si="780"/>
        <v>MYSM1</v>
      </c>
      <c r="B9167" t="s">
        <v>35</v>
      </c>
      <c r="C9167">
        <v>59165720</v>
      </c>
      <c r="D9167" t="s">
        <v>3</v>
      </c>
      <c r="E9167">
        <v>23</v>
      </c>
      <c r="F9167" t="s">
        <v>11958</v>
      </c>
      <c r="G9167">
        <v>0.73200645145800003</v>
      </c>
    </row>
    <row r="9168" spans="1:7" x14ac:dyDescent="0.2">
      <c r="A9168" t="str">
        <f t="shared" si="780"/>
        <v>MYSM1</v>
      </c>
      <c r="B9168" t="s">
        <v>35</v>
      </c>
      <c r="C9168">
        <v>59165688</v>
      </c>
      <c r="D9168" t="s">
        <v>3</v>
      </c>
      <c r="E9168">
        <v>21</v>
      </c>
      <c r="F9168" t="s">
        <v>11959</v>
      </c>
      <c r="G9168">
        <v>1.4336206173999999</v>
      </c>
    </row>
    <row r="9169" spans="1:7" x14ac:dyDescent="0.2">
      <c r="A9169" t="str">
        <f t="shared" si="780"/>
        <v>MYSM1</v>
      </c>
      <c r="B9169" t="s">
        <v>35</v>
      </c>
      <c r="C9169">
        <v>59165638</v>
      </c>
      <c r="D9169" t="s">
        <v>3</v>
      </c>
      <c r="E9169">
        <v>24</v>
      </c>
      <c r="F9169" t="s">
        <v>11960</v>
      </c>
      <c r="G9169">
        <v>0.83437293114400002</v>
      </c>
    </row>
    <row r="9170" spans="1:7" x14ac:dyDescent="0.2">
      <c r="A9170" t="str">
        <f t="shared" si="780"/>
        <v>MYSM1</v>
      </c>
      <c r="B9170" t="s">
        <v>35</v>
      </c>
      <c r="C9170">
        <v>59165776</v>
      </c>
      <c r="D9170" t="s">
        <v>8</v>
      </c>
      <c r="E9170">
        <v>23</v>
      </c>
      <c r="F9170" t="s">
        <v>11961</v>
      </c>
      <c r="G9170">
        <v>0.65229567161599999</v>
      </c>
    </row>
    <row r="9171" spans="1:7" x14ac:dyDescent="0.2">
      <c r="A9171" t="str">
        <f t="shared" si="780"/>
        <v>MYSM1</v>
      </c>
      <c r="B9171" t="s">
        <v>35</v>
      </c>
      <c r="C9171">
        <v>59165628</v>
      </c>
      <c r="D9171" t="s">
        <v>3</v>
      </c>
      <c r="E9171">
        <v>24</v>
      </c>
      <c r="F9171" t="s">
        <v>11962</v>
      </c>
      <c r="G9171">
        <v>0.43378212767399998</v>
      </c>
    </row>
    <row r="9172" spans="1:7" x14ac:dyDescent="0.2">
      <c r="A9172" t="str">
        <f t="shared" si="780"/>
        <v>MYSM1</v>
      </c>
      <c r="B9172" t="s">
        <v>35</v>
      </c>
      <c r="C9172">
        <v>59165804</v>
      </c>
      <c r="D9172" t="s">
        <v>8</v>
      </c>
      <c r="E9172">
        <v>24</v>
      </c>
      <c r="F9172" t="s">
        <v>11963</v>
      </c>
      <c r="G9172">
        <v>0.338945207601</v>
      </c>
    </row>
    <row r="9173" spans="1:7" x14ac:dyDescent="0.2">
      <c r="A9173" t="str">
        <f t="shared" si="780"/>
        <v>MYSM1</v>
      </c>
      <c r="B9173" t="s">
        <v>35</v>
      </c>
      <c r="C9173">
        <v>59165736</v>
      </c>
      <c r="D9173" t="s">
        <v>3</v>
      </c>
      <c r="E9173">
        <v>24</v>
      </c>
      <c r="F9173" t="s">
        <v>11964</v>
      </c>
      <c r="G9173">
        <v>0.63161036352699995</v>
      </c>
    </row>
    <row r="9174" spans="1:7" x14ac:dyDescent="0.2">
      <c r="A9174" t="str">
        <f t="shared" ref="A9174:A9183" si="781">"MZT1"</f>
        <v>MZT1</v>
      </c>
      <c r="B9174" t="s">
        <v>413</v>
      </c>
      <c r="C9174">
        <v>73301789</v>
      </c>
      <c r="D9174" t="s">
        <v>3</v>
      </c>
      <c r="E9174">
        <v>24</v>
      </c>
      <c r="F9174" t="s">
        <v>11965</v>
      </c>
      <c r="G9174">
        <v>1.24899859515</v>
      </c>
    </row>
    <row r="9175" spans="1:7" x14ac:dyDescent="0.2">
      <c r="A9175" t="str">
        <f t="shared" si="781"/>
        <v>MZT1</v>
      </c>
      <c r="B9175" t="s">
        <v>413</v>
      </c>
      <c r="C9175">
        <v>73301784</v>
      </c>
      <c r="D9175" t="s">
        <v>8</v>
      </c>
      <c r="E9175">
        <v>24</v>
      </c>
      <c r="F9175" t="s">
        <v>11966</v>
      </c>
      <c r="G9175">
        <v>1.1657435149399999</v>
      </c>
    </row>
    <row r="9176" spans="1:7" x14ac:dyDescent="0.2">
      <c r="A9176" t="str">
        <f t="shared" si="781"/>
        <v>MZT1</v>
      </c>
      <c r="B9176" t="s">
        <v>413</v>
      </c>
      <c r="C9176">
        <v>73301775</v>
      </c>
      <c r="D9176" t="s">
        <v>3</v>
      </c>
      <c r="E9176">
        <v>24</v>
      </c>
      <c r="F9176" t="s">
        <v>11967</v>
      </c>
      <c r="G9176">
        <v>0.441175195789</v>
      </c>
    </row>
    <row r="9177" spans="1:7" x14ac:dyDescent="0.2">
      <c r="A9177" t="str">
        <f t="shared" si="781"/>
        <v>MZT1</v>
      </c>
      <c r="B9177" t="s">
        <v>413</v>
      </c>
      <c r="C9177">
        <v>73301709</v>
      </c>
      <c r="D9177" t="s">
        <v>3</v>
      </c>
      <c r="E9177">
        <v>24</v>
      </c>
      <c r="F9177" t="s">
        <v>11968</v>
      </c>
      <c r="G9177">
        <v>0.58525788991000005</v>
      </c>
    </row>
    <row r="9178" spans="1:7" x14ac:dyDescent="0.2">
      <c r="A9178" t="str">
        <f t="shared" si="781"/>
        <v>MZT1</v>
      </c>
      <c r="B9178" t="s">
        <v>413</v>
      </c>
      <c r="C9178">
        <v>73301674</v>
      </c>
      <c r="D9178" t="s">
        <v>3</v>
      </c>
      <c r="E9178">
        <v>24</v>
      </c>
      <c r="F9178" t="s">
        <v>11969</v>
      </c>
      <c r="G9178">
        <v>0.25928460849099999</v>
      </c>
    </row>
    <row r="9179" spans="1:7" x14ac:dyDescent="0.2">
      <c r="A9179" t="str">
        <f t="shared" si="781"/>
        <v>MZT1</v>
      </c>
      <c r="B9179" t="s">
        <v>413</v>
      </c>
      <c r="C9179">
        <v>73301562</v>
      </c>
      <c r="D9179" t="s">
        <v>8</v>
      </c>
      <c r="E9179">
        <v>24</v>
      </c>
      <c r="F9179" t="s">
        <v>11970</v>
      </c>
      <c r="G9179">
        <v>9.1095299833000007E-2</v>
      </c>
    </row>
    <row r="9180" spans="1:7" x14ac:dyDescent="0.2">
      <c r="A9180" t="str">
        <f t="shared" si="781"/>
        <v>MZT1</v>
      </c>
      <c r="B9180" t="s">
        <v>413</v>
      </c>
      <c r="C9180">
        <v>73301669</v>
      </c>
      <c r="D9180" t="s">
        <v>8</v>
      </c>
      <c r="E9180">
        <v>24</v>
      </c>
      <c r="F9180" t="s">
        <v>11971</v>
      </c>
      <c r="G9180">
        <v>5.02888751836E-2</v>
      </c>
    </row>
    <row r="9181" spans="1:7" x14ac:dyDescent="0.2">
      <c r="A9181" t="str">
        <f t="shared" si="781"/>
        <v>MZT1</v>
      </c>
      <c r="B9181" t="s">
        <v>413</v>
      </c>
      <c r="C9181">
        <v>73301702</v>
      </c>
      <c r="D9181" t="s">
        <v>8</v>
      </c>
      <c r="E9181">
        <v>22</v>
      </c>
      <c r="F9181" t="s">
        <v>11972</v>
      </c>
      <c r="G9181">
        <v>2.4189963549799999E-2</v>
      </c>
    </row>
    <row r="9182" spans="1:7" x14ac:dyDescent="0.2">
      <c r="A9182" t="str">
        <f t="shared" si="781"/>
        <v>MZT1</v>
      </c>
      <c r="B9182" t="s">
        <v>413</v>
      </c>
      <c r="C9182">
        <v>73301800</v>
      </c>
      <c r="D9182" t="s">
        <v>3</v>
      </c>
      <c r="E9182">
        <v>23</v>
      </c>
      <c r="F9182" t="s">
        <v>11973</v>
      </c>
      <c r="G9182">
        <v>0.49582895068999999</v>
      </c>
    </row>
    <row r="9183" spans="1:7" x14ac:dyDescent="0.2">
      <c r="A9183" t="str">
        <f t="shared" si="781"/>
        <v>MZT1</v>
      </c>
      <c r="B9183" t="s">
        <v>413</v>
      </c>
      <c r="C9183">
        <v>73301747</v>
      </c>
      <c r="D9183" t="s">
        <v>8</v>
      </c>
      <c r="E9183">
        <v>23</v>
      </c>
      <c r="F9183" t="s">
        <v>11974</v>
      </c>
      <c r="G9183">
        <v>0.12989166074700001</v>
      </c>
    </row>
    <row r="9184" spans="1:7" x14ac:dyDescent="0.2">
      <c r="A9184" t="str">
        <f t="shared" ref="A9184:A9193" si="782">"NAA25"</f>
        <v>NAA25</v>
      </c>
      <c r="B9184" t="s">
        <v>140</v>
      </c>
      <c r="C9184">
        <v>112546549</v>
      </c>
      <c r="D9184" t="s">
        <v>8</v>
      </c>
      <c r="E9184">
        <v>23</v>
      </c>
      <c r="F9184" t="s">
        <v>11975</v>
      </c>
      <c r="G9184">
        <v>1.1815043198399999</v>
      </c>
    </row>
    <row r="9185" spans="1:7" x14ac:dyDescent="0.2">
      <c r="A9185" t="str">
        <f t="shared" si="782"/>
        <v>NAA25</v>
      </c>
      <c r="B9185" t="s">
        <v>140</v>
      </c>
      <c r="C9185">
        <v>112546772</v>
      </c>
      <c r="D9185" t="s">
        <v>8</v>
      </c>
      <c r="E9185">
        <v>24</v>
      </c>
      <c r="F9185" t="s">
        <v>11976</v>
      </c>
      <c r="G9185">
        <v>-1.0965625645200001E-2</v>
      </c>
    </row>
    <row r="9186" spans="1:7" x14ac:dyDescent="0.2">
      <c r="A9186" t="str">
        <f t="shared" si="782"/>
        <v>NAA25</v>
      </c>
      <c r="B9186" t="s">
        <v>140</v>
      </c>
      <c r="C9186">
        <v>112546552</v>
      </c>
      <c r="D9186" t="s">
        <v>3</v>
      </c>
      <c r="E9186">
        <v>23</v>
      </c>
      <c r="F9186" t="s">
        <v>11977</v>
      </c>
      <c r="G9186">
        <v>1.2957891327</v>
      </c>
    </row>
    <row r="9187" spans="1:7" x14ac:dyDescent="0.2">
      <c r="A9187" t="str">
        <f t="shared" si="782"/>
        <v>NAA25</v>
      </c>
      <c r="B9187" t="s">
        <v>140</v>
      </c>
      <c r="C9187">
        <v>112546564</v>
      </c>
      <c r="D9187" t="s">
        <v>3</v>
      </c>
      <c r="E9187">
        <v>23</v>
      </c>
      <c r="F9187" t="s">
        <v>11978</v>
      </c>
      <c r="G9187">
        <v>6.44654310743E-2</v>
      </c>
    </row>
    <row r="9188" spans="1:7" x14ac:dyDescent="0.2">
      <c r="A9188" t="str">
        <f t="shared" si="782"/>
        <v>NAA25</v>
      </c>
      <c r="B9188" t="s">
        <v>140</v>
      </c>
      <c r="C9188">
        <v>112546573</v>
      </c>
      <c r="D9188" t="s">
        <v>3</v>
      </c>
      <c r="E9188">
        <v>22</v>
      </c>
      <c r="F9188" t="s">
        <v>11979</v>
      </c>
      <c r="G9188">
        <v>4.2677636125200001E-2</v>
      </c>
    </row>
    <row r="9189" spans="1:7" x14ac:dyDescent="0.2">
      <c r="A9189" t="str">
        <f t="shared" si="782"/>
        <v>NAA25</v>
      </c>
      <c r="B9189" t="s">
        <v>140</v>
      </c>
      <c r="C9189">
        <v>112546621</v>
      </c>
      <c r="D9189" t="s">
        <v>3</v>
      </c>
      <c r="E9189">
        <v>24</v>
      </c>
      <c r="F9189" t="s">
        <v>11980</v>
      </c>
      <c r="G9189">
        <v>0.18722249034399999</v>
      </c>
    </row>
    <row r="9190" spans="1:7" x14ac:dyDescent="0.2">
      <c r="A9190" t="str">
        <f t="shared" si="782"/>
        <v>NAA25</v>
      </c>
      <c r="B9190" t="s">
        <v>140</v>
      </c>
      <c r="C9190">
        <v>112546631</v>
      </c>
      <c r="D9190" t="s">
        <v>8</v>
      </c>
      <c r="E9190">
        <v>24</v>
      </c>
      <c r="F9190" t="s">
        <v>11981</v>
      </c>
      <c r="G9190">
        <v>0.52270654746099998</v>
      </c>
    </row>
    <row r="9191" spans="1:7" x14ac:dyDescent="0.2">
      <c r="A9191" t="str">
        <f t="shared" si="782"/>
        <v>NAA25</v>
      </c>
      <c r="B9191" t="s">
        <v>140</v>
      </c>
      <c r="C9191">
        <v>112546625</v>
      </c>
      <c r="D9191" t="s">
        <v>8</v>
      </c>
      <c r="E9191">
        <v>24</v>
      </c>
      <c r="F9191" t="s">
        <v>11982</v>
      </c>
      <c r="G9191">
        <v>5.3148898399599999E-2</v>
      </c>
    </row>
    <row r="9192" spans="1:7" x14ac:dyDescent="0.2">
      <c r="A9192" t="str">
        <f t="shared" si="782"/>
        <v>NAA25</v>
      </c>
      <c r="B9192" t="s">
        <v>140</v>
      </c>
      <c r="C9192">
        <v>112546538</v>
      </c>
      <c r="D9192" t="s">
        <v>3</v>
      </c>
      <c r="E9192">
        <v>21</v>
      </c>
      <c r="F9192" t="s">
        <v>11983</v>
      </c>
      <c r="G9192">
        <v>0.47099911461100002</v>
      </c>
    </row>
    <row r="9193" spans="1:7" x14ac:dyDescent="0.2">
      <c r="A9193" t="str">
        <f t="shared" si="782"/>
        <v>NAA25</v>
      </c>
      <c r="B9193" t="s">
        <v>140</v>
      </c>
      <c r="C9193">
        <v>112546643</v>
      </c>
      <c r="D9193" t="s">
        <v>3</v>
      </c>
      <c r="E9193">
        <v>21</v>
      </c>
      <c r="F9193" t="s">
        <v>11984</v>
      </c>
      <c r="G9193">
        <v>1.3386202851900001E-3</v>
      </c>
    </row>
    <row r="9194" spans="1:7" x14ac:dyDescent="0.2">
      <c r="A9194" t="str">
        <f t="shared" ref="A9194:A9203" si="783">"NAA38"</f>
        <v>NAA38</v>
      </c>
      <c r="B9194" t="s">
        <v>2</v>
      </c>
      <c r="C9194">
        <v>117824326</v>
      </c>
      <c r="D9194" t="s">
        <v>3</v>
      </c>
      <c r="E9194">
        <v>23</v>
      </c>
      <c r="F9194" t="s">
        <v>11985</v>
      </c>
      <c r="G9194">
        <v>0.45558038948599999</v>
      </c>
    </row>
    <row r="9195" spans="1:7" x14ac:dyDescent="0.2">
      <c r="A9195" t="str">
        <f t="shared" si="783"/>
        <v>NAA38</v>
      </c>
      <c r="B9195" t="s">
        <v>2</v>
      </c>
      <c r="C9195">
        <v>117824194</v>
      </c>
      <c r="D9195" t="s">
        <v>3</v>
      </c>
      <c r="E9195">
        <v>24</v>
      </c>
      <c r="F9195" t="s">
        <v>11986</v>
      </c>
      <c r="G9195">
        <v>1.0518663772800001</v>
      </c>
    </row>
    <row r="9196" spans="1:7" x14ac:dyDescent="0.2">
      <c r="A9196" t="str">
        <f t="shared" si="783"/>
        <v>NAA38</v>
      </c>
      <c r="B9196" t="s">
        <v>2</v>
      </c>
      <c r="C9196">
        <v>117824254</v>
      </c>
      <c r="D9196" t="s">
        <v>3</v>
      </c>
      <c r="E9196">
        <v>23</v>
      </c>
      <c r="F9196" t="s">
        <v>11987</v>
      </c>
      <c r="G9196">
        <v>0.24087401189400001</v>
      </c>
    </row>
    <row r="9197" spans="1:7" x14ac:dyDescent="0.2">
      <c r="A9197" t="str">
        <f t="shared" si="783"/>
        <v>NAA38</v>
      </c>
      <c r="B9197" t="s">
        <v>2</v>
      </c>
      <c r="C9197">
        <v>117824263</v>
      </c>
      <c r="D9197" t="s">
        <v>3</v>
      </c>
      <c r="E9197">
        <v>23</v>
      </c>
      <c r="F9197" t="s">
        <v>11988</v>
      </c>
      <c r="G9197">
        <v>0.102020599871</v>
      </c>
    </row>
    <row r="9198" spans="1:7" x14ac:dyDescent="0.2">
      <c r="A9198" t="str">
        <f t="shared" si="783"/>
        <v>NAA38</v>
      </c>
      <c r="B9198" t="s">
        <v>2</v>
      </c>
      <c r="C9198">
        <v>117824306</v>
      </c>
      <c r="D9198" t="s">
        <v>3</v>
      </c>
      <c r="E9198">
        <v>24</v>
      </c>
      <c r="F9198" t="s">
        <v>11989</v>
      </c>
      <c r="G9198">
        <v>1.49255323323</v>
      </c>
    </row>
    <row r="9199" spans="1:7" x14ac:dyDescent="0.2">
      <c r="A9199" t="str">
        <f t="shared" si="783"/>
        <v>NAA38</v>
      </c>
      <c r="B9199" t="s">
        <v>2</v>
      </c>
      <c r="C9199">
        <v>117824187</v>
      </c>
      <c r="D9199" t="s">
        <v>8</v>
      </c>
      <c r="E9199">
        <v>22</v>
      </c>
      <c r="F9199" t="s">
        <v>11990</v>
      </c>
      <c r="G9199">
        <v>2.8158172992700001E-2</v>
      </c>
    </row>
    <row r="9200" spans="1:7" x14ac:dyDescent="0.2">
      <c r="A9200" t="str">
        <f t="shared" si="783"/>
        <v>NAA38</v>
      </c>
      <c r="B9200" t="s">
        <v>2</v>
      </c>
      <c r="C9200">
        <v>117824292</v>
      </c>
      <c r="D9200" t="s">
        <v>8</v>
      </c>
      <c r="E9200">
        <v>23</v>
      </c>
      <c r="F9200" t="s">
        <v>11991</v>
      </c>
      <c r="G9200">
        <v>0.35799006249600002</v>
      </c>
    </row>
    <row r="9201" spans="1:7" x14ac:dyDescent="0.2">
      <c r="A9201" t="str">
        <f t="shared" si="783"/>
        <v>NAA38</v>
      </c>
      <c r="B9201" t="s">
        <v>2</v>
      </c>
      <c r="C9201">
        <v>117824343</v>
      </c>
      <c r="D9201" t="s">
        <v>8</v>
      </c>
      <c r="E9201">
        <v>23</v>
      </c>
      <c r="F9201" t="s">
        <v>11992</v>
      </c>
      <c r="G9201">
        <v>6.63480532782E-3</v>
      </c>
    </row>
    <row r="9202" spans="1:7" x14ac:dyDescent="0.2">
      <c r="A9202" t="str">
        <f t="shared" si="783"/>
        <v>NAA38</v>
      </c>
      <c r="B9202" t="s">
        <v>2</v>
      </c>
      <c r="C9202">
        <v>117824383</v>
      </c>
      <c r="D9202" t="s">
        <v>8</v>
      </c>
      <c r="E9202">
        <v>24</v>
      </c>
      <c r="F9202" t="s">
        <v>11993</v>
      </c>
      <c r="G9202">
        <v>0.34474506745900002</v>
      </c>
    </row>
    <row r="9203" spans="1:7" x14ac:dyDescent="0.2">
      <c r="A9203" t="str">
        <f t="shared" si="783"/>
        <v>NAA38</v>
      </c>
      <c r="B9203" t="s">
        <v>2</v>
      </c>
      <c r="C9203">
        <v>117824267</v>
      </c>
      <c r="D9203" t="s">
        <v>8</v>
      </c>
      <c r="E9203">
        <v>24</v>
      </c>
      <c r="F9203" t="s">
        <v>11994</v>
      </c>
      <c r="G9203">
        <v>0.16069199292299999</v>
      </c>
    </row>
    <row r="9204" spans="1:7" x14ac:dyDescent="0.2">
      <c r="A9204" t="str">
        <f t="shared" ref="A9204:A9221" si="784">"NAA50"</f>
        <v>NAA50</v>
      </c>
      <c r="B9204" t="s">
        <v>114</v>
      </c>
      <c r="C9204">
        <v>113464997</v>
      </c>
      <c r="D9204" t="s">
        <v>3</v>
      </c>
      <c r="E9204">
        <v>24</v>
      </c>
      <c r="F9204" t="s">
        <v>11995</v>
      </c>
      <c r="G9204">
        <v>0.267111962684</v>
      </c>
    </row>
    <row r="9205" spans="1:7" x14ac:dyDescent="0.2">
      <c r="A9205" t="str">
        <f t="shared" si="784"/>
        <v>NAA50</v>
      </c>
      <c r="B9205" t="s">
        <v>114</v>
      </c>
      <c r="C9205">
        <v>113465079</v>
      </c>
      <c r="D9205" t="s">
        <v>3</v>
      </c>
      <c r="E9205">
        <v>24</v>
      </c>
      <c r="F9205" t="s">
        <v>11996</v>
      </c>
      <c r="G9205">
        <v>-0.101827047985</v>
      </c>
    </row>
    <row r="9206" spans="1:7" x14ac:dyDescent="0.2">
      <c r="A9206" t="str">
        <f t="shared" si="784"/>
        <v>NAA50</v>
      </c>
      <c r="B9206" t="s">
        <v>114</v>
      </c>
      <c r="C9206">
        <v>113465090</v>
      </c>
      <c r="D9206" t="s">
        <v>3</v>
      </c>
      <c r="E9206">
        <v>24</v>
      </c>
      <c r="F9206" t="s">
        <v>11997</v>
      </c>
      <c r="G9206">
        <v>0.226979382151</v>
      </c>
    </row>
    <row r="9207" spans="1:7" x14ac:dyDescent="0.2">
      <c r="A9207" t="str">
        <f t="shared" si="784"/>
        <v>NAA50</v>
      </c>
      <c r="B9207" t="s">
        <v>114</v>
      </c>
      <c r="C9207">
        <v>113465124</v>
      </c>
      <c r="D9207" t="s">
        <v>3</v>
      </c>
      <c r="E9207">
        <v>24</v>
      </c>
      <c r="F9207" t="s">
        <v>11998</v>
      </c>
      <c r="G9207">
        <v>-6.3191949092999994E-2</v>
      </c>
    </row>
    <row r="9208" spans="1:7" x14ac:dyDescent="0.2">
      <c r="A9208" t="str">
        <f t="shared" si="784"/>
        <v>NAA50</v>
      </c>
      <c r="B9208" t="s">
        <v>114</v>
      </c>
      <c r="C9208">
        <v>113465139</v>
      </c>
      <c r="D9208" t="s">
        <v>3</v>
      </c>
      <c r="E9208">
        <v>24</v>
      </c>
      <c r="F9208" t="s">
        <v>11999</v>
      </c>
      <c r="G9208">
        <v>-1.6009851829099999E-2</v>
      </c>
    </row>
    <row r="9209" spans="1:7" x14ac:dyDescent="0.2">
      <c r="A9209" t="str">
        <f t="shared" si="784"/>
        <v>NAA50</v>
      </c>
      <c r="B9209" t="s">
        <v>114</v>
      </c>
      <c r="C9209">
        <v>113464881</v>
      </c>
      <c r="D9209" t="s">
        <v>8</v>
      </c>
      <c r="E9209">
        <v>23</v>
      </c>
      <c r="F9209" t="s">
        <v>12000</v>
      </c>
      <c r="G9209">
        <v>0.60217820027799995</v>
      </c>
    </row>
    <row r="9210" spans="1:7" x14ac:dyDescent="0.2">
      <c r="A9210" t="str">
        <f t="shared" si="784"/>
        <v>NAA50</v>
      </c>
      <c r="B9210" t="s">
        <v>114</v>
      </c>
      <c r="C9210">
        <v>113464997</v>
      </c>
      <c r="D9210" t="s">
        <v>3</v>
      </c>
      <c r="E9210">
        <v>23</v>
      </c>
      <c r="F9210" t="s">
        <v>12001</v>
      </c>
      <c r="G9210">
        <v>0.26856142567899999</v>
      </c>
    </row>
    <row r="9211" spans="1:7" x14ac:dyDescent="0.2">
      <c r="A9211" t="str">
        <f t="shared" si="784"/>
        <v>NAA50</v>
      </c>
      <c r="B9211" t="s">
        <v>114</v>
      </c>
      <c r="C9211">
        <v>113464976</v>
      </c>
      <c r="D9211" t="s">
        <v>8</v>
      </c>
      <c r="E9211">
        <v>24</v>
      </c>
      <c r="F9211" t="s">
        <v>12002</v>
      </c>
      <c r="G9211">
        <v>0.10231565993400001</v>
      </c>
    </row>
    <row r="9212" spans="1:7" x14ac:dyDescent="0.2">
      <c r="A9212" t="str">
        <f t="shared" si="784"/>
        <v>NAA50</v>
      </c>
      <c r="B9212" t="s">
        <v>114</v>
      </c>
      <c r="C9212">
        <v>113464960</v>
      </c>
      <c r="D9212" t="s">
        <v>8</v>
      </c>
      <c r="E9212">
        <v>24</v>
      </c>
      <c r="F9212" t="s">
        <v>12003</v>
      </c>
      <c r="G9212">
        <v>0.344799646387</v>
      </c>
    </row>
    <row r="9213" spans="1:7" x14ac:dyDescent="0.2">
      <c r="A9213" t="str">
        <f t="shared" si="784"/>
        <v>NAA50</v>
      </c>
      <c r="B9213" t="s">
        <v>114</v>
      </c>
      <c r="C9213">
        <v>113464902</v>
      </c>
      <c r="D9213" t="s">
        <v>8</v>
      </c>
      <c r="E9213">
        <v>23</v>
      </c>
      <c r="F9213" t="s">
        <v>12004</v>
      </c>
      <c r="G9213">
        <v>0.136596889538</v>
      </c>
    </row>
    <row r="9214" spans="1:7" x14ac:dyDescent="0.2">
      <c r="A9214" t="str">
        <f t="shared" si="784"/>
        <v>NAA50</v>
      </c>
      <c r="B9214" t="s">
        <v>114</v>
      </c>
      <c r="C9214">
        <v>113464890</v>
      </c>
      <c r="D9214" t="s">
        <v>3</v>
      </c>
      <c r="E9214">
        <v>23</v>
      </c>
      <c r="F9214" t="s">
        <v>12005</v>
      </c>
      <c r="G9214">
        <v>0.21137637764100001</v>
      </c>
    </row>
    <row r="9215" spans="1:7" x14ac:dyDescent="0.2">
      <c r="A9215" t="str">
        <f t="shared" si="784"/>
        <v>NAA50</v>
      </c>
      <c r="B9215" t="s">
        <v>114</v>
      </c>
      <c r="C9215">
        <v>113465103</v>
      </c>
      <c r="D9215" t="s">
        <v>3</v>
      </c>
      <c r="E9215">
        <v>22</v>
      </c>
      <c r="F9215" t="s">
        <v>12006</v>
      </c>
      <c r="G9215">
        <v>2.2830401141499999E-2</v>
      </c>
    </row>
    <row r="9216" spans="1:7" x14ac:dyDescent="0.2">
      <c r="A9216" t="str">
        <f t="shared" si="784"/>
        <v>NAA50</v>
      </c>
      <c r="B9216" t="s">
        <v>114</v>
      </c>
      <c r="C9216">
        <v>113465073</v>
      </c>
      <c r="D9216" t="s">
        <v>3</v>
      </c>
      <c r="E9216">
        <v>23</v>
      </c>
      <c r="F9216" t="s">
        <v>12007</v>
      </c>
      <c r="G9216">
        <v>0.45726616105599999</v>
      </c>
    </row>
    <row r="9217" spans="1:7" x14ac:dyDescent="0.2">
      <c r="A9217" t="str">
        <f t="shared" si="784"/>
        <v>NAA50</v>
      </c>
      <c r="B9217" t="s">
        <v>114</v>
      </c>
      <c r="C9217">
        <v>113465067</v>
      </c>
      <c r="D9217" t="s">
        <v>3</v>
      </c>
      <c r="E9217">
        <v>24</v>
      </c>
      <c r="F9217" t="s">
        <v>12008</v>
      </c>
      <c r="G9217">
        <v>0.433111451541</v>
      </c>
    </row>
    <row r="9218" spans="1:7" x14ac:dyDescent="0.2">
      <c r="A9218" t="str">
        <f t="shared" si="784"/>
        <v>NAA50</v>
      </c>
      <c r="B9218" t="s">
        <v>114</v>
      </c>
      <c r="C9218">
        <v>113464853</v>
      </c>
      <c r="D9218" t="s">
        <v>3</v>
      </c>
      <c r="E9218">
        <v>24</v>
      </c>
      <c r="F9218" t="s">
        <v>12009</v>
      </c>
      <c r="G9218">
        <v>1.6655933631399999</v>
      </c>
    </row>
    <row r="9219" spans="1:7" x14ac:dyDescent="0.2">
      <c r="A9219" t="str">
        <f t="shared" si="784"/>
        <v>NAA50</v>
      </c>
      <c r="B9219" t="s">
        <v>114</v>
      </c>
      <c r="C9219">
        <v>113465035</v>
      </c>
      <c r="D9219" t="s">
        <v>8</v>
      </c>
      <c r="E9219">
        <v>23</v>
      </c>
      <c r="F9219" t="s">
        <v>12010</v>
      </c>
      <c r="G9219">
        <v>0.33869537223899998</v>
      </c>
    </row>
    <row r="9220" spans="1:7" x14ac:dyDescent="0.2">
      <c r="A9220" t="str">
        <f t="shared" si="784"/>
        <v>NAA50</v>
      </c>
      <c r="B9220" t="s">
        <v>114</v>
      </c>
      <c r="C9220">
        <v>113464870</v>
      </c>
      <c r="D9220" t="s">
        <v>3</v>
      </c>
      <c r="E9220">
        <v>24</v>
      </c>
      <c r="F9220" t="s">
        <v>12011</v>
      </c>
      <c r="G9220">
        <v>0.22453673176700001</v>
      </c>
    </row>
    <row r="9221" spans="1:7" x14ac:dyDescent="0.2">
      <c r="A9221" t="str">
        <f t="shared" si="784"/>
        <v>NAA50</v>
      </c>
      <c r="B9221" t="s">
        <v>114</v>
      </c>
      <c r="C9221">
        <v>113464869</v>
      </c>
      <c r="D9221" t="s">
        <v>3</v>
      </c>
      <c r="E9221">
        <v>23</v>
      </c>
      <c r="F9221" t="s">
        <v>12012</v>
      </c>
      <c r="G9221">
        <v>0.73222843657699999</v>
      </c>
    </row>
    <row r="9222" spans="1:7" x14ac:dyDescent="0.2">
      <c r="A9222" t="str">
        <f t="shared" ref="A9222:A9241" si="785">"NACA"</f>
        <v>NACA</v>
      </c>
      <c r="B9222" t="s">
        <v>140</v>
      </c>
      <c r="C9222">
        <v>57121010</v>
      </c>
      <c r="D9222" t="s">
        <v>3</v>
      </c>
      <c r="E9222">
        <v>21</v>
      </c>
      <c r="F9222" t="s">
        <v>12013</v>
      </c>
      <c r="G9222">
        <v>-0.255074407665</v>
      </c>
    </row>
    <row r="9223" spans="1:7" x14ac:dyDescent="0.2">
      <c r="A9223" t="str">
        <f t="shared" si="785"/>
        <v>NACA</v>
      </c>
      <c r="B9223" t="s">
        <v>140</v>
      </c>
      <c r="C9223">
        <v>57120696</v>
      </c>
      <c r="D9223" t="s">
        <v>3</v>
      </c>
      <c r="E9223">
        <v>24</v>
      </c>
      <c r="F9223" t="s">
        <v>12014</v>
      </c>
      <c r="G9223">
        <v>9.8559216730399996E-2</v>
      </c>
    </row>
    <row r="9224" spans="1:7" x14ac:dyDescent="0.2">
      <c r="A9224" t="str">
        <f t="shared" si="785"/>
        <v>NACA</v>
      </c>
      <c r="B9224" t="s">
        <v>140</v>
      </c>
      <c r="C9224">
        <v>57120772</v>
      </c>
      <c r="D9224" t="s">
        <v>3</v>
      </c>
      <c r="E9224">
        <v>26</v>
      </c>
      <c r="F9224" t="s">
        <v>12015</v>
      </c>
      <c r="G9224">
        <v>9.0992040805499996E-2</v>
      </c>
    </row>
    <row r="9225" spans="1:7" x14ac:dyDescent="0.2">
      <c r="A9225" t="str">
        <f t="shared" si="785"/>
        <v>NACA</v>
      </c>
      <c r="B9225" t="s">
        <v>140</v>
      </c>
      <c r="C9225">
        <v>57120786</v>
      </c>
      <c r="D9225" t="s">
        <v>3</v>
      </c>
      <c r="E9225">
        <v>25</v>
      </c>
      <c r="F9225" t="s">
        <v>12016</v>
      </c>
      <c r="G9225">
        <v>-0.206748678662</v>
      </c>
    </row>
    <row r="9226" spans="1:7" x14ac:dyDescent="0.2">
      <c r="A9226" t="str">
        <f t="shared" si="785"/>
        <v>NACA</v>
      </c>
      <c r="B9226" t="s">
        <v>140</v>
      </c>
      <c r="C9226">
        <v>57120793</v>
      </c>
      <c r="D9226" t="s">
        <v>3</v>
      </c>
      <c r="E9226">
        <v>28</v>
      </c>
      <c r="F9226" t="s">
        <v>12017</v>
      </c>
      <c r="G9226">
        <v>0.103419434257</v>
      </c>
    </row>
    <row r="9227" spans="1:7" x14ac:dyDescent="0.2">
      <c r="A9227" t="str">
        <f t="shared" si="785"/>
        <v>NACA</v>
      </c>
      <c r="B9227" t="s">
        <v>140</v>
      </c>
      <c r="C9227">
        <v>57118939</v>
      </c>
      <c r="D9227" t="s">
        <v>3</v>
      </c>
      <c r="E9227">
        <v>23</v>
      </c>
      <c r="F9227" t="s">
        <v>12018</v>
      </c>
      <c r="G9227">
        <v>0.27629386405200002</v>
      </c>
    </row>
    <row r="9228" spans="1:7" x14ac:dyDescent="0.2">
      <c r="A9228" t="str">
        <f t="shared" si="785"/>
        <v>NACA</v>
      </c>
      <c r="B9228" t="s">
        <v>140</v>
      </c>
      <c r="C9228">
        <v>57118884</v>
      </c>
      <c r="D9228" t="s">
        <v>3</v>
      </c>
      <c r="E9228">
        <v>23</v>
      </c>
      <c r="F9228" t="s">
        <v>12019</v>
      </c>
      <c r="G9228">
        <v>0.48070102629200001</v>
      </c>
    </row>
    <row r="9229" spans="1:7" x14ac:dyDescent="0.2">
      <c r="A9229" t="str">
        <f t="shared" si="785"/>
        <v>NACA</v>
      </c>
      <c r="B9229" t="s">
        <v>140</v>
      </c>
      <c r="C9229">
        <v>57118866</v>
      </c>
      <c r="D9229" t="s">
        <v>3</v>
      </c>
      <c r="E9229">
        <v>23</v>
      </c>
      <c r="F9229" t="s">
        <v>12020</v>
      </c>
      <c r="G9229">
        <v>7.9441054910499992E-3</v>
      </c>
    </row>
    <row r="9230" spans="1:7" x14ac:dyDescent="0.2">
      <c r="A9230" t="str">
        <f t="shared" si="785"/>
        <v>NACA</v>
      </c>
      <c r="B9230" t="s">
        <v>140</v>
      </c>
      <c r="C9230">
        <v>57120825</v>
      </c>
      <c r="D9230" t="s">
        <v>3</v>
      </c>
      <c r="E9230">
        <v>24</v>
      </c>
      <c r="F9230" t="s">
        <v>12021</v>
      </c>
      <c r="G9230">
        <v>4.8534602161400001E-2</v>
      </c>
    </row>
    <row r="9231" spans="1:7" x14ac:dyDescent="0.2">
      <c r="A9231" t="str">
        <f t="shared" si="785"/>
        <v>NACA</v>
      </c>
      <c r="B9231" t="s">
        <v>140</v>
      </c>
      <c r="C9231">
        <v>57120991</v>
      </c>
      <c r="D9231" t="s">
        <v>3</v>
      </c>
      <c r="E9231">
        <v>26</v>
      </c>
      <c r="F9231" t="s">
        <v>12022</v>
      </c>
      <c r="G9231">
        <v>-0.29316281712999998</v>
      </c>
    </row>
    <row r="9232" spans="1:7" x14ac:dyDescent="0.2">
      <c r="A9232" t="str">
        <f t="shared" si="785"/>
        <v>NACA</v>
      </c>
      <c r="B9232" t="s">
        <v>140</v>
      </c>
      <c r="C9232">
        <v>57120999</v>
      </c>
      <c r="D9232" t="s">
        <v>3</v>
      </c>
      <c r="E9232">
        <v>28</v>
      </c>
      <c r="F9232" t="s">
        <v>12023</v>
      </c>
      <c r="G9232">
        <v>0.114919499612</v>
      </c>
    </row>
    <row r="9233" spans="1:7" x14ac:dyDescent="0.2">
      <c r="A9233" t="str">
        <f t="shared" si="785"/>
        <v>NACA</v>
      </c>
      <c r="B9233" t="s">
        <v>140</v>
      </c>
      <c r="C9233">
        <v>57118990</v>
      </c>
      <c r="D9233" t="s">
        <v>3</v>
      </c>
      <c r="E9233">
        <v>24</v>
      </c>
      <c r="F9233" t="s">
        <v>12024</v>
      </c>
      <c r="G9233">
        <v>0.13386364292200001</v>
      </c>
    </row>
    <row r="9234" spans="1:7" x14ac:dyDescent="0.2">
      <c r="A9234" t="str">
        <f t="shared" si="785"/>
        <v>NACA</v>
      </c>
      <c r="B9234" t="s">
        <v>140</v>
      </c>
      <c r="C9234">
        <v>57118912</v>
      </c>
      <c r="D9234" t="s">
        <v>8</v>
      </c>
      <c r="E9234">
        <v>23</v>
      </c>
      <c r="F9234" t="s">
        <v>12025</v>
      </c>
      <c r="G9234">
        <v>5.62161289787E-2</v>
      </c>
    </row>
    <row r="9235" spans="1:7" x14ac:dyDescent="0.2">
      <c r="A9235" t="str">
        <f t="shared" si="785"/>
        <v>NACA</v>
      </c>
      <c r="B9235" t="s">
        <v>140</v>
      </c>
      <c r="C9235">
        <v>57118928</v>
      </c>
      <c r="D9235" t="s">
        <v>8</v>
      </c>
      <c r="E9235">
        <v>25</v>
      </c>
      <c r="F9235" t="s">
        <v>12026</v>
      </c>
      <c r="G9235">
        <v>1.0752363606899999</v>
      </c>
    </row>
    <row r="9236" spans="1:7" x14ac:dyDescent="0.2">
      <c r="A9236" t="str">
        <f t="shared" si="785"/>
        <v>NACA</v>
      </c>
      <c r="B9236" t="s">
        <v>140</v>
      </c>
      <c r="C9236">
        <v>57119029</v>
      </c>
      <c r="D9236" t="s">
        <v>8</v>
      </c>
      <c r="E9236">
        <v>25</v>
      </c>
      <c r="F9236" t="s">
        <v>12027</v>
      </c>
      <c r="G9236">
        <v>0.69996111750800005</v>
      </c>
    </row>
    <row r="9237" spans="1:7" x14ac:dyDescent="0.2">
      <c r="A9237" t="str">
        <f t="shared" si="785"/>
        <v>NACA</v>
      </c>
      <c r="B9237" t="s">
        <v>140</v>
      </c>
      <c r="C9237">
        <v>57118952</v>
      </c>
      <c r="D9237" t="s">
        <v>3</v>
      </c>
      <c r="E9237">
        <v>24</v>
      </c>
      <c r="F9237" t="s">
        <v>12028</v>
      </c>
      <c r="G9237">
        <v>0.34375093969199999</v>
      </c>
    </row>
    <row r="9238" spans="1:7" x14ac:dyDescent="0.2">
      <c r="A9238" t="str">
        <f t="shared" si="785"/>
        <v>NACA</v>
      </c>
      <c r="B9238" t="s">
        <v>140</v>
      </c>
      <c r="C9238">
        <v>57119061</v>
      </c>
      <c r="D9238" t="s">
        <v>8</v>
      </c>
      <c r="E9238">
        <v>24</v>
      </c>
      <c r="F9238" t="s">
        <v>12029</v>
      </c>
      <c r="G9238">
        <v>0.16609848321099999</v>
      </c>
    </row>
    <row r="9239" spans="1:7" x14ac:dyDescent="0.2">
      <c r="A9239" t="str">
        <f t="shared" si="785"/>
        <v>NACA</v>
      </c>
      <c r="B9239" t="s">
        <v>140</v>
      </c>
      <c r="C9239">
        <v>57118846</v>
      </c>
      <c r="D9239" t="s">
        <v>3</v>
      </c>
      <c r="E9239">
        <v>25</v>
      </c>
      <c r="F9239" t="s">
        <v>12030</v>
      </c>
      <c r="G9239">
        <v>1.2248025218</v>
      </c>
    </row>
    <row r="9240" spans="1:7" x14ac:dyDescent="0.2">
      <c r="A9240" t="str">
        <f t="shared" si="785"/>
        <v>NACA</v>
      </c>
      <c r="B9240" t="s">
        <v>140</v>
      </c>
      <c r="C9240">
        <v>57120870</v>
      </c>
      <c r="D9240" t="s">
        <v>8</v>
      </c>
      <c r="E9240">
        <v>28</v>
      </c>
      <c r="F9240" t="s">
        <v>12031</v>
      </c>
      <c r="G9240">
        <v>6.2687082308300002E-2</v>
      </c>
    </row>
    <row r="9241" spans="1:7" x14ac:dyDescent="0.2">
      <c r="A9241" t="str">
        <f t="shared" si="785"/>
        <v>NACA</v>
      </c>
      <c r="B9241" t="s">
        <v>140</v>
      </c>
      <c r="C9241">
        <v>57121006</v>
      </c>
      <c r="D9241" t="s">
        <v>8</v>
      </c>
      <c r="E9241">
        <v>21</v>
      </c>
      <c r="F9241" t="s">
        <v>12032</v>
      </c>
      <c r="G9241">
        <v>7.7393747346999997E-2</v>
      </c>
    </row>
    <row r="9242" spans="1:7" x14ac:dyDescent="0.2">
      <c r="A9242" t="str">
        <f t="shared" ref="A9242:A9251" si="786">"NAE1"</f>
        <v>NAE1</v>
      </c>
      <c r="B9242" t="s">
        <v>273</v>
      </c>
      <c r="C9242">
        <v>66864885</v>
      </c>
      <c r="D9242" t="s">
        <v>3</v>
      </c>
      <c r="E9242">
        <v>24</v>
      </c>
      <c r="F9242" t="s">
        <v>12033</v>
      </c>
      <c r="G9242">
        <v>8.2376082661399994E-2</v>
      </c>
    </row>
    <row r="9243" spans="1:7" x14ac:dyDescent="0.2">
      <c r="A9243" t="str">
        <f t="shared" si="786"/>
        <v>NAE1</v>
      </c>
      <c r="B9243" t="s">
        <v>273</v>
      </c>
      <c r="C9243">
        <v>66864688</v>
      </c>
      <c r="D9243" t="s">
        <v>8</v>
      </c>
      <c r="E9243">
        <v>24</v>
      </c>
      <c r="F9243" t="s">
        <v>12034</v>
      </c>
      <c r="G9243">
        <v>9.0217855696400007E-2</v>
      </c>
    </row>
    <row r="9244" spans="1:7" x14ac:dyDescent="0.2">
      <c r="A9244" t="str">
        <f t="shared" si="786"/>
        <v>NAE1</v>
      </c>
      <c r="B9244" t="s">
        <v>273</v>
      </c>
      <c r="C9244">
        <v>66864728</v>
      </c>
      <c r="D9244" t="s">
        <v>8</v>
      </c>
      <c r="E9244">
        <v>24</v>
      </c>
      <c r="F9244" t="s">
        <v>12035</v>
      </c>
      <c r="G9244">
        <v>-5.4982026372499999E-2</v>
      </c>
    </row>
    <row r="9245" spans="1:7" x14ac:dyDescent="0.2">
      <c r="A9245" t="str">
        <f t="shared" si="786"/>
        <v>NAE1</v>
      </c>
      <c r="B9245" t="s">
        <v>273</v>
      </c>
      <c r="C9245">
        <v>66864833</v>
      </c>
      <c r="D9245" t="s">
        <v>3</v>
      </c>
      <c r="E9245">
        <v>24</v>
      </c>
      <c r="F9245" t="s">
        <v>12036</v>
      </c>
      <c r="G9245">
        <v>2.2674904761599999</v>
      </c>
    </row>
    <row r="9246" spans="1:7" x14ac:dyDescent="0.2">
      <c r="A9246" t="str">
        <f t="shared" si="786"/>
        <v>NAE1</v>
      </c>
      <c r="B9246" t="s">
        <v>273</v>
      </c>
      <c r="C9246">
        <v>66864804</v>
      </c>
      <c r="D9246" t="s">
        <v>3</v>
      </c>
      <c r="E9246">
        <v>22</v>
      </c>
      <c r="F9246" t="s">
        <v>12037</v>
      </c>
      <c r="G9246">
        <v>1.09925628289E-2</v>
      </c>
    </row>
    <row r="9247" spans="1:7" x14ac:dyDescent="0.2">
      <c r="A9247" t="str">
        <f t="shared" si="786"/>
        <v>NAE1</v>
      </c>
      <c r="B9247" t="s">
        <v>273</v>
      </c>
      <c r="C9247">
        <v>66864748</v>
      </c>
      <c r="D9247" t="s">
        <v>3</v>
      </c>
      <c r="E9247">
        <v>22</v>
      </c>
      <c r="F9247" t="s">
        <v>12038</v>
      </c>
      <c r="G9247">
        <v>0.63690512375599995</v>
      </c>
    </row>
    <row r="9248" spans="1:7" x14ac:dyDescent="0.2">
      <c r="A9248" t="str">
        <f t="shared" si="786"/>
        <v>NAE1</v>
      </c>
      <c r="B9248" t="s">
        <v>273</v>
      </c>
      <c r="C9248">
        <v>66864719</v>
      </c>
      <c r="D9248" t="s">
        <v>3</v>
      </c>
      <c r="E9248">
        <v>23</v>
      </c>
      <c r="F9248" t="s">
        <v>12039</v>
      </c>
      <c r="G9248">
        <v>9.5604400083199995E-2</v>
      </c>
    </row>
    <row r="9249" spans="1:7" x14ac:dyDescent="0.2">
      <c r="A9249" t="str">
        <f t="shared" si="786"/>
        <v>NAE1</v>
      </c>
      <c r="B9249" t="s">
        <v>273</v>
      </c>
      <c r="C9249">
        <v>66864689</v>
      </c>
      <c r="D9249" t="s">
        <v>3</v>
      </c>
      <c r="E9249">
        <v>22</v>
      </c>
      <c r="F9249" t="s">
        <v>12040</v>
      </c>
      <c r="G9249">
        <v>1.65071972096E-3</v>
      </c>
    </row>
    <row r="9250" spans="1:7" x14ac:dyDescent="0.2">
      <c r="A9250" t="str">
        <f t="shared" si="786"/>
        <v>NAE1</v>
      </c>
      <c r="B9250" t="s">
        <v>273</v>
      </c>
      <c r="C9250">
        <v>66864892</v>
      </c>
      <c r="D9250" t="s">
        <v>3</v>
      </c>
      <c r="E9250">
        <v>24</v>
      </c>
      <c r="F9250" t="s">
        <v>12041</v>
      </c>
      <c r="G9250">
        <v>2.3113245365399999E-2</v>
      </c>
    </row>
    <row r="9251" spans="1:7" x14ac:dyDescent="0.2">
      <c r="A9251" t="str">
        <f t="shared" si="786"/>
        <v>NAE1</v>
      </c>
      <c r="B9251" t="s">
        <v>273</v>
      </c>
      <c r="C9251">
        <v>66864606</v>
      </c>
      <c r="D9251" t="s">
        <v>3</v>
      </c>
      <c r="E9251">
        <v>24</v>
      </c>
      <c r="F9251" t="s">
        <v>12042</v>
      </c>
      <c r="G9251">
        <v>-2.9823743386299999E-2</v>
      </c>
    </row>
    <row r="9252" spans="1:7" x14ac:dyDescent="0.2">
      <c r="A9252" t="str">
        <f t="shared" ref="A9252:A9261" si="787">"NAMPT"</f>
        <v>NAMPT</v>
      </c>
      <c r="B9252" t="s">
        <v>2</v>
      </c>
      <c r="C9252">
        <v>105925663</v>
      </c>
      <c r="D9252" t="s">
        <v>8</v>
      </c>
      <c r="E9252">
        <v>24</v>
      </c>
      <c r="F9252" t="s">
        <v>12043</v>
      </c>
      <c r="G9252">
        <v>4.0149219787E-2</v>
      </c>
    </row>
    <row r="9253" spans="1:7" x14ac:dyDescent="0.2">
      <c r="A9253" t="str">
        <f t="shared" si="787"/>
        <v>NAMPT</v>
      </c>
      <c r="B9253" t="s">
        <v>2</v>
      </c>
      <c r="C9253">
        <v>105925584</v>
      </c>
      <c r="D9253" t="s">
        <v>3</v>
      </c>
      <c r="E9253">
        <v>24</v>
      </c>
      <c r="F9253" t="s">
        <v>12044</v>
      </c>
      <c r="G9253">
        <v>5.3495193756800001E-2</v>
      </c>
    </row>
    <row r="9254" spans="1:7" x14ac:dyDescent="0.2">
      <c r="A9254" t="str">
        <f t="shared" si="787"/>
        <v>NAMPT</v>
      </c>
      <c r="B9254" t="s">
        <v>2</v>
      </c>
      <c r="C9254">
        <v>105925553</v>
      </c>
      <c r="D9254" t="s">
        <v>8</v>
      </c>
      <c r="E9254">
        <v>24</v>
      </c>
      <c r="F9254" t="s">
        <v>12045</v>
      </c>
      <c r="G9254">
        <v>0.105059077101</v>
      </c>
    </row>
    <row r="9255" spans="1:7" x14ac:dyDescent="0.2">
      <c r="A9255" t="str">
        <f t="shared" si="787"/>
        <v>NAMPT</v>
      </c>
      <c r="B9255" t="s">
        <v>2</v>
      </c>
      <c r="C9255">
        <v>105925512</v>
      </c>
      <c r="D9255" t="s">
        <v>8</v>
      </c>
      <c r="E9255">
        <v>24</v>
      </c>
      <c r="F9255" t="s">
        <v>12046</v>
      </c>
      <c r="G9255">
        <v>2.32231166929E-2</v>
      </c>
    </row>
    <row r="9256" spans="1:7" x14ac:dyDescent="0.2">
      <c r="A9256" t="str">
        <f t="shared" si="787"/>
        <v>NAMPT</v>
      </c>
      <c r="B9256" t="s">
        <v>2</v>
      </c>
      <c r="C9256">
        <v>105925444</v>
      </c>
      <c r="D9256" t="s">
        <v>8</v>
      </c>
      <c r="E9256">
        <v>22</v>
      </c>
      <c r="F9256" t="s">
        <v>12047</v>
      </c>
      <c r="G9256">
        <v>1.18285200196</v>
      </c>
    </row>
    <row r="9257" spans="1:7" x14ac:dyDescent="0.2">
      <c r="A9257" t="str">
        <f t="shared" si="787"/>
        <v>NAMPT</v>
      </c>
      <c r="B9257" t="s">
        <v>2</v>
      </c>
      <c r="C9257">
        <v>105925405</v>
      </c>
      <c r="D9257" t="s">
        <v>3</v>
      </c>
      <c r="E9257">
        <v>23</v>
      </c>
      <c r="F9257" t="s">
        <v>12048</v>
      </c>
      <c r="G9257">
        <v>0.942897280931</v>
      </c>
    </row>
    <row r="9258" spans="1:7" x14ac:dyDescent="0.2">
      <c r="A9258" t="str">
        <f t="shared" si="787"/>
        <v>NAMPT</v>
      </c>
      <c r="B9258" t="s">
        <v>2</v>
      </c>
      <c r="C9258">
        <v>105925602</v>
      </c>
      <c r="D9258" t="s">
        <v>3</v>
      </c>
      <c r="E9258">
        <v>23</v>
      </c>
      <c r="F9258" t="s">
        <v>12049</v>
      </c>
      <c r="G9258">
        <v>0.87425071710799995</v>
      </c>
    </row>
    <row r="9259" spans="1:7" x14ac:dyDescent="0.2">
      <c r="A9259" t="str">
        <f t="shared" si="787"/>
        <v>NAMPT</v>
      </c>
      <c r="B9259" t="s">
        <v>2</v>
      </c>
      <c r="C9259">
        <v>105925502</v>
      </c>
      <c r="D9259" t="s">
        <v>3</v>
      </c>
      <c r="E9259">
        <v>24</v>
      </c>
      <c r="F9259" t="s">
        <v>12050</v>
      </c>
      <c r="G9259">
        <v>0.103140832547</v>
      </c>
    </row>
    <row r="9260" spans="1:7" x14ac:dyDescent="0.2">
      <c r="A9260" t="str">
        <f t="shared" si="787"/>
        <v>NAMPT</v>
      </c>
      <c r="B9260" t="s">
        <v>2</v>
      </c>
      <c r="C9260">
        <v>105925579</v>
      </c>
      <c r="D9260" t="s">
        <v>8</v>
      </c>
      <c r="E9260">
        <v>24</v>
      </c>
      <c r="F9260" t="s">
        <v>12051</v>
      </c>
      <c r="G9260">
        <v>0.119870176727</v>
      </c>
    </row>
    <row r="9261" spans="1:7" x14ac:dyDescent="0.2">
      <c r="A9261" t="str">
        <f t="shared" si="787"/>
        <v>NAMPT</v>
      </c>
      <c r="B9261" t="s">
        <v>2</v>
      </c>
      <c r="C9261">
        <v>105925571</v>
      </c>
      <c r="D9261" t="s">
        <v>3</v>
      </c>
      <c r="E9261">
        <v>24</v>
      </c>
      <c r="F9261" t="s">
        <v>12052</v>
      </c>
      <c r="G9261">
        <v>6.2665696714199998E-2</v>
      </c>
    </row>
    <row r="9262" spans="1:7" x14ac:dyDescent="0.2">
      <c r="A9262" t="str">
        <f t="shared" ref="A9262:A9271" si="788">"NANS"</f>
        <v>NANS</v>
      </c>
      <c r="B9262" t="s">
        <v>15</v>
      </c>
      <c r="C9262">
        <v>100819032</v>
      </c>
      <c r="D9262" t="s">
        <v>8</v>
      </c>
      <c r="E9262">
        <v>24</v>
      </c>
      <c r="F9262" t="s">
        <v>12053</v>
      </c>
      <c r="G9262">
        <v>1.3380468785999999</v>
      </c>
    </row>
    <row r="9263" spans="1:7" x14ac:dyDescent="0.2">
      <c r="A9263" t="str">
        <f t="shared" si="788"/>
        <v>NANS</v>
      </c>
      <c r="B9263" t="s">
        <v>15</v>
      </c>
      <c r="C9263">
        <v>100819093</v>
      </c>
      <c r="D9263" t="s">
        <v>3</v>
      </c>
      <c r="E9263">
        <v>24</v>
      </c>
      <c r="F9263" t="s">
        <v>12054</v>
      </c>
      <c r="G9263">
        <v>0.62548052694099998</v>
      </c>
    </row>
    <row r="9264" spans="1:7" x14ac:dyDescent="0.2">
      <c r="A9264" t="str">
        <f t="shared" si="788"/>
        <v>NANS</v>
      </c>
      <c r="B9264" t="s">
        <v>15</v>
      </c>
      <c r="C9264">
        <v>100819176</v>
      </c>
      <c r="D9264" t="s">
        <v>3</v>
      </c>
      <c r="E9264">
        <v>22</v>
      </c>
      <c r="F9264" t="s">
        <v>12055</v>
      </c>
      <c r="G9264">
        <v>0.114282654882</v>
      </c>
    </row>
    <row r="9265" spans="1:7" x14ac:dyDescent="0.2">
      <c r="A9265" t="str">
        <f t="shared" si="788"/>
        <v>NANS</v>
      </c>
      <c r="B9265" t="s">
        <v>15</v>
      </c>
      <c r="C9265">
        <v>100819237</v>
      </c>
      <c r="D9265" t="s">
        <v>3</v>
      </c>
      <c r="E9265">
        <v>23</v>
      </c>
      <c r="F9265" t="s">
        <v>12056</v>
      </c>
      <c r="G9265">
        <v>-5.03087394269E-2</v>
      </c>
    </row>
    <row r="9266" spans="1:7" x14ac:dyDescent="0.2">
      <c r="A9266" t="str">
        <f t="shared" si="788"/>
        <v>NANS</v>
      </c>
      <c r="B9266" t="s">
        <v>15</v>
      </c>
      <c r="C9266">
        <v>100819288</v>
      </c>
      <c r="D9266" t="s">
        <v>3</v>
      </c>
      <c r="E9266">
        <v>24</v>
      </c>
      <c r="F9266" t="s">
        <v>12057</v>
      </c>
      <c r="G9266">
        <v>0.33797868075600002</v>
      </c>
    </row>
    <row r="9267" spans="1:7" x14ac:dyDescent="0.2">
      <c r="A9267" t="str">
        <f t="shared" si="788"/>
        <v>NANS</v>
      </c>
      <c r="B9267" t="s">
        <v>15</v>
      </c>
      <c r="C9267">
        <v>100819059</v>
      </c>
      <c r="D9267" t="s">
        <v>8</v>
      </c>
      <c r="E9267">
        <v>23</v>
      </c>
      <c r="F9267" t="s">
        <v>12058</v>
      </c>
      <c r="G9267">
        <v>1.03647259446</v>
      </c>
    </row>
    <row r="9268" spans="1:7" x14ac:dyDescent="0.2">
      <c r="A9268" t="str">
        <f t="shared" si="788"/>
        <v>NANS</v>
      </c>
      <c r="B9268" t="s">
        <v>15</v>
      </c>
      <c r="C9268">
        <v>100819129</v>
      </c>
      <c r="D9268" t="s">
        <v>8</v>
      </c>
      <c r="E9268">
        <v>23</v>
      </c>
      <c r="F9268" t="s">
        <v>12059</v>
      </c>
      <c r="G9268">
        <v>-7.2591930131299998E-2</v>
      </c>
    </row>
    <row r="9269" spans="1:7" x14ac:dyDescent="0.2">
      <c r="A9269" t="str">
        <f t="shared" si="788"/>
        <v>NANS</v>
      </c>
      <c r="B9269" t="s">
        <v>15</v>
      </c>
      <c r="C9269">
        <v>100819166</v>
      </c>
      <c r="D9269" t="s">
        <v>8</v>
      </c>
      <c r="E9269">
        <v>22</v>
      </c>
      <c r="F9269" t="s">
        <v>12060</v>
      </c>
      <c r="G9269">
        <v>8.5672033484400001E-2</v>
      </c>
    </row>
    <row r="9270" spans="1:7" x14ac:dyDescent="0.2">
      <c r="A9270" t="str">
        <f t="shared" si="788"/>
        <v>NANS</v>
      </c>
      <c r="B9270" t="s">
        <v>15</v>
      </c>
      <c r="C9270">
        <v>100819222</v>
      </c>
      <c r="D9270" t="s">
        <v>8</v>
      </c>
      <c r="E9270">
        <v>23</v>
      </c>
      <c r="F9270" t="s">
        <v>12061</v>
      </c>
      <c r="G9270">
        <v>0.120878282864</v>
      </c>
    </row>
    <row r="9271" spans="1:7" x14ac:dyDescent="0.2">
      <c r="A9271" t="str">
        <f t="shared" si="788"/>
        <v>NANS</v>
      </c>
      <c r="B9271" t="s">
        <v>15</v>
      </c>
      <c r="C9271">
        <v>100819075</v>
      </c>
      <c r="D9271" t="s">
        <v>3</v>
      </c>
      <c r="E9271">
        <v>22</v>
      </c>
      <c r="F9271" t="s">
        <v>12062</v>
      </c>
      <c r="G9271">
        <v>0.31524710325700001</v>
      </c>
    </row>
    <row r="9272" spans="1:7" x14ac:dyDescent="0.2">
      <c r="A9272" t="str">
        <f t="shared" ref="A9272:A9287" si="789">"NAT10"</f>
        <v>NAT10</v>
      </c>
      <c r="B9272" t="s">
        <v>291</v>
      </c>
      <c r="C9272">
        <v>34127393</v>
      </c>
      <c r="D9272" t="s">
        <v>3</v>
      </c>
      <c r="E9272">
        <v>23</v>
      </c>
      <c r="F9272" t="s">
        <v>12063</v>
      </c>
      <c r="G9272">
        <v>-2.7779243711899999E-2</v>
      </c>
    </row>
    <row r="9273" spans="1:7" x14ac:dyDescent="0.2">
      <c r="A9273" t="str">
        <f t="shared" si="789"/>
        <v>NAT10</v>
      </c>
      <c r="B9273" t="s">
        <v>291</v>
      </c>
      <c r="C9273">
        <v>34127414</v>
      </c>
      <c r="D9273" t="s">
        <v>3</v>
      </c>
      <c r="E9273">
        <v>24</v>
      </c>
      <c r="F9273" t="s">
        <v>12064</v>
      </c>
      <c r="G9273">
        <v>2.6185264659400001E-3</v>
      </c>
    </row>
    <row r="9274" spans="1:7" x14ac:dyDescent="0.2">
      <c r="A9274" t="str">
        <f t="shared" si="789"/>
        <v>NAT10</v>
      </c>
      <c r="B9274" t="s">
        <v>291</v>
      </c>
      <c r="C9274">
        <v>34127332</v>
      </c>
      <c r="D9274" t="s">
        <v>8</v>
      </c>
      <c r="E9274">
        <v>23</v>
      </c>
      <c r="F9274" t="s">
        <v>12065</v>
      </c>
      <c r="G9274">
        <v>7.3399920305300001E-2</v>
      </c>
    </row>
    <row r="9275" spans="1:7" x14ac:dyDescent="0.2">
      <c r="A9275" t="str">
        <f t="shared" si="789"/>
        <v>NAT10</v>
      </c>
      <c r="B9275" t="s">
        <v>291</v>
      </c>
      <c r="C9275">
        <v>34127355</v>
      </c>
      <c r="D9275" t="s">
        <v>8</v>
      </c>
      <c r="E9275">
        <v>24</v>
      </c>
      <c r="F9275" t="s">
        <v>12066</v>
      </c>
      <c r="G9275">
        <v>3.83549521765E-2</v>
      </c>
    </row>
    <row r="9276" spans="1:7" x14ac:dyDescent="0.2">
      <c r="A9276" t="str">
        <f t="shared" si="789"/>
        <v>NAT10</v>
      </c>
      <c r="B9276" t="s">
        <v>291</v>
      </c>
      <c r="C9276">
        <v>34127246</v>
      </c>
      <c r="D9276" t="s">
        <v>8</v>
      </c>
      <c r="E9276">
        <v>22</v>
      </c>
      <c r="F9276" t="s">
        <v>12067</v>
      </c>
      <c r="G9276">
        <v>1.0366824675999999</v>
      </c>
    </row>
    <row r="9277" spans="1:7" x14ac:dyDescent="0.2">
      <c r="A9277" t="str">
        <f t="shared" si="789"/>
        <v>NAT10</v>
      </c>
      <c r="B9277" t="s">
        <v>291</v>
      </c>
      <c r="C9277">
        <v>34127379</v>
      </c>
      <c r="D9277" t="s">
        <v>8</v>
      </c>
      <c r="E9277">
        <v>24</v>
      </c>
      <c r="F9277" t="s">
        <v>12068</v>
      </c>
      <c r="G9277">
        <v>0.205794895949</v>
      </c>
    </row>
    <row r="9278" spans="1:7" x14ac:dyDescent="0.2">
      <c r="A9278" t="str">
        <f t="shared" si="789"/>
        <v>NAT10</v>
      </c>
      <c r="B9278" t="s">
        <v>291</v>
      </c>
      <c r="C9278">
        <v>34127204</v>
      </c>
      <c r="D9278" t="s">
        <v>3</v>
      </c>
      <c r="E9278">
        <v>24</v>
      </c>
      <c r="F9278" t="s">
        <v>12069</v>
      </c>
      <c r="G9278">
        <v>-5.2494164618499997E-2</v>
      </c>
    </row>
    <row r="9279" spans="1:7" x14ac:dyDescent="0.2">
      <c r="A9279" t="str">
        <f t="shared" si="789"/>
        <v>NAT10</v>
      </c>
      <c r="B9279" t="s">
        <v>291</v>
      </c>
      <c r="C9279">
        <v>34127360</v>
      </c>
      <c r="D9279" t="s">
        <v>8</v>
      </c>
      <c r="E9279">
        <v>23</v>
      </c>
      <c r="F9279" t="s">
        <v>12070</v>
      </c>
      <c r="G9279">
        <v>4.9607670517899996E-4</v>
      </c>
    </row>
    <row r="9280" spans="1:7" x14ac:dyDescent="0.2">
      <c r="A9280" t="str">
        <f t="shared" si="789"/>
        <v>NAT10</v>
      </c>
      <c r="B9280" t="s">
        <v>291</v>
      </c>
      <c r="C9280">
        <v>34127356</v>
      </c>
      <c r="D9280" t="s">
        <v>8</v>
      </c>
      <c r="E9280">
        <v>24</v>
      </c>
      <c r="F9280" t="s">
        <v>12071</v>
      </c>
      <c r="G9280">
        <v>1.66842050351E-2</v>
      </c>
    </row>
    <row r="9281" spans="1:7" x14ac:dyDescent="0.2">
      <c r="A9281" t="str">
        <f t="shared" si="789"/>
        <v>NAT10</v>
      </c>
      <c r="B9281" t="s">
        <v>291</v>
      </c>
      <c r="C9281">
        <v>34127246</v>
      </c>
      <c r="D9281" t="s">
        <v>8</v>
      </c>
      <c r="E9281">
        <v>23</v>
      </c>
      <c r="F9281" t="s">
        <v>12072</v>
      </c>
      <c r="G9281">
        <v>0.88264234694199994</v>
      </c>
    </row>
    <row r="9282" spans="1:7" x14ac:dyDescent="0.2">
      <c r="A9282" t="str">
        <f t="shared" si="789"/>
        <v>NAT10</v>
      </c>
      <c r="B9282" t="s">
        <v>291</v>
      </c>
      <c r="C9282">
        <v>34127225</v>
      </c>
      <c r="D9282" t="s">
        <v>8</v>
      </c>
      <c r="E9282">
        <v>23</v>
      </c>
      <c r="F9282" t="s">
        <v>12073</v>
      </c>
      <c r="G9282">
        <v>0.88877920023300006</v>
      </c>
    </row>
    <row r="9283" spans="1:7" x14ac:dyDescent="0.2">
      <c r="A9283" t="str">
        <f t="shared" si="789"/>
        <v>NAT10</v>
      </c>
      <c r="B9283" t="s">
        <v>291</v>
      </c>
      <c r="C9283">
        <v>34127188</v>
      </c>
      <c r="D9283" t="s">
        <v>8</v>
      </c>
      <c r="E9283">
        <v>24</v>
      </c>
      <c r="F9283" t="s">
        <v>12074</v>
      </c>
      <c r="G9283">
        <v>1.0745383321699999</v>
      </c>
    </row>
    <row r="9284" spans="1:7" x14ac:dyDescent="0.2">
      <c r="A9284" t="str">
        <f t="shared" si="789"/>
        <v>NAT10</v>
      </c>
      <c r="B9284" t="s">
        <v>291</v>
      </c>
      <c r="C9284">
        <v>34127370</v>
      </c>
      <c r="D9284" t="s">
        <v>3</v>
      </c>
      <c r="E9284">
        <v>24</v>
      </c>
      <c r="F9284" t="s">
        <v>12075</v>
      </c>
      <c r="G9284">
        <v>0.33918799583300002</v>
      </c>
    </row>
    <row r="9285" spans="1:7" x14ac:dyDescent="0.2">
      <c r="A9285" t="str">
        <f t="shared" si="789"/>
        <v>NAT10</v>
      </c>
      <c r="B9285" t="s">
        <v>291</v>
      </c>
      <c r="C9285">
        <v>34127173</v>
      </c>
      <c r="D9285" t="s">
        <v>3</v>
      </c>
      <c r="E9285">
        <v>24</v>
      </c>
      <c r="F9285" t="s">
        <v>12076</v>
      </c>
      <c r="G9285">
        <v>0.31634153916399999</v>
      </c>
    </row>
    <row r="9286" spans="1:7" x14ac:dyDescent="0.2">
      <c r="A9286" t="str">
        <f t="shared" si="789"/>
        <v>NAT10</v>
      </c>
      <c r="B9286" t="s">
        <v>291</v>
      </c>
      <c r="C9286">
        <v>34127319</v>
      </c>
      <c r="D9286" t="s">
        <v>3</v>
      </c>
      <c r="E9286">
        <v>24</v>
      </c>
      <c r="F9286" t="s">
        <v>12077</v>
      </c>
      <c r="G9286">
        <v>0.470422682323</v>
      </c>
    </row>
    <row r="9287" spans="1:7" x14ac:dyDescent="0.2">
      <c r="A9287" t="str">
        <f t="shared" si="789"/>
        <v>NAT10</v>
      </c>
      <c r="B9287" t="s">
        <v>291</v>
      </c>
      <c r="C9287">
        <v>34127443</v>
      </c>
      <c r="D9287" t="s">
        <v>8</v>
      </c>
      <c r="E9287">
        <v>24</v>
      </c>
      <c r="F9287" t="s">
        <v>12078</v>
      </c>
      <c r="G9287">
        <v>-4.0462448226000003E-3</v>
      </c>
    </row>
    <row r="9288" spans="1:7" x14ac:dyDescent="0.2">
      <c r="A9288" t="str">
        <f t="shared" ref="A9288:A9302" si="790">"NBAS"</f>
        <v>NBAS</v>
      </c>
      <c r="B9288" t="s">
        <v>161</v>
      </c>
      <c r="C9288">
        <v>15701305</v>
      </c>
      <c r="D9288" t="s">
        <v>8</v>
      </c>
      <c r="E9288">
        <v>24</v>
      </c>
      <c r="F9288" t="s">
        <v>12079</v>
      </c>
      <c r="G9288">
        <v>2.1248719740799998E-3</v>
      </c>
    </row>
    <row r="9289" spans="1:7" x14ac:dyDescent="0.2">
      <c r="A9289" t="str">
        <f t="shared" si="790"/>
        <v>NBAS</v>
      </c>
      <c r="B9289" t="s">
        <v>161</v>
      </c>
      <c r="C9289">
        <v>15701421</v>
      </c>
      <c r="D9289" t="s">
        <v>3</v>
      </c>
      <c r="E9289">
        <v>22</v>
      </c>
      <c r="F9289" t="s">
        <v>12080</v>
      </c>
      <c r="G9289">
        <v>1.1624676846799999</v>
      </c>
    </row>
    <row r="9290" spans="1:7" x14ac:dyDescent="0.2">
      <c r="A9290" t="str">
        <f t="shared" si="790"/>
        <v>NBAS</v>
      </c>
      <c r="B9290" t="s">
        <v>161</v>
      </c>
      <c r="C9290">
        <v>15701230</v>
      </c>
      <c r="D9290" t="s">
        <v>3</v>
      </c>
      <c r="E9290">
        <v>24</v>
      </c>
      <c r="F9290" t="s">
        <v>12081</v>
      </c>
      <c r="G9290">
        <v>0.84850269188100003</v>
      </c>
    </row>
    <row r="9291" spans="1:7" x14ac:dyDescent="0.2">
      <c r="A9291" t="str">
        <f t="shared" si="790"/>
        <v>NBAS</v>
      </c>
      <c r="B9291" t="s">
        <v>161</v>
      </c>
      <c r="C9291">
        <v>15701191</v>
      </c>
      <c r="D9291" t="s">
        <v>3</v>
      </c>
      <c r="E9291">
        <v>23</v>
      </c>
      <c r="F9291" t="s">
        <v>12082</v>
      </c>
      <c r="G9291">
        <v>0.29663533625499999</v>
      </c>
    </row>
    <row r="9292" spans="1:7" x14ac:dyDescent="0.2">
      <c r="A9292" t="str">
        <f t="shared" si="790"/>
        <v>NBAS</v>
      </c>
      <c r="B9292" t="s">
        <v>161</v>
      </c>
      <c r="C9292">
        <v>15701173</v>
      </c>
      <c r="D9292" t="s">
        <v>3</v>
      </c>
      <c r="E9292">
        <v>23</v>
      </c>
      <c r="F9292" t="s">
        <v>12083</v>
      </c>
      <c r="G9292">
        <v>3.96659960311E-2</v>
      </c>
    </row>
    <row r="9293" spans="1:7" x14ac:dyDescent="0.2">
      <c r="A9293" t="str">
        <f t="shared" si="790"/>
        <v>NBAS</v>
      </c>
      <c r="B9293" t="s">
        <v>161</v>
      </c>
      <c r="C9293">
        <v>15701328</v>
      </c>
      <c r="D9293" t="s">
        <v>8</v>
      </c>
      <c r="E9293">
        <v>24</v>
      </c>
      <c r="F9293" t="s">
        <v>12084</v>
      </c>
      <c r="G9293">
        <v>0.325657998492</v>
      </c>
    </row>
    <row r="9294" spans="1:7" x14ac:dyDescent="0.2">
      <c r="A9294" t="str">
        <f t="shared" si="790"/>
        <v>NBAS</v>
      </c>
      <c r="B9294" t="s">
        <v>161</v>
      </c>
      <c r="C9294">
        <v>15701258</v>
      </c>
      <c r="D9294" t="s">
        <v>3</v>
      </c>
      <c r="E9294">
        <v>23</v>
      </c>
      <c r="F9294" t="s">
        <v>12085</v>
      </c>
      <c r="G9294">
        <v>0.88714392871299996</v>
      </c>
    </row>
    <row r="9295" spans="1:7" x14ac:dyDescent="0.2">
      <c r="A9295" t="str">
        <f t="shared" si="790"/>
        <v>NBAS</v>
      </c>
      <c r="B9295" t="s">
        <v>161</v>
      </c>
      <c r="C9295">
        <v>15701467</v>
      </c>
      <c r="D9295" t="s">
        <v>8</v>
      </c>
      <c r="E9295">
        <v>24</v>
      </c>
      <c r="F9295" t="s">
        <v>12086</v>
      </c>
      <c r="G9295">
        <v>0.95038838660199998</v>
      </c>
    </row>
    <row r="9296" spans="1:7" x14ac:dyDescent="0.2">
      <c r="A9296" t="str">
        <f t="shared" si="790"/>
        <v>NBAS</v>
      </c>
      <c r="B9296" t="s">
        <v>161</v>
      </c>
      <c r="C9296">
        <v>15701198</v>
      </c>
      <c r="D9296" t="s">
        <v>8</v>
      </c>
      <c r="E9296">
        <v>22</v>
      </c>
      <c r="F9296" t="s">
        <v>12087</v>
      </c>
      <c r="G9296">
        <v>-1.3535701211300001E-2</v>
      </c>
    </row>
    <row r="9297" spans="1:7" x14ac:dyDescent="0.2">
      <c r="A9297" t="str">
        <f t="shared" si="790"/>
        <v>NBAS</v>
      </c>
      <c r="B9297" t="s">
        <v>161</v>
      </c>
      <c r="C9297">
        <v>15701472</v>
      </c>
      <c r="D9297" t="s">
        <v>3</v>
      </c>
      <c r="E9297">
        <v>24</v>
      </c>
      <c r="F9297" t="s">
        <v>12088</v>
      </c>
      <c r="G9297">
        <v>0.73128592202499998</v>
      </c>
    </row>
    <row r="9298" spans="1:7" x14ac:dyDescent="0.2">
      <c r="A9298" t="str">
        <f t="shared" si="790"/>
        <v>NBAS</v>
      </c>
      <c r="B9298" t="s">
        <v>161</v>
      </c>
      <c r="C9298">
        <v>15701424</v>
      </c>
      <c r="D9298" t="s">
        <v>3</v>
      </c>
      <c r="E9298">
        <v>23</v>
      </c>
      <c r="F9298" t="s">
        <v>12089</v>
      </c>
      <c r="G9298">
        <v>0.39237170430000001</v>
      </c>
    </row>
    <row r="9299" spans="1:7" x14ac:dyDescent="0.2">
      <c r="A9299" t="str">
        <f t="shared" si="790"/>
        <v>NBAS</v>
      </c>
      <c r="B9299" t="s">
        <v>161</v>
      </c>
      <c r="C9299">
        <v>15701346</v>
      </c>
      <c r="D9299" t="s">
        <v>3</v>
      </c>
      <c r="E9299">
        <v>23</v>
      </c>
      <c r="F9299" t="s">
        <v>12090</v>
      </c>
      <c r="G9299">
        <v>-7.0910304463699999E-3</v>
      </c>
    </row>
    <row r="9300" spans="1:7" x14ac:dyDescent="0.2">
      <c r="A9300" t="str">
        <f t="shared" si="790"/>
        <v>NBAS</v>
      </c>
      <c r="B9300" t="s">
        <v>161</v>
      </c>
      <c r="C9300">
        <v>15701310</v>
      </c>
      <c r="D9300" t="s">
        <v>3</v>
      </c>
      <c r="E9300">
        <v>24</v>
      </c>
      <c r="F9300" t="s">
        <v>12091</v>
      </c>
      <c r="G9300">
        <v>0.63553068940900004</v>
      </c>
    </row>
    <row r="9301" spans="1:7" x14ac:dyDescent="0.2">
      <c r="A9301" t="str">
        <f t="shared" si="790"/>
        <v>NBAS</v>
      </c>
      <c r="B9301" t="s">
        <v>161</v>
      </c>
      <c r="C9301">
        <v>15701216</v>
      </c>
      <c r="D9301" t="s">
        <v>3</v>
      </c>
      <c r="E9301">
        <v>24</v>
      </c>
      <c r="F9301" t="s">
        <v>12092</v>
      </c>
      <c r="G9301">
        <v>0.774802381747</v>
      </c>
    </row>
    <row r="9302" spans="1:7" x14ac:dyDescent="0.2">
      <c r="A9302" t="str">
        <f t="shared" si="790"/>
        <v>NBAS</v>
      </c>
      <c r="B9302" t="s">
        <v>161</v>
      </c>
      <c r="C9302">
        <v>15701191</v>
      </c>
      <c r="D9302" t="s">
        <v>3</v>
      </c>
      <c r="E9302">
        <v>22</v>
      </c>
      <c r="F9302" t="s">
        <v>12093</v>
      </c>
      <c r="G9302">
        <v>0.34961812848700002</v>
      </c>
    </row>
    <row r="9303" spans="1:7" x14ac:dyDescent="0.2">
      <c r="A9303" t="str">
        <f t="shared" ref="A9303:A9312" si="791">"NCAPD2"</f>
        <v>NCAPD2</v>
      </c>
      <c r="B9303" t="s">
        <v>140</v>
      </c>
      <c r="C9303">
        <v>6602557</v>
      </c>
      <c r="D9303" t="s">
        <v>3</v>
      </c>
      <c r="E9303">
        <v>23</v>
      </c>
      <c r="F9303" t="s">
        <v>12094</v>
      </c>
      <c r="G9303">
        <v>2.0275896328099998</v>
      </c>
    </row>
    <row r="9304" spans="1:7" x14ac:dyDescent="0.2">
      <c r="A9304" t="str">
        <f t="shared" si="791"/>
        <v>NCAPD2</v>
      </c>
      <c r="B9304" t="s">
        <v>140</v>
      </c>
      <c r="C9304">
        <v>6602514</v>
      </c>
      <c r="D9304" t="s">
        <v>3</v>
      </c>
      <c r="E9304">
        <v>24</v>
      </c>
      <c r="F9304" t="s">
        <v>12095</v>
      </c>
      <c r="G9304">
        <v>0.31050578224100001</v>
      </c>
    </row>
    <row r="9305" spans="1:7" x14ac:dyDescent="0.2">
      <c r="A9305" t="str">
        <f t="shared" si="791"/>
        <v>NCAPD2</v>
      </c>
      <c r="B9305" t="s">
        <v>140</v>
      </c>
      <c r="C9305">
        <v>6602624</v>
      </c>
      <c r="D9305" t="s">
        <v>3</v>
      </c>
      <c r="E9305">
        <v>23</v>
      </c>
      <c r="F9305" t="s">
        <v>12096</v>
      </c>
      <c r="G9305">
        <v>0.29888534155699997</v>
      </c>
    </row>
    <row r="9306" spans="1:7" x14ac:dyDescent="0.2">
      <c r="A9306" t="str">
        <f t="shared" si="791"/>
        <v>NCAPD2</v>
      </c>
      <c r="B9306" t="s">
        <v>140</v>
      </c>
      <c r="C9306">
        <v>6602552</v>
      </c>
      <c r="D9306" t="s">
        <v>8</v>
      </c>
      <c r="E9306">
        <v>23</v>
      </c>
      <c r="F9306" t="s">
        <v>12097</v>
      </c>
      <c r="G9306">
        <v>0.402736490763</v>
      </c>
    </row>
    <row r="9307" spans="1:7" x14ac:dyDescent="0.2">
      <c r="A9307" t="str">
        <f t="shared" si="791"/>
        <v>NCAPD2</v>
      </c>
      <c r="B9307" t="s">
        <v>140</v>
      </c>
      <c r="C9307">
        <v>6602629</v>
      </c>
      <c r="D9307" t="s">
        <v>3</v>
      </c>
      <c r="E9307">
        <v>24</v>
      </c>
      <c r="F9307" t="s">
        <v>12098</v>
      </c>
      <c r="G9307">
        <v>0.38294771298899999</v>
      </c>
    </row>
    <row r="9308" spans="1:7" x14ac:dyDescent="0.2">
      <c r="A9308" t="str">
        <f t="shared" si="791"/>
        <v>NCAPD2</v>
      </c>
      <c r="B9308" t="s">
        <v>140</v>
      </c>
      <c r="C9308">
        <v>6602677</v>
      </c>
      <c r="D9308" t="s">
        <v>3</v>
      </c>
      <c r="E9308">
        <v>22</v>
      </c>
      <c r="F9308" t="s">
        <v>12099</v>
      </c>
      <c r="G9308">
        <v>1.57787286374E-2</v>
      </c>
    </row>
    <row r="9309" spans="1:7" x14ac:dyDescent="0.2">
      <c r="A9309" t="str">
        <f t="shared" si="791"/>
        <v>NCAPD2</v>
      </c>
      <c r="B9309" t="s">
        <v>140</v>
      </c>
      <c r="C9309">
        <v>6602832</v>
      </c>
      <c r="D9309" t="s">
        <v>8</v>
      </c>
      <c r="E9309">
        <v>24</v>
      </c>
      <c r="F9309" t="s">
        <v>12100</v>
      </c>
      <c r="G9309">
        <v>0.50556424985100001</v>
      </c>
    </row>
    <row r="9310" spans="1:7" x14ac:dyDescent="0.2">
      <c r="A9310" t="str">
        <f t="shared" si="791"/>
        <v>NCAPD2</v>
      </c>
      <c r="B9310" t="s">
        <v>140</v>
      </c>
      <c r="C9310">
        <v>6602826</v>
      </c>
      <c r="D9310" t="s">
        <v>8</v>
      </c>
      <c r="E9310">
        <v>27</v>
      </c>
      <c r="F9310" t="s">
        <v>12101</v>
      </c>
      <c r="G9310">
        <v>2.8922182631999999E-2</v>
      </c>
    </row>
    <row r="9311" spans="1:7" x14ac:dyDescent="0.2">
      <c r="A9311" t="str">
        <f t="shared" si="791"/>
        <v>NCAPD2</v>
      </c>
      <c r="B9311" t="s">
        <v>140</v>
      </c>
      <c r="C9311">
        <v>6602573</v>
      </c>
      <c r="D9311" t="s">
        <v>3</v>
      </c>
      <c r="E9311">
        <v>24</v>
      </c>
      <c r="F9311" t="s">
        <v>12102</v>
      </c>
      <c r="G9311">
        <v>0.46684611734300002</v>
      </c>
    </row>
    <row r="9312" spans="1:7" x14ac:dyDescent="0.2">
      <c r="A9312" t="str">
        <f t="shared" si="791"/>
        <v>NCAPD2</v>
      </c>
      <c r="B9312" t="s">
        <v>140</v>
      </c>
      <c r="C9312">
        <v>6602560</v>
      </c>
      <c r="D9312" t="s">
        <v>8</v>
      </c>
      <c r="E9312">
        <v>22</v>
      </c>
      <c r="F9312" t="s">
        <v>12103</v>
      </c>
      <c r="G9312">
        <v>2.9707254659299999E-2</v>
      </c>
    </row>
    <row r="9313" spans="1:7" x14ac:dyDescent="0.2">
      <c r="A9313" t="str">
        <f t="shared" ref="A9313:A9325" si="792">"NCAPG"</f>
        <v>NCAPG</v>
      </c>
      <c r="B9313" t="s">
        <v>24</v>
      </c>
      <c r="C9313">
        <v>17812736</v>
      </c>
      <c r="D9313" t="s">
        <v>8</v>
      </c>
      <c r="E9313">
        <v>24</v>
      </c>
      <c r="F9313" t="s">
        <v>12104</v>
      </c>
      <c r="G9313">
        <v>0.20370816067799999</v>
      </c>
    </row>
    <row r="9314" spans="1:7" x14ac:dyDescent="0.2">
      <c r="A9314" t="str">
        <f t="shared" si="792"/>
        <v>NCAPG</v>
      </c>
      <c r="B9314" t="s">
        <v>24</v>
      </c>
      <c r="C9314">
        <v>17812684</v>
      </c>
      <c r="D9314" t="s">
        <v>8</v>
      </c>
      <c r="E9314">
        <v>24</v>
      </c>
      <c r="F9314" t="s">
        <v>12105</v>
      </c>
      <c r="G9314">
        <v>0.62462171318500004</v>
      </c>
    </row>
    <row r="9315" spans="1:7" x14ac:dyDescent="0.2">
      <c r="A9315" t="str">
        <f t="shared" si="792"/>
        <v>NCAPG</v>
      </c>
      <c r="B9315" t="s">
        <v>24</v>
      </c>
      <c r="C9315">
        <v>17812644</v>
      </c>
      <c r="D9315" t="s">
        <v>8</v>
      </c>
      <c r="E9315">
        <v>24</v>
      </c>
      <c r="F9315" t="s">
        <v>12106</v>
      </c>
      <c r="G9315">
        <v>-6.1028527048599998E-2</v>
      </c>
    </row>
    <row r="9316" spans="1:7" x14ac:dyDescent="0.2">
      <c r="A9316" t="str">
        <f t="shared" si="792"/>
        <v>NCAPG</v>
      </c>
      <c r="B9316" t="s">
        <v>24</v>
      </c>
      <c r="C9316">
        <v>17812492</v>
      </c>
      <c r="D9316" t="s">
        <v>3</v>
      </c>
      <c r="E9316">
        <v>24</v>
      </c>
      <c r="F9316" t="s">
        <v>12107</v>
      </c>
      <c r="G9316">
        <v>3.2162196246299998E-2</v>
      </c>
    </row>
    <row r="9317" spans="1:7" x14ac:dyDescent="0.2">
      <c r="A9317" t="str">
        <f t="shared" si="792"/>
        <v>NCAPG</v>
      </c>
      <c r="B9317" t="s">
        <v>24</v>
      </c>
      <c r="C9317">
        <v>17812515</v>
      </c>
      <c r="D9317" t="s">
        <v>3</v>
      </c>
      <c r="E9317">
        <v>23</v>
      </c>
      <c r="F9317" t="s">
        <v>12108</v>
      </c>
      <c r="G9317">
        <v>0.13194583058100001</v>
      </c>
    </row>
    <row r="9318" spans="1:7" x14ac:dyDescent="0.2">
      <c r="A9318" t="str">
        <f t="shared" si="792"/>
        <v>NCAPG</v>
      </c>
      <c r="B9318" t="s">
        <v>24</v>
      </c>
      <c r="C9318">
        <v>17812582</v>
      </c>
      <c r="D9318" t="s">
        <v>8</v>
      </c>
      <c r="E9318">
        <v>24</v>
      </c>
      <c r="F9318" t="s">
        <v>12109</v>
      </c>
      <c r="G9318">
        <v>-5.4124387546599997E-2</v>
      </c>
    </row>
    <row r="9319" spans="1:7" x14ac:dyDescent="0.2">
      <c r="A9319" t="str">
        <f t="shared" si="792"/>
        <v>NCAPG</v>
      </c>
      <c r="B9319" t="s">
        <v>24</v>
      </c>
      <c r="C9319">
        <v>17812800</v>
      </c>
      <c r="D9319" t="s">
        <v>3</v>
      </c>
      <c r="E9319">
        <v>23</v>
      </c>
      <c r="F9319" t="s">
        <v>12110</v>
      </c>
      <c r="G9319">
        <v>0.29787632013699999</v>
      </c>
    </row>
    <row r="9320" spans="1:7" x14ac:dyDescent="0.2">
      <c r="A9320" t="str">
        <f t="shared" si="792"/>
        <v>NCAPG</v>
      </c>
      <c r="B9320" t="s">
        <v>24</v>
      </c>
      <c r="C9320">
        <v>17812516</v>
      </c>
      <c r="D9320" t="s">
        <v>3</v>
      </c>
      <c r="E9320">
        <v>24</v>
      </c>
      <c r="F9320" t="s">
        <v>12111</v>
      </c>
      <c r="G9320">
        <v>3.0202282391999999E-2</v>
      </c>
    </row>
    <row r="9321" spans="1:7" x14ac:dyDescent="0.2">
      <c r="A9321" t="str">
        <f t="shared" si="792"/>
        <v>NCAPG</v>
      </c>
      <c r="B9321" t="s">
        <v>24</v>
      </c>
      <c r="C9321">
        <v>17812787</v>
      </c>
      <c r="D9321" t="s">
        <v>8</v>
      </c>
      <c r="E9321">
        <v>23</v>
      </c>
      <c r="F9321" t="s">
        <v>12112</v>
      </c>
      <c r="G9321">
        <v>1.1050054631599999</v>
      </c>
    </row>
    <row r="9322" spans="1:7" x14ac:dyDescent="0.2">
      <c r="A9322" t="str">
        <f t="shared" si="792"/>
        <v>NCAPG</v>
      </c>
      <c r="B9322" t="s">
        <v>24</v>
      </c>
      <c r="C9322">
        <v>17812549</v>
      </c>
      <c r="D9322" t="s">
        <v>3</v>
      </c>
      <c r="E9322">
        <v>24</v>
      </c>
      <c r="F9322" t="s">
        <v>12113</v>
      </c>
      <c r="G9322">
        <v>1.17621400814E-2</v>
      </c>
    </row>
    <row r="9323" spans="1:7" x14ac:dyDescent="0.2">
      <c r="A9323" t="str">
        <f t="shared" si="792"/>
        <v>NCAPG</v>
      </c>
      <c r="B9323" t="s">
        <v>24</v>
      </c>
      <c r="C9323">
        <v>17812795</v>
      </c>
      <c r="D9323" t="s">
        <v>3</v>
      </c>
      <c r="E9323">
        <v>22</v>
      </c>
      <c r="F9323" t="s">
        <v>12114</v>
      </c>
      <c r="G9323">
        <v>0.16465538580799999</v>
      </c>
    </row>
    <row r="9324" spans="1:7" x14ac:dyDescent="0.2">
      <c r="A9324" t="str">
        <f t="shared" si="792"/>
        <v>NCAPG</v>
      </c>
      <c r="B9324" t="s">
        <v>24</v>
      </c>
      <c r="C9324">
        <v>17812596</v>
      </c>
      <c r="D9324" t="s">
        <v>8</v>
      </c>
      <c r="E9324">
        <v>24</v>
      </c>
      <c r="F9324" t="s">
        <v>12115</v>
      </c>
      <c r="G9324">
        <v>1.27037282365</v>
      </c>
    </row>
    <row r="9325" spans="1:7" x14ac:dyDescent="0.2">
      <c r="A9325" t="str">
        <f t="shared" si="792"/>
        <v>NCAPG</v>
      </c>
      <c r="B9325" t="s">
        <v>24</v>
      </c>
      <c r="C9325">
        <v>17812795</v>
      </c>
      <c r="D9325" t="s">
        <v>3</v>
      </c>
      <c r="E9325">
        <v>24</v>
      </c>
      <c r="F9325" t="s">
        <v>12116</v>
      </c>
      <c r="G9325">
        <v>0.14386317090100001</v>
      </c>
    </row>
    <row r="9326" spans="1:7" x14ac:dyDescent="0.2">
      <c r="A9326" t="str">
        <f t="shared" ref="A9326:A9335" si="793">"NCBP1"</f>
        <v>NCBP1</v>
      </c>
      <c r="B9326" t="s">
        <v>15</v>
      </c>
      <c r="C9326">
        <v>100396054</v>
      </c>
      <c r="D9326" t="s">
        <v>3</v>
      </c>
      <c r="E9326">
        <v>22</v>
      </c>
      <c r="F9326" t="s">
        <v>12117</v>
      </c>
      <c r="G9326">
        <v>7.8889197538500003E-2</v>
      </c>
    </row>
    <row r="9327" spans="1:7" x14ac:dyDescent="0.2">
      <c r="A9327" t="str">
        <f t="shared" si="793"/>
        <v>NCBP1</v>
      </c>
      <c r="B9327" t="s">
        <v>15</v>
      </c>
      <c r="C9327">
        <v>100395996</v>
      </c>
      <c r="D9327" t="s">
        <v>3</v>
      </c>
      <c r="E9327">
        <v>24</v>
      </c>
      <c r="F9327" t="s">
        <v>12118</v>
      </c>
      <c r="G9327">
        <v>0.83759100497200001</v>
      </c>
    </row>
    <row r="9328" spans="1:7" x14ac:dyDescent="0.2">
      <c r="A9328" t="str">
        <f t="shared" si="793"/>
        <v>NCBP1</v>
      </c>
      <c r="B9328" t="s">
        <v>15</v>
      </c>
      <c r="C9328">
        <v>100396130</v>
      </c>
      <c r="D9328" t="s">
        <v>8</v>
      </c>
      <c r="E9328">
        <v>24</v>
      </c>
      <c r="F9328" t="s">
        <v>12119</v>
      </c>
      <c r="G9328">
        <v>5.8609719851199997E-2</v>
      </c>
    </row>
    <row r="9329" spans="1:7" x14ac:dyDescent="0.2">
      <c r="A9329" t="str">
        <f t="shared" si="793"/>
        <v>NCBP1</v>
      </c>
      <c r="B9329" t="s">
        <v>15</v>
      </c>
      <c r="C9329">
        <v>100395956</v>
      </c>
      <c r="D9329" t="s">
        <v>3</v>
      </c>
      <c r="E9329">
        <v>24</v>
      </c>
      <c r="F9329" t="s">
        <v>12120</v>
      </c>
      <c r="G9329">
        <v>0.235131142805</v>
      </c>
    </row>
    <row r="9330" spans="1:7" x14ac:dyDescent="0.2">
      <c r="A9330" t="str">
        <f t="shared" si="793"/>
        <v>NCBP1</v>
      </c>
      <c r="B9330" t="s">
        <v>15</v>
      </c>
      <c r="C9330">
        <v>100396082</v>
      </c>
      <c r="D9330" t="s">
        <v>3</v>
      </c>
      <c r="E9330">
        <v>24</v>
      </c>
      <c r="F9330" t="s">
        <v>12121</v>
      </c>
      <c r="G9330">
        <v>1.55666389737</v>
      </c>
    </row>
    <row r="9331" spans="1:7" x14ac:dyDescent="0.2">
      <c r="A9331" t="str">
        <f t="shared" si="793"/>
        <v>NCBP1</v>
      </c>
      <c r="B9331" t="s">
        <v>15</v>
      </c>
      <c r="C9331">
        <v>100396027</v>
      </c>
      <c r="D9331" t="s">
        <v>8</v>
      </c>
      <c r="E9331">
        <v>24</v>
      </c>
      <c r="F9331" t="s">
        <v>12122</v>
      </c>
      <c r="G9331">
        <v>0.17425744619799999</v>
      </c>
    </row>
    <row r="9332" spans="1:7" x14ac:dyDescent="0.2">
      <c r="A9332" t="str">
        <f t="shared" si="793"/>
        <v>NCBP1</v>
      </c>
      <c r="B9332" t="s">
        <v>15</v>
      </c>
      <c r="C9332">
        <v>100396057</v>
      </c>
      <c r="D9332" t="s">
        <v>8</v>
      </c>
      <c r="E9332">
        <v>23</v>
      </c>
      <c r="F9332" t="s">
        <v>12123</v>
      </c>
      <c r="G9332">
        <v>8.1428055826999995E-2</v>
      </c>
    </row>
    <row r="9333" spans="1:7" x14ac:dyDescent="0.2">
      <c r="A9333" t="str">
        <f t="shared" si="793"/>
        <v>NCBP1</v>
      </c>
      <c r="B9333" t="s">
        <v>15</v>
      </c>
      <c r="C9333">
        <v>100396158</v>
      </c>
      <c r="D9333" t="s">
        <v>8</v>
      </c>
      <c r="E9333">
        <v>21</v>
      </c>
      <c r="F9333" t="s">
        <v>12124</v>
      </c>
      <c r="G9333">
        <v>0.60574509765999995</v>
      </c>
    </row>
    <row r="9334" spans="1:7" x14ac:dyDescent="0.2">
      <c r="A9334" t="str">
        <f t="shared" si="793"/>
        <v>NCBP1</v>
      </c>
      <c r="B9334" t="s">
        <v>15</v>
      </c>
      <c r="C9334">
        <v>100395968</v>
      </c>
      <c r="D9334" t="s">
        <v>3</v>
      </c>
      <c r="E9334">
        <v>24</v>
      </c>
      <c r="F9334" t="s">
        <v>12125</v>
      </c>
      <c r="G9334">
        <v>0.365127291746</v>
      </c>
    </row>
    <row r="9335" spans="1:7" x14ac:dyDescent="0.2">
      <c r="A9335" t="str">
        <f t="shared" si="793"/>
        <v>NCBP1</v>
      </c>
      <c r="B9335" t="s">
        <v>15</v>
      </c>
      <c r="C9335">
        <v>100395975</v>
      </c>
      <c r="D9335" t="s">
        <v>3</v>
      </c>
      <c r="E9335">
        <v>24</v>
      </c>
      <c r="F9335" t="s">
        <v>12126</v>
      </c>
      <c r="G9335">
        <v>9.8369510613800004E-2</v>
      </c>
    </row>
    <row r="9336" spans="1:7" x14ac:dyDescent="0.2">
      <c r="A9336" t="str">
        <f t="shared" ref="A9336:A9345" si="794">"NCBP2"</f>
        <v>NCBP2</v>
      </c>
      <c r="B9336" t="s">
        <v>114</v>
      </c>
      <c r="C9336">
        <v>196669328</v>
      </c>
      <c r="D9336" t="s">
        <v>3</v>
      </c>
      <c r="E9336">
        <v>23</v>
      </c>
      <c r="F9336" t="s">
        <v>12127</v>
      </c>
      <c r="G9336">
        <v>1.1187555114200001</v>
      </c>
    </row>
    <row r="9337" spans="1:7" x14ac:dyDescent="0.2">
      <c r="A9337" t="str">
        <f t="shared" si="794"/>
        <v>NCBP2</v>
      </c>
      <c r="B9337" t="s">
        <v>114</v>
      </c>
      <c r="C9337">
        <v>196669390</v>
      </c>
      <c r="D9337" t="s">
        <v>3</v>
      </c>
      <c r="E9337">
        <v>24</v>
      </c>
      <c r="F9337" t="s">
        <v>12128</v>
      </c>
      <c r="G9337">
        <v>0.52561490132800004</v>
      </c>
    </row>
    <row r="9338" spans="1:7" x14ac:dyDescent="0.2">
      <c r="A9338" t="str">
        <f t="shared" si="794"/>
        <v>NCBP2</v>
      </c>
      <c r="B9338" t="s">
        <v>114</v>
      </c>
      <c r="C9338">
        <v>196669179</v>
      </c>
      <c r="D9338" t="s">
        <v>3</v>
      </c>
      <c r="E9338">
        <v>23</v>
      </c>
      <c r="F9338" t="s">
        <v>12129</v>
      </c>
      <c r="G9338">
        <v>8.19500296756E-2</v>
      </c>
    </row>
    <row r="9339" spans="1:7" x14ac:dyDescent="0.2">
      <c r="A9339" t="str">
        <f t="shared" si="794"/>
        <v>NCBP2</v>
      </c>
      <c r="B9339" t="s">
        <v>114</v>
      </c>
      <c r="C9339">
        <v>196669172</v>
      </c>
      <c r="D9339" t="s">
        <v>3</v>
      </c>
      <c r="E9339">
        <v>23</v>
      </c>
      <c r="F9339" t="s">
        <v>12130</v>
      </c>
      <c r="G9339">
        <v>0.105578881279</v>
      </c>
    </row>
    <row r="9340" spans="1:7" x14ac:dyDescent="0.2">
      <c r="A9340" t="str">
        <f t="shared" si="794"/>
        <v>NCBP2</v>
      </c>
      <c r="B9340" t="s">
        <v>114</v>
      </c>
      <c r="C9340">
        <v>196669285</v>
      </c>
      <c r="D9340" t="s">
        <v>8</v>
      </c>
      <c r="E9340">
        <v>24</v>
      </c>
      <c r="F9340" t="s">
        <v>12131</v>
      </c>
      <c r="G9340">
        <v>2.9705783984600002E-2</v>
      </c>
    </row>
    <row r="9341" spans="1:7" x14ac:dyDescent="0.2">
      <c r="A9341" t="str">
        <f t="shared" si="794"/>
        <v>NCBP2</v>
      </c>
      <c r="B9341" t="s">
        <v>114</v>
      </c>
      <c r="C9341">
        <v>196669359</v>
      </c>
      <c r="D9341" t="s">
        <v>8</v>
      </c>
      <c r="E9341">
        <v>24</v>
      </c>
      <c r="F9341" t="s">
        <v>12132</v>
      </c>
      <c r="G9341">
        <v>1.3275648214200001E-2</v>
      </c>
    </row>
    <row r="9342" spans="1:7" x14ac:dyDescent="0.2">
      <c r="A9342" t="str">
        <f t="shared" si="794"/>
        <v>NCBP2</v>
      </c>
      <c r="B9342" t="s">
        <v>114</v>
      </c>
      <c r="C9342">
        <v>196669400</v>
      </c>
      <c r="D9342" t="s">
        <v>8</v>
      </c>
      <c r="E9342">
        <v>24</v>
      </c>
      <c r="F9342" t="s">
        <v>12133</v>
      </c>
      <c r="G9342">
        <v>1.3556295872499999</v>
      </c>
    </row>
    <row r="9343" spans="1:7" x14ac:dyDescent="0.2">
      <c r="A9343" t="str">
        <f t="shared" si="794"/>
        <v>NCBP2</v>
      </c>
      <c r="B9343" t="s">
        <v>114</v>
      </c>
      <c r="C9343">
        <v>196669469</v>
      </c>
      <c r="D9343" t="s">
        <v>8</v>
      </c>
      <c r="E9343">
        <v>24</v>
      </c>
      <c r="F9343" t="s">
        <v>12134</v>
      </c>
      <c r="G9343">
        <v>0.119259591176</v>
      </c>
    </row>
    <row r="9344" spans="1:7" x14ac:dyDescent="0.2">
      <c r="A9344" t="str">
        <f t="shared" si="794"/>
        <v>NCBP2</v>
      </c>
      <c r="B9344" t="s">
        <v>114</v>
      </c>
      <c r="C9344">
        <v>196669510</v>
      </c>
      <c r="D9344" t="s">
        <v>8</v>
      </c>
      <c r="E9344">
        <v>23</v>
      </c>
      <c r="F9344" t="s">
        <v>12135</v>
      </c>
      <c r="G9344">
        <v>-2.8014072948499998E-2</v>
      </c>
    </row>
    <row r="9345" spans="1:7" x14ac:dyDescent="0.2">
      <c r="A9345" t="str">
        <f t="shared" si="794"/>
        <v>NCBP2</v>
      </c>
      <c r="B9345" t="s">
        <v>114</v>
      </c>
      <c r="C9345">
        <v>196669212</v>
      </c>
      <c r="D9345" t="s">
        <v>8</v>
      </c>
      <c r="E9345">
        <v>24</v>
      </c>
      <c r="F9345" t="s">
        <v>12136</v>
      </c>
      <c r="G9345">
        <v>2.3638557251399999E-2</v>
      </c>
    </row>
    <row r="9346" spans="1:7" x14ac:dyDescent="0.2">
      <c r="A9346" t="str">
        <f t="shared" ref="A9346:A9365" si="795">"NCOA6"</f>
        <v>NCOA6</v>
      </c>
      <c r="B9346" t="s">
        <v>352</v>
      </c>
      <c r="C9346">
        <v>33409175</v>
      </c>
      <c r="D9346" t="s">
        <v>3</v>
      </c>
      <c r="E9346">
        <v>28</v>
      </c>
      <c r="F9346" t="s">
        <v>12137</v>
      </c>
      <c r="G9346">
        <v>-6.3661111504000001E-2</v>
      </c>
    </row>
    <row r="9347" spans="1:7" x14ac:dyDescent="0.2">
      <c r="A9347" t="str">
        <f t="shared" si="795"/>
        <v>NCOA6</v>
      </c>
      <c r="B9347" t="s">
        <v>352</v>
      </c>
      <c r="C9347">
        <v>33409259</v>
      </c>
      <c r="D9347" t="s">
        <v>3</v>
      </c>
      <c r="E9347">
        <v>24</v>
      </c>
      <c r="F9347" t="s">
        <v>12138</v>
      </c>
      <c r="G9347">
        <v>5.86691129574E-3</v>
      </c>
    </row>
    <row r="9348" spans="1:7" x14ac:dyDescent="0.2">
      <c r="A9348" t="str">
        <f t="shared" si="795"/>
        <v>NCOA6</v>
      </c>
      <c r="B9348" t="s">
        <v>352</v>
      </c>
      <c r="C9348">
        <v>33409161</v>
      </c>
      <c r="D9348" t="s">
        <v>3</v>
      </c>
      <c r="E9348">
        <v>22</v>
      </c>
      <c r="F9348" t="s">
        <v>12139</v>
      </c>
      <c r="G9348">
        <v>4.4229888038499997E-3</v>
      </c>
    </row>
    <row r="9349" spans="1:7" x14ac:dyDescent="0.2">
      <c r="A9349" t="str">
        <f t="shared" si="795"/>
        <v>NCOA6</v>
      </c>
      <c r="B9349" t="s">
        <v>352</v>
      </c>
      <c r="C9349">
        <v>33409235</v>
      </c>
      <c r="D9349" t="s">
        <v>3</v>
      </c>
      <c r="E9349">
        <v>26</v>
      </c>
      <c r="F9349" t="s">
        <v>12140</v>
      </c>
      <c r="G9349">
        <v>7.1907275197099999E-3</v>
      </c>
    </row>
    <row r="9350" spans="1:7" x14ac:dyDescent="0.2">
      <c r="A9350" t="str">
        <f t="shared" si="795"/>
        <v>NCOA6</v>
      </c>
      <c r="B9350" t="s">
        <v>352</v>
      </c>
      <c r="C9350">
        <v>33409275</v>
      </c>
      <c r="D9350" t="s">
        <v>3</v>
      </c>
      <c r="E9350">
        <v>26</v>
      </c>
      <c r="F9350" t="s">
        <v>12141</v>
      </c>
      <c r="G9350">
        <v>2.1768424892799999E-2</v>
      </c>
    </row>
    <row r="9351" spans="1:7" x14ac:dyDescent="0.2">
      <c r="A9351" t="str">
        <f t="shared" si="795"/>
        <v>NCOA6</v>
      </c>
      <c r="B9351" t="s">
        <v>352</v>
      </c>
      <c r="C9351">
        <v>33413448</v>
      </c>
      <c r="D9351" t="s">
        <v>8</v>
      </c>
      <c r="E9351">
        <v>23</v>
      </c>
      <c r="F9351" t="s">
        <v>12142</v>
      </c>
      <c r="G9351">
        <v>0.44591102253600001</v>
      </c>
    </row>
    <row r="9352" spans="1:7" x14ac:dyDescent="0.2">
      <c r="A9352" t="str">
        <f t="shared" si="795"/>
        <v>NCOA6</v>
      </c>
      <c r="B9352" t="s">
        <v>352</v>
      </c>
      <c r="C9352">
        <v>33413322</v>
      </c>
      <c r="D9352" t="s">
        <v>8</v>
      </c>
      <c r="E9352">
        <v>24</v>
      </c>
      <c r="F9352" t="s">
        <v>12143</v>
      </c>
      <c r="G9352">
        <v>-1.3909611181900001E-2</v>
      </c>
    </row>
    <row r="9353" spans="1:7" x14ac:dyDescent="0.2">
      <c r="A9353" t="str">
        <f t="shared" si="795"/>
        <v>NCOA6</v>
      </c>
      <c r="B9353" t="s">
        <v>352</v>
      </c>
      <c r="C9353">
        <v>33413183</v>
      </c>
      <c r="D9353" t="s">
        <v>8</v>
      </c>
      <c r="E9353">
        <v>24</v>
      </c>
      <c r="F9353" t="s">
        <v>12144</v>
      </c>
      <c r="G9353">
        <v>-4.2946601207000001E-2</v>
      </c>
    </row>
    <row r="9354" spans="1:7" x14ac:dyDescent="0.2">
      <c r="A9354" t="str">
        <f t="shared" si="795"/>
        <v>NCOA6</v>
      </c>
      <c r="B9354" t="s">
        <v>352</v>
      </c>
      <c r="C9354">
        <v>33409217</v>
      </c>
      <c r="D9354" t="s">
        <v>8</v>
      </c>
      <c r="E9354">
        <v>23</v>
      </c>
      <c r="F9354" t="s">
        <v>12145</v>
      </c>
      <c r="G9354">
        <v>-7.9695474278900003E-2</v>
      </c>
    </row>
    <row r="9355" spans="1:7" x14ac:dyDescent="0.2">
      <c r="A9355" t="str">
        <f t="shared" si="795"/>
        <v>NCOA6</v>
      </c>
      <c r="B9355" t="s">
        <v>352</v>
      </c>
      <c r="C9355">
        <v>33409213</v>
      </c>
      <c r="D9355" t="s">
        <v>8</v>
      </c>
      <c r="E9355">
        <v>24</v>
      </c>
      <c r="F9355" t="s">
        <v>12146</v>
      </c>
      <c r="G9355">
        <v>0.23464691260600001</v>
      </c>
    </row>
    <row r="9356" spans="1:7" x14ac:dyDescent="0.2">
      <c r="A9356" t="str">
        <f t="shared" si="795"/>
        <v>NCOA6</v>
      </c>
      <c r="B9356" t="s">
        <v>352</v>
      </c>
      <c r="C9356">
        <v>33413418</v>
      </c>
      <c r="D9356" t="s">
        <v>3</v>
      </c>
      <c r="E9356">
        <v>24</v>
      </c>
      <c r="F9356" t="s">
        <v>12147</v>
      </c>
      <c r="G9356">
        <v>0.78496713703700005</v>
      </c>
    </row>
    <row r="9357" spans="1:7" x14ac:dyDescent="0.2">
      <c r="A9357" t="str">
        <f t="shared" si="795"/>
        <v>NCOA6</v>
      </c>
      <c r="B9357" t="s">
        <v>352</v>
      </c>
      <c r="C9357">
        <v>33413405</v>
      </c>
      <c r="D9357" t="s">
        <v>3</v>
      </c>
      <c r="E9357">
        <v>24</v>
      </c>
      <c r="F9357" t="s">
        <v>12148</v>
      </c>
      <c r="G9357">
        <v>0.39315128597299998</v>
      </c>
    </row>
    <row r="9358" spans="1:7" x14ac:dyDescent="0.2">
      <c r="A9358" t="str">
        <f t="shared" si="795"/>
        <v>NCOA6</v>
      </c>
      <c r="B9358" t="s">
        <v>352</v>
      </c>
      <c r="C9358">
        <v>33413283</v>
      </c>
      <c r="D9358" t="s">
        <v>8</v>
      </c>
      <c r="E9358">
        <v>23</v>
      </c>
      <c r="F9358" t="s">
        <v>12149</v>
      </c>
      <c r="G9358">
        <v>0.54707902171199996</v>
      </c>
    </row>
    <row r="9359" spans="1:7" x14ac:dyDescent="0.2">
      <c r="A9359" t="str">
        <f t="shared" si="795"/>
        <v>NCOA6</v>
      </c>
      <c r="B9359" t="s">
        <v>352</v>
      </c>
      <c r="C9359">
        <v>33413267</v>
      </c>
      <c r="D9359" t="s">
        <v>3</v>
      </c>
      <c r="E9359">
        <v>24</v>
      </c>
      <c r="F9359" t="s">
        <v>12150</v>
      </c>
      <c r="G9359">
        <v>0.64509941098699997</v>
      </c>
    </row>
    <row r="9360" spans="1:7" x14ac:dyDescent="0.2">
      <c r="A9360" t="str">
        <f t="shared" si="795"/>
        <v>NCOA6</v>
      </c>
      <c r="B9360" t="s">
        <v>352</v>
      </c>
      <c r="C9360">
        <v>33413244</v>
      </c>
      <c r="D9360" t="s">
        <v>3</v>
      </c>
      <c r="E9360">
        <v>24</v>
      </c>
      <c r="F9360" t="s">
        <v>12151</v>
      </c>
      <c r="G9360">
        <v>0.457923002267</v>
      </c>
    </row>
    <row r="9361" spans="1:7" x14ac:dyDescent="0.2">
      <c r="A9361" t="str">
        <f t="shared" si="795"/>
        <v>NCOA6</v>
      </c>
      <c r="B9361" t="s">
        <v>352</v>
      </c>
      <c r="C9361">
        <v>33413238</v>
      </c>
      <c r="D9361" t="s">
        <v>3</v>
      </c>
      <c r="E9361">
        <v>23</v>
      </c>
      <c r="F9361" t="s">
        <v>12152</v>
      </c>
      <c r="G9361">
        <v>1.4585024821799999</v>
      </c>
    </row>
    <row r="9362" spans="1:7" x14ac:dyDescent="0.2">
      <c r="A9362" t="str">
        <f t="shared" si="795"/>
        <v>NCOA6</v>
      </c>
      <c r="B9362" t="s">
        <v>352</v>
      </c>
      <c r="C9362">
        <v>33409351</v>
      </c>
      <c r="D9362" t="s">
        <v>3</v>
      </c>
      <c r="E9362">
        <v>23</v>
      </c>
      <c r="F9362" t="s">
        <v>12153</v>
      </c>
      <c r="G9362">
        <v>-9.6398717435799992E-3</v>
      </c>
    </row>
    <row r="9363" spans="1:7" x14ac:dyDescent="0.2">
      <c r="A9363" t="str">
        <f t="shared" si="795"/>
        <v>NCOA6</v>
      </c>
      <c r="B9363" t="s">
        <v>352</v>
      </c>
      <c r="C9363">
        <v>33413352</v>
      </c>
      <c r="D9363" t="s">
        <v>3</v>
      </c>
      <c r="E9363">
        <v>24</v>
      </c>
      <c r="F9363" t="s">
        <v>12154</v>
      </c>
      <c r="G9363">
        <v>0.75653038078099999</v>
      </c>
    </row>
    <row r="9364" spans="1:7" x14ac:dyDescent="0.2">
      <c r="A9364" t="str">
        <f t="shared" si="795"/>
        <v>NCOA6</v>
      </c>
      <c r="B9364" t="s">
        <v>352</v>
      </c>
      <c r="C9364">
        <v>33409287</v>
      </c>
      <c r="D9364" t="s">
        <v>3</v>
      </c>
      <c r="E9364">
        <v>28</v>
      </c>
      <c r="F9364" t="s">
        <v>12155</v>
      </c>
      <c r="G9364">
        <v>-0.15223117497399999</v>
      </c>
    </row>
    <row r="9365" spans="1:7" x14ac:dyDescent="0.2">
      <c r="A9365" t="str">
        <f t="shared" si="795"/>
        <v>NCOA6</v>
      </c>
      <c r="B9365" t="s">
        <v>352</v>
      </c>
      <c r="C9365">
        <v>33409333</v>
      </c>
      <c r="D9365" t="s">
        <v>3</v>
      </c>
      <c r="E9365">
        <v>28</v>
      </c>
      <c r="F9365" t="s">
        <v>12156</v>
      </c>
      <c r="G9365">
        <v>6.0672436584799996E-3</v>
      </c>
    </row>
    <row r="9366" spans="1:7" x14ac:dyDescent="0.2">
      <c r="A9366" t="str">
        <f t="shared" ref="A9366:A9375" si="796">"NDNL2"</f>
        <v>NDNL2</v>
      </c>
      <c r="B9366" t="s">
        <v>514</v>
      </c>
      <c r="C9366">
        <v>29561913</v>
      </c>
      <c r="D9366" t="s">
        <v>3</v>
      </c>
      <c r="E9366">
        <v>24</v>
      </c>
      <c r="F9366" t="s">
        <v>12157</v>
      </c>
      <c r="G9366">
        <v>0.58473947102000001</v>
      </c>
    </row>
    <row r="9367" spans="1:7" x14ac:dyDescent="0.2">
      <c r="A9367" t="str">
        <f t="shared" si="796"/>
        <v>NDNL2</v>
      </c>
      <c r="B9367" t="s">
        <v>514</v>
      </c>
      <c r="C9367">
        <v>29561938</v>
      </c>
      <c r="D9367" t="s">
        <v>3</v>
      </c>
      <c r="E9367">
        <v>22</v>
      </c>
      <c r="F9367" t="s">
        <v>12158</v>
      </c>
      <c r="G9367">
        <v>0.83801120843499999</v>
      </c>
    </row>
    <row r="9368" spans="1:7" x14ac:dyDescent="0.2">
      <c r="A9368" t="str">
        <f t="shared" si="796"/>
        <v>NDNL2</v>
      </c>
      <c r="B9368" t="s">
        <v>514</v>
      </c>
      <c r="C9368">
        <v>29561995</v>
      </c>
      <c r="D9368" t="s">
        <v>3</v>
      </c>
      <c r="E9368">
        <v>24</v>
      </c>
      <c r="F9368" t="s">
        <v>12159</v>
      </c>
      <c r="G9368">
        <v>0.81781174462299999</v>
      </c>
    </row>
    <row r="9369" spans="1:7" x14ac:dyDescent="0.2">
      <c r="A9369" t="str">
        <f t="shared" si="796"/>
        <v>NDNL2</v>
      </c>
      <c r="B9369" t="s">
        <v>514</v>
      </c>
      <c r="C9369">
        <v>29561945</v>
      </c>
      <c r="D9369" t="s">
        <v>8</v>
      </c>
      <c r="E9369">
        <v>23</v>
      </c>
      <c r="F9369" t="s">
        <v>12160</v>
      </c>
      <c r="G9369">
        <v>1.0615871612000001</v>
      </c>
    </row>
    <row r="9370" spans="1:7" x14ac:dyDescent="0.2">
      <c r="A9370" t="str">
        <f t="shared" si="796"/>
        <v>NDNL2</v>
      </c>
      <c r="B9370" t="s">
        <v>514</v>
      </c>
      <c r="C9370">
        <v>29561992</v>
      </c>
      <c r="D9370" t="s">
        <v>8</v>
      </c>
      <c r="E9370">
        <v>23</v>
      </c>
      <c r="F9370" t="s">
        <v>12161</v>
      </c>
      <c r="G9370">
        <v>1.1004016303699999</v>
      </c>
    </row>
    <row r="9371" spans="1:7" x14ac:dyDescent="0.2">
      <c r="A9371" t="str">
        <f t="shared" si="796"/>
        <v>NDNL2</v>
      </c>
      <c r="B9371" t="s">
        <v>514</v>
      </c>
      <c r="C9371">
        <v>29561999</v>
      </c>
      <c r="D9371" t="s">
        <v>8</v>
      </c>
      <c r="E9371">
        <v>23</v>
      </c>
      <c r="F9371" t="s">
        <v>12162</v>
      </c>
      <c r="G9371">
        <v>1.6341406104600002E-2</v>
      </c>
    </row>
    <row r="9372" spans="1:7" x14ac:dyDescent="0.2">
      <c r="A9372" t="str">
        <f t="shared" si="796"/>
        <v>NDNL2</v>
      </c>
      <c r="B9372" t="s">
        <v>514</v>
      </c>
      <c r="C9372">
        <v>29562062</v>
      </c>
      <c r="D9372" t="s">
        <v>8</v>
      </c>
      <c r="E9372">
        <v>23</v>
      </c>
      <c r="F9372" t="s">
        <v>12163</v>
      </c>
      <c r="G9372">
        <v>0.43903582363499999</v>
      </c>
    </row>
    <row r="9373" spans="1:7" x14ac:dyDescent="0.2">
      <c r="A9373" t="str">
        <f t="shared" si="796"/>
        <v>NDNL2</v>
      </c>
      <c r="B9373" t="s">
        <v>514</v>
      </c>
      <c r="C9373">
        <v>29562070</v>
      </c>
      <c r="D9373" t="s">
        <v>8</v>
      </c>
      <c r="E9373">
        <v>24</v>
      </c>
      <c r="F9373" t="s">
        <v>12164</v>
      </c>
      <c r="G9373">
        <v>0.47679275989600001</v>
      </c>
    </row>
    <row r="9374" spans="1:7" x14ac:dyDescent="0.2">
      <c r="A9374" t="str">
        <f t="shared" si="796"/>
        <v>NDNL2</v>
      </c>
      <c r="B9374" t="s">
        <v>514</v>
      </c>
      <c r="C9374">
        <v>29561751</v>
      </c>
      <c r="D9374" t="s">
        <v>3</v>
      </c>
      <c r="E9374">
        <v>24</v>
      </c>
      <c r="F9374" t="s">
        <v>12165</v>
      </c>
      <c r="G9374">
        <v>0.10817137242700001</v>
      </c>
    </row>
    <row r="9375" spans="1:7" x14ac:dyDescent="0.2">
      <c r="A9375" t="str">
        <f t="shared" si="796"/>
        <v>NDNL2</v>
      </c>
      <c r="B9375" t="s">
        <v>514</v>
      </c>
      <c r="C9375">
        <v>29561824</v>
      </c>
      <c r="D9375" t="s">
        <v>3</v>
      </c>
      <c r="E9375">
        <v>23</v>
      </c>
      <c r="F9375" t="s">
        <v>12166</v>
      </c>
      <c r="G9375">
        <v>0.54777097863199997</v>
      </c>
    </row>
    <row r="9376" spans="1:7" x14ac:dyDescent="0.2">
      <c r="A9376" t="str">
        <f t="shared" ref="A9376:A9385" si="797">"NDRG3"</f>
        <v>NDRG3</v>
      </c>
      <c r="B9376" t="s">
        <v>352</v>
      </c>
      <c r="C9376">
        <v>35374392</v>
      </c>
      <c r="D9376" t="s">
        <v>3</v>
      </c>
      <c r="E9376">
        <v>23</v>
      </c>
      <c r="F9376" t="s">
        <v>12167</v>
      </c>
      <c r="G9376">
        <v>1.0092448920399999</v>
      </c>
    </row>
    <row r="9377" spans="1:7" x14ac:dyDescent="0.2">
      <c r="A9377" t="str">
        <f t="shared" si="797"/>
        <v>NDRG3</v>
      </c>
      <c r="B9377" t="s">
        <v>352</v>
      </c>
      <c r="C9377">
        <v>35374298</v>
      </c>
      <c r="D9377" t="s">
        <v>3</v>
      </c>
      <c r="E9377">
        <v>24</v>
      </c>
      <c r="F9377" t="s">
        <v>12168</v>
      </c>
      <c r="G9377">
        <v>0.28347014178300001</v>
      </c>
    </row>
    <row r="9378" spans="1:7" x14ac:dyDescent="0.2">
      <c r="A9378" t="str">
        <f t="shared" si="797"/>
        <v>NDRG3</v>
      </c>
      <c r="B9378" t="s">
        <v>352</v>
      </c>
      <c r="C9378">
        <v>35374180</v>
      </c>
      <c r="D9378" t="s">
        <v>3</v>
      </c>
      <c r="E9378">
        <v>24</v>
      </c>
      <c r="F9378" t="s">
        <v>12169</v>
      </c>
      <c r="G9378">
        <v>9.1358371860600002E-2</v>
      </c>
    </row>
    <row r="9379" spans="1:7" x14ac:dyDescent="0.2">
      <c r="A9379" t="str">
        <f t="shared" si="797"/>
        <v>NDRG3</v>
      </c>
      <c r="B9379" t="s">
        <v>352</v>
      </c>
      <c r="C9379">
        <v>35374371</v>
      </c>
      <c r="D9379" t="s">
        <v>8</v>
      </c>
      <c r="E9379">
        <v>24</v>
      </c>
      <c r="F9379" t="s">
        <v>12170</v>
      </c>
      <c r="G9379">
        <v>0.45376278053500002</v>
      </c>
    </row>
    <row r="9380" spans="1:7" x14ac:dyDescent="0.2">
      <c r="A9380" t="str">
        <f t="shared" si="797"/>
        <v>NDRG3</v>
      </c>
      <c r="B9380" t="s">
        <v>352</v>
      </c>
      <c r="C9380">
        <v>35374365</v>
      </c>
      <c r="D9380" t="s">
        <v>8</v>
      </c>
      <c r="E9380">
        <v>23</v>
      </c>
      <c r="F9380" t="s">
        <v>12171</v>
      </c>
      <c r="G9380">
        <v>-0.17105597888400001</v>
      </c>
    </row>
    <row r="9381" spans="1:7" x14ac:dyDescent="0.2">
      <c r="A9381" t="str">
        <f t="shared" si="797"/>
        <v>NDRG3</v>
      </c>
      <c r="B9381" t="s">
        <v>352</v>
      </c>
      <c r="C9381">
        <v>35374404</v>
      </c>
      <c r="D9381" t="s">
        <v>8</v>
      </c>
      <c r="E9381">
        <v>22</v>
      </c>
      <c r="F9381" t="s">
        <v>12172</v>
      </c>
      <c r="G9381">
        <v>0.38933006979099999</v>
      </c>
    </row>
    <row r="9382" spans="1:7" x14ac:dyDescent="0.2">
      <c r="A9382" t="str">
        <f t="shared" si="797"/>
        <v>NDRG3</v>
      </c>
      <c r="B9382" t="s">
        <v>352</v>
      </c>
      <c r="C9382">
        <v>35374452</v>
      </c>
      <c r="D9382" t="s">
        <v>8</v>
      </c>
      <c r="E9382">
        <v>24</v>
      </c>
      <c r="F9382" t="s">
        <v>12173</v>
      </c>
      <c r="G9382">
        <v>0.99131418650299996</v>
      </c>
    </row>
    <row r="9383" spans="1:7" x14ac:dyDescent="0.2">
      <c r="A9383" t="str">
        <f t="shared" si="797"/>
        <v>NDRG3</v>
      </c>
      <c r="B9383" t="s">
        <v>352</v>
      </c>
      <c r="C9383">
        <v>35374458</v>
      </c>
      <c r="D9383" t="s">
        <v>8</v>
      </c>
      <c r="E9383">
        <v>24</v>
      </c>
      <c r="F9383" t="s">
        <v>12174</v>
      </c>
      <c r="G9383">
        <v>0.68400688107499996</v>
      </c>
    </row>
    <row r="9384" spans="1:7" x14ac:dyDescent="0.2">
      <c r="A9384" t="str">
        <f t="shared" si="797"/>
        <v>NDRG3</v>
      </c>
      <c r="B9384" t="s">
        <v>352</v>
      </c>
      <c r="C9384">
        <v>35374278</v>
      </c>
      <c r="D9384" t="s">
        <v>8</v>
      </c>
      <c r="E9384">
        <v>24</v>
      </c>
      <c r="F9384" t="s">
        <v>12175</v>
      </c>
      <c r="G9384">
        <v>0.99944092145300001</v>
      </c>
    </row>
    <row r="9385" spans="1:7" x14ac:dyDescent="0.2">
      <c r="A9385" t="str">
        <f t="shared" si="797"/>
        <v>NDRG3</v>
      </c>
      <c r="B9385" t="s">
        <v>352</v>
      </c>
      <c r="C9385">
        <v>35374338</v>
      </c>
      <c r="D9385" t="s">
        <v>8</v>
      </c>
      <c r="E9385">
        <v>24</v>
      </c>
      <c r="F9385" t="s">
        <v>12176</v>
      </c>
      <c r="G9385">
        <v>0.90869227959499999</v>
      </c>
    </row>
    <row r="9386" spans="1:7" x14ac:dyDescent="0.2">
      <c r="A9386" t="str">
        <f t="shared" ref="A9386:A9395" si="798">"NDUFA1"</f>
        <v>NDUFA1</v>
      </c>
      <c r="B9386" t="s">
        <v>172</v>
      </c>
      <c r="C9386">
        <v>119005458</v>
      </c>
      <c r="D9386" t="s">
        <v>8</v>
      </c>
      <c r="E9386">
        <v>24</v>
      </c>
      <c r="F9386" t="s">
        <v>12177</v>
      </c>
      <c r="G9386">
        <v>1.21678562004</v>
      </c>
    </row>
    <row r="9387" spans="1:7" x14ac:dyDescent="0.2">
      <c r="A9387" t="str">
        <f t="shared" si="798"/>
        <v>NDUFA1</v>
      </c>
      <c r="B9387" t="s">
        <v>172</v>
      </c>
      <c r="C9387">
        <v>119005464</v>
      </c>
      <c r="D9387" t="s">
        <v>8</v>
      </c>
      <c r="E9387">
        <v>24</v>
      </c>
      <c r="F9387" t="s">
        <v>12178</v>
      </c>
      <c r="G9387">
        <v>6.4229086770699995E-2</v>
      </c>
    </row>
    <row r="9388" spans="1:7" x14ac:dyDescent="0.2">
      <c r="A9388" t="str">
        <f t="shared" si="798"/>
        <v>NDUFA1</v>
      </c>
      <c r="B9388" t="s">
        <v>172</v>
      </c>
      <c r="C9388">
        <v>119005704</v>
      </c>
      <c r="D9388" t="s">
        <v>3</v>
      </c>
      <c r="E9388">
        <v>23</v>
      </c>
      <c r="F9388" t="s">
        <v>12179</v>
      </c>
      <c r="G9388">
        <v>-3.7898877133199997E-2</v>
      </c>
    </row>
    <row r="9389" spans="1:7" x14ac:dyDescent="0.2">
      <c r="A9389" t="str">
        <f t="shared" si="798"/>
        <v>NDUFA1</v>
      </c>
      <c r="B9389" t="s">
        <v>172</v>
      </c>
      <c r="C9389">
        <v>119005628</v>
      </c>
      <c r="D9389" t="s">
        <v>3</v>
      </c>
      <c r="E9389">
        <v>24</v>
      </c>
      <c r="F9389" t="s">
        <v>12180</v>
      </c>
      <c r="G9389">
        <v>0.97894946878199995</v>
      </c>
    </row>
    <row r="9390" spans="1:7" x14ac:dyDescent="0.2">
      <c r="A9390" t="str">
        <f t="shared" si="798"/>
        <v>NDUFA1</v>
      </c>
      <c r="B9390" t="s">
        <v>172</v>
      </c>
      <c r="C9390">
        <v>119005454</v>
      </c>
      <c r="D9390" t="s">
        <v>3</v>
      </c>
      <c r="E9390">
        <v>25</v>
      </c>
      <c r="F9390" t="s">
        <v>12181</v>
      </c>
      <c r="G9390">
        <v>-3.4362404523900002E-3</v>
      </c>
    </row>
    <row r="9391" spans="1:7" x14ac:dyDescent="0.2">
      <c r="A9391" t="str">
        <f t="shared" si="798"/>
        <v>NDUFA1</v>
      </c>
      <c r="B9391" t="s">
        <v>172</v>
      </c>
      <c r="C9391">
        <v>119005445</v>
      </c>
      <c r="D9391" t="s">
        <v>3</v>
      </c>
      <c r="E9391">
        <v>25</v>
      </c>
      <c r="F9391" t="s">
        <v>12182</v>
      </c>
      <c r="G9391">
        <v>0.80426491117900001</v>
      </c>
    </row>
    <row r="9392" spans="1:7" x14ac:dyDescent="0.2">
      <c r="A9392" t="str">
        <f t="shared" si="798"/>
        <v>NDUFA1</v>
      </c>
      <c r="B9392" t="s">
        <v>172</v>
      </c>
      <c r="C9392">
        <v>119005427</v>
      </c>
      <c r="D9392" t="s">
        <v>3</v>
      </c>
      <c r="E9392">
        <v>26</v>
      </c>
      <c r="F9392" t="s">
        <v>12183</v>
      </c>
      <c r="G9392">
        <v>0.26215723401500002</v>
      </c>
    </row>
    <row r="9393" spans="1:7" x14ac:dyDescent="0.2">
      <c r="A9393" t="str">
        <f t="shared" si="798"/>
        <v>NDUFA1</v>
      </c>
      <c r="B9393" t="s">
        <v>172</v>
      </c>
      <c r="C9393">
        <v>119005416</v>
      </c>
      <c r="D9393" t="s">
        <v>3</v>
      </c>
      <c r="E9393">
        <v>27</v>
      </c>
      <c r="F9393" t="s">
        <v>12184</v>
      </c>
      <c r="G9393">
        <v>0.30108949058500001</v>
      </c>
    </row>
    <row r="9394" spans="1:7" x14ac:dyDescent="0.2">
      <c r="A9394" t="str">
        <f t="shared" si="798"/>
        <v>NDUFA1</v>
      </c>
      <c r="B9394" t="s">
        <v>172</v>
      </c>
      <c r="C9394">
        <v>119005407</v>
      </c>
      <c r="D9394" t="s">
        <v>3</v>
      </c>
      <c r="E9394">
        <v>25</v>
      </c>
      <c r="F9394" t="s">
        <v>12185</v>
      </c>
      <c r="G9394">
        <v>4.9699915900699998E-2</v>
      </c>
    </row>
    <row r="9395" spans="1:7" x14ac:dyDescent="0.2">
      <c r="A9395" t="str">
        <f t="shared" si="798"/>
        <v>NDUFA1</v>
      </c>
      <c r="B9395" t="s">
        <v>172</v>
      </c>
      <c r="C9395">
        <v>119005512</v>
      </c>
      <c r="D9395" t="s">
        <v>8</v>
      </c>
      <c r="E9395">
        <v>27</v>
      </c>
      <c r="F9395" t="s">
        <v>12186</v>
      </c>
      <c r="G9395">
        <v>0.20739626567200001</v>
      </c>
    </row>
    <row r="9396" spans="1:7" x14ac:dyDescent="0.2">
      <c r="A9396" t="str">
        <f t="shared" ref="A9396:A9405" si="799">"NDUFA10"</f>
        <v>NDUFA10</v>
      </c>
      <c r="B9396" t="s">
        <v>161</v>
      </c>
      <c r="C9396">
        <v>240964559</v>
      </c>
      <c r="D9396" t="s">
        <v>3</v>
      </c>
      <c r="E9396">
        <v>23</v>
      </c>
      <c r="F9396" t="s">
        <v>12187</v>
      </c>
      <c r="G9396">
        <v>0.87227496490800005</v>
      </c>
    </row>
    <row r="9397" spans="1:7" x14ac:dyDescent="0.2">
      <c r="A9397" t="str">
        <f t="shared" si="799"/>
        <v>NDUFA10</v>
      </c>
      <c r="B9397" t="s">
        <v>161</v>
      </c>
      <c r="C9397">
        <v>240964656</v>
      </c>
      <c r="D9397" t="s">
        <v>3</v>
      </c>
      <c r="E9397">
        <v>24</v>
      </c>
      <c r="F9397" t="s">
        <v>12188</v>
      </c>
      <c r="G9397">
        <v>4.2688120271400003E-2</v>
      </c>
    </row>
    <row r="9398" spans="1:7" x14ac:dyDescent="0.2">
      <c r="A9398" t="str">
        <f t="shared" si="799"/>
        <v>NDUFA10</v>
      </c>
      <c r="B9398" t="s">
        <v>161</v>
      </c>
      <c r="C9398">
        <v>240964724</v>
      </c>
      <c r="D9398" t="s">
        <v>3</v>
      </c>
      <c r="E9398">
        <v>24</v>
      </c>
      <c r="F9398" t="s">
        <v>12189</v>
      </c>
      <c r="G9398">
        <v>0.66105082439899998</v>
      </c>
    </row>
    <row r="9399" spans="1:7" x14ac:dyDescent="0.2">
      <c r="A9399" t="str">
        <f t="shared" si="799"/>
        <v>NDUFA10</v>
      </c>
      <c r="B9399" t="s">
        <v>161</v>
      </c>
      <c r="C9399">
        <v>240964773</v>
      </c>
      <c r="D9399" t="s">
        <v>3</v>
      </c>
      <c r="E9399">
        <v>24</v>
      </c>
      <c r="F9399" t="s">
        <v>12190</v>
      </c>
      <c r="G9399">
        <v>-8.5627995457800005E-2</v>
      </c>
    </row>
    <row r="9400" spans="1:7" x14ac:dyDescent="0.2">
      <c r="A9400" t="str">
        <f t="shared" si="799"/>
        <v>NDUFA10</v>
      </c>
      <c r="B9400" t="s">
        <v>161</v>
      </c>
      <c r="C9400">
        <v>240964760</v>
      </c>
      <c r="D9400" t="s">
        <v>8</v>
      </c>
      <c r="E9400">
        <v>24</v>
      </c>
      <c r="F9400" t="s">
        <v>12191</v>
      </c>
      <c r="G9400">
        <v>1.0498564802699999</v>
      </c>
    </row>
    <row r="9401" spans="1:7" x14ac:dyDescent="0.2">
      <c r="A9401" t="str">
        <f t="shared" si="799"/>
        <v>NDUFA10</v>
      </c>
      <c r="B9401" t="s">
        <v>161</v>
      </c>
      <c r="C9401">
        <v>240964564</v>
      </c>
      <c r="D9401" t="s">
        <v>8</v>
      </c>
      <c r="E9401">
        <v>24</v>
      </c>
      <c r="F9401" t="s">
        <v>12192</v>
      </c>
      <c r="G9401">
        <v>0.24153247764399999</v>
      </c>
    </row>
    <row r="9402" spans="1:7" x14ac:dyDescent="0.2">
      <c r="A9402" t="str">
        <f t="shared" si="799"/>
        <v>NDUFA10</v>
      </c>
      <c r="B9402" t="s">
        <v>161</v>
      </c>
      <c r="C9402">
        <v>240964703</v>
      </c>
      <c r="D9402" t="s">
        <v>8</v>
      </c>
      <c r="E9402">
        <v>24</v>
      </c>
      <c r="F9402" t="s">
        <v>12193</v>
      </c>
      <c r="G9402">
        <v>0.98828993578699997</v>
      </c>
    </row>
    <row r="9403" spans="1:7" x14ac:dyDescent="0.2">
      <c r="A9403" t="str">
        <f t="shared" si="799"/>
        <v>NDUFA10</v>
      </c>
      <c r="B9403" t="s">
        <v>161</v>
      </c>
      <c r="C9403">
        <v>240964846</v>
      </c>
      <c r="D9403" t="s">
        <v>8</v>
      </c>
      <c r="E9403">
        <v>23</v>
      </c>
      <c r="F9403" t="s">
        <v>12194</v>
      </c>
      <c r="G9403">
        <v>2.5076549037999999E-2</v>
      </c>
    </row>
    <row r="9404" spans="1:7" x14ac:dyDescent="0.2">
      <c r="A9404" t="str">
        <f t="shared" si="799"/>
        <v>NDUFA10</v>
      </c>
      <c r="B9404" t="s">
        <v>161</v>
      </c>
      <c r="C9404">
        <v>240964810</v>
      </c>
      <c r="D9404" t="s">
        <v>3</v>
      </c>
      <c r="E9404">
        <v>23</v>
      </c>
      <c r="F9404" t="s">
        <v>12195</v>
      </c>
      <c r="G9404">
        <v>0.198200222905</v>
      </c>
    </row>
    <row r="9405" spans="1:7" x14ac:dyDescent="0.2">
      <c r="A9405" t="str">
        <f t="shared" si="799"/>
        <v>NDUFA10</v>
      </c>
      <c r="B9405" t="s">
        <v>161</v>
      </c>
      <c r="C9405">
        <v>240964523</v>
      </c>
      <c r="D9405" t="s">
        <v>3</v>
      </c>
      <c r="E9405">
        <v>24</v>
      </c>
      <c r="F9405" t="s">
        <v>12196</v>
      </c>
      <c r="G9405">
        <v>0.96185358393999998</v>
      </c>
    </row>
    <row r="9406" spans="1:7" x14ac:dyDescent="0.2">
      <c r="A9406" t="str">
        <f t="shared" ref="A9406:A9415" si="800">"NDUFA2"</f>
        <v>NDUFA2</v>
      </c>
      <c r="B9406" t="s">
        <v>64</v>
      </c>
      <c r="C9406">
        <v>140027164</v>
      </c>
      <c r="D9406" t="s">
        <v>3</v>
      </c>
      <c r="E9406">
        <v>23</v>
      </c>
      <c r="F9406" t="s">
        <v>12197</v>
      </c>
      <c r="G9406">
        <v>0.55952256294799996</v>
      </c>
    </row>
    <row r="9407" spans="1:7" x14ac:dyDescent="0.2">
      <c r="A9407" t="str">
        <f t="shared" si="800"/>
        <v>NDUFA2</v>
      </c>
      <c r="B9407" t="s">
        <v>64</v>
      </c>
      <c r="C9407">
        <v>140027158</v>
      </c>
      <c r="D9407" t="s">
        <v>3</v>
      </c>
      <c r="E9407">
        <v>23</v>
      </c>
      <c r="F9407" t="s">
        <v>12198</v>
      </c>
      <c r="G9407">
        <v>1.0537947538200001</v>
      </c>
    </row>
    <row r="9408" spans="1:7" x14ac:dyDescent="0.2">
      <c r="A9408" t="str">
        <f t="shared" si="800"/>
        <v>NDUFA2</v>
      </c>
      <c r="B9408" t="s">
        <v>64</v>
      </c>
      <c r="C9408">
        <v>140027194</v>
      </c>
      <c r="D9408" t="s">
        <v>3</v>
      </c>
      <c r="E9408">
        <v>23</v>
      </c>
      <c r="F9408" t="s">
        <v>12199</v>
      </c>
      <c r="G9408">
        <v>0.90124297624899996</v>
      </c>
    </row>
    <row r="9409" spans="1:7" x14ac:dyDescent="0.2">
      <c r="A9409" t="str">
        <f t="shared" si="800"/>
        <v>NDUFA2</v>
      </c>
      <c r="B9409" t="s">
        <v>64</v>
      </c>
      <c r="C9409">
        <v>140027216</v>
      </c>
      <c r="D9409" t="s">
        <v>3</v>
      </c>
      <c r="E9409">
        <v>22</v>
      </c>
      <c r="F9409" t="s">
        <v>12200</v>
      </c>
      <c r="G9409">
        <v>0.73421841251499997</v>
      </c>
    </row>
    <row r="9410" spans="1:7" x14ac:dyDescent="0.2">
      <c r="A9410" t="str">
        <f t="shared" si="800"/>
        <v>NDUFA2</v>
      </c>
      <c r="B9410" t="s">
        <v>64</v>
      </c>
      <c r="C9410">
        <v>140027105</v>
      </c>
      <c r="D9410" t="s">
        <v>8</v>
      </c>
      <c r="E9410">
        <v>22</v>
      </c>
      <c r="F9410" t="s">
        <v>12201</v>
      </c>
      <c r="G9410">
        <v>1.0449622699300001</v>
      </c>
    </row>
    <row r="9411" spans="1:7" x14ac:dyDescent="0.2">
      <c r="A9411" t="str">
        <f t="shared" si="800"/>
        <v>NDUFA2</v>
      </c>
      <c r="B9411" t="s">
        <v>64</v>
      </c>
      <c r="C9411">
        <v>140027234</v>
      </c>
      <c r="D9411" t="s">
        <v>8</v>
      </c>
      <c r="E9411">
        <v>24</v>
      </c>
      <c r="F9411" t="s">
        <v>12202</v>
      </c>
      <c r="G9411">
        <v>0.42884778053700001</v>
      </c>
    </row>
    <row r="9412" spans="1:7" x14ac:dyDescent="0.2">
      <c r="A9412" t="str">
        <f t="shared" si="800"/>
        <v>NDUFA2</v>
      </c>
      <c r="B9412" t="s">
        <v>64</v>
      </c>
      <c r="C9412">
        <v>140027266</v>
      </c>
      <c r="D9412" t="s">
        <v>8</v>
      </c>
      <c r="E9412">
        <v>24</v>
      </c>
      <c r="F9412" t="s">
        <v>12203</v>
      </c>
      <c r="G9412">
        <v>2.35733916664E-2</v>
      </c>
    </row>
    <row r="9413" spans="1:7" x14ac:dyDescent="0.2">
      <c r="A9413" t="str">
        <f t="shared" si="800"/>
        <v>NDUFA2</v>
      </c>
      <c r="B9413" t="s">
        <v>64</v>
      </c>
      <c r="C9413">
        <v>140027323</v>
      </c>
      <c r="D9413" t="s">
        <v>8</v>
      </c>
      <c r="E9413">
        <v>22</v>
      </c>
      <c r="F9413" t="s">
        <v>12204</v>
      </c>
      <c r="G9413">
        <v>3.4407045294899997E-2</v>
      </c>
    </row>
    <row r="9414" spans="1:7" x14ac:dyDescent="0.2">
      <c r="A9414" t="str">
        <f t="shared" si="800"/>
        <v>NDUFA2</v>
      </c>
      <c r="B9414" t="s">
        <v>64</v>
      </c>
      <c r="C9414">
        <v>140027125</v>
      </c>
      <c r="D9414" t="s">
        <v>3</v>
      </c>
      <c r="E9414">
        <v>24</v>
      </c>
      <c r="F9414" t="s">
        <v>12205</v>
      </c>
      <c r="G9414">
        <v>2.3139697285799999E-2</v>
      </c>
    </row>
    <row r="9415" spans="1:7" x14ac:dyDescent="0.2">
      <c r="A9415" t="str">
        <f t="shared" si="800"/>
        <v>NDUFA2</v>
      </c>
      <c r="B9415" t="s">
        <v>64</v>
      </c>
      <c r="C9415">
        <v>140027135</v>
      </c>
      <c r="D9415" t="s">
        <v>3</v>
      </c>
      <c r="E9415">
        <v>24</v>
      </c>
      <c r="F9415" t="s">
        <v>12206</v>
      </c>
      <c r="G9415">
        <v>0.58621592702000003</v>
      </c>
    </row>
    <row r="9416" spans="1:7" x14ac:dyDescent="0.2">
      <c r="A9416" t="str">
        <f t="shared" ref="A9416:A9425" si="801">"NDUFA8"</f>
        <v>NDUFA8</v>
      </c>
      <c r="B9416" t="s">
        <v>15</v>
      </c>
      <c r="C9416">
        <v>124921808</v>
      </c>
      <c r="D9416" t="s">
        <v>3</v>
      </c>
      <c r="E9416">
        <v>24</v>
      </c>
      <c r="F9416" t="s">
        <v>12207</v>
      </c>
      <c r="G9416">
        <v>0.108975546627</v>
      </c>
    </row>
    <row r="9417" spans="1:7" x14ac:dyDescent="0.2">
      <c r="A9417" t="str">
        <f t="shared" si="801"/>
        <v>NDUFA8</v>
      </c>
      <c r="B9417" t="s">
        <v>15</v>
      </c>
      <c r="C9417">
        <v>124921949</v>
      </c>
      <c r="D9417" t="s">
        <v>3</v>
      </c>
      <c r="E9417">
        <v>22</v>
      </c>
      <c r="F9417" t="s">
        <v>12208</v>
      </c>
      <c r="G9417">
        <v>0.128628094798</v>
      </c>
    </row>
    <row r="9418" spans="1:7" x14ac:dyDescent="0.2">
      <c r="A9418" t="str">
        <f t="shared" si="801"/>
        <v>NDUFA8</v>
      </c>
      <c r="B9418" t="s">
        <v>15</v>
      </c>
      <c r="C9418">
        <v>124921973</v>
      </c>
      <c r="D9418" t="s">
        <v>3</v>
      </c>
      <c r="E9418">
        <v>24</v>
      </c>
      <c r="F9418" t="s">
        <v>12209</v>
      </c>
      <c r="G9418">
        <v>1.11462940688</v>
      </c>
    </row>
    <row r="9419" spans="1:7" x14ac:dyDescent="0.2">
      <c r="A9419" t="str">
        <f t="shared" si="801"/>
        <v>NDUFA8</v>
      </c>
      <c r="B9419" t="s">
        <v>15</v>
      </c>
      <c r="C9419">
        <v>124922003</v>
      </c>
      <c r="D9419" t="s">
        <v>3</v>
      </c>
      <c r="E9419">
        <v>24</v>
      </c>
      <c r="F9419" t="s">
        <v>12210</v>
      </c>
      <c r="G9419">
        <v>0.95388151614500005</v>
      </c>
    </row>
    <row r="9420" spans="1:7" x14ac:dyDescent="0.2">
      <c r="A9420" t="str">
        <f t="shared" si="801"/>
        <v>NDUFA8</v>
      </c>
      <c r="B9420" t="s">
        <v>15</v>
      </c>
      <c r="C9420">
        <v>124922010</v>
      </c>
      <c r="D9420" t="s">
        <v>3</v>
      </c>
      <c r="E9420">
        <v>23</v>
      </c>
      <c r="F9420" t="s">
        <v>12211</v>
      </c>
      <c r="G9420">
        <v>0.93148907697000005</v>
      </c>
    </row>
    <row r="9421" spans="1:7" x14ac:dyDescent="0.2">
      <c r="A9421" t="str">
        <f t="shared" si="801"/>
        <v>NDUFA8</v>
      </c>
      <c r="B9421" t="s">
        <v>15</v>
      </c>
      <c r="C9421">
        <v>124922064</v>
      </c>
      <c r="D9421" t="s">
        <v>3</v>
      </c>
      <c r="E9421">
        <v>23</v>
      </c>
      <c r="F9421" t="s">
        <v>12212</v>
      </c>
      <c r="G9421">
        <v>6.0841937742200002E-2</v>
      </c>
    </row>
    <row r="9422" spans="1:7" x14ac:dyDescent="0.2">
      <c r="A9422" t="str">
        <f t="shared" si="801"/>
        <v>NDUFA8</v>
      </c>
      <c r="B9422" t="s">
        <v>15</v>
      </c>
      <c r="C9422">
        <v>124922107</v>
      </c>
      <c r="D9422" t="s">
        <v>8</v>
      </c>
      <c r="E9422">
        <v>23</v>
      </c>
      <c r="F9422" t="s">
        <v>12213</v>
      </c>
      <c r="G9422">
        <v>0.38037896357500001</v>
      </c>
    </row>
    <row r="9423" spans="1:7" x14ac:dyDescent="0.2">
      <c r="A9423" t="str">
        <f t="shared" si="801"/>
        <v>NDUFA8</v>
      </c>
      <c r="B9423" t="s">
        <v>15</v>
      </c>
      <c r="C9423">
        <v>124921852</v>
      </c>
      <c r="D9423" t="s">
        <v>3</v>
      </c>
      <c r="E9423">
        <v>24</v>
      </c>
      <c r="F9423" t="s">
        <v>12214</v>
      </c>
      <c r="G9423">
        <v>0.57805939894699998</v>
      </c>
    </row>
    <row r="9424" spans="1:7" x14ac:dyDescent="0.2">
      <c r="A9424" t="str">
        <f t="shared" si="801"/>
        <v>NDUFA8</v>
      </c>
      <c r="B9424" t="s">
        <v>15</v>
      </c>
      <c r="C9424">
        <v>124921830</v>
      </c>
      <c r="D9424" t="s">
        <v>3</v>
      </c>
      <c r="E9424">
        <v>24</v>
      </c>
      <c r="F9424" t="s">
        <v>12215</v>
      </c>
      <c r="G9424">
        <v>0.83819183205100001</v>
      </c>
    </row>
    <row r="9425" spans="1:7" x14ac:dyDescent="0.2">
      <c r="A9425" t="str">
        <f t="shared" si="801"/>
        <v>NDUFA8</v>
      </c>
      <c r="B9425" t="s">
        <v>15</v>
      </c>
      <c r="C9425">
        <v>124921883</v>
      </c>
      <c r="D9425" t="s">
        <v>3</v>
      </c>
      <c r="E9425">
        <v>23</v>
      </c>
      <c r="F9425" t="s">
        <v>12216</v>
      </c>
      <c r="G9425">
        <v>0.38901050899900003</v>
      </c>
    </row>
    <row r="9426" spans="1:7" x14ac:dyDescent="0.2">
      <c r="A9426" t="str">
        <f t="shared" ref="A9426:A9435" si="802">"NDUFA9"</f>
        <v>NDUFA9</v>
      </c>
      <c r="B9426" t="s">
        <v>140</v>
      </c>
      <c r="C9426">
        <v>4758285</v>
      </c>
      <c r="D9426" t="s">
        <v>8</v>
      </c>
      <c r="E9426">
        <v>24</v>
      </c>
      <c r="F9426" t="s">
        <v>12217</v>
      </c>
      <c r="G9426">
        <v>2.2060408434199999E-2</v>
      </c>
    </row>
    <row r="9427" spans="1:7" x14ac:dyDescent="0.2">
      <c r="A9427" t="str">
        <f t="shared" si="802"/>
        <v>NDUFA9</v>
      </c>
      <c r="B9427" t="s">
        <v>140</v>
      </c>
      <c r="C9427">
        <v>4758275</v>
      </c>
      <c r="D9427" t="s">
        <v>8</v>
      </c>
      <c r="E9427">
        <v>23</v>
      </c>
      <c r="F9427" t="s">
        <v>12218</v>
      </c>
      <c r="G9427">
        <v>0.70727616433200002</v>
      </c>
    </row>
    <row r="9428" spans="1:7" x14ac:dyDescent="0.2">
      <c r="A9428" t="str">
        <f t="shared" si="802"/>
        <v>NDUFA9</v>
      </c>
      <c r="B9428" t="s">
        <v>140</v>
      </c>
      <c r="C9428">
        <v>4758351</v>
      </c>
      <c r="D9428" t="s">
        <v>3</v>
      </c>
      <c r="E9428">
        <v>22</v>
      </c>
      <c r="F9428" t="s">
        <v>12219</v>
      </c>
      <c r="G9428">
        <v>0.91759977982399998</v>
      </c>
    </row>
    <row r="9429" spans="1:7" x14ac:dyDescent="0.2">
      <c r="A9429" t="str">
        <f t="shared" si="802"/>
        <v>NDUFA9</v>
      </c>
      <c r="B9429" t="s">
        <v>140</v>
      </c>
      <c r="C9429">
        <v>4758484</v>
      </c>
      <c r="D9429" t="s">
        <v>8</v>
      </c>
      <c r="E9429">
        <v>23</v>
      </c>
      <c r="F9429" t="s">
        <v>12220</v>
      </c>
      <c r="G9429">
        <v>0.97777761377000005</v>
      </c>
    </row>
    <row r="9430" spans="1:7" x14ac:dyDescent="0.2">
      <c r="A9430" t="str">
        <f t="shared" si="802"/>
        <v>NDUFA9</v>
      </c>
      <c r="B9430" t="s">
        <v>140</v>
      </c>
      <c r="C9430">
        <v>4758453</v>
      </c>
      <c r="D9430" t="s">
        <v>8</v>
      </c>
      <c r="E9430">
        <v>24</v>
      </c>
      <c r="F9430" t="s">
        <v>12221</v>
      </c>
      <c r="G9430">
        <v>0.50917242742299995</v>
      </c>
    </row>
    <row r="9431" spans="1:7" x14ac:dyDescent="0.2">
      <c r="A9431" t="str">
        <f t="shared" si="802"/>
        <v>NDUFA9</v>
      </c>
      <c r="B9431" t="s">
        <v>140</v>
      </c>
      <c r="C9431">
        <v>4758490</v>
      </c>
      <c r="D9431" t="s">
        <v>3</v>
      </c>
      <c r="E9431">
        <v>24</v>
      </c>
      <c r="F9431" t="s">
        <v>12222</v>
      </c>
      <c r="G9431">
        <v>1.0734195816800001</v>
      </c>
    </row>
    <row r="9432" spans="1:7" x14ac:dyDescent="0.2">
      <c r="A9432" t="str">
        <f t="shared" si="802"/>
        <v>NDUFA9</v>
      </c>
      <c r="B9432" t="s">
        <v>140</v>
      </c>
      <c r="C9432">
        <v>4758397</v>
      </c>
      <c r="D9432" t="s">
        <v>8</v>
      </c>
      <c r="E9432">
        <v>24</v>
      </c>
      <c r="F9432" t="s">
        <v>12223</v>
      </c>
      <c r="G9432">
        <v>0.27712696846000001</v>
      </c>
    </row>
    <row r="9433" spans="1:7" x14ac:dyDescent="0.2">
      <c r="A9433" t="str">
        <f t="shared" si="802"/>
        <v>NDUFA9</v>
      </c>
      <c r="B9433" t="s">
        <v>140</v>
      </c>
      <c r="C9433">
        <v>4758370</v>
      </c>
      <c r="D9433" t="s">
        <v>8</v>
      </c>
      <c r="E9433">
        <v>24</v>
      </c>
      <c r="F9433" t="s">
        <v>12224</v>
      </c>
      <c r="G9433">
        <v>5.2903554678000002E-2</v>
      </c>
    </row>
    <row r="9434" spans="1:7" x14ac:dyDescent="0.2">
      <c r="A9434" t="str">
        <f t="shared" si="802"/>
        <v>NDUFA9</v>
      </c>
      <c r="B9434" t="s">
        <v>140</v>
      </c>
      <c r="C9434">
        <v>4758360</v>
      </c>
      <c r="D9434" t="s">
        <v>8</v>
      </c>
      <c r="E9434">
        <v>25</v>
      </c>
      <c r="F9434" t="s">
        <v>12225</v>
      </c>
      <c r="G9434">
        <v>0.94880280455400001</v>
      </c>
    </row>
    <row r="9435" spans="1:7" x14ac:dyDescent="0.2">
      <c r="A9435" t="str">
        <f t="shared" si="802"/>
        <v>NDUFA9</v>
      </c>
      <c r="B9435" t="s">
        <v>140</v>
      </c>
      <c r="C9435">
        <v>4758409</v>
      </c>
      <c r="D9435" t="s">
        <v>8</v>
      </c>
      <c r="E9435">
        <v>24</v>
      </c>
      <c r="F9435" t="s">
        <v>12226</v>
      </c>
      <c r="G9435">
        <v>0.109748787035</v>
      </c>
    </row>
    <row r="9436" spans="1:7" x14ac:dyDescent="0.2">
      <c r="A9436" t="str">
        <f t="shared" ref="A9436:A9445" si="803">"NDUFAB1"</f>
        <v>NDUFAB1</v>
      </c>
      <c r="B9436" t="s">
        <v>273</v>
      </c>
      <c r="C9436">
        <v>23607432</v>
      </c>
      <c r="D9436" t="s">
        <v>3</v>
      </c>
      <c r="E9436">
        <v>23</v>
      </c>
      <c r="F9436" t="s">
        <v>12227</v>
      </c>
      <c r="G9436">
        <v>1.16311170946E-2</v>
      </c>
    </row>
    <row r="9437" spans="1:7" x14ac:dyDescent="0.2">
      <c r="A9437" t="str">
        <f t="shared" si="803"/>
        <v>NDUFAB1</v>
      </c>
      <c r="B9437" t="s">
        <v>273</v>
      </c>
      <c r="C9437">
        <v>23607479</v>
      </c>
      <c r="D9437" t="s">
        <v>3</v>
      </c>
      <c r="E9437">
        <v>23</v>
      </c>
      <c r="F9437" t="s">
        <v>12228</v>
      </c>
      <c r="G9437">
        <v>0.53028723282800005</v>
      </c>
    </row>
    <row r="9438" spans="1:7" x14ac:dyDescent="0.2">
      <c r="A9438" t="str">
        <f t="shared" si="803"/>
        <v>NDUFAB1</v>
      </c>
      <c r="B9438" t="s">
        <v>273</v>
      </c>
      <c r="C9438">
        <v>23607532</v>
      </c>
      <c r="D9438" t="s">
        <v>3</v>
      </c>
      <c r="E9438">
        <v>23</v>
      </c>
      <c r="F9438" t="s">
        <v>12229</v>
      </c>
      <c r="G9438">
        <v>5.9042707317899998E-2</v>
      </c>
    </row>
    <row r="9439" spans="1:7" x14ac:dyDescent="0.2">
      <c r="A9439" t="str">
        <f t="shared" si="803"/>
        <v>NDUFAB1</v>
      </c>
      <c r="B9439" t="s">
        <v>273</v>
      </c>
      <c r="C9439">
        <v>23607459</v>
      </c>
      <c r="D9439" t="s">
        <v>8</v>
      </c>
      <c r="E9439">
        <v>22</v>
      </c>
      <c r="F9439" t="s">
        <v>12230</v>
      </c>
      <c r="G9439">
        <v>1.16704835611E-2</v>
      </c>
    </row>
    <row r="9440" spans="1:7" x14ac:dyDescent="0.2">
      <c r="A9440" t="str">
        <f t="shared" si="803"/>
        <v>NDUFAB1</v>
      </c>
      <c r="B9440" t="s">
        <v>273</v>
      </c>
      <c r="C9440">
        <v>23607510</v>
      </c>
      <c r="D9440" t="s">
        <v>8</v>
      </c>
      <c r="E9440">
        <v>24</v>
      </c>
      <c r="F9440" t="s">
        <v>12231</v>
      </c>
      <c r="G9440">
        <v>0.165383913849</v>
      </c>
    </row>
    <row r="9441" spans="1:7" x14ac:dyDescent="0.2">
      <c r="A9441" t="str">
        <f t="shared" si="803"/>
        <v>NDUFAB1</v>
      </c>
      <c r="B9441" t="s">
        <v>273</v>
      </c>
      <c r="C9441">
        <v>23607542</v>
      </c>
      <c r="D9441" t="s">
        <v>8</v>
      </c>
      <c r="E9441">
        <v>24</v>
      </c>
      <c r="F9441" t="s">
        <v>12232</v>
      </c>
      <c r="G9441">
        <v>-4.3256359158799999E-3</v>
      </c>
    </row>
    <row r="9442" spans="1:7" x14ac:dyDescent="0.2">
      <c r="A9442" t="str">
        <f t="shared" si="803"/>
        <v>NDUFAB1</v>
      </c>
      <c r="B9442" t="s">
        <v>273</v>
      </c>
      <c r="C9442">
        <v>23607548</v>
      </c>
      <c r="D9442" t="s">
        <v>8</v>
      </c>
      <c r="E9442">
        <v>24</v>
      </c>
      <c r="F9442" t="s">
        <v>12233</v>
      </c>
      <c r="G9442">
        <v>0.12805384622499999</v>
      </c>
    </row>
    <row r="9443" spans="1:7" x14ac:dyDescent="0.2">
      <c r="A9443" t="str">
        <f t="shared" si="803"/>
        <v>NDUFAB1</v>
      </c>
      <c r="B9443" t="s">
        <v>273</v>
      </c>
      <c r="C9443">
        <v>23607442</v>
      </c>
      <c r="D9443" t="s">
        <v>3</v>
      </c>
      <c r="E9443">
        <v>23</v>
      </c>
      <c r="F9443" t="s">
        <v>12234</v>
      </c>
      <c r="G9443">
        <v>-1.9999429893199999E-2</v>
      </c>
    </row>
    <row r="9444" spans="1:7" x14ac:dyDescent="0.2">
      <c r="A9444" t="str">
        <f t="shared" si="803"/>
        <v>NDUFAB1</v>
      </c>
      <c r="B9444" t="s">
        <v>273</v>
      </c>
      <c r="C9444">
        <v>23607596</v>
      </c>
      <c r="D9444" t="s">
        <v>8</v>
      </c>
      <c r="E9444">
        <v>23</v>
      </c>
      <c r="F9444" t="s">
        <v>12235</v>
      </c>
      <c r="G9444">
        <v>0.64116587511599998</v>
      </c>
    </row>
    <row r="9445" spans="1:7" x14ac:dyDescent="0.2">
      <c r="A9445" t="str">
        <f t="shared" si="803"/>
        <v>NDUFAB1</v>
      </c>
      <c r="B9445" t="s">
        <v>273</v>
      </c>
      <c r="C9445">
        <v>23607588</v>
      </c>
      <c r="D9445" t="s">
        <v>8</v>
      </c>
      <c r="E9445">
        <v>22</v>
      </c>
      <c r="F9445" t="s">
        <v>12236</v>
      </c>
      <c r="G9445">
        <v>1.8285468920600001</v>
      </c>
    </row>
    <row r="9446" spans="1:7" x14ac:dyDescent="0.2">
      <c r="A9446" t="str">
        <f t="shared" ref="A9446:A9455" si="804">"NDUFAF1"</f>
        <v>NDUFAF1</v>
      </c>
      <c r="B9446" t="s">
        <v>514</v>
      </c>
      <c r="C9446">
        <v>41694522</v>
      </c>
      <c r="D9446" t="s">
        <v>8</v>
      </c>
      <c r="E9446">
        <v>23</v>
      </c>
      <c r="F9446" t="s">
        <v>12237</v>
      </c>
      <c r="G9446">
        <v>0.52197729207300003</v>
      </c>
    </row>
    <row r="9447" spans="1:7" x14ac:dyDescent="0.2">
      <c r="A9447" t="str">
        <f t="shared" si="804"/>
        <v>NDUFAF1</v>
      </c>
      <c r="B9447" t="s">
        <v>514</v>
      </c>
      <c r="C9447">
        <v>41694510</v>
      </c>
      <c r="D9447" t="s">
        <v>3</v>
      </c>
      <c r="E9447">
        <v>23</v>
      </c>
      <c r="F9447" t="s">
        <v>12238</v>
      </c>
      <c r="G9447">
        <v>0.275294742127</v>
      </c>
    </row>
    <row r="9448" spans="1:7" x14ac:dyDescent="0.2">
      <c r="A9448" t="str">
        <f t="shared" si="804"/>
        <v>NDUFAF1</v>
      </c>
      <c r="B9448" t="s">
        <v>514</v>
      </c>
      <c r="C9448">
        <v>41694528</v>
      </c>
      <c r="D9448" t="s">
        <v>3</v>
      </c>
      <c r="E9448">
        <v>24</v>
      </c>
      <c r="F9448" t="s">
        <v>12239</v>
      </c>
      <c r="G9448">
        <v>-1.40379715082E-3</v>
      </c>
    </row>
    <row r="9449" spans="1:7" x14ac:dyDescent="0.2">
      <c r="A9449" t="str">
        <f t="shared" si="804"/>
        <v>NDUFAF1</v>
      </c>
      <c r="B9449" t="s">
        <v>514</v>
      </c>
      <c r="C9449">
        <v>41694550</v>
      </c>
      <c r="D9449" t="s">
        <v>3</v>
      </c>
      <c r="E9449">
        <v>24</v>
      </c>
      <c r="F9449" t="s">
        <v>12240</v>
      </c>
      <c r="G9449">
        <v>0.73875061425199995</v>
      </c>
    </row>
    <row r="9450" spans="1:7" x14ac:dyDescent="0.2">
      <c r="A9450" t="str">
        <f t="shared" si="804"/>
        <v>NDUFAF1</v>
      </c>
      <c r="B9450" t="s">
        <v>514</v>
      </c>
      <c r="C9450">
        <v>41694567</v>
      </c>
      <c r="D9450" t="s">
        <v>3</v>
      </c>
      <c r="E9450">
        <v>23</v>
      </c>
      <c r="F9450" t="s">
        <v>12241</v>
      </c>
      <c r="G9450">
        <v>0.38900941665299998</v>
      </c>
    </row>
    <row r="9451" spans="1:7" x14ac:dyDescent="0.2">
      <c r="A9451" t="str">
        <f t="shared" si="804"/>
        <v>NDUFAF1</v>
      </c>
      <c r="B9451" t="s">
        <v>514</v>
      </c>
      <c r="C9451">
        <v>41694607</v>
      </c>
      <c r="D9451" t="s">
        <v>3</v>
      </c>
      <c r="E9451">
        <v>24</v>
      </c>
      <c r="F9451" t="s">
        <v>12242</v>
      </c>
      <c r="G9451">
        <v>1.4958019245</v>
      </c>
    </row>
    <row r="9452" spans="1:7" x14ac:dyDescent="0.2">
      <c r="A9452" t="str">
        <f t="shared" si="804"/>
        <v>NDUFAF1</v>
      </c>
      <c r="B9452" t="s">
        <v>514</v>
      </c>
      <c r="C9452">
        <v>41694646</v>
      </c>
      <c r="D9452" t="s">
        <v>3</v>
      </c>
      <c r="E9452">
        <v>23</v>
      </c>
      <c r="F9452" t="s">
        <v>12243</v>
      </c>
      <c r="G9452">
        <v>0.76009282898499997</v>
      </c>
    </row>
    <row r="9453" spans="1:7" x14ac:dyDescent="0.2">
      <c r="A9453" t="str">
        <f t="shared" si="804"/>
        <v>NDUFAF1</v>
      </c>
      <c r="B9453" t="s">
        <v>514</v>
      </c>
      <c r="C9453">
        <v>41694664</v>
      </c>
      <c r="D9453" t="s">
        <v>3</v>
      </c>
      <c r="E9453">
        <v>24</v>
      </c>
      <c r="F9453" t="s">
        <v>12244</v>
      </c>
      <c r="G9453">
        <v>0.74410524651599996</v>
      </c>
    </row>
    <row r="9454" spans="1:7" x14ac:dyDescent="0.2">
      <c r="A9454" t="str">
        <f t="shared" si="804"/>
        <v>NDUFAF1</v>
      </c>
      <c r="B9454" t="s">
        <v>514</v>
      </c>
      <c r="C9454">
        <v>41694462</v>
      </c>
      <c r="D9454" t="s">
        <v>8</v>
      </c>
      <c r="E9454">
        <v>24</v>
      </c>
      <c r="F9454" t="s">
        <v>12245</v>
      </c>
      <c r="G9454">
        <v>0.57328094780299999</v>
      </c>
    </row>
    <row r="9455" spans="1:7" x14ac:dyDescent="0.2">
      <c r="A9455" t="str">
        <f t="shared" si="804"/>
        <v>NDUFAF1</v>
      </c>
      <c r="B9455" t="s">
        <v>514</v>
      </c>
      <c r="C9455">
        <v>41694559</v>
      </c>
      <c r="D9455" t="s">
        <v>8</v>
      </c>
      <c r="E9455">
        <v>24</v>
      </c>
      <c r="F9455" t="s">
        <v>12246</v>
      </c>
      <c r="G9455">
        <v>-0.14595737152499999</v>
      </c>
    </row>
    <row r="9456" spans="1:7" x14ac:dyDescent="0.2">
      <c r="A9456" t="str">
        <f t="shared" ref="A9456:A9464" si="805">"NDUFAF5"</f>
        <v>NDUFAF5</v>
      </c>
      <c r="B9456" t="s">
        <v>352</v>
      </c>
      <c r="C9456">
        <v>13765860</v>
      </c>
      <c r="D9456" t="s">
        <v>8</v>
      </c>
      <c r="E9456">
        <v>23</v>
      </c>
      <c r="F9456" t="s">
        <v>12247</v>
      </c>
      <c r="G9456">
        <v>6.5976541685599998E-3</v>
      </c>
    </row>
    <row r="9457" spans="1:7" x14ac:dyDescent="0.2">
      <c r="A9457" t="str">
        <f t="shared" si="805"/>
        <v>NDUFAF5</v>
      </c>
      <c r="B9457" t="s">
        <v>352</v>
      </c>
      <c r="C9457">
        <v>13765787</v>
      </c>
      <c r="D9457" t="s">
        <v>8</v>
      </c>
      <c r="E9457">
        <v>24</v>
      </c>
      <c r="F9457" t="s">
        <v>12248</v>
      </c>
      <c r="G9457">
        <v>0.14738977819400001</v>
      </c>
    </row>
    <row r="9458" spans="1:7" x14ac:dyDescent="0.2">
      <c r="A9458" t="str">
        <f t="shared" si="805"/>
        <v>NDUFAF5</v>
      </c>
      <c r="B9458" t="s">
        <v>352</v>
      </c>
      <c r="C9458">
        <v>13765818</v>
      </c>
      <c r="D9458" t="s">
        <v>3</v>
      </c>
      <c r="E9458">
        <v>24</v>
      </c>
      <c r="F9458" t="s">
        <v>12249</v>
      </c>
      <c r="G9458">
        <v>0.119358626417</v>
      </c>
    </row>
    <row r="9459" spans="1:7" x14ac:dyDescent="0.2">
      <c r="A9459" t="str">
        <f t="shared" si="805"/>
        <v>NDUFAF5</v>
      </c>
      <c r="B9459" t="s">
        <v>352</v>
      </c>
      <c r="C9459">
        <v>13765768</v>
      </c>
      <c r="D9459" t="s">
        <v>8</v>
      </c>
      <c r="E9459">
        <v>24</v>
      </c>
      <c r="F9459" t="s">
        <v>12250</v>
      </c>
      <c r="G9459">
        <v>0.730093255562</v>
      </c>
    </row>
    <row r="9460" spans="1:7" x14ac:dyDescent="0.2">
      <c r="A9460" t="str">
        <f t="shared" si="805"/>
        <v>NDUFAF5</v>
      </c>
      <c r="B9460" t="s">
        <v>352</v>
      </c>
      <c r="C9460">
        <v>13765588</v>
      </c>
      <c r="D9460" t="s">
        <v>3</v>
      </c>
      <c r="E9460">
        <v>23</v>
      </c>
      <c r="F9460" t="s">
        <v>12251</v>
      </c>
      <c r="G9460">
        <v>1.0009326791499999</v>
      </c>
    </row>
    <row r="9461" spans="1:7" x14ac:dyDescent="0.2">
      <c r="A9461" t="str">
        <f t="shared" si="805"/>
        <v>NDUFAF5</v>
      </c>
      <c r="B9461" t="s">
        <v>352</v>
      </c>
      <c r="C9461">
        <v>13765563</v>
      </c>
      <c r="D9461" t="s">
        <v>3</v>
      </c>
      <c r="E9461">
        <v>24</v>
      </c>
      <c r="F9461" t="s">
        <v>12252</v>
      </c>
      <c r="G9461">
        <v>0.11471191227499999</v>
      </c>
    </row>
    <row r="9462" spans="1:7" x14ac:dyDescent="0.2">
      <c r="A9462" t="str">
        <f t="shared" si="805"/>
        <v>NDUFAF5</v>
      </c>
      <c r="B9462" t="s">
        <v>352</v>
      </c>
      <c r="C9462">
        <v>13765610</v>
      </c>
      <c r="D9462" t="s">
        <v>3</v>
      </c>
      <c r="E9462">
        <v>23</v>
      </c>
      <c r="F9462" t="s">
        <v>12253</v>
      </c>
      <c r="G9462">
        <v>0.94151316407300001</v>
      </c>
    </row>
    <row r="9463" spans="1:7" x14ac:dyDescent="0.2">
      <c r="A9463" t="str">
        <f t="shared" si="805"/>
        <v>NDUFAF5</v>
      </c>
      <c r="B9463" t="s">
        <v>352</v>
      </c>
      <c r="C9463">
        <v>13765596</v>
      </c>
      <c r="D9463" t="s">
        <v>8</v>
      </c>
      <c r="E9463">
        <v>22</v>
      </c>
      <c r="F9463" t="s">
        <v>12254</v>
      </c>
      <c r="G9463">
        <v>1.05755415677</v>
      </c>
    </row>
    <row r="9464" spans="1:7" x14ac:dyDescent="0.2">
      <c r="A9464" t="str">
        <f t="shared" si="805"/>
        <v>NDUFAF5</v>
      </c>
      <c r="B9464" t="s">
        <v>352</v>
      </c>
      <c r="C9464">
        <v>13765762</v>
      </c>
      <c r="D9464" t="s">
        <v>8</v>
      </c>
      <c r="E9464">
        <v>24</v>
      </c>
      <c r="F9464" t="s">
        <v>12255</v>
      </c>
      <c r="G9464">
        <v>0.66970190844699995</v>
      </c>
    </row>
    <row r="9465" spans="1:7" x14ac:dyDescent="0.2">
      <c r="A9465" t="str">
        <f t="shared" ref="A9465:A9482" si="806">"NDUFB1"</f>
        <v>NDUFB1</v>
      </c>
      <c r="B9465" t="s">
        <v>86</v>
      </c>
      <c r="C9465">
        <v>92587748</v>
      </c>
      <c r="D9465" t="s">
        <v>8</v>
      </c>
      <c r="E9465">
        <v>24</v>
      </c>
      <c r="F9465" t="s">
        <v>12256</v>
      </c>
      <c r="G9465">
        <v>0.12024970378700001</v>
      </c>
    </row>
    <row r="9466" spans="1:7" x14ac:dyDescent="0.2">
      <c r="A9466" t="str">
        <f t="shared" si="806"/>
        <v>NDUFB1</v>
      </c>
      <c r="B9466" t="s">
        <v>86</v>
      </c>
      <c r="C9466">
        <v>92588051</v>
      </c>
      <c r="D9466" t="s">
        <v>8</v>
      </c>
      <c r="E9466">
        <v>23</v>
      </c>
      <c r="F9466" t="s">
        <v>12257</v>
      </c>
      <c r="G9466">
        <v>1.43378704081</v>
      </c>
    </row>
    <row r="9467" spans="1:7" x14ac:dyDescent="0.2">
      <c r="A9467" t="str">
        <f t="shared" si="806"/>
        <v>NDUFB1</v>
      </c>
      <c r="B9467" t="s">
        <v>86</v>
      </c>
      <c r="C9467">
        <v>92587722</v>
      </c>
      <c r="D9467" t="s">
        <v>8</v>
      </c>
      <c r="E9467">
        <v>25</v>
      </c>
      <c r="F9467" t="s">
        <v>12258</v>
      </c>
      <c r="G9467">
        <v>0.113587501434</v>
      </c>
    </row>
    <row r="9468" spans="1:7" x14ac:dyDescent="0.2">
      <c r="A9468" t="str">
        <f t="shared" si="806"/>
        <v>NDUFB1</v>
      </c>
      <c r="B9468" t="s">
        <v>86</v>
      </c>
      <c r="C9468">
        <v>92587734</v>
      </c>
      <c r="D9468" t="s">
        <v>8</v>
      </c>
      <c r="E9468">
        <v>21</v>
      </c>
      <c r="F9468" t="s">
        <v>12259</v>
      </c>
      <c r="G9468">
        <v>6.4041449610099999E-2</v>
      </c>
    </row>
    <row r="9469" spans="1:7" x14ac:dyDescent="0.2">
      <c r="A9469" t="str">
        <f t="shared" si="806"/>
        <v>NDUFB1</v>
      </c>
      <c r="B9469" t="s">
        <v>86</v>
      </c>
      <c r="C9469">
        <v>92587681</v>
      </c>
      <c r="D9469" t="s">
        <v>8</v>
      </c>
      <c r="E9469">
        <v>24</v>
      </c>
      <c r="F9469" t="s">
        <v>12260</v>
      </c>
      <c r="G9469">
        <v>-2.28140439908E-2</v>
      </c>
    </row>
    <row r="9470" spans="1:7" x14ac:dyDescent="0.2">
      <c r="A9470" t="str">
        <f t="shared" si="806"/>
        <v>NDUFB1</v>
      </c>
      <c r="B9470" t="s">
        <v>86</v>
      </c>
      <c r="C9470">
        <v>92587647</v>
      </c>
      <c r="D9470" t="s">
        <v>8</v>
      </c>
      <c r="E9470">
        <v>23</v>
      </c>
      <c r="F9470" t="s">
        <v>12261</v>
      </c>
      <c r="G9470">
        <v>7.6735253000199996E-2</v>
      </c>
    </row>
    <row r="9471" spans="1:7" x14ac:dyDescent="0.2">
      <c r="A9471" t="str">
        <f t="shared" si="806"/>
        <v>NDUFB1</v>
      </c>
      <c r="B9471" t="s">
        <v>86</v>
      </c>
      <c r="C9471">
        <v>92587619</v>
      </c>
      <c r="D9471" t="s">
        <v>8</v>
      </c>
      <c r="E9471">
        <v>25</v>
      </c>
      <c r="F9471" t="s">
        <v>12262</v>
      </c>
      <c r="G9471">
        <v>-0.17892161611400001</v>
      </c>
    </row>
    <row r="9472" spans="1:7" x14ac:dyDescent="0.2">
      <c r="A9472" t="str">
        <f t="shared" si="806"/>
        <v>NDUFB1</v>
      </c>
      <c r="B9472" t="s">
        <v>86</v>
      </c>
      <c r="C9472">
        <v>92587571</v>
      </c>
      <c r="D9472" t="s">
        <v>8</v>
      </c>
      <c r="E9472">
        <v>22</v>
      </c>
      <c r="F9472" t="s">
        <v>12263</v>
      </c>
      <c r="G9472">
        <v>8.6165258781600002E-2</v>
      </c>
    </row>
    <row r="9473" spans="1:7" x14ac:dyDescent="0.2">
      <c r="A9473" t="str">
        <f t="shared" si="806"/>
        <v>NDUFB1</v>
      </c>
      <c r="B9473" t="s">
        <v>86</v>
      </c>
      <c r="C9473">
        <v>92587958</v>
      </c>
      <c r="D9473" t="s">
        <v>8</v>
      </c>
      <c r="E9473">
        <v>22</v>
      </c>
      <c r="F9473" t="s">
        <v>12264</v>
      </c>
      <c r="G9473">
        <v>0.26861869544</v>
      </c>
    </row>
    <row r="9474" spans="1:7" x14ac:dyDescent="0.2">
      <c r="A9474" t="str">
        <f t="shared" si="806"/>
        <v>NDUFB1</v>
      </c>
      <c r="B9474" t="s">
        <v>86</v>
      </c>
      <c r="C9474">
        <v>92587965</v>
      </c>
      <c r="D9474" t="s">
        <v>3</v>
      </c>
      <c r="E9474">
        <v>24</v>
      </c>
      <c r="F9474" t="s">
        <v>12265</v>
      </c>
      <c r="G9474">
        <v>7.8505572893199996E-3</v>
      </c>
    </row>
    <row r="9475" spans="1:7" x14ac:dyDescent="0.2">
      <c r="A9475" t="str">
        <f t="shared" si="806"/>
        <v>NDUFB1</v>
      </c>
      <c r="B9475" t="s">
        <v>86</v>
      </c>
      <c r="C9475">
        <v>92587941</v>
      </c>
      <c r="D9475" t="s">
        <v>3</v>
      </c>
      <c r="E9475">
        <v>24</v>
      </c>
      <c r="F9475" t="s">
        <v>12266</v>
      </c>
      <c r="G9475">
        <v>8.96016702799E-2</v>
      </c>
    </row>
    <row r="9476" spans="1:7" x14ac:dyDescent="0.2">
      <c r="A9476" t="str">
        <f t="shared" si="806"/>
        <v>NDUFB1</v>
      </c>
      <c r="B9476" t="s">
        <v>86</v>
      </c>
      <c r="C9476">
        <v>92587905</v>
      </c>
      <c r="D9476" t="s">
        <v>3</v>
      </c>
      <c r="E9476">
        <v>23</v>
      </c>
      <c r="F9476" t="s">
        <v>12267</v>
      </c>
      <c r="G9476">
        <v>0.205152324489</v>
      </c>
    </row>
    <row r="9477" spans="1:7" x14ac:dyDescent="0.2">
      <c r="A9477" t="str">
        <f t="shared" si="806"/>
        <v>NDUFB1</v>
      </c>
      <c r="B9477" t="s">
        <v>86</v>
      </c>
      <c r="C9477">
        <v>92587889</v>
      </c>
      <c r="D9477" t="s">
        <v>3</v>
      </c>
      <c r="E9477">
        <v>24</v>
      </c>
      <c r="F9477" t="s">
        <v>12268</v>
      </c>
      <c r="G9477">
        <v>0.10472932954399999</v>
      </c>
    </row>
    <row r="9478" spans="1:7" x14ac:dyDescent="0.2">
      <c r="A9478" t="str">
        <f t="shared" si="806"/>
        <v>NDUFB1</v>
      </c>
      <c r="B9478" t="s">
        <v>86</v>
      </c>
      <c r="C9478">
        <v>92587844</v>
      </c>
      <c r="D9478" t="s">
        <v>3</v>
      </c>
      <c r="E9478">
        <v>22</v>
      </c>
      <c r="F9478" t="s">
        <v>12269</v>
      </c>
      <c r="G9478">
        <v>0.47615614806000001</v>
      </c>
    </row>
    <row r="9479" spans="1:7" x14ac:dyDescent="0.2">
      <c r="A9479" t="str">
        <f t="shared" si="806"/>
        <v>NDUFB1</v>
      </c>
      <c r="B9479" t="s">
        <v>86</v>
      </c>
      <c r="C9479">
        <v>92588040</v>
      </c>
      <c r="D9479" t="s">
        <v>3</v>
      </c>
      <c r="E9479">
        <v>23</v>
      </c>
      <c r="F9479" t="s">
        <v>12270</v>
      </c>
      <c r="G9479">
        <v>1.09005681113</v>
      </c>
    </row>
    <row r="9480" spans="1:7" x14ac:dyDescent="0.2">
      <c r="A9480" t="str">
        <f t="shared" si="806"/>
        <v>NDUFB1</v>
      </c>
      <c r="B9480" t="s">
        <v>86</v>
      </c>
      <c r="C9480">
        <v>92587707</v>
      </c>
      <c r="D9480" t="s">
        <v>3</v>
      </c>
      <c r="E9480">
        <v>22</v>
      </c>
      <c r="F9480" t="s">
        <v>12271</v>
      </c>
      <c r="G9480">
        <v>6.1183478594899997E-2</v>
      </c>
    </row>
    <row r="9481" spans="1:7" x14ac:dyDescent="0.2">
      <c r="A9481" t="str">
        <f t="shared" si="806"/>
        <v>NDUFB1</v>
      </c>
      <c r="B9481" t="s">
        <v>86</v>
      </c>
      <c r="C9481">
        <v>92587690</v>
      </c>
      <c r="D9481" t="s">
        <v>3</v>
      </c>
      <c r="E9481">
        <v>24</v>
      </c>
      <c r="F9481" t="s">
        <v>12272</v>
      </c>
      <c r="G9481">
        <v>2.9192257227500001E-2</v>
      </c>
    </row>
    <row r="9482" spans="1:7" x14ac:dyDescent="0.2">
      <c r="A9482" t="str">
        <f t="shared" si="806"/>
        <v>NDUFB1</v>
      </c>
      <c r="B9482" t="s">
        <v>86</v>
      </c>
      <c r="C9482">
        <v>92587794</v>
      </c>
      <c r="D9482" t="s">
        <v>3</v>
      </c>
      <c r="E9482">
        <v>23</v>
      </c>
      <c r="F9482" t="s">
        <v>12273</v>
      </c>
      <c r="G9482">
        <v>-2.71666257097E-2</v>
      </c>
    </row>
    <row r="9483" spans="1:7" x14ac:dyDescent="0.2">
      <c r="A9483" t="str">
        <f t="shared" ref="A9483:A9492" si="807">"NDUFB10"</f>
        <v>NDUFB10</v>
      </c>
      <c r="B9483" t="s">
        <v>273</v>
      </c>
      <c r="C9483">
        <v>2009533</v>
      </c>
      <c r="D9483" t="s">
        <v>3</v>
      </c>
      <c r="E9483">
        <v>23</v>
      </c>
      <c r="F9483" t="s">
        <v>12274</v>
      </c>
      <c r="G9483">
        <v>0.90975509468399995</v>
      </c>
    </row>
    <row r="9484" spans="1:7" x14ac:dyDescent="0.2">
      <c r="A9484" t="str">
        <f t="shared" si="807"/>
        <v>NDUFB10</v>
      </c>
      <c r="B9484" t="s">
        <v>273</v>
      </c>
      <c r="C9484">
        <v>2009620</v>
      </c>
      <c r="D9484" t="s">
        <v>3</v>
      </c>
      <c r="E9484">
        <v>23</v>
      </c>
      <c r="F9484" t="s">
        <v>12275</v>
      </c>
      <c r="G9484">
        <v>0.30485296686800001</v>
      </c>
    </row>
    <row r="9485" spans="1:7" x14ac:dyDescent="0.2">
      <c r="A9485" t="str">
        <f t="shared" si="807"/>
        <v>NDUFB10</v>
      </c>
      <c r="B9485" t="s">
        <v>273</v>
      </c>
      <c r="C9485">
        <v>2009736</v>
      </c>
      <c r="D9485" t="s">
        <v>3</v>
      </c>
      <c r="E9485">
        <v>23</v>
      </c>
      <c r="F9485" t="s">
        <v>12276</v>
      </c>
      <c r="G9485">
        <v>0.83389854960499998</v>
      </c>
    </row>
    <row r="9486" spans="1:7" x14ac:dyDescent="0.2">
      <c r="A9486" t="str">
        <f t="shared" si="807"/>
        <v>NDUFB10</v>
      </c>
      <c r="B9486" t="s">
        <v>273</v>
      </c>
      <c r="C9486">
        <v>2009743</v>
      </c>
      <c r="D9486" t="s">
        <v>3</v>
      </c>
      <c r="E9486">
        <v>23</v>
      </c>
      <c r="F9486" t="s">
        <v>12277</v>
      </c>
      <c r="G9486">
        <v>0.68681405312300003</v>
      </c>
    </row>
    <row r="9487" spans="1:7" x14ac:dyDescent="0.2">
      <c r="A9487" t="str">
        <f t="shared" si="807"/>
        <v>NDUFB10</v>
      </c>
      <c r="B9487" t="s">
        <v>273</v>
      </c>
      <c r="C9487">
        <v>2009662</v>
      </c>
      <c r="D9487" t="s">
        <v>3</v>
      </c>
      <c r="E9487">
        <v>24</v>
      </c>
      <c r="F9487" t="s">
        <v>12278</v>
      </c>
      <c r="G9487">
        <v>5.1189112879999998E-2</v>
      </c>
    </row>
    <row r="9488" spans="1:7" x14ac:dyDescent="0.2">
      <c r="A9488" t="str">
        <f t="shared" si="807"/>
        <v>NDUFB10</v>
      </c>
      <c r="B9488" t="s">
        <v>273</v>
      </c>
      <c r="C9488">
        <v>2009773</v>
      </c>
      <c r="D9488" t="s">
        <v>8</v>
      </c>
      <c r="E9488">
        <v>24</v>
      </c>
      <c r="F9488" t="s">
        <v>12279</v>
      </c>
      <c r="G9488">
        <v>2.41866457402E-3</v>
      </c>
    </row>
    <row r="9489" spans="1:7" x14ac:dyDescent="0.2">
      <c r="A9489" t="str">
        <f t="shared" si="807"/>
        <v>NDUFB10</v>
      </c>
      <c r="B9489" t="s">
        <v>273</v>
      </c>
      <c r="C9489">
        <v>2009567</v>
      </c>
      <c r="D9489" t="s">
        <v>8</v>
      </c>
      <c r="E9489">
        <v>24</v>
      </c>
      <c r="F9489" t="s">
        <v>12280</v>
      </c>
      <c r="G9489">
        <v>0.86842101178800002</v>
      </c>
    </row>
    <row r="9490" spans="1:7" x14ac:dyDescent="0.2">
      <c r="A9490" t="str">
        <f t="shared" si="807"/>
        <v>NDUFB10</v>
      </c>
      <c r="B9490" t="s">
        <v>273</v>
      </c>
      <c r="C9490">
        <v>2009639</v>
      </c>
      <c r="D9490" t="s">
        <v>8</v>
      </c>
      <c r="E9490">
        <v>24</v>
      </c>
      <c r="F9490" t="s">
        <v>12281</v>
      </c>
      <c r="G9490">
        <v>-8.8640564131899996E-2</v>
      </c>
    </row>
    <row r="9491" spans="1:7" x14ac:dyDescent="0.2">
      <c r="A9491" t="str">
        <f t="shared" si="807"/>
        <v>NDUFB10</v>
      </c>
      <c r="B9491" t="s">
        <v>273</v>
      </c>
      <c r="C9491">
        <v>2009796</v>
      </c>
      <c r="D9491" t="s">
        <v>8</v>
      </c>
      <c r="E9491">
        <v>24</v>
      </c>
      <c r="F9491" t="s">
        <v>12282</v>
      </c>
      <c r="G9491">
        <v>0.66853029928800001</v>
      </c>
    </row>
    <row r="9492" spans="1:7" x14ac:dyDescent="0.2">
      <c r="A9492" t="str">
        <f t="shared" si="807"/>
        <v>NDUFB10</v>
      </c>
      <c r="B9492" t="s">
        <v>273</v>
      </c>
      <c r="C9492">
        <v>2009544</v>
      </c>
      <c r="D9492" t="s">
        <v>8</v>
      </c>
      <c r="E9492">
        <v>23</v>
      </c>
      <c r="F9492" t="s">
        <v>12283</v>
      </c>
      <c r="G9492">
        <v>1.2218238935300001</v>
      </c>
    </row>
    <row r="9493" spans="1:7" x14ac:dyDescent="0.2">
      <c r="A9493" t="str">
        <f t="shared" ref="A9493:A9501" si="808">"NDUFB11"</f>
        <v>NDUFB11</v>
      </c>
      <c r="B9493" t="s">
        <v>172</v>
      </c>
      <c r="C9493">
        <v>47004907</v>
      </c>
      <c r="D9493" t="s">
        <v>8</v>
      </c>
      <c r="E9493">
        <v>22</v>
      </c>
      <c r="F9493" t="s">
        <v>12284</v>
      </c>
      <c r="G9493">
        <v>0.50704489751299997</v>
      </c>
    </row>
    <row r="9494" spans="1:7" x14ac:dyDescent="0.2">
      <c r="A9494" t="str">
        <f t="shared" si="808"/>
        <v>NDUFB11</v>
      </c>
      <c r="B9494" t="s">
        <v>172</v>
      </c>
      <c r="C9494">
        <v>47004900</v>
      </c>
      <c r="D9494" t="s">
        <v>8</v>
      </c>
      <c r="E9494">
        <v>21</v>
      </c>
      <c r="F9494" t="s">
        <v>12285</v>
      </c>
      <c r="G9494">
        <v>0.48394371888100002</v>
      </c>
    </row>
    <row r="9495" spans="1:7" x14ac:dyDescent="0.2">
      <c r="A9495" t="str">
        <f t="shared" si="808"/>
        <v>NDUFB11</v>
      </c>
      <c r="B9495" t="s">
        <v>172</v>
      </c>
      <c r="C9495">
        <v>47004874</v>
      </c>
      <c r="D9495" t="s">
        <v>8</v>
      </c>
      <c r="E9495">
        <v>24</v>
      </c>
      <c r="F9495" t="s">
        <v>12286</v>
      </c>
      <c r="G9495">
        <v>0.10098469784</v>
      </c>
    </row>
    <row r="9496" spans="1:7" x14ac:dyDescent="0.2">
      <c r="A9496" t="str">
        <f t="shared" si="808"/>
        <v>NDUFB11</v>
      </c>
      <c r="B9496" t="s">
        <v>172</v>
      </c>
      <c r="C9496">
        <v>47004615</v>
      </c>
      <c r="D9496" t="s">
        <v>3</v>
      </c>
      <c r="E9496">
        <v>22</v>
      </c>
      <c r="F9496" t="s">
        <v>12287</v>
      </c>
      <c r="G9496">
        <v>1.30840343264</v>
      </c>
    </row>
    <row r="9497" spans="1:7" x14ac:dyDescent="0.2">
      <c r="A9497" t="str">
        <f t="shared" si="808"/>
        <v>NDUFB11</v>
      </c>
      <c r="B9497" t="s">
        <v>172</v>
      </c>
      <c r="C9497">
        <v>47004724</v>
      </c>
      <c r="D9497" t="s">
        <v>8</v>
      </c>
      <c r="E9497">
        <v>24</v>
      </c>
      <c r="F9497" t="s">
        <v>12288</v>
      </c>
      <c r="G9497">
        <v>0.871402467056</v>
      </c>
    </row>
    <row r="9498" spans="1:7" x14ac:dyDescent="0.2">
      <c r="A9498" t="str">
        <f t="shared" si="808"/>
        <v>NDUFB11</v>
      </c>
      <c r="B9498" t="s">
        <v>172</v>
      </c>
      <c r="C9498">
        <v>47004694</v>
      </c>
      <c r="D9498" t="s">
        <v>8</v>
      </c>
      <c r="E9498">
        <v>24</v>
      </c>
      <c r="F9498" t="s">
        <v>12289</v>
      </c>
      <c r="G9498">
        <v>0.11570824817</v>
      </c>
    </row>
    <row r="9499" spans="1:7" x14ac:dyDescent="0.2">
      <c r="A9499" t="str">
        <f t="shared" si="808"/>
        <v>NDUFB11</v>
      </c>
      <c r="B9499" t="s">
        <v>172</v>
      </c>
      <c r="C9499">
        <v>47004686</v>
      </c>
      <c r="D9499" t="s">
        <v>8</v>
      </c>
      <c r="E9499">
        <v>24</v>
      </c>
      <c r="F9499" t="s">
        <v>12290</v>
      </c>
      <c r="G9499">
        <v>-6.3595354626600001E-3</v>
      </c>
    </row>
    <row r="9500" spans="1:7" x14ac:dyDescent="0.2">
      <c r="A9500" t="str">
        <f t="shared" si="808"/>
        <v>NDUFB11</v>
      </c>
      <c r="B9500" t="s">
        <v>172</v>
      </c>
      <c r="C9500">
        <v>47004627</v>
      </c>
      <c r="D9500" t="s">
        <v>8</v>
      </c>
      <c r="E9500">
        <v>23</v>
      </c>
      <c r="F9500" t="s">
        <v>12291</v>
      </c>
      <c r="G9500">
        <v>0.82019410029999995</v>
      </c>
    </row>
    <row r="9501" spans="1:7" x14ac:dyDescent="0.2">
      <c r="A9501" t="str">
        <f t="shared" si="808"/>
        <v>NDUFB11</v>
      </c>
      <c r="B9501" t="s">
        <v>172</v>
      </c>
      <c r="C9501">
        <v>47004796</v>
      </c>
      <c r="D9501" t="s">
        <v>8</v>
      </c>
      <c r="E9501">
        <v>24</v>
      </c>
      <c r="F9501" t="s">
        <v>12292</v>
      </c>
      <c r="G9501">
        <v>0.20903196898900001</v>
      </c>
    </row>
    <row r="9502" spans="1:7" x14ac:dyDescent="0.2">
      <c r="A9502" t="str">
        <f t="shared" ref="A9502:A9511" si="809">"NDUFB2"</f>
        <v>NDUFB2</v>
      </c>
      <c r="B9502" t="s">
        <v>2</v>
      </c>
      <c r="C9502">
        <v>140396667</v>
      </c>
      <c r="D9502" t="s">
        <v>3</v>
      </c>
      <c r="E9502">
        <v>24</v>
      </c>
      <c r="F9502" t="s">
        <v>12293</v>
      </c>
      <c r="G9502">
        <v>0.127647517558</v>
      </c>
    </row>
    <row r="9503" spans="1:7" x14ac:dyDescent="0.2">
      <c r="A9503" t="str">
        <f t="shared" si="809"/>
        <v>NDUFB2</v>
      </c>
      <c r="B9503" t="s">
        <v>2</v>
      </c>
      <c r="C9503">
        <v>140396676</v>
      </c>
      <c r="D9503" t="s">
        <v>3</v>
      </c>
      <c r="E9503">
        <v>22</v>
      </c>
      <c r="F9503" t="s">
        <v>12294</v>
      </c>
      <c r="G9503">
        <v>0.35482344164700003</v>
      </c>
    </row>
    <row r="9504" spans="1:7" x14ac:dyDescent="0.2">
      <c r="A9504" t="str">
        <f t="shared" si="809"/>
        <v>NDUFB2</v>
      </c>
      <c r="B9504" t="s">
        <v>2</v>
      </c>
      <c r="C9504">
        <v>140396468</v>
      </c>
      <c r="D9504" t="s">
        <v>8</v>
      </c>
      <c r="E9504">
        <v>22</v>
      </c>
      <c r="F9504" t="s">
        <v>12295</v>
      </c>
      <c r="G9504">
        <v>1.0772066750400001E-3</v>
      </c>
    </row>
    <row r="9505" spans="1:7" x14ac:dyDescent="0.2">
      <c r="A9505" t="str">
        <f t="shared" si="809"/>
        <v>NDUFB2</v>
      </c>
      <c r="B9505" t="s">
        <v>2</v>
      </c>
      <c r="C9505">
        <v>140396503</v>
      </c>
      <c r="D9505" t="s">
        <v>8</v>
      </c>
      <c r="E9505">
        <v>23</v>
      </c>
      <c r="F9505" t="s">
        <v>12296</v>
      </c>
      <c r="G9505">
        <v>0.68922068076599996</v>
      </c>
    </row>
    <row r="9506" spans="1:7" x14ac:dyDescent="0.2">
      <c r="A9506" t="str">
        <f t="shared" si="809"/>
        <v>NDUFB2</v>
      </c>
      <c r="B9506" t="s">
        <v>2</v>
      </c>
      <c r="C9506">
        <v>140396510</v>
      </c>
      <c r="D9506" t="s">
        <v>8</v>
      </c>
      <c r="E9506">
        <v>24</v>
      </c>
      <c r="F9506" t="s">
        <v>12297</v>
      </c>
      <c r="G9506">
        <v>0.189462067146</v>
      </c>
    </row>
    <row r="9507" spans="1:7" x14ac:dyDescent="0.2">
      <c r="A9507" t="str">
        <f t="shared" si="809"/>
        <v>NDUFB2</v>
      </c>
      <c r="B9507" t="s">
        <v>2</v>
      </c>
      <c r="C9507">
        <v>140396535</v>
      </c>
      <c r="D9507" t="s">
        <v>8</v>
      </c>
      <c r="E9507">
        <v>24</v>
      </c>
      <c r="F9507" t="s">
        <v>12298</v>
      </c>
      <c r="G9507">
        <v>0.499825909683</v>
      </c>
    </row>
    <row r="9508" spans="1:7" x14ac:dyDescent="0.2">
      <c r="A9508" t="str">
        <f t="shared" si="809"/>
        <v>NDUFB2</v>
      </c>
      <c r="B9508" t="s">
        <v>2</v>
      </c>
      <c r="C9508">
        <v>140396561</v>
      </c>
      <c r="D9508" t="s">
        <v>8</v>
      </c>
      <c r="E9508">
        <v>22</v>
      </c>
      <c r="F9508" t="s">
        <v>12299</v>
      </c>
      <c r="G9508">
        <v>0.94307347115999995</v>
      </c>
    </row>
    <row r="9509" spans="1:7" x14ac:dyDescent="0.2">
      <c r="A9509" t="str">
        <f t="shared" si="809"/>
        <v>NDUFB2</v>
      </c>
      <c r="B9509" t="s">
        <v>2</v>
      </c>
      <c r="C9509">
        <v>140396587</v>
      </c>
      <c r="D9509" t="s">
        <v>8</v>
      </c>
      <c r="E9509">
        <v>24</v>
      </c>
      <c r="F9509" t="s">
        <v>12300</v>
      </c>
      <c r="G9509">
        <v>-2.40431815133E-2</v>
      </c>
    </row>
    <row r="9510" spans="1:7" x14ac:dyDescent="0.2">
      <c r="A9510" t="str">
        <f t="shared" si="809"/>
        <v>NDUFB2</v>
      </c>
      <c r="B9510" t="s">
        <v>2</v>
      </c>
      <c r="C9510">
        <v>140396724</v>
      </c>
      <c r="D9510" t="s">
        <v>8</v>
      </c>
      <c r="E9510">
        <v>24</v>
      </c>
      <c r="F9510" t="s">
        <v>12301</v>
      </c>
      <c r="G9510">
        <v>0.43088093184199999</v>
      </c>
    </row>
    <row r="9511" spans="1:7" x14ac:dyDescent="0.2">
      <c r="A9511" t="str">
        <f t="shared" si="809"/>
        <v>NDUFB2</v>
      </c>
      <c r="B9511" t="s">
        <v>2</v>
      </c>
      <c r="C9511">
        <v>140396499</v>
      </c>
      <c r="D9511" t="s">
        <v>8</v>
      </c>
      <c r="E9511">
        <v>24</v>
      </c>
      <c r="F9511" t="s">
        <v>12302</v>
      </c>
      <c r="G9511">
        <v>1.36770584807</v>
      </c>
    </row>
    <row r="9512" spans="1:7" x14ac:dyDescent="0.2">
      <c r="A9512" t="str">
        <f t="shared" ref="A9512:A9521" si="810">"NDUFB4"</f>
        <v>NDUFB4</v>
      </c>
      <c r="B9512" t="s">
        <v>114</v>
      </c>
      <c r="C9512">
        <v>120315108</v>
      </c>
      <c r="D9512" t="s">
        <v>3</v>
      </c>
      <c r="E9512">
        <v>23</v>
      </c>
      <c r="F9512" t="s">
        <v>12303</v>
      </c>
      <c r="G9512">
        <v>0.20410070871</v>
      </c>
    </row>
    <row r="9513" spans="1:7" x14ac:dyDescent="0.2">
      <c r="A9513" t="str">
        <f t="shared" si="810"/>
        <v>NDUFB4</v>
      </c>
      <c r="B9513" t="s">
        <v>114</v>
      </c>
      <c r="C9513">
        <v>120315133</v>
      </c>
      <c r="D9513" t="s">
        <v>3</v>
      </c>
      <c r="E9513">
        <v>25</v>
      </c>
      <c r="F9513" t="s">
        <v>12304</v>
      </c>
      <c r="G9513">
        <v>0.12154776537</v>
      </c>
    </row>
    <row r="9514" spans="1:7" x14ac:dyDescent="0.2">
      <c r="A9514" t="str">
        <f t="shared" si="810"/>
        <v>NDUFB4</v>
      </c>
      <c r="B9514" t="s">
        <v>114</v>
      </c>
      <c r="C9514">
        <v>120315429</v>
      </c>
      <c r="D9514" t="s">
        <v>8</v>
      </c>
      <c r="E9514">
        <v>24</v>
      </c>
      <c r="F9514" t="s">
        <v>12305</v>
      </c>
      <c r="G9514">
        <v>0.45891516923600001</v>
      </c>
    </row>
    <row r="9515" spans="1:7" x14ac:dyDescent="0.2">
      <c r="A9515" t="str">
        <f t="shared" si="810"/>
        <v>NDUFB4</v>
      </c>
      <c r="B9515" t="s">
        <v>114</v>
      </c>
      <c r="C9515">
        <v>120315417</v>
      </c>
      <c r="D9515" t="s">
        <v>8</v>
      </c>
      <c r="E9515">
        <v>24</v>
      </c>
      <c r="F9515" t="s">
        <v>12306</v>
      </c>
      <c r="G9515">
        <v>1.84042808336</v>
      </c>
    </row>
    <row r="9516" spans="1:7" x14ac:dyDescent="0.2">
      <c r="A9516" t="str">
        <f t="shared" si="810"/>
        <v>NDUFB4</v>
      </c>
      <c r="B9516" t="s">
        <v>114</v>
      </c>
      <c r="C9516">
        <v>120315396</v>
      </c>
      <c r="D9516" t="s">
        <v>8</v>
      </c>
      <c r="E9516">
        <v>25</v>
      </c>
      <c r="F9516" t="s">
        <v>12307</v>
      </c>
      <c r="G9516">
        <v>0.46815508973100001</v>
      </c>
    </row>
    <row r="9517" spans="1:7" x14ac:dyDescent="0.2">
      <c r="A9517" t="str">
        <f t="shared" si="810"/>
        <v>NDUFB4</v>
      </c>
      <c r="B9517" t="s">
        <v>114</v>
      </c>
      <c r="C9517">
        <v>120315180</v>
      </c>
      <c r="D9517" t="s">
        <v>8</v>
      </c>
      <c r="E9517">
        <v>26</v>
      </c>
      <c r="F9517" t="s">
        <v>12308</v>
      </c>
      <c r="G9517">
        <v>0.24207334874600001</v>
      </c>
    </row>
    <row r="9518" spans="1:7" x14ac:dyDescent="0.2">
      <c r="A9518" t="str">
        <f t="shared" si="810"/>
        <v>NDUFB4</v>
      </c>
      <c r="B9518" t="s">
        <v>114</v>
      </c>
      <c r="C9518">
        <v>120315162</v>
      </c>
      <c r="D9518" t="s">
        <v>8</v>
      </c>
      <c r="E9518">
        <v>24</v>
      </c>
      <c r="F9518" t="s">
        <v>12309</v>
      </c>
      <c r="G9518">
        <v>0.69141682690499995</v>
      </c>
    </row>
    <row r="9519" spans="1:7" x14ac:dyDescent="0.2">
      <c r="A9519" t="str">
        <f t="shared" si="810"/>
        <v>NDUFB4</v>
      </c>
      <c r="B9519" t="s">
        <v>114</v>
      </c>
      <c r="C9519">
        <v>120315409</v>
      </c>
      <c r="D9519" t="s">
        <v>8</v>
      </c>
      <c r="E9519">
        <v>24</v>
      </c>
      <c r="F9519" t="s">
        <v>12310</v>
      </c>
      <c r="G9519">
        <v>0.107166241538</v>
      </c>
    </row>
    <row r="9520" spans="1:7" x14ac:dyDescent="0.2">
      <c r="A9520" t="str">
        <f t="shared" si="810"/>
        <v>NDUFB4</v>
      </c>
      <c r="B9520" t="s">
        <v>114</v>
      </c>
      <c r="C9520">
        <v>120315235</v>
      </c>
      <c r="D9520" t="s">
        <v>3</v>
      </c>
      <c r="E9520">
        <v>25</v>
      </c>
      <c r="F9520" t="s">
        <v>12311</v>
      </c>
      <c r="G9520">
        <v>-8.7311892154899994E-3</v>
      </c>
    </row>
    <row r="9521" spans="1:7" x14ac:dyDescent="0.2">
      <c r="A9521" t="str">
        <f t="shared" si="810"/>
        <v>NDUFB4</v>
      </c>
      <c r="B9521" t="s">
        <v>114</v>
      </c>
      <c r="C9521">
        <v>120315398</v>
      </c>
      <c r="D9521" t="s">
        <v>3</v>
      </c>
      <c r="E9521">
        <v>23</v>
      </c>
      <c r="F9521" t="s">
        <v>12312</v>
      </c>
      <c r="G9521">
        <v>0.27930484952099999</v>
      </c>
    </row>
    <row r="9522" spans="1:7" x14ac:dyDescent="0.2">
      <c r="A9522" t="str">
        <f t="shared" ref="A9522:A9531" si="811">"NDUFB7"</f>
        <v>NDUFB7</v>
      </c>
      <c r="B9522" t="s">
        <v>245</v>
      </c>
      <c r="C9522">
        <v>14682791</v>
      </c>
      <c r="D9522" t="s">
        <v>3</v>
      </c>
      <c r="E9522">
        <v>24</v>
      </c>
      <c r="F9522" t="s">
        <v>12313</v>
      </c>
      <c r="G9522">
        <v>0.150801305641</v>
      </c>
    </row>
    <row r="9523" spans="1:7" x14ac:dyDescent="0.2">
      <c r="A9523" t="str">
        <f t="shared" si="811"/>
        <v>NDUFB7</v>
      </c>
      <c r="B9523" t="s">
        <v>245</v>
      </c>
      <c r="C9523">
        <v>14682800</v>
      </c>
      <c r="D9523" t="s">
        <v>8</v>
      </c>
      <c r="E9523">
        <v>22</v>
      </c>
      <c r="F9523" t="s">
        <v>12314</v>
      </c>
      <c r="G9523">
        <v>0.54883406831600001</v>
      </c>
    </row>
    <row r="9524" spans="1:7" x14ac:dyDescent="0.2">
      <c r="A9524" t="str">
        <f t="shared" si="811"/>
        <v>NDUFB7</v>
      </c>
      <c r="B9524" t="s">
        <v>245</v>
      </c>
      <c r="C9524">
        <v>14682774</v>
      </c>
      <c r="D9524" t="s">
        <v>8</v>
      </c>
      <c r="E9524">
        <v>24</v>
      </c>
      <c r="F9524" t="s">
        <v>12315</v>
      </c>
      <c r="G9524">
        <v>0.80815159458999997</v>
      </c>
    </row>
    <row r="9525" spans="1:7" x14ac:dyDescent="0.2">
      <c r="A9525" t="str">
        <f t="shared" si="811"/>
        <v>NDUFB7</v>
      </c>
      <c r="B9525" t="s">
        <v>245</v>
      </c>
      <c r="C9525">
        <v>14682755</v>
      </c>
      <c r="D9525" t="s">
        <v>8</v>
      </c>
      <c r="E9525">
        <v>24</v>
      </c>
      <c r="F9525" t="s">
        <v>12316</v>
      </c>
      <c r="G9525">
        <v>3.4336463737500003E-2</v>
      </c>
    </row>
    <row r="9526" spans="1:7" x14ac:dyDescent="0.2">
      <c r="A9526" t="str">
        <f t="shared" si="811"/>
        <v>NDUFB7</v>
      </c>
      <c r="B9526" t="s">
        <v>245</v>
      </c>
      <c r="C9526">
        <v>14682733</v>
      </c>
      <c r="D9526" t="s">
        <v>8</v>
      </c>
      <c r="E9526">
        <v>24</v>
      </c>
      <c r="F9526" t="s">
        <v>12317</v>
      </c>
      <c r="G9526">
        <v>0.39079897879699999</v>
      </c>
    </row>
    <row r="9527" spans="1:7" x14ac:dyDescent="0.2">
      <c r="A9527" t="str">
        <f t="shared" si="811"/>
        <v>NDUFB7</v>
      </c>
      <c r="B9527" t="s">
        <v>245</v>
      </c>
      <c r="C9527">
        <v>14682675</v>
      </c>
      <c r="D9527" t="s">
        <v>8</v>
      </c>
      <c r="E9527">
        <v>24</v>
      </c>
      <c r="F9527" t="s">
        <v>12318</v>
      </c>
      <c r="G9527">
        <v>0.76082355998399998</v>
      </c>
    </row>
    <row r="9528" spans="1:7" x14ac:dyDescent="0.2">
      <c r="A9528" t="str">
        <f t="shared" si="811"/>
        <v>NDUFB7</v>
      </c>
      <c r="B9528" t="s">
        <v>245</v>
      </c>
      <c r="C9528">
        <v>14682859</v>
      </c>
      <c r="D9528" t="s">
        <v>3</v>
      </c>
      <c r="E9528">
        <v>24</v>
      </c>
      <c r="F9528" t="s">
        <v>12319</v>
      </c>
      <c r="G9528">
        <v>1.2598573953300001</v>
      </c>
    </row>
    <row r="9529" spans="1:7" x14ac:dyDescent="0.2">
      <c r="A9529" t="str">
        <f t="shared" si="811"/>
        <v>NDUFB7</v>
      </c>
      <c r="B9529" t="s">
        <v>245</v>
      </c>
      <c r="C9529">
        <v>14682808</v>
      </c>
      <c r="D9529" t="s">
        <v>3</v>
      </c>
      <c r="E9529">
        <v>24</v>
      </c>
      <c r="F9529" t="s">
        <v>12320</v>
      </c>
      <c r="G9529">
        <v>0.236689152495</v>
      </c>
    </row>
    <row r="9530" spans="1:7" x14ac:dyDescent="0.2">
      <c r="A9530" t="str">
        <f t="shared" si="811"/>
        <v>NDUFB7</v>
      </c>
      <c r="B9530" t="s">
        <v>245</v>
      </c>
      <c r="C9530">
        <v>14682723</v>
      </c>
      <c r="D9530" t="s">
        <v>3</v>
      </c>
      <c r="E9530">
        <v>24</v>
      </c>
      <c r="F9530" t="s">
        <v>12321</v>
      </c>
      <c r="G9530">
        <v>0.737680084184</v>
      </c>
    </row>
    <row r="9531" spans="1:7" x14ac:dyDescent="0.2">
      <c r="A9531" t="str">
        <f t="shared" si="811"/>
        <v>NDUFB7</v>
      </c>
      <c r="B9531" t="s">
        <v>245</v>
      </c>
      <c r="C9531">
        <v>14682640</v>
      </c>
      <c r="D9531" t="s">
        <v>3</v>
      </c>
      <c r="E9531">
        <v>23</v>
      </c>
      <c r="F9531" t="s">
        <v>12322</v>
      </c>
      <c r="G9531">
        <v>0.93199101007700003</v>
      </c>
    </row>
    <row r="9532" spans="1:7" x14ac:dyDescent="0.2">
      <c r="A9532" t="str">
        <f t="shared" ref="A9532:A9541" si="812">"NDUFB8"</f>
        <v>NDUFB8</v>
      </c>
      <c r="B9532" t="s">
        <v>372</v>
      </c>
      <c r="C9532">
        <v>102289597</v>
      </c>
      <c r="D9532" t="s">
        <v>8</v>
      </c>
      <c r="E9532">
        <v>24</v>
      </c>
      <c r="F9532" t="s">
        <v>12323</v>
      </c>
      <c r="G9532">
        <v>1.1378710518299999</v>
      </c>
    </row>
    <row r="9533" spans="1:7" x14ac:dyDescent="0.2">
      <c r="A9533" t="str">
        <f t="shared" si="812"/>
        <v>NDUFB8</v>
      </c>
      <c r="B9533" t="s">
        <v>372</v>
      </c>
      <c r="C9533">
        <v>102289520</v>
      </c>
      <c r="D9533" t="s">
        <v>8</v>
      </c>
      <c r="E9533">
        <v>22</v>
      </c>
      <c r="F9533" t="s">
        <v>12324</v>
      </c>
      <c r="G9533">
        <v>0.32292707989699998</v>
      </c>
    </row>
    <row r="9534" spans="1:7" x14ac:dyDescent="0.2">
      <c r="A9534" t="str">
        <f t="shared" si="812"/>
        <v>NDUFB8</v>
      </c>
      <c r="B9534" t="s">
        <v>372</v>
      </c>
      <c r="C9534">
        <v>102289627</v>
      </c>
      <c r="D9534" t="s">
        <v>3</v>
      </c>
      <c r="E9534">
        <v>24</v>
      </c>
      <c r="F9534" t="s">
        <v>12325</v>
      </c>
      <c r="G9534">
        <v>-3.7965498543100003E-2</v>
      </c>
    </row>
    <row r="9535" spans="1:7" x14ac:dyDescent="0.2">
      <c r="A9535" t="str">
        <f t="shared" si="812"/>
        <v>NDUFB8</v>
      </c>
      <c r="B9535" t="s">
        <v>372</v>
      </c>
      <c r="C9535">
        <v>102289522</v>
      </c>
      <c r="D9535" t="s">
        <v>3</v>
      </c>
      <c r="E9535">
        <v>24</v>
      </c>
      <c r="F9535" t="s">
        <v>12326</v>
      </c>
      <c r="G9535">
        <v>7.9735841205099994E-2</v>
      </c>
    </row>
    <row r="9536" spans="1:7" x14ac:dyDescent="0.2">
      <c r="A9536" t="str">
        <f t="shared" si="812"/>
        <v>NDUFB8</v>
      </c>
      <c r="B9536" t="s">
        <v>372</v>
      </c>
      <c r="C9536">
        <v>102289351</v>
      </c>
      <c r="D9536" t="s">
        <v>3</v>
      </c>
      <c r="E9536">
        <v>24</v>
      </c>
      <c r="F9536" t="s">
        <v>12327</v>
      </c>
      <c r="G9536">
        <v>1.2222447297800001</v>
      </c>
    </row>
    <row r="9537" spans="1:7" x14ac:dyDescent="0.2">
      <c r="A9537" t="str">
        <f t="shared" si="812"/>
        <v>NDUFB8</v>
      </c>
      <c r="B9537" t="s">
        <v>372</v>
      </c>
      <c r="C9537">
        <v>102289462</v>
      </c>
      <c r="D9537" t="s">
        <v>3</v>
      </c>
      <c r="E9537">
        <v>23</v>
      </c>
      <c r="F9537" t="s">
        <v>12328</v>
      </c>
      <c r="G9537">
        <v>9.3083186962599998E-2</v>
      </c>
    </row>
    <row r="9538" spans="1:7" x14ac:dyDescent="0.2">
      <c r="A9538" t="str">
        <f t="shared" si="812"/>
        <v>NDUFB8</v>
      </c>
      <c r="B9538" t="s">
        <v>372</v>
      </c>
      <c r="C9538">
        <v>102289457</v>
      </c>
      <c r="D9538" t="s">
        <v>3</v>
      </c>
      <c r="E9538">
        <v>22</v>
      </c>
      <c r="F9538" t="s">
        <v>12329</v>
      </c>
      <c r="G9538">
        <v>0.63988421839300003</v>
      </c>
    </row>
    <row r="9539" spans="1:7" x14ac:dyDescent="0.2">
      <c r="A9539" t="str">
        <f t="shared" si="812"/>
        <v>NDUFB8</v>
      </c>
      <c r="B9539" t="s">
        <v>372</v>
      </c>
      <c r="C9539">
        <v>102289424</v>
      </c>
      <c r="D9539" t="s">
        <v>3</v>
      </c>
      <c r="E9539">
        <v>24</v>
      </c>
      <c r="F9539" t="s">
        <v>12330</v>
      </c>
      <c r="G9539">
        <v>0.51642462230499997</v>
      </c>
    </row>
    <row r="9540" spans="1:7" x14ac:dyDescent="0.2">
      <c r="A9540" t="str">
        <f t="shared" si="812"/>
        <v>NDUFB8</v>
      </c>
      <c r="B9540" t="s">
        <v>372</v>
      </c>
      <c r="C9540">
        <v>102289470</v>
      </c>
      <c r="D9540" t="s">
        <v>3</v>
      </c>
      <c r="E9540">
        <v>24</v>
      </c>
      <c r="F9540" t="s">
        <v>12331</v>
      </c>
      <c r="G9540">
        <v>8.7692200110400007E-2</v>
      </c>
    </row>
    <row r="9541" spans="1:7" x14ac:dyDescent="0.2">
      <c r="A9541" t="str">
        <f t="shared" si="812"/>
        <v>NDUFB8</v>
      </c>
      <c r="B9541" t="s">
        <v>372</v>
      </c>
      <c r="C9541">
        <v>102289366</v>
      </c>
      <c r="D9541" t="s">
        <v>8</v>
      </c>
      <c r="E9541">
        <v>23</v>
      </c>
      <c r="F9541" t="s">
        <v>12332</v>
      </c>
      <c r="G9541">
        <v>0.30269329141399998</v>
      </c>
    </row>
    <row r="9542" spans="1:7" x14ac:dyDescent="0.2">
      <c r="A9542" t="str">
        <f t="shared" ref="A9542:A9565" si="813">"NDUFC1"</f>
        <v>NDUFC1</v>
      </c>
      <c r="B9542" t="s">
        <v>24</v>
      </c>
      <c r="C9542">
        <v>140223437</v>
      </c>
      <c r="D9542" t="s">
        <v>3</v>
      </c>
      <c r="E9542">
        <v>26</v>
      </c>
      <c r="F9542" t="s">
        <v>12333</v>
      </c>
      <c r="G9542">
        <v>-1.0814116825100001E-2</v>
      </c>
    </row>
    <row r="9543" spans="1:7" x14ac:dyDescent="0.2">
      <c r="A9543" t="str">
        <f t="shared" si="813"/>
        <v>NDUFC1</v>
      </c>
      <c r="B9543" t="s">
        <v>24</v>
      </c>
      <c r="C9543">
        <v>140216962</v>
      </c>
      <c r="D9543" t="s">
        <v>3</v>
      </c>
      <c r="E9543">
        <v>24</v>
      </c>
      <c r="F9543" t="s">
        <v>12334</v>
      </c>
      <c r="G9543">
        <v>0.96981010837799997</v>
      </c>
    </row>
    <row r="9544" spans="1:7" x14ac:dyDescent="0.2">
      <c r="A9544" t="str">
        <f t="shared" si="813"/>
        <v>NDUFC1</v>
      </c>
      <c r="B9544" t="s">
        <v>24</v>
      </c>
      <c r="C9544">
        <v>140223462</v>
      </c>
      <c r="D9544" t="s">
        <v>3</v>
      </c>
      <c r="E9544">
        <v>24</v>
      </c>
      <c r="F9544" t="s">
        <v>12335</v>
      </c>
      <c r="G9544">
        <v>-2.8007659591699999E-2</v>
      </c>
    </row>
    <row r="9545" spans="1:7" x14ac:dyDescent="0.2">
      <c r="A9545" t="str">
        <f t="shared" si="813"/>
        <v>NDUFC1</v>
      </c>
      <c r="B9545" t="s">
        <v>24</v>
      </c>
      <c r="C9545">
        <v>140223478</v>
      </c>
      <c r="D9545" t="s">
        <v>3</v>
      </c>
      <c r="E9545">
        <v>24</v>
      </c>
      <c r="F9545" t="s">
        <v>12336</v>
      </c>
      <c r="G9545">
        <v>0.20242157764099999</v>
      </c>
    </row>
    <row r="9546" spans="1:7" x14ac:dyDescent="0.2">
      <c r="A9546" t="str">
        <f t="shared" si="813"/>
        <v>NDUFC1</v>
      </c>
      <c r="B9546" t="s">
        <v>24</v>
      </c>
      <c r="C9546">
        <v>140223489</v>
      </c>
      <c r="D9546" t="s">
        <v>3</v>
      </c>
      <c r="E9546">
        <v>24</v>
      </c>
      <c r="F9546" t="s">
        <v>12337</v>
      </c>
      <c r="G9546">
        <v>0.214380886819</v>
      </c>
    </row>
    <row r="9547" spans="1:7" x14ac:dyDescent="0.2">
      <c r="A9547" t="str">
        <f t="shared" si="813"/>
        <v>NDUFC1</v>
      </c>
      <c r="B9547" t="s">
        <v>24</v>
      </c>
      <c r="C9547">
        <v>140216734</v>
      </c>
      <c r="D9547" t="s">
        <v>8</v>
      </c>
      <c r="E9547">
        <v>24</v>
      </c>
      <c r="F9547" t="s">
        <v>12338</v>
      </c>
      <c r="G9547">
        <v>1.08413877757</v>
      </c>
    </row>
    <row r="9548" spans="1:7" x14ac:dyDescent="0.2">
      <c r="A9548" t="str">
        <f t="shared" si="813"/>
        <v>NDUFC1</v>
      </c>
      <c r="B9548" t="s">
        <v>24</v>
      </c>
      <c r="C9548">
        <v>140216960</v>
      </c>
      <c r="D9548" t="s">
        <v>8</v>
      </c>
      <c r="E9548">
        <v>24</v>
      </c>
      <c r="F9548" t="s">
        <v>12339</v>
      </c>
      <c r="G9548">
        <v>0.93565630566900004</v>
      </c>
    </row>
    <row r="9549" spans="1:7" x14ac:dyDescent="0.2">
      <c r="A9549" t="str">
        <f t="shared" si="813"/>
        <v>NDUFC1</v>
      </c>
      <c r="B9549" t="s">
        <v>24</v>
      </c>
      <c r="C9549">
        <v>140222087</v>
      </c>
      <c r="D9549" t="s">
        <v>8</v>
      </c>
      <c r="E9549">
        <v>24</v>
      </c>
      <c r="F9549" t="s">
        <v>12340</v>
      </c>
      <c r="G9549">
        <v>2.9655961731000002E-2</v>
      </c>
    </row>
    <row r="9550" spans="1:7" x14ac:dyDescent="0.2">
      <c r="A9550" t="str">
        <f t="shared" si="813"/>
        <v>NDUFC1</v>
      </c>
      <c r="B9550" t="s">
        <v>24</v>
      </c>
      <c r="C9550">
        <v>140222219</v>
      </c>
      <c r="D9550" t="s">
        <v>8</v>
      </c>
      <c r="E9550">
        <v>24</v>
      </c>
      <c r="F9550" t="s">
        <v>12341</v>
      </c>
      <c r="G9550">
        <v>-2.2283830751599999E-2</v>
      </c>
    </row>
    <row r="9551" spans="1:7" x14ac:dyDescent="0.2">
      <c r="A9551" t="str">
        <f t="shared" si="813"/>
        <v>NDUFC1</v>
      </c>
      <c r="B9551" t="s">
        <v>24</v>
      </c>
      <c r="C9551">
        <v>140222392</v>
      </c>
      <c r="D9551" t="s">
        <v>8</v>
      </c>
      <c r="E9551">
        <v>24</v>
      </c>
      <c r="F9551" t="s">
        <v>12342</v>
      </c>
      <c r="G9551">
        <v>-5.8078764446300002E-2</v>
      </c>
    </row>
    <row r="9552" spans="1:7" x14ac:dyDescent="0.2">
      <c r="A9552" t="str">
        <f t="shared" si="813"/>
        <v>NDUFC1</v>
      </c>
      <c r="B9552" t="s">
        <v>24</v>
      </c>
      <c r="C9552">
        <v>140222396</v>
      </c>
      <c r="D9552" t="s">
        <v>8</v>
      </c>
      <c r="E9552">
        <v>23</v>
      </c>
      <c r="F9552" t="s">
        <v>12343</v>
      </c>
      <c r="G9552">
        <v>-4.8267399403500002E-3</v>
      </c>
    </row>
    <row r="9553" spans="1:7" x14ac:dyDescent="0.2">
      <c r="A9553" t="str">
        <f t="shared" si="813"/>
        <v>NDUFC1</v>
      </c>
      <c r="B9553" t="s">
        <v>24</v>
      </c>
      <c r="C9553">
        <v>140223497</v>
      </c>
      <c r="D9553" t="s">
        <v>8</v>
      </c>
      <c r="E9553">
        <v>26</v>
      </c>
      <c r="F9553" t="s">
        <v>12344</v>
      </c>
      <c r="G9553">
        <v>0.128211438077</v>
      </c>
    </row>
    <row r="9554" spans="1:7" x14ac:dyDescent="0.2">
      <c r="A9554" t="str">
        <f t="shared" si="813"/>
        <v>NDUFC1</v>
      </c>
      <c r="B9554" t="s">
        <v>24</v>
      </c>
      <c r="C9554">
        <v>140223519</v>
      </c>
      <c r="D9554" t="s">
        <v>8</v>
      </c>
      <c r="E9554">
        <v>23</v>
      </c>
      <c r="F9554" t="s">
        <v>12345</v>
      </c>
      <c r="G9554">
        <v>-2.92475087408E-2</v>
      </c>
    </row>
    <row r="9555" spans="1:7" x14ac:dyDescent="0.2">
      <c r="A9555" t="str">
        <f t="shared" si="813"/>
        <v>NDUFC1</v>
      </c>
      <c r="B9555" t="s">
        <v>24</v>
      </c>
      <c r="C9555">
        <v>140223632</v>
      </c>
      <c r="D9555" t="s">
        <v>8</v>
      </c>
      <c r="E9555">
        <v>23</v>
      </c>
      <c r="F9555" t="s">
        <v>12346</v>
      </c>
      <c r="G9555">
        <v>-6.6096469383600004E-2</v>
      </c>
    </row>
    <row r="9556" spans="1:7" x14ac:dyDescent="0.2">
      <c r="A9556" t="str">
        <f t="shared" si="813"/>
        <v>NDUFC1</v>
      </c>
      <c r="B9556" t="s">
        <v>24</v>
      </c>
      <c r="C9556">
        <v>140223638</v>
      </c>
      <c r="D9556" t="s">
        <v>8</v>
      </c>
      <c r="E9556">
        <v>23</v>
      </c>
      <c r="F9556" t="s">
        <v>12347</v>
      </c>
      <c r="G9556">
        <v>6.89550950222E-2</v>
      </c>
    </row>
    <row r="9557" spans="1:7" x14ac:dyDescent="0.2">
      <c r="A9557" t="str">
        <f t="shared" si="813"/>
        <v>NDUFC1</v>
      </c>
      <c r="B9557" t="s">
        <v>24</v>
      </c>
      <c r="C9557">
        <v>140216863</v>
      </c>
      <c r="D9557" t="s">
        <v>3</v>
      </c>
      <c r="E9557">
        <v>22</v>
      </c>
      <c r="F9557" t="s">
        <v>12348</v>
      </c>
      <c r="G9557">
        <v>0.94605111405200004</v>
      </c>
    </row>
    <row r="9558" spans="1:7" x14ac:dyDescent="0.2">
      <c r="A9558" t="str">
        <f t="shared" si="813"/>
        <v>NDUFC1</v>
      </c>
      <c r="B9558" t="s">
        <v>24</v>
      </c>
      <c r="C9558">
        <v>140223670</v>
      </c>
      <c r="D9558" t="s">
        <v>8</v>
      </c>
      <c r="E9558">
        <v>26</v>
      </c>
      <c r="F9558" t="s">
        <v>12349</v>
      </c>
      <c r="G9558">
        <v>0.109629669079</v>
      </c>
    </row>
    <row r="9559" spans="1:7" x14ac:dyDescent="0.2">
      <c r="A9559" t="str">
        <f t="shared" si="813"/>
        <v>NDUFC1</v>
      </c>
      <c r="B9559" t="s">
        <v>24</v>
      </c>
      <c r="C9559">
        <v>140222309</v>
      </c>
      <c r="D9559" t="s">
        <v>3</v>
      </c>
      <c r="E9559">
        <v>24</v>
      </c>
      <c r="F9559" t="s">
        <v>12350</v>
      </c>
      <c r="G9559">
        <v>-4.7554096926499999E-2</v>
      </c>
    </row>
    <row r="9560" spans="1:7" x14ac:dyDescent="0.2">
      <c r="A9560" t="str">
        <f t="shared" si="813"/>
        <v>NDUFC1</v>
      </c>
      <c r="B9560" t="s">
        <v>24</v>
      </c>
      <c r="C9560">
        <v>140222274</v>
      </c>
      <c r="D9560" t="s">
        <v>3</v>
      </c>
      <c r="E9560">
        <v>24</v>
      </c>
      <c r="F9560" t="s">
        <v>12351</v>
      </c>
      <c r="G9560">
        <v>8.6743333076400003E-2</v>
      </c>
    </row>
    <row r="9561" spans="1:7" x14ac:dyDescent="0.2">
      <c r="A9561" t="str">
        <f t="shared" si="813"/>
        <v>NDUFC1</v>
      </c>
      <c r="B9561" t="s">
        <v>24</v>
      </c>
      <c r="C9561">
        <v>140222254</v>
      </c>
      <c r="D9561" t="s">
        <v>3</v>
      </c>
      <c r="E9561">
        <v>22</v>
      </c>
      <c r="F9561" t="s">
        <v>12352</v>
      </c>
      <c r="G9561">
        <v>-9.2362206588799997E-2</v>
      </c>
    </row>
    <row r="9562" spans="1:7" x14ac:dyDescent="0.2">
      <c r="A9562" t="str">
        <f t="shared" si="813"/>
        <v>NDUFC1</v>
      </c>
      <c r="B9562" t="s">
        <v>24</v>
      </c>
      <c r="C9562">
        <v>140223418</v>
      </c>
      <c r="D9562" t="s">
        <v>3</v>
      </c>
      <c r="E9562">
        <v>24</v>
      </c>
      <c r="F9562" t="s">
        <v>12353</v>
      </c>
      <c r="G9562">
        <v>-3.4013237798299997E-2</v>
      </c>
    </row>
    <row r="9563" spans="1:7" x14ac:dyDescent="0.2">
      <c r="A9563" t="str">
        <f t="shared" si="813"/>
        <v>NDUFC1</v>
      </c>
      <c r="B9563" t="s">
        <v>24</v>
      </c>
      <c r="C9563">
        <v>140222128</v>
      </c>
      <c r="D9563" t="s">
        <v>3</v>
      </c>
      <c r="E9563">
        <v>24</v>
      </c>
      <c r="F9563" t="s">
        <v>12354</v>
      </c>
      <c r="G9563">
        <v>-4.0822158071700003E-3</v>
      </c>
    </row>
    <row r="9564" spans="1:7" x14ac:dyDescent="0.2">
      <c r="A9564" t="str">
        <f t="shared" si="813"/>
        <v>NDUFC1</v>
      </c>
      <c r="B9564" t="s">
        <v>24</v>
      </c>
      <c r="C9564">
        <v>140222108</v>
      </c>
      <c r="D9564" t="s">
        <v>3</v>
      </c>
      <c r="E9564">
        <v>22</v>
      </c>
      <c r="F9564" t="s">
        <v>12355</v>
      </c>
      <c r="G9564">
        <v>-4.63973058889E-3</v>
      </c>
    </row>
    <row r="9565" spans="1:7" x14ac:dyDescent="0.2">
      <c r="A9565" t="str">
        <f t="shared" si="813"/>
        <v>NDUFC1</v>
      </c>
      <c r="B9565" t="s">
        <v>24</v>
      </c>
      <c r="C9565">
        <v>140222181</v>
      </c>
      <c r="D9565" t="s">
        <v>3</v>
      </c>
      <c r="E9565">
        <v>24</v>
      </c>
      <c r="F9565" t="s">
        <v>12356</v>
      </c>
      <c r="G9565">
        <v>0.140870548235</v>
      </c>
    </row>
    <row r="9566" spans="1:7" x14ac:dyDescent="0.2">
      <c r="A9566" t="str">
        <f t="shared" ref="A9566:A9575" si="814">"NDUFC2-KCTD14"</f>
        <v>NDUFC2-KCTD14</v>
      </c>
      <c r="B9566" t="s">
        <v>291</v>
      </c>
      <c r="C9566">
        <v>77790723</v>
      </c>
      <c r="D9566" t="s">
        <v>8</v>
      </c>
      <c r="E9566">
        <v>24</v>
      </c>
      <c r="F9566" t="s">
        <v>12357</v>
      </c>
      <c r="G9566">
        <v>0.81257751402599998</v>
      </c>
    </row>
    <row r="9567" spans="1:7" x14ac:dyDescent="0.2">
      <c r="A9567" t="str">
        <f t="shared" si="814"/>
        <v>NDUFC2-KCTD14</v>
      </c>
      <c r="B9567" t="s">
        <v>291</v>
      </c>
      <c r="C9567">
        <v>77790709</v>
      </c>
      <c r="D9567" t="s">
        <v>8</v>
      </c>
      <c r="E9567">
        <v>22</v>
      </c>
      <c r="F9567" t="s">
        <v>12358</v>
      </c>
      <c r="G9567">
        <v>0.57041204858600003</v>
      </c>
    </row>
    <row r="9568" spans="1:7" x14ac:dyDescent="0.2">
      <c r="A9568" t="str">
        <f t="shared" si="814"/>
        <v>NDUFC2-KCTD14</v>
      </c>
      <c r="B9568" t="s">
        <v>291</v>
      </c>
      <c r="C9568">
        <v>77790667</v>
      </c>
      <c r="D9568" t="s">
        <v>8</v>
      </c>
      <c r="E9568">
        <v>23</v>
      </c>
      <c r="F9568" t="s">
        <v>12359</v>
      </c>
      <c r="G9568">
        <v>0.39896554689199998</v>
      </c>
    </row>
    <row r="9569" spans="1:7" x14ac:dyDescent="0.2">
      <c r="A9569" t="str">
        <f t="shared" si="814"/>
        <v>NDUFC2-KCTD14</v>
      </c>
      <c r="B9569" t="s">
        <v>291</v>
      </c>
      <c r="C9569">
        <v>77790865</v>
      </c>
      <c r="D9569" t="s">
        <v>3</v>
      </c>
      <c r="E9569">
        <v>23</v>
      </c>
      <c r="F9569" t="s">
        <v>12360</v>
      </c>
      <c r="G9569">
        <v>1.5252970716300001</v>
      </c>
    </row>
    <row r="9570" spans="1:7" x14ac:dyDescent="0.2">
      <c r="A9570" t="str">
        <f t="shared" si="814"/>
        <v>NDUFC2-KCTD14</v>
      </c>
      <c r="B9570" t="s">
        <v>291</v>
      </c>
      <c r="C9570">
        <v>77790859</v>
      </c>
      <c r="D9570" t="s">
        <v>3</v>
      </c>
      <c r="E9570">
        <v>24</v>
      </c>
      <c r="F9570" t="s">
        <v>12361</v>
      </c>
      <c r="G9570">
        <v>0.21862375423399999</v>
      </c>
    </row>
    <row r="9571" spans="1:7" x14ac:dyDescent="0.2">
      <c r="A9571" t="str">
        <f t="shared" si="814"/>
        <v>NDUFC2-KCTD14</v>
      </c>
      <c r="B9571" t="s">
        <v>291</v>
      </c>
      <c r="C9571">
        <v>77790825</v>
      </c>
      <c r="D9571" t="s">
        <v>3</v>
      </c>
      <c r="E9571">
        <v>23</v>
      </c>
      <c r="F9571" t="s">
        <v>12362</v>
      </c>
      <c r="G9571">
        <v>0.30953444953800002</v>
      </c>
    </row>
    <row r="9572" spans="1:7" x14ac:dyDescent="0.2">
      <c r="A9572" t="str">
        <f t="shared" si="814"/>
        <v>NDUFC2-KCTD14</v>
      </c>
      <c r="B9572" t="s">
        <v>291</v>
      </c>
      <c r="C9572">
        <v>77790775</v>
      </c>
      <c r="D9572" t="s">
        <v>3</v>
      </c>
      <c r="E9572">
        <v>23</v>
      </c>
      <c r="F9572" t="s">
        <v>12363</v>
      </c>
      <c r="G9572">
        <v>0.66212541434299998</v>
      </c>
    </row>
    <row r="9573" spans="1:7" x14ac:dyDescent="0.2">
      <c r="A9573" t="str">
        <f t="shared" si="814"/>
        <v>NDUFC2-KCTD14</v>
      </c>
      <c r="B9573" t="s">
        <v>291</v>
      </c>
      <c r="C9573">
        <v>77790728</v>
      </c>
      <c r="D9573" t="s">
        <v>8</v>
      </c>
      <c r="E9573">
        <v>24</v>
      </c>
      <c r="F9573" t="s">
        <v>12364</v>
      </c>
      <c r="G9573">
        <v>0.307908393339</v>
      </c>
    </row>
    <row r="9574" spans="1:7" x14ac:dyDescent="0.2">
      <c r="A9574" t="str">
        <f t="shared" si="814"/>
        <v>NDUFC2-KCTD14</v>
      </c>
      <c r="B9574" t="s">
        <v>291</v>
      </c>
      <c r="C9574">
        <v>77790771</v>
      </c>
      <c r="D9574" t="s">
        <v>8</v>
      </c>
      <c r="E9574">
        <v>23</v>
      </c>
      <c r="F9574" t="s">
        <v>12365</v>
      </c>
      <c r="G9574">
        <v>0.48661629122299999</v>
      </c>
    </row>
    <row r="9575" spans="1:7" x14ac:dyDescent="0.2">
      <c r="A9575" t="str">
        <f t="shared" si="814"/>
        <v>NDUFC2-KCTD14</v>
      </c>
      <c r="B9575" t="s">
        <v>291</v>
      </c>
      <c r="C9575">
        <v>77790950</v>
      </c>
      <c r="D9575" t="s">
        <v>8</v>
      </c>
      <c r="E9575">
        <v>24</v>
      </c>
      <c r="F9575" t="s">
        <v>12366</v>
      </c>
      <c r="G9575">
        <v>-0.17835693738399999</v>
      </c>
    </row>
    <row r="9576" spans="1:7" x14ac:dyDescent="0.2">
      <c r="A9576" t="str">
        <f t="shared" ref="A9576:A9595" si="815">"NDUFS1"</f>
        <v>NDUFS1</v>
      </c>
      <c r="B9576" t="s">
        <v>161</v>
      </c>
      <c r="C9576">
        <v>207024176</v>
      </c>
      <c r="D9576" t="s">
        <v>8</v>
      </c>
      <c r="E9576">
        <v>24</v>
      </c>
      <c r="F9576" t="s">
        <v>12367</v>
      </c>
      <c r="G9576">
        <v>0.26536321879300001</v>
      </c>
    </row>
    <row r="9577" spans="1:7" x14ac:dyDescent="0.2">
      <c r="A9577" t="str">
        <f t="shared" si="815"/>
        <v>NDUFS1</v>
      </c>
      <c r="B9577" t="s">
        <v>161</v>
      </c>
      <c r="C9577">
        <v>207023688</v>
      </c>
      <c r="D9577" t="s">
        <v>8</v>
      </c>
      <c r="E9577">
        <v>24</v>
      </c>
      <c r="F9577" t="s">
        <v>12368</v>
      </c>
      <c r="G9577">
        <v>-0.12716963533</v>
      </c>
    </row>
    <row r="9578" spans="1:7" x14ac:dyDescent="0.2">
      <c r="A9578" t="str">
        <f t="shared" si="815"/>
        <v>NDUFS1</v>
      </c>
      <c r="B9578" t="s">
        <v>161</v>
      </c>
      <c r="C9578">
        <v>207023709</v>
      </c>
      <c r="D9578" t="s">
        <v>8</v>
      </c>
      <c r="E9578">
        <v>24</v>
      </c>
      <c r="F9578" t="s">
        <v>12369</v>
      </c>
      <c r="G9578">
        <v>-0.117805893069</v>
      </c>
    </row>
    <row r="9579" spans="1:7" x14ac:dyDescent="0.2">
      <c r="A9579" t="str">
        <f t="shared" si="815"/>
        <v>NDUFS1</v>
      </c>
      <c r="B9579" t="s">
        <v>161</v>
      </c>
      <c r="C9579">
        <v>207023798</v>
      </c>
      <c r="D9579" t="s">
        <v>8</v>
      </c>
      <c r="E9579">
        <v>24</v>
      </c>
      <c r="F9579" t="s">
        <v>12370</v>
      </c>
      <c r="G9579">
        <v>-2.33866095284E-2</v>
      </c>
    </row>
    <row r="9580" spans="1:7" x14ac:dyDescent="0.2">
      <c r="A9580" t="str">
        <f t="shared" si="815"/>
        <v>NDUFS1</v>
      </c>
      <c r="B9580" t="s">
        <v>161</v>
      </c>
      <c r="C9580">
        <v>207023890</v>
      </c>
      <c r="D9580" t="s">
        <v>8</v>
      </c>
      <c r="E9580">
        <v>24</v>
      </c>
      <c r="F9580" t="s">
        <v>12371</v>
      </c>
      <c r="G9580">
        <v>0.49239890375899997</v>
      </c>
    </row>
    <row r="9581" spans="1:7" x14ac:dyDescent="0.2">
      <c r="A9581" t="str">
        <f t="shared" si="815"/>
        <v>NDUFS1</v>
      </c>
      <c r="B9581" t="s">
        <v>161</v>
      </c>
      <c r="C9581">
        <v>207023931</v>
      </c>
      <c r="D9581" t="s">
        <v>8</v>
      </c>
      <c r="E9581">
        <v>24</v>
      </c>
      <c r="F9581" t="s">
        <v>12372</v>
      </c>
      <c r="G9581">
        <v>0.56546318388600003</v>
      </c>
    </row>
    <row r="9582" spans="1:7" x14ac:dyDescent="0.2">
      <c r="A9582" t="str">
        <f t="shared" si="815"/>
        <v>NDUFS1</v>
      </c>
      <c r="B9582" t="s">
        <v>161</v>
      </c>
      <c r="C9582">
        <v>207024106</v>
      </c>
      <c r="D9582" t="s">
        <v>8</v>
      </c>
      <c r="E9582">
        <v>23</v>
      </c>
      <c r="F9582" t="s">
        <v>12373</v>
      </c>
      <c r="G9582">
        <v>0.38014483812200001</v>
      </c>
    </row>
    <row r="9583" spans="1:7" x14ac:dyDescent="0.2">
      <c r="A9583" t="str">
        <f t="shared" si="815"/>
        <v>NDUFS1</v>
      </c>
      <c r="B9583" t="s">
        <v>161</v>
      </c>
      <c r="C9583">
        <v>207024128</v>
      </c>
      <c r="D9583" t="s">
        <v>8</v>
      </c>
      <c r="E9583">
        <v>23</v>
      </c>
      <c r="F9583" t="s">
        <v>12374</v>
      </c>
      <c r="G9583">
        <v>0.85964144503999995</v>
      </c>
    </row>
    <row r="9584" spans="1:7" x14ac:dyDescent="0.2">
      <c r="A9584" t="str">
        <f t="shared" si="815"/>
        <v>NDUFS1</v>
      </c>
      <c r="B9584" t="s">
        <v>161</v>
      </c>
      <c r="C9584">
        <v>207024153</v>
      </c>
      <c r="D9584" t="s">
        <v>8</v>
      </c>
      <c r="E9584">
        <v>22</v>
      </c>
      <c r="F9584" t="s">
        <v>12375</v>
      </c>
      <c r="G9584">
        <v>0.88320013976199996</v>
      </c>
    </row>
    <row r="9585" spans="1:7" x14ac:dyDescent="0.2">
      <c r="A9585" t="str">
        <f t="shared" si="815"/>
        <v>NDUFS1</v>
      </c>
      <c r="B9585" t="s">
        <v>161</v>
      </c>
      <c r="C9585">
        <v>207024270</v>
      </c>
      <c r="D9585" t="s">
        <v>8</v>
      </c>
      <c r="E9585">
        <v>24</v>
      </c>
      <c r="F9585" t="s">
        <v>12376</v>
      </c>
      <c r="G9585">
        <v>0.24674534918300001</v>
      </c>
    </row>
    <row r="9586" spans="1:7" x14ac:dyDescent="0.2">
      <c r="A9586" t="str">
        <f t="shared" si="815"/>
        <v>NDUFS1</v>
      </c>
      <c r="B9586" t="s">
        <v>161</v>
      </c>
      <c r="C9586">
        <v>207024173</v>
      </c>
      <c r="D9586" t="s">
        <v>3</v>
      </c>
      <c r="E9586">
        <v>24</v>
      </c>
      <c r="F9586" t="s">
        <v>12377</v>
      </c>
      <c r="G9586">
        <v>1.2571584151999999</v>
      </c>
    </row>
    <row r="9587" spans="1:7" x14ac:dyDescent="0.2">
      <c r="A9587" t="str">
        <f t="shared" si="815"/>
        <v>NDUFS1</v>
      </c>
      <c r="B9587" t="s">
        <v>161</v>
      </c>
      <c r="C9587">
        <v>207024120</v>
      </c>
      <c r="D9587" t="s">
        <v>3</v>
      </c>
      <c r="E9587">
        <v>24</v>
      </c>
      <c r="F9587" t="s">
        <v>12378</v>
      </c>
      <c r="G9587">
        <v>0.40646937461100002</v>
      </c>
    </row>
    <row r="9588" spans="1:7" x14ac:dyDescent="0.2">
      <c r="A9588" t="str">
        <f t="shared" si="815"/>
        <v>NDUFS1</v>
      </c>
      <c r="B9588" t="s">
        <v>161</v>
      </c>
      <c r="C9588">
        <v>207024071</v>
      </c>
      <c r="D9588" t="s">
        <v>3</v>
      </c>
      <c r="E9588">
        <v>24</v>
      </c>
      <c r="F9588" t="s">
        <v>12379</v>
      </c>
      <c r="G9588">
        <v>0.14610547129900001</v>
      </c>
    </row>
    <row r="9589" spans="1:7" x14ac:dyDescent="0.2">
      <c r="A9589" t="str">
        <f t="shared" si="815"/>
        <v>NDUFS1</v>
      </c>
      <c r="B9589" t="s">
        <v>161</v>
      </c>
      <c r="C9589">
        <v>207023627</v>
      </c>
      <c r="D9589" t="s">
        <v>3</v>
      </c>
      <c r="E9589">
        <v>23</v>
      </c>
      <c r="F9589" t="s">
        <v>12380</v>
      </c>
      <c r="G9589">
        <v>-0.24193530359000001</v>
      </c>
    </row>
    <row r="9590" spans="1:7" x14ac:dyDescent="0.2">
      <c r="A9590" t="str">
        <f t="shared" si="815"/>
        <v>NDUFS1</v>
      </c>
      <c r="B9590" t="s">
        <v>161</v>
      </c>
      <c r="C9590">
        <v>207023710</v>
      </c>
      <c r="D9590" t="s">
        <v>3</v>
      </c>
      <c r="E9590">
        <v>23</v>
      </c>
      <c r="F9590" t="s">
        <v>12381</v>
      </c>
      <c r="G9590">
        <v>-8.4614681102699998E-2</v>
      </c>
    </row>
    <row r="9591" spans="1:7" x14ac:dyDescent="0.2">
      <c r="A9591" t="str">
        <f t="shared" si="815"/>
        <v>NDUFS1</v>
      </c>
      <c r="B9591" t="s">
        <v>161</v>
      </c>
      <c r="C9591">
        <v>207023731</v>
      </c>
      <c r="D9591" t="s">
        <v>3</v>
      </c>
      <c r="E9591">
        <v>23</v>
      </c>
      <c r="F9591" t="s">
        <v>12382</v>
      </c>
      <c r="G9591">
        <v>0.189698564653</v>
      </c>
    </row>
    <row r="9592" spans="1:7" x14ac:dyDescent="0.2">
      <c r="A9592" t="str">
        <f t="shared" si="815"/>
        <v>NDUFS1</v>
      </c>
      <c r="B9592" t="s">
        <v>161</v>
      </c>
      <c r="C9592">
        <v>207023814</v>
      </c>
      <c r="D9592" t="s">
        <v>3</v>
      </c>
      <c r="E9592">
        <v>22</v>
      </c>
      <c r="F9592" t="s">
        <v>12383</v>
      </c>
      <c r="G9592">
        <v>-8.4106048710099995E-2</v>
      </c>
    </row>
    <row r="9593" spans="1:7" x14ac:dyDescent="0.2">
      <c r="A9593" t="str">
        <f t="shared" si="815"/>
        <v>NDUFS1</v>
      </c>
      <c r="B9593" t="s">
        <v>161</v>
      </c>
      <c r="C9593">
        <v>207023878</v>
      </c>
      <c r="D9593" t="s">
        <v>3</v>
      </c>
      <c r="E9593">
        <v>23</v>
      </c>
      <c r="F9593" t="s">
        <v>12384</v>
      </c>
      <c r="G9593">
        <v>8.0657734419300006E-2</v>
      </c>
    </row>
    <row r="9594" spans="1:7" x14ac:dyDescent="0.2">
      <c r="A9594" t="str">
        <f t="shared" si="815"/>
        <v>NDUFS1</v>
      </c>
      <c r="B9594" t="s">
        <v>161</v>
      </c>
      <c r="C9594">
        <v>207024039</v>
      </c>
      <c r="D9594" t="s">
        <v>3</v>
      </c>
      <c r="E9594">
        <v>23</v>
      </c>
      <c r="F9594" t="s">
        <v>12385</v>
      </c>
      <c r="G9594">
        <v>0.15081573950800001</v>
      </c>
    </row>
    <row r="9595" spans="1:7" x14ac:dyDescent="0.2">
      <c r="A9595" t="str">
        <f t="shared" si="815"/>
        <v>NDUFS1</v>
      </c>
      <c r="B9595" t="s">
        <v>161</v>
      </c>
      <c r="C9595">
        <v>207024044</v>
      </c>
      <c r="D9595" t="s">
        <v>3</v>
      </c>
      <c r="E9595">
        <v>24</v>
      </c>
      <c r="F9595" t="s">
        <v>12386</v>
      </c>
      <c r="G9595">
        <v>0.10300323991300001</v>
      </c>
    </row>
    <row r="9596" spans="1:7" x14ac:dyDescent="0.2">
      <c r="A9596" t="str">
        <f t="shared" ref="A9596:A9605" si="816">"NDUFS4"</f>
        <v>NDUFS4</v>
      </c>
      <c r="B9596" t="s">
        <v>64</v>
      </c>
      <c r="C9596">
        <v>52856536</v>
      </c>
      <c r="D9596" t="s">
        <v>8</v>
      </c>
      <c r="E9596">
        <v>24</v>
      </c>
      <c r="F9596" t="s">
        <v>12387</v>
      </c>
      <c r="G9596">
        <v>0.94371624571799995</v>
      </c>
    </row>
    <row r="9597" spans="1:7" x14ac:dyDescent="0.2">
      <c r="A9597" t="str">
        <f t="shared" si="816"/>
        <v>NDUFS4</v>
      </c>
      <c r="B9597" t="s">
        <v>64</v>
      </c>
      <c r="C9597">
        <v>52856756</v>
      </c>
      <c r="D9597" t="s">
        <v>8</v>
      </c>
      <c r="E9597">
        <v>22</v>
      </c>
      <c r="F9597" t="s">
        <v>12388</v>
      </c>
      <c r="G9597">
        <v>0.87480736628400002</v>
      </c>
    </row>
    <row r="9598" spans="1:7" x14ac:dyDescent="0.2">
      <c r="A9598" t="str">
        <f t="shared" si="816"/>
        <v>NDUFS4</v>
      </c>
      <c r="B9598" t="s">
        <v>64</v>
      </c>
      <c r="C9598">
        <v>52856731</v>
      </c>
      <c r="D9598" t="s">
        <v>8</v>
      </c>
      <c r="E9598">
        <v>23</v>
      </c>
      <c r="F9598" t="s">
        <v>12389</v>
      </c>
      <c r="G9598">
        <v>0.32638029186500001</v>
      </c>
    </row>
    <row r="9599" spans="1:7" x14ac:dyDescent="0.2">
      <c r="A9599" t="str">
        <f t="shared" si="816"/>
        <v>NDUFS4</v>
      </c>
      <c r="B9599" t="s">
        <v>64</v>
      </c>
      <c r="C9599">
        <v>52856445</v>
      </c>
      <c r="D9599" t="s">
        <v>3</v>
      </c>
      <c r="E9599">
        <v>23</v>
      </c>
      <c r="F9599" t="s">
        <v>12390</v>
      </c>
      <c r="G9599">
        <v>0.890911309885</v>
      </c>
    </row>
    <row r="9600" spans="1:7" x14ac:dyDescent="0.2">
      <c r="A9600" t="str">
        <f t="shared" si="816"/>
        <v>NDUFS4</v>
      </c>
      <c r="B9600" t="s">
        <v>64</v>
      </c>
      <c r="C9600">
        <v>52856458</v>
      </c>
      <c r="D9600" t="s">
        <v>3</v>
      </c>
      <c r="E9600">
        <v>24</v>
      </c>
      <c r="F9600" t="s">
        <v>12391</v>
      </c>
      <c r="G9600">
        <v>0.99584758247299998</v>
      </c>
    </row>
    <row r="9601" spans="1:7" x14ac:dyDescent="0.2">
      <c r="A9601" t="str">
        <f t="shared" si="816"/>
        <v>NDUFS4</v>
      </c>
      <c r="B9601" t="s">
        <v>64</v>
      </c>
      <c r="C9601">
        <v>52856474</v>
      </c>
      <c r="D9601" t="s">
        <v>8</v>
      </c>
      <c r="E9601">
        <v>23</v>
      </c>
      <c r="F9601" t="s">
        <v>12392</v>
      </c>
      <c r="G9601">
        <v>1.0604361718099999</v>
      </c>
    </row>
    <row r="9602" spans="1:7" x14ac:dyDescent="0.2">
      <c r="A9602" t="str">
        <f t="shared" si="816"/>
        <v>NDUFS4</v>
      </c>
      <c r="B9602" t="s">
        <v>64</v>
      </c>
      <c r="C9602">
        <v>52856679</v>
      </c>
      <c r="D9602" t="s">
        <v>8</v>
      </c>
      <c r="E9602">
        <v>24</v>
      </c>
      <c r="F9602" t="s">
        <v>12393</v>
      </c>
      <c r="G9602">
        <v>0.25857245247400001</v>
      </c>
    </row>
    <row r="9603" spans="1:7" x14ac:dyDescent="0.2">
      <c r="A9603" t="str">
        <f t="shared" si="816"/>
        <v>NDUFS4</v>
      </c>
      <c r="B9603" t="s">
        <v>64</v>
      </c>
      <c r="C9603">
        <v>52856524</v>
      </c>
      <c r="D9603" t="s">
        <v>8</v>
      </c>
      <c r="E9603">
        <v>24</v>
      </c>
      <c r="F9603" t="s">
        <v>12394</v>
      </c>
      <c r="G9603">
        <v>0.88970658264299995</v>
      </c>
    </row>
    <row r="9604" spans="1:7" x14ac:dyDescent="0.2">
      <c r="A9604" t="str">
        <f t="shared" si="816"/>
        <v>NDUFS4</v>
      </c>
      <c r="B9604" t="s">
        <v>64</v>
      </c>
      <c r="C9604">
        <v>52856546</v>
      </c>
      <c r="D9604" t="s">
        <v>8</v>
      </c>
      <c r="E9604">
        <v>23</v>
      </c>
      <c r="F9604" t="s">
        <v>12395</v>
      </c>
      <c r="G9604">
        <v>0.83979725036399999</v>
      </c>
    </row>
    <row r="9605" spans="1:7" x14ac:dyDescent="0.2">
      <c r="A9605" t="str">
        <f t="shared" si="816"/>
        <v>NDUFS4</v>
      </c>
      <c r="B9605" t="s">
        <v>64</v>
      </c>
      <c r="C9605">
        <v>52856516</v>
      </c>
      <c r="D9605" t="s">
        <v>8</v>
      </c>
      <c r="E9605">
        <v>23</v>
      </c>
      <c r="F9605" t="s">
        <v>12396</v>
      </c>
      <c r="G9605">
        <v>8.3831492896599996E-2</v>
      </c>
    </row>
    <row r="9606" spans="1:7" x14ac:dyDescent="0.2">
      <c r="A9606" t="str">
        <f t="shared" ref="A9606:A9615" si="817">"NDUFS5"</f>
        <v>NDUFS5</v>
      </c>
      <c r="B9606" t="s">
        <v>35</v>
      </c>
      <c r="C9606">
        <v>39492128</v>
      </c>
      <c r="D9606" t="s">
        <v>8</v>
      </c>
      <c r="E9606">
        <v>23</v>
      </c>
      <c r="F9606" t="s">
        <v>12397</v>
      </c>
      <c r="G9606">
        <v>0.14682765403</v>
      </c>
    </row>
    <row r="9607" spans="1:7" x14ac:dyDescent="0.2">
      <c r="A9607" t="str">
        <f t="shared" si="817"/>
        <v>NDUFS5</v>
      </c>
      <c r="B9607" t="s">
        <v>35</v>
      </c>
      <c r="C9607">
        <v>39492123</v>
      </c>
      <c r="D9607" t="s">
        <v>3</v>
      </c>
      <c r="E9607">
        <v>24</v>
      </c>
      <c r="F9607" t="s">
        <v>12398</v>
      </c>
      <c r="G9607">
        <v>0.49458779754100002</v>
      </c>
    </row>
    <row r="9608" spans="1:7" x14ac:dyDescent="0.2">
      <c r="A9608" t="str">
        <f t="shared" si="817"/>
        <v>NDUFS5</v>
      </c>
      <c r="B9608" t="s">
        <v>35</v>
      </c>
      <c r="C9608">
        <v>39492224</v>
      </c>
      <c r="D9608" t="s">
        <v>3</v>
      </c>
      <c r="E9608">
        <v>22</v>
      </c>
      <c r="F9608" t="s">
        <v>12399</v>
      </c>
      <c r="G9608">
        <v>0.98932431085399997</v>
      </c>
    </row>
    <row r="9609" spans="1:7" x14ac:dyDescent="0.2">
      <c r="A9609" t="str">
        <f t="shared" si="817"/>
        <v>NDUFS5</v>
      </c>
      <c r="B9609" t="s">
        <v>35</v>
      </c>
      <c r="C9609">
        <v>39492245</v>
      </c>
      <c r="D9609" t="s">
        <v>3</v>
      </c>
      <c r="E9609">
        <v>24</v>
      </c>
      <c r="F9609" t="s">
        <v>12400</v>
      </c>
      <c r="G9609">
        <v>0.55175022250899997</v>
      </c>
    </row>
    <row r="9610" spans="1:7" x14ac:dyDescent="0.2">
      <c r="A9610" t="str">
        <f t="shared" si="817"/>
        <v>NDUFS5</v>
      </c>
      <c r="B9610" t="s">
        <v>35</v>
      </c>
      <c r="C9610">
        <v>39492003</v>
      </c>
      <c r="D9610" t="s">
        <v>8</v>
      </c>
      <c r="E9610">
        <v>24</v>
      </c>
      <c r="F9610" t="s">
        <v>12401</v>
      </c>
      <c r="G9610">
        <v>0.15783161506000001</v>
      </c>
    </row>
    <row r="9611" spans="1:7" x14ac:dyDescent="0.2">
      <c r="A9611" t="str">
        <f t="shared" si="817"/>
        <v>NDUFS5</v>
      </c>
      <c r="B9611" t="s">
        <v>35</v>
      </c>
      <c r="C9611">
        <v>39492036</v>
      </c>
      <c r="D9611" t="s">
        <v>8</v>
      </c>
      <c r="E9611">
        <v>23</v>
      </c>
      <c r="F9611" t="s">
        <v>12402</v>
      </c>
      <c r="G9611">
        <v>1.45892546664</v>
      </c>
    </row>
    <row r="9612" spans="1:7" x14ac:dyDescent="0.2">
      <c r="A9612" t="str">
        <f t="shared" si="817"/>
        <v>NDUFS5</v>
      </c>
      <c r="B9612" t="s">
        <v>35</v>
      </c>
      <c r="C9612">
        <v>39492078</v>
      </c>
      <c r="D9612" t="s">
        <v>8</v>
      </c>
      <c r="E9612">
        <v>24</v>
      </c>
      <c r="F9612" t="s">
        <v>12403</v>
      </c>
      <c r="G9612">
        <v>0.53818808294099996</v>
      </c>
    </row>
    <row r="9613" spans="1:7" x14ac:dyDescent="0.2">
      <c r="A9613" t="str">
        <f t="shared" si="817"/>
        <v>NDUFS5</v>
      </c>
      <c r="B9613" t="s">
        <v>35</v>
      </c>
      <c r="C9613">
        <v>39492098</v>
      </c>
      <c r="D9613" t="s">
        <v>8</v>
      </c>
      <c r="E9613">
        <v>22</v>
      </c>
      <c r="F9613" t="s">
        <v>12404</v>
      </c>
      <c r="G9613">
        <v>7.3922206845099994E-2</v>
      </c>
    </row>
    <row r="9614" spans="1:7" x14ac:dyDescent="0.2">
      <c r="A9614" t="str">
        <f t="shared" si="817"/>
        <v>NDUFS5</v>
      </c>
      <c r="B9614" t="s">
        <v>35</v>
      </c>
      <c r="C9614">
        <v>39491956</v>
      </c>
      <c r="D9614" t="s">
        <v>3</v>
      </c>
      <c r="E9614">
        <v>22</v>
      </c>
      <c r="F9614" t="s">
        <v>12405</v>
      </c>
      <c r="G9614">
        <v>0.51797812705799995</v>
      </c>
    </row>
    <row r="9615" spans="1:7" x14ac:dyDescent="0.2">
      <c r="A9615" t="str">
        <f t="shared" si="817"/>
        <v>NDUFS5</v>
      </c>
      <c r="B9615" t="s">
        <v>35</v>
      </c>
      <c r="C9615">
        <v>39492115</v>
      </c>
      <c r="D9615" t="s">
        <v>3</v>
      </c>
      <c r="E9615">
        <v>24</v>
      </c>
      <c r="F9615" t="s">
        <v>12406</v>
      </c>
      <c r="G9615">
        <v>0.16011618949199999</v>
      </c>
    </row>
    <row r="9616" spans="1:7" x14ac:dyDescent="0.2">
      <c r="A9616" t="str">
        <f t="shared" ref="A9616:A9625" si="818">"NDUFS8"</f>
        <v>NDUFS8</v>
      </c>
      <c r="B9616" t="s">
        <v>291</v>
      </c>
      <c r="C9616">
        <v>67798204</v>
      </c>
      <c r="D9616" t="s">
        <v>8</v>
      </c>
      <c r="E9616">
        <v>24</v>
      </c>
      <c r="F9616" t="s">
        <v>12407</v>
      </c>
      <c r="G9616">
        <v>1.16053534516</v>
      </c>
    </row>
    <row r="9617" spans="1:7" x14ac:dyDescent="0.2">
      <c r="A9617" t="str">
        <f t="shared" si="818"/>
        <v>NDUFS8</v>
      </c>
      <c r="B9617" t="s">
        <v>291</v>
      </c>
      <c r="C9617">
        <v>67798276</v>
      </c>
      <c r="D9617" t="s">
        <v>8</v>
      </c>
      <c r="E9617">
        <v>24</v>
      </c>
      <c r="F9617" t="s">
        <v>12408</v>
      </c>
      <c r="G9617">
        <v>6.3484475054699993E-2</v>
      </c>
    </row>
    <row r="9618" spans="1:7" x14ac:dyDescent="0.2">
      <c r="A9618" t="str">
        <f t="shared" si="818"/>
        <v>NDUFS8</v>
      </c>
      <c r="B9618" t="s">
        <v>291</v>
      </c>
      <c r="C9618">
        <v>67798264</v>
      </c>
      <c r="D9618" t="s">
        <v>8</v>
      </c>
      <c r="E9618">
        <v>24</v>
      </c>
      <c r="F9618" t="s">
        <v>12409</v>
      </c>
      <c r="G9618">
        <v>1.41719092422</v>
      </c>
    </row>
    <row r="9619" spans="1:7" x14ac:dyDescent="0.2">
      <c r="A9619" t="str">
        <f t="shared" si="818"/>
        <v>NDUFS8</v>
      </c>
      <c r="B9619" t="s">
        <v>291</v>
      </c>
      <c r="C9619">
        <v>67798238</v>
      </c>
      <c r="D9619" t="s">
        <v>8</v>
      </c>
      <c r="E9619">
        <v>21</v>
      </c>
      <c r="F9619" t="s">
        <v>12410</v>
      </c>
      <c r="G9619">
        <v>0.15809534380699999</v>
      </c>
    </row>
    <row r="9620" spans="1:7" x14ac:dyDescent="0.2">
      <c r="A9620" t="str">
        <f t="shared" si="818"/>
        <v>NDUFS8</v>
      </c>
      <c r="B9620" t="s">
        <v>291</v>
      </c>
      <c r="C9620">
        <v>67798123</v>
      </c>
      <c r="D9620" t="s">
        <v>8</v>
      </c>
      <c r="E9620">
        <v>23</v>
      </c>
      <c r="F9620" t="s">
        <v>12411</v>
      </c>
      <c r="G9620">
        <v>0.31485515772599998</v>
      </c>
    </row>
    <row r="9621" spans="1:7" x14ac:dyDescent="0.2">
      <c r="A9621" t="str">
        <f t="shared" si="818"/>
        <v>NDUFS8</v>
      </c>
      <c r="B9621" t="s">
        <v>291</v>
      </c>
      <c r="C9621">
        <v>67798270</v>
      </c>
      <c r="D9621" t="s">
        <v>3</v>
      </c>
      <c r="E9621">
        <v>24</v>
      </c>
      <c r="F9621" t="s">
        <v>12412</v>
      </c>
      <c r="G9621">
        <v>-5.6161766907500001E-2</v>
      </c>
    </row>
    <row r="9622" spans="1:7" x14ac:dyDescent="0.2">
      <c r="A9622" t="str">
        <f t="shared" si="818"/>
        <v>NDUFS8</v>
      </c>
      <c r="B9622" t="s">
        <v>291</v>
      </c>
      <c r="C9622">
        <v>67798142</v>
      </c>
      <c r="D9622" t="s">
        <v>3</v>
      </c>
      <c r="E9622">
        <v>24</v>
      </c>
      <c r="F9622" t="s">
        <v>12413</v>
      </c>
      <c r="G9622">
        <v>0.42227373061599999</v>
      </c>
    </row>
    <row r="9623" spans="1:7" x14ac:dyDescent="0.2">
      <c r="A9623" t="str">
        <f t="shared" si="818"/>
        <v>NDUFS8</v>
      </c>
      <c r="B9623" t="s">
        <v>291</v>
      </c>
      <c r="C9623">
        <v>67798130</v>
      </c>
      <c r="D9623" t="s">
        <v>3</v>
      </c>
      <c r="E9623">
        <v>24</v>
      </c>
      <c r="F9623" t="s">
        <v>12414</v>
      </c>
      <c r="G9623">
        <v>0.329883497872</v>
      </c>
    </row>
    <row r="9624" spans="1:7" x14ac:dyDescent="0.2">
      <c r="A9624" t="str">
        <f t="shared" si="818"/>
        <v>NDUFS8</v>
      </c>
      <c r="B9624" t="s">
        <v>291</v>
      </c>
      <c r="C9624">
        <v>67798064</v>
      </c>
      <c r="D9624" t="s">
        <v>3</v>
      </c>
      <c r="E9624">
        <v>23</v>
      </c>
      <c r="F9624" t="s">
        <v>12415</v>
      </c>
      <c r="G9624">
        <v>7.1096642483699998E-2</v>
      </c>
    </row>
    <row r="9625" spans="1:7" x14ac:dyDescent="0.2">
      <c r="A9625" t="str">
        <f t="shared" si="818"/>
        <v>NDUFS8</v>
      </c>
      <c r="B9625" t="s">
        <v>291</v>
      </c>
      <c r="C9625">
        <v>67798055</v>
      </c>
      <c r="D9625" t="s">
        <v>3</v>
      </c>
      <c r="E9625">
        <v>24</v>
      </c>
      <c r="F9625" t="s">
        <v>12416</v>
      </c>
      <c r="G9625">
        <v>-6.2379448107699999E-2</v>
      </c>
    </row>
    <row r="9626" spans="1:7" x14ac:dyDescent="0.2">
      <c r="A9626" t="str">
        <f t="shared" ref="A9626:A9635" si="819">"NDUFV1"</f>
        <v>NDUFV1</v>
      </c>
      <c r="B9626" t="s">
        <v>291</v>
      </c>
      <c r="C9626">
        <v>67374584</v>
      </c>
      <c r="D9626" t="s">
        <v>8</v>
      </c>
      <c r="E9626">
        <v>24</v>
      </c>
      <c r="F9626" t="s">
        <v>12417</v>
      </c>
      <c r="G9626">
        <v>0.23451120156899999</v>
      </c>
    </row>
    <row r="9627" spans="1:7" x14ac:dyDescent="0.2">
      <c r="A9627" t="str">
        <f t="shared" si="819"/>
        <v>NDUFV1</v>
      </c>
      <c r="B9627" t="s">
        <v>291</v>
      </c>
      <c r="C9627">
        <v>67374575</v>
      </c>
      <c r="D9627" t="s">
        <v>8</v>
      </c>
      <c r="E9627">
        <v>25</v>
      </c>
      <c r="F9627" t="s">
        <v>12418</v>
      </c>
      <c r="G9627">
        <v>0.13747704422400001</v>
      </c>
    </row>
    <row r="9628" spans="1:7" x14ac:dyDescent="0.2">
      <c r="A9628" t="str">
        <f t="shared" si="819"/>
        <v>NDUFV1</v>
      </c>
      <c r="B9628" t="s">
        <v>291</v>
      </c>
      <c r="C9628">
        <v>67374552</v>
      </c>
      <c r="D9628" t="s">
        <v>8</v>
      </c>
      <c r="E9628">
        <v>23</v>
      </c>
      <c r="F9628" t="s">
        <v>12419</v>
      </c>
      <c r="G9628">
        <v>9.3362866433100003E-2</v>
      </c>
    </row>
    <row r="9629" spans="1:7" x14ac:dyDescent="0.2">
      <c r="A9629" t="str">
        <f t="shared" si="819"/>
        <v>NDUFV1</v>
      </c>
      <c r="B9629" t="s">
        <v>291</v>
      </c>
      <c r="C9629">
        <v>67374504</v>
      </c>
      <c r="D9629" t="s">
        <v>8</v>
      </c>
      <c r="E9629">
        <v>24</v>
      </c>
      <c r="F9629" t="s">
        <v>12420</v>
      </c>
      <c r="G9629">
        <v>7.4580476503499998E-2</v>
      </c>
    </row>
    <row r="9630" spans="1:7" x14ac:dyDescent="0.2">
      <c r="A9630" t="str">
        <f t="shared" si="819"/>
        <v>NDUFV1</v>
      </c>
      <c r="B9630" t="s">
        <v>291</v>
      </c>
      <c r="C9630">
        <v>67374465</v>
      </c>
      <c r="D9630" t="s">
        <v>8</v>
      </c>
      <c r="E9630">
        <v>24</v>
      </c>
      <c r="F9630" t="s">
        <v>12421</v>
      </c>
      <c r="G9630">
        <v>0.78197060791100004</v>
      </c>
    </row>
    <row r="9631" spans="1:7" x14ac:dyDescent="0.2">
      <c r="A9631" t="str">
        <f t="shared" si="819"/>
        <v>NDUFV1</v>
      </c>
      <c r="B9631" t="s">
        <v>291</v>
      </c>
      <c r="C9631">
        <v>67374394</v>
      </c>
      <c r="D9631" t="s">
        <v>3</v>
      </c>
      <c r="E9631">
        <v>25</v>
      </c>
      <c r="F9631" t="s">
        <v>12422</v>
      </c>
      <c r="G9631">
        <v>-7.2298577121200002E-3</v>
      </c>
    </row>
    <row r="9632" spans="1:7" x14ac:dyDescent="0.2">
      <c r="A9632" t="str">
        <f t="shared" si="819"/>
        <v>NDUFV1</v>
      </c>
      <c r="B9632" t="s">
        <v>291</v>
      </c>
      <c r="C9632">
        <v>67374598</v>
      </c>
      <c r="D9632" t="s">
        <v>3</v>
      </c>
      <c r="E9632">
        <v>24</v>
      </c>
      <c r="F9632" t="s">
        <v>12423</v>
      </c>
      <c r="G9632">
        <v>6.9115563054599996E-2</v>
      </c>
    </row>
    <row r="9633" spans="1:7" x14ac:dyDescent="0.2">
      <c r="A9633" t="str">
        <f t="shared" si="819"/>
        <v>NDUFV1</v>
      </c>
      <c r="B9633" t="s">
        <v>291</v>
      </c>
      <c r="C9633">
        <v>67374512</v>
      </c>
      <c r="D9633" t="s">
        <v>3</v>
      </c>
      <c r="E9633">
        <v>23</v>
      </c>
      <c r="F9633" t="s">
        <v>12424</v>
      </c>
      <c r="G9633">
        <v>0.17875676040300001</v>
      </c>
    </row>
    <row r="9634" spans="1:7" x14ac:dyDescent="0.2">
      <c r="A9634" t="str">
        <f t="shared" si="819"/>
        <v>NDUFV1</v>
      </c>
      <c r="B9634" t="s">
        <v>291</v>
      </c>
      <c r="C9634">
        <v>67374470</v>
      </c>
      <c r="D9634" t="s">
        <v>3</v>
      </c>
      <c r="E9634">
        <v>24</v>
      </c>
      <c r="F9634" t="s">
        <v>12425</v>
      </c>
      <c r="G9634">
        <v>1.1639748541899999</v>
      </c>
    </row>
    <row r="9635" spans="1:7" x14ac:dyDescent="0.2">
      <c r="A9635" t="str">
        <f t="shared" si="819"/>
        <v>NDUFV1</v>
      </c>
      <c r="B9635" t="s">
        <v>291</v>
      </c>
      <c r="C9635">
        <v>67374457</v>
      </c>
      <c r="D9635" t="s">
        <v>3</v>
      </c>
      <c r="E9635">
        <v>22</v>
      </c>
      <c r="F9635" t="s">
        <v>12426</v>
      </c>
      <c r="G9635">
        <v>1.0540545378999999</v>
      </c>
    </row>
    <row r="9636" spans="1:7" x14ac:dyDescent="0.2">
      <c r="A9636" t="str">
        <f t="shared" ref="A9636:A9643" si="820">"NDUFV2"</f>
        <v>NDUFV2</v>
      </c>
      <c r="B9636" t="s">
        <v>1918</v>
      </c>
      <c r="C9636">
        <v>9102605</v>
      </c>
      <c r="D9636" t="s">
        <v>3</v>
      </c>
      <c r="E9636">
        <v>24</v>
      </c>
      <c r="F9636" t="s">
        <v>12427</v>
      </c>
      <c r="G9636">
        <v>-8.8268399874200001E-2</v>
      </c>
    </row>
    <row r="9637" spans="1:7" x14ac:dyDescent="0.2">
      <c r="A9637" t="str">
        <f t="shared" si="820"/>
        <v>NDUFV2</v>
      </c>
      <c r="B9637" t="s">
        <v>1918</v>
      </c>
      <c r="C9637">
        <v>9102610</v>
      </c>
      <c r="D9637" t="s">
        <v>3</v>
      </c>
      <c r="E9637">
        <v>24</v>
      </c>
      <c r="F9637" t="s">
        <v>12428</v>
      </c>
      <c r="G9637">
        <v>0.10978929318</v>
      </c>
    </row>
    <row r="9638" spans="1:7" x14ac:dyDescent="0.2">
      <c r="A9638" t="str">
        <f t="shared" si="820"/>
        <v>NDUFV2</v>
      </c>
      <c r="B9638" t="s">
        <v>1918</v>
      </c>
      <c r="C9638">
        <v>9102636</v>
      </c>
      <c r="D9638" t="s">
        <v>3</v>
      </c>
      <c r="E9638">
        <v>23</v>
      </c>
      <c r="F9638" t="s">
        <v>12429</v>
      </c>
      <c r="G9638">
        <v>2.2195464223900001</v>
      </c>
    </row>
    <row r="9639" spans="1:7" x14ac:dyDescent="0.2">
      <c r="A9639" t="str">
        <f t="shared" si="820"/>
        <v>NDUFV2</v>
      </c>
      <c r="B9639" t="s">
        <v>1918</v>
      </c>
      <c r="C9639">
        <v>9102680</v>
      </c>
      <c r="D9639" t="s">
        <v>3</v>
      </c>
      <c r="E9639">
        <v>24</v>
      </c>
      <c r="F9639" t="s">
        <v>12430</v>
      </c>
      <c r="G9639">
        <v>8.0509624293299997E-2</v>
      </c>
    </row>
    <row r="9640" spans="1:7" x14ac:dyDescent="0.2">
      <c r="A9640" t="str">
        <f t="shared" si="820"/>
        <v>NDUFV2</v>
      </c>
      <c r="B9640" t="s">
        <v>1918</v>
      </c>
      <c r="C9640">
        <v>9102640</v>
      </c>
      <c r="D9640" t="s">
        <v>8</v>
      </c>
      <c r="E9640">
        <v>24</v>
      </c>
      <c r="F9640" t="s">
        <v>12431</v>
      </c>
      <c r="G9640">
        <v>0.19577234147299999</v>
      </c>
    </row>
    <row r="9641" spans="1:7" x14ac:dyDescent="0.2">
      <c r="A9641" t="str">
        <f t="shared" si="820"/>
        <v>NDUFV2</v>
      </c>
      <c r="B9641" t="s">
        <v>1918</v>
      </c>
      <c r="C9641">
        <v>9102649</v>
      </c>
      <c r="D9641" t="s">
        <v>8</v>
      </c>
      <c r="E9641">
        <v>24</v>
      </c>
      <c r="F9641" t="s">
        <v>12432</v>
      </c>
      <c r="G9641">
        <v>-3.11506378551E-2</v>
      </c>
    </row>
    <row r="9642" spans="1:7" x14ac:dyDescent="0.2">
      <c r="A9642" t="str">
        <f t="shared" si="820"/>
        <v>NDUFV2</v>
      </c>
      <c r="B9642" t="s">
        <v>1918</v>
      </c>
      <c r="C9642">
        <v>9102654</v>
      </c>
      <c r="D9642" t="s">
        <v>8</v>
      </c>
      <c r="E9642">
        <v>24</v>
      </c>
      <c r="F9642" t="s">
        <v>12433</v>
      </c>
      <c r="G9642">
        <v>0.105466918549</v>
      </c>
    </row>
    <row r="9643" spans="1:7" x14ac:dyDescent="0.2">
      <c r="A9643" t="str">
        <f t="shared" si="820"/>
        <v>NDUFV2</v>
      </c>
      <c r="B9643" t="s">
        <v>1918</v>
      </c>
      <c r="C9643">
        <v>9102716</v>
      </c>
      <c r="D9643" t="s">
        <v>8</v>
      </c>
      <c r="E9643">
        <v>24</v>
      </c>
      <c r="F9643" t="s">
        <v>12434</v>
      </c>
      <c r="G9643">
        <v>0.58468123613699996</v>
      </c>
    </row>
    <row r="9644" spans="1:7" x14ac:dyDescent="0.2">
      <c r="A9644" t="str">
        <f t="shared" ref="A9644:A9651" si="821">"NEDD1"</f>
        <v>NEDD1</v>
      </c>
      <c r="B9644" t="s">
        <v>140</v>
      </c>
      <c r="C9644">
        <v>97301119</v>
      </c>
      <c r="D9644" t="s">
        <v>3</v>
      </c>
      <c r="E9644">
        <v>24</v>
      </c>
      <c r="F9644" t="s">
        <v>12435</v>
      </c>
      <c r="G9644">
        <v>0.16558045611</v>
      </c>
    </row>
    <row r="9645" spans="1:7" x14ac:dyDescent="0.2">
      <c r="A9645" t="str">
        <f t="shared" si="821"/>
        <v>NEDD1</v>
      </c>
      <c r="B9645" t="s">
        <v>140</v>
      </c>
      <c r="C9645">
        <v>97300991</v>
      </c>
      <c r="D9645" t="s">
        <v>3</v>
      </c>
      <c r="E9645">
        <v>23</v>
      </c>
      <c r="F9645" t="s">
        <v>12436</v>
      </c>
      <c r="G9645">
        <v>1.2697583041699999E-2</v>
      </c>
    </row>
    <row r="9646" spans="1:7" x14ac:dyDescent="0.2">
      <c r="A9646" t="str">
        <f t="shared" si="821"/>
        <v>NEDD1</v>
      </c>
      <c r="B9646" t="s">
        <v>140</v>
      </c>
      <c r="C9646">
        <v>97301201</v>
      </c>
      <c r="D9646" t="s">
        <v>3</v>
      </c>
      <c r="E9646">
        <v>24</v>
      </c>
      <c r="F9646" t="s">
        <v>12437</v>
      </c>
      <c r="G9646">
        <v>0.99628153726500002</v>
      </c>
    </row>
    <row r="9647" spans="1:7" x14ac:dyDescent="0.2">
      <c r="A9647" t="str">
        <f t="shared" si="821"/>
        <v>NEDD1</v>
      </c>
      <c r="B9647" t="s">
        <v>140</v>
      </c>
      <c r="C9647">
        <v>97300980</v>
      </c>
      <c r="D9647" t="s">
        <v>8</v>
      </c>
      <c r="E9647">
        <v>24</v>
      </c>
      <c r="F9647" t="s">
        <v>12438</v>
      </c>
      <c r="G9647">
        <v>-7.11996561809E-3</v>
      </c>
    </row>
    <row r="9648" spans="1:7" x14ac:dyDescent="0.2">
      <c r="A9648" t="str">
        <f t="shared" si="821"/>
        <v>NEDD1</v>
      </c>
      <c r="B9648" t="s">
        <v>140</v>
      </c>
      <c r="C9648">
        <v>97301020</v>
      </c>
      <c r="D9648" t="s">
        <v>8</v>
      </c>
      <c r="E9648">
        <v>24</v>
      </c>
      <c r="F9648" t="s">
        <v>12439</v>
      </c>
      <c r="G9648">
        <v>1.9631803224199999E-2</v>
      </c>
    </row>
    <row r="9649" spans="1:7" x14ac:dyDescent="0.2">
      <c r="A9649" t="str">
        <f t="shared" si="821"/>
        <v>NEDD1</v>
      </c>
      <c r="B9649" t="s">
        <v>140</v>
      </c>
      <c r="C9649">
        <v>97301170</v>
      </c>
      <c r="D9649" t="s">
        <v>8</v>
      </c>
      <c r="E9649">
        <v>24</v>
      </c>
      <c r="F9649" t="s">
        <v>12440</v>
      </c>
      <c r="G9649">
        <v>1.1214193477800001</v>
      </c>
    </row>
    <row r="9650" spans="1:7" x14ac:dyDescent="0.2">
      <c r="A9650" t="str">
        <f t="shared" si="821"/>
        <v>NEDD1</v>
      </c>
      <c r="B9650" t="s">
        <v>140</v>
      </c>
      <c r="C9650">
        <v>97301287</v>
      </c>
      <c r="D9650" t="s">
        <v>8</v>
      </c>
      <c r="E9650">
        <v>24</v>
      </c>
      <c r="F9650" t="s">
        <v>12441</v>
      </c>
      <c r="G9650">
        <v>0.88229911495500002</v>
      </c>
    </row>
    <row r="9651" spans="1:7" x14ac:dyDescent="0.2">
      <c r="A9651" t="str">
        <f t="shared" si="821"/>
        <v>NEDD1</v>
      </c>
      <c r="B9651" t="s">
        <v>140</v>
      </c>
      <c r="C9651">
        <v>97301298</v>
      </c>
      <c r="D9651" t="s">
        <v>8</v>
      </c>
      <c r="E9651">
        <v>22</v>
      </c>
      <c r="F9651" t="s">
        <v>12442</v>
      </c>
      <c r="G9651">
        <v>0.62655427396200003</v>
      </c>
    </row>
    <row r="9652" spans="1:7" x14ac:dyDescent="0.2">
      <c r="A9652" t="str">
        <f t="shared" ref="A9652:A9661" si="822">"NEDD8"</f>
        <v>NEDD8</v>
      </c>
      <c r="B9652" t="s">
        <v>86</v>
      </c>
      <c r="C9652">
        <v>24701382</v>
      </c>
      <c r="D9652" t="s">
        <v>3</v>
      </c>
      <c r="E9652">
        <v>22</v>
      </c>
      <c r="F9652" t="s">
        <v>12443</v>
      </c>
      <c r="G9652">
        <v>1.04006478469</v>
      </c>
    </row>
    <row r="9653" spans="1:7" x14ac:dyDescent="0.2">
      <c r="A9653" t="str">
        <f t="shared" si="822"/>
        <v>NEDD8</v>
      </c>
      <c r="B9653" t="s">
        <v>86</v>
      </c>
      <c r="C9653">
        <v>24701392</v>
      </c>
      <c r="D9653" t="s">
        <v>3</v>
      </c>
      <c r="E9653">
        <v>24</v>
      </c>
      <c r="F9653" t="s">
        <v>12444</v>
      </c>
      <c r="G9653">
        <v>0.110998927085</v>
      </c>
    </row>
    <row r="9654" spans="1:7" x14ac:dyDescent="0.2">
      <c r="A9654" t="str">
        <f t="shared" si="822"/>
        <v>NEDD8</v>
      </c>
      <c r="B9654" t="s">
        <v>86</v>
      </c>
      <c r="C9654">
        <v>24701514</v>
      </c>
      <c r="D9654" t="s">
        <v>3</v>
      </c>
      <c r="E9654">
        <v>24</v>
      </c>
      <c r="F9654" t="s">
        <v>12445</v>
      </c>
      <c r="G9654">
        <v>1.72477976708</v>
      </c>
    </row>
    <row r="9655" spans="1:7" x14ac:dyDescent="0.2">
      <c r="A9655" t="str">
        <f t="shared" si="822"/>
        <v>NEDD8</v>
      </c>
      <c r="B9655" t="s">
        <v>86</v>
      </c>
      <c r="C9655">
        <v>24701612</v>
      </c>
      <c r="D9655" t="s">
        <v>3</v>
      </c>
      <c r="E9655">
        <v>23</v>
      </c>
      <c r="F9655" t="s">
        <v>12446</v>
      </c>
      <c r="G9655">
        <v>-3.12627132749E-4</v>
      </c>
    </row>
    <row r="9656" spans="1:7" x14ac:dyDescent="0.2">
      <c r="A9656" t="str">
        <f t="shared" si="822"/>
        <v>NEDD8</v>
      </c>
      <c r="B9656" t="s">
        <v>86</v>
      </c>
      <c r="C9656">
        <v>24701623</v>
      </c>
      <c r="D9656" t="s">
        <v>3</v>
      </c>
      <c r="E9656">
        <v>22</v>
      </c>
      <c r="F9656" t="s">
        <v>12447</v>
      </c>
      <c r="G9656">
        <v>0.235155448228</v>
      </c>
    </row>
    <row r="9657" spans="1:7" x14ac:dyDescent="0.2">
      <c r="A9657" t="str">
        <f t="shared" si="822"/>
        <v>NEDD8</v>
      </c>
      <c r="B9657" t="s">
        <v>86</v>
      </c>
      <c r="C9657">
        <v>24701644</v>
      </c>
      <c r="D9657" t="s">
        <v>3</v>
      </c>
      <c r="E9657">
        <v>24</v>
      </c>
      <c r="F9657" t="s">
        <v>12448</v>
      </c>
      <c r="G9657">
        <v>0.172381256623</v>
      </c>
    </row>
    <row r="9658" spans="1:7" x14ac:dyDescent="0.2">
      <c r="A9658" t="str">
        <f t="shared" si="822"/>
        <v>NEDD8</v>
      </c>
      <c r="B9658" t="s">
        <v>86</v>
      </c>
      <c r="C9658">
        <v>24701655</v>
      </c>
      <c r="D9658" t="s">
        <v>8</v>
      </c>
      <c r="E9658">
        <v>25</v>
      </c>
      <c r="F9658" t="s">
        <v>12449</v>
      </c>
      <c r="G9658">
        <v>7.7912188093400003E-2</v>
      </c>
    </row>
    <row r="9659" spans="1:7" x14ac:dyDescent="0.2">
      <c r="A9659" t="str">
        <f t="shared" si="822"/>
        <v>NEDD8</v>
      </c>
      <c r="B9659" t="s">
        <v>86</v>
      </c>
      <c r="C9659">
        <v>24701676</v>
      </c>
      <c r="D9659" t="s">
        <v>8</v>
      </c>
      <c r="E9659">
        <v>22</v>
      </c>
      <c r="F9659" t="s">
        <v>12450</v>
      </c>
      <c r="G9659">
        <v>-3.84989057546E-2</v>
      </c>
    </row>
    <row r="9660" spans="1:7" x14ac:dyDescent="0.2">
      <c r="A9660" t="str">
        <f t="shared" si="822"/>
        <v>NEDD8</v>
      </c>
      <c r="B9660" t="s">
        <v>86</v>
      </c>
      <c r="C9660">
        <v>24701683</v>
      </c>
      <c r="D9660" t="s">
        <v>8</v>
      </c>
      <c r="E9660">
        <v>24</v>
      </c>
      <c r="F9660" t="s">
        <v>12451</v>
      </c>
      <c r="G9660">
        <v>0.15232502735199999</v>
      </c>
    </row>
    <row r="9661" spans="1:7" x14ac:dyDescent="0.2">
      <c r="A9661" t="str">
        <f t="shared" si="822"/>
        <v>NEDD8</v>
      </c>
      <c r="B9661" t="s">
        <v>86</v>
      </c>
      <c r="C9661">
        <v>24701581</v>
      </c>
      <c r="D9661" t="s">
        <v>8</v>
      </c>
      <c r="E9661">
        <v>24</v>
      </c>
      <c r="F9661" t="s">
        <v>12452</v>
      </c>
      <c r="G9661">
        <v>4.4201465011800001E-2</v>
      </c>
    </row>
    <row r="9662" spans="1:7" x14ac:dyDescent="0.2">
      <c r="A9662" t="str">
        <f t="shared" ref="A9662:A9671" si="823">"NEDD8-MDP1"</f>
        <v>NEDD8-MDP1</v>
      </c>
      <c r="B9662" t="s">
        <v>86</v>
      </c>
      <c r="C9662">
        <v>24701291</v>
      </c>
      <c r="D9662" t="s">
        <v>3</v>
      </c>
      <c r="E9662">
        <v>25</v>
      </c>
      <c r="F9662" t="s">
        <v>12453</v>
      </c>
      <c r="G9662">
        <v>0.59546090058500001</v>
      </c>
    </row>
    <row r="9663" spans="1:7" x14ac:dyDescent="0.2">
      <c r="A9663" t="str">
        <f t="shared" si="823"/>
        <v>NEDD8-MDP1</v>
      </c>
      <c r="B9663" t="s">
        <v>86</v>
      </c>
      <c r="C9663">
        <v>24701353</v>
      </c>
      <c r="D9663" t="s">
        <v>3</v>
      </c>
      <c r="E9663">
        <v>26</v>
      </c>
      <c r="F9663" t="s">
        <v>12454</v>
      </c>
      <c r="G9663">
        <v>-7.6013542909400003E-2</v>
      </c>
    </row>
    <row r="9664" spans="1:7" x14ac:dyDescent="0.2">
      <c r="A9664" t="str">
        <f t="shared" si="823"/>
        <v>NEDD8-MDP1</v>
      </c>
      <c r="B9664" t="s">
        <v>86</v>
      </c>
      <c r="C9664">
        <v>24701362</v>
      </c>
      <c r="D9664" t="s">
        <v>8</v>
      </c>
      <c r="E9664">
        <v>25</v>
      </c>
      <c r="F9664" t="s">
        <v>12455</v>
      </c>
      <c r="G9664">
        <v>0.96656649679999995</v>
      </c>
    </row>
    <row r="9665" spans="1:7" x14ac:dyDescent="0.2">
      <c r="A9665" t="str">
        <f t="shared" si="823"/>
        <v>NEDD8-MDP1</v>
      </c>
      <c r="B9665" t="s">
        <v>86</v>
      </c>
      <c r="C9665">
        <v>24701319</v>
      </c>
      <c r="D9665" t="s">
        <v>3</v>
      </c>
      <c r="E9665">
        <v>22</v>
      </c>
      <c r="F9665" t="s">
        <v>12456</v>
      </c>
      <c r="G9665">
        <v>0.94016183916200002</v>
      </c>
    </row>
    <row r="9666" spans="1:7" x14ac:dyDescent="0.2">
      <c r="A9666" t="str">
        <f t="shared" si="823"/>
        <v>NEDD8-MDP1</v>
      </c>
      <c r="B9666" t="s">
        <v>86</v>
      </c>
      <c r="C9666">
        <v>24701304</v>
      </c>
      <c r="D9666" t="s">
        <v>3</v>
      </c>
      <c r="E9666">
        <v>24</v>
      </c>
      <c r="F9666" t="s">
        <v>12457</v>
      </c>
      <c r="G9666">
        <v>0.31655492990400003</v>
      </c>
    </row>
    <row r="9667" spans="1:7" x14ac:dyDescent="0.2">
      <c r="A9667" t="str">
        <f t="shared" si="823"/>
        <v>NEDD8-MDP1</v>
      </c>
      <c r="B9667" t="s">
        <v>86</v>
      </c>
      <c r="C9667">
        <v>24701368</v>
      </c>
      <c r="D9667" t="s">
        <v>8</v>
      </c>
      <c r="E9667">
        <v>23</v>
      </c>
      <c r="F9667" t="s">
        <v>12458</v>
      </c>
      <c r="G9667">
        <v>0.527635072132</v>
      </c>
    </row>
    <row r="9668" spans="1:7" x14ac:dyDescent="0.2">
      <c r="A9668" t="str">
        <f t="shared" si="823"/>
        <v>NEDD8-MDP1</v>
      </c>
      <c r="B9668" t="s">
        <v>86</v>
      </c>
      <c r="C9668">
        <v>24701332</v>
      </c>
      <c r="D9668" t="s">
        <v>3</v>
      </c>
      <c r="E9668">
        <v>27</v>
      </c>
      <c r="F9668" t="s">
        <v>12459</v>
      </c>
      <c r="G9668">
        <v>0.69743984585700003</v>
      </c>
    </row>
    <row r="9669" spans="1:7" x14ac:dyDescent="0.2">
      <c r="A9669" t="str">
        <f t="shared" si="823"/>
        <v>NEDD8-MDP1</v>
      </c>
      <c r="B9669" t="s">
        <v>86</v>
      </c>
      <c r="C9669">
        <v>24701378</v>
      </c>
      <c r="D9669" t="s">
        <v>3</v>
      </c>
      <c r="E9669">
        <v>24</v>
      </c>
      <c r="F9669" t="s">
        <v>12460</v>
      </c>
      <c r="G9669">
        <v>0.74703111394999999</v>
      </c>
    </row>
    <row r="9670" spans="1:7" x14ac:dyDescent="0.2">
      <c r="A9670" t="str">
        <f t="shared" si="823"/>
        <v>NEDD8-MDP1</v>
      </c>
      <c r="B9670" t="s">
        <v>86</v>
      </c>
      <c r="C9670">
        <v>24701278</v>
      </c>
      <c r="D9670" t="s">
        <v>3</v>
      </c>
      <c r="E9670">
        <v>24</v>
      </c>
      <c r="F9670" t="s">
        <v>12461</v>
      </c>
      <c r="G9670">
        <v>1.09327166404</v>
      </c>
    </row>
    <row r="9671" spans="1:7" x14ac:dyDescent="0.2">
      <c r="A9671" t="str">
        <f t="shared" si="823"/>
        <v>NEDD8-MDP1</v>
      </c>
      <c r="B9671" t="s">
        <v>86</v>
      </c>
      <c r="C9671">
        <v>24701298</v>
      </c>
      <c r="D9671" t="s">
        <v>8</v>
      </c>
      <c r="E9671">
        <v>25</v>
      </c>
      <c r="F9671" t="s">
        <v>12462</v>
      </c>
      <c r="G9671">
        <v>0.29545210143200001</v>
      </c>
    </row>
    <row r="9672" spans="1:7" x14ac:dyDescent="0.2">
      <c r="A9672" t="str">
        <f t="shared" ref="A9672:A9681" si="824">"NELFE"</f>
        <v>NELFE</v>
      </c>
      <c r="B9672" t="s">
        <v>75</v>
      </c>
      <c r="C9672">
        <v>31926673</v>
      </c>
      <c r="D9672" t="s">
        <v>8</v>
      </c>
      <c r="E9672">
        <v>23</v>
      </c>
      <c r="F9672" t="s">
        <v>12463</v>
      </c>
      <c r="G9672">
        <v>0.81453150499299998</v>
      </c>
    </row>
    <row r="9673" spans="1:7" x14ac:dyDescent="0.2">
      <c r="A9673" t="str">
        <f t="shared" si="824"/>
        <v>NELFE</v>
      </c>
      <c r="B9673" t="s">
        <v>75</v>
      </c>
      <c r="C9673">
        <v>31926697</v>
      </c>
      <c r="D9673" t="s">
        <v>8</v>
      </c>
      <c r="E9673">
        <v>24</v>
      </c>
      <c r="F9673" t="s">
        <v>12464</v>
      </c>
      <c r="G9673">
        <v>-0.161996829481</v>
      </c>
    </row>
    <row r="9674" spans="1:7" x14ac:dyDescent="0.2">
      <c r="A9674" t="str">
        <f t="shared" si="824"/>
        <v>NELFE</v>
      </c>
      <c r="B9674" t="s">
        <v>75</v>
      </c>
      <c r="C9674">
        <v>31926733</v>
      </c>
      <c r="D9674" t="s">
        <v>8</v>
      </c>
      <c r="E9674">
        <v>21</v>
      </c>
      <c r="F9674" t="s">
        <v>12465</v>
      </c>
      <c r="G9674">
        <v>9.6215478103199997E-2</v>
      </c>
    </row>
    <row r="9675" spans="1:7" x14ac:dyDescent="0.2">
      <c r="A9675" t="str">
        <f t="shared" si="824"/>
        <v>NELFE</v>
      </c>
      <c r="B9675" t="s">
        <v>75</v>
      </c>
      <c r="C9675">
        <v>31926756</v>
      </c>
      <c r="D9675" t="s">
        <v>8</v>
      </c>
      <c r="E9675">
        <v>24</v>
      </c>
      <c r="F9675" t="s">
        <v>12466</v>
      </c>
      <c r="G9675">
        <v>0.25846200193300001</v>
      </c>
    </row>
    <row r="9676" spans="1:7" x14ac:dyDescent="0.2">
      <c r="A9676" t="str">
        <f t="shared" si="824"/>
        <v>NELFE</v>
      </c>
      <c r="B9676" t="s">
        <v>75</v>
      </c>
      <c r="C9676">
        <v>31926770</v>
      </c>
      <c r="D9676" t="s">
        <v>8</v>
      </c>
      <c r="E9676">
        <v>23</v>
      </c>
      <c r="F9676" t="s">
        <v>12467</v>
      </c>
      <c r="G9676">
        <v>0.70375342962300003</v>
      </c>
    </row>
    <row r="9677" spans="1:7" x14ac:dyDescent="0.2">
      <c r="A9677" t="str">
        <f t="shared" si="824"/>
        <v>NELFE</v>
      </c>
      <c r="B9677" t="s">
        <v>75</v>
      </c>
      <c r="C9677">
        <v>31926608</v>
      </c>
      <c r="D9677" t="s">
        <v>8</v>
      </c>
      <c r="E9677">
        <v>23</v>
      </c>
      <c r="F9677" t="s">
        <v>12468</v>
      </c>
      <c r="G9677">
        <v>-5.2906426940300001E-3</v>
      </c>
    </row>
    <row r="9678" spans="1:7" x14ac:dyDescent="0.2">
      <c r="A9678" t="str">
        <f t="shared" si="824"/>
        <v>NELFE</v>
      </c>
      <c r="B9678" t="s">
        <v>75</v>
      </c>
      <c r="C9678">
        <v>31926720</v>
      </c>
      <c r="D9678" t="s">
        <v>3</v>
      </c>
      <c r="E9678">
        <v>22</v>
      </c>
      <c r="F9678" t="s">
        <v>12469</v>
      </c>
      <c r="G9678">
        <v>0.18311490727599999</v>
      </c>
    </row>
    <row r="9679" spans="1:7" x14ac:dyDescent="0.2">
      <c r="A9679" t="str">
        <f t="shared" si="824"/>
        <v>NELFE</v>
      </c>
      <c r="B9679" t="s">
        <v>75</v>
      </c>
      <c r="C9679">
        <v>31926691</v>
      </c>
      <c r="D9679" t="s">
        <v>3</v>
      </c>
      <c r="E9679">
        <v>22</v>
      </c>
      <c r="F9679" t="s">
        <v>12470</v>
      </c>
      <c r="G9679">
        <v>1.48171506538</v>
      </c>
    </row>
    <row r="9680" spans="1:7" x14ac:dyDescent="0.2">
      <c r="A9680" t="str">
        <f t="shared" si="824"/>
        <v>NELFE</v>
      </c>
      <c r="B9680" t="s">
        <v>75</v>
      </c>
      <c r="C9680">
        <v>31926662</v>
      </c>
      <c r="D9680" t="s">
        <v>3</v>
      </c>
      <c r="E9680">
        <v>22</v>
      </c>
      <c r="F9680" t="s">
        <v>12471</v>
      </c>
      <c r="G9680">
        <v>0.537192514688</v>
      </c>
    </row>
    <row r="9681" spans="1:7" x14ac:dyDescent="0.2">
      <c r="A9681" t="str">
        <f t="shared" si="824"/>
        <v>NELFE</v>
      </c>
      <c r="B9681" t="s">
        <v>75</v>
      </c>
      <c r="C9681">
        <v>31926639</v>
      </c>
      <c r="D9681" t="s">
        <v>8</v>
      </c>
      <c r="E9681">
        <v>24</v>
      </c>
      <c r="F9681" t="s">
        <v>12472</v>
      </c>
      <c r="G9681">
        <v>9.6204357610799998E-2</v>
      </c>
    </row>
    <row r="9682" spans="1:7" x14ac:dyDescent="0.2">
      <c r="A9682" t="str">
        <f t="shared" ref="A9682:A9691" si="825">"NF1"</f>
        <v>NF1</v>
      </c>
      <c r="B9682" t="s">
        <v>484</v>
      </c>
      <c r="C9682">
        <v>29421924</v>
      </c>
      <c r="D9682" t="s">
        <v>3</v>
      </c>
      <c r="E9682">
        <v>24</v>
      </c>
      <c r="F9682" t="s">
        <v>12473</v>
      </c>
      <c r="G9682">
        <v>0.60328894532699995</v>
      </c>
    </row>
    <row r="9683" spans="1:7" x14ac:dyDescent="0.2">
      <c r="A9683" t="str">
        <f t="shared" si="825"/>
        <v>NF1</v>
      </c>
      <c r="B9683" t="s">
        <v>484</v>
      </c>
      <c r="C9683">
        <v>29422087</v>
      </c>
      <c r="D9683" t="s">
        <v>3</v>
      </c>
      <c r="E9683">
        <v>24</v>
      </c>
      <c r="F9683" t="s">
        <v>12474</v>
      </c>
      <c r="G9683">
        <v>0.26234023960199998</v>
      </c>
    </row>
    <row r="9684" spans="1:7" x14ac:dyDescent="0.2">
      <c r="A9684" t="str">
        <f t="shared" si="825"/>
        <v>NF1</v>
      </c>
      <c r="B9684" t="s">
        <v>484</v>
      </c>
      <c r="C9684">
        <v>29421971</v>
      </c>
      <c r="D9684" t="s">
        <v>3</v>
      </c>
      <c r="E9684">
        <v>23</v>
      </c>
      <c r="F9684" t="s">
        <v>12475</v>
      </c>
      <c r="G9684">
        <v>1.9576404063899999</v>
      </c>
    </row>
    <row r="9685" spans="1:7" x14ac:dyDescent="0.2">
      <c r="A9685" t="str">
        <f t="shared" si="825"/>
        <v>NF1</v>
      </c>
      <c r="B9685" t="s">
        <v>484</v>
      </c>
      <c r="C9685">
        <v>29421992</v>
      </c>
      <c r="D9685" t="s">
        <v>3</v>
      </c>
      <c r="E9685">
        <v>24</v>
      </c>
      <c r="F9685" t="s">
        <v>12476</v>
      </c>
      <c r="G9685">
        <v>0.428191458661</v>
      </c>
    </row>
    <row r="9686" spans="1:7" x14ac:dyDescent="0.2">
      <c r="A9686" t="str">
        <f t="shared" si="825"/>
        <v>NF1</v>
      </c>
      <c r="B9686" t="s">
        <v>484</v>
      </c>
      <c r="C9686">
        <v>29422114</v>
      </c>
      <c r="D9686" t="s">
        <v>3</v>
      </c>
      <c r="E9686">
        <v>24</v>
      </c>
      <c r="F9686" t="s">
        <v>12477</v>
      </c>
      <c r="G9686">
        <v>0.149150700853</v>
      </c>
    </row>
    <row r="9687" spans="1:7" x14ac:dyDescent="0.2">
      <c r="A9687" t="str">
        <f t="shared" si="825"/>
        <v>NF1</v>
      </c>
      <c r="B9687" t="s">
        <v>484</v>
      </c>
      <c r="C9687">
        <v>29421983</v>
      </c>
      <c r="D9687" t="s">
        <v>8</v>
      </c>
      <c r="E9687">
        <v>24</v>
      </c>
      <c r="F9687" t="s">
        <v>12478</v>
      </c>
      <c r="G9687">
        <v>0.100175265264</v>
      </c>
    </row>
    <row r="9688" spans="1:7" x14ac:dyDescent="0.2">
      <c r="A9688" t="str">
        <f t="shared" si="825"/>
        <v>NF1</v>
      </c>
      <c r="B9688" t="s">
        <v>484</v>
      </c>
      <c r="C9688">
        <v>29422025</v>
      </c>
      <c r="D9688" t="s">
        <v>8</v>
      </c>
      <c r="E9688">
        <v>22</v>
      </c>
      <c r="F9688" t="s">
        <v>12479</v>
      </c>
      <c r="G9688">
        <v>5.5676253415200001E-2</v>
      </c>
    </row>
    <row r="9689" spans="1:7" x14ac:dyDescent="0.2">
      <c r="A9689" t="str">
        <f t="shared" si="825"/>
        <v>NF1</v>
      </c>
      <c r="B9689" t="s">
        <v>484</v>
      </c>
      <c r="C9689">
        <v>29422042</v>
      </c>
      <c r="D9689" t="s">
        <v>8</v>
      </c>
      <c r="E9689">
        <v>24</v>
      </c>
      <c r="F9689" t="s">
        <v>12480</v>
      </c>
      <c r="G9689">
        <v>0.439070648279</v>
      </c>
    </row>
    <row r="9690" spans="1:7" x14ac:dyDescent="0.2">
      <c r="A9690" t="str">
        <f t="shared" si="825"/>
        <v>NF1</v>
      </c>
      <c r="B9690" t="s">
        <v>484</v>
      </c>
      <c r="C9690">
        <v>29422058</v>
      </c>
      <c r="D9690" t="s">
        <v>8</v>
      </c>
      <c r="E9690">
        <v>24</v>
      </c>
      <c r="F9690" t="s">
        <v>12481</v>
      </c>
      <c r="G9690">
        <v>0.14101062736200001</v>
      </c>
    </row>
    <row r="9691" spans="1:7" x14ac:dyDescent="0.2">
      <c r="A9691" t="str">
        <f t="shared" si="825"/>
        <v>NF1</v>
      </c>
      <c r="B9691" t="s">
        <v>484</v>
      </c>
      <c r="C9691">
        <v>29422005</v>
      </c>
      <c r="D9691" t="s">
        <v>8</v>
      </c>
      <c r="E9691">
        <v>24</v>
      </c>
      <c r="F9691" t="s">
        <v>12482</v>
      </c>
      <c r="G9691">
        <v>0.16231812102900001</v>
      </c>
    </row>
    <row r="9692" spans="1:7" x14ac:dyDescent="0.2">
      <c r="A9692" t="str">
        <f t="shared" ref="A9692:A9701" si="826">"NFE2L1"</f>
        <v>NFE2L1</v>
      </c>
      <c r="B9692" t="s">
        <v>484</v>
      </c>
      <c r="C9692">
        <v>46125808</v>
      </c>
      <c r="D9692" t="s">
        <v>8</v>
      </c>
      <c r="E9692">
        <v>24</v>
      </c>
      <c r="F9692" t="s">
        <v>12483</v>
      </c>
      <c r="G9692">
        <v>1.7882170265099999</v>
      </c>
    </row>
    <row r="9693" spans="1:7" x14ac:dyDescent="0.2">
      <c r="A9693" t="str">
        <f t="shared" si="826"/>
        <v>NFE2L1</v>
      </c>
      <c r="B9693" t="s">
        <v>484</v>
      </c>
      <c r="C9693">
        <v>46125785</v>
      </c>
      <c r="D9693" t="s">
        <v>8</v>
      </c>
      <c r="E9693">
        <v>24</v>
      </c>
      <c r="F9693" t="s">
        <v>12484</v>
      </c>
      <c r="G9693">
        <v>3.7175574071299997E-2</v>
      </c>
    </row>
    <row r="9694" spans="1:7" x14ac:dyDescent="0.2">
      <c r="A9694" t="str">
        <f t="shared" si="826"/>
        <v>NFE2L1</v>
      </c>
      <c r="B9694" t="s">
        <v>484</v>
      </c>
      <c r="C9694">
        <v>46125756</v>
      </c>
      <c r="D9694" t="s">
        <v>8</v>
      </c>
      <c r="E9694">
        <v>24</v>
      </c>
      <c r="F9694" t="s">
        <v>12485</v>
      </c>
      <c r="G9694">
        <v>1.0027064213600001</v>
      </c>
    </row>
    <row r="9695" spans="1:7" x14ac:dyDescent="0.2">
      <c r="A9695" t="str">
        <f t="shared" si="826"/>
        <v>NFE2L1</v>
      </c>
      <c r="B9695" t="s">
        <v>484</v>
      </c>
      <c r="C9695">
        <v>46125750</v>
      </c>
      <c r="D9695" t="s">
        <v>8</v>
      </c>
      <c r="E9695">
        <v>23</v>
      </c>
      <c r="F9695" t="s">
        <v>12486</v>
      </c>
      <c r="G9695">
        <v>0.15647194803200001</v>
      </c>
    </row>
    <row r="9696" spans="1:7" x14ac:dyDescent="0.2">
      <c r="A9696" t="str">
        <f t="shared" si="826"/>
        <v>NFE2L1</v>
      </c>
      <c r="B9696" t="s">
        <v>484</v>
      </c>
      <c r="C9696">
        <v>46125697</v>
      </c>
      <c r="D9696" t="s">
        <v>8</v>
      </c>
      <c r="E9696">
        <v>22</v>
      </c>
      <c r="F9696" t="s">
        <v>12487</v>
      </c>
      <c r="G9696">
        <v>0.20169725905899999</v>
      </c>
    </row>
    <row r="9697" spans="1:7" x14ac:dyDescent="0.2">
      <c r="A9697" t="str">
        <f t="shared" si="826"/>
        <v>NFE2L1</v>
      </c>
      <c r="B9697" t="s">
        <v>484</v>
      </c>
      <c r="C9697">
        <v>46125688</v>
      </c>
      <c r="D9697" t="s">
        <v>3</v>
      </c>
      <c r="E9697">
        <v>24</v>
      </c>
      <c r="F9697" t="s">
        <v>12488</v>
      </c>
      <c r="G9697">
        <v>8.3712248780399998E-2</v>
      </c>
    </row>
    <row r="9698" spans="1:7" x14ac:dyDescent="0.2">
      <c r="A9698" t="str">
        <f t="shared" si="826"/>
        <v>NFE2L1</v>
      </c>
      <c r="B9698" t="s">
        <v>484</v>
      </c>
      <c r="C9698">
        <v>46125958</v>
      </c>
      <c r="D9698" t="s">
        <v>8</v>
      </c>
      <c r="E9698">
        <v>24</v>
      </c>
      <c r="F9698" t="s">
        <v>12489</v>
      </c>
      <c r="G9698">
        <v>4.0195792992600003E-2</v>
      </c>
    </row>
    <row r="9699" spans="1:7" x14ac:dyDescent="0.2">
      <c r="A9699" t="str">
        <f t="shared" si="826"/>
        <v>NFE2L1</v>
      </c>
      <c r="B9699" t="s">
        <v>484</v>
      </c>
      <c r="C9699">
        <v>46125986</v>
      </c>
      <c r="D9699" t="s">
        <v>8</v>
      </c>
      <c r="E9699">
        <v>24</v>
      </c>
      <c r="F9699" t="s">
        <v>12490</v>
      </c>
      <c r="G9699">
        <v>0.20907655213000001</v>
      </c>
    </row>
    <row r="9700" spans="1:7" x14ac:dyDescent="0.2">
      <c r="A9700" t="str">
        <f t="shared" si="826"/>
        <v>NFE2L1</v>
      </c>
      <c r="B9700" t="s">
        <v>484</v>
      </c>
      <c r="C9700">
        <v>46126009</v>
      </c>
      <c r="D9700" t="s">
        <v>8</v>
      </c>
      <c r="E9700">
        <v>24</v>
      </c>
      <c r="F9700" t="s">
        <v>12491</v>
      </c>
      <c r="G9700">
        <v>0.100655700972</v>
      </c>
    </row>
    <row r="9701" spans="1:7" x14ac:dyDescent="0.2">
      <c r="A9701" t="str">
        <f t="shared" si="826"/>
        <v>NFE2L1</v>
      </c>
      <c r="B9701" t="s">
        <v>484</v>
      </c>
      <c r="C9701">
        <v>46125891</v>
      </c>
      <c r="D9701" t="s">
        <v>8</v>
      </c>
      <c r="E9701">
        <v>24</v>
      </c>
      <c r="F9701" t="s">
        <v>12492</v>
      </c>
      <c r="G9701">
        <v>0.139911064734</v>
      </c>
    </row>
    <row r="9702" spans="1:7" x14ac:dyDescent="0.2">
      <c r="A9702" t="str">
        <f t="shared" ref="A9702:A9711" si="827">"NFU1"</f>
        <v>NFU1</v>
      </c>
      <c r="B9702" t="s">
        <v>161</v>
      </c>
      <c r="C9702">
        <v>69664547</v>
      </c>
      <c r="D9702" t="s">
        <v>3</v>
      </c>
      <c r="E9702">
        <v>23</v>
      </c>
      <c r="F9702" t="s">
        <v>12493</v>
      </c>
      <c r="G9702">
        <v>1.17987717674</v>
      </c>
    </row>
    <row r="9703" spans="1:7" x14ac:dyDescent="0.2">
      <c r="A9703" t="str">
        <f t="shared" si="827"/>
        <v>NFU1</v>
      </c>
      <c r="B9703" t="s">
        <v>161</v>
      </c>
      <c r="C9703">
        <v>69664579</v>
      </c>
      <c r="D9703" t="s">
        <v>3</v>
      </c>
      <c r="E9703">
        <v>23</v>
      </c>
      <c r="F9703" t="s">
        <v>12494</v>
      </c>
      <c r="G9703">
        <v>0.85419645211799999</v>
      </c>
    </row>
    <row r="9704" spans="1:7" x14ac:dyDescent="0.2">
      <c r="A9704" t="str">
        <f t="shared" si="827"/>
        <v>NFU1</v>
      </c>
      <c r="B9704" t="s">
        <v>161</v>
      </c>
      <c r="C9704">
        <v>69664568</v>
      </c>
      <c r="D9704" t="s">
        <v>3</v>
      </c>
      <c r="E9704">
        <v>24</v>
      </c>
      <c r="F9704" t="s">
        <v>12495</v>
      </c>
      <c r="G9704">
        <v>0.965926371141</v>
      </c>
    </row>
    <row r="9705" spans="1:7" x14ac:dyDescent="0.2">
      <c r="A9705" t="str">
        <f t="shared" si="827"/>
        <v>NFU1</v>
      </c>
      <c r="B9705" t="s">
        <v>161</v>
      </c>
      <c r="C9705">
        <v>69664504</v>
      </c>
      <c r="D9705" t="s">
        <v>3</v>
      </c>
      <c r="E9705">
        <v>24</v>
      </c>
      <c r="F9705" t="s">
        <v>12496</v>
      </c>
      <c r="G9705">
        <v>-2.9165235001E-2</v>
      </c>
    </row>
    <row r="9706" spans="1:7" x14ac:dyDescent="0.2">
      <c r="A9706" t="str">
        <f t="shared" si="827"/>
        <v>NFU1</v>
      </c>
      <c r="B9706" t="s">
        <v>161</v>
      </c>
      <c r="C9706">
        <v>69664634</v>
      </c>
      <c r="D9706" t="s">
        <v>8</v>
      </c>
      <c r="E9706">
        <v>24</v>
      </c>
      <c r="F9706" t="s">
        <v>12497</v>
      </c>
      <c r="G9706">
        <v>0.45499829052399998</v>
      </c>
    </row>
    <row r="9707" spans="1:7" x14ac:dyDescent="0.2">
      <c r="A9707" t="str">
        <f t="shared" si="827"/>
        <v>NFU1</v>
      </c>
      <c r="B9707" t="s">
        <v>161</v>
      </c>
      <c r="C9707">
        <v>69664462</v>
      </c>
      <c r="D9707" t="s">
        <v>3</v>
      </c>
      <c r="E9707">
        <v>24</v>
      </c>
      <c r="F9707" t="s">
        <v>12498</v>
      </c>
      <c r="G9707">
        <v>0.55690916064399998</v>
      </c>
    </row>
    <row r="9708" spans="1:7" x14ac:dyDescent="0.2">
      <c r="A9708" t="str">
        <f t="shared" si="827"/>
        <v>NFU1</v>
      </c>
      <c r="B9708" t="s">
        <v>161</v>
      </c>
      <c r="C9708">
        <v>69664615</v>
      </c>
      <c r="D9708" t="s">
        <v>8</v>
      </c>
      <c r="E9708">
        <v>22</v>
      </c>
      <c r="F9708" t="s">
        <v>12499</v>
      </c>
      <c r="G9708">
        <v>-4.09039624372E-2</v>
      </c>
    </row>
    <row r="9709" spans="1:7" x14ac:dyDescent="0.2">
      <c r="A9709" t="str">
        <f t="shared" si="827"/>
        <v>NFU1</v>
      </c>
      <c r="B9709" t="s">
        <v>161</v>
      </c>
      <c r="C9709">
        <v>69664563</v>
      </c>
      <c r="D9709" t="s">
        <v>8</v>
      </c>
      <c r="E9709">
        <v>24</v>
      </c>
      <c r="F9709" t="s">
        <v>12500</v>
      </c>
      <c r="G9709">
        <v>6.2885582464600007E-2</v>
      </c>
    </row>
    <row r="9710" spans="1:7" x14ac:dyDescent="0.2">
      <c r="A9710" t="str">
        <f t="shared" si="827"/>
        <v>NFU1</v>
      </c>
      <c r="B9710" t="s">
        <v>161</v>
      </c>
      <c r="C9710">
        <v>69664491</v>
      </c>
      <c r="D9710" t="s">
        <v>3</v>
      </c>
      <c r="E9710">
        <v>24</v>
      </c>
      <c r="F9710" t="s">
        <v>12501</v>
      </c>
      <c r="G9710">
        <v>0.51457147711899998</v>
      </c>
    </row>
    <row r="9711" spans="1:7" x14ac:dyDescent="0.2">
      <c r="A9711" t="str">
        <f t="shared" si="827"/>
        <v>NFU1</v>
      </c>
      <c r="B9711" t="s">
        <v>161</v>
      </c>
      <c r="C9711">
        <v>69664507</v>
      </c>
      <c r="D9711" t="s">
        <v>8</v>
      </c>
      <c r="E9711">
        <v>25</v>
      </c>
      <c r="F9711" t="s">
        <v>12502</v>
      </c>
      <c r="G9711">
        <v>0.24174661568899999</v>
      </c>
    </row>
    <row r="9712" spans="1:7" x14ac:dyDescent="0.2">
      <c r="A9712" t="str">
        <f t="shared" ref="A9712:A9728" si="828">"NFYC"</f>
        <v>NFYC</v>
      </c>
      <c r="B9712" t="s">
        <v>35</v>
      </c>
      <c r="C9712">
        <v>41157431</v>
      </c>
      <c r="D9712" t="s">
        <v>3</v>
      </c>
      <c r="E9712">
        <v>23</v>
      </c>
      <c r="F9712" t="s">
        <v>12503</v>
      </c>
      <c r="G9712">
        <v>0.37079884017499998</v>
      </c>
    </row>
    <row r="9713" spans="1:7" x14ac:dyDescent="0.2">
      <c r="A9713" t="str">
        <f t="shared" si="828"/>
        <v>NFYC</v>
      </c>
      <c r="B9713" t="s">
        <v>35</v>
      </c>
      <c r="C9713">
        <v>41157671</v>
      </c>
      <c r="D9713" t="s">
        <v>3</v>
      </c>
      <c r="E9713">
        <v>24</v>
      </c>
      <c r="F9713" t="s">
        <v>12504</v>
      </c>
      <c r="G9713">
        <v>0.55943034554299997</v>
      </c>
    </row>
    <row r="9714" spans="1:7" x14ac:dyDescent="0.2">
      <c r="A9714" t="str">
        <f t="shared" si="828"/>
        <v>NFYC</v>
      </c>
      <c r="B9714" t="s">
        <v>35</v>
      </c>
      <c r="C9714">
        <v>41157677</v>
      </c>
      <c r="D9714" t="s">
        <v>3</v>
      </c>
      <c r="E9714">
        <v>24</v>
      </c>
      <c r="F9714" t="s">
        <v>12505</v>
      </c>
      <c r="G9714">
        <v>0.65202436210799997</v>
      </c>
    </row>
    <row r="9715" spans="1:7" x14ac:dyDescent="0.2">
      <c r="A9715" t="str">
        <f t="shared" si="828"/>
        <v>NFYC</v>
      </c>
      <c r="B9715" t="s">
        <v>35</v>
      </c>
      <c r="C9715">
        <v>41157588</v>
      </c>
      <c r="D9715" t="s">
        <v>8</v>
      </c>
      <c r="E9715">
        <v>24</v>
      </c>
      <c r="F9715" t="s">
        <v>12506</v>
      </c>
      <c r="G9715">
        <v>-0.16056276244100001</v>
      </c>
    </row>
    <row r="9716" spans="1:7" x14ac:dyDescent="0.2">
      <c r="A9716" t="str">
        <f t="shared" si="828"/>
        <v>NFYC</v>
      </c>
      <c r="B9716" t="s">
        <v>35</v>
      </c>
      <c r="C9716">
        <v>41157666</v>
      </c>
      <c r="D9716" t="s">
        <v>3</v>
      </c>
      <c r="E9716">
        <v>24</v>
      </c>
      <c r="F9716" t="s">
        <v>12507</v>
      </c>
      <c r="G9716">
        <v>0.37759926107000003</v>
      </c>
    </row>
    <row r="9717" spans="1:7" x14ac:dyDescent="0.2">
      <c r="A9717" t="str">
        <f t="shared" si="828"/>
        <v>NFYC</v>
      </c>
      <c r="B9717" t="s">
        <v>35</v>
      </c>
      <c r="C9717">
        <v>41157431</v>
      </c>
      <c r="D9717" t="s">
        <v>3</v>
      </c>
      <c r="E9717">
        <v>22</v>
      </c>
      <c r="F9717" t="s">
        <v>12508</v>
      </c>
      <c r="G9717">
        <v>0.61120073302800004</v>
      </c>
    </row>
    <row r="9718" spans="1:7" x14ac:dyDescent="0.2">
      <c r="A9718" t="str">
        <f t="shared" si="828"/>
        <v>NFYC</v>
      </c>
      <c r="B9718" t="s">
        <v>35</v>
      </c>
      <c r="C9718">
        <v>41157424</v>
      </c>
      <c r="D9718" t="s">
        <v>3</v>
      </c>
      <c r="E9718">
        <v>24</v>
      </c>
      <c r="F9718" t="s">
        <v>12509</v>
      </c>
      <c r="G9718">
        <v>1.0196383231699999</v>
      </c>
    </row>
    <row r="9719" spans="1:7" x14ac:dyDescent="0.2">
      <c r="A9719" t="str">
        <f t="shared" si="828"/>
        <v>NFYC</v>
      </c>
      <c r="B9719" t="s">
        <v>35</v>
      </c>
      <c r="C9719">
        <v>41157406</v>
      </c>
      <c r="D9719" t="s">
        <v>3</v>
      </c>
      <c r="E9719">
        <v>24</v>
      </c>
      <c r="F9719" t="s">
        <v>12510</v>
      </c>
      <c r="G9719">
        <v>0.46821979429900001</v>
      </c>
    </row>
    <row r="9720" spans="1:7" x14ac:dyDescent="0.2">
      <c r="A9720" t="str">
        <f t="shared" si="828"/>
        <v>NFYC</v>
      </c>
      <c r="B9720" t="s">
        <v>35</v>
      </c>
      <c r="C9720">
        <v>41157388</v>
      </c>
      <c r="D9720" t="s">
        <v>3</v>
      </c>
      <c r="E9720">
        <v>24</v>
      </c>
      <c r="F9720" t="s">
        <v>12511</v>
      </c>
      <c r="G9720">
        <v>0.24817177769900001</v>
      </c>
    </row>
    <row r="9721" spans="1:7" x14ac:dyDescent="0.2">
      <c r="A9721" t="str">
        <f t="shared" si="828"/>
        <v>NFYC</v>
      </c>
      <c r="B9721" t="s">
        <v>35</v>
      </c>
      <c r="C9721">
        <v>41157408</v>
      </c>
      <c r="D9721" t="s">
        <v>3</v>
      </c>
      <c r="E9721">
        <v>24</v>
      </c>
      <c r="F9721" t="s">
        <v>12512</v>
      </c>
      <c r="G9721">
        <v>0.12935969112699999</v>
      </c>
    </row>
    <row r="9722" spans="1:7" x14ac:dyDescent="0.2">
      <c r="A9722" t="str">
        <f t="shared" si="828"/>
        <v>NFYC</v>
      </c>
      <c r="B9722" t="s">
        <v>35</v>
      </c>
      <c r="C9722">
        <v>41157503</v>
      </c>
      <c r="D9722" t="s">
        <v>8</v>
      </c>
      <c r="E9722">
        <v>23</v>
      </c>
      <c r="F9722" t="s">
        <v>12513</v>
      </c>
      <c r="G9722">
        <v>0.529718937349</v>
      </c>
    </row>
    <row r="9723" spans="1:7" x14ac:dyDescent="0.2">
      <c r="A9723" t="str">
        <f t="shared" si="828"/>
        <v>NFYC</v>
      </c>
      <c r="B9723" t="s">
        <v>35</v>
      </c>
      <c r="C9723">
        <v>41157571</v>
      </c>
      <c r="D9723" t="s">
        <v>8</v>
      </c>
      <c r="E9723">
        <v>23</v>
      </c>
      <c r="F9723" t="s">
        <v>12514</v>
      </c>
      <c r="G9723">
        <v>0.33063851810799999</v>
      </c>
    </row>
    <row r="9724" spans="1:7" x14ac:dyDescent="0.2">
      <c r="A9724" t="str">
        <f t="shared" si="828"/>
        <v>NFYC</v>
      </c>
      <c r="B9724" t="s">
        <v>35</v>
      </c>
      <c r="C9724">
        <v>41157593</v>
      </c>
      <c r="D9724" t="s">
        <v>8</v>
      </c>
      <c r="E9724">
        <v>24</v>
      </c>
      <c r="F9724" t="s">
        <v>12515</v>
      </c>
      <c r="G9724">
        <v>-5.9397704719099997E-2</v>
      </c>
    </row>
    <row r="9725" spans="1:7" x14ac:dyDescent="0.2">
      <c r="A9725" t="str">
        <f t="shared" si="828"/>
        <v>NFYC</v>
      </c>
      <c r="B9725" t="s">
        <v>35</v>
      </c>
      <c r="C9725">
        <v>41157502</v>
      </c>
      <c r="D9725" t="s">
        <v>8</v>
      </c>
      <c r="E9725">
        <v>22</v>
      </c>
      <c r="F9725" t="s">
        <v>12516</v>
      </c>
      <c r="G9725">
        <v>0.57938288599400001</v>
      </c>
    </row>
    <row r="9726" spans="1:7" x14ac:dyDescent="0.2">
      <c r="A9726" t="str">
        <f t="shared" si="828"/>
        <v>NFYC</v>
      </c>
      <c r="B9726" t="s">
        <v>35</v>
      </c>
      <c r="C9726">
        <v>41157670</v>
      </c>
      <c r="D9726" t="s">
        <v>3</v>
      </c>
      <c r="E9726">
        <v>24</v>
      </c>
      <c r="F9726" t="s">
        <v>12517</v>
      </c>
      <c r="G9726">
        <v>0.59631711126800002</v>
      </c>
    </row>
    <row r="9727" spans="1:7" x14ac:dyDescent="0.2">
      <c r="A9727" t="str">
        <f t="shared" si="828"/>
        <v>NFYC</v>
      </c>
      <c r="B9727" t="s">
        <v>35</v>
      </c>
      <c r="C9727">
        <v>41157619</v>
      </c>
      <c r="D9727" t="s">
        <v>3</v>
      </c>
      <c r="E9727">
        <v>23</v>
      </c>
      <c r="F9727" t="s">
        <v>12518</v>
      </c>
      <c r="G9727">
        <v>1.3283373147199999</v>
      </c>
    </row>
    <row r="9728" spans="1:7" x14ac:dyDescent="0.2">
      <c r="A9728" t="str">
        <f t="shared" si="828"/>
        <v>NFYC</v>
      </c>
      <c r="B9728" t="s">
        <v>35</v>
      </c>
      <c r="C9728">
        <v>41157489</v>
      </c>
      <c r="D9728" t="s">
        <v>3</v>
      </c>
      <c r="E9728">
        <v>24</v>
      </c>
      <c r="F9728" t="s">
        <v>12519</v>
      </c>
      <c r="G9728">
        <v>0.25280719532000001</v>
      </c>
    </row>
    <row r="9729" spans="1:7" x14ac:dyDescent="0.2">
      <c r="A9729" t="str">
        <f t="shared" ref="A9729:A9738" si="829">"NGDN"</f>
        <v>NGDN</v>
      </c>
      <c r="B9729" t="s">
        <v>86</v>
      </c>
      <c r="C9729">
        <v>23938909</v>
      </c>
      <c r="D9729" t="s">
        <v>8</v>
      </c>
      <c r="E9729">
        <v>22</v>
      </c>
      <c r="F9729" t="s">
        <v>12520</v>
      </c>
      <c r="G9729">
        <v>6.5040970382800004E-2</v>
      </c>
    </row>
    <row r="9730" spans="1:7" x14ac:dyDescent="0.2">
      <c r="A9730" t="str">
        <f t="shared" si="829"/>
        <v>NGDN</v>
      </c>
      <c r="B9730" t="s">
        <v>86</v>
      </c>
      <c r="C9730">
        <v>23939022</v>
      </c>
      <c r="D9730" t="s">
        <v>8</v>
      </c>
      <c r="E9730">
        <v>23</v>
      </c>
      <c r="F9730" t="s">
        <v>12521</v>
      </c>
      <c r="G9730">
        <v>-2.91194068593E-2</v>
      </c>
    </row>
    <row r="9731" spans="1:7" x14ac:dyDescent="0.2">
      <c r="A9731" t="str">
        <f t="shared" si="829"/>
        <v>NGDN</v>
      </c>
      <c r="B9731" t="s">
        <v>86</v>
      </c>
      <c r="C9731">
        <v>23939122</v>
      </c>
      <c r="D9731" t="s">
        <v>3</v>
      </c>
      <c r="E9731">
        <v>23</v>
      </c>
      <c r="F9731" t="s">
        <v>12522</v>
      </c>
      <c r="G9731">
        <v>1.67912154674</v>
      </c>
    </row>
    <row r="9732" spans="1:7" x14ac:dyDescent="0.2">
      <c r="A9732" t="str">
        <f t="shared" si="829"/>
        <v>NGDN</v>
      </c>
      <c r="B9732" t="s">
        <v>86</v>
      </c>
      <c r="C9732">
        <v>23938982</v>
      </c>
      <c r="D9732" t="s">
        <v>3</v>
      </c>
      <c r="E9732">
        <v>24</v>
      </c>
      <c r="F9732" t="s">
        <v>12523</v>
      </c>
      <c r="G9732">
        <v>-1.2431260641100001E-2</v>
      </c>
    </row>
    <row r="9733" spans="1:7" x14ac:dyDescent="0.2">
      <c r="A9733" t="str">
        <f t="shared" si="829"/>
        <v>NGDN</v>
      </c>
      <c r="B9733" t="s">
        <v>86</v>
      </c>
      <c r="C9733">
        <v>23938875</v>
      </c>
      <c r="D9733" t="s">
        <v>3</v>
      </c>
      <c r="E9733">
        <v>24</v>
      </c>
      <c r="F9733" t="s">
        <v>12524</v>
      </c>
      <c r="G9733">
        <v>2.3719812588800002E-2</v>
      </c>
    </row>
    <row r="9734" spans="1:7" x14ac:dyDescent="0.2">
      <c r="A9734" t="str">
        <f t="shared" si="829"/>
        <v>NGDN</v>
      </c>
      <c r="B9734" t="s">
        <v>86</v>
      </c>
      <c r="C9734">
        <v>23939051</v>
      </c>
      <c r="D9734" t="s">
        <v>8</v>
      </c>
      <c r="E9734">
        <v>24</v>
      </c>
      <c r="F9734" t="s">
        <v>12525</v>
      </c>
      <c r="G9734">
        <v>2.6638872799200001E-3</v>
      </c>
    </row>
    <row r="9735" spans="1:7" x14ac:dyDescent="0.2">
      <c r="A9735" t="str">
        <f t="shared" si="829"/>
        <v>NGDN</v>
      </c>
      <c r="B9735" t="s">
        <v>86</v>
      </c>
      <c r="C9735">
        <v>23939097</v>
      </c>
      <c r="D9735" t="s">
        <v>8</v>
      </c>
      <c r="E9735">
        <v>24</v>
      </c>
      <c r="F9735" t="s">
        <v>12526</v>
      </c>
      <c r="G9735">
        <v>1.0395188094900001</v>
      </c>
    </row>
    <row r="9736" spans="1:7" x14ac:dyDescent="0.2">
      <c r="A9736" t="str">
        <f t="shared" si="829"/>
        <v>NGDN</v>
      </c>
      <c r="B9736" t="s">
        <v>86</v>
      </c>
      <c r="C9736">
        <v>23939165</v>
      </c>
      <c r="D9736" t="s">
        <v>8</v>
      </c>
      <c r="E9736">
        <v>24</v>
      </c>
      <c r="F9736" t="s">
        <v>12527</v>
      </c>
      <c r="G9736">
        <v>0.27357048287899999</v>
      </c>
    </row>
    <row r="9737" spans="1:7" x14ac:dyDescent="0.2">
      <c r="A9737" t="str">
        <f t="shared" si="829"/>
        <v>NGDN</v>
      </c>
      <c r="B9737" t="s">
        <v>86</v>
      </c>
      <c r="C9737">
        <v>23938936</v>
      </c>
      <c r="D9737" t="s">
        <v>8</v>
      </c>
      <c r="E9737">
        <v>24</v>
      </c>
      <c r="F9737" t="s">
        <v>12528</v>
      </c>
      <c r="G9737">
        <v>-3.6870511816300001E-2</v>
      </c>
    </row>
    <row r="9738" spans="1:7" x14ac:dyDescent="0.2">
      <c r="A9738" t="str">
        <f t="shared" si="829"/>
        <v>NGDN</v>
      </c>
      <c r="B9738" t="s">
        <v>86</v>
      </c>
      <c r="C9738">
        <v>23939173</v>
      </c>
      <c r="D9738" t="s">
        <v>3</v>
      </c>
      <c r="E9738">
        <v>24</v>
      </c>
      <c r="F9738" t="s">
        <v>12529</v>
      </c>
      <c r="G9738">
        <v>0.28135964376599998</v>
      </c>
    </row>
    <row r="9739" spans="1:7" x14ac:dyDescent="0.2">
      <c r="A9739" t="str">
        <f t="shared" ref="A9739:A9748" si="830">"NGLY1"</f>
        <v>NGLY1</v>
      </c>
      <c r="B9739" t="s">
        <v>114</v>
      </c>
      <c r="C9739">
        <v>25824743</v>
      </c>
      <c r="D9739" t="s">
        <v>3</v>
      </c>
      <c r="E9739">
        <v>24</v>
      </c>
      <c r="F9739" t="s">
        <v>12530</v>
      </c>
      <c r="G9739">
        <v>-1.17875338848E-2</v>
      </c>
    </row>
    <row r="9740" spans="1:7" x14ac:dyDescent="0.2">
      <c r="A9740" t="str">
        <f t="shared" si="830"/>
        <v>NGLY1</v>
      </c>
      <c r="B9740" t="s">
        <v>114</v>
      </c>
      <c r="C9740">
        <v>25824808</v>
      </c>
      <c r="D9740" t="s">
        <v>8</v>
      </c>
      <c r="E9740">
        <v>24</v>
      </c>
      <c r="F9740" t="s">
        <v>12531</v>
      </c>
      <c r="G9740">
        <v>-5.4010548765399999E-2</v>
      </c>
    </row>
    <row r="9741" spans="1:7" x14ac:dyDescent="0.2">
      <c r="A9741" t="str">
        <f t="shared" si="830"/>
        <v>NGLY1</v>
      </c>
      <c r="B9741" t="s">
        <v>114</v>
      </c>
      <c r="C9741">
        <v>25824793</v>
      </c>
      <c r="D9741" t="s">
        <v>3</v>
      </c>
      <c r="E9741">
        <v>23</v>
      </c>
      <c r="F9741" t="s">
        <v>12532</v>
      </c>
      <c r="G9741">
        <v>-5.4218077199999999E-2</v>
      </c>
    </row>
    <row r="9742" spans="1:7" x14ac:dyDescent="0.2">
      <c r="A9742" t="str">
        <f t="shared" si="830"/>
        <v>NGLY1</v>
      </c>
      <c r="B9742" t="s">
        <v>114</v>
      </c>
      <c r="C9742">
        <v>25824835</v>
      </c>
      <c r="D9742" t="s">
        <v>3</v>
      </c>
      <c r="E9742">
        <v>24</v>
      </c>
      <c r="F9742" t="s">
        <v>12533</v>
      </c>
      <c r="G9742">
        <v>0.19995033477800001</v>
      </c>
    </row>
    <row r="9743" spans="1:7" x14ac:dyDescent="0.2">
      <c r="A9743" t="str">
        <f t="shared" si="830"/>
        <v>NGLY1</v>
      </c>
      <c r="B9743" t="s">
        <v>114</v>
      </c>
      <c r="C9743">
        <v>25824849</v>
      </c>
      <c r="D9743" t="s">
        <v>3</v>
      </c>
      <c r="E9743">
        <v>24</v>
      </c>
      <c r="F9743" t="s">
        <v>12534</v>
      </c>
      <c r="G9743">
        <v>0.70701897851399997</v>
      </c>
    </row>
    <row r="9744" spans="1:7" x14ac:dyDescent="0.2">
      <c r="A9744" t="str">
        <f t="shared" si="830"/>
        <v>NGLY1</v>
      </c>
      <c r="B9744" t="s">
        <v>114</v>
      </c>
      <c r="C9744">
        <v>25824871</v>
      </c>
      <c r="D9744" t="s">
        <v>3</v>
      </c>
      <c r="E9744">
        <v>24</v>
      </c>
      <c r="F9744" t="s">
        <v>12535</v>
      </c>
      <c r="G9744">
        <v>0.62872486514299997</v>
      </c>
    </row>
    <row r="9745" spans="1:7" x14ac:dyDescent="0.2">
      <c r="A9745" t="str">
        <f t="shared" si="830"/>
        <v>NGLY1</v>
      </c>
      <c r="B9745" t="s">
        <v>114</v>
      </c>
      <c r="C9745">
        <v>25824877</v>
      </c>
      <c r="D9745" t="s">
        <v>3</v>
      </c>
      <c r="E9745">
        <v>24</v>
      </c>
      <c r="F9745" t="s">
        <v>12536</v>
      </c>
      <c r="G9745">
        <v>1.2412848562800001</v>
      </c>
    </row>
    <row r="9746" spans="1:7" x14ac:dyDescent="0.2">
      <c r="A9746" t="str">
        <f t="shared" si="830"/>
        <v>NGLY1</v>
      </c>
      <c r="B9746" t="s">
        <v>114</v>
      </c>
      <c r="C9746">
        <v>25824926</v>
      </c>
      <c r="D9746" t="s">
        <v>3</v>
      </c>
      <c r="E9746">
        <v>24</v>
      </c>
      <c r="F9746" t="s">
        <v>12537</v>
      </c>
      <c r="G9746">
        <v>1.0516961652100001</v>
      </c>
    </row>
    <row r="9747" spans="1:7" x14ac:dyDescent="0.2">
      <c r="A9747" t="str">
        <f t="shared" si="830"/>
        <v>NGLY1</v>
      </c>
      <c r="B9747" t="s">
        <v>114</v>
      </c>
      <c r="C9747">
        <v>25824844</v>
      </c>
      <c r="D9747" t="s">
        <v>3</v>
      </c>
      <c r="E9747">
        <v>25</v>
      </c>
      <c r="F9747" t="s">
        <v>12538</v>
      </c>
      <c r="G9747">
        <v>0.41648408100399997</v>
      </c>
    </row>
    <row r="9748" spans="1:7" x14ac:dyDescent="0.2">
      <c r="A9748" t="str">
        <f t="shared" si="830"/>
        <v>NGLY1</v>
      </c>
      <c r="B9748" t="s">
        <v>114</v>
      </c>
      <c r="C9748">
        <v>25824974</v>
      </c>
      <c r="D9748" t="s">
        <v>8</v>
      </c>
      <c r="E9748">
        <v>25</v>
      </c>
      <c r="F9748" t="s">
        <v>12539</v>
      </c>
      <c r="G9748">
        <v>0.16997864597699999</v>
      </c>
    </row>
    <row r="9749" spans="1:7" x14ac:dyDescent="0.2">
      <c r="A9749" t="str">
        <f t="shared" ref="A9749:A9758" si="831">"NHLRC2"</f>
        <v>NHLRC2</v>
      </c>
      <c r="B9749" t="s">
        <v>372</v>
      </c>
      <c r="C9749">
        <v>115614550</v>
      </c>
      <c r="D9749" t="s">
        <v>3</v>
      </c>
      <c r="E9749">
        <v>24</v>
      </c>
      <c r="F9749" t="s">
        <v>12540</v>
      </c>
      <c r="G9749">
        <v>0.26854742711500001</v>
      </c>
    </row>
    <row r="9750" spans="1:7" x14ac:dyDescent="0.2">
      <c r="A9750" t="str">
        <f t="shared" si="831"/>
        <v>NHLRC2</v>
      </c>
      <c r="B9750" t="s">
        <v>372</v>
      </c>
      <c r="C9750">
        <v>115614433</v>
      </c>
      <c r="D9750" t="s">
        <v>3</v>
      </c>
      <c r="E9750">
        <v>24</v>
      </c>
      <c r="F9750" t="s">
        <v>12541</v>
      </c>
      <c r="G9750">
        <v>1.1344983246</v>
      </c>
    </row>
    <row r="9751" spans="1:7" x14ac:dyDescent="0.2">
      <c r="A9751" t="str">
        <f t="shared" si="831"/>
        <v>NHLRC2</v>
      </c>
      <c r="B9751" t="s">
        <v>372</v>
      </c>
      <c r="C9751">
        <v>115614607</v>
      </c>
      <c r="D9751" t="s">
        <v>3</v>
      </c>
      <c r="E9751">
        <v>24</v>
      </c>
      <c r="F9751" t="s">
        <v>12542</v>
      </c>
      <c r="G9751">
        <v>1.1048764716799999</v>
      </c>
    </row>
    <row r="9752" spans="1:7" x14ac:dyDescent="0.2">
      <c r="A9752" t="str">
        <f t="shared" si="831"/>
        <v>NHLRC2</v>
      </c>
      <c r="B9752" t="s">
        <v>372</v>
      </c>
      <c r="C9752">
        <v>115614619</v>
      </c>
      <c r="D9752" t="s">
        <v>3</v>
      </c>
      <c r="E9752">
        <v>23</v>
      </c>
      <c r="F9752" t="s">
        <v>12543</v>
      </c>
      <c r="G9752">
        <v>0.24682951879000001</v>
      </c>
    </row>
    <row r="9753" spans="1:7" x14ac:dyDescent="0.2">
      <c r="A9753" t="str">
        <f t="shared" si="831"/>
        <v>NHLRC2</v>
      </c>
      <c r="B9753" t="s">
        <v>372</v>
      </c>
      <c r="C9753">
        <v>115614438</v>
      </c>
      <c r="D9753" t="s">
        <v>8</v>
      </c>
      <c r="E9753">
        <v>23</v>
      </c>
      <c r="F9753" t="s">
        <v>12544</v>
      </c>
      <c r="G9753">
        <v>0.44399754417600001</v>
      </c>
    </row>
    <row r="9754" spans="1:7" x14ac:dyDescent="0.2">
      <c r="A9754" t="str">
        <f t="shared" si="831"/>
        <v>NHLRC2</v>
      </c>
      <c r="B9754" t="s">
        <v>372</v>
      </c>
      <c r="C9754">
        <v>115614530</v>
      </c>
      <c r="D9754" t="s">
        <v>8</v>
      </c>
      <c r="E9754">
        <v>24</v>
      </c>
      <c r="F9754" t="s">
        <v>12545</v>
      </c>
      <c r="G9754">
        <v>-4.8628294215500002E-2</v>
      </c>
    </row>
    <row r="9755" spans="1:7" x14ac:dyDescent="0.2">
      <c r="A9755" t="str">
        <f t="shared" si="831"/>
        <v>NHLRC2</v>
      </c>
      <c r="B9755" t="s">
        <v>372</v>
      </c>
      <c r="C9755">
        <v>115614606</v>
      </c>
      <c r="D9755" t="s">
        <v>8</v>
      </c>
      <c r="E9755">
        <v>24</v>
      </c>
      <c r="F9755" t="s">
        <v>12546</v>
      </c>
      <c r="G9755">
        <v>0.76062520371999998</v>
      </c>
    </row>
    <row r="9756" spans="1:7" x14ac:dyDescent="0.2">
      <c r="A9756" t="str">
        <f t="shared" si="831"/>
        <v>NHLRC2</v>
      </c>
      <c r="B9756" t="s">
        <v>372</v>
      </c>
      <c r="C9756">
        <v>115614626</v>
      </c>
      <c r="D9756" t="s">
        <v>8</v>
      </c>
      <c r="E9756">
        <v>24</v>
      </c>
      <c r="F9756" t="s">
        <v>12547</v>
      </c>
      <c r="G9756">
        <v>0.73477877683199999</v>
      </c>
    </row>
    <row r="9757" spans="1:7" x14ac:dyDescent="0.2">
      <c r="A9757" t="str">
        <f t="shared" si="831"/>
        <v>NHLRC2</v>
      </c>
      <c r="B9757" t="s">
        <v>372</v>
      </c>
      <c r="C9757">
        <v>115614647</v>
      </c>
      <c r="D9757" t="s">
        <v>8</v>
      </c>
      <c r="E9757">
        <v>23</v>
      </c>
      <c r="F9757" t="s">
        <v>12548</v>
      </c>
      <c r="G9757">
        <v>0.165192029509</v>
      </c>
    </row>
    <row r="9758" spans="1:7" x14ac:dyDescent="0.2">
      <c r="A9758" t="str">
        <f t="shared" si="831"/>
        <v>NHLRC2</v>
      </c>
      <c r="B9758" t="s">
        <v>372</v>
      </c>
      <c r="C9758">
        <v>115614546</v>
      </c>
      <c r="D9758" t="s">
        <v>8</v>
      </c>
      <c r="E9758">
        <v>22</v>
      </c>
      <c r="F9758" t="s">
        <v>12549</v>
      </c>
      <c r="G9758">
        <v>8.8660463275900006E-2</v>
      </c>
    </row>
    <row r="9759" spans="1:7" x14ac:dyDescent="0.2">
      <c r="A9759" t="str">
        <f t="shared" ref="A9759:A9775" si="832">"NIFK"</f>
        <v>NIFK</v>
      </c>
      <c r="B9759" t="s">
        <v>161</v>
      </c>
      <c r="C9759">
        <v>122494427</v>
      </c>
      <c r="D9759" t="s">
        <v>3</v>
      </c>
      <c r="E9759">
        <v>24</v>
      </c>
      <c r="F9759" t="s">
        <v>12550</v>
      </c>
      <c r="G9759">
        <v>2.3453744821800002E-2</v>
      </c>
    </row>
    <row r="9760" spans="1:7" x14ac:dyDescent="0.2">
      <c r="A9760" t="str">
        <f t="shared" si="832"/>
        <v>NIFK</v>
      </c>
      <c r="B9760" t="s">
        <v>161</v>
      </c>
      <c r="C9760">
        <v>122494542</v>
      </c>
      <c r="D9760" t="s">
        <v>8</v>
      </c>
      <c r="E9760">
        <v>24</v>
      </c>
      <c r="F9760" t="s">
        <v>11024</v>
      </c>
      <c r="G9760">
        <v>3.4458676047400001E-2</v>
      </c>
    </row>
    <row r="9761" spans="1:7" x14ac:dyDescent="0.2">
      <c r="A9761" t="str">
        <f t="shared" si="832"/>
        <v>NIFK</v>
      </c>
      <c r="B9761" t="s">
        <v>161</v>
      </c>
      <c r="C9761">
        <v>122494532</v>
      </c>
      <c r="D9761" t="s">
        <v>8</v>
      </c>
      <c r="E9761">
        <v>22</v>
      </c>
      <c r="F9761" t="s">
        <v>11025</v>
      </c>
      <c r="G9761">
        <v>2.2387322509299999E-2</v>
      </c>
    </row>
    <row r="9762" spans="1:7" x14ac:dyDescent="0.2">
      <c r="A9762" t="str">
        <f t="shared" si="832"/>
        <v>NIFK</v>
      </c>
      <c r="B9762" t="s">
        <v>161</v>
      </c>
      <c r="C9762">
        <v>122494239</v>
      </c>
      <c r="D9762" t="s">
        <v>8</v>
      </c>
      <c r="E9762">
        <v>24</v>
      </c>
      <c r="F9762" t="s">
        <v>11027</v>
      </c>
      <c r="G9762">
        <v>0.77283281172600005</v>
      </c>
    </row>
    <row r="9763" spans="1:7" x14ac:dyDescent="0.2">
      <c r="A9763" t="str">
        <f t="shared" si="832"/>
        <v>NIFK</v>
      </c>
      <c r="B9763" t="s">
        <v>161</v>
      </c>
      <c r="C9763">
        <v>122494224</v>
      </c>
      <c r="D9763" t="s">
        <v>8</v>
      </c>
      <c r="E9763">
        <v>23</v>
      </c>
      <c r="F9763" t="s">
        <v>12551</v>
      </c>
      <c r="G9763">
        <v>0.33118453666100001</v>
      </c>
    </row>
    <row r="9764" spans="1:7" x14ac:dyDescent="0.2">
      <c r="A9764" t="str">
        <f t="shared" si="832"/>
        <v>NIFK</v>
      </c>
      <c r="B9764" t="s">
        <v>161</v>
      </c>
      <c r="C9764">
        <v>122494437</v>
      </c>
      <c r="D9764" t="s">
        <v>3</v>
      </c>
      <c r="E9764">
        <v>23</v>
      </c>
      <c r="F9764" t="s">
        <v>12552</v>
      </c>
      <c r="G9764">
        <v>1.6206116854799999</v>
      </c>
    </row>
    <row r="9765" spans="1:7" x14ac:dyDescent="0.2">
      <c r="A9765" t="str">
        <f t="shared" si="832"/>
        <v>NIFK</v>
      </c>
      <c r="B9765" t="s">
        <v>161</v>
      </c>
      <c r="C9765">
        <v>122494320</v>
      </c>
      <c r="D9765" t="s">
        <v>3</v>
      </c>
      <c r="E9765">
        <v>23</v>
      </c>
      <c r="F9765" t="s">
        <v>12553</v>
      </c>
      <c r="G9765">
        <v>-6.1234849980499996E-3</v>
      </c>
    </row>
    <row r="9766" spans="1:7" x14ac:dyDescent="0.2">
      <c r="A9766" t="str">
        <f t="shared" si="832"/>
        <v>NIFK</v>
      </c>
      <c r="B9766" t="s">
        <v>161</v>
      </c>
      <c r="C9766">
        <v>122494265</v>
      </c>
      <c r="D9766" t="s">
        <v>3</v>
      </c>
      <c r="E9766">
        <v>24</v>
      </c>
      <c r="F9766" t="s">
        <v>12554</v>
      </c>
      <c r="G9766">
        <v>1.1710603232E-3</v>
      </c>
    </row>
    <row r="9767" spans="1:7" x14ac:dyDescent="0.2">
      <c r="A9767" t="str">
        <f t="shared" si="832"/>
        <v>NIFK</v>
      </c>
      <c r="B9767" t="s">
        <v>161</v>
      </c>
      <c r="C9767">
        <v>122494257</v>
      </c>
      <c r="D9767" t="s">
        <v>3</v>
      </c>
      <c r="E9767">
        <v>23</v>
      </c>
      <c r="F9767" t="s">
        <v>11023</v>
      </c>
      <c r="G9767">
        <v>0.24027743702500001</v>
      </c>
    </row>
    <row r="9768" spans="1:7" x14ac:dyDescent="0.2">
      <c r="A9768" t="str">
        <f t="shared" si="832"/>
        <v>NIFK</v>
      </c>
      <c r="B9768" t="s">
        <v>161</v>
      </c>
      <c r="C9768">
        <v>122494235</v>
      </c>
      <c r="D9768" t="s">
        <v>3</v>
      </c>
      <c r="E9768">
        <v>24</v>
      </c>
      <c r="F9768" t="s">
        <v>12555</v>
      </c>
      <c r="G9768">
        <v>-1.1190743141199999E-2</v>
      </c>
    </row>
    <row r="9769" spans="1:7" x14ac:dyDescent="0.2">
      <c r="A9769" t="str">
        <f t="shared" si="832"/>
        <v>NIFK</v>
      </c>
      <c r="B9769" t="s">
        <v>161</v>
      </c>
      <c r="C9769">
        <v>122494486</v>
      </c>
      <c r="D9769" t="s">
        <v>3</v>
      </c>
      <c r="E9769">
        <v>24</v>
      </c>
      <c r="F9769" t="s">
        <v>11029</v>
      </c>
      <c r="G9769">
        <v>2.34297615133E-2</v>
      </c>
    </row>
    <row r="9770" spans="1:7" x14ac:dyDescent="0.2">
      <c r="A9770" t="str">
        <f t="shared" si="832"/>
        <v>NIFK</v>
      </c>
      <c r="B9770" t="s">
        <v>161</v>
      </c>
      <c r="C9770">
        <v>122494273</v>
      </c>
      <c r="D9770" t="s">
        <v>3</v>
      </c>
      <c r="E9770">
        <v>23</v>
      </c>
      <c r="F9770" t="s">
        <v>12556</v>
      </c>
      <c r="G9770">
        <v>0.144355320083</v>
      </c>
    </row>
    <row r="9771" spans="1:7" x14ac:dyDescent="0.2">
      <c r="A9771" t="str">
        <f t="shared" si="832"/>
        <v>NIFK</v>
      </c>
      <c r="B9771" t="s">
        <v>161</v>
      </c>
      <c r="C9771">
        <v>122494434</v>
      </c>
      <c r="D9771" t="s">
        <v>3</v>
      </c>
      <c r="E9771">
        <v>24</v>
      </c>
      <c r="F9771" t="s">
        <v>12557</v>
      </c>
      <c r="G9771">
        <v>0.60655550279399995</v>
      </c>
    </row>
    <row r="9772" spans="1:7" x14ac:dyDescent="0.2">
      <c r="A9772" t="str">
        <f t="shared" si="832"/>
        <v>NIFK</v>
      </c>
      <c r="B9772" t="s">
        <v>161</v>
      </c>
      <c r="C9772">
        <v>122494231</v>
      </c>
      <c r="D9772" t="s">
        <v>8</v>
      </c>
      <c r="E9772">
        <v>24</v>
      </c>
      <c r="F9772" t="s">
        <v>12558</v>
      </c>
      <c r="G9772">
        <v>0.32826234467199999</v>
      </c>
    </row>
    <row r="9773" spans="1:7" x14ac:dyDescent="0.2">
      <c r="A9773" t="str">
        <f t="shared" si="832"/>
        <v>NIFK</v>
      </c>
      <c r="B9773" t="s">
        <v>161</v>
      </c>
      <c r="C9773">
        <v>122494463</v>
      </c>
      <c r="D9773" t="s">
        <v>8</v>
      </c>
      <c r="E9773">
        <v>22</v>
      </c>
      <c r="F9773" t="s">
        <v>12559</v>
      </c>
      <c r="G9773">
        <v>-1.3561038122299999E-2</v>
      </c>
    </row>
    <row r="9774" spans="1:7" x14ac:dyDescent="0.2">
      <c r="A9774" t="str">
        <f t="shared" si="832"/>
        <v>NIFK</v>
      </c>
      <c r="B9774" t="s">
        <v>161</v>
      </c>
      <c r="C9774">
        <v>122494542</v>
      </c>
      <c r="D9774" t="s">
        <v>8</v>
      </c>
      <c r="E9774">
        <v>22</v>
      </c>
      <c r="F9774" t="s">
        <v>12560</v>
      </c>
      <c r="G9774">
        <v>8.7333924329599993E-2</v>
      </c>
    </row>
    <row r="9775" spans="1:7" x14ac:dyDescent="0.2">
      <c r="A9775" t="str">
        <f t="shared" si="832"/>
        <v>NIFK</v>
      </c>
      <c r="B9775" t="s">
        <v>161</v>
      </c>
      <c r="C9775">
        <v>122494234</v>
      </c>
      <c r="D9775" t="s">
        <v>3</v>
      </c>
      <c r="E9775">
        <v>24</v>
      </c>
      <c r="F9775" t="s">
        <v>12561</v>
      </c>
      <c r="G9775">
        <v>-3.8785099099799999E-4</v>
      </c>
    </row>
    <row r="9776" spans="1:7" x14ac:dyDescent="0.2">
      <c r="A9776" t="str">
        <f t="shared" ref="A9776:A9785" si="833">"NIP7"</f>
        <v>NIP7</v>
      </c>
      <c r="B9776" t="s">
        <v>273</v>
      </c>
      <c r="C9776">
        <v>69373622</v>
      </c>
      <c r="D9776" t="s">
        <v>8</v>
      </c>
      <c r="E9776">
        <v>23</v>
      </c>
      <c r="F9776" t="s">
        <v>12562</v>
      </c>
      <c r="G9776">
        <v>0.18172805703600001</v>
      </c>
    </row>
    <row r="9777" spans="1:7" x14ac:dyDescent="0.2">
      <c r="A9777" t="str">
        <f t="shared" si="833"/>
        <v>NIP7</v>
      </c>
      <c r="B9777" t="s">
        <v>273</v>
      </c>
      <c r="C9777">
        <v>69373434</v>
      </c>
      <c r="D9777" t="s">
        <v>8</v>
      </c>
      <c r="E9777">
        <v>24</v>
      </c>
      <c r="F9777" t="s">
        <v>12563</v>
      </c>
      <c r="G9777">
        <v>1.20295885926</v>
      </c>
    </row>
    <row r="9778" spans="1:7" x14ac:dyDescent="0.2">
      <c r="A9778" t="str">
        <f t="shared" si="833"/>
        <v>NIP7</v>
      </c>
      <c r="B9778" t="s">
        <v>273</v>
      </c>
      <c r="C9778">
        <v>69373377</v>
      </c>
      <c r="D9778" t="s">
        <v>8</v>
      </c>
      <c r="E9778">
        <v>23</v>
      </c>
      <c r="F9778" t="s">
        <v>12564</v>
      </c>
      <c r="G9778">
        <v>-1.20803883128E-2</v>
      </c>
    </row>
    <row r="9779" spans="1:7" x14ac:dyDescent="0.2">
      <c r="A9779" t="str">
        <f t="shared" si="833"/>
        <v>NIP7</v>
      </c>
      <c r="B9779" t="s">
        <v>273</v>
      </c>
      <c r="C9779">
        <v>69373477</v>
      </c>
      <c r="D9779" t="s">
        <v>3</v>
      </c>
      <c r="E9779">
        <v>23</v>
      </c>
      <c r="F9779" t="s">
        <v>12565</v>
      </c>
      <c r="G9779">
        <v>-3.3323694729499999E-3</v>
      </c>
    </row>
    <row r="9780" spans="1:7" x14ac:dyDescent="0.2">
      <c r="A9780" t="str">
        <f t="shared" si="833"/>
        <v>NIP7</v>
      </c>
      <c r="B9780" t="s">
        <v>273</v>
      </c>
      <c r="C9780">
        <v>69373451</v>
      </c>
      <c r="D9780" t="s">
        <v>3</v>
      </c>
      <c r="E9780">
        <v>24</v>
      </c>
      <c r="F9780" t="s">
        <v>12566</v>
      </c>
      <c r="G9780">
        <v>7.5297566406200001E-2</v>
      </c>
    </row>
    <row r="9781" spans="1:7" x14ac:dyDescent="0.2">
      <c r="A9781" t="str">
        <f t="shared" si="833"/>
        <v>NIP7</v>
      </c>
      <c r="B9781" t="s">
        <v>273</v>
      </c>
      <c r="C9781">
        <v>69373427</v>
      </c>
      <c r="D9781" t="s">
        <v>3</v>
      </c>
      <c r="E9781">
        <v>23</v>
      </c>
      <c r="F9781" t="s">
        <v>12567</v>
      </c>
      <c r="G9781">
        <v>1.3779456215300001</v>
      </c>
    </row>
    <row r="9782" spans="1:7" x14ac:dyDescent="0.2">
      <c r="A9782" t="str">
        <f t="shared" si="833"/>
        <v>NIP7</v>
      </c>
      <c r="B9782" t="s">
        <v>273</v>
      </c>
      <c r="C9782">
        <v>69373315</v>
      </c>
      <c r="D9782" t="s">
        <v>3</v>
      </c>
      <c r="E9782">
        <v>22</v>
      </c>
      <c r="F9782" t="s">
        <v>12568</v>
      </c>
      <c r="G9782">
        <v>1.24043252597E-2</v>
      </c>
    </row>
    <row r="9783" spans="1:7" x14ac:dyDescent="0.2">
      <c r="A9783" t="str">
        <f t="shared" si="833"/>
        <v>NIP7</v>
      </c>
      <c r="B9783" t="s">
        <v>273</v>
      </c>
      <c r="C9783">
        <v>69373359</v>
      </c>
      <c r="D9783" t="s">
        <v>3</v>
      </c>
      <c r="E9783">
        <v>24</v>
      </c>
      <c r="F9783" t="s">
        <v>12569</v>
      </c>
      <c r="G9783">
        <v>-3.4865636143400001E-3</v>
      </c>
    </row>
    <row r="9784" spans="1:7" x14ac:dyDescent="0.2">
      <c r="A9784" t="str">
        <f t="shared" si="833"/>
        <v>NIP7</v>
      </c>
      <c r="B9784" t="s">
        <v>273</v>
      </c>
      <c r="C9784">
        <v>69373629</v>
      </c>
      <c r="D9784" t="s">
        <v>8</v>
      </c>
      <c r="E9784">
        <v>24</v>
      </c>
      <c r="F9784" t="s">
        <v>12570</v>
      </c>
      <c r="G9784">
        <v>0.419095519207</v>
      </c>
    </row>
    <row r="9785" spans="1:7" x14ac:dyDescent="0.2">
      <c r="A9785" t="str">
        <f t="shared" si="833"/>
        <v>NIP7</v>
      </c>
      <c r="B9785" t="s">
        <v>273</v>
      </c>
      <c r="C9785">
        <v>69373388</v>
      </c>
      <c r="D9785" t="s">
        <v>3</v>
      </c>
      <c r="E9785">
        <v>22</v>
      </c>
      <c r="F9785" t="s">
        <v>12571</v>
      </c>
      <c r="G9785">
        <v>0.24921666557200001</v>
      </c>
    </row>
    <row r="9786" spans="1:7" x14ac:dyDescent="0.2">
      <c r="A9786" t="str">
        <f t="shared" ref="A9786:A9800" si="834">"NKAP"</f>
        <v>NKAP</v>
      </c>
      <c r="B9786" t="s">
        <v>172</v>
      </c>
      <c r="C9786">
        <v>119077723</v>
      </c>
      <c r="D9786" t="s">
        <v>3</v>
      </c>
      <c r="E9786">
        <v>24</v>
      </c>
      <c r="F9786" t="s">
        <v>12572</v>
      </c>
      <c r="G9786">
        <v>0.886658015626</v>
      </c>
    </row>
    <row r="9787" spans="1:7" x14ac:dyDescent="0.2">
      <c r="A9787" t="str">
        <f t="shared" si="834"/>
        <v>NKAP</v>
      </c>
      <c r="B9787" t="s">
        <v>172</v>
      </c>
      <c r="C9787">
        <v>119077645</v>
      </c>
      <c r="D9787" t="s">
        <v>3</v>
      </c>
      <c r="E9787">
        <v>23</v>
      </c>
      <c r="F9787" t="s">
        <v>12573</v>
      </c>
      <c r="G9787">
        <v>0.303480541464</v>
      </c>
    </row>
    <row r="9788" spans="1:7" x14ac:dyDescent="0.2">
      <c r="A9788" t="str">
        <f t="shared" si="834"/>
        <v>NKAP</v>
      </c>
      <c r="B9788" t="s">
        <v>172</v>
      </c>
      <c r="C9788">
        <v>119077583</v>
      </c>
      <c r="D9788" t="s">
        <v>3</v>
      </c>
      <c r="E9788">
        <v>24</v>
      </c>
      <c r="F9788" t="s">
        <v>12574</v>
      </c>
      <c r="G9788">
        <v>3.5780223138999999E-3</v>
      </c>
    </row>
    <row r="9789" spans="1:7" x14ac:dyDescent="0.2">
      <c r="A9789" t="str">
        <f t="shared" si="834"/>
        <v>NKAP</v>
      </c>
      <c r="B9789" t="s">
        <v>172</v>
      </c>
      <c r="C9789">
        <v>119077541</v>
      </c>
      <c r="D9789" t="s">
        <v>8</v>
      </c>
      <c r="E9789">
        <v>24</v>
      </c>
      <c r="F9789" t="s">
        <v>12575</v>
      </c>
      <c r="G9789">
        <v>0.83458510777399997</v>
      </c>
    </row>
    <row r="9790" spans="1:7" x14ac:dyDescent="0.2">
      <c r="A9790" t="str">
        <f t="shared" si="834"/>
        <v>NKAP</v>
      </c>
      <c r="B9790" t="s">
        <v>172</v>
      </c>
      <c r="C9790">
        <v>119077623</v>
      </c>
      <c r="D9790" t="s">
        <v>8</v>
      </c>
      <c r="E9790">
        <v>23</v>
      </c>
      <c r="F9790" t="s">
        <v>12576</v>
      </c>
      <c r="G9790">
        <v>5.2384420496900001E-2</v>
      </c>
    </row>
    <row r="9791" spans="1:7" x14ac:dyDescent="0.2">
      <c r="A9791" t="str">
        <f t="shared" si="834"/>
        <v>NKAP</v>
      </c>
      <c r="B9791" t="s">
        <v>172</v>
      </c>
      <c r="C9791">
        <v>119077784</v>
      </c>
      <c r="D9791" t="s">
        <v>8</v>
      </c>
      <c r="E9791">
        <v>23</v>
      </c>
      <c r="F9791" t="s">
        <v>12577</v>
      </c>
      <c r="G9791">
        <v>3.2179536872299998E-2</v>
      </c>
    </row>
    <row r="9792" spans="1:7" x14ac:dyDescent="0.2">
      <c r="A9792" t="str">
        <f t="shared" si="834"/>
        <v>NKAP</v>
      </c>
      <c r="B9792" t="s">
        <v>172</v>
      </c>
      <c r="C9792">
        <v>119077704</v>
      </c>
      <c r="D9792" t="s">
        <v>8</v>
      </c>
      <c r="E9792">
        <v>24</v>
      </c>
      <c r="F9792" t="s">
        <v>12578</v>
      </c>
      <c r="G9792">
        <v>0.79814360652600003</v>
      </c>
    </row>
    <row r="9793" spans="1:7" x14ac:dyDescent="0.2">
      <c r="A9793" t="str">
        <f t="shared" si="834"/>
        <v>NKAP</v>
      </c>
      <c r="B9793" t="s">
        <v>172</v>
      </c>
      <c r="C9793">
        <v>119077561</v>
      </c>
      <c r="D9793" t="s">
        <v>8</v>
      </c>
      <c r="E9793">
        <v>23</v>
      </c>
      <c r="F9793" t="s">
        <v>12579</v>
      </c>
      <c r="G9793">
        <v>0.47129034630200001</v>
      </c>
    </row>
    <row r="9794" spans="1:7" x14ac:dyDescent="0.2">
      <c r="A9794" t="str">
        <f t="shared" si="834"/>
        <v>NKAP</v>
      </c>
      <c r="B9794" t="s">
        <v>172</v>
      </c>
      <c r="C9794">
        <v>119077460</v>
      </c>
      <c r="D9794" t="s">
        <v>8</v>
      </c>
      <c r="E9794">
        <v>24</v>
      </c>
      <c r="F9794" t="s">
        <v>12580</v>
      </c>
      <c r="G9794">
        <v>0.29537231240400003</v>
      </c>
    </row>
    <row r="9795" spans="1:7" x14ac:dyDescent="0.2">
      <c r="A9795" t="str">
        <f t="shared" si="834"/>
        <v>NKAP</v>
      </c>
      <c r="B9795" t="s">
        <v>172</v>
      </c>
      <c r="C9795">
        <v>119077725</v>
      </c>
      <c r="D9795" t="s">
        <v>3</v>
      </c>
      <c r="E9795">
        <v>22</v>
      </c>
      <c r="F9795" t="s">
        <v>12581</v>
      </c>
      <c r="G9795">
        <v>1.0375691974500001</v>
      </c>
    </row>
    <row r="9796" spans="1:7" x14ac:dyDescent="0.2">
      <c r="A9796" t="str">
        <f t="shared" si="834"/>
        <v>NKAP</v>
      </c>
      <c r="B9796" t="s">
        <v>172</v>
      </c>
      <c r="C9796">
        <v>119077718</v>
      </c>
      <c r="D9796" t="s">
        <v>3</v>
      </c>
      <c r="E9796">
        <v>23</v>
      </c>
      <c r="F9796" t="s">
        <v>12582</v>
      </c>
      <c r="G9796">
        <v>0.97907747459700001</v>
      </c>
    </row>
    <row r="9797" spans="1:7" x14ac:dyDescent="0.2">
      <c r="A9797" t="str">
        <f t="shared" si="834"/>
        <v>NKAP</v>
      </c>
      <c r="B9797" t="s">
        <v>172</v>
      </c>
      <c r="C9797">
        <v>119077670</v>
      </c>
      <c r="D9797" t="s">
        <v>3</v>
      </c>
      <c r="E9797">
        <v>24</v>
      </c>
      <c r="F9797" t="s">
        <v>12583</v>
      </c>
      <c r="G9797">
        <v>0.64732266687700002</v>
      </c>
    </row>
    <row r="9798" spans="1:7" x14ac:dyDescent="0.2">
      <c r="A9798" t="str">
        <f t="shared" si="834"/>
        <v>NKAP</v>
      </c>
      <c r="B9798" t="s">
        <v>172</v>
      </c>
      <c r="C9798">
        <v>119077637</v>
      </c>
      <c r="D9798" t="s">
        <v>3</v>
      </c>
      <c r="E9798">
        <v>23</v>
      </c>
      <c r="F9798" t="s">
        <v>12584</v>
      </c>
      <c r="G9798">
        <v>0.98335332795700003</v>
      </c>
    </row>
    <row r="9799" spans="1:7" x14ac:dyDescent="0.2">
      <c r="A9799" t="str">
        <f t="shared" si="834"/>
        <v>NKAP</v>
      </c>
      <c r="B9799" t="s">
        <v>172</v>
      </c>
      <c r="C9799">
        <v>119077528</v>
      </c>
      <c r="D9799" t="s">
        <v>3</v>
      </c>
      <c r="E9799">
        <v>24</v>
      </c>
      <c r="F9799" t="s">
        <v>12585</v>
      </c>
      <c r="G9799">
        <v>0.55357391031199998</v>
      </c>
    </row>
    <row r="9800" spans="1:7" x14ac:dyDescent="0.2">
      <c r="A9800" t="str">
        <f t="shared" si="834"/>
        <v>NKAP</v>
      </c>
      <c r="B9800" t="s">
        <v>172</v>
      </c>
      <c r="C9800">
        <v>119077453</v>
      </c>
      <c r="D9800" t="s">
        <v>3</v>
      </c>
      <c r="E9800">
        <v>24</v>
      </c>
      <c r="F9800" t="s">
        <v>12586</v>
      </c>
      <c r="G9800">
        <v>0.471998651868</v>
      </c>
    </row>
    <row r="9801" spans="1:7" x14ac:dyDescent="0.2">
      <c r="A9801" t="str">
        <f t="shared" ref="A9801:A9810" si="835">"NLE1"</f>
        <v>NLE1</v>
      </c>
      <c r="B9801" t="s">
        <v>484</v>
      </c>
      <c r="C9801">
        <v>33469272</v>
      </c>
      <c r="D9801" t="s">
        <v>3</v>
      </c>
      <c r="E9801">
        <v>24</v>
      </c>
      <c r="F9801" t="s">
        <v>12587</v>
      </c>
      <c r="G9801">
        <v>-9.3691383010500007E-2</v>
      </c>
    </row>
    <row r="9802" spans="1:7" x14ac:dyDescent="0.2">
      <c r="A9802" t="str">
        <f t="shared" si="835"/>
        <v>NLE1</v>
      </c>
      <c r="B9802" t="s">
        <v>484</v>
      </c>
      <c r="C9802">
        <v>33469369</v>
      </c>
      <c r="D9802" t="s">
        <v>8</v>
      </c>
      <c r="E9802">
        <v>24</v>
      </c>
      <c r="F9802" t="s">
        <v>12588</v>
      </c>
      <c r="G9802">
        <v>-2.36992048599E-2</v>
      </c>
    </row>
    <row r="9803" spans="1:7" x14ac:dyDescent="0.2">
      <c r="A9803" t="str">
        <f t="shared" si="835"/>
        <v>NLE1</v>
      </c>
      <c r="B9803" t="s">
        <v>484</v>
      </c>
      <c r="C9803">
        <v>33469228</v>
      </c>
      <c r="D9803" t="s">
        <v>3</v>
      </c>
      <c r="E9803">
        <v>24</v>
      </c>
      <c r="F9803" t="s">
        <v>12589</v>
      </c>
      <c r="G9803">
        <v>1.3660178396E-2</v>
      </c>
    </row>
    <row r="9804" spans="1:7" x14ac:dyDescent="0.2">
      <c r="A9804" t="str">
        <f t="shared" si="835"/>
        <v>NLE1</v>
      </c>
      <c r="B9804" t="s">
        <v>484</v>
      </c>
      <c r="C9804">
        <v>33469189</v>
      </c>
      <c r="D9804" t="s">
        <v>8</v>
      </c>
      <c r="E9804">
        <v>22</v>
      </c>
      <c r="F9804" t="s">
        <v>12590</v>
      </c>
      <c r="G9804">
        <v>1.0107108338699999</v>
      </c>
    </row>
    <row r="9805" spans="1:7" x14ac:dyDescent="0.2">
      <c r="A9805" t="str">
        <f t="shared" si="835"/>
        <v>NLE1</v>
      </c>
      <c r="B9805" t="s">
        <v>484</v>
      </c>
      <c r="C9805">
        <v>33469358</v>
      </c>
      <c r="D9805" t="s">
        <v>8</v>
      </c>
      <c r="E9805">
        <v>24</v>
      </c>
      <c r="F9805" t="s">
        <v>12591</v>
      </c>
      <c r="G9805">
        <v>0.110441819961</v>
      </c>
    </row>
    <row r="9806" spans="1:7" x14ac:dyDescent="0.2">
      <c r="A9806" t="str">
        <f t="shared" si="835"/>
        <v>NLE1</v>
      </c>
      <c r="B9806" t="s">
        <v>484</v>
      </c>
      <c r="C9806">
        <v>33469096</v>
      </c>
      <c r="D9806" t="s">
        <v>8</v>
      </c>
      <c r="E9806">
        <v>23</v>
      </c>
      <c r="F9806" t="s">
        <v>12592</v>
      </c>
      <c r="G9806">
        <v>1.0502629804500001</v>
      </c>
    </row>
    <row r="9807" spans="1:7" x14ac:dyDescent="0.2">
      <c r="A9807" t="str">
        <f t="shared" si="835"/>
        <v>NLE1</v>
      </c>
      <c r="B9807" t="s">
        <v>484</v>
      </c>
      <c r="C9807">
        <v>33469161</v>
      </c>
      <c r="D9807" t="s">
        <v>8</v>
      </c>
      <c r="E9807">
        <v>24</v>
      </c>
      <c r="F9807" t="s">
        <v>12593</v>
      </c>
      <c r="G9807">
        <v>0.93902618567600005</v>
      </c>
    </row>
    <row r="9808" spans="1:7" x14ac:dyDescent="0.2">
      <c r="A9808" t="str">
        <f t="shared" si="835"/>
        <v>NLE1</v>
      </c>
      <c r="B9808" t="s">
        <v>484</v>
      </c>
      <c r="C9808">
        <v>33469178</v>
      </c>
      <c r="D9808" t="s">
        <v>3</v>
      </c>
      <c r="E9808">
        <v>24</v>
      </c>
      <c r="F9808" t="s">
        <v>12594</v>
      </c>
      <c r="G9808">
        <v>0.63365873433700004</v>
      </c>
    </row>
    <row r="9809" spans="1:7" x14ac:dyDescent="0.2">
      <c r="A9809" t="str">
        <f t="shared" si="835"/>
        <v>NLE1</v>
      </c>
      <c r="B9809" t="s">
        <v>484</v>
      </c>
      <c r="C9809">
        <v>33469322</v>
      </c>
      <c r="D9809" t="s">
        <v>3</v>
      </c>
      <c r="E9809">
        <v>24</v>
      </c>
      <c r="F9809" t="s">
        <v>12595</v>
      </c>
      <c r="G9809">
        <v>5.2940996698000002E-2</v>
      </c>
    </row>
    <row r="9810" spans="1:7" x14ac:dyDescent="0.2">
      <c r="A9810" t="str">
        <f t="shared" si="835"/>
        <v>NLE1</v>
      </c>
      <c r="B9810" t="s">
        <v>484</v>
      </c>
      <c r="C9810">
        <v>33469047</v>
      </c>
      <c r="D9810" t="s">
        <v>3</v>
      </c>
      <c r="E9810">
        <v>24</v>
      </c>
      <c r="F9810" t="s">
        <v>12596</v>
      </c>
      <c r="G9810">
        <v>0.204233343048</v>
      </c>
    </row>
    <row r="9811" spans="1:7" x14ac:dyDescent="0.2">
      <c r="A9811" t="str">
        <f t="shared" ref="A9811:A9823" si="836">"NMD3"</f>
        <v>NMD3</v>
      </c>
      <c r="B9811" t="s">
        <v>114</v>
      </c>
      <c r="C9811">
        <v>160939299</v>
      </c>
      <c r="D9811" t="s">
        <v>3</v>
      </c>
      <c r="E9811">
        <v>23</v>
      </c>
      <c r="F9811" t="s">
        <v>12597</v>
      </c>
      <c r="G9811">
        <v>0.46807869848799999</v>
      </c>
    </row>
    <row r="9812" spans="1:7" x14ac:dyDescent="0.2">
      <c r="A9812" t="str">
        <f t="shared" si="836"/>
        <v>NMD3</v>
      </c>
      <c r="B9812" t="s">
        <v>114</v>
      </c>
      <c r="C9812">
        <v>160939306</v>
      </c>
      <c r="D9812" t="s">
        <v>3</v>
      </c>
      <c r="E9812">
        <v>24</v>
      </c>
      <c r="F9812" t="s">
        <v>12598</v>
      </c>
      <c r="G9812">
        <v>0.70988048612900001</v>
      </c>
    </row>
    <row r="9813" spans="1:7" x14ac:dyDescent="0.2">
      <c r="A9813" t="str">
        <f t="shared" si="836"/>
        <v>NMD3</v>
      </c>
      <c r="B9813" t="s">
        <v>114</v>
      </c>
      <c r="C9813">
        <v>160939357</v>
      </c>
      <c r="D9813" t="s">
        <v>3</v>
      </c>
      <c r="E9813">
        <v>24</v>
      </c>
      <c r="F9813" t="s">
        <v>12599</v>
      </c>
      <c r="G9813">
        <v>0.56953671999900002</v>
      </c>
    </row>
    <row r="9814" spans="1:7" x14ac:dyDescent="0.2">
      <c r="A9814" t="str">
        <f t="shared" si="836"/>
        <v>NMD3</v>
      </c>
      <c r="B9814" t="s">
        <v>114</v>
      </c>
      <c r="C9814">
        <v>160939469</v>
      </c>
      <c r="D9814" t="s">
        <v>3</v>
      </c>
      <c r="E9814">
        <v>24</v>
      </c>
      <c r="F9814" t="s">
        <v>12600</v>
      </c>
      <c r="G9814">
        <v>0.85773055023199996</v>
      </c>
    </row>
    <row r="9815" spans="1:7" x14ac:dyDescent="0.2">
      <c r="A9815" t="str">
        <f t="shared" si="836"/>
        <v>NMD3</v>
      </c>
      <c r="B9815" t="s">
        <v>114</v>
      </c>
      <c r="C9815">
        <v>160939484</v>
      </c>
      <c r="D9815" t="s">
        <v>3</v>
      </c>
      <c r="E9815">
        <v>24</v>
      </c>
      <c r="F9815" t="s">
        <v>12601</v>
      </c>
      <c r="G9815">
        <v>1.29386157192</v>
      </c>
    </row>
    <row r="9816" spans="1:7" x14ac:dyDescent="0.2">
      <c r="A9816" t="str">
        <f t="shared" si="836"/>
        <v>NMD3</v>
      </c>
      <c r="B9816" t="s">
        <v>114</v>
      </c>
      <c r="C9816">
        <v>160939061</v>
      </c>
      <c r="D9816" t="s">
        <v>8</v>
      </c>
      <c r="E9816">
        <v>23</v>
      </c>
      <c r="F9816" t="s">
        <v>12602</v>
      </c>
      <c r="G9816">
        <v>-1.5947788891899999E-2</v>
      </c>
    </row>
    <row r="9817" spans="1:7" x14ac:dyDescent="0.2">
      <c r="A9817" t="str">
        <f t="shared" si="836"/>
        <v>NMD3</v>
      </c>
      <c r="B9817" t="s">
        <v>114</v>
      </c>
      <c r="C9817">
        <v>160939133</v>
      </c>
      <c r="D9817" t="s">
        <v>8</v>
      </c>
      <c r="E9817">
        <v>24</v>
      </c>
      <c r="F9817" t="s">
        <v>12603</v>
      </c>
      <c r="G9817">
        <v>0.65833700873000001</v>
      </c>
    </row>
    <row r="9818" spans="1:7" x14ac:dyDescent="0.2">
      <c r="A9818" t="str">
        <f t="shared" si="836"/>
        <v>NMD3</v>
      </c>
      <c r="B9818" t="s">
        <v>114</v>
      </c>
      <c r="C9818">
        <v>160939201</v>
      </c>
      <c r="D9818" t="s">
        <v>8</v>
      </c>
      <c r="E9818">
        <v>24</v>
      </c>
      <c r="F9818" t="s">
        <v>12604</v>
      </c>
      <c r="G9818">
        <v>0.84840787785100003</v>
      </c>
    </row>
    <row r="9819" spans="1:7" x14ac:dyDescent="0.2">
      <c r="A9819" t="str">
        <f t="shared" si="836"/>
        <v>NMD3</v>
      </c>
      <c r="B9819" t="s">
        <v>114</v>
      </c>
      <c r="C9819">
        <v>160939341</v>
      </c>
      <c r="D9819" t="s">
        <v>8</v>
      </c>
      <c r="E9819">
        <v>24</v>
      </c>
      <c r="F9819" t="s">
        <v>12605</v>
      </c>
      <c r="G9819">
        <v>0.126352491042</v>
      </c>
    </row>
    <row r="9820" spans="1:7" x14ac:dyDescent="0.2">
      <c r="A9820" t="str">
        <f t="shared" si="836"/>
        <v>NMD3</v>
      </c>
      <c r="B9820" t="s">
        <v>114</v>
      </c>
      <c r="C9820">
        <v>160939347</v>
      </c>
      <c r="D9820" t="s">
        <v>8</v>
      </c>
      <c r="E9820">
        <v>25</v>
      </c>
      <c r="F9820" t="s">
        <v>12606</v>
      </c>
      <c r="G9820">
        <v>-2.73401301864E-2</v>
      </c>
    </row>
    <row r="9821" spans="1:7" x14ac:dyDescent="0.2">
      <c r="A9821" t="str">
        <f t="shared" si="836"/>
        <v>NMD3</v>
      </c>
      <c r="B9821" t="s">
        <v>114</v>
      </c>
      <c r="C9821">
        <v>160939353</v>
      </c>
      <c r="D9821" t="s">
        <v>8</v>
      </c>
      <c r="E9821">
        <v>26</v>
      </c>
      <c r="F9821" t="s">
        <v>12607</v>
      </c>
      <c r="G9821">
        <v>2.88853617536E-2</v>
      </c>
    </row>
    <row r="9822" spans="1:7" x14ac:dyDescent="0.2">
      <c r="A9822" t="str">
        <f t="shared" si="836"/>
        <v>NMD3</v>
      </c>
      <c r="B9822" t="s">
        <v>114</v>
      </c>
      <c r="C9822">
        <v>160939363</v>
      </c>
      <c r="D9822" t="s">
        <v>8</v>
      </c>
      <c r="E9822">
        <v>24</v>
      </c>
      <c r="F9822" t="s">
        <v>12608</v>
      </c>
      <c r="G9822">
        <v>0.131875756766</v>
      </c>
    </row>
    <row r="9823" spans="1:7" x14ac:dyDescent="0.2">
      <c r="A9823" t="str">
        <f t="shared" si="836"/>
        <v>NMD3</v>
      </c>
      <c r="B9823" t="s">
        <v>114</v>
      </c>
      <c r="C9823">
        <v>160939371</v>
      </c>
      <c r="D9823" t="s">
        <v>8</v>
      </c>
      <c r="E9823">
        <v>23</v>
      </c>
      <c r="F9823" t="s">
        <v>12609</v>
      </c>
      <c r="G9823">
        <v>2.02029189204E-3</v>
      </c>
    </row>
    <row r="9824" spans="1:7" x14ac:dyDescent="0.2">
      <c r="A9824" t="str">
        <f t="shared" ref="A9824:A9833" si="837">"NMNAT1"</f>
        <v>NMNAT1</v>
      </c>
      <c r="B9824" t="s">
        <v>35</v>
      </c>
      <c r="C9824">
        <v>10003784</v>
      </c>
      <c r="D9824" t="s">
        <v>8</v>
      </c>
      <c r="E9824">
        <v>24</v>
      </c>
      <c r="F9824" t="s">
        <v>12610</v>
      </c>
      <c r="G9824">
        <v>-3.5210641767199999E-2</v>
      </c>
    </row>
    <row r="9825" spans="1:7" x14ac:dyDescent="0.2">
      <c r="A9825" t="str">
        <f t="shared" si="837"/>
        <v>NMNAT1</v>
      </c>
      <c r="B9825" t="s">
        <v>35</v>
      </c>
      <c r="C9825">
        <v>10003775</v>
      </c>
      <c r="D9825" t="s">
        <v>8</v>
      </c>
      <c r="E9825">
        <v>24</v>
      </c>
      <c r="F9825" t="s">
        <v>12611</v>
      </c>
      <c r="G9825">
        <v>2.7478550517599998E-2</v>
      </c>
    </row>
    <row r="9826" spans="1:7" x14ac:dyDescent="0.2">
      <c r="A9826" t="str">
        <f t="shared" si="837"/>
        <v>NMNAT1</v>
      </c>
      <c r="B9826" t="s">
        <v>35</v>
      </c>
      <c r="C9826">
        <v>10003540</v>
      </c>
      <c r="D9826" t="s">
        <v>8</v>
      </c>
      <c r="E9826">
        <v>24</v>
      </c>
      <c r="F9826" t="s">
        <v>12612</v>
      </c>
      <c r="G9826">
        <v>1.26697404243</v>
      </c>
    </row>
    <row r="9827" spans="1:7" x14ac:dyDescent="0.2">
      <c r="A9827" t="str">
        <f t="shared" si="837"/>
        <v>NMNAT1</v>
      </c>
      <c r="B9827" t="s">
        <v>35</v>
      </c>
      <c r="C9827">
        <v>10003580</v>
      </c>
      <c r="D9827" t="s">
        <v>3</v>
      </c>
      <c r="E9827">
        <v>24</v>
      </c>
      <c r="F9827" t="s">
        <v>12613</v>
      </c>
      <c r="G9827">
        <v>3.54586535524E-2</v>
      </c>
    </row>
    <row r="9828" spans="1:7" x14ac:dyDescent="0.2">
      <c r="A9828" t="str">
        <f t="shared" si="837"/>
        <v>NMNAT1</v>
      </c>
      <c r="B9828" t="s">
        <v>35</v>
      </c>
      <c r="C9828">
        <v>10003639</v>
      </c>
      <c r="D9828" t="s">
        <v>8</v>
      </c>
      <c r="E9828">
        <v>24</v>
      </c>
      <c r="F9828" t="s">
        <v>12614</v>
      </c>
      <c r="G9828">
        <v>7.1650258018399998E-2</v>
      </c>
    </row>
    <row r="9829" spans="1:7" x14ac:dyDescent="0.2">
      <c r="A9829" t="str">
        <f t="shared" si="837"/>
        <v>NMNAT1</v>
      </c>
      <c r="B9829" t="s">
        <v>35</v>
      </c>
      <c r="C9829">
        <v>10003702</v>
      </c>
      <c r="D9829" t="s">
        <v>8</v>
      </c>
      <c r="E9829">
        <v>24</v>
      </c>
      <c r="F9829" t="s">
        <v>12615</v>
      </c>
      <c r="G9829">
        <v>1.24691392834E-2</v>
      </c>
    </row>
    <row r="9830" spans="1:7" x14ac:dyDescent="0.2">
      <c r="A9830" t="str">
        <f t="shared" si="837"/>
        <v>NMNAT1</v>
      </c>
      <c r="B9830" t="s">
        <v>35</v>
      </c>
      <c r="C9830">
        <v>10003537</v>
      </c>
      <c r="D9830" t="s">
        <v>3</v>
      </c>
      <c r="E9830">
        <v>24</v>
      </c>
      <c r="F9830" t="s">
        <v>12616</v>
      </c>
      <c r="G9830">
        <v>0.92491137625999997</v>
      </c>
    </row>
    <row r="9831" spans="1:7" x14ac:dyDescent="0.2">
      <c r="A9831" t="str">
        <f t="shared" si="837"/>
        <v>NMNAT1</v>
      </c>
      <c r="B9831" t="s">
        <v>35</v>
      </c>
      <c r="C9831">
        <v>10003524</v>
      </c>
      <c r="D9831" t="s">
        <v>3</v>
      </c>
      <c r="E9831">
        <v>23</v>
      </c>
      <c r="F9831" t="s">
        <v>12617</v>
      </c>
      <c r="G9831">
        <v>0.80811458131000002</v>
      </c>
    </row>
    <row r="9832" spans="1:7" x14ac:dyDescent="0.2">
      <c r="A9832" t="str">
        <f t="shared" si="837"/>
        <v>NMNAT1</v>
      </c>
      <c r="B9832" t="s">
        <v>35</v>
      </c>
      <c r="C9832">
        <v>10003522</v>
      </c>
      <c r="D9832" t="s">
        <v>8</v>
      </c>
      <c r="E9832">
        <v>24</v>
      </c>
      <c r="F9832" t="s">
        <v>12618</v>
      </c>
      <c r="G9832">
        <v>4.0442141953399999E-2</v>
      </c>
    </row>
    <row r="9833" spans="1:7" x14ac:dyDescent="0.2">
      <c r="A9833" t="str">
        <f t="shared" si="837"/>
        <v>NMNAT1</v>
      </c>
      <c r="B9833" t="s">
        <v>35</v>
      </c>
      <c r="C9833">
        <v>10003515</v>
      </c>
      <c r="D9833" t="s">
        <v>8</v>
      </c>
      <c r="E9833">
        <v>23</v>
      </c>
      <c r="F9833" t="s">
        <v>12619</v>
      </c>
      <c r="G9833">
        <v>-2.7143522333299999E-2</v>
      </c>
    </row>
    <row r="9834" spans="1:7" x14ac:dyDescent="0.2">
      <c r="A9834" t="str">
        <f t="shared" ref="A9834:A9843" si="838">"NOC2L"</f>
        <v>NOC2L</v>
      </c>
      <c r="B9834" t="s">
        <v>35</v>
      </c>
      <c r="C9834">
        <v>894404</v>
      </c>
      <c r="D9834" t="s">
        <v>8</v>
      </c>
      <c r="E9834">
        <v>24</v>
      </c>
      <c r="F9834" t="s">
        <v>12620</v>
      </c>
      <c r="G9834">
        <v>4.4250581922200001E-2</v>
      </c>
    </row>
    <row r="9835" spans="1:7" x14ac:dyDescent="0.2">
      <c r="A9835" t="str">
        <f t="shared" si="838"/>
        <v>NOC2L</v>
      </c>
      <c r="B9835" t="s">
        <v>35</v>
      </c>
      <c r="C9835">
        <v>894460</v>
      </c>
      <c r="D9835" t="s">
        <v>3</v>
      </c>
      <c r="E9835">
        <v>23</v>
      </c>
      <c r="F9835" t="s">
        <v>12621</v>
      </c>
      <c r="G9835">
        <v>-5.0948996192899998E-2</v>
      </c>
    </row>
    <row r="9836" spans="1:7" x14ac:dyDescent="0.2">
      <c r="A9836" t="str">
        <f t="shared" si="838"/>
        <v>NOC2L</v>
      </c>
      <c r="B9836" t="s">
        <v>35</v>
      </c>
      <c r="C9836">
        <v>894512</v>
      </c>
      <c r="D9836" t="s">
        <v>3</v>
      </c>
      <c r="E9836">
        <v>24</v>
      </c>
      <c r="F9836" t="s">
        <v>12622</v>
      </c>
      <c r="G9836">
        <v>2.2404931567800001E-3</v>
      </c>
    </row>
    <row r="9837" spans="1:7" x14ac:dyDescent="0.2">
      <c r="A9837" t="str">
        <f t="shared" si="838"/>
        <v>NOC2L</v>
      </c>
      <c r="B9837" t="s">
        <v>35</v>
      </c>
      <c r="C9837">
        <v>894554</v>
      </c>
      <c r="D9837" t="s">
        <v>3</v>
      </c>
      <c r="E9837">
        <v>22</v>
      </c>
      <c r="F9837" t="s">
        <v>12623</v>
      </c>
      <c r="G9837">
        <v>0.45316721623700001</v>
      </c>
    </row>
    <row r="9838" spans="1:7" x14ac:dyDescent="0.2">
      <c r="A9838" t="str">
        <f t="shared" si="838"/>
        <v>NOC2L</v>
      </c>
      <c r="B9838" t="s">
        <v>35</v>
      </c>
      <c r="C9838">
        <v>894574</v>
      </c>
      <c r="D9838" t="s">
        <v>3</v>
      </c>
      <c r="E9838">
        <v>23</v>
      </c>
      <c r="F9838" t="s">
        <v>12624</v>
      </c>
      <c r="G9838">
        <v>0.53260690622700002</v>
      </c>
    </row>
    <row r="9839" spans="1:7" x14ac:dyDescent="0.2">
      <c r="A9839" t="str">
        <f t="shared" si="838"/>
        <v>NOC2L</v>
      </c>
      <c r="B9839" t="s">
        <v>35</v>
      </c>
      <c r="C9839">
        <v>894583</v>
      </c>
      <c r="D9839" t="s">
        <v>3</v>
      </c>
      <c r="E9839">
        <v>24</v>
      </c>
      <c r="F9839" t="s">
        <v>12625</v>
      </c>
      <c r="G9839">
        <v>0.53157055562400002</v>
      </c>
    </row>
    <row r="9840" spans="1:7" x14ac:dyDescent="0.2">
      <c r="A9840" t="str">
        <f t="shared" si="838"/>
        <v>NOC2L</v>
      </c>
      <c r="B9840" t="s">
        <v>35</v>
      </c>
      <c r="C9840">
        <v>894605</v>
      </c>
      <c r="D9840" t="s">
        <v>3</v>
      </c>
      <c r="E9840">
        <v>24</v>
      </c>
      <c r="F9840" t="s">
        <v>12626</v>
      </c>
      <c r="G9840">
        <v>1.2032374826100001</v>
      </c>
    </row>
    <row r="9841" spans="1:7" x14ac:dyDescent="0.2">
      <c r="A9841" t="str">
        <f t="shared" si="838"/>
        <v>NOC2L</v>
      </c>
      <c r="B9841" t="s">
        <v>35</v>
      </c>
      <c r="C9841">
        <v>894616</v>
      </c>
      <c r="D9841" t="s">
        <v>3</v>
      </c>
      <c r="E9841">
        <v>24</v>
      </c>
      <c r="F9841" t="s">
        <v>12627</v>
      </c>
      <c r="G9841">
        <v>1.0348872522699999</v>
      </c>
    </row>
    <row r="9842" spans="1:7" x14ac:dyDescent="0.2">
      <c r="A9842" t="str">
        <f t="shared" si="838"/>
        <v>NOC2L</v>
      </c>
      <c r="B9842" t="s">
        <v>35</v>
      </c>
      <c r="C9842">
        <v>894564</v>
      </c>
      <c r="D9842" t="s">
        <v>8</v>
      </c>
      <c r="E9842">
        <v>23</v>
      </c>
      <c r="F9842" t="s">
        <v>12628</v>
      </c>
      <c r="G9842">
        <v>7.9760223165899993E-2</v>
      </c>
    </row>
    <row r="9843" spans="1:7" x14ac:dyDescent="0.2">
      <c r="A9843" t="str">
        <f t="shared" si="838"/>
        <v>NOC2L</v>
      </c>
      <c r="B9843" t="s">
        <v>35</v>
      </c>
      <c r="C9843">
        <v>894624</v>
      </c>
      <c r="D9843" t="s">
        <v>3</v>
      </c>
      <c r="E9843">
        <v>23</v>
      </c>
      <c r="F9843" t="s">
        <v>12629</v>
      </c>
      <c r="G9843">
        <v>0.76187526512100001</v>
      </c>
    </row>
    <row r="9844" spans="1:7" x14ac:dyDescent="0.2">
      <c r="A9844" t="str">
        <f t="shared" ref="A9844:A9861" si="839">"NOC3L"</f>
        <v>NOC3L</v>
      </c>
      <c r="B9844" t="s">
        <v>372</v>
      </c>
      <c r="C9844">
        <v>96121445</v>
      </c>
      <c r="D9844" t="s">
        <v>3</v>
      </c>
      <c r="E9844">
        <v>23</v>
      </c>
      <c r="F9844" t="s">
        <v>12630</v>
      </c>
      <c r="G9844">
        <v>3.7983361322600002E-2</v>
      </c>
    </row>
    <row r="9845" spans="1:7" x14ac:dyDescent="0.2">
      <c r="A9845" t="str">
        <f t="shared" si="839"/>
        <v>NOC3L</v>
      </c>
      <c r="B9845" t="s">
        <v>372</v>
      </c>
      <c r="C9845">
        <v>96121721</v>
      </c>
      <c r="D9845" t="s">
        <v>3</v>
      </c>
      <c r="E9845">
        <v>24</v>
      </c>
      <c r="F9845" t="s">
        <v>12631</v>
      </c>
      <c r="G9845">
        <v>-2.9002516078000001E-2</v>
      </c>
    </row>
    <row r="9846" spans="1:7" x14ac:dyDescent="0.2">
      <c r="A9846" t="str">
        <f t="shared" si="839"/>
        <v>NOC3L</v>
      </c>
      <c r="B9846" t="s">
        <v>372</v>
      </c>
      <c r="C9846">
        <v>96122482</v>
      </c>
      <c r="D9846" t="s">
        <v>3</v>
      </c>
      <c r="E9846">
        <v>22</v>
      </c>
      <c r="F9846" t="s">
        <v>12632</v>
      </c>
      <c r="G9846">
        <v>0.72208198765800002</v>
      </c>
    </row>
    <row r="9847" spans="1:7" x14ac:dyDescent="0.2">
      <c r="A9847" t="str">
        <f t="shared" si="839"/>
        <v>NOC3L</v>
      </c>
      <c r="B9847" t="s">
        <v>372</v>
      </c>
      <c r="C9847">
        <v>96122685</v>
      </c>
      <c r="D9847" t="s">
        <v>3</v>
      </c>
      <c r="E9847">
        <v>23</v>
      </c>
      <c r="F9847" t="s">
        <v>12633</v>
      </c>
      <c r="G9847">
        <v>0.85425402738099998</v>
      </c>
    </row>
    <row r="9848" spans="1:7" x14ac:dyDescent="0.2">
      <c r="A9848" t="str">
        <f t="shared" si="839"/>
        <v>NOC3L</v>
      </c>
      <c r="B9848" t="s">
        <v>372</v>
      </c>
      <c r="C9848">
        <v>96122539</v>
      </c>
      <c r="D9848" t="s">
        <v>3</v>
      </c>
      <c r="E9848">
        <v>23</v>
      </c>
      <c r="F9848" t="s">
        <v>12634</v>
      </c>
      <c r="G9848">
        <v>1.05134322597</v>
      </c>
    </row>
    <row r="9849" spans="1:7" x14ac:dyDescent="0.2">
      <c r="A9849" t="str">
        <f t="shared" si="839"/>
        <v>NOC3L</v>
      </c>
      <c r="B9849" t="s">
        <v>372</v>
      </c>
      <c r="C9849">
        <v>96121420</v>
      </c>
      <c r="D9849" t="s">
        <v>3</v>
      </c>
      <c r="E9849">
        <v>24</v>
      </c>
      <c r="F9849" t="s">
        <v>12635</v>
      </c>
      <c r="G9849">
        <v>-1.792614189E-2</v>
      </c>
    </row>
    <row r="9850" spans="1:7" x14ac:dyDescent="0.2">
      <c r="A9850" t="str">
        <f t="shared" si="839"/>
        <v>NOC3L</v>
      </c>
      <c r="B9850" t="s">
        <v>372</v>
      </c>
      <c r="C9850">
        <v>96122602</v>
      </c>
      <c r="D9850" t="s">
        <v>3</v>
      </c>
      <c r="E9850">
        <v>23</v>
      </c>
      <c r="F9850" t="s">
        <v>12636</v>
      </c>
      <c r="G9850">
        <v>-9.0924721297900007E-3</v>
      </c>
    </row>
    <row r="9851" spans="1:7" x14ac:dyDescent="0.2">
      <c r="A9851" t="str">
        <f t="shared" si="839"/>
        <v>NOC3L</v>
      </c>
      <c r="B9851" t="s">
        <v>372</v>
      </c>
      <c r="C9851">
        <v>96122545</v>
      </c>
      <c r="D9851" t="s">
        <v>8</v>
      </c>
      <c r="E9851">
        <v>23</v>
      </c>
      <c r="F9851" t="s">
        <v>12637</v>
      </c>
      <c r="G9851">
        <v>0.39171048751699999</v>
      </c>
    </row>
    <row r="9852" spans="1:7" x14ac:dyDescent="0.2">
      <c r="A9852" t="str">
        <f t="shared" si="839"/>
        <v>NOC3L</v>
      </c>
      <c r="B9852" t="s">
        <v>372</v>
      </c>
      <c r="C9852">
        <v>96122457</v>
      </c>
      <c r="D9852" t="s">
        <v>8</v>
      </c>
      <c r="E9852">
        <v>24</v>
      </c>
      <c r="F9852" t="s">
        <v>12638</v>
      </c>
      <c r="G9852">
        <v>1.0944027466499999</v>
      </c>
    </row>
    <row r="9853" spans="1:7" x14ac:dyDescent="0.2">
      <c r="A9853" t="str">
        <f t="shared" si="839"/>
        <v>NOC3L</v>
      </c>
      <c r="B9853" t="s">
        <v>372</v>
      </c>
      <c r="C9853">
        <v>96122425</v>
      </c>
      <c r="D9853" t="s">
        <v>8</v>
      </c>
      <c r="E9853">
        <v>23</v>
      </c>
      <c r="F9853" t="s">
        <v>12639</v>
      </c>
      <c r="G9853">
        <v>0.65843616141500005</v>
      </c>
    </row>
    <row r="9854" spans="1:7" x14ac:dyDescent="0.2">
      <c r="A9854" t="str">
        <f t="shared" si="839"/>
        <v>NOC3L</v>
      </c>
      <c r="B9854" t="s">
        <v>372</v>
      </c>
      <c r="C9854">
        <v>96121607</v>
      </c>
      <c r="D9854" t="s">
        <v>8</v>
      </c>
      <c r="E9854">
        <v>26</v>
      </c>
      <c r="F9854" t="s">
        <v>12640</v>
      </c>
      <c r="G9854">
        <v>2.3949426003800001E-2</v>
      </c>
    </row>
    <row r="9855" spans="1:7" x14ac:dyDescent="0.2">
      <c r="A9855" t="str">
        <f t="shared" si="839"/>
        <v>NOC3L</v>
      </c>
      <c r="B9855" t="s">
        <v>372</v>
      </c>
      <c r="C9855">
        <v>96121512</v>
      </c>
      <c r="D9855" t="s">
        <v>8</v>
      </c>
      <c r="E9855">
        <v>26</v>
      </c>
      <c r="F9855" t="s">
        <v>12641</v>
      </c>
      <c r="G9855">
        <v>-5.0329256669399997E-2</v>
      </c>
    </row>
    <row r="9856" spans="1:7" x14ac:dyDescent="0.2">
      <c r="A9856" t="str">
        <f t="shared" si="839"/>
        <v>NOC3L</v>
      </c>
      <c r="B9856" t="s">
        <v>372</v>
      </c>
      <c r="C9856">
        <v>96121451</v>
      </c>
      <c r="D9856" t="s">
        <v>8</v>
      </c>
      <c r="E9856">
        <v>25</v>
      </c>
      <c r="F9856" t="s">
        <v>12642</v>
      </c>
      <c r="G9856">
        <v>-2.9376319088300001E-2</v>
      </c>
    </row>
    <row r="9857" spans="1:7" x14ac:dyDescent="0.2">
      <c r="A9857" t="str">
        <f t="shared" si="839"/>
        <v>NOC3L</v>
      </c>
      <c r="B9857" t="s">
        <v>372</v>
      </c>
      <c r="C9857">
        <v>96122700</v>
      </c>
      <c r="D9857" t="s">
        <v>3</v>
      </c>
      <c r="E9857">
        <v>24</v>
      </c>
      <c r="F9857" t="s">
        <v>12643</v>
      </c>
      <c r="G9857">
        <v>0.45745302448899999</v>
      </c>
    </row>
    <row r="9858" spans="1:7" x14ac:dyDescent="0.2">
      <c r="A9858" t="str">
        <f t="shared" si="839"/>
        <v>NOC3L</v>
      </c>
      <c r="B9858" t="s">
        <v>372</v>
      </c>
      <c r="C9858">
        <v>96122677</v>
      </c>
      <c r="D9858" t="s">
        <v>3</v>
      </c>
      <c r="E9858">
        <v>24</v>
      </c>
      <c r="F9858" t="s">
        <v>12644</v>
      </c>
      <c r="G9858">
        <v>0.35836384975199997</v>
      </c>
    </row>
    <row r="9859" spans="1:7" x14ac:dyDescent="0.2">
      <c r="A9859" t="str">
        <f t="shared" si="839"/>
        <v>NOC3L</v>
      </c>
      <c r="B9859" t="s">
        <v>372</v>
      </c>
      <c r="C9859">
        <v>96122661</v>
      </c>
      <c r="D9859" t="s">
        <v>8</v>
      </c>
      <c r="E9859">
        <v>24</v>
      </c>
      <c r="F9859" t="s">
        <v>12645</v>
      </c>
      <c r="G9859">
        <v>0.48149655312700002</v>
      </c>
    </row>
    <row r="9860" spans="1:7" x14ac:dyDescent="0.2">
      <c r="A9860" t="str">
        <f t="shared" si="839"/>
        <v>NOC3L</v>
      </c>
      <c r="B9860" t="s">
        <v>372</v>
      </c>
      <c r="C9860">
        <v>96121497</v>
      </c>
      <c r="D9860" t="s">
        <v>3</v>
      </c>
      <c r="E9860">
        <v>22</v>
      </c>
      <c r="F9860" t="s">
        <v>12646</v>
      </c>
      <c r="G9860">
        <v>4.1623318635899999E-2</v>
      </c>
    </row>
    <row r="9861" spans="1:7" x14ac:dyDescent="0.2">
      <c r="A9861" t="str">
        <f t="shared" si="839"/>
        <v>NOC3L</v>
      </c>
      <c r="B9861" t="s">
        <v>372</v>
      </c>
      <c r="C9861">
        <v>96121658</v>
      </c>
      <c r="D9861" t="s">
        <v>3</v>
      </c>
      <c r="E9861">
        <v>23</v>
      </c>
      <c r="F9861" t="s">
        <v>12647</v>
      </c>
      <c r="G9861">
        <v>-2.1674438154000001E-2</v>
      </c>
    </row>
    <row r="9862" spans="1:7" x14ac:dyDescent="0.2">
      <c r="A9862" t="str">
        <f t="shared" ref="A9862:A9871" si="840">"NOL10"</f>
        <v>NOL10</v>
      </c>
      <c r="B9862" t="s">
        <v>161</v>
      </c>
      <c r="C9862">
        <v>10829796</v>
      </c>
      <c r="D9862" t="s">
        <v>3</v>
      </c>
      <c r="E9862">
        <v>23</v>
      </c>
      <c r="F9862" t="s">
        <v>12648</v>
      </c>
      <c r="G9862">
        <v>6.4677969297600002E-2</v>
      </c>
    </row>
    <row r="9863" spans="1:7" x14ac:dyDescent="0.2">
      <c r="A9863" t="str">
        <f t="shared" si="840"/>
        <v>NOL10</v>
      </c>
      <c r="B9863" t="s">
        <v>161</v>
      </c>
      <c r="C9863">
        <v>10830018</v>
      </c>
      <c r="D9863" t="s">
        <v>3</v>
      </c>
      <c r="E9863">
        <v>24</v>
      </c>
      <c r="F9863" t="s">
        <v>12649</v>
      </c>
      <c r="G9863">
        <v>0.54421637207399998</v>
      </c>
    </row>
    <row r="9864" spans="1:7" x14ac:dyDescent="0.2">
      <c r="A9864" t="str">
        <f t="shared" si="840"/>
        <v>NOL10</v>
      </c>
      <c r="B9864" t="s">
        <v>161</v>
      </c>
      <c r="C9864">
        <v>10830043</v>
      </c>
      <c r="D9864" t="s">
        <v>3</v>
      </c>
      <c r="E9864">
        <v>24</v>
      </c>
      <c r="F9864" t="s">
        <v>12650</v>
      </c>
      <c r="G9864">
        <v>0.119008935288</v>
      </c>
    </row>
    <row r="9865" spans="1:7" x14ac:dyDescent="0.2">
      <c r="A9865" t="str">
        <f t="shared" si="840"/>
        <v>NOL10</v>
      </c>
      <c r="B9865" t="s">
        <v>161</v>
      </c>
      <c r="C9865">
        <v>10830051</v>
      </c>
      <c r="D9865" t="s">
        <v>3</v>
      </c>
      <c r="E9865">
        <v>23</v>
      </c>
      <c r="F9865" t="s">
        <v>12651</v>
      </c>
      <c r="G9865">
        <v>1.1452740188499999</v>
      </c>
    </row>
    <row r="9866" spans="1:7" x14ac:dyDescent="0.2">
      <c r="A9866" t="str">
        <f t="shared" si="840"/>
        <v>NOL10</v>
      </c>
      <c r="B9866" t="s">
        <v>161</v>
      </c>
      <c r="C9866">
        <v>10830073</v>
      </c>
      <c r="D9866" t="s">
        <v>3</v>
      </c>
      <c r="E9866">
        <v>23</v>
      </c>
      <c r="F9866" t="s">
        <v>12652</v>
      </c>
      <c r="G9866">
        <v>0.190833360561</v>
      </c>
    </row>
    <row r="9867" spans="1:7" x14ac:dyDescent="0.2">
      <c r="A9867" t="str">
        <f t="shared" si="840"/>
        <v>NOL10</v>
      </c>
      <c r="B9867" t="s">
        <v>161</v>
      </c>
      <c r="C9867">
        <v>10829871</v>
      </c>
      <c r="D9867" t="s">
        <v>8</v>
      </c>
      <c r="E9867">
        <v>24</v>
      </c>
      <c r="F9867" t="s">
        <v>12653</v>
      </c>
      <c r="G9867">
        <v>-9.7513650981600006E-3</v>
      </c>
    </row>
    <row r="9868" spans="1:7" x14ac:dyDescent="0.2">
      <c r="A9868" t="str">
        <f t="shared" si="840"/>
        <v>NOL10</v>
      </c>
      <c r="B9868" t="s">
        <v>161</v>
      </c>
      <c r="C9868">
        <v>10829926</v>
      </c>
      <c r="D9868" t="s">
        <v>8</v>
      </c>
      <c r="E9868">
        <v>24</v>
      </c>
      <c r="F9868" t="s">
        <v>12654</v>
      </c>
      <c r="G9868">
        <v>0.24611735823299999</v>
      </c>
    </row>
    <row r="9869" spans="1:7" x14ac:dyDescent="0.2">
      <c r="A9869" t="str">
        <f t="shared" si="840"/>
        <v>NOL10</v>
      </c>
      <c r="B9869" t="s">
        <v>161</v>
      </c>
      <c r="C9869">
        <v>10830055</v>
      </c>
      <c r="D9869" t="s">
        <v>8</v>
      </c>
      <c r="E9869">
        <v>24</v>
      </c>
      <c r="F9869" t="s">
        <v>12655</v>
      </c>
      <c r="G9869">
        <v>1.3105096090799999</v>
      </c>
    </row>
    <row r="9870" spans="1:7" x14ac:dyDescent="0.2">
      <c r="A9870" t="str">
        <f t="shared" si="840"/>
        <v>NOL10</v>
      </c>
      <c r="B9870" t="s">
        <v>161</v>
      </c>
      <c r="C9870">
        <v>10830085</v>
      </c>
      <c r="D9870" t="s">
        <v>8</v>
      </c>
      <c r="E9870">
        <v>24</v>
      </c>
      <c r="F9870" t="s">
        <v>12656</v>
      </c>
      <c r="G9870">
        <v>-0.10940323157200001</v>
      </c>
    </row>
    <row r="9871" spans="1:7" x14ac:dyDescent="0.2">
      <c r="A9871" t="str">
        <f t="shared" si="840"/>
        <v>NOL10</v>
      </c>
      <c r="B9871" t="s">
        <v>161</v>
      </c>
      <c r="C9871">
        <v>10830117</v>
      </c>
      <c r="D9871" t="s">
        <v>8</v>
      </c>
      <c r="E9871">
        <v>24</v>
      </c>
      <c r="F9871" t="s">
        <v>12657</v>
      </c>
      <c r="G9871">
        <v>9.9695240636899995E-2</v>
      </c>
    </row>
    <row r="9872" spans="1:7" x14ac:dyDescent="0.2">
      <c r="A9872" t="str">
        <f t="shared" ref="A9872:A9881" si="841">"NOL11"</f>
        <v>NOL11</v>
      </c>
      <c r="B9872" t="s">
        <v>484</v>
      </c>
      <c r="C9872">
        <v>65713925</v>
      </c>
      <c r="D9872" t="s">
        <v>3</v>
      </c>
      <c r="E9872">
        <v>25</v>
      </c>
      <c r="F9872" t="s">
        <v>12658</v>
      </c>
      <c r="G9872">
        <v>-1.1081097401899999E-2</v>
      </c>
    </row>
    <row r="9873" spans="1:7" x14ac:dyDescent="0.2">
      <c r="A9873" t="str">
        <f t="shared" si="841"/>
        <v>NOL11</v>
      </c>
      <c r="B9873" t="s">
        <v>484</v>
      </c>
      <c r="C9873">
        <v>65713983</v>
      </c>
      <c r="D9873" t="s">
        <v>3</v>
      </c>
      <c r="E9873">
        <v>23</v>
      </c>
      <c r="F9873" t="s">
        <v>12659</v>
      </c>
      <c r="G9873">
        <v>0.14771262940800001</v>
      </c>
    </row>
    <row r="9874" spans="1:7" x14ac:dyDescent="0.2">
      <c r="A9874" t="str">
        <f t="shared" si="841"/>
        <v>NOL11</v>
      </c>
      <c r="B9874" t="s">
        <v>484</v>
      </c>
      <c r="C9874">
        <v>65713992</v>
      </c>
      <c r="D9874" t="s">
        <v>3</v>
      </c>
      <c r="E9874">
        <v>24</v>
      </c>
      <c r="F9874" t="s">
        <v>12660</v>
      </c>
      <c r="G9874">
        <v>4.1499908273399999E-2</v>
      </c>
    </row>
    <row r="9875" spans="1:7" x14ac:dyDescent="0.2">
      <c r="A9875" t="str">
        <f t="shared" si="841"/>
        <v>NOL11</v>
      </c>
      <c r="B9875" t="s">
        <v>484</v>
      </c>
      <c r="C9875">
        <v>65713958</v>
      </c>
      <c r="D9875" t="s">
        <v>8</v>
      </c>
      <c r="E9875">
        <v>24</v>
      </c>
      <c r="F9875" t="s">
        <v>12661</v>
      </c>
      <c r="G9875">
        <v>5.5637402010299999E-2</v>
      </c>
    </row>
    <row r="9876" spans="1:7" x14ac:dyDescent="0.2">
      <c r="A9876" t="str">
        <f t="shared" si="841"/>
        <v>NOL11</v>
      </c>
      <c r="B9876" t="s">
        <v>484</v>
      </c>
      <c r="C9876">
        <v>65713965</v>
      </c>
      <c r="D9876" t="s">
        <v>8</v>
      </c>
      <c r="E9876">
        <v>25</v>
      </c>
      <c r="F9876" t="s">
        <v>12662</v>
      </c>
      <c r="G9876">
        <v>5.6540087682099997E-2</v>
      </c>
    </row>
    <row r="9877" spans="1:7" x14ac:dyDescent="0.2">
      <c r="A9877" t="str">
        <f t="shared" si="841"/>
        <v>NOL11</v>
      </c>
      <c r="B9877" t="s">
        <v>484</v>
      </c>
      <c r="C9877">
        <v>65714052</v>
      </c>
      <c r="D9877" t="s">
        <v>8</v>
      </c>
      <c r="E9877">
        <v>21</v>
      </c>
      <c r="F9877" t="s">
        <v>12663</v>
      </c>
      <c r="G9877">
        <v>1.0845131419</v>
      </c>
    </row>
    <row r="9878" spans="1:7" x14ac:dyDescent="0.2">
      <c r="A9878" t="str">
        <f t="shared" si="841"/>
        <v>NOL11</v>
      </c>
      <c r="B9878" t="s">
        <v>484</v>
      </c>
      <c r="C9878">
        <v>65714041</v>
      </c>
      <c r="D9878" t="s">
        <v>8</v>
      </c>
      <c r="E9878">
        <v>24</v>
      </c>
      <c r="F9878" t="s">
        <v>12664</v>
      </c>
      <c r="G9878">
        <v>1.21898944643</v>
      </c>
    </row>
    <row r="9879" spans="1:7" x14ac:dyDescent="0.2">
      <c r="A9879" t="str">
        <f t="shared" si="841"/>
        <v>NOL11</v>
      </c>
      <c r="B9879" t="s">
        <v>484</v>
      </c>
      <c r="C9879">
        <v>65714138</v>
      </c>
      <c r="D9879" t="s">
        <v>8</v>
      </c>
      <c r="E9879">
        <v>23</v>
      </c>
      <c r="F9879" t="s">
        <v>12665</v>
      </c>
      <c r="G9879">
        <v>0.48454568646200002</v>
      </c>
    </row>
    <row r="9880" spans="1:7" x14ac:dyDescent="0.2">
      <c r="A9880" t="str">
        <f t="shared" si="841"/>
        <v>NOL11</v>
      </c>
      <c r="B9880" t="s">
        <v>484</v>
      </c>
      <c r="C9880">
        <v>65714030</v>
      </c>
      <c r="D9880" t="s">
        <v>8</v>
      </c>
      <c r="E9880">
        <v>23</v>
      </c>
      <c r="F9880" t="s">
        <v>12666</v>
      </c>
      <c r="G9880">
        <v>7.4760461395999997E-2</v>
      </c>
    </row>
    <row r="9881" spans="1:7" x14ac:dyDescent="0.2">
      <c r="A9881" t="str">
        <f t="shared" si="841"/>
        <v>NOL11</v>
      </c>
      <c r="B9881" t="s">
        <v>484</v>
      </c>
      <c r="C9881">
        <v>65713990</v>
      </c>
      <c r="D9881" t="s">
        <v>8</v>
      </c>
      <c r="E9881">
        <v>22</v>
      </c>
      <c r="F9881" t="s">
        <v>12667</v>
      </c>
      <c r="G9881">
        <v>0.69649741167099999</v>
      </c>
    </row>
    <row r="9882" spans="1:7" x14ac:dyDescent="0.2">
      <c r="A9882" t="str">
        <f t="shared" ref="A9882:A9891" si="842">"NOL6"</f>
        <v>NOL6</v>
      </c>
      <c r="B9882" t="s">
        <v>15</v>
      </c>
      <c r="C9882">
        <v>33473796</v>
      </c>
      <c r="D9882" t="s">
        <v>3</v>
      </c>
      <c r="E9882">
        <v>23</v>
      </c>
      <c r="F9882" t="s">
        <v>12668</v>
      </c>
      <c r="G9882">
        <v>0.60849140013000003</v>
      </c>
    </row>
    <row r="9883" spans="1:7" x14ac:dyDescent="0.2">
      <c r="A9883" t="str">
        <f t="shared" si="842"/>
        <v>NOL6</v>
      </c>
      <c r="B9883" t="s">
        <v>15</v>
      </c>
      <c r="C9883">
        <v>33473769</v>
      </c>
      <c r="D9883" t="s">
        <v>3</v>
      </c>
      <c r="E9883">
        <v>24</v>
      </c>
      <c r="F9883" t="s">
        <v>12669</v>
      </c>
      <c r="G9883">
        <v>0.38367088263900001</v>
      </c>
    </row>
    <row r="9884" spans="1:7" x14ac:dyDescent="0.2">
      <c r="A9884" t="str">
        <f t="shared" si="842"/>
        <v>NOL6</v>
      </c>
      <c r="B9884" t="s">
        <v>15</v>
      </c>
      <c r="C9884">
        <v>33473764</v>
      </c>
      <c r="D9884" t="s">
        <v>3</v>
      </c>
      <c r="E9884">
        <v>22</v>
      </c>
      <c r="F9884" t="s">
        <v>12670</v>
      </c>
      <c r="G9884">
        <v>0.85229430121000005</v>
      </c>
    </row>
    <row r="9885" spans="1:7" x14ac:dyDescent="0.2">
      <c r="A9885" t="str">
        <f t="shared" si="842"/>
        <v>NOL6</v>
      </c>
      <c r="B9885" t="s">
        <v>15</v>
      </c>
      <c r="C9885">
        <v>33473697</v>
      </c>
      <c r="D9885" t="s">
        <v>3</v>
      </c>
      <c r="E9885">
        <v>23</v>
      </c>
      <c r="F9885" t="s">
        <v>12671</v>
      </c>
      <c r="G9885">
        <v>0.45661578754400001</v>
      </c>
    </row>
    <row r="9886" spans="1:7" x14ac:dyDescent="0.2">
      <c r="A9886" t="str">
        <f t="shared" si="842"/>
        <v>NOL6</v>
      </c>
      <c r="B9886" t="s">
        <v>15</v>
      </c>
      <c r="C9886">
        <v>33473879</v>
      </c>
      <c r="D9886" t="s">
        <v>3</v>
      </c>
      <c r="E9886">
        <v>24</v>
      </c>
      <c r="F9886" t="s">
        <v>12672</v>
      </c>
      <c r="G9886">
        <v>1.5392142986599999</v>
      </c>
    </row>
    <row r="9887" spans="1:7" x14ac:dyDescent="0.2">
      <c r="A9887" t="str">
        <f t="shared" si="842"/>
        <v>NOL6</v>
      </c>
      <c r="B9887" t="s">
        <v>15</v>
      </c>
      <c r="C9887">
        <v>33473902</v>
      </c>
      <c r="D9887" t="s">
        <v>3</v>
      </c>
      <c r="E9887">
        <v>23</v>
      </c>
      <c r="F9887" t="s">
        <v>12673</v>
      </c>
      <c r="G9887">
        <v>2.4122514501699999E-2</v>
      </c>
    </row>
    <row r="9888" spans="1:7" x14ac:dyDescent="0.2">
      <c r="A9888" t="str">
        <f t="shared" si="842"/>
        <v>NOL6</v>
      </c>
      <c r="B9888" t="s">
        <v>15</v>
      </c>
      <c r="C9888">
        <v>33473932</v>
      </c>
      <c r="D9888" t="s">
        <v>3</v>
      </c>
      <c r="E9888">
        <v>24</v>
      </c>
      <c r="F9888" t="s">
        <v>12674</v>
      </c>
      <c r="G9888">
        <v>2.7821783398E-2</v>
      </c>
    </row>
    <row r="9889" spans="1:7" x14ac:dyDescent="0.2">
      <c r="A9889" t="str">
        <f t="shared" si="842"/>
        <v>NOL6</v>
      </c>
      <c r="B9889" t="s">
        <v>15</v>
      </c>
      <c r="C9889">
        <v>33473946</v>
      </c>
      <c r="D9889" t="s">
        <v>3</v>
      </c>
      <c r="E9889">
        <v>24</v>
      </c>
      <c r="F9889" t="s">
        <v>12675</v>
      </c>
      <c r="G9889">
        <v>2.0585664647500002E-2</v>
      </c>
    </row>
    <row r="9890" spans="1:7" x14ac:dyDescent="0.2">
      <c r="A9890" t="str">
        <f t="shared" si="842"/>
        <v>NOL6</v>
      </c>
      <c r="B9890" t="s">
        <v>15</v>
      </c>
      <c r="C9890">
        <v>33473930</v>
      </c>
      <c r="D9890" t="s">
        <v>8</v>
      </c>
      <c r="E9890">
        <v>23</v>
      </c>
      <c r="F9890" t="s">
        <v>12676</v>
      </c>
      <c r="G9890">
        <v>0.23456598227299999</v>
      </c>
    </row>
    <row r="9891" spans="1:7" x14ac:dyDescent="0.2">
      <c r="A9891" t="str">
        <f t="shared" si="842"/>
        <v>NOL6</v>
      </c>
      <c r="B9891" t="s">
        <v>15</v>
      </c>
      <c r="C9891">
        <v>33473677</v>
      </c>
      <c r="D9891" t="s">
        <v>8</v>
      </c>
      <c r="E9891">
        <v>24</v>
      </c>
      <c r="F9891" t="s">
        <v>12677</v>
      </c>
      <c r="G9891">
        <v>0.434734078927</v>
      </c>
    </row>
    <row r="9892" spans="1:7" x14ac:dyDescent="0.2">
      <c r="A9892" t="str">
        <f t="shared" ref="A9892:A9901" si="843">"NOL8"</f>
        <v>NOL8</v>
      </c>
      <c r="B9892" t="s">
        <v>15</v>
      </c>
      <c r="C9892">
        <v>95087581</v>
      </c>
      <c r="D9892" t="s">
        <v>3</v>
      </c>
      <c r="E9892">
        <v>25</v>
      </c>
      <c r="F9892" t="s">
        <v>12678</v>
      </c>
      <c r="G9892">
        <v>0.69558490738000001</v>
      </c>
    </row>
    <row r="9893" spans="1:7" x14ac:dyDescent="0.2">
      <c r="A9893" t="str">
        <f t="shared" si="843"/>
        <v>NOL8</v>
      </c>
      <c r="B9893" t="s">
        <v>15</v>
      </c>
      <c r="C9893">
        <v>95087552</v>
      </c>
      <c r="D9893" t="s">
        <v>3</v>
      </c>
      <c r="E9893">
        <v>28</v>
      </c>
      <c r="F9893" t="s">
        <v>12679</v>
      </c>
      <c r="G9893">
        <v>0.19770787584800001</v>
      </c>
    </row>
    <row r="9894" spans="1:7" x14ac:dyDescent="0.2">
      <c r="A9894" t="str">
        <f t="shared" si="843"/>
        <v>NOL8</v>
      </c>
      <c r="B9894" t="s">
        <v>15</v>
      </c>
      <c r="C9894">
        <v>95087586</v>
      </c>
      <c r="D9894" t="s">
        <v>3</v>
      </c>
      <c r="E9894">
        <v>24</v>
      </c>
      <c r="F9894" t="s">
        <v>12680</v>
      </c>
      <c r="G9894">
        <v>1.7324733214200001</v>
      </c>
    </row>
    <row r="9895" spans="1:7" x14ac:dyDescent="0.2">
      <c r="A9895" t="str">
        <f t="shared" si="843"/>
        <v>NOL8</v>
      </c>
      <c r="B9895" t="s">
        <v>15</v>
      </c>
      <c r="C9895">
        <v>95087598</v>
      </c>
      <c r="D9895" t="s">
        <v>3</v>
      </c>
      <c r="E9895">
        <v>24</v>
      </c>
      <c r="F9895" t="s">
        <v>12681</v>
      </c>
      <c r="G9895">
        <v>1.3707776473599999E-2</v>
      </c>
    </row>
    <row r="9896" spans="1:7" x14ac:dyDescent="0.2">
      <c r="A9896" t="str">
        <f t="shared" si="843"/>
        <v>NOL8</v>
      </c>
      <c r="B9896" t="s">
        <v>15</v>
      </c>
      <c r="C9896">
        <v>95087621</v>
      </c>
      <c r="D9896" t="s">
        <v>3</v>
      </c>
      <c r="E9896">
        <v>24</v>
      </c>
      <c r="F9896" t="s">
        <v>12682</v>
      </c>
      <c r="G9896">
        <v>5.4309603105500003E-2</v>
      </c>
    </row>
    <row r="9897" spans="1:7" x14ac:dyDescent="0.2">
      <c r="A9897" t="str">
        <f t="shared" si="843"/>
        <v>NOL8</v>
      </c>
      <c r="B9897" t="s">
        <v>15</v>
      </c>
      <c r="C9897">
        <v>95087642</v>
      </c>
      <c r="D9897" t="s">
        <v>3</v>
      </c>
      <c r="E9897">
        <v>23</v>
      </c>
      <c r="F9897" t="s">
        <v>12683</v>
      </c>
      <c r="G9897">
        <v>-3.01401826787E-2</v>
      </c>
    </row>
    <row r="9898" spans="1:7" x14ac:dyDescent="0.2">
      <c r="A9898" t="str">
        <f t="shared" si="843"/>
        <v>NOL8</v>
      </c>
      <c r="B9898" t="s">
        <v>15</v>
      </c>
      <c r="C9898">
        <v>95087655</v>
      </c>
      <c r="D9898" t="s">
        <v>3</v>
      </c>
      <c r="E9898">
        <v>26</v>
      </c>
      <c r="F9898" t="s">
        <v>12684</v>
      </c>
      <c r="G9898">
        <v>3.1283669362599999E-2</v>
      </c>
    </row>
    <row r="9899" spans="1:7" x14ac:dyDescent="0.2">
      <c r="A9899" t="str">
        <f t="shared" si="843"/>
        <v>NOL8</v>
      </c>
      <c r="B9899" t="s">
        <v>15</v>
      </c>
      <c r="C9899">
        <v>95087633</v>
      </c>
      <c r="D9899" t="s">
        <v>8</v>
      </c>
      <c r="E9899">
        <v>26</v>
      </c>
      <c r="F9899" t="s">
        <v>12685</v>
      </c>
      <c r="G9899">
        <v>3.9289305054499998E-2</v>
      </c>
    </row>
    <row r="9900" spans="1:7" x14ac:dyDescent="0.2">
      <c r="A9900" t="str">
        <f t="shared" si="843"/>
        <v>NOL8</v>
      </c>
      <c r="B9900" t="s">
        <v>15</v>
      </c>
      <c r="C9900">
        <v>95087576</v>
      </c>
      <c r="D9900" t="s">
        <v>3</v>
      </c>
      <c r="E9900">
        <v>24</v>
      </c>
      <c r="F9900" t="s">
        <v>12686</v>
      </c>
      <c r="G9900">
        <v>0.57194177120300005</v>
      </c>
    </row>
    <row r="9901" spans="1:7" x14ac:dyDescent="0.2">
      <c r="A9901" t="str">
        <f t="shared" si="843"/>
        <v>NOL8</v>
      </c>
      <c r="B9901" t="s">
        <v>15</v>
      </c>
      <c r="C9901">
        <v>95087569</v>
      </c>
      <c r="D9901" t="s">
        <v>3</v>
      </c>
      <c r="E9901">
        <v>28</v>
      </c>
      <c r="F9901" t="s">
        <v>12687</v>
      </c>
      <c r="G9901">
        <v>9.0404060376699999E-2</v>
      </c>
    </row>
    <row r="9902" spans="1:7" x14ac:dyDescent="0.2">
      <c r="A9902" t="str">
        <f t="shared" ref="A9902:A9911" si="844">"NOL9"</f>
        <v>NOL9</v>
      </c>
      <c r="B9902" t="s">
        <v>35</v>
      </c>
      <c r="C9902">
        <v>6614523</v>
      </c>
      <c r="D9902" t="s">
        <v>8</v>
      </c>
      <c r="E9902">
        <v>23</v>
      </c>
      <c r="F9902" t="s">
        <v>12688</v>
      </c>
      <c r="G9902">
        <v>1.4912382851299999</v>
      </c>
    </row>
    <row r="9903" spans="1:7" x14ac:dyDescent="0.2">
      <c r="A9903" t="str">
        <f t="shared" si="844"/>
        <v>NOL9</v>
      </c>
      <c r="B9903" t="s">
        <v>35</v>
      </c>
      <c r="C9903">
        <v>6614393</v>
      </c>
      <c r="D9903" t="s">
        <v>3</v>
      </c>
      <c r="E9903">
        <v>23</v>
      </c>
      <c r="F9903" t="s">
        <v>12689</v>
      </c>
      <c r="G9903">
        <v>1.07039169375</v>
      </c>
    </row>
    <row r="9904" spans="1:7" x14ac:dyDescent="0.2">
      <c r="A9904" t="str">
        <f t="shared" si="844"/>
        <v>NOL9</v>
      </c>
      <c r="B9904" t="s">
        <v>35</v>
      </c>
      <c r="C9904">
        <v>6614431</v>
      </c>
      <c r="D9904" t="s">
        <v>3</v>
      </c>
      <c r="E9904">
        <v>24</v>
      </c>
      <c r="F9904" t="s">
        <v>12690</v>
      </c>
      <c r="G9904">
        <v>0.438370021123</v>
      </c>
    </row>
    <row r="9905" spans="1:7" x14ac:dyDescent="0.2">
      <c r="A9905" t="str">
        <f t="shared" si="844"/>
        <v>NOL9</v>
      </c>
      <c r="B9905" t="s">
        <v>35</v>
      </c>
      <c r="C9905">
        <v>6614549</v>
      </c>
      <c r="D9905" t="s">
        <v>3</v>
      </c>
      <c r="E9905">
        <v>22</v>
      </c>
      <c r="F9905" t="s">
        <v>12691</v>
      </c>
      <c r="G9905">
        <v>-1.6564115089900001E-2</v>
      </c>
    </row>
    <row r="9906" spans="1:7" x14ac:dyDescent="0.2">
      <c r="A9906" t="str">
        <f t="shared" si="844"/>
        <v>NOL9</v>
      </c>
      <c r="B9906" t="s">
        <v>35</v>
      </c>
      <c r="C9906">
        <v>6614604</v>
      </c>
      <c r="D9906" t="s">
        <v>3</v>
      </c>
      <c r="E9906">
        <v>24</v>
      </c>
      <c r="F9906" t="s">
        <v>12692</v>
      </c>
      <c r="G9906">
        <v>0.32746873691599998</v>
      </c>
    </row>
    <row r="9907" spans="1:7" x14ac:dyDescent="0.2">
      <c r="A9907" t="str">
        <f t="shared" si="844"/>
        <v>NOL9</v>
      </c>
      <c r="B9907" t="s">
        <v>35</v>
      </c>
      <c r="C9907">
        <v>6614337</v>
      </c>
      <c r="D9907" t="s">
        <v>8</v>
      </c>
      <c r="E9907">
        <v>24</v>
      </c>
      <c r="F9907" t="s">
        <v>12693</v>
      </c>
      <c r="G9907">
        <v>-4.1869979698500003E-2</v>
      </c>
    </row>
    <row r="9908" spans="1:7" x14ac:dyDescent="0.2">
      <c r="A9908" t="str">
        <f t="shared" si="844"/>
        <v>NOL9</v>
      </c>
      <c r="B9908" t="s">
        <v>35</v>
      </c>
      <c r="C9908">
        <v>6614566</v>
      </c>
      <c r="D9908" t="s">
        <v>8</v>
      </c>
      <c r="E9908">
        <v>24</v>
      </c>
      <c r="F9908" t="s">
        <v>12694</v>
      </c>
      <c r="G9908">
        <v>9.3123801329200007E-2</v>
      </c>
    </row>
    <row r="9909" spans="1:7" x14ac:dyDescent="0.2">
      <c r="A9909" t="str">
        <f t="shared" si="844"/>
        <v>NOL9</v>
      </c>
      <c r="B9909" t="s">
        <v>35</v>
      </c>
      <c r="C9909">
        <v>6614381</v>
      </c>
      <c r="D9909" t="s">
        <v>3</v>
      </c>
      <c r="E9909">
        <v>23</v>
      </c>
      <c r="F9909" t="s">
        <v>12695</v>
      </c>
      <c r="G9909">
        <v>2.8770954817899999E-2</v>
      </c>
    </row>
    <row r="9910" spans="1:7" x14ac:dyDescent="0.2">
      <c r="A9910" t="str">
        <f t="shared" si="844"/>
        <v>NOL9</v>
      </c>
      <c r="B9910" t="s">
        <v>35</v>
      </c>
      <c r="C9910">
        <v>6614364</v>
      </c>
      <c r="D9910" t="s">
        <v>8</v>
      </c>
      <c r="E9910">
        <v>24</v>
      </c>
      <c r="F9910" t="s">
        <v>12696</v>
      </c>
      <c r="G9910">
        <v>0.21365828653800001</v>
      </c>
    </row>
    <row r="9911" spans="1:7" x14ac:dyDescent="0.2">
      <c r="A9911" t="str">
        <f t="shared" si="844"/>
        <v>NOL9</v>
      </c>
      <c r="B9911" t="s">
        <v>35</v>
      </c>
      <c r="C9911">
        <v>6614487</v>
      </c>
      <c r="D9911" t="s">
        <v>8</v>
      </c>
      <c r="E9911">
        <v>24</v>
      </c>
      <c r="F9911" t="s">
        <v>12697</v>
      </c>
      <c r="G9911">
        <v>0.15631779395000001</v>
      </c>
    </row>
    <row r="9912" spans="1:7" x14ac:dyDescent="0.2">
      <c r="A9912" t="str">
        <f t="shared" ref="A9912:A9921" si="845">"NOLC1"</f>
        <v>NOLC1</v>
      </c>
      <c r="B9912" t="s">
        <v>372</v>
      </c>
      <c r="C9912">
        <v>103912170</v>
      </c>
      <c r="D9912" t="s">
        <v>8</v>
      </c>
      <c r="E9912">
        <v>23</v>
      </c>
      <c r="F9912" t="s">
        <v>12698</v>
      </c>
      <c r="G9912">
        <v>1.16022889627</v>
      </c>
    </row>
    <row r="9913" spans="1:7" x14ac:dyDescent="0.2">
      <c r="A9913" t="str">
        <f t="shared" si="845"/>
        <v>NOLC1</v>
      </c>
      <c r="B9913" t="s">
        <v>372</v>
      </c>
      <c r="C9913">
        <v>103912166</v>
      </c>
      <c r="D9913" t="s">
        <v>8</v>
      </c>
      <c r="E9913">
        <v>24</v>
      </c>
      <c r="F9913" t="s">
        <v>12699</v>
      </c>
      <c r="G9913">
        <v>0.17666429393499999</v>
      </c>
    </row>
    <row r="9914" spans="1:7" x14ac:dyDescent="0.2">
      <c r="A9914" t="str">
        <f t="shared" si="845"/>
        <v>NOLC1</v>
      </c>
      <c r="B9914" t="s">
        <v>372</v>
      </c>
      <c r="C9914">
        <v>103912180</v>
      </c>
      <c r="D9914" t="s">
        <v>8</v>
      </c>
      <c r="E9914">
        <v>28</v>
      </c>
      <c r="F9914" t="s">
        <v>12700</v>
      </c>
      <c r="G9914">
        <v>-1.18273234793E-2</v>
      </c>
    </row>
    <row r="9915" spans="1:7" x14ac:dyDescent="0.2">
      <c r="A9915" t="str">
        <f t="shared" si="845"/>
        <v>NOLC1</v>
      </c>
      <c r="B9915" t="s">
        <v>372</v>
      </c>
      <c r="C9915">
        <v>103912163</v>
      </c>
      <c r="D9915" t="s">
        <v>8</v>
      </c>
      <c r="E9915">
        <v>28</v>
      </c>
      <c r="F9915" t="s">
        <v>12701</v>
      </c>
      <c r="G9915">
        <v>2.21487053361E-2</v>
      </c>
    </row>
    <row r="9916" spans="1:7" x14ac:dyDescent="0.2">
      <c r="A9916" t="str">
        <f t="shared" si="845"/>
        <v>NOLC1</v>
      </c>
      <c r="B9916" t="s">
        <v>372</v>
      </c>
      <c r="C9916">
        <v>103912143</v>
      </c>
      <c r="D9916" t="s">
        <v>8</v>
      </c>
      <c r="E9916">
        <v>23</v>
      </c>
      <c r="F9916" t="s">
        <v>12702</v>
      </c>
      <c r="G9916">
        <v>0.75385459508399999</v>
      </c>
    </row>
    <row r="9917" spans="1:7" x14ac:dyDescent="0.2">
      <c r="A9917" t="str">
        <f t="shared" si="845"/>
        <v>NOLC1</v>
      </c>
      <c r="B9917" t="s">
        <v>372</v>
      </c>
      <c r="C9917">
        <v>103912198</v>
      </c>
      <c r="D9917" t="s">
        <v>3</v>
      </c>
      <c r="E9917">
        <v>24</v>
      </c>
      <c r="F9917" t="s">
        <v>12703</v>
      </c>
      <c r="G9917">
        <v>6.4929172841799998E-2</v>
      </c>
    </row>
    <row r="9918" spans="1:7" x14ac:dyDescent="0.2">
      <c r="A9918" t="str">
        <f t="shared" si="845"/>
        <v>NOLC1</v>
      </c>
      <c r="B9918" t="s">
        <v>372</v>
      </c>
      <c r="C9918">
        <v>103912187</v>
      </c>
      <c r="D9918" t="s">
        <v>3</v>
      </c>
      <c r="E9918">
        <v>26</v>
      </c>
      <c r="F9918" t="s">
        <v>12704</v>
      </c>
      <c r="G9918">
        <v>0.24410229753500001</v>
      </c>
    </row>
    <row r="9919" spans="1:7" x14ac:dyDescent="0.2">
      <c r="A9919" t="str">
        <f t="shared" si="845"/>
        <v>NOLC1</v>
      </c>
      <c r="B9919" t="s">
        <v>372</v>
      </c>
      <c r="C9919">
        <v>103912177</v>
      </c>
      <c r="D9919" t="s">
        <v>3</v>
      </c>
      <c r="E9919">
        <v>22</v>
      </c>
      <c r="F9919" t="s">
        <v>12705</v>
      </c>
      <c r="G9919">
        <v>1.08591650865</v>
      </c>
    </row>
    <row r="9920" spans="1:7" x14ac:dyDescent="0.2">
      <c r="A9920" t="str">
        <f t="shared" si="845"/>
        <v>NOLC1</v>
      </c>
      <c r="B9920" t="s">
        <v>372</v>
      </c>
      <c r="C9920">
        <v>103912159</v>
      </c>
      <c r="D9920" t="s">
        <v>3</v>
      </c>
      <c r="E9920">
        <v>27</v>
      </c>
      <c r="F9920" t="s">
        <v>12706</v>
      </c>
      <c r="G9920">
        <v>4.4287632233200001E-2</v>
      </c>
    </row>
    <row r="9921" spans="1:7" x14ac:dyDescent="0.2">
      <c r="A9921" t="str">
        <f t="shared" si="845"/>
        <v>NOLC1</v>
      </c>
      <c r="B9921" t="s">
        <v>372</v>
      </c>
      <c r="C9921">
        <v>103912194</v>
      </c>
      <c r="D9921" t="s">
        <v>8</v>
      </c>
      <c r="E9921">
        <v>22</v>
      </c>
      <c r="F9921" t="s">
        <v>12707</v>
      </c>
      <c r="G9921">
        <v>0.14714870346100001</v>
      </c>
    </row>
    <row r="9922" spans="1:7" x14ac:dyDescent="0.2">
      <c r="A9922" t="str">
        <f t="shared" ref="A9922:A9931" si="846">"NONO"</f>
        <v>NONO</v>
      </c>
      <c r="B9922" t="s">
        <v>172</v>
      </c>
      <c r="C9922">
        <v>70503491</v>
      </c>
      <c r="D9922" t="s">
        <v>8</v>
      </c>
      <c r="E9922">
        <v>23</v>
      </c>
      <c r="F9922" t="s">
        <v>12708</v>
      </c>
      <c r="G9922">
        <v>0.87815930209299997</v>
      </c>
    </row>
    <row r="9923" spans="1:7" x14ac:dyDescent="0.2">
      <c r="A9923" t="str">
        <f t="shared" si="846"/>
        <v>NONO</v>
      </c>
      <c r="B9923" t="s">
        <v>172</v>
      </c>
      <c r="C9923">
        <v>70503571</v>
      </c>
      <c r="D9923" t="s">
        <v>8</v>
      </c>
      <c r="E9923">
        <v>24</v>
      </c>
      <c r="F9923" t="s">
        <v>12709</v>
      </c>
      <c r="G9923">
        <v>0.83447801941099997</v>
      </c>
    </row>
    <row r="9924" spans="1:7" x14ac:dyDescent="0.2">
      <c r="A9924" t="str">
        <f t="shared" si="846"/>
        <v>NONO</v>
      </c>
      <c r="B9924" t="s">
        <v>172</v>
      </c>
      <c r="C9924">
        <v>70503591</v>
      </c>
      <c r="D9924" t="s">
        <v>8</v>
      </c>
      <c r="E9924">
        <v>23</v>
      </c>
      <c r="F9924" t="s">
        <v>12710</v>
      </c>
      <c r="G9924">
        <v>0.295961404998</v>
      </c>
    </row>
    <row r="9925" spans="1:7" x14ac:dyDescent="0.2">
      <c r="A9925" t="str">
        <f t="shared" si="846"/>
        <v>NONO</v>
      </c>
      <c r="B9925" t="s">
        <v>172</v>
      </c>
      <c r="C9925">
        <v>70503613</v>
      </c>
      <c r="D9925" t="s">
        <v>8</v>
      </c>
      <c r="E9925">
        <v>23</v>
      </c>
      <c r="F9925" t="s">
        <v>12711</v>
      </c>
      <c r="G9925">
        <v>8.0361559769699997E-2</v>
      </c>
    </row>
    <row r="9926" spans="1:7" x14ac:dyDescent="0.2">
      <c r="A9926" t="str">
        <f t="shared" si="846"/>
        <v>NONO</v>
      </c>
      <c r="B9926" t="s">
        <v>172</v>
      </c>
      <c r="C9926">
        <v>70503660</v>
      </c>
      <c r="D9926" t="s">
        <v>8</v>
      </c>
      <c r="E9926">
        <v>24</v>
      </c>
      <c r="F9926" t="s">
        <v>12712</v>
      </c>
      <c r="G9926">
        <v>0.295573010734</v>
      </c>
    </row>
    <row r="9927" spans="1:7" x14ac:dyDescent="0.2">
      <c r="A9927" t="str">
        <f t="shared" si="846"/>
        <v>NONO</v>
      </c>
      <c r="B9927" t="s">
        <v>172</v>
      </c>
      <c r="C9927">
        <v>70503665</v>
      </c>
      <c r="D9927" t="s">
        <v>8</v>
      </c>
      <c r="E9927">
        <v>22</v>
      </c>
      <c r="F9927" t="s">
        <v>12713</v>
      </c>
      <c r="G9927">
        <v>1.0252661964700001</v>
      </c>
    </row>
    <row r="9928" spans="1:7" x14ac:dyDescent="0.2">
      <c r="A9928" t="str">
        <f t="shared" si="846"/>
        <v>NONO</v>
      </c>
      <c r="B9928" t="s">
        <v>172</v>
      </c>
      <c r="C9928">
        <v>70503687</v>
      </c>
      <c r="D9928" t="s">
        <v>8</v>
      </c>
      <c r="E9928">
        <v>24</v>
      </c>
      <c r="F9928" t="s">
        <v>12714</v>
      </c>
      <c r="G9928">
        <v>0.389174526779</v>
      </c>
    </row>
    <row r="9929" spans="1:7" x14ac:dyDescent="0.2">
      <c r="A9929" t="str">
        <f t="shared" si="846"/>
        <v>NONO</v>
      </c>
      <c r="B9929" t="s">
        <v>172</v>
      </c>
      <c r="C9929">
        <v>70503689</v>
      </c>
      <c r="D9929" t="s">
        <v>3</v>
      </c>
      <c r="E9929">
        <v>24</v>
      </c>
      <c r="F9929" t="s">
        <v>12715</v>
      </c>
      <c r="G9929">
        <v>1.0729941354500001</v>
      </c>
    </row>
    <row r="9930" spans="1:7" x14ac:dyDescent="0.2">
      <c r="A9930" t="str">
        <f t="shared" si="846"/>
        <v>NONO</v>
      </c>
      <c r="B9930" t="s">
        <v>172</v>
      </c>
      <c r="C9930">
        <v>70503514</v>
      </c>
      <c r="D9930" t="s">
        <v>8</v>
      </c>
      <c r="E9930">
        <v>24</v>
      </c>
      <c r="F9930" t="s">
        <v>12716</v>
      </c>
      <c r="G9930">
        <v>0.46071996485700001</v>
      </c>
    </row>
    <row r="9931" spans="1:7" x14ac:dyDescent="0.2">
      <c r="A9931" t="str">
        <f t="shared" si="846"/>
        <v>NONO</v>
      </c>
      <c r="B9931" t="s">
        <v>172</v>
      </c>
      <c r="C9931">
        <v>70503474</v>
      </c>
      <c r="D9931" t="s">
        <v>3</v>
      </c>
      <c r="E9931">
        <v>23</v>
      </c>
      <c r="F9931" t="s">
        <v>12717</v>
      </c>
      <c r="G9931">
        <v>0.90173966807799999</v>
      </c>
    </row>
    <row r="9932" spans="1:7" x14ac:dyDescent="0.2">
      <c r="A9932" t="str">
        <f t="shared" ref="A9932:A9941" si="847">"NOP10"</f>
        <v>NOP10</v>
      </c>
      <c r="B9932" t="s">
        <v>514</v>
      </c>
      <c r="C9932">
        <v>34635359</v>
      </c>
      <c r="D9932" t="s">
        <v>3</v>
      </c>
      <c r="E9932">
        <v>22</v>
      </c>
      <c r="F9932" t="s">
        <v>12718</v>
      </c>
      <c r="G9932">
        <v>-3.1689800177800001E-2</v>
      </c>
    </row>
    <row r="9933" spans="1:7" x14ac:dyDescent="0.2">
      <c r="A9933" t="str">
        <f t="shared" si="847"/>
        <v>NOP10</v>
      </c>
      <c r="B9933" t="s">
        <v>514</v>
      </c>
      <c r="C9933">
        <v>34635111</v>
      </c>
      <c r="D9933" t="s">
        <v>8</v>
      </c>
      <c r="E9933">
        <v>24</v>
      </c>
      <c r="F9933" t="s">
        <v>12719</v>
      </c>
      <c r="G9933">
        <v>1.5369374678600001E-2</v>
      </c>
    </row>
    <row r="9934" spans="1:7" x14ac:dyDescent="0.2">
      <c r="A9934" t="str">
        <f t="shared" si="847"/>
        <v>NOP10</v>
      </c>
      <c r="B9934" t="s">
        <v>514</v>
      </c>
      <c r="C9934">
        <v>34635331</v>
      </c>
      <c r="D9934" t="s">
        <v>3</v>
      </c>
      <c r="E9934">
        <v>23</v>
      </c>
      <c r="F9934" t="s">
        <v>12720</v>
      </c>
      <c r="G9934">
        <v>0.17827468465099999</v>
      </c>
    </row>
    <row r="9935" spans="1:7" x14ac:dyDescent="0.2">
      <c r="A9935" t="str">
        <f t="shared" si="847"/>
        <v>NOP10</v>
      </c>
      <c r="B9935" t="s">
        <v>514</v>
      </c>
      <c r="C9935">
        <v>34635306</v>
      </c>
      <c r="D9935" t="s">
        <v>3</v>
      </c>
      <c r="E9935">
        <v>24</v>
      </c>
      <c r="F9935" t="s">
        <v>12721</v>
      </c>
      <c r="G9935">
        <v>1.1286861459799999</v>
      </c>
    </row>
    <row r="9936" spans="1:7" x14ac:dyDescent="0.2">
      <c r="A9936" t="str">
        <f t="shared" si="847"/>
        <v>NOP10</v>
      </c>
      <c r="B9936" t="s">
        <v>514</v>
      </c>
      <c r="C9936">
        <v>34635296</v>
      </c>
      <c r="D9936" t="s">
        <v>3</v>
      </c>
      <c r="E9936">
        <v>23</v>
      </c>
      <c r="F9936" t="s">
        <v>12722</v>
      </c>
      <c r="G9936">
        <v>1.1223180370300001</v>
      </c>
    </row>
    <row r="9937" spans="1:7" x14ac:dyDescent="0.2">
      <c r="A9937" t="str">
        <f t="shared" si="847"/>
        <v>NOP10</v>
      </c>
      <c r="B9937" t="s">
        <v>514</v>
      </c>
      <c r="C9937">
        <v>34635105</v>
      </c>
      <c r="D9937" t="s">
        <v>8</v>
      </c>
      <c r="E9937">
        <v>24</v>
      </c>
      <c r="F9937" t="s">
        <v>12723</v>
      </c>
      <c r="G9937">
        <v>0.18794412158599999</v>
      </c>
    </row>
    <row r="9938" spans="1:7" x14ac:dyDescent="0.2">
      <c r="A9938" t="str">
        <f t="shared" si="847"/>
        <v>NOP10</v>
      </c>
      <c r="B9938" t="s">
        <v>514</v>
      </c>
      <c r="C9938">
        <v>34635219</v>
      </c>
      <c r="D9938" t="s">
        <v>3</v>
      </c>
      <c r="E9938">
        <v>22</v>
      </c>
      <c r="F9938" t="s">
        <v>12724</v>
      </c>
      <c r="G9938">
        <v>4.2353992995100002E-2</v>
      </c>
    </row>
    <row r="9939" spans="1:7" x14ac:dyDescent="0.2">
      <c r="A9939" t="str">
        <f t="shared" si="847"/>
        <v>NOP10</v>
      </c>
      <c r="B9939" t="s">
        <v>514</v>
      </c>
      <c r="C9939">
        <v>34635100</v>
      </c>
      <c r="D9939" t="s">
        <v>3</v>
      </c>
      <c r="E9939">
        <v>24</v>
      </c>
      <c r="F9939" t="s">
        <v>12725</v>
      </c>
      <c r="G9939">
        <v>0.43518657874599997</v>
      </c>
    </row>
    <row r="9940" spans="1:7" x14ac:dyDescent="0.2">
      <c r="A9940" t="str">
        <f t="shared" si="847"/>
        <v>NOP10</v>
      </c>
      <c r="B9940" t="s">
        <v>514</v>
      </c>
      <c r="C9940">
        <v>34635095</v>
      </c>
      <c r="D9940" t="s">
        <v>3</v>
      </c>
      <c r="E9940">
        <v>23</v>
      </c>
      <c r="F9940" t="s">
        <v>12726</v>
      </c>
      <c r="G9940">
        <v>0.47166717108400003</v>
      </c>
    </row>
    <row r="9941" spans="1:7" x14ac:dyDescent="0.2">
      <c r="A9941" t="str">
        <f t="shared" si="847"/>
        <v>NOP10</v>
      </c>
      <c r="B9941" t="s">
        <v>514</v>
      </c>
      <c r="C9941">
        <v>34635287</v>
      </c>
      <c r="D9941" t="s">
        <v>3</v>
      </c>
      <c r="E9941">
        <v>24</v>
      </c>
      <c r="F9941" t="s">
        <v>12727</v>
      </c>
      <c r="G9941">
        <v>0.74899581698600004</v>
      </c>
    </row>
    <row r="9942" spans="1:7" x14ac:dyDescent="0.2">
      <c r="A9942" t="str">
        <f t="shared" ref="A9942:A9961" si="848">"NOP2"</f>
        <v>NOP2</v>
      </c>
      <c r="B9942" t="s">
        <v>140</v>
      </c>
      <c r="C9942">
        <v>6677290</v>
      </c>
      <c r="D9942" t="s">
        <v>3</v>
      </c>
      <c r="E9942">
        <v>24</v>
      </c>
      <c r="F9942" t="s">
        <v>12728</v>
      </c>
      <c r="G9942">
        <v>3.5673587915900001E-2</v>
      </c>
    </row>
    <row r="9943" spans="1:7" x14ac:dyDescent="0.2">
      <c r="A9943" t="str">
        <f t="shared" si="848"/>
        <v>NOP2</v>
      </c>
      <c r="B9943" t="s">
        <v>140</v>
      </c>
      <c r="C9943">
        <v>6676964</v>
      </c>
      <c r="D9943" t="s">
        <v>3</v>
      </c>
      <c r="E9943">
        <v>25</v>
      </c>
      <c r="F9943" t="s">
        <v>12729</v>
      </c>
      <c r="G9943">
        <v>0.137131283316</v>
      </c>
    </row>
    <row r="9944" spans="1:7" x14ac:dyDescent="0.2">
      <c r="A9944" t="str">
        <f t="shared" si="848"/>
        <v>NOP2</v>
      </c>
      <c r="B9944" t="s">
        <v>140</v>
      </c>
      <c r="C9944">
        <v>6677056</v>
      </c>
      <c r="D9944" t="s">
        <v>3</v>
      </c>
      <c r="E9944">
        <v>23</v>
      </c>
      <c r="F9944" t="s">
        <v>12730</v>
      </c>
      <c r="G9944">
        <v>0.47734851042100002</v>
      </c>
    </row>
    <row r="9945" spans="1:7" x14ac:dyDescent="0.2">
      <c r="A9945" t="str">
        <f t="shared" si="848"/>
        <v>NOP2</v>
      </c>
      <c r="B9945" t="s">
        <v>140</v>
      </c>
      <c r="C9945">
        <v>6677245</v>
      </c>
      <c r="D9945" t="s">
        <v>3</v>
      </c>
      <c r="E9945">
        <v>24</v>
      </c>
      <c r="F9945" t="s">
        <v>12731</v>
      </c>
      <c r="G9945">
        <v>0.801399513758</v>
      </c>
    </row>
    <row r="9946" spans="1:7" x14ac:dyDescent="0.2">
      <c r="A9946" t="str">
        <f t="shared" si="848"/>
        <v>NOP2</v>
      </c>
      <c r="B9946" t="s">
        <v>140</v>
      </c>
      <c r="C9946">
        <v>6677253</v>
      </c>
      <c r="D9946" t="s">
        <v>3</v>
      </c>
      <c r="E9946">
        <v>24</v>
      </c>
      <c r="F9946" t="s">
        <v>12732</v>
      </c>
      <c r="G9946">
        <v>0.76291913768300001</v>
      </c>
    </row>
    <row r="9947" spans="1:7" x14ac:dyDescent="0.2">
      <c r="A9947" t="str">
        <f t="shared" si="848"/>
        <v>NOP2</v>
      </c>
      <c r="B9947" t="s">
        <v>140</v>
      </c>
      <c r="C9947">
        <v>6677268</v>
      </c>
      <c r="D9947" t="s">
        <v>3</v>
      </c>
      <c r="E9947">
        <v>24</v>
      </c>
      <c r="F9947" t="s">
        <v>12733</v>
      </c>
      <c r="G9947">
        <v>0.111248237335</v>
      </c>
    </row>
    <row r="9948" spans="1:7" x14ac:dyDescent="0.2">
      <c r="A9948" t="str">
        <f t="shared" si="848"/>
        <v>NOP2</v>
      </c>
      <c r="B9948" t="s">
        <v>140</v>
      </c>
      <c r="C9948">
        <v>6677279</v>
      </c>
      <c r="D9948" t="s">
        <v>3</v>
      </c>
      <c r="E9948">
        <v>23</v>
      </c>
      <c r="F9948" t="s">
        <v>12734</v>
      </c>
      <c r="G9948">
        <v>0.31777335328299999</v>
      </c>
    </row>
    <row r="9949" spans="1:7" x14ac:dyDescent="0.2">
      <c r="A9949" t="str">
        <f t="shared" si="848"/>
        <v>NOP2</v>
      </c>
      <c r="B9949" t="s">
        <v>140</v>
      </c>
      <c r="C9949">
        <v>6677371</v>
      </c>
      <c r="D9949" t="s">
        <v>3</v>
      </c>
      <c r="E9949">
        <v>21</v>
      </c>
      <c r="F9949" t="s">
        <v>12735</v>
      </c>
      <c r="G9949">
        <v>3.3552037622500003E-2</v>
      </c>
    </row>
    <row r="9950" spans="1:7" x14ac:dyDescent="0.2">
      <c r="A9950" t="str">
        <f t="shared" si="848"/>
        <v>NOP2</v>
      </c>
      <c r="B9950" t="s">
        <v>140</v>
      </c>
      <c r="C9950">
        <v>6677046</v>
      </c>
      <c r="D9950" t="s">
        <v>3</v>
      </c>
      <c r="E9950">
        <v>23</v>
      </c>
      <c r="F9950" t="s">
        <v>12736</v>
      </c>
      <c r="G9950">
        <v>0.71956401719999996</v>
      </c>
    </row>
    <row r="9951" spans="1:7" x14ac:dyDescent="0.2">
      <c r="A9951" t="str">
        <f t="shared" si="848"/>
        <v>NOP2</v>
      </c>
      <c r="B9951" t="s">
        <v>140</v>
      </c>
      <c r="C9951">
        <v>6677431</v>
      </c>
      <c r="D9951" t="s">
        <v>3</v>
      </c>
      <c r="E9951">
        <v>23</v>
      </c>
      <c r="F9951" t="s">
        <v>12737</v>
      </c>
      <c r="G9951">
        <v>1.0526289527899999</v>
      </c>
    </row>
    <row r="9952" spans="1:7" x14ac:dyDescent="0.2">
      <c r="A9952" t="str">
        <f t="shared" si="848"/>
        <v>NOP2</v>
      </c>
      <c r="B9952" t="s">
        <v>140</v>
      </c>
      <c r="C9952">
        <v>6677013</v>
      </c>
      <c r="D9952" t="s">
        <v>8</v>
      </c>
      <c r="E9952">
        <v>23</v>
      </c>
      <c r="F9952" t="s">
        <v>12738</v>
      </c>
      <c r="G9952">
        <v>0.78291927073900003</v>
      </c>
    </row>
    <row r="9953" spans="1:7" x14ac:dyDescent="0.2">
      <c r="A9953" t="str">
        <f t="shared" si="848"/>
        <v>NOP2</v>
      </c>
      <c r="B9953" t="s">
        <v>140</v>
      </c>
      <c r="C9953">
        <v>6677030</v>
      </c>
      <c r="D9953" t="s">
        <v>8</v>
      </c>
      <c r="E9953">
        <v>24</v>
      </c>
      <c r="F9953" t="s">
        <v>12739</v>
      </c>
      <c r="G9953">
        <v>2.0813294270300001E-2</v>
      </c>
    </row>
    <row r="9954" spans="1:7" x14ac:dyDescent="0.2">
      <c r="A9954" t="str">
        <f t="shared" si="848"/>
        <v>NOP2</v>
      </c>
      <c r="B9954" t="s">
        <v>140</v>
      </c>
      <c r="C9954">
        <v>6677097</v>
      </c>
      <c r="D9954" t="s">
        <v>8</v>
      </c>
      <c r="E9954">
        <v>23</v>
      </c>
      <c r="F9954" t="s">
        <v>12740</v>
      </c>
      <c r="G9954">
        <v>0.28567519102200001</v>
      </c>
    </row>
    <row r="9955" spans="1:7" x14ac:dyDescent="0.2">
      <c r="A9955" t="str">
        <f t="shared" si="848"/>
        <v>NOP2</v>
      </c>
      <c r="B9955" t="s">
        <v>140</v>
      </c>
      <c r="C9955">
        <v>6677131</v>
      </c>
      <c r="D9955" t="s">
        <v>8</v>
      </c>
      <c r="E9955">
        <v>23</v>
      </c>
      <c r="F9955" t="s">
        <v>12741</v>
      </c>
      <c r="G9955">
        <v>0.35214372731499999</v>
      </c>
    </row>
    <row r="9956" spans="1:7" x14ac:dyDescent="0.2">
      <c r="A9956" t="str">
        <f t="shared" si="848"/>
        <v>NOP2</v>
      </c>
      <c r="B9956" t="s">
        <v>140</v>
      </c>
      <c r="C9956">
        <v>6677135</v>
      </c>
      <c r="D9956" t="s">
        <v>8</v>
      </c>
      <c r="E9956">
        <v>21</v>
      </c>
      <c r="F9956" t="s">
        <v>12742</v>
      </c>
      <c r="G9956">
        <v>0.23255315775400001</v>
      </c>
    </row>
    <row r="9957" spans="1:7" x14ac:dyDescent="0.2">
      <c r="A9957" t="str">
        <f t="shared" si="848"/>
        <v>NOP2</v>
      </c>
      <c r="B9957" t="s">
        <v>140</v>
      </c>
      <c r="C9957">
        <v>6677156</v>
      </c>
      <c r="D9957" t="s">
        <v>8</v>
      </c>
      <c r="E9957">
        <v>22</v>
      </c>
      <c r="F9957" t="s">
        <v>12743</v>
      </c>
      <c r="G9957">
        <v>0.45889367831299999</v>
      </c>
    </row>
    <row r="9958" spans="1:7" x14ac:dyDescent="0.2">
      <c r="A9958" t="str">
        <f t="shared" si="848"/>
        <v>NOP2</v>
      </c>
      <c r="B9958" t="s">
        <v>140</v>
      </c>
      <c r="C9958">
        <v>6677170</v>
      </c>
      <c r="D9958" t="s">
        <v>8</v>
      </c>
      <c r="E9958">
        <v>24</v>
      </c>
      <c r="F9958" t="s">
        <v>12744</v>
      </c>
      <c r="G9958">
        <v>0.47604320076599999</v>
      </c>
    </row>
    <row r="9959" spans="1:7" x14ac:dyDescent="0.2">
      <c r="A9959" t="str">
        <f t="shared" si="848"/>
        <v>NOP2</v>
      </c>
      <c r="B9959" t="s">
        <v>140</v>
      </c>
      <c r="C9959">
        <v>6677429</v>
      </c>
      <c r="D9959" t="s">
        <v>8</v>
      </c>
      <c r="E9959">
        <v>24</v>
      </c>
      <c r="F9959" t="s">
        <v>12745</v>
      </c>
      <c r="G9959">
        <v>1.14597153345</v>
      </c>
    </row>
    <row r="9960" spans="1:7" x14ac:dyDescent="0.2">
      <c r="A9960" t="str">
        <f t="shared" si="848"/>
        <v>NOP2</v>
      </c>
      <c r="B9960" t="s">
        <v>140</v>
      </c>
      <c r="C9960">
        <v>6677499</v>
      </c>
      <c r="D9960" t="s">
        <v>8</v>
      </c>
      <c r="E9960">
        <v>24</v>
      </c>
      <c r="F9960" t="s">
        <v>12746</v>
      </c>
      <c r="G9960">
        <v>9.7553723762699995E-3</v>
      </c>
    </row>
    <row r="9961" spans="1:7" x14ac:dyDescent="0.2">
      <c r="A9961" t="str">
        <f t="shared" si="848"/>
        <v>NOP2</v>
      </c>
      <c r="B9961" t="s">
        <v>140</v>
      </c>
      <c r="C9961">
        <v>6677399</v>
      </c>
      <c r="D9961" t="s">
        <v>3</v>
      </c>
      <c r="E9961">
        <v>24</v>
      </c>
      <c r="F9961" t="s">
        <v>12747</v>
      </c>
      <c r="G9961">
        <v>0.601383149201</v>
      </c>
    </row>
    <row r="9962" spans="1:7" x14ac:dyDescent="0.2">
      <c r="A9962" t="str">
        <f t="shared" ref="A9962:A9972" si="849">"NOP58"</f>
        <v>NOP58</v>
      </c>
      <c r="B9962" t="s">
        <v>161</v>
      </c>
      <c r="C9962">
        <v>203130736</v>
      </c>
      <c r="D9962" t="s">
        <v>8</v>
      </c>
      <c r="E9962">
        <v>22</v>
      </c>
      <c r="F9962" t="s">
        <v>12748</v>
      </c>
      <c r="G9962">
        <v>0.71809387717200002</v>
      </c>
    </row>
    <row r="9963" spans="1:7" x14ac:dyDescent="0.2">
      <c r="A9963" t="str">
        <f t="shared" si="849"/>
        <v>NOP58</v>
      </c>
      <c r="B9963" t="s">
        <v>161</v>
      </c>
      <c r="C9963">
        <v>203130692</v>
      </c>
      <c r="D9963" t="s">
        <v>8</v>
      </c>
      <c r="E9963">
        <v>24</v>
      </c>
      <c r="F9963" t="s">
        <v>12749</v>
      </c>
      <c r="G9963">
        <v>4.47395600142E-2</v>
      </c>
    </row>
    <row r="9964" spans="1:7" x14ac:dyDescent="0.2">
      <c r="A9964" t="str">
        <f t="shared" si="849"/>
        <v>NOP58</v>
      </c>
      <c r="B9964" t="s">
        <v>161</v>
      </c>
      <c r="C9964">
        <v>203130602</v>
      </c>
      <c r="D9964" t="s">
        <v>8</v>
      </c>
      <c r="E9964">
        <v>24</v>
      </c>
      <c r="F9964" t="s">
        <v>12750</v>
      </c>
      <c r="G9964">
        <v>-2.25622625365E-2</v>
      </c>
    </row>
    <row r="9965" spans="1:7" x14ac:dyDescent="0.2">
      <c r="A9965" t="str">
        <f t="shared" si="849"/>
        <v>NOP58</v>
      </c>
      <c r="B9965" t="s">
        <v>161</v>
      </c>
      <c r="C9965">
        <v>203130738</v>
      </c>
      <c r="D9965" t="s">
        <v>8</v>
      </c>
      <c r="E9965">
        <v>23</v>
      </c>
      <c r="F9965" t="s">
        <v>12751</v>
      </c>
      <c r="G9965">
        <v>1.23404301593</v>
      </c>
    </row>
    <row r="9966" spans="1:7" x14ac:dyDescent="0.2">
      <c r="A9966" t="str">
        <f t="shared" si="849"/>
        <v>NOP58</v>
      </c>
      <c r="B9966" t="s">
        <v>161</v>
      </c>
      <c r="C9966">
        <v>203130591</v>
      </c>
      <c r="D9966" t="s">
        <v>3</v>
      </c>
      <c r="E9966">
        <v>23</v>
      </c>
      <c r="F9966" t="s">
        <v>12752</v>
      </c>
      <c r="G9966">
        <v>3.32878774682E-2</v>
      </c>
    </row>
    <row r="9967" spans="1:7" x14ac:dyDescent="0.2">
      <c r="A9967" t="str">
        <f t="shared" si="849"/>
        <v>NOP58</v>
      </c>
      <c r="B9967" t="s">
        <v>161</v>
      </c>
      <c r="C9967">
        <v>203130504</v>
      </c>
      <c r="D9967" t="s">
        <v>8</v>
      </c>
      <c r="E9967">
        <v>23</v>
      </c>
      <c r="F9967" t="s">
        <v>12753</v>
      </c>
      <c r="G9967">
        <v>1.0478631069</v>
      </c>
    </row>
    <row r="9968" spans="1:7" x14ac:dyDescent="0.2">
      <c r="A9968" t="str">
        <f t="shared" si="849"/>
        <v>NOP58</v>
      </c>
      <c r="B9968" t="s">
        <v>161</v>
      </c>
      <c r="C9968">
        <v>203130542</v>
      </c>
      <c r="D9968" t="s">
        <v>8</v>
      </c>
      <c r="E9968">
        <v>24</v>
      </c>
      <c r="F9968" t="s">
        <v>12754</v>
      </c>
      <c r="G9968">
        <v>-7.6144671326500005E-2</v>
      </c>
    </row>
    <row r="9969" spans="1:7" x14ac:dyDescent="0.2">
      <c r="A9969" t="str">
        <f t="shared" si="849"/>
        <v>NOP58</v>
      </c>
      <c r="B9969" t="s">
        <v>161</v>
      </c>
      <c r="C9969">
        <v>203130571</v>
      </c>
      <c r="D9969" t="s">
        <v>8</v>
      </c>
      <c r="E9969">
        <v>24</v>
      </c>
      <c r="F9969" t="s">
        <v>12755</v>
      </c>
      <c r="G9969">
        <v>1.00304350457E-2</v>
      </c>
    </row>
    <row r="9970" spans="1:7" x14ac:dyDescent="0.2">
      <c r="A9970" t="str">
        <f t="shared" si="849"/>
        <v>NOP58</v>
      </c>
      <c r="B9970" t="s">
        <v>161</v>
      </c>
      <c r="C9970">
        <v>203130454</v>
      </c>
      <c r="D9970" t="s">
        <v>3</v>
      </c>
      <c r="E9970">
        <v>24</v>
      </c>
      <c r="F9970" t="s">
        <v>12756</v>
      </c>
      <c r="G9970">
        <v>6.3935237090699995E-2</v>
      </c>
    </row>
    <row r="9971" spans="1:7" x14ac:dyDescent="0.2">
      <c r="A9971" t="str">
        <f t="shared" si="849"/>
        <v>NOP58</v>
      </c>
      <c r="B9971" t="s">
        <v>161</v>
      </c>
      <c r="C9971">
        <v>203130537</v>
      </c>
      <c r="D9971" t="s">
        <v>8</v>
      </c>
      <c r="E9971">
        <v>24</v>
      </c>
      <c r="F9971" t="s">
        <v>12757</v>
      </c>
      <c r="G9971">
        <v>3.62441986898E-2</v>
      </c>
    </row>
    <row r="9972" spans="1:7" x14ac:dyDescent="0.2">
      <c r="A9972" t="str">
        <f t="shared" si="849"/>
        <v>NOP58</v>
      </c>
      <c r="B9972" t="s">
        <v>161</v>
      </c>
      <c r="C9972">
        <v>203130713</v>
      </c>
      <c r="D9972" t="s">
        <v>8</v>
      </c>
      <c r="E9972">
        <v>24</v>
      </c>
      <c r="F9972" t="s">
        <v>12758</v>
      </c>
      <c r="G9972">
        <v>0.16976219686999999</v>
      </c>
    </row>
    <row r="9973" spans="1:7" x14ac:dyDescent="0.2">
      <c r="A9973" t="str">
        <f t="shared" ref="A9973:A9982" si="850">"NPAT"</f>
        <v>NPAT</v>
      </c>
      <c r="B9973" t="s">
        <v>291</v>
      </c>
      <c r="C9973">
        <v>108093191</v>
      </c>
      <c r="D9973" t="s">
        <v>8</v>
      </c>
      <c r="E9973">
        <v>24</v>
      </c>
      <c r="F9973" t="s">
        <v>12759</v>
      </c>
      <c r="G9973">
        <v>0.30410363412300001</v>
      </c>
    </row>
    <row r="9974" spans="1:7" x14ac:dyDescent="0.2">
      <c r="A9974" t="str">
        <f t="shared" si="850"/>
        <v>NPAT</v>
      </c>
      <c r="B9974" t="s">
        <v>291</v>
      </c>
      <c r="C9974">
        <v>108093072</v>
      </c>
      <c r="D9974" t="s">
        <v>3</v>
      </c>
      <c r="E9974">
        <v>23</v>
      </c>
      <c r="F9974" t="s">
        <v>12760</v>
      </c>
      <c r="G9974">
        <v>-1.757808065E-3</v>
      </c>
    </row>
    <row r="9975" spans="1:7" x14ac:dyDescent="0.2">
      <c r="A9975" t="str">
        <f t="shared" si="850"/>
        <v>NPAT</v>
      </c>
      <c r="B9975" t="s">
        <v>291</v>
      </c>
      <c r="C9975">
        <v>108093139</v>
      </c>
      <c r="D9975" t="s">
        <v>3</v>
      </c>
      <c r="E9975">
        <v>23</v>
      </c>
      <c r="F9975" t="s">
        <v>12761</v>
      </c>
      <c r="G9975">
        <v>0.73118474521999999</v>
      </c>
    </row>
    <row r="9976" spans="1:7" x14ac:dyDescent="0.2">
      <c r="A9976" t="str">
        <f t="shared" si="850"/>
        <v>NPAT</v>
      </c>
      <c r="B9976" t="s">
        <v>291</v>
      </c>
      <c r="C9976">
        <v>108093194</v>
      </c>
      <c r="D9976" t="s">
        <v>3</v>
      </c>
      <c r="E9976">
        <v>24</v>
      </c>
      <c r="F9976" t="s">
        <v>12762</v>
      </c>
      <c r="G9976">
        <v>0.297992937929</v>
      </c>
    </row>
    <row r="9977" spans="1:7" x14ac:dyDescent="0.2">
      <c r="A9977" t="str">
        <f t="shared" si="850"/>
        <v>NPAT</v>
      </c>
      <c r="B9977" t="s">
        <v>291</v>
      </c>
      <c r="C9977">
        <v>108093209</v>
      </c>
      <c r="D9977" t="s">
        <v>3</v>
      </c>
      <c r="E9977">
        <v>24</v>
      </c>
      <c r="F9977" t="s">
        <v>12763</v>
      </c>
      <c r="G9977">
        <v>5.0229939798299997E-2</v>
      </c>
    </row>
    <row r="9978" spans="1:7" x14ac:dyDescent="0.2">
      <c r="A9978" t="str">
        <f t="shared" si="850"/>
        <v>NPAT</v>
      </c>
      <c r="B9978" t="s">
        <v>291</v>
      </c>
      <c r="C9978">
        <v>108093216</v>
      </c>
      <c r="D9978" t="s">
        <v>3</v>
      </c>
      <c r="E9978">
        <v>22</v>
      </c>
      <c r="F9978" t="s">
        <v>12764</v>
      </c>
      <c r="G9978">
        <v>0.29837226334200001</v>
      </c>
    </row>
    <row r="9979" spans="1:7" x14ac:dyDescent="0.2">
      <c r="A9979" t="str">
        <f t="shared" si="850"/>
        <v>NPAT</v>
      </c>
      <c r="B9979" t="s">
        <v>291</v>
      </c>
      <c r="C9979">
        <v>108093226</v>
      </c>
      <c r="D9979" t="s">
        <v>3</v>
      </c>
      <c r="E9979">
        <v>22</v>
      </c>
      <c r="F9979" t="s">
        <v>12765</v>
      </c>
      <c r="G9979">
        <v>0.629208497463</v>
      </c>
    </row>
    <row r="9980" spans="1:7" x14ac:dyDescent="0.2">
      <c r="A9980" t="str">
        <f t="shared" si="850"/>
        <v>NPAT</v>
      </c>
      <c r="B9980" t="s">
        <v>291</v>
      </c>
      <c r="C9980">
        <v>108093330</v>
      </c>
      <c r="D9980" t="s">
        <v>3</v>
      </c>
      <c r="E9980">
        <v>23</v>
      </c>
      <c r="F9980" t="s">
        <v>12766</v>
      </c>
      <c r="G9980">
        <v>1.6396067573199999</v>
      </c>
    </row>
    <row r="9981" spans="1:7" x14ac:dyDescent="0.2">
      <c r="A9981" t="str">
        <f t="shared" si="850"/>
        <v>NPAT</v>
      </c>
      <c r="B9981" t="s">
        <v>291</v>
      </c>
      <c r="C9981">
        <v>108093384</v>
      </c>
      <c r="D9981" t="s">
        <v>3</v>
      </c>
      <c r="E9981">
        <v>24</v>
      </c>
      <c r="F9981" t="s">
        <v>12767</v>
      </c>
      <c r="G9981">
        <v>0.31359742340399999</v>
      </c>
    </row>
    <row r="9982" spans="1:7" x14ac:dyDescent="0.2">
      <c r="A9982" t="str">
        <f t="shared" si="850"/>
        <v>NPAT</v>
      </c>
      <c r="B9982" t="s">
        <v>291</v>
      </c>
      <c r="C9982">
        <v>108093117</v>
      </c>
      <c r="D9982" t="s">
        <v>8</v>
      </c>
      <c r="E9982">
        <v>23</v>
      </c>
      <c r="F9982" t="s">
        <v>12768</v>
      </c>
      <c r="G9982">
        <v>9.4971716795700004E-2</v>
      </c>
    </row>
    <row r="9983" spans="1:7" x14ac:dyDescent="0.2">
      <c r="A9983" t="str">
        <f t="shared" ref="A9983:A9992" si="851">"NPC2"</f>
        <v>NPC2</v>
      </c>
      <c r="B9983" t="s">
        <v>86</v>
      </c>
      <c r="C9983">
        <v>74959964</v>
      </c>
      <c r="D9983" t="s">
        <v>3</v>
      </c>
      <c r="E9983">
        <v>23</v>
      </c>
      <c r="F9983" t="s">
        <v>12769</v>
      </c>
      <c r="G9983">
        <v>0.994727281711</v>
      </c>
    </row>
    <row r="9984" spans="1:7" x14ac:dyDescent="0.2">
      <c r="A9984" t="str">
        <f t="shared" si="851"/>
        <v>NPC2</v>
      </c>
      <c r="B9984" t="s">
        <v>86</v>
      </c>
      <c r="C9984">
        <v>74960085</v>
      </c>
      <c r="D9984" t="s">
        <v>3</v>
      </c>
      <c r="E9984">
        <v>24</v>
      </c>
      <c r="F9984" t="s">
        <v>12770</v>
      </c>
      <c r="G9984">
        <v>0.51660318019600004</v>
      </c>
    </row>
    <row r="9985" spans="1:7" x14ac:dyDescent="0.2">
      <c r="A9985" t="str">
        <f t="shared" si="851"/>
        <v>NPC2</v>
      </c>
      <c r="B9985" t="s">
        <v>86</v>
      </c>
      <c r="C9985">
        <v>74960092</v>
      </c>
      <c r="D9985" t="s">
        <v>3</v>
      </c>
      <c r="E9985">
        <v>23</v>
      </c>
      <c r="F9985" t="s">
        <v>12771</v>
      </c>
      <c r="G9985">
        <v>7.8649223200899995E-2</v>
      </c>
    </row>
    <row r="9986" spans="1:7" x14ac:dyDescent="0.2">
      <c r="A9986" t="str">
        <f t="shared" si="851"/>
        <v>NPC2</v>
      </c>
      <c r="B9986" t="s">
        <v>86</v>
      </c>
      <c r="C9986">
        <v>74960119</v>
      </c>
      <c r="D9986" t="s">
        <v>3</v>
      </c>
      <c r="E9986">
        <v>24</v>
      </c>
      <c r="F9986" t="s">
        <v>12772</v>
      </c>
      <c r="G9986">
        <v>0.25312070506899997</v>
      </c>
    </row>
    <row r="9987" spans="1:7" x14ac:dyDescent="0.2">
      <c r="A9987" t="str">
        <f t="shared" si="851"/>
        <v>NPC2</v>
      </c>
      <c r="B9987" t="s">
        <v>86</v>
      </c>
      <c r="C9987">
        <v>74960142</v>
      </c>
      <c r="D9987" t="s">
        <v>3</v>
      </c>
      <c r="E9987">
        <v>24</v>
      </c>
      <c r="F9987" t="s">
        <v>12773</v>
      </c>
      <c r="G9987">
        <v>0.94348772788599999</v>
      </c>
    </row>
    <row r="9988" spans="1:7" x14ac:dyDescent="0.2">
      <c r="A9988" t="str">
        <f t="shared" si="851"/>
        <v>NPC2</v>
      </c>
      <c r="B9988" t="s">
        <v>86</v>
      </c>
      <c r="C9988">
        <v>74960189</v>
      </c>
      <c r="D9988" t="s">
        <v>3</v>
      </c>
      <c r="E9988">
        <v>25</v>
      </c>
      <c r="F9988" t="s">
        <v>12774</v>
      </c>
      <c r="G9988">
        <v>0.21533220445699999</v>
      </c>
    </row>
    <row r="9989" spans="1:7" x14ac:dyDescent="0.2">
      <c r="A9989" t="str">
        <f t="shared" si="851"/>
        <v>NPC2</v>
      </c>
      <c r="B9989" t="s">
        <v>86</v>
      </c>
      <c r="C9989">
        <v>74960003</v>
      </c>
      <c r="D9989" t="s">
        <v>8</v>
      </c>
      <c r="E9989">
        <v>24</v>
      </c>
      <c r="F9989" t="s">
        <v>12775</v>
      </c>
      <c r="G9989">
        <v>0.77403759108900005</v>
      </c>
    </row>
    <row r="9990" spans="1:7" x14ac:dyDescent="0.2">
      <c r="A9990" t="str">
        <f t="shared" si="851"/>
        <v>NPC2</v>
      </c>
      <c r="B9990" t="s">
        <v>86</v>
      </c>
      <c r="C9990">
        <v>74960017</v>
      </c>
      <c r="D9990" t="s">
        <v>3</v>
      </c>
      <c r="E9990">
        <v>24</v>
      </c>
      <c r="F9990" t="s">
        <v>12776</v>
      </c>
      <c r="G9990">
        <v>1.0617849904000001</v>
      </c>
    </row>
    <row r="9991" spans="1:7" x14ac:dyDescent="0.2">
      <c r="A9991" t="str">
        <f t="shared" si="851"/>
        <v>NPC2</v>
      </c>
      <c r="B9991" t="s">
        <v>86</v>
      </c>
      <c r="C9991">
        <v>74960026</v>
      </c>
      <c r="D9991" t="s">
        <v>8</v>
      </c>
      <c r="E9991">
        <v>24</v>
      </c>
      <c r="F9991" t="s">
        <v>12777</v>
      </c>
      <c r="G9991">
        <v>0.79417127012599997</v>
      </c>
    </row>
    <row r="9992" spans="1:7" x14ac:dyDescent="0.2">
      <c r="A9992" t="str">
        <f t="shared" si="851"/>
        <v>NPC2</v>
      </c>
      <c r="B9992" t="s">
        <v>86</v>
      </c>
      <c r="C9992">
        <v>74960048</v>
      </c>
      <c r="D9992" t="s">
        <v>8</v>
      </c>
      <c r="E9992">
        <v>23</v>
      </c>
      <c r="F9992" t="s">
        <v>12778</v>
      </c>
      <c r="G9992">
        <v>0.56086256551799996</v>
      </c>
    </row>
    <row r="9993" spans="1:7" x14ac:dyDescent="0.2">
      <c r="A9993" t="str">
        <f t="shared" ref="A9993:A10011" si="852">"NRBP1"</f>
        <v>NRBP1</v>
      </c>
      <c r="B9993" t="s">
        <v>161</v>
      </c>
      <c r="C9993">
        <v>27650690</v>
      </c>
      <c r="D9993" t="s">
        <v>3</v>
      </c>
      <c r="E9993">
        <v>25</v>
      </c>
      <c r="F9993" t="s">
        <v>12779</v>
      </c>
      <c r="G9993">
        <v>3.5711931547800002E-2</v>
      </c>
    </row>
    <row r="9994" spans="1:7" x14ac:dyDescent="0.2">
      <c r="A9994" t="str">
        <f t="shared" si="852"/>
        <v>NRBP1</v>
      </c>
      <c r="B9994" t="s">
        <v>161</v>
      </c>
      <c r="C9994">
        <v>27650651</v>
      </c>
      <c r="D9994" t="s">
        <v>3</v>
      </c>
      <c r="E9994">
        <v>24</v>
      </c>
      <c r="F9994" t="s">
        <v>12780</v>
      </c>
      <c r="G9994">
        <v>6.3451365256799994E-2</v>
      </c>
    </row>
    <row r="9995" spans="1:7" x14ac:dyDescent="0.2">
      <c r="A9995" t="str">
        <f t="shared" si="852"/>
        <v>NRBP1</v>
      </c>
      <c r="B9995" t="s">
        <v>161</v>
      </c>
      <c r="C9995">
        <v>27650621</v>
      </c>
      <c r="D9995" t="s">
        <v>3</v>
      </c>
      <c r="E9995">
        <v>27</v>
      </c>
      <c r="F9995" t="s">
        <v>12781</v>
      </c>
      <c r="G9995">
        <v>-6.4892204401599998E-2</v>
      </c>
    </row>
    <row r="9996" spans="1:7" x14ac:dyDescent="0.2">
      <c r="A9996" t="str">
        <f t="shared" si="852"/>
        <v>NRBP1</v>
      </c>
      <c r="B9996" t="s">
        <v>161</v>
      </c>
      <c r="C9996">
        <v>27650785</v>
      </c>
      <c r="D9996" t="s">
        <v>3</v>
      </c>
      <c r="E9996">
        <v>25</v>
      </c>
      <c r="F9996" t="s">
        <v>12782</v>
      </c>
      <c r="G9996">
        <v>-1.8192513101799999E-2</v>
      </c>
    </row>
    <row r="9997" spans="1:7" x14ac:dyDescent="0.2">
      <c r="A9997" t="str">
        <f t="shared" si="852"/>
        <v>NRBP1</v>
      </c>
      <c r="B9997" t="s">
        <v>161</v>
      </c>
      <c r="C9997">
        <v>27650853</v>
      </c>
      <c r="D9997" t="s">
        <v>3</v>
      </c>
      <c r="E9997">
        <v>24</v>
      </c>
      <c r="F9997" t="s">
        <v>12783</v>
      </c>
      <c r="G9997">
        <v>2.8770227931499998E-4</v>
      </c>
    </row>
    <row r="9998" spans="1:7" x14ac:dyDescent="0.2">
      <c r="A9998" t="str">
        <f t="shared" si="852"/>
        <v>NRBP1</v>
      </c>
      <c r="B9998" t="s">
        <v>161</v>
      </c>
      <c r="C9998">
        <v>27650883</v>
      </c>
      <c r="D9998" t="s">
        <v>3</v>
      </c>
      <c r="E9998">
        <v>27</v>
      </c>
      <c r="F9998" t="s">
        <v>12784</v>
      </c>
      <c r="G9998">
        <v>-5.5558109526099998E-2</v>
      </c>
    </row>
    <row r="9999" spans="1:7" x14ac:dyDescent="0.2">
      <c r="A9999" t="str">
        <f t="shared" si="852"/>
        <v>NRBP1</v>
      </c>
      <c r="B9999" t="s">
        <v>161</v>
      </c>
      <c r="C9999">
        <v>27651553</v>
      </c>
      <c r="D9999" t="s">
        <v>3</v>
      </c>
      <c r="E9999">
        <v>24</v>
      </c>
      <c r="F9999" t="s">
        <v>12785</v>
      </c>
      <c r="G9999">
        <v>0.77524806812000002</v>
      </c>
    </row>
    <row r="10000" spans="1:7" x14ac:dyDescent="0.2">
      <c r="A10000" t="str">
        <f t="shared" si="852"/>
        <v>NRBP1</v>
      </c>
      <c r="B10000" t="s">
        <v>161</v>
      </c>
      <c r="C10000">
        <v>27651688</v>
      </c>
      <c r="D10000" t="s">
        <v>3</v>
      </c>
      <c r="E10000">
        <v>23</v>
      </c>
      <c r="F10000" t="s">
        <v>12786</v>
      </c>
      <c r="G10000">
        <v>0.47239533128299999</v>
      </c>
    </row>
    <row r="10001" spans="1:7" x14ac:dyDescent="0.2">
      <c r="A10001" t="str">
        <f t="shared" si="852"/>
        <v>NRBP1</v>
      </c>
      <c r="B10001" t="s">
        <v>161</v>
      </c>
      <c r="C10001">
        <v>27651710</v>
      </c>
      <c r="D10001" t="s">
        <v>3</v>
      </c>
      <c r="E10001">
        <v>24</v>
      </c>
      <c r="F10001" t="s">
        <v>12787</v>
      </c>
      <c r="G10001">
        <v>0.19631937253500001</v>
      </c>
    </row>
    <row r="10002" spans="1:7" x14ac:dyDescent="0.2">
      <c r="A10002" t="str">
        <f t="shared" si="852"/>
        <v>NRBP1</v>
      </c>
      <c r="B10002" t="s">
        <v>161</v>
      </c>
      <c r="C10002">
        <v>27650697</v>
      </c>
      <c r="D10002" t="s">
        <v>8</v>
      </c>
      <c r="E10002">
        <v>25</v>
      </c>
      <c r="F10002" t="s">
        <v>12788</v>
      </c>
      <c r="G10002">
        <v>3.6742618429300003E-2</v>
      </c>
    </row>
    <row r="10003" spans="1:7" x14ac:dyDescent="0.2">
      <c r="A10003" t="str">
        <f t="shared" si="852"/>
        <v>NRBP1</v>
      </c>
      <c r="B10003" t="s">
        <v>161</v>
      </c>
      <c r="C10003">
        <v>27650868</v>
      </c>
      <c r="D10003" t="s">
        <v>8</v>
      </c>
      <c r="E10003">
        <v>24</v>
      </c>
      <c r="F10003" t="s">
        <v>12789</v>
      </c>
      <c r="G10003">
        <v>4.3715155088699997E-2</v>
      </c>
    </row>
    <row r="10004" spans="1:7" x14ac:dyDescent="0.2">
      <c r="A10004" t="str">
        <f t="shared" si="852"/>
        <v>NRBP1</v>
      </c>
      <c r="B10004" t="s">
        <v>161</v>
      </c>
      <c r="C10004">
        <v>27651498</v>
      </c>
      <c r="D10004" t="s">
        <v>8</v>
      </c>
      <c r="E10004">
        <v>24</v>
      </c>
      <c r="F10004" t="s">
        <v>12790</v>
      </c>
      <c r="G10004">
        <v>0.16224212089500001</v>
      </c>
    </row>
    <row r="10005" spans="1:7" x14ac:dyDescent="0.2">
      <c r="A10005" t="str">
        <f t="shared" si="852"/>
        <v>NRBP1</v>
      </c>
      <c r="B10005" t="s">
        <v>161</v>
      </c>
      <c r="C10005">
        <v>27651543</v>
      </c>
      <c r="D10005" t="s">
        <v>8</v>
      </c>
      <c r="E10005">
        <v>23</v>
      </c>
      <c r="F10005" t="s">
        <v>12791</v>
      </c>
      <c r="G10005">
        <v>1.7523566006</v>
      </c>
    </row>
    <row r="10006" spans="1:7" x14ac:dyDescent="0.2">
      <c r="A10006" t="str">
        <f t="shared" si="852"/>
        <v>NRBP1</v>
      </c>
      <c r="B10006" t="s">
        <v>161</v>
      </c>
      <c r="C10006">
        <v>27651668</v>
      </c>
      <c r="D10006" t="s">
        <v>8</v>
      </c>
      <c r="E10006">
        <v>24</v>
      </c>
      <c r="F10006" t="s">
        <v>12792</v>
      </c>
      <c r="G10006">
        <v>9.6897743733400002E-2</v>
      </c>
    </row>
    <row r="10007" spans="1:7" x14ac:dyDescent="0.2">
      <c r="A10007" t="str">
        <f t="shared" si="852"/>
        <v>NRBP1</v>
      </c>
      <c r="B10007" t="s">
        <v>161</v>
      </c>
      <c r="C10007">
        <v>27651681</v>
      </c>
      <c r="D10007" t="s">
        <v>8</v>
      </c>
      <c r="E10007">
        <v>24</v>
      </c>
      <c r="F10007" t="s">
        <v>12793</v>
      </c>
      <c r="G10007">
        <v>3.67522703008E-2</v>
      </c>
    </row>
    <row r="10008" spans="1:7" x14ac:dyDescent="0.2">
      <c r="A10008" t="str">
        <f t="shared" si="852"/>
        <v>NRBP1</v>
      </c>
      <c r="B10008" t="s">
        <v>161</v>
      </c>
      <c r="C10008">
        <v>27651763</v>
      </c>
      <c r="D10008" t="s">
        <v>8</v>
      </c>
      <c r="E10008">
        <v>24</v>
      </c>
      <c r="F10008" t="s">
        <v>12794</v>
      </c>
      <c r="G10008">
        <v>5.7576031004699997E-2</v>
      </c>
    </row>
    <row r="10009" spans="1:7" x14ac:dyDescent="0.2">
      <c r="A10009" t="str">
        <f t="shared" si="852"/>
        <v>NRBP1</v>
      </c>
      <c r="B10009" t="s">
        <v>161</v>
      </c>
      <c r="C10009">
        <v>27651773</v>
      </c>
      <c r="D10009" t="s">
        <v>8</v>
      </c>
      <c r="E10009">
        <v>24</v>
      </c>
      <c r="F10009" t="s">
        <v>12795</v>
      </c>
      <c r="G10009">
        <v>0.40631257861100001</v>
      </c>
    </row>
    <row r="10010" spans="1:7" x14ac:dyDescent="0.2">
      <c r="A10010" t="str">
        <f t="shared" si="852"/>
        <v>NRBP1</v>
      </c>
      <c r="B10010" t="s">
        <v>161</v>
      </c>
      <c r="C10010">
        <v>27650769</v>
      </c>
      <c r="D10010" t="s">
        <v>3</v>
      </c>
      <c r="E10010">
        <v>25</v>
      </c>
      <c r="F10010" t="s">
        <v>12796</v>
      </c>
      <c r="G10010">
        <v>-1.08119014817E-3</v>
      </c>
    </row>
    <row r="10011" spans="1:7" x14ac:dyDescent="0.2">
      <c r="A10011" t="str">
        <f t="shared" si="852"/>
        <v>NRBP1</v>
      </c>
      <c r="B10011" t="s">
        <v>161</v>
      </c>
      <c r="C10011">
        <v>27650755</v>
      </c>
      <c r="D10011" t="s">
        <v>3</v>
      </c>
      <c r="E10011">
        <v>27</v>
      </c>
      <c r="F10011" t="s">
        <v>12797</v>
      </c>
      <c r="G10011">
        <v>6.9617895207099998E-3</v>
      </c>
    </row>
    <row r="10012" spans="1:7" x14ac:dyDescent="0.2">
      <c r="A10012" t="str">
        <f t="shared" ref="A10012:A10029" si="853">"NRDE2"</f>
        <v>NRDE2</v>
      </c>
      <c r="B10012" t="s">
        <v>86</v>
      </c>
      <c r="C10012">
        <v>90798250</v>
      </c>
      <c r="D10012" t="s">
        <v>3</v>
      </c>
      <c r="E10012">
        <v>24</v>
      </c>
      <c r="F10012" t="s">
        <v>12798</v>
      </c>
      <c r="G10012">
        <v>0.165222852015</v>
      </c>
    </row>
    <row r="10013" spans="1:7" x14ac:dyDescent="0.2">
      <c r="A10013" t="str">
        <f t="shared" si="853"/>
        <v>NRDE2</v>
      </c>
      <c r="B10013" t="s">
        <v>86</v>
      </c>
      <c r="C10013">
        <v>90798201</v>
      </c>
      <c r="D10013" t="s">
        <v>3</v>
      </c>
      <c r="E10013">
        <v>22</v>
      </c>
      <c r="F10013" t="s">
        <v>12799</v>
      </c>
      <c r="G10013">
        <v>0.77543791630000003</v>
      </c>
    </row>
    <row r="10014" spans="1:7" x14ac:dyDescent="0.2">
      <c r="A10014" t="str">
        <f t="shared" si="853"/>
        <v>NRDE2</v>
      </c>
      <c r="B10014" t="s">
        <v>86</v>
      </c>
      <c r="C10014">
        <v>90798315</v>
      </c>
      <c r="D10014" t="s">
        <v>3</v>
      </c>
      <c r="E10014">
        <v>22</v>
      </c>
      <c r="F10014" t="s">
        <v>12800</v>
      </c>
      <c r="G10014">
        <v>0.51656013065999995</v>
      </c>
    </row>
    <row r="10015" spans="1:7" x14ac:dyDescent="0.2">
      <c r="A10015" t="str">
        <f t="shared" si="853"/>
        <v>NRDE2</v>
      </c>
      <c r="B10015" t="s">
        <v>86</v>
      </c>
      <c r="C10015">
        <v>90798201</v>
      </c>
      <c r="D10015" t="s">
        <v>3</v>
      </c>
      <c r="E10015">
        <v>24</v>
      </c>
      <c r="F10015" t="s">
        <v>12801</v>
      </c>
      <c r="G10015">
        <v>5.4408756181899998E-2</v>
      </c>
    </row>
    <row r="10016" spans="1:7" x14ac:dyDescent="0.2">
      <c r="A10016" t="str">
        <f t="shared" si="853"/>
        <v>NRDE2</v>
      </c>
      <c r="B10016" t="s">
        <v>86</v>
      </c>
      <c r="C10016">
        <v>90798265</v>
      </c>
      <c r="D10016" t="s">
        <v>3</v>
      </c>
      <c r="E10016">
        <v>23</v>
      </c>
      <c r="F10016" t="s">
        <v>12802</v>
      </c>
      <c r="G10016">
        <v>0.80063658306899999</v>
      </c>
    </row>
    <row r="10017" spans="1:7" x14ac:dyDescent="0.2">
      <c r="A10017" t="str">
        <f t="shared" si="853"/>
        <v>NRDE2</v>
      </c>
      <c r="B10017" t="s">
        <v>86</v>
      </c>
      <c r="C10017">
        <v>90798256</v>
      </c>
      <c r="D10017" t="s">
        <v>8</v>
      </c>
      <c r="E10017">
        <v>23</v>
      </c>
      <c r="F10017" t="s">
        <v>12803</v>
      </c>
      <c r="G10017">
        <v>1.1303120816900001</v>
      </c>
    </row>
    <row r="10018" spans="1:7" x14ac:dyDescent="0.2">
      <c r="A10018" t="str">
        <f t="shared" si="853"/>
        <v>NRDE2</v>
      </c>
      <c r="B10018" t="s">
        <v>86</v>
      </c>
      <c r="C10018">
        <v>90798282</v>
      </c>
      <c r="D10018" t="s">
        <v>8</v>
      </c>
      <c r="E10018">
        <v>24</v>
      </c>
      <c r="F10018" t="s">
        <v>12804</v>
      </c>
      <c r="G10018">
        <v>0.99039839395499996</v>
      </c>
    </row>
    <row r="10019" spans="1:7" x14ac:dyDescent="0.2">
      <c r="A10019" t="str">
        <f t="shared" si="853"/>
        <v>NRDE2</v>
      </c>
      <c r="B10019" t="s">
        <v>86</v>
      </c>
      <c r="C10019">
        <v>90798368</v>
      </c>
      <c r="D10019" t="s">
        <v>8</v>
      </c>
      <c r="E10019">
        <v>22</v>
      </c>
      <c r="F10019" t="s">
        <v>12805</v>
      </c>
      <c r="G10019">
        <v>2.1628313112800002E-2</v>
      </c>
    </row>
    <row r="10020" spans="1:7" x14ac:dyDescent="0.2">
      <c r="A10020" t="str">
        <f t="shared" si="853"/>
        <v>NRDE2</v>
      </c>
      <c r="B10020" t="s">
        <v>86</v>
      </c>
      <c r="C10020">
        <v>90798426</v>
      </c>
      <c r="D10020" t="s">
        <v>8</v>
      </c>
      <c r="E10020">
        <v>24</v>
      </c>
      <c r="F10020" t="s">
        <v>12806</v>
      </c>
      <c r="G10020">
        <v>0.14101683316399999</v>
      </c>
    </row>
    <row r="10021" spans="1:7" x14ac:dyDescent="0.2">
      <c r="A10021" t="str">
        <f t="shared" si="853"/>
        <v>NRDE2</v>
      </c>
      <c r="B10021" t="s">
        <v>86</v>
      </c>
      <c r="C10021">
        <v>90798221</v>
      </c>
      <c r="D10021" t="s">
        <v>3</v>
      </c>
      <c r="E10021">
        <v>24</v>
      </c>
      <c r="F10021" t="s">
        <v>12807</v>
      </c>
      <c r="G10021">
        <v>0.38021884866900002</v>
      </c>
    </row>
    <row r="10022" spans="1:7" x14ac:dyDescent="0.2">
      <c r="A10022" t="str">
        <f t="shared" si="853"/>
        <v>NRDE2</v>
      </c>
      <c r="B10022" t="s">
        <v>86</v>
      </c>
      <c r="C10022">
        <v>90798436</v>
      </c>
      <c r="D10022" t="s">
        <v>8</v>
      </c>
      <c r="E10022">
        <v>24</v>
      </c>
      <c r="F10022" t="s">
        <v>12808</v>
      </c>
      <c r="G10022">
        <v>0.42870662106500002</v>
      </c>
    </row>
    <row r="10023" spans="1:7" x14ac:dyDescent="0.2">
      <c r="A10023" t="str">
        <f t="shared" si="853"/>
        <v>NRDE2</v>
      </c>
      <c r="B10023" t="s">
        <v>86</v>
      </c>
      <c r="C10023">
        <v>90798516</v>
      </c>
      <c r="D10023" t="s">
        <v>8</v>
      </c>
      <c r="E10023">
        <v>23</v>
      </c>
      <c r="F10023" t="s">
        <v>12809</v>
      </c>
      <c r="G10023">
        <v>0.16710662828799999</v>
      </c>
    </row>
    <row r="10024" spans="1:7" x14ac:dyDescent="0.2">
      <c r="A10024" t="str">
        <f t="shared" si="853"/>
        <v>NRDE2</v>
      </c>
      <c r="B10024" t="s">
        <v>86</v>
      </c>
      <c r="C10024">
        <v>90798427</v>
      </c>
      <c r="D10024" t="s">
        <v>8</v>
      </c>
      <c r="E10024">
        <v>23</v>
      </c>
      <c r="F10024" t="s">
        <v>12810</v>
      </c>
      <c r="G10024">
        <v>8.5420057110100006E-2</v>
      </c>
    </row>
    <row r="10025" spans="1:7" x14ac:dyDescent="0.2">
      <c r="A10025" t="str">
        <f t="shared" si="853"/>
        <v>NRDE2</v>
      </c>
      <c r="B10025" t="s">
        <v>86</v>
      </c>
      <c r="C10025">
        <v>90798419</v>
      </c>
      <c r="D10025" t="s">
        <v>8</v>
      </c>
      <c r="E10025">
        <v>24</v>
      </c>
      <c r="F10025" t="s">
        <v>12811</v>
      </c>
      <c r="G10025">
        <v>0.47820889412500001</v>
      </c>
    </row>
    <row r="10026" spans="1:7" x14ac:dyDescent="0.2">
      <c r="A10026" t="str">
        <f t="shared" si="853"/>
        <v>NRDE2</v>
      </c>
      <c r="B10026" t="s">
        <v>86</v>
      </c>
      <c r="C10026">
        <v>90798389</v>
      </c>
      <c r="D10026" t="s">
        <v>8</v>
      </c>
      <c r="E10026">
        <v>24</v>
      </c>
      <c r="F10026" t="s">
        <v>12812</v>
      </c>
      <c r="G10026">
        <v>2.1254296311700002E-2</v>
      </c>
    </row>
    <row r="10027" spans="1:7" x14ac:dyDescent="0.2">
      <c r="A10027" t="str">
        <f t="shared" si="853"/>
        <v>NRDE2</v>
      </c>
      <c r="B10027" t="s">
        <v>86</v>
      </c>
      <c r="C10027">
        <v>90798368</v>
      </c>
      <c r="D10027" t="s">
        <v>8</v>
      </c>
      <c r="E10027">
        <v>24</v>
      </c>
      <c r="F10027" t="s">
        <v>12813</v>
      </c>
      <c r="G10027">
        <v>1.0881675887800001E-2</v>
      </c>
    </row>
    <row r="10028" spans="1:7" x14ac:dyDescent="0.2">
      <c r="A10028" t="str">
        <f t="shared" si="853"/>
        <v>NRDE2</v>
      </c>
      <c r="B10028" t="s">
        <v>86</v>
      </c>
      <c r="C10028">
        <v>90798231</v>
      </c>
      <c r="D10028" t="s">
        <v>8</v>
      </c>
      <c r="E10028">
        <v>24</v>
      </c>
      <c r="F10028" t="s">
        <v>12814</v>
      </c>
      <c r="G10028">
        <v>0.87928952435399998</v>
      </c>
    </row>
    <row r="10029" spans="1:7" x14ac:dyDescent="0.2">
      <c r="A10029" t="str">
        <f t="shared" si="853"/>
        <v>NRDE2</v>
      </c>
      <c r="B10029" t="s">
        <v>86</v>
      </c>
      <c r="C10029">
        <v>90798515</v>
      </c>
      <c r="D10029" t="s">
        <v>8</v>
      </c>
      <c r="E10029">
        <v>22</v>
      </c>
      <c r="F10029" t="s">
        <v>12815</v>
      </c>
      <c r="G10029">
        <v>0.27556120646799998</v>
      </c>
    </row>
    <row r="10030" spans="1:7" x14ac:dyDescent="0.2">
      <c r="A10030" t="str">
        <f t="shared" ref="A10030:A10046" si="854">"NRF1"</f>
        <v>NRF1</v>
      </c>
      <c r="B10030" t="s">
        <v>2</v>
      </c>
      <c r="C10030">
        <v>129270113</v>
      </c>
      <c r="D10030" t="s">
        <v>8</v>
      </c>
      <c r="E10030">
        <v>24</v>
      </c>
      <c r="F10030" t="s">
        <v>12816</v>
      </c>
      <c r="G10030">
        <v>0.17887693431599999</v>
      </c>
    </row>
    <row r="10031" spans="1:7" x14ac:dyDescent="0.2">
      <c r="A10031" t="str">
        <f t="shared" si="854"/>
        <v>NRF1</v>
      </c>
      <c r="B10031" t="s">
        <v>2</v>
      </c>
      <c r="C10031">
        <v>129251822</v>
      </c>
      <c r="D10031" t="s">
        <v>8</v>
      </c>
      <c r="E10031">
        <v>24</v>
      </c>
      <c r="F10031" t="s">
        <v>12817</v>
      </c>
      <c r="G10031">
        <v>5.0489657770499997E-2</v>
      </c>
    </row>
    <row r="10032" spans="1:7" x14ac:dyDescent="0.2">
      <c r="A10032" t="str">
        <f t="shared" si="854"/>
        <v>NRF1</v>
      </c>
      <c r="B10032" t="s">
        <v>2</v>
      </c>
      <c r="C10032">
        <v>129251592</v>
      </c>
      <c r="D10032" t="s">
        <v>8</v>
      </c>
      <c r="E10032">
        <v>23</v>
      </c>
      <c r="F10032" t="s">
        <v>12818</v>
      </c>
      <c r="G10032">
        <v>1.3219354765</v>
      </c>
    </row>
    <row r="10033" spans="1:7" x14ac:dyDescent="0.2">
      <c r="A10033" t="str">
        <f t="shared" si="854"/>
        <v>NRF1</v>
      </c>
      <c r="B10033" t="s">
        <v>2</v>
      </c>
      <c r="C10033">
        <v>129270035</v>
      </c>
      <c r="D10033" t="s">
        <v>3</v>
      </c>
      <c r="E10033">
        <v>23</v>
      </c>
      <c r="F10033" t="s">
        <v>12819</v>
      </c>
      <c r="G10033">
        <v>3.7707568296999998E-2</v>
      </c>
    </row>
    <row r="10034" spans="1:7" x14ac:dyDescent="0.2">
      <c r="A10034" t="str">
        <f t="shared" si="854"/>
        <v>NRF1</v>
      </c>
      <c r="B10034" t="s">
        <v>2</v>
      </c>
      <c r="C10034">
        <v>129251677</v>
      </c>
      <c r="D10034" t="s">
        <v>3</v>
      </c>
      <c r="E10034">
        <v>22</v>
      </c>
      <c r="F10034" t="s">
        <v>12820</v>
      </c>
      <c r="G10034">
        <v>0.70690530444900002</v>
      </c>
    </row>
    <row r="10035" spans="1:7" x14ac:dyDescent="0.2">
      <c r="A10035" t="str">
        <f t="shared" si="854"/>
        <v>NRF1</v>
      </c>
      <c r="B10035" t="s">
        <v>2</v>
      </c>
      <c r="C10035">
        <v>129251672</v>
      </c>
      <c r="D10035" t="s">
        <v>3</v>
      </c>
      <c r="E10035">
        <v>21</v>
      </c>
      <c r="F10035" t="s">
        <v>12821</v>
      </c>
      <c r="G10035">
        <v>0.61830759835600002</v>
      </c>
    </row>
    <row r="10036" spans="1:7" x14ac:dyDescent="0.2">
      <c r="A10036" t="str">
        <f t="shared" si="854"/>
        <v>NRF1</v>
      </c>
      <c r="B10036" t="s">
        <v>2</v>
      </c>
      <c r="C10036">
        <v>129251610</v>
      </c>
      <c r="D10036" t="s">
        <v>3</v>
      </c>
      <c r="E10036">
        <v>22</v>
      </c>
      <c r="F10036" t="s">
        <v>12822</v>
      </c>
      <c r="G10036">
        <v>0.37691180455399997</v>
      </c>
    </row>
    <row r="10037" spans="1:7" x14ac:dyDescent="0.2">
      <c r="A10037" t="str">
        <f t="shared" si="854"/>
        <v>NRF1</v>
      </c>
      <c r="B10037" t="s">
        <v>2</v>
      </c>
      <c r="C10037">
        <v>129251577</v>
      </c>
      <c r="D10037" t="s">
        <v>3</v>
      </c>
      <c r="E10037">
        <v>24</v>
      </c>
      <c r="F10037" t="s">
        <v>12823</v>
      </c>
      <c r="G10037">
        <v>0.97115921904699998</v>
      </c>
    </row>
    <row r="10038" spans="1:7" x14ac:dyDescent="0.2">
      <c r="A10038" t="str">
        <f t="shared" si="854"/>
        <v>NRF1</v>
      </c>
      <c r="B10038" t="s">
        <v>2</v>
      </c>
      <c r="C10038">
        <v>129270040</v>
      </c>
      <c r="D10038" t="s">
        <v>3</v>
      </c>
      <c r="E10038">
        <v>25</v>
      </c>
      <c r="F10038" t="s">
        <v>12824</v>
      </c>
      <c r="G10038">
        <v>9.9040031227299999E-2</v>
      </c>
    </row>
    <row r="10039" spans="1:7" x14ac:dyDescent="0.2">
      <c r="A10039" t="str">
        <f t="shared" si="854"/>
        <v>NRF1</v>
      </c>
      <c r="B10039" t="s">
        <v>2</v>
      </c>
      <c r="C10039">
        <v>129270182</v>
      </c>
      <c r="D10039" t="s">
        <v>3</v>
      </c>
      <c r="E10039">
        <v>26</v>
      </c>
      <c r="F10039" t="s">
        <v>12825</v>
      </c>
      <c r="G10039">
        <v>-3.52963574973E-2</v>
      </c>
    </row>
    <row r="10040" spans="1:7" x14ac:dyDescent="0.2">
      <c r="A10040" t="str">
        <f t="shared" si="854"/>
        <v>NRF1</v>
      </c>
      <c r="B10040" t="s">
        <v>2</v>
      </c>
      <c r="C10040">
        <v>129251806</v>
      </c>
      <c r="D10040" t="s">
        <v>8</v>
      </c>
      <c r="E10040">
        <v>24</v>
      </c>
      <c r="F10040" t="s">
        <v>12826</v>
      </c>
      <c r="G10040">
        <v>0.39482477871299998</v>
      </c>
    </row>
    <row r="10041" spans="1:7" x14ac:dyDescent="0.2">
      <c r="A10041" t="str">
        <f t="shared" si="854"/>
        <v>NRF1</v>
      </c>
      <c r="B10041" t="s">
        <v>2</v>
      </c>
      <c r="C10041">
        <v>129269885</v>
      </c>
      <c r="D10041" t="s">
        <v>8</v>
      </c>
      <c r="E10041">
        <v>24</v>
      </c>
      <c r="F10041" t="s">
        <v>12827</v>
      </c>
      <c r="G10041">
        <v>-3.8493285912900001E-2</v>
      </c>
    </row>
    <row r="10042" spans="1:7" x14ac:dyDescent="0.2">
      <c r="A10042" t="str">
        <f t="shared" si="854"/>
        <v>NRF1</v>
      </c>
      <c r="B10042" t="s">
        <v>2</v>
      </c>
      <c r="C10042">
        <v>129269947</v>
      </c>
      <c r="D10042" t="s">
        <v>8</v>
      </c>
      <c r="E10042">
        <v>24</v>
      </c>
      <c r="F10042" t="s">
        <v>12828</v>
      </c>
      <c r="G10042">
        <v>-9.51836542577E-3</v>
      </c>
    </row>
    <row r="10043" spans="1:7" x14ac:dyDescent="0.2">
      <c r="A10043" t="str">
        <f t="shared" si="854"/>
        <v>NRF1</v>
      </c>
      <c r="B10043" t="s">
        <v>2</v>
      </c>
      <c r="C10043">
        <v>129270009</v>
      </c>
      <c r="D10043" t="s">
        <v>8</v>
      </c>
      <c r="E10043">
        <v>25</v>
      </c>
      <c r="F10043" t="s">
        <v>12829</v>
      </c>
      <c r="G10043">
        <v>7.2975746793899995E-2</v>
      </c>
    </row>
    <row r="10044" spans="1:7" x14ac:dyDescent="0.2">
      <c r="A10044" t="str">
        <f t="shared" si="854"/>
        <v>NRF1</v>
      </c>
      <c r="B10044" t="s">
        <v>2</v>
      </c>
      <c r="C10044">
        <v>129270048</v>
      </c>
      <c r="D10044" t="s">
        <v>8</v>
      </c>
      <c r="E10044">
        <v>25</v>
      </c>
      <c r="F10044" t="s">
        <v>12830</v>
      </c>
      <c r="G10044">
        <v>-1.37162425593E-2</v>
      </c>
    </row>
    <row r="10045" spans="1:7" x14ac:dyDescent="0.2">
      <c r="A10045" t="str">
        <f t="shared" si="854"/>
        <v>NRF1</v>
      </c>
      <c r="B10045" t="s">
        <v>2</v>
      </c>
      <c r="C10045">
        <v>129270098</v>
      </c>
      <c r="D10045" t="s">
        <v>8</v>
      </c>
      <c r="E10045">
        <v>26</v>
      </c>
      <c r="F10045" t="s">
        <v>12831</v>
      </c>
      <c r="G10045">
        <v>4.3833970625699999E-2</v>
      </c>
    </row>
    <row r="10046" spans="1:7" x14ac:dyDescent="0.2">
      <c r="A10046" t="str">
        <f t="shared" si="854"/>
        <v>NRF1</v>
      </c>
      <c r="B10046" t="s">
        <v>2</v>
      </c>
      <c r="C10046">
        <v>129270191</v>
      </c>
      <c r="D10046" t="s">
        <v>8</v>
      </c>
      <c r="E10046">
        <v>26</v>
      </c>
      <c r="F10046" t="s">
        <v>12832</v>
      </c>
      <c r="G10046">
        <v>3.1417813936699998E-2</v>
      </c>
    </row>
    <row r="10047" spans="1:7" x14ac:dyDescent="0.2">
      <c r="A10047" t="str">
        <f t="shared" ref="A10047:A10056" si="855">"NSDHL"</f>
        <v>NSDHL</v>
      </c>
      <c r="B10047" t="s">
        <v>172</v>
      </c>
      <c r="C10047">
        <v>151999582</v>
      </c>
      <c r="D10047" t="s">
        <v>8</v>
      </c>
      <c r="E10047">
        <v>24</v>
      </c>
      <c r="F10047" t="s">
        <v>12833</v>
      </c>
      <c r="G10047">
        <v>0.53620414893299995</v>
      </c>
    </row>
    <row r="10048" spans="1:7" x14ac:dyDescent="0.2">
      <c r="A10048" t="str">
        <f t="shared" si="855"/>
        <v>NSDHL</v>
      </c>
      <c r="B10048" t="s">
        <v>172</v>
      </c>
      <c r="C10048">
        <v>151999595</v>
      </c>
      <c r="D10048" t="s">
        <v>8</v>
      </c>
      <c r="E10048">
        <v>23</v>
      </c>
      <c r="F10048" t="s">
        <v>12834</v>
      </c>
      <c r="G10048">
        <v>0.94839017697500005</v>
      </c>
    </row>
    <row r="10049" spans="1:7" x14ac:dyDescent="0.2">
      <c r="A10049" t="str">
        <f t="shared" si="855"/>
        <v>NSDHL</v>
      </c>
      <c r="B10049" t="s">
        <v>172</v>
      </c>
      <c r="C10049">
        <v>151999574</v>
      </c>
      <c r="D10049" t="s">
        <v>8</v>
      </c>
      <c r="E10049">
        <v>24</v>
      </c>
      <c r="F10049" t="s">
        <v>12835</v>
      </c>
      <c r="G10049">
        <v>0.64289728188399997</v>
      </c>
    </row>
    <row r="10050" spans="1:7" x14ac:dyDescent="0.2">
      <c r="A10050" t="str">
        <f t="shared" si="855"/>
        <v>NSDHL</v>
      </c>
      <c r="B10050" t="s">
        <v>172</v>
      </c>
      <c r="C10050">
        <v>151999537</v>
      </c>
      <c r="D10050" t="s">
        <v>8</v>
      </c>
      <c r="E10050">
        <v>24</v>
      </c>
      <c r="F10050" t="s">
        <v>12836</v>
      </c>
      <c r="G10050">
        <v>8.4107290694699993E-2</v>
      </c>
    </row>
    <row r="10051" spans="1:7" x14ac:dyDescent="0.2">
      <c r="A10051" t="str">
        <f t="shared" si="855"/>
        <v>NSDHL</v>
      </c>
      <c r="B10051" t="s">
        <v>172</v>
      </c>
      <c r="C10051">
        <v>151999611</v>
      </c>
      <c r="D10051" t="s">
        <v>8</v>
      </c>
      <c r="E10051">
        <v>24</v>
      </c>
      <c r="F10051" t="s">
        <v>12837</v>
      </c>
      <c r="G10051">
        <v>1.4087125411400001</v>
      </c>
    </row>
    <row r="10052" spans="1:7" x14ac:dyDescent="0.2">
      <c r="A10052" t="str">
        <f t="shared" si="855"/>
        <v>NSDHL</v>
      </c>
      <c r="B10052" t="s">
        <v>172</v>
      </c>
      <c r="C10052">
        <v>151999643</v>
      </c>
      <c r="D10052" t="s">
        <v>8</v>
      </c>
      <c r="E10052">
        <v>24</v>
      </c>
      <c r="F10052" t="s">
        <v>12838</v>
      </c>
      <c r="G10052">
        <v>0.63576844592600001</v>
      </c>
    </row>
    <row r="10053" spans="1:7" x14ac:dyDescent="0.2">
      <c r="A10053" t="str">
        <f t="shared" si="855"/>
        <v>NSDHL</v>
      </c>
      <c r="B10053" t="s">
        <v>172</v>
      </c>
      <c r="C10053">
        <v>151999661</v>
      </c>
      <c r="D10053" t="s">
        <v>8</v>
      </c>
      <c r="E10053">
        <v>24</v>
      </c>
      <c r="F10053" t="s">
        <v>12839</v>
      </c>
      <c r="G10053">
        <v>0.17904910029599999</v>
      </c>
    </row>
    <row r="10054" spans="1:7" x14ac:dyDescent="0.2">
      <c r="A10054" t="str">
        <f t="shared" si="855"/>
        <v>NSDHL</v>
      </c>
      <c r="B10054" t="s">
        <v>172</v>
      </c>
      <c r="C10054">
        <v>151999747</v>
      </c>
      <c r="D10054" t="s">
        <v>8</v>
      </c>
      <c r="E10054">
        <v>23</v>
      </c>
      <c r="F10054" t="s">
        <v>12840</v>
      </c>
      <c r="G10054">
        <v>0.110229855773</v>
      </c>
    </row>
    <row r="10055" spans="1:7" x14ac:dyDescent="0.2">
      <c r="A10055" t="str">
        <f t="shared" si="855"/>
        <v>NSDHL</v>
      </c>
      <c r="B10055" t="s">
        <v>172</v>
      </c>
      <c r="C10055">
        <v>151999763</v>
      </c>
      <c r="D10055" t="s">
        <v>8</v>
      </c>
      <c r="E10055">
        <v>23</v>
      </c>
      <c r="F10055" t="s">
        <v>12841</v>
      </c>
      <c r="G10055">
        <v>6.6728532456499998E-2</v>
      </c>
    </row>
    <row r="10056" spans="1:7" x14ac:dyDescent="0.2">
      <c r="A10056" t="str">
        <f t="shared" si="855"/>
        <v>NSDHL</v>
      </c>
      <c r="B10056" t="s">
        <v>172</v>
      </c>
      <c r="C10056">
        <v>151999521</v>
      </c>
      <c r="D10056" t="s">
        <v>8</v>
      </c>
      <c r="E10056">
        <v>22</v>
      </c>
      <c r="F10056" t="s">
        <v>12842</v>
      </c>
      <c r="G10056">
        <v>-1.85532881313E-2</v>
      </c>
    </row>
    <row r="10057" spans="1:7" x14ac:dyDescent="0.2">
      <c r="A10057" t="str">
        <f t="shared" ref="A10057:A10066" si="856">"NSMCE1"</f>
        <v>NSMCE1</v>
      </c>
      <c r="B10057" t="s">
        <v>273</v>
      </c>
      <c r="C10057">
        <v>27280131</v>
      </c>
      <c r="D10057" t="s">
        <v>8</v>
      </c>
      <c r="E10057">
        <v>23</v>
      </c>
      <c r="F10057" t="s">
        <v>12843</v>
      </c>
      <c r="G10057">
        <v>0.103882554807</v>
      </c>
    </row>
    <row r="10058" spans="1:7" x14ac:dyDescent="0.2">
      <c r="A10058" t="str">
        <f t="shared" si="856"/>
        <v>NSMCE1</v>
      </c>
      <c r="B10058" t="s">
        <v>273</v>
      </c>
      <c r="C10058">
        <v>27280061</v>
      </c>
      <c r="D10058" t="s">
        <v>8</v>
      </c>
      <c r="E10058">
        <v>24</v>
      </c>
      <c r="F10058" t="s">
        <v>12844</v>
      </c>
      <c r="G10058">
        <v>0.64395133387900005</v>
      </c>
    </row>
    <row r="10059" spans="1:7" x14ac:dyDescent="0.2">
      <c r="A10059" t="str">
        <f t="shared" si="856"/>
        <v>NSMCE1</v>
      </c>
      <c r="B10059" t="s">
        <v>273</v>
      </c>
      <c r="C10059">
        <v>27279885</v>
      </c>
      <c r="D10059" t="s">
        <v>3</v>
      </c>
      <c r="E10059">
        <v>24</v>
      </c>
      <c r="F10059" t="s">
        <v>12845</v>
      </c>
      <c r="G10059">
        <v>0.124953476287</v>
      </c>
    </row>
    <row r="10060" spans="1:7" x14ac:dyDescent="0.2">
      <c r="A10060" t="str">
        <f t="shared" si="856"/>
        <v>NSMCE1</v>
      </c>
      <c r="B10060" t="s">
        <v>273</v>
      </c>
      <c r="C10060">
        <v>27279963</v>
      </c>
      <c r="D10060" t="s">
        <v>3</v>
      </c>
      <c r="E10060">
        <v>24</v>
      </c>
      <c r="F10060" t="s">
        <v>12846</v>
      </c>
      <c r="G10060">
        <v>0.38229163467799998</v>
      </c>
    </row>
    <row r="10061" spans="1:7" x14ac:dyDescent="0.2">
      <c r="A10061" t="str">
        <f t="shared" si="856"/>
        <v>NSMCE1</v>
      </c>
      <c r="B10061" t="s">
        <v>273</v>
      </c>
      <c r="C10061">
        <v>27280002</v>
      </c>
      <c r="D10061" t="s">
        <v>3</v>
      </c>
      <c r="E10061">
        <v>24</v>
      </c>
      <c r="F10061" t="s">
        <v>12847</v>
      </c>
      <c r="G10061">
        <v>1.00125680849</v>
      </c>
    </row>
    <row r="10062" spans="1:7" x14ac:dyDescent="0.2">
      <c r="A10062" t="str">
        <f t="shared" si="856"/>
        <v>NSMCE1</v>
      </c>
      <c r="B10062" t="s">
        <v>273</v>
      </c>
      <c r="C10062">
        <v>27280012</v>
      </c>
      <c r="D10062" t="s">
        <v>3</v>
      </c>
      <c r="E10062">
        <v>23</v>
      </c>
      <c r="F10062" t="s">
        <v>12848</v>
      </c>
      <c r="G10062">
        <v>1.35479185764</v>
      </c>
    </row>
    <row r="10063" spans="1:7" x14ac:dyDescent="0.2">
      <c r="A10063" t="str">
        <f t="shared" si="856"/>
        <v>NSMCE1</v>
      </c>
      <c r="B10063" t="s">
        <v>273</v>
      </c>
      <c r="C10063">
        <v>27280050</v>
      </c>
      <c r="D10063" t="s">
        <v>3</v>
      </c>
      <c r="E10063">
        <v>22</v>
      </c>
      <c r="F10063" t="s">
        <v>12849</v>
      </c>
      <c r="G10063">
        <v>7.2127717643799993E-2</v>
      </c>
    </row>
    <row r="10064" spans="1:7" x14ac:dyDescent="0.2">
      <c r="A10064" t="str">
        <f t="shared" si="856"/>
        <v>NSMCE1</v>
      </c>
      <c r="B10064" t="s">
        <v>273</v>
      </c>
      <c r="C10064">
        <v>27280132</v>
      </c>
      <c r="D10064" t="s">
        <v>3</v>
      </c>
      <c r="E10064">
        <v>21</v>
      </c>
      <c r="F10064" t="s">
        <v>12850</v>
      </c>
      <c r="G10064">
        <v>1.32887058143E-2</v>
      </c>
    </row>
    <row r="10065" spans="1:7" x14ac:dyDescent="0.2">
      <c r="A10065" t="str">
        <f t="shared" si="856"/>
        <v>NSMCE1</v>
      </c>
      <c r="B10065" t="s">
        <v>273</v>
      </c>
      <c r="C10065">
        <v>27279850</v>
      </c>
      <c r="D10065" t="s">
        <v>3</v>
      </c>
      <c r="E10065">
        <v>22</v>
      </c>
      <c r="F10065" t="s">
        <v>12851</v>
      </c>
      <c r="G10065">
        <v>-3.9643512991899997E-3</v>
      </c>
    </row>
    <row r="10066" spans="1:7" x14ac:dyDescent="0.2">
      <c r="A10066" t="str">
        <f t="shared" si="856"/>
        <v>NSMCE1</v>
      </c>
      <c r="B10066" t="s">
        <v>273</v>
      </c>
      <c r="C10066">
        <v>27280116</v>
      </c>
      <c r="D10066" t="s">
        <v>8</v>
      </c>
      <c r="E10066">
        <v>21</v>
      </c>
      <c r="F10066" t="s">
        <v>12852</v>
      </c>
      <c r="G10066">
        <v>8.84961971293E-2</v>
      </c>
    </row>
    <row r="10067" spans="1:7" x14ac:dyDescent="0.2">
      <c r="A10067" t="str">
        <f t="shared" ref="A10067:A10075" si="857">"NSMCE4A"</f>
        <v>NSMCE4A</v>
      </c>
      <c r="B10067" t="s">
        <v>372</v>
      </c>
      <c r="C10067">
        <v>123734705</v>
      </c>
      <c r="D10067" t="s">
        <v>8</v>
      </c>
      <c r="E10067">
        <v>23</v>
      </c>
      <c r="F10067" t="s">
        <v>12853</v>
      </c>
      <c r="G10067">
        <v>0.48685716228800002</v>
      </c>
    </row>
    <row r="10068" spans="1:7" x14ac:dyDescent="0.2">
      <c r="A10068" t="str">
        <f t="shared" si="857"/>
        <v>NSMCE4A</v>
      </c>
      <c r="B10068" t="s">
        <v>372</v>
      </c>
      <c r="C10068">
        <v>123734632</v>
      </c>
      <c r="D10068" t="s">
        <v>8</v>
      </c>
      <c r="E10068">
        <v>24</v>
      </c>
      <c r="F10068" t="s">
        <v>12854</v>
      </c>
      <c r="G10068">
        <v>3.1007293389999999E-2</v>
      </c>
    </row>
    <row r="10069" spans="1:7" x14ac:dyDescent="0.2">
      <c r="A10069" t="str">
        <f t="shared" si="857"/>
        <v>NSMCE4A</v>
      </c>
      <c r="B10069" t="s">
        <v>372</v>
      </c>
      <c r="C10069">
        <v>123734496</v>
      </c>
      <c r="D10069" t="s">
        <v>3</v>
      </c>
      <c r="E10069">
        <v>24</v>
      </c>
      <c r="F10069" t="s">
        <v>12855</v>
      </c>
      <c r="G10069">
        <v>0.77982785787200004</v>
      </c>
    </row>
    <row r="10070" spans="1:7" x14ac:dyDescent="0.2">
      <c r="A10070" t="str">
        <f t="shared" si="857"/>
        <v>NSMCE4A</v>
      </c>
      <c r="B10070" t="s">
        <v>372</v>
      </c>
      <c r="C10070">
        <v>123734775</v>
      </c>
      <c r="D10070" t="s">
        <v>8</v>
      </c>
      <c r="E10070">
        <v>24</v>
      </c>
      <c r="F10070" t="s">
        <v>12856</v>
      </c>
      <c r="G10070">
        <v>1.2494224791499999</v>
      </c>
    </row>
    <row r="10071" spans="1:7" x14ac:dyDescent="0.2">
      <c r="A10071" t="str">
        <f t="shared" si="857"/>
        <v>NSMCE4A</v>
      </c>
      <c r="B10071" t="s">
        <v>372</v>
      </c>
      <c r="C10071">
        <v>123734492</v>
      </c>
      <c r="D10071" t="s">
        <v>8</v>
      </c>
      <c r="E10071">
        <v>22</v>
      </c>
      <c r="F10071" t="s">
        <v>12857</v>
      </c>
      <c r="G10071">
        <v>0.97074966297599996</v>
      </c>
    </row>
    <row r="10072" spans="1:7" x14ac:dyDescent="0.2">
      <c r="A10072" t="str">
        <f t="shared" si="857"/>
        <v>NSMCE4A</v>
      </c>
      <c r="B10072" t="s">
        <v>372</v>
      </c>
      <c r="C10072">
        <v>123734738</v>
      </c>
      <c r="D10072" t="s">
        <v>3</v>
      </c>
      <c r="E10072">
        <v>24</v>
      </c>
      <c r="F10072" t="s">
        <v>12858</v>
      </c>
      <c r="G10072">
        <v>0.55352357908200001</v>
      </c>
    </row>
    <row r="10073" spans="1:7" x14ac:dyDescent="0.2">
      <c r="A10073" t="str">
        <f t="shared" si="857"/>
        <v>NSMCE4A</v>
      </c>
      <c r="B10073" t="s">
        <v>372</v>
      </c>
      <c r="C10073">
        <v>123734548</v>
      </c>
      <c r="D10073" t="s">
        <v>3</v>
      </c>
      <c r="E10073">
        <v>23</v>
      </c>
      <c r="F10073" t="s">
        <v>12859</v>
      </c>
      <c r="G10073">
        <v>0.49252490882099997</v>
      </c>
    </row>
    <row r="10074" spans="1:7" x14ac:dyDescent="0.2">
      <c r="A10074" t="str">
        <f t="shared" si="857"/>
        <v>NSMCE4A</v>
      </c>
      <c r="B10074" t="s">
        <v>372</v>
      </c>
      <c r="C10074">
        <v>123734475</v>
      </c>
      <c r="D10074" t="s">
        <v>3</v>
      </c>
      <c r="E10074">
        <v>22</v>
      </c>
      <c r="F10074" t="s">
        <v>12860</v>
      </c>
      <c r="G10074">
        <v>0.65063382167999995</v>
      </c>
    </row>
    <row r="10075" spans="1:7" x14ac:dyDescent="0.2">
      <c r="A10075" t="str">
        <f t="shared" si="857"/>
        <v>NSMCE4A</v>
      </c>
      <c r="B10075" t="s">
        <v>372</v>
      </c>
      <c r="C10075">
        <v>123734489</v>
      </c>
      <c r="D10075" t="s">
        <v>3</v>
      </c>
      <c r="E10075">
        <v>23</v>
      </c>
      <c r="F10075" t="s">
        <v>12861</v>
      </c>
      <c r="G10075">
        <v>0.27012352738899997</v>
      </c>
    </row>
    <row r="10076" spans="1:7" x14ac:dyDescent="0.2">
      <c r="A10076" t="str">
        <f t="shared" ref="A10076:A10089" si="858">"NSRP1"</f>
        <v>NSRP1</v>
      </c>
      <c r="B10076" t="s">
        <v>484</v>
      </c>
      <c r="C10076">
        <v>28443902</v>
      </c>
      <c r="D10076" t="s">
        <v>8</v>
      </c>
      <c r="E10076">
        <v>22</v>
      </c>
      <c r="F10076" t="s">
        <v>12862</v>
      </c>
      <c r="G10076">
        <v>1.3570444456599999</v>
      </c>
    </row>
    <row r="10077" spans="1:7" x14ac:dyDescent="0.2">
      <c r="A10077" t="str">
        <f t="shared" si="858"/>
        <v>NSRP1</v>
      </c>
      <c r="B10077" t="s">
        <v>484</v>
      </c>
      <c r="C10077">
        <v>28443754</v>
      </c>
      <c r="D10077" t="s">
        <v>3</v>
      </c>
      <c r="E10077">
        <v>23</v>
      </c>
      <c r="F10077" t="s">
        <v>12863</v>
      </c>
      <c r="G10077">
        <v>-1.22760329544E-3</v>
      </c>
    </row>
    <row r="10078" spans="1:7" x14ac:dyDescent="0.2">
      <c r="A10078" t="str">
        <f t="shared" si="858"/>
        <v>NSRP1</v>
      </c>
      <c r="B10078" t="s">
        <v>484</v>
      </c>
      <c r="C10078">
        <v>28443777</v>
      </c>
      <c r="D10078" t="s">
        <v>3</v>
      </c>
      <c r="E10078">
        <v>22</v>
      </c>
      <c r="F10078" t="s">
        <v>12864</v>
      </c>
      <c r="G10078">
        <v>-2.3198105365800002E-2</v>
      </c>
    </row>
    <row r="10079" spans="1:7" x14ac:dyDescent="0.2">
      <c r="A10079" t="str">
        <f t="shared" si="858"/>
        <v>NSRP1</v>
      </c>
      <c r="B10079" t="s">
        <v>484</v>
      </c>
      <c r="C10079">
        <v>28443754</v>
      </c>
      <c r="D10079" t="s">
        <v>3</v>
      </c>
      <c r="E10079">
        <v>24</v>
      </c>
      <c r="F10079" t="s">
        <v>12865</v>
      </c>
      <c r="G10079">
        <v>3.4615047354399999E-3</v>
      </c>
    </row>
    <row r="10080" spans="1:7" x14ac:dyDescent="0.2">
      <c r="A10080" t="str">
        <f t="shared" si="858"/>
        <v>NSRP1</v>
      </c>
      <c r="B10080" t="s">
        <v>484</v>
      </c>
      <c r="C10080">
        <v>28443949</v>
      </c>
      <c r="D10080" t="s">
        <v>8</v>
      </c>
      <c r="E10080">
        <v>22</v>
      </c>
      <c r="F10080" t="s">
        <v>12866</v>
      </c>
      <c r="G10080">
        <v>3.9924000436600002E-3</v>
      </c>
    </row>
    <row r="10081" spans="1:7" x14ac:dyDescent="0.2">
      <c r="A10081" t="str">
        <f t="shared" si="858"/>
        <v>NSRP1</v>
      </c>
      <c r="B10081" t="s">
        <v>484</v>
      </c>
      <c r="C10081">
        <v>28443853</v>
      </c>
      <c r="D10081" t="s">
        <v>8</v>
      </c>
      <c r="E10081">
        <v>24</v>
      </c>
      <c r="F10081" t="s">
        <v>12867</v>
      </c>
      <c r="G10081">
        <v>0.60224225081500005</v>
      </c>
    </row>
    <row r="10082" spans="1:7" x14ac:dyDescent="0.2">
      <c r="A10082" t="str">
        <f t="shared" si="858"/>
        <v>NSRP1</v>
      </c>
      <c r="B10082" t="s">
        <v>484</v>
      </c>
      <c r="C10082">
        <v>28443783</v>
      </c>
      <c r="D10082" t="s">
        <v>3</v>
      </c>
      <c r="E10082">
        <v>21</v>
      </c>
      <c r="F10082" t="s">
        <v>12868</v>
      </c>
      <c r="G10082">
        <v>-5.81757676429E-2</v>
      </c>
    </row>
    <row r="10083" spans="1:7" x14ac:dyDescent="0.2">
      <c r="A10083" t="str">
        <f t="shared" si="858"/>
        <v>NSRP1</v>
      </c>
      <c r="B10083" t="s">
        <v>484</v>
      </c>
      <c r="C10083">
        <v>28443834</v>
      </c>
      <c r="D10083" t="s">
        <v>8</v>
      </c>
      <c r="E10083">
        <v>24</v>
      </c>
      <c r="F10083" t="s">
        <v>12869</v>
      </c>
      <c r="G10083">
        <v>0.83724214323199997</v>
      </c>
    </row>
    <row r="10084" spans="1:7" x14ac:dyDescent="0.2">
      <c r="A10084" t="str">
        <f t="shared" si="858"/>
        <v>NSRP1</v>
      </c>
      <c r="B10084" t="s">
        <v>484</v>
      </c>
      <c r="C10084">
        <v>28443811</v>
      </c>
      <c r="D10084" t="s">
        <v>8</v>
      </c>
      <c r="E10084">
        <v>23</v>
      </c>
      <c r="F10084" t="s">
        <v>12870</v>
      </c>
      <c r="G10084">
        <v>0.16508176865800001</v>
      </c>
    </row>
    <row r="10085" spans="1:7" x14ac:dyDescent="0.2">
      <c r="A10085" t="str">
        <f t="shared" si="858"/>
        <v>NSRP1</v>
      </c>
      <c r="B10085" t="s">
        <v>484</v>
      </c>
      <c r="C10085">
        <v>28443835</v>
      </c>
      <c r="D10085" t="s">
        <v>3</v>
      </c>
      <c r="E10085">
        <v>23</v>
      </c>
      <c r="F10085" t="s">
        <v>12871</v>
      </c>
      <c r="G10085">
        <v>0.80571341111100003</v>
      </c>
    </row>
    <row r="10086" spans="1:7" x14ac:dyDescent="0.2">
      <c r="A10086" t="str">
        <f t="shared" si="858"/>
        <v>NSRP1</v>
      </c>
      <c r="B10086" t="s">
        <v>484</v>
      </c>
      <c r="C10086">
        <v>28443783</v>
      </c>
      <c r="D10086" t="s">
        <v>3</v>
      </c>
      <c r="E10086">
        <v>24</v>
      </c>
      <c r="F10086" t="s">
        <v>12872</v>
      </c>
      <c r="G10086">
        <v>6.1573182721700002E-2</v>
      </c>
    </row>
    <row r="10087" spans="1:7" x14ac:dyDescent="0.2">
      <c r="A10087" t="str">
        <f t="shared" si="858"/>
        <v>NSRP1</v>
      </c>
      <c r="B10087" t="s">
        <v>484</v>
      </c>
      <c r="C10087">
        <v>28443776</v>
      </c>
      <c r="D10087" t="s">
        <v>3</v>
      </c>
      <c r="E10087">
        <v>23</v>
      </c>
      <c r="F10087" t="s">
        <v>12873</v>
      </c>
      <c r="G10087">
        <v>-2.6656379246600002E-2</v>
      </c>
    </row>
    <row r="10088" spans="1:7" x14ac:dyDescent="0.2">
      <c r="A10088" t="str">
        <f t="shared" si="858"/>
        <v>NSRP1</v>
      </c>
      <c r="B10088" t="s">
        <v>484</v>
      </c>
      <c r="C10088">
        <v>28443966</v>
      </c>
      <c r="D10088" t="s">
        <v>8</v>
      </c>
      <c r="E10088">
        <v>24</v>
      </c>
      <c r="F10088" t="s">
        <v>12874</v>
      </c>
      <c r="G10088">
        <v>1.7377486522299999E-3</v>
      </c>
    </row>
    <row r="10089" spans="1:7" x14ac:dyDescent="0.2">
      <c r="A10089" t="str">
        <f t="shared" si="858"/>
        <v>NSRP1</v>
      </c>
      <c r="B10089" t="s">
        <v>484</v>
      </c>
      <c r="C10089">
        <v>28443992</v>
      </c>
      <c r="D10089" t="s">
        <v>8</v>
      </c>
      <c r="E10089">
        <v>24</v>
      </c>
      <c r="F10089" t="s">
        <v>12875</v>
      </c>
      <c r="G10089">
        <v>0.41943369537800002</v>
      </c>
    </row>
    <row r="10090" spans="1:7" x14ac:dyDescent="0.2">
      <c r="A10090" t="str">
        <f t="shared" ref="A10090:A10098" si="859">"NUBP1"</f>
        <v>NUBP1</v>
      </c>
      <c r="B10090" t="s">
        <v>273</v>
      </c>
      <c r="C10090">
        <v>10837905</v>
      </c>
      <c r="D10090" t="s">
        <v>8</v>
      </c>
      <c r="E10090">
        <v>23</v>
      </c>
      <c r="F10090" t="s">
        <v>12876</v>
      </c>
      <c r="G10090">
        <v>0.18379751385699999</v>
      </c>
    </row>
    <row r="10091" spans="1:7" x14ac:dyDescent="0.2">
      <c r="A10091" t="str">
        <f t="shared" si="859"/>
        <v>NUBP1</v>
      </c>
      <c r="B10091" t="s">
        <v>273</v>
      </c>
      <c r="C10091">
        <v>10837921</v>
      </c>
      <c r="D10091" t="s">
        <v>8</v>
      </c>
      <c r="E10091">
        <v>24</v>
      </c>
      <c r="F10091" t="s">
        <v>12877</v>
      </c>
      <c r="G10091">
        <v>0.27744271359700001</v>
      </c>
    </row>
    <row r="10092" spans="1:7" x14ac:dyDescent="0.2">
      <c r="A10092" t="str">
        <f t="shared" si="859"/>
        <v>NUBP1</v>
      </c>
      <c r="B10092" t="s">
        <v>273</v>
      </c>
      <c r="C10092">
        <v>10837868</v>
      </c>
      <c r="D10092" t="s">
        <v>8</v>
      </c>
      <c r="E10092">
        <v>24</v>
      </c>
      <c r="F10092" t="s">
        <v>12878</v>
      </c>
      <c r="G10092">
        <v>0.223740178491</v>
      </c>
    </row>
    <row r="10093" spans="1:7" x14ac:dyDescent="0.2">
      <c r="A10093" t="str">
        <f t="shared" si="859"/>
        <v>NUBP1</v>
      </c>
      <c r="B10093" t="s">
        <v>273</v>
      </c>
      <c r="C10093">
        <v>10837753</v>
      </c>
      <c r="D10093" t="s">
        <v>8</v>
      </c>
      <c r="E10093">
        <v>23</v>
      </c>
      <c r="F10093" t="s">
        <v>12879</v>
      </c>
      <c r="G10093">
        <v>0.45531063511699998</v>
      </c>
    </row>
    <row r="10094" spans="1:7" x14ac:dyDescent="0.2">
      <c r="A10094" t="str">
        <f t="shared" si="859"/>
        <v>NUBP1</v>
      </c>
      <c r="B10094" t="s">
        <v>273</v>
      </c>
      <c r="C10094">
        <v>10837695</v>
      </c>
      <c r="D10094" t="s">
        <v>3</v>
      </c>
      <c r="E10094">
        <v>22</v>
      </c>
      <c r="F10094" t="s">
        <v>12880</v>
      </c>
      <c r="G10094">
        <v>0.125253644951</v>
      </c>
    </row>
    <row r="10095" spans="1:7" x14ac:dyDescent="0.2">
      <c r="A10095" t="str">
        <f t="shared" si="859"/>
        <v>NUBP1</v>
      </c>
      <c r="B10095" t="s">
        <v>273</v>
      </c>
      <c r="C10095">
        <v>10837685</v>
      </c>
      <c r="D10095" t="s">
        <v>8</v>
      </c>
      <c r="E10095">
        <v>22</v>
      </c>
      <c r="F10095" t="s">
        <v>12881</v>
      </c>
      <c r="G10095">
        <v>6.7274711424000003E-2</v>
      </c>
    </row>
    <row r="10096" spans="1:7" x14ac:dyDescent="0.2">
      <c r="A10096" t="str">
        <f t="shared" si="859"/>
        <v>NUBP1</v>
      </c>
      <c r="B10096" t="s">
        <v>273</v>
      </c>
      <c r="C10096">
        <v>10837703</v>
      </c>
      <c r="D10096" t="s">
        <v>8</v>
      </c>
      <c r="E10096">
        <v>23</v>
      </c>
      <c r="F10096" t="s">
        <v>12882</v>
      </c>
      <c r="G10096">
        <v>1.18771827605</v>
      </c>
    </row>
    <row r="10097" spans="1:7" x14ac:dyDescent="0.2">
      <c r="A10097" t="str">
        <f t="shared" si="859"/>
        <v>NUBP1</v>
      </c>
      <c r="B10097" t="s">
        <v>273</v>
      </c>
      <c r="C10097">
        <v>10837712</v>
      </c>
      <c r="D10097" t="s">
        <v>8</v>
      </c>
      <c r="E10097">
        <v>23</v>
      </c>
      <c r="F10097" t="s">
        <v>12883</v>
      </c>
      <c r="G10097">
        <v>1.3545764473799999</v>
      </c>
    </row>
    <row r="10098" spans="1:7" x14ac:dyDescent="0.2">
      <c r="A10098" t="str">
        <f t="shared" si="859"/>
        <v>NUBP1</v>
      </c>
      <c r="B10098" t="s">
        <v>273</v>
      </c>
      <c r="C10098">
        <v>10837729</v>
      </c>
      <c r="D10098" t="s">
        <v>8</v>
      </c>
      <c r="E10098">
        <v>24</v>
      </c>
      <c r="F10098" t="s">
        <v>12884</v>
      </c>
      <c r="G10098">
        <v>0.45770527657499999</v>
      </c>
    </row>
    <row r="10099" spans="1:7" x14ac:dyDescent="0.2">
      <c r="A10099" t="str">
        <f t="shared" ref="A10099:A10114" si="860">"NUDC"</f>
        <v>NUDC</v>
      </c>
      <c r="B10099" t="s">
        <v>35</v>
      </c>
      <c r="C10099">
        <v>27248435</v>
      </c>
      <c r="D10099" t="s">
        <v>8</v>
      </c>
      <c r="E10099">
        <v>23</v>
      </c>
      <c r="F10099" t="s">
        <v>12885</v>
      </c>
      <c r="G10099">
        <v>0.235112043489</v>
      </c>
    </row>
    <row r="10100" spans="1:7" x14ac:dyDescent="0.2">
      <c r="A10100" t="str">
        <f t="shared" si="860"/>
        <v>NUDC</v>
      </c>
      <c r="B10100" t="s">
        <v>35</v>
      </c>
      <c r="C10100">
        <v>27248441</v>
      </c>
      <c r="D10100" t="s">
        <v>8</v>
      </c>
      <c r="E10100">
        <v>22</v>
      </c>
      <c r="F10100" t="s">
        <v>12886</v>
      </c>
      <c r="G10100">
        <v>0.36111913582900002</v>
      </c>
    </row>
    <row r="10101" spans="1:7" x14ac:dyDescent="0.2">
      <c r="A10101" t="str">
        <f t="shared" si="860"/>
        <v>NUDC</v>
      </c>
      <c r="B10101" t="s">
        <v>35</v>
      </c>
      <c r="C10101">
        <v>27248323</v>
      </c>
      <c r="D10101" t="s">
        <v>8</v>
      </c>
      <c r="E10101">
        <v>23</v>
      </c>
      <c r="F10101" t="s">
        <v>12887</v>
      </c>
      <c r="G10101">
        <v>9.2169777009500006E-2</v>
      </c>
    </row>
    <row r="10102" spans="1:7" x14ac:dyDescent="0.2">
      <c r="A10102" t="str">
        <f t="shared" si="860"/>
        <v>NUDC</v>
      </c>
      <c r="B10102" t="s">
        <v>35</v>
      </c>
      <c r="C10102">
        <v>27248261</v>
      </c>
      <c r="D10102" t="s">
        <v>8</v>
      </c>
      <c r="E10102">
        <v>22</v>
      </c>
      <c r="F10102" t="s">
        <v>12888</v>
      </c>
      <c r="G10102">
        <v>0.99357057252100001</v>
      </c>
    </row>
    <row r="10103" spans="1:7" x14ac:dyDescent="0.2">
      <c r="A10103" t="str">
        <f t="shared" si="860"/>
        <v>NUDC</v>
      </c>
      <c r="B10103" t="s">
        <v>35</v>
      </c>
      <c r="C10103">
        <v>27248225</v>
      </c>
      <c r="D10103" t="s">
        <v>8</v>
      </c>
      <c r="E10103">
        <v>23</v>
      </c>
      <c r="F10103" t="s">
        <v>12889</v>
      </c>
      <c r="G10103">
        <v>1.73632372578E-2</v>
      </c>
    </row>
    <row r="10104" spans="1:7" x14ac:dyDescent="0.2">
      <c r="A10104" t="str">
        <f t="shared" si="860"/>
        <v>NUDC</v>
      </c>
      <c r="B10104" t="s">
        <v>35</v>
      </c>
      <c r="C10104">
        <v>27248441</v>
      </c>
      <c r="D10104" t="s">
        <v>8</v>
      </c>
      <c r="E10104">
        <v>23</v>
      </c>
      <c r="F10104" t="s">
        <v>12890</v>
      </c>
      <c r="G10104">
        <v>0.26690307759199999</v>
      </c>
    </row>
    <row r="10105" spans="1:7" x14ac:dyDescent="0.2">
      <c r="A10105" t="str">
        <f t="shared" si="860"/>
        <v>NUDC</v>
      </c>
      <c r="B10105" t="s">
        <v>35</v>
      </c>
      <c r="C10105">
        <v>27248454</v>
      </c>
      <c r="D10105" t="s">
        <v>3</v>
      </c>
      <c r="E10105">
        <v>23</v>
      </c>
      <c r="F10105" t="s">
        <v>12891</v>
      </c>
      <c r="G10105">
        <v>2.80405005791E-2</v>
      </c>
    </row>
    <row r="10106" spans="1:7" x14ac:dyDescent="0.2">
      <c r="A10106" t="str">
        <f t="shared" si="860"/>
        <v>NUDC</v>
      </c>
      <c r="B10106" t="s">
        <v>35</v>
      </c>
      <c r="C10106">
        <v>27248442</v>
      </c>
      <c r="D10106" t="s">
        <v>3</v>
      </c>
      <c r="E10106">
        <v>24</v>
      </c>
      <c r="F10106" t="s">
        <v>12892</v>
      </c>
      <c r="G10106">
        <v>0.412614344109</v>
      </c>
    </row>
    <row r="10107" spans="1:7" x14ac:dyDescent="0.2">
      <c r="A10107" t="str">
        <f t="shared" si="860"/>
        <v>NUDC</v>
      </c>
      <c r="B10107" t="s">
        <v>35</v>
      </c>
      <c r="C10107">
        <v>27248328</v>
      </c>
      <c r="D10107" t="s">
        <v>8</v>
      </c>
      <c r="E10107">
        <v>21</v>
      </c>
      <c r="F10107" t="s">
        <v>12893</v>
      </c>
      <c r="G10107">
        <v>0.69088662756499997</v>
      </c>
    </row>
    <row r="10108" spans="1:7" x14ac:dyDescent="0.2">
      <c r="A10108" t="str">
        <f t="shared" si="860"/>
        <v>NUDC</v>
      </c>
      <c r="B10108" t="s">
        <v>35</v>
      </c>
      <c r="C10108">
        <v>27248428</v>
      </c>
      <c r="D10108" t="s">
        <v>3</v>
      </c>
      <c r="E10108">
        <v>24</v>
      </c>
      <c r="F10108" t="s">
        <v>12894</v>
      </c>
      <c r="G10108">
        <v>0.148888786217</v>
      </c>
    </row>
    <row r="10109" spans="1:7" x14ac:dyDescent="0.2">
      <c r="A10109" t="str">
        <f t="shared" si="860"/>
        <v>NUDC</v>
      </c>
      <c r="B10109" t="s">
        <v>35</v>
      </c>
      <c r="C10109">
        <v>27248313</v>
      </c>
      <c r="D10109" t="s">
        <v>3</v>
      </c>
      <c r="E10109">
        <v>23</v>
      </c>
      <c r="F10109" t="s">
        <v>12895</v>
      </c>
      <c r="G10109">
        <v>1.0958760887900001</v>
      </c>
    </row>
    <row r="10110" spans="1:7" x14ac:dyDescent="0.2">
      <c r="A10110" t="str">
        <f t="shared" si="860"/>
        <v>NUDC</v>
      </c>
      <c r="B10110" t="s">
        <v>35</v>
      </c>
      <c r="C10110">
        <v>27248204</v>
      </c>
      <c r="D10110" t="s">
        <v>3</v>
      </c>
      <c r="E10110">
        <v>23</v>
      </c>
      <c r="F10110" t="s">
        <v>12896</v>
      </c>
      <c r="G10110">
        <v>-5.4656810607700002E-3</v>
      </c>
    </row>
    <row r="10111" spans="1:7" x14ac:dyDescent="0.2">
      <c r="A10111" t="str">
        <f t="shared" si="860"/>
        <v>NUDC</v>
      </c>
      <c r="B10111" t="s">
        <v>35</v>
      </c>
      <c r="C10111">
        <v>27248222</v>
      </c>
      <c r="D10111" t="s">
        <v>3</v>
      </c>
      <c r="E10111">
        <v>24</v>
      </c>
      <c r="F10111" t="s">
        <v>12897</v>
      </c>
      <c r="G10111">
        <v>5.0281506036800004E-3</v>
      </c>
    </row>
    <row r="10112" spans="1:7" x14ac:dyDescent="0.2">
      <c r="A10112" t="str">
        <f t="shared" si="860"/>
        <v>NUDC</v>
      </c>
      <c r="B10112" t="s">
        <v>35</v>
      </c>
      <c r="C10112">
        <v>27248266</v>
      </c>
      <c r="D10112" t="s">
        <v>8</v>
      </c>
      <c r="E10112">
        <v>24</v>
      </c>
      <c r="F10112" t="s">
        <v>12898</v>
      </c>
      <c r="G10112">
        <v>0.43396890573899999</v>
      </c>
    </row>
    <row r="10113" spans="1:7" x14ac:dyDescent="0.2">
      <c r="A10113" t="str">
        <f t="shared" si="860"/>
        <v>NUDC</v>
      </c>
      <c r="B10113" t="s">
        <v>35</v>
      </c>
      <c r="C10113">
        <v>27248279</v>
      </c>
      <c r="D10113" t="s">
        <v>8</v>
      </c>
      <c r="E10113">
        <v>24</v>
      </c>
      <c r="F10113" t="s">
        <v>12899</v>
      </c>
      <c r="G10113">
        <v>-1.44398262536E-3</v>
      </c>
    </row>
    <row r="10114" spans="1:7" x14ac:dyDescent="0.2">
      <c r="A10114" t="str">
        <f t="shared" si="860"/>
        <v>NUDC</v>
      </c>
      <c r="B10114" t="s">
        <v>35</v>
      </c>
      <c r="C10114">
        <v>27248426</v>
      </c>
      <c r="D10114" t="s">
        <v>8</v>
      </c>
      <c r="E10114">
        <v>23</v>
      </c>
      <c r="F10114" t="s">
        <v>12900</v>
      </c>
      <c r="G10114">
        <v>0.91055333868400001</v>
      </c>
    </row>
    <row r="10115" spans="1:7" x14ac:dyDescent="0.2">
      <c r="A10115" t="str">
        <f t="shared" ref="A10115:A10129" si="861">"NUDT21"</f>
        <v>NUDT21</v>
      </c>
      <c r="B10115" t="s">
        <v>273</v>
      </c>
      <c r="C10115">
        <v>56485178</v>
      </c>
      <c r="D10115" t="s">
        <v>8</v>
      </c>
      <c r="E10115">
        <v>24</v>
      </c>
      <c r="F10115" t="s">
        <v>12901</v>
      </c>
      <c r="G10115">
        <v>0.236483828841</v>
      </c>
    </row>
    <row r="10116" spans="1:7" x14ac:dyDescent="0.2">
      <c r="A10116" t="str">
        <f t="shared" si="861"/>
        <v>NUDT21</v>
      </c>
      <c r="B10116" t="s">
        <v>273</v>
      </c>
      <c r="C10116">
        <v>56485101</v>
      </c>
      <c r="D10116" t="s">
        <v>8</v>
      </c>
      <c r="E10116">
        <v>24</v>
      </c>
      <c r="F10116" t="s">
        <v>12902</v>
      </c>
      <c r="G10116">
        <v>4.4732338846899998E-2</v>
      </c>
    </row>
    <row r="10117" spans="1:7" x14ac:dyDescent="0.2">
      <c r="A10117" t="str">
        <f t="shared" si="861"/>
        <v>NUDT21</v>
      </c>
      <c r="B10117" t="s">
        <v>273</v>
      </c>
      <c r="C10117">
        <v>56485207</v>
      </c>
      <c r="D10117" t="s">
        <v>8</v>
      </c>
      <c r="E10117">
        <v>23</v>
      </c>
      <c r="F10117" t="s">
        <v>12903</v>
      </c>
      <c r="G10117">
        <v>0.91164261368900001</v>
      </c>
    </row>
    <row r="10118" spans="1:7" x14ac:dyDescent="0.2">
      <c r="A10118" t="str">
        <f t="shared" si="861"/>
        <v>NUDT21</v>
      </c>
      <c r="B10118" t="s">
        <v>273</v>
      </c>
      <c r="C10118">
        <v>56485295</v>
      </c>
      <c r="D10118" t="s">
        <v>8</v>
      </c>
      <c r="E10118">
        <v>24</v>
      </c>
      <c r="F10118" t="s">
        <v>12904</v>
      </c>
      <c r="G10118">
        <v>-6.7060743452599996E-3</v>
      </c>
    </row>
    <row r="10119" spans="1:7" x14ac:dyDescent="0.2">
      <c r="A10119" t="str">
        <f t="shared" si="861"/>
        <v>NUDT21</v>
      </c>
      <c r="B10119" t="s">
        <v>273</v>
      </c>
      <c r="C10119">
        <v>56485286</v>
      </c>
      <c r="D10119" t="s">
        <v>8</v>
      </c>
      <c r="E10119">
        <v>24</v>
      </c>
      <c r="F10119" t="s">
        <v>12905</v>
      </c>
      <c r="G10119">
        <v>-1.7810772670099999E-2</v>
      </c>
    </row>
    <row r="10120" spans="1:7" x14ac:dyDescent="0.2">
      <c r="A10120" t="str">
        <f t="shared" si="861"/>
        <v>NUDT21</v>
      </c>
      <c r="B10120" t="s">
        <v>273</v>
      </c>
      <c r="C10120">
        <v>56485270</v>
      </c>
      <c r="D10120" t="s">
        <v>8</v>
      </c>
      <c r="E10120">
        <v>22</v>
      </c>
      <c r="F10120" t="s">
        <v>12906</v>
      </c>
      <c r="G10120">
        <v>0.20769841251999999</v>
      </c>
    </row>
    <row r="10121" spans="1:7" x14ac:dyDescent="0.2">
      <c r="A10121" t="str">
        <f t="shared" si="861"/>
        <v>NUDT21</v>
      </c>
      <c r="B10121" t="s">
        <v>273</v>
      </c>
      <c r="C10121">
        <v>56485228</v>
      </c>
      <c r="D10121" t="s">
        <v>8</v>
      </c>
      <c r="E10121">
        <v>23</v>
      </c>
      <c r="F10121" t="s">
        <v>12907</v>
      </c>
      <c r="G10121">
        <v>1.1400732357000001</v>
      </c>
    </row>
    <row r="10122" spans="1:7" x14ac:dyDescent="0.2">
      <c r="A10122" t="str">
        <f t="shared" si="861"/>
        <v>NUDT21</v>
      </c>
      <c r="B10122" t="s">
        <v>273</v>
      </c>
      <c r="C10122">
        <v>56485207</v>
      </c>
      <c r="D10122" t="s">
        <v>8</v>
      </c>
      <c r="E10122">
        <v>24</v>
      </c>
      <c r="F10122" t="s">
        <v>12908</v>
      </c>
      <c r="G10122">
        <v>0.90780845983900005</v>
      </c>
    </row>
    <row r="10123" spans="1:7" x14ac:dyDescent="0.2">
      <c r="A10123" t="str">
        <f t="shared" si="861"/>
        <v>NUDT21</v>
      </c>
      <c r="B10123" t="s">
        <v>273</v>
      </c>
      <c r="C10123">
        <v>56485073</v>
      </c>
      <c r="D10123" t="s">
        <v>8</v>
      </c>
      <c r="E10123">
        <v>23</v>
      </c>
      <c r="F10123" t="s">
        <v>12909</v>
      </c>
      <c r="G10123">
        <v>0.102617162959</v>
      </c>
    </row>
    <row r="10124" spans="1:7" x14ac:dyDescent="0.2">
      <c r="A10124" t="str">
        <f t="shared" si="861"/>
        <v>NUDT21</v>
      </c>
      <c r="B10124" t="s">
        <v>273</v>
      </c>
      <c r="C10124">
        <v>56485197</v>
      </c>
      <c r="D10124" t="s">
        <v>3</v>
      </c>
      <c r="E10124">
        <v>23</v>
      </c>
      <c r="F10124" t="s">
        <v>12910</v>
      </c>
      <c r="G10124">
        <v>0.94828415060799998</v>
      </c>
    </row>
    <row r="10125" spans="1:7" x14ac:dyDescent="0.2">
      <c r="A10125" t="str">
        <f t="shared" si="861"/>
        <v>NUDT21</v>
      </c>
      <c r="B10125" t="s">
        <v>273</v>
      </c>
      <c r="C10125">
        <v>56485137</v>
      </c>
      <c r="D10125" t="s">
        <v>8</v>
      </c>
      <c r="E10125">
        <v>24</v>
      </c>
      <c r="F10125" t="s">
        <v>12911</v>
      </c>
      <c r="G10125">
        <v>0.37647228359200002</v>
      </c>
    </row>
    <row r="10126" spans="1:7" x14ac:dyDescent="0.2">
      <c r="A10126" t="str">
        <f t="shared" si="861"/>
        <v>NUDT21</v>
      </c>
      <c r="B10126" t="s">
        <v>273</v>
      </c>
      <c r="C10126">
        <v>56485069</v>
      </c>
      <c r="D10126" t="s">
        <v>3</v>
      </c>
      <c r="E10126">
        <v>23</v>
      </c>
      <c r="F10126" t="s">
        <v>12912</v>
      </c>
      <c r="G10126">
        <v>2.5902312953800001E-2</v>
      </c>
    </row>
    <row r="10127" spans="1:7" x14ac:dyDescent="0.2">
      <c r="A10127" t="str">
        <f t="shared" si="861"/>
        <v>NUDT21</v>
      </c>
      <c r="B10127" t="s">
        <v>273</v>
      </c>
      <c r="C10127">
        <v>56485170</v>
      </c>
      <c r="D10127" t="s">
        <v>3</v>
      </c>
      <c r="E10127">
        <v>24</v>
      </c>
      <c r="F10127" t="s">
        <v>12913</v>
      </c>
      <c r="G10127">
        <v>0.36418167191400003</v>
      </c>
    </row>
    <row r="10128" spans="1:7" x14ac:dyDescent="0.2">
      <c r="A10128" t="str">
        <f t="shared" si="861"/>
        <v>NUDT21</v>
      </c>
      <c r="B10128" t="s">
        <v>273</v>
      </c>
      <c r="C10128">
        <v>56485308</v>
      </c>
      <c r="D10128" t="s">
        <v>3</v>
      </c>
      <c r="E10128">
        <v>22</v>
      </c>
      <c r="F10128" t="s">
        <v>12914</v>
      </c>
      <c r="G10128">
        <v>-8.1017372969500005E-3</v>
      </c>
    </row>
    <row r="10129" spans="1:7" x14ac:dyDescent="0.2">
      <c r="A10129" t="str">
        <f t="shared" si="861"/>
        <v>NUDT21</v>
      </c>
      <c r="B10129" t="s">
        <v>273</v>
      </c>
      <c r="C10129">
        <v>56485052</v>
      </c>
      <c r="D10129" t="s">
        <v>3</v>
      </c>
      <c r="E10129">
        <v>24</v>
      </c>
      <c r="F10129" t="s">
        <v>12915</v>
      </c>
      <c r="G10129">
        <v>0.47555870140200002</v>
      </c>
    </row>
    <row r="10130" spans="1:7" x14ac:dyDescent="0.2">
      <c r="A10130" t="str">
        <f t="shared" ref="A10130:A10137" si="862">"NUF2"</f>
        <v>NUF2</v>
      </c>
      <c r="B10130" t="s">
        <v>35</v>
      </c>
      <c r="C10130">
        <v>163291939</v>
      </c>
      <c r="D10130" t="s">
        <v>8</v>
      </c>
      <c r="E10130">
        <v>24</v>
      </c>
      <c r="F10130" t="s">
        <v>12916</v>
      </c>
      <c r="G10130">
        <v>0.18881200916800001</v>
      </c>
    </row>
    <row r="10131" spans="1:7" x14ac:dyDescent="0.2">
      <c r="A10131" t="str">
        <f t="shared" si="862"/>
        <v>NUF2</v>
      </c>
      <c r="B10131" t="s">
        <v>35</v>
      </c>
      <c r="C10131">
        <v>163291968</v>
      </c>
      <c r="D10131" t="s">
        <v>8</v>
      </c>
      <c r="E10131">
        <v>22</v>
      </c>
      <c r="F10131" t="s">
        <v>12917</v>
      </c>
      <c r="G10131">
        <v>0.81228716971299997</v>
      </c>
    </row>
    <row r="10132" spans="1:7" x14ac:dyDescent="0.2">
      <c r="A10132" t="str">
        <f t="shared" si="862"/>
        <v>NUF2</v>
      </c>
      <c r="B10132" t="s">
        <v>35</v>
      </c>
      <c r="C10132">
        <v>163291904</v>
      </c>
      <c r="D10132" t="s">
        <v>3</v>
      </c>
      <c r="E10132">
        <v>24</v>
      </c>
      <c r="F10132" t="s">
        <v>12918</v>
      </c>
      <c r="G10132">
        <v>1.00534148556</v>
      </c>
    </row>
    <row r="10133" spans="1:7" x14ac:dyDescent="0.2">
      <c r="A10133" t="str">
        <f t="shared" si="862"/>
        <v>NUF2</v>
      </c>
      <c r="B10133" t="s">
        <v>35</v>
      </c>
      <c r="C10133">
        <v>163291716</v>
      </c>
      <c r="D10133" t="s">
        <v>8</v>
      </c>
      <c r="E10133">
        <v>24</v>
      </c>
      <c r="F10133" t="s">
        <v>12919</v>
      </c>
      <c r="G10133">
        <v>5.87918009107E-2</v>
      </c>
    </row>
    <row r="10134" spans="1:7" x14ac:dyDescent="0.2">
      <c r="A10134" t="str">
        <f t="shared" si="862"/>
        <v>NUF2</v>
      </c>
      <c r="B10134" t="s">
        <v>35</v>
      </c>
      <c r="C10134">
        <v>163291869</v>
      </c>
      <c r="D10134" t="s">
        <v>8</v>
      </c>
      <c r="E10134">
        <v>23</v>
      </c>
      <c r="F10134" t="s">
        <v>12920</v>
      </c>
      <c r="G10134">
        <v>1.1823713447299999</v>
      </c>
    </row>
    <row r="10135" spans="1:7" x14ac:dyDescent="0.2">
      <c r="A10135" t="str">
        <f t="shared" si="862"/>
        <v>NUF2</v>
      </c>
      <c r="B10135" t="s">
        <v>35</v>
      </c>
      <c r="C10135">
        <v>163291919</v>
      </c>
      <c r="D10135" t="s">
        <v>8</v>
      </c>
      <c r="E10135">
        <v>23</v>
      </c>
      <c r="F10135" t="s">
        <v>12921</v>
      </c>
      <c r="G10135">
        <v>0.66230536950600005</v>
      </c>
    </row>
    <row r="10136" spans="1:7" x14ac:dyDescent="0.2">
      <c r="A10136" t="str">
        <f t="shared" si="862"/>
        <v>NUF2</v>
      </c>
      <c r="B10136" t="s">
        <v>35</v>
      </c>
      <c r="C10136">
        <v>163291998</v>
      </c>
      <c r="D10136" t="s">
        <v>8</v>
      </c>
      <c r="E10136">
        <v>24</v>
      </c>
      <c r="F10136" t="s">
        <v>12922</v>
      </c>
      <c r="G10136">
        <v>1.07365712139E-2</v>
      </c>
    </row>
    <row r="10137" spans="1:7" x14ac:dyDescent="0.2">
      <c r="A10137" t="str">
        <f t="shared" si="862"/>
        <v>NUF2</v>
      </c>
      <c r="B10137" t="s">
        <v>35</v>
      </c>
      <c r="C10137">
        <v>163291847</v>
      </c>
      <c r="D10137" t="s">
        <v>8</v>
      </c>
      <c r="E10137">
        <v>23</v>
      </c>
      <c r="F10137" t="s">
        <v>12923</v>
      </c>
      <c r="G10137">
        <v>-1.47763296555E-3</v>
      </c>
    </row>
    <row r="10138" spans="1:7" x14ac:dyDescent="0.2">
      <c r="A10138" t="str">
        <f t="shared" ref="A10138:A10152" si="863">"NUP160"</f>
        <v>NUP160</v>
      </c>
      <c r="B10138" t="s">
        <v>291</v>
      </c>
      <c r="C10138">
        <v>47870015</v>
      </c>
      <c r="D10138" t="s">
        <v>3</v>
      </c>
      <c r="E10138">
        <v>23</v>
      </c>
      <c r="F10138" t="s">
        <v>12924</v>
      </c>
      <c r="G10138">
        <v>7.0787251427799998E-3</v>
      </c>
    </row>
    <row r="10139" spans="1:7" x14ac:dyDescent="0.2">
      <c r="A10139" t="str">
        <f t="shared" si="863"/>
        <v>NUP160</v>
      </c>
      <c r="B10139" t="s">
        <v>291</v>
      </c>
      <c r="C10139">
        <v>47869912</v>
      </c>
      <c r="D10139" t="s">
        <v>3</v>
      </c>
      <c r="E10139">
        <v>22</v>
      </c>
      <c r="F10139" t="s">
        <v>12925</v>
      </c>
      <c r="G10139">
        <v>3.8921563899599998E-2</v>
      </c>
    </row>
    <row r="10140" spans="1:7" x14ac:dyDescent="0.2">
      <c r="A10140" t="str">
        <f t="shared" si="863"/>
        <v>NUP160</v>
      </c>
      <c r="B10140" t="s">
        <v>291</v>
      </c>
      <c r="C10140">
        <v>47869892</v>
      </c>
      <c r="D10140" t="s">
        <v>3</v>
      </c>
      <c r="E10140">
        <v>24</v>
      </c>
      <c r="F10140" t="s">
        <v>12926</v>
      </c>
      <c r="G10140">
        <v>0.15562410851899999</v>
      </c>
    </row>
    <row r="10141" spans="1:7" x14ac:dyDescent="0.2">
      <c r="A10141" t="str">
        <f t="shared" si="863"/>
        <v>NUP160</v>
      </c>
      <c r="B10141" t="s">
        <v>291</v>
      </c>
      <c r="C10141">
        <v>47869998</v>
      </c>
      <c r="D10141" t="s">
        <v>3</v>
      </c>
      <c r="E10141">
        <v>22</v>
      </c>
      <c r="F10141" t="s">
        <v>12927</v>
      </c>
      <c r="G10141">
        <v>4.23693599748E-2</v>
      </c>
    </row>
    <row r="10142" spans="1:7" x14ac:dyDescent="0.2">
      <c r="A10142" t="str">
        <f t="shared" si="863"/>
        <v>NUP160</v>
      </c>
      <c r="B10142" t="s">
        <v>291</v>
      </c>
      <c r="C10142">
        <v>47869942</v>
      </c>
      <c r="D10142" t="s">
        <v>8</v>
      </c>
      <c r="E10142">
        <v>24</v>
      </c>
      <c r="F10142" t="s">
        <v>12928</v>
      </c>
      <c r="G10142">
        <v>9.55576251411E-3</v>
      </c>
    </row>
    <row r="10143" spans="1:7" x14ac:dyDescent="0.2">
      <c r="A10143" t="str">
        <f t="shared" si="863"/>
        <v>NUP160</v>
      </c>
      <c r="B10143" t="s">
        <v>291</v>
      </c>
      <c r="C10143">
        <v>47869997</v>
      </c>
      <c r="D10143" t="s">
        <v>3</v>
      </c>
      <c r="E10143">
        <v>23</v>
      </c>
      <c r="F10143" t="s">
        <v>12929</v>
      </c>
      <c r="G10143">
        <v>-3.6096713673700001E-2</v>
      </c>
    </row>
    <row r="10144" spans="1:7" x14ac:dyDescent="0.2">
      <c r="A10144" t="str">
        <f t="shared" si="863"/>
        <v>NUP160</v>
      </c>
      <c r="B10144" t="s">
        <v>291</v>
      </c>
      <c r="C10144">
        <v>47869806</v>
      </c>
      <c r="D10144" t="s">
        <v>8</v>
      </c>
      <c r="E10144">
        <v>23</v>
      </c>
      <c r="F10144" t="s">
        <v>12930</v>
      </c>
      <c r="G10144">
        <v>9.3292758496200001E-2</v>
      </c>
    </row>
    <row r="10145" spans="1:7" x14ac:dyDescent="0.2">
      <c r="A10145" t="str">
        <f t="shared" si="863"/>
        <v>NUP160</v>
      </c>
      <c r="B10145" t="s">
        <v>291</v>
      </c>
      <c r="C10145">
        <v>47869906</v>
      </c>
      <c r="D10145" t="s">
        <v>8</v>
      </c>
      <c r="E10145">
        <v>22</v>
      </c>
      <c r="F10145" t="s">
        <v>12931</v>
      </c>
      <c r="G10145">
        <v>0.96112046656200001</v>
      </c>
    </row>
    <row r="10146" spans="1:7" x14ac:dyDescent="0.2">
      <c r="A10146" t="str">
        <f t="shared" si="863"/>
        <v>NUP160</v>
      </c>
      <c r="B10146" t="s">
        <v>291</v>
      </c>
      <c r="C10146">
        <v>47869993</v>
      </c>
      <c r="D10146" t="s">
        <v>3</v>
      </c>
      <c r="E10146">
        <v>24</v>
      </c>
      <c r="F10146" t="s">
        <v>12932</v>
      </c>
      <c r="G10146">
        <v>5.7628604718199999E-2</v>
      </c>
    </row>
    <row r="10147" spans="1:7" x14ac:dyDescent="0.2">
      <c r="A10147" t="str">
        <f t="shared" si="863"/>
        <v>NUP160</v>
      </c>
      <c r="B10147" t="s">
        <v>291</v>
      </c>
      <c r="C10147">
        <v>47869937</v>
      </c>
      <c r="D10147" t="s">
        <v>8</v>
      </c>
      <c r="E10147">
        <v>24</v>
      </c>
      <c r="F10147" t="s">
        <v>12933</v>
      </c>
      <c r="G10147">
        <v>-2.03315434435E-3</v>
      </c>
    </row>
    <row r="10148" spans="1:7" x14ac:dyDescent="0.2">
      <c r="A10148" t="str">
        <f t="shared" si="863"/>
        <v>NUP160</v>
      </c>
      <c r="B10148" t="s">
        <v>291</v>
      </c>
      <c r="C10148">
        <v>47870044</v>
      </c>
      <c r="D10148" t="s">
        <v>8</v>
      </c>
      <c r="E10148">
        <v>24</v>
      </c>
      <c r="F10148" t="s">
        <v>12934</v>
      </c>
      <c r="G10148">
        <v>3.6604061693100001E-2</v>
      </c>
    </row>
    <row r="10149" spans="1:7" x14ac:dyDescent="0.2">
      <c r="A10149" t="str">
        <f t="shared" si="863"/>
        <v>NUP160</v>
      </c>
      <c r="B10149" t="s">
        <v>291</v>
      </c>
      <c r="C10149">
        <v>47869843</v>
      </c>
      <c r="D10149" t="s">
        <v>3</v>
      </c>
      <c r="E10149">
        <v>24</v>
      </c>
      <c r="F10149" t="s">
        <v>12935</v>
      </c>
      <c r="G10149">
        <v>1.0214279205300001</v>
      </c>
    </row>
    <row r="10150" spans="1:7" x14ac:dyDescent="0.2">
      <c r="A10150" t="str">
        <f t="shared" si="863"/>
        <v>NUP160</v>
      </c>
      <c r="B10150" t="s">
        <v>291</v>
      </c>
      <c r="C10150">
        <v>47869833</v>
      </c>
      <c r="D10150" t="s">
        <v>3</v>
      </c>
      <c r="E10150">
        <v>22</v>
      </c>
      <c r="F10150" t="s">
        <v>12936</v>
      </c>
      <c r="G10150">
        <v>1.0174516129</v>
      </c>
    </row>
    <row r="10151" spans="1:7" x14ac:dyDescent="0.2">
      <c r="A10151" t="str">
        <f t="shared" si="863"/>
        <v>NUP160</v>
      </c>
      <c r="B10151" t="s">
        <v>291</v>
      </c>
      <c r="C10151">
        <v>47869791</v>
      </c>
      <c r="D10151" t="s">
        <v>3</v>
      </c>
      <c r="E10151">
        <v>24</v>
      </c>
      <c r="F10151" t="s">
        <v>12937</v>
      </c>
      <c r="G10151">
        <v>0.18848715529599999</v>
      </c>
    </row>
    <row r="10152" spans="1:7" x14ac:dyDescent="0.2">
      <c r="A10152" t="str">
        <f t="shared" si="863"/>
        <v>NUP160</v>
      </c>
      <c r="B10152" t="s">
        <v>291</v>
      </c>
      <c r="C10152">
        <v>47869753</v>
      </c>
      <c r="D10152" t="s">
        <v>3</v>
      </c>
      <c r="E10152">
        <v>23</v>
      </c>
      <c r="F10152" t="s">
        <v>12938</v>
      </c>
      <c r="G10152">
        <v>0.124613378941</v>
      </c>
    </row>
    <row r="10153" spans="1:7" x14ac:dyDescent="0.2">
      <c r="A10153" t="str">
        <f t="shared" ref="A10153:A10165" si="864">"NUP205"</f>
        <v>NUP205</v>
      </c>
      <c r="B10153" t="s">
        <v>2</v>
      </c>
      <c r="C10153">
        <v>135242908</v>
      </c>
      <c r="D10153" t="s">
        <v>3</v>
      </c>
      <c r="E10153">
        <v>24</v>
      </c>
      <c r="F10153" t="s">
        <v>12939</v>
      </c>
      <c r="G10153">
        <v>-0.115550489327</v>
      </c>
    </row>
    <row r="10154" spans="1:7" x14ac:dyDescent="0.2">
      <c r="A10154" t="str">
        <f t="shared" si="864"/>
        <v>NUP205</v>
      </c>
      <c r="B10154" t="s">
        <v>2</v>
      </c>
      <c r="C10154">
        <v>135242920</v>
      </c>
      <c r="D10154" t="s">
        <v>8</v>
      </c>
      <c r="E10154">
        <v>24</v>
      </c>
      <c r="F10154" t="s">
        <v>12940</v>
      </c>
      <c r="G10154">
        <v>5.1001713095199996E-3</v>
      </c>
    </row>
    <row r="10155" spans="1:7" x14ac:dyDescent="0.2">
      <c r="A10155" t="str">
        <f t="shared" si="864"/>
        <v>NUP205</v>
      </c>
      <c r="B10155" t="s">
        <v>2</v>
      </c>
      <c r="C10155">
        <v>135242719</v>
      </c>
      <c r="D10155" t="s">
        <v>8</v>
      </c>
      <c r="E10155">
        <v>23</v>
      </c>
      <c r="F10155" t="s">
        <v>12941</v>
      </c>
      <c r="G10155">
        <v>0.38905458004499999</v>
      </c>
    </row>
    <row r="10156" spans="1:7" x14ac:dyDescent="0.2">
      <c r="A10156" t="str">
        <f t="shared" si="864"/>
        <v>NUP205</v>
      </c>
      <c r="B10156" t="s">
        <v>2</v>
      </c>
      <c r="C10156">
        <v>135242651</v>
      </c>
      <c r="D10156" t="s">
        <v>8</v>
      </c>
      <c r="E10156">
        <v>24</v>
      </c>
      <c r="F10156" t="s">
        <v>12942</v>
      </c>
      <c r="G10156">
        <v>0.99996672401099995</v>
      </c>
    </row>
    <row r="10157" spans="1:7" x14ac:dyDescent="0.2">
      <c r="A10157" t="str">
        <f t="shared" si="864"/>
        <v>NUP205</v>
      </c>
      <c r="B10157" t="s">
        <v>2</v>
      </c>
      <c r="C10157">
        <v>135242900</v>
      </c>
      <c r="D10157" t="s">
        <v>8</v>
      </c>
      <c r="E10157">
        <v>24</v>
      </c>
      <c r="F10157" t="s">
        <v>12943</v>
      </c>
      <c r="G10157">
        <v>0.34373169426700001</v>
      </c>
    </row>
    <row r="10158" spans="1:7" x14ac:dyDescent="0.2">
      <c r="A10158" t="str">
        <f t="shared" si="864"/>
        <v>NUP205</v>
      </c>
      <c r="B10158" t="s">
        <v>2</v>
      </c>
      <c r="C10158">
        <v>135242868</v>
      </c>
      <c r="D10158" t="s">
        <v>3</v>
      </c>
      <c r="E10158">
        <v>23</v>
      </c>
      <c r="F10158" t="s">
        <v>12944</v>
      </c>
      <c r="G10158">
        <v>0.79089288783599998</v>
      </c>
    </row>
    <row r="10159" spans="1:7" x14ac:dyDescent="0.2">
      <c r="A10159" t="str">
        <f t="shared" si="864"/>
        <v>NUP205</v>
      </c>
      <c r="B10159" t="s">
        <v>2</v>
      </c>
      <c r="C10159">
        <v>135242839</v>
      </c>
      <c r="D10159" t="s">
        <v>3</v>
      </c>
      <c r="E10159">
        <v>23</v>
      </c>
      <c r="F10159" t="s">
        <v>12945</v>
      </c>
      <c r="G10159">
        <v>0.29170926002899999</v>
      </c>
    </row>
    <row r="10160" spans="1:7" x14ac:dyDescent="0.2">
      <c r="A10160" t="str">
        <f t="shared" si="864"/>
        <v>NUP205</v>
      </c>
      <c r="B10160" t="s">
        <v>2</v>
      </c>
      <c r="C10160">
        <v>135242829</v>
      </c>
      <c r="D10160" t="s">
        <v>3</v>
      </c>
      <c r="E10160">
        <v>24</v>
      </c>
      <c r="F10160" t="s">
        <v>12946</v>
      </c>
      <c r="G10160">
        <v>0.42622505501500002</v>
      </c>
    </row>
    <row r="10161" spans="1:7" x14ac:dyDescent="0.2">
      <c r="A10161" t="str">
        <f t="shared" si="864"/>
        <v>NUP205</v>
      </c>
      <c r="B10161" t="s">
        <v>2</v>
      </c>
      <c r="C10161">
        <v>135242730</v>
      </c>
      <c r="D10161" t="s">
        <v>3</v>
      </c>
      <c r="E10161">
        <v>22</v>
      </c>
      <c r="F10161" t="s">
        <v>12947</v>
      </c>
      <c r="G10161">
        <v>9.9898471296499994E-2</v>
      </c>
    </row>
    <row r="10162" spans="1:7" x14ac:dyDescent="0.2">
      <c r="A10162" t="str">
        <f t="shared" si="864"/>
        <v>NUP205</v>
      </c>
      <c r="B10162" t="s">
        <v>2</v>
      </c>
      <c r="C10162">
        <v>135242639</v>
      </c>
      <c r="D10162" t="s">
        <v>3</v>
      </c>
      <c r="E10162">
        <v>25</v>
      </c>
      <c r="F10162" t="s">
        <v>12948</v>
      </c>
      <c r="G10162">
        <v>1.05555299014</v>
      </c>
    </row>
    <row r="10163" spans="1:7" x14ac:dyDescent="0.2">
      <c r="A10163" t="str">
        <f t="shared" si="864"/>
        <v>NUP205</v>
      </c>
      <c r="B10163" t="s">
        <v>2</v>
      </c>
      <c r="C10163">
        <v>135242651</v>
      </c>
      <c r="D10163" t="s">
        <v>8</v>
      </c>
      <c r="E10163">
        <v>23</v>
      </c>
      <c r="F10163" t="s">
        <v>12949</v>
      </c>
      <c r="G10163">
        <v>0.94448028585199995</v>
      </c>
    </row>
    <row r="10164" spans="1:7" x14ac:dyDescent="0.2">
      <c r="A10164" t="str">
        <f t="shared" si="864"/>
        <v>NUP205</v>
      </c>
      <c r="B10164" t="s">
        <v>2</v>
      </c>
      <c r="C10164">
        <v>135242907</v>
      </c>
      <c r="D10164" t="s">
        <v>3</v>
      </c>
      <c r="E10164">
        <v>24</v>
      </c>
      <c r="F10164" t="s">
        <v>12950</v>
      </c>
      <c r="G10164">
        <v>0.43441359266599999</v>
      </c>
    </row>
    <row r="10165" spans="1:7" x14ac:dyDescent="0.2">
      <c r="A10165" t="str">
        <f t="shared" si="864"/>
        <v>NUP205</v>
      </c>
      <c r="B10165" t="s">
        <v>2</v>
      </c>
      <c r="C10165">
        <v>135242829</v>
      </c>
      <c r="D10165" t="s">
        <v>3</v>
      </c>
      <c r="E10165">
        <v>23</v>
      </c>
      <c r="F10165" t="s">
        <v>12951</v>
      </c>
      <c r="G10165">
        <v>0.41642332786300001</v>
      </c>
    </row>
    <row r="10166" spans="1:7" x14ac:dyDescent="0.2">
      <c r="A10166" t="str">
        <f t="shared" ref="A10166:A10174" si="865">"NUP35"</f>
        <v>NUP35</v>
      </c>
      <c r="B10166" t="s">
        <v>161</v>
      </c>
      <c r="C10166">
        <v>183989214</v>
      </c>
      <c r="D10166" t="s">
        <v>8</v>
      </c>
      <c r="E10166">
        <v>24</v>
      </c>
      <c r="F10166" t="s">
        <v>12952</v>
      </c>
      <c r="G10166">
        <v>0.65811371925999995</v>
      </c>
    </row>
    <row r="10167" spans="1:7" x14ac:dyDescent="0.2">
      <c r="A10167" t="str">
        <f t="shared" si="865"/>
        <v>NUP35</v>
      </c>
      <c r="B10167" t="s">
        <v>161</v>
      </c>
      <c r="C10167">
        <v>183989118</v>
      </c>
      <c r="D10167" t="s">
        <v>8</v>
      </c>
      <c r="E10167">
        <v>22</v>
      </c>
      <c r="F10167" t="s">
        <v>12953</v>
      </c>
      <c r="G10167">
        <v>1.1780120888200001</v>
      </c>
    </row>
    <row r="10168" spans="1:7" x14ac:dyDescent="0.2">
      <c r="A10168" t="str">
        <f t="shared" si="865"/>
        <v>NUP35</v>
      </c>
      <c r="B10168" t="s">
        <v>161</v>
      </c>
      <c r="C10168">
        <v>183989097</v>
      </c>
      <c r="D10168" t="s">
        <v>8</v>
      </c>
      <c r="E10168">
        <v>23</v>
      </c>
      <c r="F10168" t="s">
        <v>12954</v>
      </c>
      <c r="G10168">
        <v>9.8841205004499999E-2</v>
      </c>
    </row>
    <row r="10169" spans="1:7" x14ac:dyDescent="0.2">
      <c r="A10169" t="str">
        <f t="shared" si="865"/>
        <v>NUP35</v>
      </c>
      <c r="B10169" t="s">
        <v>161</v>
      </c>
      <c r="C10169">
        <v>183989225</v>
      </c>
      <c r="D10169" t="s">
        <v>8</v>
      </c>
      <c r="E10169">
        <v>23</v>
      </c>
      <c r="F10169" t="s">
        <v>12955</v>
      </c>
      <c r="G10169">
        <v>0.32910662333399998</v>
      </c>
    </row>
    <row r="10170" spans="1:7" x14ac:dyDescent="0.2">
      <c r="A10170" t="str">
        <f t="shared" si="865"/>
        <v>NUP35</v>
      </c>
      <c r="B10170" t="s">
        <v>161</v>
      </c>
      <c r="C10170">
        <v>183989105</v>
      </c>
      <c r="D10170" t="s">
        <v>3</v>
      </c>
      <c r="E10170">
        <v>24</v>
      </c>
      <c r="F10170" t="s">
        <v>12956</v>
      </c>
      <c r="G10170">
        <v>1.16387419192</v>
      </c>
    </row>
    <row r="10171" spans="1:7" x14ac:dyDescent="0.2">
      <c r="A10171" t="str">
        <f t="shared" si="865"/>
        <v>NUP35</v>
      </c>
      <c r="B10171" t="s">
        <v>161</v>
      </c>
      <c r="C10171">
        <v>183989090</v>
      </c>
      <c r="D10171" t="s">
        <v>3</v>
      </c>
      <c r="E10171">
        <v>22</v>
      </c>
      <c r="F10171" t="s">
        <v>12957</v>
      </c>
      <c r="G10171">
        <v>0.245992302419</v>
      </c>
    </row>
    <row r="10172" spans="1:7" x14ac:dyDescent="0.2">
      <c r="A10172" t="str">
        <f t="shared" si="865"/>
        <v>NUP35</v>
      </c>
      <c r="B10172" t="s">
        <v>161</v>
      </c>
      <c r="C10172">
        <v>183989324</v>
      </c>
      <c r="D10172" t="s">
        <v>8</v>
      </c>
      <c r="E10172">
        <v>23</v>
      </c>
      <c r="F10172" t="s">
        <v>12958</v>
      </c>
      <c r="G10172">
        <v>0.23644616543999999</v>
      </c>
    </row>
    <row r="10173" spans="1:7" x14ac:dyDescent="0.2">
      <c r="A10173" t="str">
        <f t="shared" si="865"/>
        <v>NUP35</v>
      </c>
      <c r="B10173" t="s">
        <v>161</v>
      </c>
      <c r="C10173">
        <v>183989177</v>
      </c>
      <c r="D10173" t="s">
        <v>3</v>
      </c>
      <c r="E10173">
        <v>22</v>
      </c>
      <c r="F10173" t="s">
        <v>12959</v>
      </c>
      <c r="G10173">
        <v>0.100032823858</v>
      </c>
    </row>
    <row r="10174" spans="1:7" x14ac:dyDescent="0.2">
      <c r="A10174" t="str">
        <f t="shared" si="865"/>
        <v>NUP35</v>
      </c>
      <c r="B10174" t="s">
        <v>161</v>
      </c>
      <c r="C10174">
        <v>183989341</v>
      </c>
      <c r="D10174" t="s">
        <v>8</v>
      </c>
      <c r="E10174">
        <v>22</v>
      </c>
      <c r="F10174" t="s">
        <v>12960</v>
      </c>
      <c r="G10174">
        <v>1.4417383845500001E-2</v>
      </c>
    </row>
    <row r="10175" spans="1:7" x14ac:dyDescent="0.2">
      <c r="A10175" t="str">
        <f t="shared" ref="A10175:A10184" si="866">"NUP43"</f>
        <v>NUP43</v>
      </c>
      <c r="B10175" t="s">
        <v>75</v>
      </c>
      <c r="C10175">
        <v>150067519</v>
      </c>
      <c r="D10175" t="s">
        <v>3</v>
      </c>
      <c r="E10175">
        <v>23</v>
      </c>
      <c r="F10175" t="s">
        <v>12961</v>
      </c>
      <c r="G10175">
        <v>0.38083851978299998</v>
      </c>
    </row>
    <row r="10176" spans="1:7" x14ac:dyDescent="0.2">
      <c r="A10176" t="str">
        <f t="shared" si="866"/>
        <v>NUP43</v>
      </c>
      <c r="B10176" t="s">
        <v>75</v>
      </c>
      <c r="C10176">
        <v>150067510</v>
      </c>
      <c r="D10176" t="s">
        <v>3</v>
      </c>
      <c r="E10176">
        <v>25</v>
      </c>
      <c r="F10176" t="s">
        <v>12962</v>
      </c>
      <c r="G10176">
        <v>0.32370131623699999</v>
      </c>
    </row>
    <row r="10177" spans="1:7" x14ac:dyDescent="0.2">
      <c r="A10177" t="str">
        <f t="shared" si="866"/>
        <v>NUP43</v>
      </c>
      <c r="B10177" t="s">
        <v>75</v>
      </c>
      <c r="C10177">
        <v>150067567</v>
      </c>
      <c r="D10177" t="s">
        <v>8</v>
      </c>
      <c r="E10177">
        <v>23</v>
      </c>
      <c r="F10177" t="s">
        <v>12963</v>
      </c>
      <c r="G10177">
        <v>1.2013673896199999</v>
      </c>
    </row>
    <row r="10178" spans="1:7" x14ac:dyDescent="0.2">
      <c r="A10178" t="str">
        <f t="shared" si="866"/>
        <v>NUP43</v>
      </c>
      <c r="B10178" t="s">
        <v>75</v>
      </c>
      <c r="C10178">
        <v>150067504</v>
      </c>
      <c r="D10178" t="s">
        <v>8</v>
      </c>
      <c r="E10178">
        <v>24</v>
      </c>
      <c r="F10178" t="s">
        <v>12964</v>
      </c>
      <c r="G10178">
        <v>0.35115710440300002</v>
      </c>
    </row>
    <row r="10179" spans="1:7" x14ac:dyDescent="0.2">
      <c r="A10179" t="str">
        <f t="shared" si="866"/>
        <v>NUP43</v>
      </c>
      <c r="B10179" t="s">
        <v>75</v>
      </c>
      <c r="C10179">
        <v>150067527</v>
      </c>
      <c r="D10179" t="s">
        <v>3</v>
      </c>
      <c r="E10179">
        <v>24</v>
      </c>
      <c r="F10179" t="s">
        <v>12965</v>
      </c>
      <c r="G10179">
        <v>0.15203625115800001</v>
      </c>
    </row>
    <row r="10180" spans="1:7" x14ac:dyDescent="0.2">
      <c r="A10180" t="str">
        <f t="shared" si="866"/>
        <v>NUP43</v>
      </c>
      <c r="B10180" t="s">
        <v>75</v>
      </c>
      <c r="C10180">
        <v>150067627</v>
      </c>
      <c r="D10180" t="s">
        <v>3</v>
      </c>
      <c r="E10180">
        <v>22</v>
      </c>
      <c r="F10180" t="s">
        <v>12966</v>
      </c>
      <c r="G10180">
        <v>1.03129814939</v>
      </c>
    </row>
    <row r="10181" spans="1:7" x14ac:dyDescent="0.2">
      <c r="A10181" t="str">
        <f t="shared" si="866"/>
        <v>NUP43</v>
      </c>
      <c r="B10181" t="s">
        <v>75</v>
      </c>
      <c r="C10181">
        <v>150067632</v>
      </c>
      <c r="D10181" t="s">
        <v>3</v>
      </c>
      <c r="E10181">
        <v>23</v>
      </c>
      <c r="F10181" t="s">
        <v>12967</v>
      </c>
      <c r="G10181">
        <v>0.63679106350799997</v>
      </c>
    </row>
    <row r="10182" spans="1:7" x14ac:dyDescent="0.2">
      <c r="A10182" t="str">
        <f t="shared" si="866"/>
        <v>NUP43</v>
      </c>
      <c r="B10182" t="s">
        <v>75</v>
      </c>
      <c r="C10182">
        <v>150067430</v>
      </c>
      <c r="D10182" t="s">
        <v>8</v>
      </c>
      <c r="E10182">
        <v>24</v>
      </c>
      <c r="F10182" t="s">
        <v>12968</v>
      </c>
      <c r="G10182">
        <v>0.76733446099400004</v>
      </c>
    </row>
    <row r="10183" spans="1:7" x14ac:dyDescent="0.2">
      <c r="A10183" t="str">
        <f t="shared" si="866"/>
        <v>NUP43</v>
      </c>
      <c r="B10183" t="s">
        <v>75</v>
      </c>
      <c r="C10183">
        <v>150067453</v>
      </c>
      <c r="D10183" t="s">
        <v>8</v>
      </c>
      <c r="E10183">
        <v>24</v>
      </c>
      <c r="F10183" t="s">
        <v>12969</v>
      </c>
      <c r="G10183">
        <v>0.116961139282</v>
      </c>
    </row>
    <row r="10184" spans="1:7" x14ac:dyDescent="0.2">
      <c r="A10184" t="str">
        <f t="shared" si="866"/>
        <v>NUP43</v>
      </c>
      <c r="B10184" t="s">
        <v>75</v>
      </c>
      <c r="C10184">
        <v>150067474</v>
      </c>
      <c r="D10184" t="s">
        <v>8</v>
      </c>
      <c r="E10184">
        <v>24</v>
      </c>
      <c r="F10184" t="s">
        <v>12970</v>
      </c>
      <c r="G10184">
        <v>0.63826597546599995</v>
      </c>
    </row>
    <row r="10185" spans="1:7" x14ac:dyDescent="0.2">
      <c r="A10185" t="str">
        <f t="shared" ref="A10185:A10201" si="867">"NUP54"</f>
        <v>NUP54</v>
      </c>
      <c r="B10185" t="s">
        <v>24</v>
      </c>
      <c r="C10185">
        <v>77069593</v>
      </c>
      <c r="D10185" t="s">
        <v>8</v>
      </c>
      <c r="E10185">
        <v>23</v>
      </c>
      <c r="F10185" t="s">
        <v>12971</v>
      </c>
      <c r="G10185">
        <v>0.45084077506199999</v>
      </c>
    </row>
    <row r="10186" spans="1:7" x14ac:dyDescent="0.2">
      <c r="A10186" t="str">
        <f t="shared" si="867"/>
        <v>NUP54</v>
      </c>
      <c r="B10186" t="s">
        <v>24</v>
      </c>
      <c r="C10186">
        <v>77069505</v>
      </c>
      <c r="D10186" t="s">
        <v>8</v>
      </c>
      <c r="E10186">
        <v>23</v>
      </c>
      <c r="F10186" t="s">
        <v>12972</v>
      </c>
      <c r="G10186">
        <v>0.89605822453600004</v>
      </c>
    </row>
    <row r="10187" spans="1:7" x14ac:dyDescent="0.2">
      <c r="A10187" t="str">
        <f t="shared" si="867"/>
        <v>NUP54</v>
      </c>
      <c r="B10187" t="s">
        <v>24</v>
      </c>
      <c r="C10187">
        <v>77069404</v>
      </c>
      <c r="D10187" t="s">
        <v>8</v>
      </c>
      <c r="E10187">
        <v>23</v>
      </c>
      <c r="F10187" t="s">
        <v>12973</v>
      </c>
      <c r="G10187">
        <v>3.5033414401099999E-2</v>
      </c>
    </row>
    <row r="10188" spans="1:7" x14ac:dyDescent="0.2">
      <c r="A10188" t="str">
        <f t="shared" si="867"/>
        <v>NUP54</v>
      </c>
      <c r="B10188" t="s">
        <v>24</v>
      </c>
      <c r="C10188">
        <v>77069579</v>
      </c>
      <c r="D10188" t="s">
        <v>3</v>
      </c>
      <c r="E10188">
        <v>24</v>
      </c>
      <c r="F10188" t="s">
        <v>12974</v>
      </c>
      <c r="G10188">
        <v>0.474229418214</v>
      </c>
    </row>
    <row r="10189" spans="1:7" x14ac:dyDescent="0.2">
      <c r="A10189" t="str">
        <f t="shared" si="867"/>
        <v>NUP54</v>
      </c>
      <c r="B10189" t="s">
        <v>24</v>
      </c>
      <c r="C10189">
        <v>77069523</v>
      </c>
      <c r="D10189" t="s">
        <v>3</v>
      </c>
      <c r="E10189">
        <v>22</v>
      </c>
      <c r="F10189" t="s">
        <v>12975</v>
      </c>
      <c r="G10189">
        <v>0.182547692609</v>
      </c>
    </row>
    <row r="10190" spans="1:7" x14ac:dyDescent="0.2">
      <c r="A10190" t="str">
        <f t="shared" si="867"/>
        <v>NUP54</v>
      </c>
      <c r="B10190" t="s">
        <v>24</v>
      </c>
      <c r="C10190">
        <v>77069508</v>
      </c>
      <c r="D10190" t="s">
        <v>3</v>
      </c>
      <c r="E10190">
        <v>24</v>
      </c>
      <c r="F10190" t="s">
        <v>12976</v>
      </c>
      <c r="G10190">
        <v>3.4807059835000001E-2</v>
      </c>
    </row>
    <row r="10191" spans="1:7" x14ac:dyDescent="0.2">
      <c r="A10191" t="str">
        <f t="shared" si="867"/>
        <v>NUP54</v>
      </c>
      <c r="B10191" t="s">
        <v>24</v>
      </c>
      <c r="C10191">
        <v>77069430</v>
      </c>
      <c r="D10191" t="s">
        <v>3</v>
      </c>
      <c r="E10191">
        <v>24</v>
      </c>
      <c r="F10191" t="s">
        <v>12977</v>
      </c>
      <c r="G10191">
        <v>4.04615451234E-2</v>
      </c>
    </row>
    <row r="10192" spans="1:7" x14ac:dyDescent="0.2">
      <c r="A10192" t="str">
        <f t="shared" si="867"/>
        <v>NUP54</v>
      </c>
      <c r="B10192" t="s">
        <v>24</v>
      </c>
      <c r="C10192">
        <v>77069376</v>
      </c>
      <c r="D10192" t="s">
        <v>3</v>
      </c>
      <c r="E10192">
        <v>23</v>
      </c>
      <c r="F10192" t="s">
        <v>12978</v>
      </c>
      <c r="G10192">
        <v>0.96052826151600001</v>
      </c>
    </row>
    <row r="10193" spans="1:7" x14ac:dyDescent="0.2">
      <c r="A10193" t="str">
        <f t="shared" si="867"/>
        <v>NUP54</v>
      </c>
      <c r="B10193" t="s">
        <v>24</v>
      </c>
      <c r="C10193">
        <v>77069369</v>
      </c>
      <c r="D10193" t="s">
        <v>3</v>
      </c>
      <c r="E10193">
        <v>24</v>
      </c>
      <c r="F10193" t="s">
        <v>12979</v>
      </c>
      <c r="G10193">
        <v>0.29453277233699998</v>
      </c>
    </row>
    <row r="10194" spans="1:7" x14ac:dyDescent="0.2">
      <c r="A10194" t="str">
        <f t="shared" si="867"/>
        <v>NUP54</v>
      </c>
      <c r="B10194" t="s">
        <v>24</v>
      </c>
      <c r="C10194">
        <v>77069580</v>
      </c>
      <c r="D10194" t="s">
        <v>3</v>
      </c>
      <c r="E10194">
        <v>24</v>
      </c>
      <c r="F10194" t="s">
        <v>12980</v>
      </c>
      <c r="G10194">
        <v>0.254063235858</v>
      </c>
    </row>
    <row r="10195" spans="1:7" x14ac:dyDescent="0.2">
      <c r="A10195" t="str">
        <f t="shared" si="867"/>
        <v>NUP54</v>
      </c>
      <c r="B10195" t="s">
        <v>24</v>
      </c>
      <c r="C10195">
        <v>77069605</v>
      </c>
      <c r="D10195" t="s">
        <v>3</v>
      </c>
      <c r="E10195">
        <v>24</v>
      </c>
      <c r="F10195" t="s">
        <v>12981</v>
      </c>
      <c r="G10195">
        <v>0.301040384785</v>
      </c>
    </row>
    <row r="10196" spans="1:7" x14ac:dyDescent="0.2">
      <c r="A10196" t="str">
        <f t="shared" si="867"/>
        <v>NUP54</v>
      </c>
      <c r="B10196" t="s">
        <v>24</v>
      </c>
      <c r="C10196">
        <v>77069598</v>
      </c>
      <c r="D10196" t="s">
        <v>8</v>
      </c>
      <c r="E10196">
        <v>24</v>
      </c>
      <c r="F10196" t="s">
        <v>12982</v>
      </c>
      <c r="G10196">
        <v>3.9314425617900002E-2</v>
      </c>
    </row>
    <row r="10197" spans="1:7" x14ac:dyDescent="0.2">
      <c r="A10197" t="str">
        <f t="shared" si="867"/>
        <v>NUP54</v>
      </c>
      <c r="B10197" t="s">
        <v>24</v>
      </c>
      <c r="C10197">
        <v>77069660</v>
      </c>
      <c r="D10197" t="s">
        <v>8</v>
      </c>
      <c r="E10197">
        <v>24</v>
      </c>
      <c r="F10197" t="s">
        <v>12983</v>
      </c>
      <c r="G10197">
        <v>8.6937286928399998E-2</v>
      </c>
    </row>
    <row r="10198" spans="1:7" x14ac:dyDescent="0.2">
      <c r="A10198" t="str">
        <f t="shared" si="867"/>
        <v>NUP54</v>
      </c>
      <c r="B10198" t="s">
        <v>24</v>
      </c>
      <c r="C10198">
        <v>77069681</v>
      </c>
      <c r="D10198" t="s">
        <v>8</v>
      </c>
      <c r="E10198">
        <v>23</v>
      </c>
      <c r="F10198" t="s">
        <v>12984</v>
      </c>
      <c r="G10198">
        <v>0.61387134643899999</v>
      </c>
    </row>
    <row r="10199" spans="1:7" x14ac:dyDescent="0.2">
      <c r="A10199" t="str">
        <f t="shared" si="867"/>
        <v>NUP54</v>
      </c>
      <c r="B10199" t="s">
        <v>24</v>
      </c>
      <c r="C10199">
        <v>77069544</v>
      </c>
      <c r="D10199" t="s">
        <v>3</v>
      </c>
      <c r="E10199">
        <v>24</v>
      </c>
      <c r="F10199" t="s">
        <v>12985</v>
      </c>
      <c r="G10199">
        <v>1.1434135139499999</v>
      </c>
    </row>
    <row r="10200" spans="1:7" x14ac:dyDescent="0.2">
      <c r="A10200" t="str">
        <f t="shared" si="867"/>
        <v>NUP54</v>
      </c>
      <c r="B10200" t="s">
        <v>24</v>
      </c>
      <c r="C10200">
        <v>77069377</v>
      </c>
      <c r="D10200" t="s">
        <v>3</v>
      </c>
      <c r="E10200">
        <v>22</v>
      </c>
      <c r="F10200" t="s">
        <v>12986</v>
      </c>
      <c r="G10200">
        <v>0.78455667035400001</v>
      </c>
    </row>
    <row r="10201" spans="1:7" x14ac:dyDescent="0.2">
      <c r="A10201" t="str">
        <f t="shared" si="867"/>
        <v>NUP54</v>
      </c>
      <c r="B10201" t="s">
        <v>24</v>
      </c>
      <c r="C10201">
        <v>77069685</v>
      </c>
      <c r="D10201" t="s">
        <v>8</v>
      </c>
      <c r="E10201">
        <v>24</v>
      </c>
      <c r="F10201" t="s">
        <v>12987</v>
      </c>
      <c r="G10201">
        <v>-5.9718830084400003E-3</v>
      </c>
    </row>
    <row r="10202" spans="1:7" x14ac:dyDescent="0.2">
      <c r="A10202" t="str">
        <f t="shared" ref="A10202:A10219" si="868">"NUP62"</f>
        <v>NUP62</v>
      </c>
      <c r="B10202" t="s">
        <v>245</v>
      </c>
      <c r="C10202">
        <v>50432793</v>
      </c>
      <c r="D10202" t="s">
        <v>8</v>
      </c>
      <c r="E10202">
        <v>22</v>
      </c>
      <c r="F10202" t="s">
        <v>12988</v>
      </c>
      <c r="G10202">
        <v>1.16506909449</v>
      </c>
    </row>
    <row r="10203" spans="1:7" x14ac:dyDescent="0.2">
      <c r="A10203" t="str">
        <f t="shared" si="868"/>
        <v>NUP62</v>
      </c>
      <c r="B10203" t="s">
        <v>245</v>
      </c>
      <c r="C10203">
        <v>50432733</v>
      </c>
      <c r="D10203" t="s">
        <v>8</v>
      </c>
      <c r="E10203">
        <v>28</v>
      </c>
      <c r="F10203" t="s">
        <v>12989</v>
      </c>
      <c r="G10203">
        <v>-2.3242220784400001E-2</v>
      </c>
    </row>
    <row r="10204" spans="1:7" x14ac:dyDescent="0.2">
      <c r="A10204" t="str">
        <f t="shared" si="868"/>
        <v>NUP62</v>
      </c>
      <c r="B10204" t="s">
        <v>245</v>
      </c>
      <c r="C10204">
        <v>50432736</v>
      </c>
      <c r="D10204" t="s">
        <v>8</v>
      </c>
      <c r="E10204">
        <v>25</v>
      </c>
      <c r="F10204" t="s">
        <v>12990</v>
      </c>
      <c r="G10204">
        <v>-6.5922956844399999E-2</v>
      </c>
    </row>
    <row r="10205" spans="1:7" x14ac:dyDescent="0.2">
      <c r="A10205" t="str">
        <f t="shared" si="868"/>
        <v>NUP62</v>
      </c>
      <c r="B10205" t="s">
        <v>245</v>
      </c>
      <c r="C10205">
        <v>50432754</v>
      </c>
      <c r="D10205" t="s">
        <v>8</v>
      </c>
      <c r="E10205">
        <v>28</v>
      </c>
      <c r="F10205" t="s">
        <v>12991</v>
      </c>
      <c r="G10205">
        <v>5.16305562999E-3</v>
      </c>
    </row>
    <row r="10206" spans="1:7" x14ac:dyDescent="0.2">
      <c r="A10206" t="str">
        <f t="shared" si="868"/>
        <v>NUP62</v>
      </c>
      <c r="B10206" t="s">
        <v>245</v>
      </c>
      <c r="C10206">
        <v>50432756</v>
      </c>
      <c r="D10206" t="s">
        <v>8</v>
      </c>
      <c r="E10206">
        <v>25</v>
      </c>
      <c r="F10206" t="s">
        <v>12992</v>
      </c>
      <c r="G10206">
        <v>5.8346224451299999E-2</v>
      </c>
    </row>
    <row r="10207" spans="1:7" x14ac:dyDescent="0.2">
      <c r="A10207" t="str">
        <f t="shared" si="868"/>
        <v>NUP62</v>
      </c>
      <c r="B10207" t="s">
        <v>245</v>
      </c>
      <c r="C10207">
        <v>50432764</v>
      </c>
      <c r="D10207" t="s">
        <v>8</v>
      </c>
      <c r="E10207">
        <v>24</v>
      </c>
      <c r="F10207" t="s">
        <v>12993</v>
      </c>
      <c r="G10207">
        <v>0.45918801865699999</v>
      </c>
    </row>
    <row r="10208" spans="1:7" x14ac:dyDescent="0.2">
      <c r="A10208" t="str">
        <f t="shared" si="868"/>
        <v>NUP62</v>
      </c>
      <c r="B10208" t="s">
        <v>245</v>
      </c>
      <c r="C10208">
        <v>50432773</v>
      </c>
      <c r="D10208" t="s">
        <v>8</v>
      </c>
      <c r="E10208">
        <v>23</v>
      </c>
      <c r="F10208" t="s">
        <v>12994</v>
      </c>
      <c r="G10208">
        <v>0.233138039612</v>
      </c>
    </row>
    <row r="10209" spans="1:7" x14ac:dyDescent="0.2">
      <c r="A10209" t="str">
        <f t="shared" si="868"/>
        <v>NUP62</v>
      </c>
      <c r="B10209" t="s">
        <v>245</v>
      </c>
      <c r="C10209">
        <v>50432549</v>
      </c>
      <c r="D10209" t="s">
        <v>3</v>
      </c>
      <c r="E10209">
        <v>24</v>
      </c>
      <c r="F10209" t="s">
        <v>3396</v>
      </c>
      <c r="G10209">
        <v>0.55215305553100003</v>
      </c>
    </row>
    <row r="10210" spans="1:7" x14ac:dyDescent="0.2">
      <c r="A10210" t="str">
        <f t="shared" si="868"/>
        <v>NUP62</v>
      </c>
      <c r="B10210" t="s">
        <v>245</v>
      </c>
      <c r="C10210">
        <v>50432528</v>
      </c>
      <c r="D10210" t="s">
        <v>3</v>
      </c>
      <c r="E10210">
        <v>24</v>
      </c>
      <c r="F10210" t="s">
        <v>12995</v>
      </c>
      <c r="G10210">
        <v>0.25524263495400001</v>
      </c>
    </row>
    <row r="10211" spans="1:7" x14ac:dyDescent="0.2">
      <c r="A10211" t="str">
        <f t="shared" si="868"/>
        <v>NUP62</v>
      </c>
      <c r="B10211" t="s">
        <v>245</v>
      </c>
      <c r="C10211">
        <v>50432513</v>
      </c>
      <c r="D10211" t="s">
        <v>3</v>
      </c>
      <c r="E10211">
        <v>24</v>
      </c>
      <c r="F10211" t="s">
        <v>12996</v>
      </c>
      <c r="G10211">
        <v>0.67425256639200004</v>
      </c>
    </row>
    <row r="10212" spans="1:7" x14ac:dyDescent="0.2">
      <c r="A10212" t="str">
        <f t="shared" si="868"/>
        <v>NUP62</v>
      </c>
      <c r="B10212" t="s">
        <v>245</v>
      </c>
      <c r="C10212">
        <v>50432696</v>
      </c>
      <c r="D10212" t="s">
        <v>3</v>
      </c>
      <c r="E10212">
        <v>23</v>
      </c>
      <c r="F10212" t="s">
        <v>12997</v>
      </c>
      <c r="G10212">
        <v>0.95270614782499996</v>
      </c>
    </row>
    <row r="10213" spans="1:7" x14ac:dyDescent="0.2">
      <c r="A10213" t="str">
        <f t="shared" si="868"/>
        <v>NUP62</v>
      </c>
      <c r="B10213" t="s">
        <v>245</v>
      </c>
      <c r="C10213">
        <v>50432687</v>
      </c>
      <c r="D10213" t="s">
        <v>3</v>
      </c>
      <c r="E10213">
        <v>23</v>
      </c>
      <c r="F10213" t="s">
        <v>12998</v>
      </c>
      <c r="G10213">
        <v>0.88222475768700004</v>
      </c>
    </row>
    <row r="10214" spans="1:7" x14ac:dyDescent="0.2">
      <c r="A10214" t="str">
        <f t="shared" si="868"/>
        <v>NUP62</v>
      </c>
      <c r="B10214" t="s">
        <v>245</v>
      </c>
      <c r="C10214">
        <v>50432680</v>
      </c>
      <c r="D10214" t="s">
        <v>3</v>
      </c>
      <c r="E10214">
        <v>25</v>
      </c>
      <c r="F10214" t="s">
        <v>12999</v>
      </c>
      <c r="G10214">
        <v>0.37726662639800002</v>
      </c>
    </row>
    <row r="10215" spans="1:7" x14ac:dyDescent="0.2">
      <c r="A10215" t="str">
        <f t="shared" si="868"/>
        <v>NUP62</v>
      </c>
      <c r="B10215" t="s">
        <v>245</v>
      </c>
      <c r="C10215">
        <v>50432586</v>
      </c>
      <c r="D10215" t="s">
        <v>3</v>
      </c>
      <c r="E10215">
        <v>24</v>
      </c>
      <c r="F10215" t="s">
        <v>13000</v>
      </c>
      <c r="G10215">
        <v>0.469843488192</v>
      </c>
    </row>
    <row r="10216" spans="1:7" x14ac:dyDescent="0.2">
      <c r="A10216" t="str">
        <f t="shared" si="868"/>
        <v>NUP62</v>
      </c>
      <c r="B10216" t="s">
        <v>245</v>
      </c>
      <c r="C10216">
        <v>50432559</v>
      </c>
      <c r="D10216" t="s">
        <v>3</v>
      </c>
      <c r="E10216">
        <v>24</v>
      </c>
      <c r="F10216" t="s">
        <v>13001</v>
      </c>
      <c r="G10216">
        <v>1.72606943706E-3</v>
      </c>
    </row>
    <row r="10217" spans="1:7" x14ac:dyDescent="0.2">
      <c r="A10217" t="str">
        <f t="shared" si="868"/>
        <v>NUP62</v>
      </c>
      <c r="B10217" t="s">
        <v>245</v>
      </c>
      <c r="C10217">
        <v>50432800</v>
      </c>
      <c r="D10217" t="s">
        <v>8</v>
      </c>
      <c r="E10217">
        <v>23</v>
      </c>
      <c r="F10217" t="s">
        <v>13002</v>
      </c>
      <c r="G10217">
        <v>9.6785056070600006E-2</v>
      </c>
    </row>
    <row r="10218" spans="1:7" x14ac:dyDescent="0.2">
      <c r="A10218" t="str">
        <f t="shared" si="868"/>
        <v>NUP62</v>
      </c>
      <c r="B10218" t="s">
        <v>245</v>
      </c>
      <c r="C10218">
        <v>50432807</v>
      </c>
      <c r="D10218" t="s">
        <v>8</v>
      </c>
      <c r="E10218">
        <v>24</v>
      </c>
      <c r="F10218" t="s">
        <v>13003</v>
      </c>
      <c r="G10218">
        <v>4.1612300244100002E-2</v>
      </c>
    </row>
    <row r="10219" spans="1:7" x14ac:dyDescent="0.2">
      <c r="A10219" t="str">
        <f t="shared" si="868"/>
        <v>NUP62</v>
      </c>
      <c r="B10219" t="s">
        <v>245</v>
      </c>
      <c r="C10219">
        <v>50432789</v>
      </c>
      <c r="D10219" t="s">
        <v>8</v>
      </c>
      <c r="E10219">
        <v>26</v>
      </c>
      <c r="F10219" t="s">
        <v>13004</v>
      </c>
      <c r="G10219">
        <v>0.16930626150899999</v>
      </c>
    </row>
    <row r="10220" spans="1:7" x14ac:dyDescent="0.2">
      <c r="A10220" t="str">
        <f t="shared" ref="A10220:A10229" si="869">"NUP85"</f>
        <v>NUP85</v>
      </c>
      <c r="B10220" t="s">
        <v>484</v>
      </c>
      <c r="C10220">
        <v>73202059</v>
      </c>
      <c r="D10220" t="s">
        <v>8</v>
      </c>
      <c r="E10220">
        <v>24</v>
      </c>
      <c r="F10220" t="s">
        <v>13005</v>
      </c>
      <c r="G10220">
        <v>0.17307813533499999</v>
      </c>
    </row>
    <row r="10221" spans="1:7" x14ac:dyDescent="0.2">
      <c r="A10221" t="str">
        <f t="shared" si="869"/>
        <v>NUP85</v>
      </c>
      <c r="B10221" t="s">
        <v>484</v>
      </c>
      <c r="C10221">
        <v>73201895</v>
      </c>
      <c r="D10221" t="s">
        <v>8</v>
      </c>
      <c r="E10221">
        <v>22</v>
      </c>
      <c r="F10221" t="s">
        <v>13006</v>
      </c>
      <c r="G10221">
        <v>0.70377563408099997</v>
      </c>
    </row>
    <row r="10222" spans="1:7" x14ac:dyDescent="0.2">
      <c r="A10222" t="str">
        <f t="shared" si="869"/>
        <v>NUP85</v>
      </c>
      <c r="B10222" t="s">
        <v>484</v>
      </c>
      <c r="C10222">
        <v>73201985</v>
      </c>
      <c r="D10222" t="s">
        <v>8</v>
      </c>
      <c r="E10222">
        <v>21</v>
      </c>
      <c r="F10222" t="s">
        <v>13007</v>
      </c>
      <c r="G10222">
        <v>6.6956805395100003E-2</v>
      </c>
    </row>
    <row r="10223" spans="1:7" x14ac:dyDescent="0.2">
      <c r="A10223" t="str">
        <f t="shared" si="869"/>
        <v>NUP85</v>
      </c>
      <c r="B10223" t="s">
        <v>484</v>
      </c>
      <c r="C10223">
        <v>73202048</v>
      </c>
      <c r="D10223" t="s">
        <v>3</v>
      </c>
      <c r="E10223">
        <v>23</v>
      </c>
      <c r="F10223" t="s">
        <v>13008</v>
      </c>
      <c r="G10223">
        <v>0.30776066975299998</v>
      </c>
    </row>
    <row r="10224" spans="1:7" x14ac:dyDescent="0.2">
      <c r="A10224" t="str">
        <f t="shared" si="869"/>
        <v>NUP85</v>
      </c>
      <c r="B10224" t="s">
        <v>484</v>
      </c>
      <c r="C10224">
        <v>73201862</v>
      </c>
      <c r="D10224" t="s">
        <v>8</v>
      </c>
      <c r="E10224">
        <v>24</v>
      </c>
      <c r="F10224" t="s">
        <v>13009</v>
      </c>
      <c r="G10224">
        <v>1.13412925067</v>
      </c>
    </row>
    <row r="10225" spans="1:7" x14ac:dyDescent="0.2">
      <c r="A10225" t="str">
        <f t="shared" si="869"/>
        <v>NUP85</v>
      </c>
      <c r="B10225" t="s">
        <v>484</v>
      </c>
      <c r="C10225">
        <v>73201969</v>
      </c>
      <c r="D10225" t="s">
        <v>3</v>
      </c>
      <c r="E10225">
        <v>22</v>
      </c>
      <c r="F10225" t="s">
        <v>13010</v>
      </c>
      <c r="G10225">
        <v>1.1620951152400001</v>
      </c>
    </row>
    <row r="10226" spans="1:7" x14ac:dyDescent="0.2">
      <c r="A10226" t="str">
        <f t="shared" si="869"/>
        <v>NUP85</v>
      </c>
      <c r="B10226" t="s">
        <v>484</v>
      </c>
      <c r="C10226">
        <v>73201918</v>
      </c>
      <c r="D10226" t="s">
        <v>3</v>
      </c>
      <c r="E10226">
        <v>23</v>
      </c>
      <c r="F10226" t="s">
        <v>13011</v>
      </c>
      <c r="G10226">
        <v>7.0005733904699996E-2</v>
      </c>
    </row>
    <row r="10227" spans="1:7" x14ac:dyDescent="0.2">
      <c r="A10227" t="str">
        <f t="shared" si="869"/>
        <v>NUP85</v>
      </c>
      <c r="B10227" t="s">
        <v>484</v>
      </c>
      <c r="C10227">
        <v>73201759</v>
      </c>
      <c r="D10227" t="s">
        <v>3</v>
      </c>
      <c r="E10227">
        <v>24</v>
      </c>
      <c r="F10227" t="s">
        <v>13012</v>
      </c>
      <c r="G10227">
        <v>4.6319317872700001E-2</v>
      </c>
    </row>
    <row r="10228" spans="1:7" x14ac:dyDescent="0.2">
      <c r="A10228" t="str">
        <f t="shared" si="869"/>
        <v>NUP85</v>
      </c>
      <c r="B10228" t="s">
        <v>484</v>
      </c>
      <c r="C10228">
        <v>73201994</v>
      </c>
      <c r="D10228" t="s">
        <v>3</v>
      </c>
      <c r="E10228">
        <v>24</v>
      </c>
      <c r="F10228" t="s">
        <v>13013</v>
      </c>
      <c r="G10228">
        <v>0.46801459663200001</v>
      </c>
    </row>
    <row r="10229" spans="1:7" x14ac:dyDescent="0.2">
      <c r="A10229" t="str">
        <f t="shared" si="869"/>
        <v>NUP85</v>
      </c>
      <c r="B10229" t="s">
        <v>484</v>
      </c>
      <c r="C10229">
        <v>73201925</v>
      </c>
      <c r="D10229" t="s">
        <v>8</v>
      </c>
      <c r="E10229">
        <v>24</v>
      </c>
      <c r="F10229" t="s">
        <v>13014</v>
      </c>
      <c r="G10229">
        <v>6.4923075661199994E-2</v>
      </c>
    </row>
    <row r="10230" spans="1:7" x14ac:dyDescent="0.2">
      <c r="A10230" t="str">
        <f t="shared" ref="A10230:A10243" si="870">"NUP93"</f>
        <v>NUP93</v>
      </c>
      <c r="B10230" t="s">
        <v>273</v>
      </c>
      <c r="C10230">
        <v>56763976</v>
      </c>
      <c r="D10230" t="s">
        <v>3</v>
      </c>
      <c r="E10230">
        <v>23</v>
      </c>
      <c r="F10230" t="s">
        <v>13015</v>
      </c>
      <c r="G10230">
        <v>0.56550153479999998</v>
      </c>
    </row>
    <row r="10231" spans="1:7" x14ac:dyDescent="0.2">
      <c r="A10231" t="str">
        <f t="shared" si="870"/>
        <v>NUP93</v>
      </c>
      <c r="B10231" t="s">
        <v>273</v>
      </c>
      <c r="C10231">
        <v>56764205</v>
      </c>
      <c r="D10231" t="s">
        <v>3</v>
      </c>
      <c r="E10231">
        <v>23</v>
      </c>
      <c r="F10231" t="s">
        <v>13016</v>
      </c>
      <c r="G10231">
        <v>0.12403050071299999</v>
      </c>
    </row>
    <row r="10232" spans="1:7" x14ac:dyDescent="0.2">
      <c r="A10232" t="str">
        <f t="shared" si="870"/>
        <v>NUP93</v>
      </c>
      <c r="B10232" t="s">
        <v>273</v>
      </c>
      <c r="C10232">
        <v>56764222</v>
      </c>
      <c r="D10232" t="s">
        <v>3</v>
      </c>
      <c r="E10232">
        <v>24</v>
      </c>
      <c r="F10232" t="s">
        <v>13017</v>
      </c>
      <c r="G10232">
        <v>0.61929705336999996</v>
      </c>
    </row>
    <row r="10233" spans="1:7" x14ac:dyDescent="0.2">
      <c r="A10233" t="str">
        <f t="shared" si="870"/>
        <v>NUP93</v>
      </c>
      <c r="B10233" t="s">
        <v>273</v>
      </c>
      <c r="C10233">
        <v>56764070</v>
      </c>
      <c r="D10233" t="s">
        <v>8</v>
      </c>
      <c r="E10233">
        <v>24</v>
      </c>
      <c r="F10233" t="s">
        <v>13018</v>
      </c>
      <c r="G10233">
        <v>0.69055782310500002</v>
      </c>
    </row>
    <row r="10234" spans="1:7" x14ac:dyDescent="0.2">
      <c r="A10234" t="str">
        <f t="shared" si="870"/>
        <v>NUP93</v>
      </c>
      <c r="B10234" t="s">
        <v>273</v>
      </c>
      <c r="C10234">
        <v>56764123</v>
      </c>
      <c r="D10234" t="s">
        <v>8</v>
      </c>
      <c r="E10234">
        <v>24</v>
      </c>
      <c r="F10234" t="s">
        <v>13019</v>
      </c>
      <c r="G10234">
        <v>0.7067798528</v>
      </c>
    </row>
    <row r="10235" spans="1:7" x14ac:dyDescent="0.2">
      <c r="A10235" t="str">
        <f t="shared" si="870"/>
        <v>NUP93</v>
      </c>
      <c r="B10235" t="s">
        <v>273</v>
      </c>
      <c r="C10235">
        <v>56764123</v>
      </c>
      <c r="D10235" t="s">
        <v>8</v>
      </c>
      <c r="E10235">
        <v>23</v>
      </c>
      <c r="F10235" t="s">
        <v>13020</v>
      </c>
      <c r="G10235">
        <v>0.68837286679200005</v>
      </c>
    </row>
    <row r="10236" spans="1:7" x14ac:dyDescent="0.2">
      <c r="A10236" t="str">
        <f t="shared" si="870"/>
        <v>NUP93</v>
      </c>
      <c r="B10236" t="s">
        <v>273</v>
      </c>
      <c r="C10236">
        <v>56764191</v>
      </c>
      <c r="D10236" t="s">
        <v>8</v>
      </c>
      <c r="E10236">
        <v>23</v>
      </c>
      <c r="F10236" t="s">
        <v>13021</v>
      </c>
      <c r="G10236">
        <v>0.51233985299399998</v>
      </c>
    </row>
    <row r="10237" spans="1:7" x14ac:dyDescent="0.2">
      <c r="A10237" t="str">
        <f t="shared" si="870"/>
        <v>NUP93</v>
      </c>
      <c r="B10237" t="s">
        <v>273</v>
      </c>
      <c r="C10237">
        <v>56764214</v>
      </c>
      <c r="D10237" t="s">
        <v>8</v>
      </c>
      <c r="E10237">
        <v>24</v>
      </c>
      <c r="F10237" t="s">
        <v>13022</v>
      </c>
      <c r="G10237">
        <v>0.90514092964000004</v>
      </c>
    </row>
    <row r="10238" spans="1:7" x14ac:dyDescent="0.2">
      <c r="A10238" t="str">
        <f t="shared" si="870"/>
        <v>NUP93</v>
      </c>
      <c r="B10238" t="s">
        <v>273</v>
      </c>
      <c r="C10238">
        <v>56764158</v>
      </c>
      <c r="D10238" t="s">
        <v>8</v>
      </c>
      <c r="E10238">
        <v>22</v>
      </c>
      <c r="F10238" t="s">
        <v>13023</v>
      </c>
      <c r="G10238">
        <v>-2.5387631942899998E-2</v>
      </c>
    </row>
    <row r="10239" spans="1:7" x14ac:dyDescent="0.2">
      <c r="A10239" t="str">
        <f t="shared" si="870"/>
        <v>NUP93</v>
      </c>
      <c r="B10239" t="s">
        <v>273</v>
      </c>
      <c r="C10239">
        <v>56764033</v>
      </c>
      <c r="D10239" t="s">
        <v>8</v>
      </c>
      <c r="E10239">
        <v>24</v>
      </c>
      <c r="F10239" t="s">
        <v>13024</v>
      </c>
      <c r="G10239">
        <v>-1.2370268013199999E-3</v>
      </c>
    </row>
    <row r="10240" spans="1:7" x14ac:dyDescent="0.2">
      <c r="A10240" t="str">
        <f t="shared" si="870"/>
        <v>NUP93</v>
      </c>
      <c r="B10240" t="s">
        <v>273</v>
      </c>
      <c r="C10240">
        <v>56763992</v>
      </c>
      <c r="D10240" t="s">
        <v>8</v>
      </c>
      <c r="E10240">
        <v>23</v>
      </c>
      <c r="F10240" t="s">
        <v>13025</v>
      </c>
      <c r="G10240">
        <v>0.174095288338</v>
      </c>
    </row>
    <row r="10241" spans="1:7" x14ac:dyDescent="0.2">
      <c r="A10241" t="str">
        <f t="shared" si="870"/>
        <v>NUP93</v>
      </c>
      <c r="B10241" t="s">
        <v>273</v>
      </c>
      <c r="C10241">
        <v>56764235</v>
      </c>
      <c r="D10241" t="s">
        <v>3</v>
      </c>
      <c r="E10241">
        <v>24</v>
      </c>
      <c r="F10241" t="s">
        <v>13026</v>
      </c>
      <c r="G10241">
        <v>1.10537599595</v>
      </c>
    </row>
    <row r="10242" spans="1:7" x14ac:dyDescent="0.2">
      <c r="A10242" t="str">
        <f t="shared" si="870"/>
        <v>NUP93</v>
      </c>
      <c r="B10242" t="s">
        <v>273</v>
      </c>
      <c r="C10242">
        <v>56764219</v>
      </c>
      <c r="D10242" t="s">
        <v>3</v>
      </c>
      <c r="E10242">
        <v>24</v>
      </c>
      <c r="F10242" t="s">
        <v>13027</v>
      </c>
      <c r="G10242">
        <v>0.610476893189</v>
      </c>
    </row>
    <row r="10243" spans="1:7" x14ac:dyDescent="0.2">
      <c r="A10243" t="str">
        <f t="shared" si="870"/>
        <v>NUP93</v>
      </c>
      <c r="B10243" t="s">
        <v>273</v>
      </c>
      <c r="C10243">
        <v>56764129</v>
      </c>
      <c r="D10243" t="s">
        <v>8</v>
      </c>
      <c r="E10243">
        <v>24</v>
      </c>
      <c r="F10243" t="s">
        <v>13028</v>
      </c>
      <c r="G10243">
        <v>0.98948307441399996</v>
      </c>
    </row>
    <row r="10244" spans="1:7" x14ac:dyDescent="0.2">
      <c r="A10244" t="str">
        <f t="shared" ref="A10244:A10253" si="871">"NUPL1"</f>
        <v>NUPL1</v>
      </c>
      <c r="B10244" t="s">
        <v>413</v>
      </c>
      <c r="C10244">
        <v>25876007</v>
      </c>
      <c r="D10244" t="s">
        <v>8</v>
      </c>
      <c r="E10244">
        <v>24</v>
      </c>
      <c r="F10244" t="s">
        <v>13029</v>
      </c>
      <c r="G10244">
        <v>0.48593267262700002</v>
      </c>
    </row>
    <row r="10245" spans="1:7" x14ac:dyDescent="0.2">
      <c r="A10245" t="str">
        <f t="shared" si="871"/>
        <v>NUPL1</v>
      </c>
      <c r="B10245" t="s">
        <v>413</v>
      </c>
      <c r="C10245">
        <v>25875962</v>
      </c>
      <c r="D10245" t="s">
        <v>8</v>
      </c>
      <c r="E10245">
        <v>24</v>
      </c>
      <c r="F10245" t="s">
        <v>13030</v>
      </c>
      <c r="G10245">
        <v>0.73672561364</v>
      </c>
    </row>
    <row r="10246" spans="1:7" x14ac:dyDescent="0.2">
      <c r="A10246" t="str">
        <f t="shared" si="871"/>
        <v>NUPL1</v>
      </c>
      <c r="B10246" t="s">
        <v>413</v>
      </c>
      <c r="C10246">
        <v>25875852</v>
      </c>
      <c r="D10246" t="s">
        <v>8</v>
      </c>
      <c r="E10246">
        <v>24</v>
      </c>
      <c r="F10246" t="s">
        <v>13031</v>
      </c>
      <c r="G10246">
        <v>0.248056139796</v>
      </c>
    </row>
    <row r="10247" spans="1:7" x14ac:dyDescent="0.2">
      <c r="A10247" t="str">
        <f t="shared" si="871"/>
        <v>NUPL1</v>
      </c>
      <c r="B10247" t="s">
        <v>413</v>
      </c>
      <c r="C10247">
        <v>25875844</v>
      </c>
      <c r="D10247" t="s">
        <v>8</v>
      </c>
      <c r="E10247">
        <v>24</v>
      </c>
      <c r="F10247" t="s">
        <v>13032</v>
      </c>
      <c r="G10247">
        <v>1.9616228114E-2</v>
      </c>
    </row>
    <row r="10248" spans="1:7" x14ac:dyDescent="0.2">
      <c r="A10248" t="str">
        <f t="shared" si="871"/>
        <v>NUPL1</v>
      </c>
      <c r="B10248" t="s">
        <v>413</v>
      </c>
      <c r="C10248">
        <v>25875775</v>
      </c>
      <c r="D10248" t="s">
        <v>3</v>
      </c>
      <c r="E10248">
        <v>24</v>
      </c>
      <c r="F10248" t="s">
        <v>13033</v>
      </c>
      <c r="G10248">
        <v>1.1976952528</v>
      </c>
    </row>
    <row r="10249" spans="1:7" x14ac:dyDescent="0.2">
      <c r="A10249" t="str">
        <f t="shared" si="871"/>
        <v>NUPL1</v>
      </c>
      <c r="B10249" t="s">
        <v>413</v>
      </c>
      <c r="C10249">
        <v>25875872</v>
      </c>
      <c r="D10249" t="s">
        <v>3</v>
      </c>
      <c r="E10249">
        <v>24</v>
      </c>
      <c r="F10249" t="s">
        <v>13034</v>
      </c>
      <c r="G10249">
        <v>0.148893463836</v>
      </c>
    </row>
    <row r="10250" spans="1:7" x14ac:dyDescent="0.2">
      <c r="A10250" t="str">
        <f t="shared" si="871"/>
        <v>NUPL1</v>
      </c>
      <c r="B10250" t="s">
        <v>413</v>
      </c>
      <c r="C10250">
        <v>25875905</v>
      </c>
      <c r="D10250" t="s">
        <v>3</v>
      </c>
      <c r="E10250">
        <v>24</v>
      </c>
      <c r="F10250" t="s">
        <v>13035</v>
      </c>
      <c r="G10250">
        <v>7.0554364520399995E-2</v>
      </c>
    </row>
    <row r="10251" spans="1:7" x14ac:dyDescent="0.2">
      <c r="A10251" t="str">
        <f t="shared" si="871"/>
        <v>NUPL1</v>
      </c>
      <c r="B10251" t="s">
        <v>413</v>
      </c>
      <c r="C10251">
        <v>25875915</v>
      </c>
      <c r="D10251" t="s">
        <v>3</v>
      </c>
      <c r="E10251">
        <v>23</v>
      </c>
      <c r="F10251" t="s">
        <v>13036</v>
      </c>
      <c r="G10251">
        <v>1.06557913356</v>
      </c>
    </row>
    <row r="10252" spans="1:7" x14ac:dyDescent="0.2">
      <c r="A10252" t="str">
        <f t="shared" si="871"/>
        <v>NUPL1</v>
      </c>
      <c r="B10252" t="s">
        <v>413</v>
      </c>
      <c r="C10252">
        <v>25875880</v>
      </c>
      <c r="D10252" t="s">
        <v>3</v>
      </c>
      <c r="E10252">
        <v>22</v>
      </c>
      <c r="F10252" t="s">
        <v>13037</v>
      </c>
      <c r="G10252">
        <v>0.58952512502700005</v>
      </c>
    </row>
    <row r="10253" spans="1:7" x14ac:dyDescent="0.2">
      <c r="A10253" t="str">
        <f t="shared" si="871"/>
        <v>NUPL1</v>
      </c>
      <c r="B10253" t="s">
        <v>413</v>
      </c>
      <c r="C10253">
        <v>25876039</v>
      </c>
      <c r="D10253" t="s">
        <v>3</v>
      </c>
      <c r="E10253">
        <v>24</v>
      </c>
      <c r="F10253" t="s">
        <v>13038</v>
      </c>
      <c r="G10253">
        <v>4.2614949201800001E-3</v>
      </c>
    </row>
    <row r="10254" spans="1:7" x14ac:dyDescent="0.2">
      <c r="A10254" t="str">
        <f t="shared" ref="A10254:A10284" si="872">"NUTF2"</f>
        <v>NUTF2</v>
      </c>
      <c r="B10254" t="s">
        <v>273</v>
      </c>
      <c r="C10254">
        <v>67881210</v>
      </c>
      <c r="D10254" t="s">
        <v>3</v>
      </c>
      <c r="E10254">
        <v>24</v>
      </c>
      <c r="F10254" t="s">
        <v>13039</v>
      </c>
      <c r="G10254">
        <v>-4.3108148045099999E-2</v>
      </c>
    </row>
    <row r="10255" spans="1:7" x14ac:dyDescent="0.2">
      <c r="A10255" t="str">
        <f t="shared" si="872"/>
        <v>NUTF2</v>
      </c>
      <c r="B10255" t="s">
        <v>273</v>
      </c>
      <c r="C10255">
        <v>67881200</v>
      </c>
      <c r="D10255" t="s">
        <v>3</v>
      </c>
      <c r="E10255">
        <v>24</v>
      </c>
      <c r="F10255" t="s">
        <v>4937</v>
      </c>
      <c r="G10255">
        <v>-0.11239922895899999</v>
      </c>
    </row>
    <row r="10256" spans="1:7" x14ac:dyDescent="0.2">
      <c r="A10256" t="str">
        <f t="shared" si="872"/>
        <v>NUTF2</v>
      </c>
      <c r="B10256" t="s">
        <v>273</v>
      </c>
      <c r="C10256">
        <v>67880811</v>
      </c>
      <c r="D10256" t="s">
        <v>8</v>
      </c>
      <c r="E10256">
        <v>25</v>
      </c>
      <c r="F10256" t="s">
        <v>13040</v>
      </c>
      <c r="G10256">
        <v>0.19480159965499999</v>
      </c>
    </row>
    <row r="10257" spans="1:7" x14ac:dyDescent="0.2">
      <c r="A10257" t="str">
        <f t="shared" si="872"/>
        <v>NUTF2</v>
      </c>
      <c r="B10257" t="s">
        <v>273</v>
      </c>
      <c r="C10257">
        <v>67881190</v>
      </c>
      <c r="D10257" t="s">
        <v>3</v>
      </c>
      <c r="E10257">
        <v>24</v>
      </c>
      <c r="F10257" t="s">
        <v>13041</v>
      </c>
      <c r="G10257">
        <v>-6.1672055666800001E-2</v>
      </c>
    </row>
    <row r="10258" spans="1:7" x14ac:dyDescent="0.2">
      <c r="A10258" t="str">
        <f t="shared" si="872"/>
        <v>NUTF2</v>
      </c>
      <c r="B10258" t="s">
        <v>273</v>
      </c>
      <c r="C10258">
        <v>67880609</v>
      </c>
      <c r="D10258" t="s">
        <v>8</v>
      </c>
      <c r="E10258">
        <v>23</v>
      </c>
      <c r="F10258" t="s">
        <v>13042</v>
      </c>
      <c r="G10258">
        <v>9.1392392431699998E-2</v>
      </c>
    </row>
    <row r="10259" spans="1:7" x14ac:dyDescent="0.2">
      <c r="A10259" t="str">
        <f t="shared" si="872"/>
        <v>NUTF2</v>
      </c>
      <c r="B10259" t="s">
        <v>273</v>
      </c>
      <c r="C10259">
        <v>67880720</v>
      </c>
      <c r="D10259" t="s">
        <v>8</v>
      </c>
      <c r="E10259">
        <v>23</v>
      </c>
      <c r="F10259" t="s">
        <v>13043</v>
      </c>
      <c r="G10259">
        <v>-2.7869053782400002E-3</v>
      </c>
    </row>
    <row r="10260" spans="1:7" x14ac:dyDescent="0.2">
      <c r="A10260" t="str">
        <f t="shared" si="872"/>
        <v>NUTF2</v>
      </c>
      <c r="B10260" t="s">
        <v>273</v>
      </c>
      <c r="C10260">
        <v>67880762</v>
      </c>
      <c r="D10260" t="s">
        <v>8</v>
      </c>
      <c r="E10260">
        <v>24</v>
      </c>
      <c r="F10260" t="s">
        <v>13044</v>
      </c>
      <c r="G10260">
        <v>3.4762207083999998E-2</v>
      </c>
    </row>
    <row r="10261" spans="1:7" x14ac:dyDescent="0.2">
      <c r="A10261" t="str">
        <f t="shared" si="872"/>
        <v>NUTF2</v>
      </c>
      <c r="B10261" t="s">
        <v>273</v>
      </c>
      <c r="C10261">
        <v>67880767</v>
      </c>
      <c r="D10261" t="s">
        <v>8</v>
      </c>
      <c r="E10261">
        <v>24</v>
      </c>
      <c r="F10261" t="s">
        <v>13045</v>
      </c>
      <c r="G10261">
        <v>0.175746512258</v>
      </c>
    </row>
    <row r="10262" spans="1:7" x14ac:dyDescent="0.2">
      <c r="A10262" t="str">
        <f t="shared" si="872"/>
        <v>NUTF2</v>
      </c>
      <c r="B10262" t="s">
        <v>273</v>
      </c>
      <c r="C10262">
        <v>67881302</v>
      </c>
      <c r="D10262" t="s">
        <v>3</v>
      </c>
      <c r="E10262">
        <v>24</v>
      </c>
      <c r="F10262" t="s">
        <v>13046</v>
      </c>
      <c r="G10262">
        <v>-3.51149225129E-2</v>
      </c>
    </row>
    <row r="10263" spans="1:7" x14ac:dyDescent="0.2">
      <c r="A10263" t="str">
        <f t="shared" si="872"/>
        <v>NUTF2</v>
      </c>
      <c r="B10263" t="s">
        <v>273</v>
      </c>
      <c r="C10263">
        <v>67880613</v>
      </c>
      <c r="D10263" t="s">
        <v>3</v>
      </c>
      <c r="E10263">
        <v>25</v>
      </c>
      <c r="F10263" t="s">
        <v>13047</v>
      </c>
      <c r="G10263">
        <v>-6.9127211344400001E-3</v>
      </c>
    </row>
    <row r="10264" spans="1:7" x14ac:dyDescent="0.2">
      <c r="A10264" t="str">
        <f t="shared" si="872"/>
        <v>NUTF2</v>
      </c>
      <c r="B10264" t="s">
        <v>273</v>
      </c>
      <c r="C10264">
        <v>67880912</v>
      </c>
      <c r="D10264" t="s">
        <v>8</v>
      </c>
      <c r="E10264">
        <v>23</v>
      </c>
      <c r="F10264" t="s">
        <v>13048</v>
      </c>
      <c r="G10264">
        <v>0.116092989048</v>
      </c>
    </row>
    <row r="10265" spans="1:7" x14ac:dyDescent="0.2">
      <c r="A10265" t="str">
        <f t="shared" si="872"/>
        <v>NUTF2</v>
      </c>
      <c r="B10265" t="s">
        <v>273</v>
      </c>
      <c r="C10265">
        <v>67880673</v>
      </c>
      <c r="D10265" t="s">
        <v>3</v>
      </c>
      <c r="E10265">
        <v>23</v>
      </c>
      <c r="F10265" t="s">
        <v>13049</v>
      </c>
      <c r="G10265">
        <v>8.6608584586000001E-2</v>
      </c>
    </row>
    <row r="10266" spans="1:7" x14ac:dyDescent="0.2">
      <c r="A10266" t="str">
        <f t="shared" si="872"/>
        <v>NUTF2</v>
      </c>
      <c r="B10266" t="s">
        <v>273</v>
      </c>
      <c r="C10266">
        <v>67880882</v>
      </c>
      <c r="D10266" t="s">
        <v>3</v>
      </c>
      <c r="E10266">
        <v>24</v>
      </c>
      <c r="F10266" t="s">
        <v>13050</v>
      </c>
      <c r="G10266">
        <v>1.4618521213</v>
      </c>
    </row>
    <row r="10267" spans="1:7" x14ac:dyDescent="0.2">
      <c r="A10267" t="str">
        <f t="shared" si="872"/>
        <v>NUTF2</v>
      </c>
      <c r="B10267" t="s">
        <v>273</v>
      </c>
      <c r="C10267">
        <v>67881166</v>
      </c>
      <c r="D10267" t="s">
        <v>8</v>
      </c>
      <c r="E10267">
        <v>24</v>
      </c>
      <c r="F10267" t="s">
        <v>4932</v>
      </c>
      <c r="G10267">
        <v>-2.3322360459200001E-4</v>
      </c>
    </row>
    <row r="10268" spans="1:7" x14ac:dyDescent="0.2">
      <c r="A10268" t="str">
        <f t="shared" si="872"/>
        <v>NUTF2</v>
      </c>
      <c r="B10268" t="s">
        <v>273</v>
      </c>
      <c r="C10268">
        <v>67880913</v>
      </c>
      <c r="D10268" t="s">
        <v>8</v>
      </c>
      <c r="E10268">
        <v>24</v>
      </c>
      <c r="F10268" t="s">
        <v>13051</v>
      </c>
      <c r="G10268">
        <v>-5.84554967063E-2</v>
      </c>
    </row>
    <row r="10269" spans="1:7" x14ac:dyDescent="0.2">
      <c r="A10269" t="str">
        <f t="shared" si="872"/>
        <v>NUTF2</v>
      </c>
      <c r="B10269" t="s">
        <v>273</v>
      </c>
      <c r="C10269">
        <v>67881120</v>
      </c>
      <c r="D10269" t="s">
        <v>8</v>
      </c>
      <c r="E10269">
        <v>24</v>
      </c>
      <c r="F10269" t="s">
        <v>4949</v>
      </c>
      <c r="G10269">
        <v>0.367964201065</v>
      </c>
    </row>
    <row r="10270" spans="1:7" x14ac:dyDescent="0.2">
      <c r="A10270" t="str">
        <f t="shared" si="872"/>
        <v>NUTF2</v>
      </c>
      <c r="B10270" t="s">
        <v>273</v>
      </c>
      <c r="C10270">
        <v>67881317</v>
      </c>
      <c r="D10270" t="s">
        <v>8</v>
      </c>
      <c r="E10270">
        <v>24</v>
      </c>
      <c r="F10270" t="s">
        <v>4929</v>
      </c>
      <c r="G10270">
        <v>6.59626334819E-3</v>
      </c>
    </row>
    <row r="10271" spans="1:7" x14ac:dyDescent="0.2">
      <c r="A10271" t="str">
        <f t="shared" si="872"/>
        <v>NUTF2</v>
      </c>
      <c r="B10271" t="s">
        <v>273</v>
      </c>
      <c r="C10271">
        <v>67881311</v>
      </c>
      <c r="D10271" t="s">
        <v>8</v>
      </c>
      <c r="E10271">
        <v>23</v>
      </c>
      <c r="F10271" t="s">
        <v>4931</v>
      </c>
      <c r="G10271">
        <v>2.4196460525600001E-2</v>
      </c>
    </row>
    <row r="10272" spans="1:7" x14ac:dyDescent="0.2">
      <c r="A10272" t="str">
        <f t="shared" si="872"/>
        <v>NUTF2</v>
      </c>
      <c r="B10272" t="s">
        <v>273</v>
      </c>
      <c r="C10272">
        <v>67881206</v>
      </c>
      <c r="D10272" t="s">
        <v>8</v>
      </c>
      <c r="E10272">
        <v>24</v>
      </c>
      <c r="F10272" t="s">
        <v>13052</v>
      </c>
      <c r="G10272">
        <v>-2.14425851417E-3</v>
      </c>
    </row>
    <row r="10273" spans="1:7" x14ac:dyDescent="0.2">
      <c r="A10273" t="str">
        <f t="shared" si="872"/>
        <v>NUTF2</v>
      </c>
      <c r="B10273" t="s">
        <v>273</v>
      </c>
      <c r="C10273">
        <v>67881141</v>
      </c>
      <c r="D10273" t="s">
        <v>8</v>
      </c>
      <c r="E10273">
        <v>24</v>
      </c>
      <c r="F10273" t="s">
        <v>4933</v>
      </c>
      <c r="G10273">
        <v>5.1054704883100002E-2</v>
      </c>
    </row>
    <row r="10274" spans="1:7" x14ac:dyDescent="0.2">
      <c r="A10274" t="str">
        <f t="shared" si="872"/>
        <v>NUTF2</v>
      </c>
      <c r="B10274" t="s">
        <v>273</v>
      </c>
      <c r="C10274">
        <v>67880621</v>
      </c>
      <c r="D10274" t="s">
        <v>3</v>
      </c>
      <c r="E10274">
        <v>24</v>
      </c>
      <c r="F10274" t="s">
        <v>13053</v>
      </c>
      <c r="G10274">
        <v>-4.3442890813300003E-3</v>
      </c>
    </row>
    <row r="10275" spans="1:7" x14ac:dyDescent="0.2">
      <c r="A10275" t="str">
        <f t="shared" si="872"/>
        <v>NUTF2</v>
      </c>
      <c r="B10275" t="s">
        <v>273</v>
      </c>
      <c r="C10275">
        <v>67881104</v>
      </c>
      <c r="D10275" t="s">
        <v>3</v>
      </c>
      <c r="E10275">
        <v>24</v>
      </c>
      <c r="F10275" t="s">
        <v>13054</v>
      </c>
      <c r="G10275">
        <v>0.59596141280500003</v>
      </c>
    </row>
    <row r="10276" spans="1:7" x14ac:dyDescent="0.2">
      <c r="A10276" t="str">
        <f t="shared" si="872"/>
        <v>NUTF2</v>
      </c>
      <c r="B10276" t="s">
        <v>273</v>
      </c>
      <c r="C10276">
        <v>67881119</v>
      </c>
      <c r="D10276" t="s">
        <v>8</v>
      </c>
      <c r="E10276">
        <v>23</v>
      </c>
      <c r="F10276" t="s">
        <v>13055</v>
      </c>
      <c r="G10276">
        <v>-2.14497474268E-2</v>
      </c>
    </row>
    <row r="10277" spans="1:7" x14ac:dyDescent="0.2">
      <c r="A10277" t="str">
        <f t="shared" si="872"/>
        <v>NUTF2</v>
      </c>
      <c r="B10277" t="s">
        <v>273</v>
      </c>
      <c r="C10277">
        <v>67880763</v>
      </c>
      <c r="D10277" t="s">
        <v>8</v>
      </c>
      <c r="E10277">
        <v>22</v>
      </c>
      <c r="F10277" t="s">
        <v>13056</v>
      </c>
      <c r="G10277">
        <v>0.345430909723</v>
      </c>
    </row>
    <row r="10278" spans="1:7" x14ac:dyDescent="0.2">
      <c r="A10278" t="str">
        <f t="shared" si="872"/>
        <v>NUTF2</v>
      </c>
      <c r="B10278" t="s">
        <v>273</v>
      </c>
      <c r="C10278">
        <v>67880740</v>
      </c>
      <c r="D10278" t="s">
        <v>8</v>
      </c>
      <c r="E10278">
        <v>25</v>
      </c>
      <c r="F10278" t="s">
        <v>13057</v>
      </c>
      <c r="G10278">
        <v>0.14841812835400001</v>
      </c>
    </row>
    <row r="10279" spans="1:7" x14ac:dyDescent="0.2">
      <c r="A10279" t="str">
        <f t="shared" si="872"/>
        <v>NUTF2</v>
      </c>
      <c r="B10279" t="s">
        <v>273</v>
      </c>
      <c r="C10279">
        <v>67880721</v>
      </c>
      <c r="D10279" t="s">
        <v>8</v>
      </c>
      <c r="E10279">
        <v>24</v>
      </c>
      <c r="F10279" t="s">
        <v>13058</v>
      </c>
      <c r="G10279">
        <v>-5.1690914092400002E-2</v>
      </c>
    </row>
    <row r="10280" spans="1:7" x14ac:dyDescent="0.2">
      <c r="A10280" t="str">
        <f t="shared" si="872"/>
        <v>NUTF2</v>
      </c>
      <c r="B10280" t="s">
        <v>273</v>
      </c>
      <c r="C10280">
        <v>67881213</v>
      </c>
      <c r="D10280" t="s">
        <v>3</v>
      </c>
      <c r="E10280">
        <v>22</v>
      </c>
      <c r="F10280" t="s">
        <v>13059</v>
      </c>
      <c r="G10280">
        <v>0.14850039292799999</v>
      </c>
    </row>
    <row r="10281" spans="1:7" x14ac:dyDescent="0.2">
      <c r="A10281" t="str">
        <f t="shared" si="872"/>
        <v>NUTF2</v>
      </c>
      <c r="B10281" t="s">
        <v>273</v>
      </c>
      <c r="C10281">
        <v>67881186</v>
      </c>
      <c r="D10281" t="s">
        <v>3</v>
      </c>
      <c r="E10281">
        <v>24</v>
      </c>
      <c r="F10281" t="s">
        <v>13060</v>
      </c>
      <c r="G10281">
        <v>0.25906183007700001</v>
      </c>
    </row>
    <row r="10282" spans="1:7" x14ac:dyDescent="0.2">
      <c r="A10282" t="str">
        <f t="shared" si="872"/>
        <v>NUTF2</v>
      </c>
      <c r="B10282" t="s">
        <v>273</v>
      </c>
      <c r="C10282">
        <v>67881121</v>
      </c>
      <c r="D10282" t="s">
        <v>3</v>
      </c>
      <c r="E10282">
        <v>24</v>
      </c>
      <c r="F10282" t="s">
        <v>13061</v>
      </c>
      <c r="G10282">
        <v>9.2729059405399994E-2</v>
      </c>
    </row>
    <row r="10283" spans="1:7" x14ac:dyDescent="0.2">
      <c r="A10283" t="str">
        <f t="shared" si="872"/>
        <v>NUTF2</v>
      </c>
      <c r="B10283" t="s">
        <v>273</v>
      </c>
      <c r="C10283">
        <v>67880816</v>
      </c>
      <c r="D10283" t="s">
        <v>8</v>
      </c>
      <c r="E10283">
        <v>25</v>
      </c>
      <c r="F10283" t="s">
        <v>13062</v>
      </c>
      <c r="G10283">
        <v>0.67402483580100003</v>
      </c>
    </row>
    <row r="10284" spans="1:7" x14ac:dyDescent="0.2">
      <c r="A10284" t="str">
        <f t="shared" si="872"/>
        <v>NUTF2</v>
      </c>
      <c r="B10284" t="s">
        <v>273</v>
      </c>
      <c r="C10284">
        <v>67880689</v>
      </c>
      <c r="D10284" t="s">
        <v>3</v>
      </c>
      <c r="E10284">
        <v>25</v>
      </c>
      <c r="F10284" t="s">
        <v>13063</v>
      </c>
      <c r="G10284">
        <v>0.86412304290099995</v>
      </c>
    </row>
    <row r="10285" spans="1:7" x14ac:dyDescent="0.2">
      <c r="A10285" t="str">
        <f t="shared" ref="A10285:A10295" si="873">"NVL"</f>
        <v>NVL</v>
      </c>
      <c r="B10285" t="s">
        <v>35</v>
      </c>
      <c r="C10285">
        <v>224517697</v>
      </c>
      <c r="D10285" t="s">
        <v>3</v>
      </c>
      <c r="E10285">
        <v>24</v>
      </c>
      <c r="F10285" t="s">
        <v>13064</v>
      </c>
      <c r="G10285">
        <v>6.9463585968600004E-3</v>
      </c>
    </row>
    <row r="10286" spans="1:7" x14ac:dyDescent="0.2">
      <c r="A10286" t="str">
        <f t="shared" si="873"/>
        <v>NVL</v>
      </c>
      <c r="B10286" t="s">
        <v>35</v>
      </c>
      <c r="C10286">
        <v>224517801</v>
      </c>
      <c r="D10286" t="s">
        <v>3</v>
      </c>
      <c r="E10286">
        <v>26</v>
      </c>
      <c r="F10286" t="s">
        <v>13065</v>
      </c>
      <c r="G10286">
        <v>-9.3967839223999997E-2</v>
      </c>
    </row>
    <row r="10287" spans="1:7" x14ac:dyDescent="0.2">
      <c r="A10287" t="str">
        <f t="shared" si="873"/>
        <v>NVL</v>
      </c>
      <c r="B10287" t="s">
        <v>35</v>
      </c>
      <c r="C10287">
        <v>224517808</v>
      </c>
      <c r="D10287" t="s">
        <v>3</v>
      </c>
      <c r="E10287">
        <v>24</v>
      </c>
      <c r="F10287" t="s">
        <v>13066</v>
      </c>
      <c r="G10287">
        <v>0.41404146738399999</v>
      </c>
    </row>
    <row r="10288" spans="1:7" x14ac:dyDescent="0.2">
      <c r="A10288" t="str">
        <f t="shared" si="873"/>
        <v>NVL</v>
      </c>
      <c r="B10288" t="s">
        <v>35</v>
      </c>
      <c r="C10288">
        <v>224517841</v>
      </c>
      <c r="D10288" t="s">
        <v>3</v>
      </c>
      <c r="E10288">
        <v>25</v>
      </c>
      <c r="F10288" t="s">
        <v>13067</v>
      </c>
      <c r="G10288">
        <v>3.2452917807999998E-2</v>
      </c>
    </row>
    <row r="10289" spans="1:7" x14ac:dyDescent="0.2">
      <c r="A10289" t="str">
        <f t="shared" si="873"/>
        <v>NVL</v>
      </c>
      <c r="B10289" t="s">
        <v>35</v>
      </c>
      <c r="C10289">
        <v>224517846</v>
      </c>
      <c r="D10289" t="s">
        <v>3</v>
      </c>
      <c r="E10289">
        <v>23</v>
      </c>
      <c r="F10289" t="s">
        <v>13068</v>
      </c>
      <c r="G10289">
        <v>1.41771800193</v>
      </c>
    </row>
    <row r="10290" spans="1:7" x14ac:dyDescent="0.2">
      <c r="A10290" t="str">
        <f t="shared" si="873"/>
        <v>NVL</v>
      </c>
      <c r="B10290" t="s">
        <v>35</v>
      </c>
      <c r="C10290">
        <v>224517861</v>
      </c>
      <c r="D10290" t="s">
        <v>3</v>
      </c>
      <c r="E10290">
        <v>23</v>
      </c>
      <c r="F10290" t="s">
        <v>13069</v>
      </c>
      <c r="G10290">
        <v>0.95514521543499997</v>
      </c>
    </row>
    <row r="10291" spans="1:7" x14ac:dyDescent="0.2">
      <c r="A10291" t="str">
        <f t="shared" si="873"/>
        <v>NVL</v>
      </c>
      <c r="B10291" t="s">
        <v>35</v>
      </c>
      <c r="C10291">
        <v>224517836</v>
      </c>
      <c r="D10291" t="s">
        <v>8</v>
      </c>
      <c r="E10291">
        <v>22</v>
      </c>
      <c r="F10291" t="s">
        <v>13070</v>
      </c>
      <c r="G10291">
        <v>0.62713678263799999</v>
      </c>
    </row>
    <row r="10292" spans="1:7" x14ac:dyDescent="0.2">
      <c r="A10292" t="str">
        <f t="shared" si="873"/>
        <v>NVL</v>
      </c>
      <c r="B10292" t="s">
        <v>35</v>
      </c>
      <c r="C10292">
        <v>224517856</v>
      </c>
      <c r="D10292" t="s">
        <v>8</v>
      </c>
      <c r="E10292">
        <v>25</v>
      </c>
      <c r="F10292" t="s">
        <v>13071</v>
      </c>
      <c r="G10292">
        <v>1.47158932914E-2</v>
      </c>
    </row>
    <row r="10293" spans="1:7" x14ac:dyDescent="0.2">
      <c r="A10293" t="str">
        <f t="shared" si="873"/>
        <v>NVL</v>
      </c>
      <c r="B10293" t="s">
        <v>35</v>
      </c>
      <c r="C10293">
        <v>224517910</v>
      </c>
      <c r="D10293" t="s">
        <v>3</v>
      </c>
      <c r="E10293">
        <v>24</v>
      </c>
      <c r="F10293" t="s">
        <v>13072</v>
      </c>
      <c r="G10293">
        <v>-2.5745857078999998E-3</v>
      </c>
    </row>
    <row r="10294" spans="1:7" x14ac:dyDescent="0.2">
      <c r="A10294" t="str">
        <f t="shared" si="873"/>
        <v>NVL</v>
      </c>
      <c r="B10294" t="s">
        <v>35</v>
      </c>
      <c r="C10294">
        <v>224517816</v>
      </c>
      <c r="D10294" t="s">
        <v>8</v>
      </c>
      <c r="E10294">
        <v>25</v>
      </c>
      <c r="F10294" t="s">
        <v>13073</v>
      </c>
      <c r="G10294">
        <v>1.7216703301499998E-2</v>
      </c>
    </row>
    <row r="10295" spans="1:7" x14ac:dyDescent="0.2">
      <c r="A10295" t="str">
        <f t="shared" si="873"/>
        <v>NVL</v>
      </c>
      <c r="B10295" t="s">
        <v>35</v>
      </c>
      <c r="C10295">
        <v>224517879</v>
      </c>
      <c r="D10295" t="s">
        <v>8</v>
      </c>
      <c r="E10295">
        <v>24</v>
      </c>
      <c r="F10295" t="s">
        <v>13074</v>
      </c>
      <c r="G10295">
        <v>4.7705005317800003E-2</v>
      </c>
    </row>
    <row r="10296" spans="1:7" x14ac:dyDescent="0.2">
      <c r="A10296" t="str">
        <f t="shared" ref="A10296:A10305" si="874">"OAZ3"</f>
        <v>OAZ3</v>
      </c>
      <c r="B10296" t="s">
        <v>35</v>
      </c>
      <c r="C10296">
        <v>151735606</v>
      </c>
      <c r="D10296" t="s">
        <v>3</v>
      </c>
      <c r="E10296">
        <v>24</v>
      </c>
      <c r="F10296" t="s">
        <v>13075</v>
      </c>
      <c r="G10296">
        <v>1.72003618934</v>
      </c>
    </row>
    <row r="10297" spans="1:7" x14ac:dyDescent="0.2">
      <c r="A10297" t="str">
        <f t="shared" si="874"/>
        <v>OAZ3</v>
      </c>
      <c r="B10297" t="s">
        <v>35</v>
      </c>
      <c r="C10297">
        <v>151735686</v>
      </c>
      <c r="D10297" t="s">
        <v>3</v>
      </c>
      <c r="E10297">
        <v>24</v>
      </c>
      <c r="F10297" t="s">
        <v>13076</v>
      </c>
      <c r="G10297">
        <v>0.46212131311799998</v>
      </c>
    </row>
    <row r="10298" spans="1:7" x14ac:dyDescent="0.2">
      <c r="A10298" t="str">
        <f t="shared" si="874"/>
        <v>OAZ3</v>
      </c>
      <c r="B10298" t="s">
        <v>35</v>
      </c>
      <c r="C10298">
        <v>151735694</v>
      </c>
      <c r="D10298" t="s">
        <v>3</v>
      </c>
      <c r="E10298">
        <v>22</v>
      </c>
      <c r="F10298" t="s">
        <v>13077</v>
      </c>
      <c r="G10298">
        <v>0.39294160744599999</v>
      </c>
    </row>
    <row r="10299" spans="1:7" x14ac:dyDescent="0.2">
      <c r="A10299" t="str">
        <f t="shared" si="874"/>
        <v>OAZ3</v>
      </c>
      <c r="B10299" t="s">
        <v>35</v>
      </c>
      <c r="C10299">
        <v>151735717</v>
      </c>
      <c r="D10299" t="s">
        <v>3</v>
      </c>
      <c r="E10299">
        <v>23</v>
      </c>
      <c r="F10299" t="s">
        <v>13078</v>
      </c>
      <c r="G10299">
        <v>0.38855009936099999</v>
      </c>
    </row>
    <row r="10300" spans="1:7" x14ac:dyDescent="0.2">
      <c r="A10300" t="str">
        <f t="shared" si="874"/>
        <v>OAZ3</v>
      </c>
      <c r="B10300" t="s">
        <v>35</v>
      </c>
      <c r="C10300">
        <v>151735564</v>
      </c>
      <c r="D10300" t="s">
        <v>8</v>
      </c>
      <c r="E10300">
        <v>24</v>
      </c>
      <c r="F10300" t="s">
        <v>13079</v>
      </c>
      <c r="G10300">
        <v>2.59160122944E-2</v>
      </c>
    </row>
    <row r="10301" spans="1:7" x14ac:dyDescent="0.2">
      <c r="A10301" t="str">
        <f t="shared" si="874"/>
        <v>OAZ3</v>
      </c>
      <c r="B10301" t="s">
        <v>35</v>
      </c>
      <c r="C10301">
        <v>151735725</v>
      </c>
      <c r="D10301" t="s">
        <v>8</v>
      </c>
      <c r="E10301">
        <v>24</v>
      </c>
      <c r="F10301" t="s">
        <v>13080</v>
      </c>
      <c r="G10301">
        <v>0.29476064672699998</v>
      </c>
    </row>
    <row r="10302" spans="1:7" x14ac:dyDescent="0.2">
      <c r="A10302" t="str">
        <f t="shared" si="874"/>
        <v>OAZ3</v>
      </c>
      <c r="B10302" t="s">
        <v>35</v>
      </c>
      <c r="C10302">
        <v>151735471</v>
      </c>
      <c r="D10302" t="s">
        <v>3</v>
      </c>
      <c r="E10302">
        <v>23</v>
      </c>
      <c r="F10302" t="s">
        <v>13081</v>
      </c>
      <c r="G10302">
        <v>0.169621664911</v>
      </c>
    </row>
    <row r="10303" spans="1:7" x14ac:dyDescent="0.2">
      <c r="A10303" t="str">
        <f t="shared" si="874"/>
        <v>OAZ3</v>
      </c>
      <c r="B10303" t="s">
        <v>35</v>
      </c>
      <c r="C10303">
        <v>151735453</v>
      </c>
      <c r="D10303" t="s">
        <v>3</v>
      </c>
      <c r="E10303">
        <v>23</v>
      </c>
      <c r="F10303" t="s">
        <v>13082</v>
      </c>
      <c r="G10303">
        <v>3.5187331308200002E-2</v>
      </c>
    </row>
    <row r="10304" spans="1:7" x14ac:dyDescent="0.2">
      <c r="A10304" t="str">
        <f t="shared" si="874"/>
        <v>OAZ3</v>
      </c>
      <c r="B10304" t="s">
        <v>35</v>
      </c>
      <c r="C10304">
        <v>151735582</v>
      </c>
      <c r="D10304" t="s">
        <v>3</v>
      </c>
      <c r="E10304">
        <v>23</v>
      </c>
      <c r="F10304" t="s">
        <v>13083</v>
      </c>
      <c r="G10304">
        <v>0.81784249754000005</v>
      </c>
    </row>
    <row r="10305" spans="1:7" x14ac:dyDescent="0.2">
      <c r="A10305" t="str">
        <f t="shared" si="874"/>
        <v>OAZ3</v>
      </c>
      <c r="B10305" t="s">
        <v>35</v>
      </c>
      <c r="C10305">
        <v>151735528</v>
      </c>
      <c r="D10305" t="s">
        <v>3</v>
      </c>
      <c r="E10305">
        <v>23</v>
      </c>
      <c r="F10305" t="s">
        <v>13084</v>
      </c>
      <c r="G10305">
        <v>0.30253073426400001</v>
      </c>
    </row>
    <row r="10306" spans="1:7" x14ac:dyDescent="0.2">
      <c r="A10306" t="str">
        <f t="shared" ref="A10306:A10325" si="875">"OBFC1"</f>
        <v>OBFC1</v>
      </c>
      <c r="B10306" t="s">
        <v>372</v>
      </c>
      <c r="C10306">
        <v>105677373</v>
      </c>
      <c r="D10306" t="s">
        <v>3</v>
      </c>
      <c r="E10306">
        <v>24</v>
      </c>
      <c r="F10306" t="s">
        <v>13085</v>
      </c>
      <c r="G10306">
        <v>4.3668356676199997E-2</v>
      </c>
    </row>
    <row r="10307" spans="1:7" x14ac:dyDescent="0.2">
      <c r="A10307" t="str">
        <f t="shared" si="875"/>
        <v>OBFC1</v>
      </c>
      <c r="B10307" t="s">
        <v>372</v>
      </c>
      <c r="C10307">
        <v>105677713</v>
      </c>
      <c r="D10307" t="s">
        <v>8</v>
      </c>
      <c r="E10307">
        <v>22</v>
      </c>
      <c r="F10307" t="s">
        <v>13086</v>
      </c>
      <c r="G10307">
        <v>0.76561489576300001</v>
      </c>
    </row>
    <row r="10308" spans="1:7" x14ac:dyDescent="0.2">
      <c r="A10308" t="str">
        <f t="shared" si="875"/>
        <v>OBFC1</v>
      </c>
      <c r="B10308" t="s">
        <v>372</v>
      </c>
      <c r="C10308">
        <v>105677720</v>
      </c>
      <c r="D10308" t="s">
        <v>8</v>
      </c>
      <c r="E10308">
        <v>23</v>
      </c>
      <c r="F10308" t="s">
        <v>13087</v>
      </c>
      <c r="G10308">
        <v>0.78752667072399996</v>
      </c>
    </row>
    <row r="10309" spans="1:7" x14ac:dyDescent="0.2">
      <c r="A10309" t="str">
        <f t="shared" si="875"/>
        <v>OBFC1</v>
      </c>
      <c r="B10309" t="s">
        <v>372</v>
      </c>
      <c r="C10309">
        <v>105677197</v>
      </c>
      <c r="D10309" t="s">
        <v>3</v>
      </c>
      <c r="E10309">
        <v>23</v>
      </c>
      <c r="F10309" t="s">
        <v>13088</v>
      </c>
      <c r="G10309">
        <v>1.7436262057799998E-2</v>
      </c>
    </row>
    <row r="10310" spans="1:7" x14ac:dyDescent="0.2">
      <c r="A10310" t="str">
        <f t="shared" si="875"/>
        <v>OBFC1</v>
      </c>
      <c r="B10310" t="s">
        <v>372</v>
      </c>
      <c r="C10310">
        <v>105677852</v>
      </c>
      <c r="D10310" t="s">
        <v>3</v>
      </c>
      <c r="E10310">
        <v>24</v>
      </c>
      <c r="F10310" t="s">
        <v>13089</v>
      </c>
      <c r="G10310">
        <v>0.62502945946499999</v>
      </c>
    </row>
    <row r="10311" spans="1:7" x14ac:dyDescent="0.2">
      <c r="A10311" t="str">
        <f t="shared" si="875"/>
        <v>OBFC1</v>
      </c>
      <c r="B10311" t="s">
        <v>372</v>
      </c>
      <c r="C10311">
        <v>105677868</v>
      </c>
      <c r="D10311" t="s">
        <v>3</v>
      </c>
      <c r="E10311">
        <v>24</v>
      </c>
      <c r="F10311" t="s">
        <v>13090</v>
      </c>
      <c r="G10311">
        <v>0.19644404446899999</v>
      </c>
    </row>
    <row r="10312" spans="1:7" x14ac:dyDescent="0.2">
      <c r="A10312" t="str">
        <f t="shared" si="875"/>
        <v>OBFC1</v>
      </c>
      <c r="B10312" t="s">
        <v>372</v>
      </c>
      <c r="C10312">
        <v>105677940</v>
      </c>
      <c r="D10312" t="s">
        <v>3</v>
      </c>
      <c r="E10312">
        <v>24</v>
      </c>
      <c r="F10312" t="s">
        <v>13091</v>
      </c>
      <c r="G10312">
        <v>0.223313464746</v>
      </c>
    </row>
    <row r="10313" spans="1:7" x14ac:dyDescent="0.2">
      <c r="A10313" t="str">
        <f t="shared" si="875"/>
        <v>OBFC1</v>
      </c>
      <c r="B10313" t="s">
        <v>372</v>
      </c>
      <c r="C10313">
        <v>105677291</v>
      </c>
      <c r="D10313" t="s">
        <v>8</v>
      </c>
      <c r="E10313">
        <v>25</v>
      </c>
      <c r="F10313" t="s">
        <v>13092</v>
      </c>
      <c r="G10313">
        <v>-4.2981083121799997E-2</v>
      </c>
    </row>
    <row r="10314" spans="1:7" x14ac:dyDescent="0.2">
      <c r="A10314" t="str">
        <f t="shared" si="875"/>
        <v>OBFC1</v>
      </c>
      <c r="B10314" t="s">
        <v>372</v>
      </c>
      <c r="C10314">
        <v>105677334</v>
      </c>
      <c r="D10314" t="s">
        <v>8</v>
      </c>
      <c r="E10314">
        <v>24</v>
      </c>
      <c r="F10314" t="s">
        <v>13093</v>
      </c>
      <c r="G10314">
        <v>6.1260141676200003E-2</v>
      </c>
    </row>
    <row r="10315" spans="1:7" x14ac:dyDescent="0.2">
      <c r="A10315" t="str">
        <f t="shared" si="875"/>
        <v>OBFC1</v>
      </c>
      <c r="B10315" t="s">
        <v>372</v>
      </c>
      <c r="C10315">
        <v>105677362</v>
      </c>
      <c r="D10315" t="s">
        <v>8</v>
      </c>
      <c r="E10315">
        <v>25</v>
      </c>
      <c r="F10315" t="s">
        <v>13094</v>
      </c>
      <c r="G10315">
        <v>5.1329420349499999E-2</v>
      </c>
    </row>
    <row r="10316" spans="1:7" x14ac:dyDescent="0.2">
      <c r="A10316" t="str">
        <f t="shared" si="875"/>
        <v>OBFC1</v>
      </c>
      <c r="B10316" t="s">
        <v>372</v>
      </c>
      <c r="C10316">
        <v>105677299</v>
      </c>
      <c r="D10316" t="s">
        <v>3</v>
      </c>
      <c r="E10316">
        <v>24</v>
      </c>
      <c r="F10316" t="s">
        <v>13095</v>
      </c>
      <c r="G10316">
        <v>0.23878849848200001</v>
      </c>
    </row>
    <row r="10317" spans="1:7" x14ac:dyDescent="0.2">
      <c r="A10317" t="str">
        <f t="shared" si="875"/>
        <v>OBFC1</v>
      </c>
      <c r="B10317" t="s">
        <v>372</v>
      </c>
      <c r="C10317">
        <v>105677211</v>
      </c>
      <c r="D10317" t="s">
        <v>3</v>
      </c>
      <c r="E10317">
        <v>25</v>
      </c>
      <c r="F10317" t="s">
        <v>13096</v>
      </c>
      <c r="G10317">
        <v>3.4108845509500003E-2</v>
      </c>
    </row>
    <row r="10318" spans="1:7" x14ac:dyDescent="0.2">
      <c r="A10318" t="str">
        <f t="shared" si="875"/>
        <v>OBFC1</v>
      </c>
      <c r="B10318" t="s">
        <v>372</v>
      </c>
      <c r="C10318">
        <v>105677456</v>
      </c>
      <c r="D10318" t="s">
        <v>8</v>
      </c>
      <c r="E10318">
        <v>24</v>
      </c>
      <c r="F10318" t="s">
        <v>13097</v>
      </c>
      <c r="G10318">
        <v>4.7547651924599997E-2</v>
      </c>
    </row>
    <row r="10319" spans="1:7" x14ac:dyDescent="0.2">
      <c r="A10319" t="str">
        <f t="shared" si="875"/>
        <v>OBFC1</v>
      </c>
      <c r="B10319" t="s">
        <v>372</v>
      </c>
      <c r="C10319">
        <v>105677390</v>
      </c>
      <c r="D10319" t="s">
        <v>8</v>
      </c>
      <c r="E10319">
        <v>23</v>
      </c>
      <c r="F10319" t="s">
        <v>13098</v>
      </c>
      <c r="G10319">
        <v>0.41520640107099999</v>
      </c>
    </row>
    <row r="10320" spans="1:7" x14ac:dyDescent="0.2">
      <c r="A10320" t="str">
        <f t="shared" si="875"/>
        <v>OBFC1</v>
      </c>
      <c r="B10320" t="s">
        <v>372</v>
      </c>
      <c r="C10320">
        <v>105677919</v>
      </c>
      <c r="D10320" t="s">
        <v>8</v>
      </c>
      <c r="E10320">
        <v>23</v>
      </c>
      <c r="F10320" t="s">
        <v>13099</v>
      </c>
      <c r="G10320">
        <v>0.88718692421300005</v>
      </c>
    </row>
    <row r="10321" spans="1:7" x14ac:dyDescent="0.2">
      <c r="A10321" t="str">
        <f t="shared" si="875"/>
        <v>OBFC1</v>
      </c>
      <c r="B10321" t="s">
        <v>372</v>
      </c>
      <c r="C10321">
        <v>105677978</v>
      </c>
      <c r="D10321" t="s">
        <v>8</v>
      </c>
      <c r="E10321">
        <v>24</v>
      </c>
      <c r="F10321" t="s">
        <v>13100</v>
      </c>
      <c r="G10321">
        <v>1.32528640506</v>
      </c>
    </row>
    <row r="10322" spans="1:7" x14ac:dyDescent="0.2">
      <c r="A10322" t="str">
        <f t="shared" si="875"/>
        <v>OBFC1</v>
      </c>
      <c r="B10322" t="s">
        <v>372</v>
      </c>
      <c r="C10322">
        <v>105677218</v>
      </c>
      <c r="D10322" t="s">
        <v>3</v>
      </c>
      <c r="E10322">
        <v>24</v>
      </c>
      <c r="F10322" t="s">
        <v>13101</v>
      </c>
      <c r="G10322">
        <v>0.159176087563</v>
      </c>
    </row>
    <row r="10323" spans="1:7" x14ac:dyDescent="0.2">
      <c r="A10323" t="str">
        <f t="shared" si="875"/>
        <v>OBFC1</v>
      </c>
      <c r="B10323" t="s">
        <v>372</v>
      </c>
      <c r="C10323">
        <v>105677716</v>
      </c>
      <c r="D10323" t="s">
        <v>3</v>
      </c>
      <c r="E10323">
        <v>24</v>
      </c>
      <c r="F10323" t="s">
        <v>13102</v>
      </c>
      <c r="G10323">
        <v>0.12188608580599999</v>
      </c>
    </row>
    <row r="10324" spans="1:7" x14ac:dyDescent="0.2">
      <c r="A10324" t="str">
        <f t="shared" si="875"/>
        <v>OBFC1</v>
      </c>
      <c r="B10324" t="s">
        <v>372</v>
      </c>
      <c r="C10324">
        <v>105677809</v>
      </c>
      <c r="D10324" t="s">
        <v>8</v>
      </c>
      <c r="E10324">
        <v>23</v>
      </c>
      <c r="F10324" t="s">
        <v>13103</v>
      </c>
      <c r="G10324">
        <v>0.109118932573</v>
      </c>
    </row>
    <row r="10325" spans="1:7" x14ac:dyDescent="0.2">
      <c r="A10325" t="str">
        <f t="shared" si="875"/>
        <v>OBFC1</v>
      </c>
      <c r="B10325" t="s">
        <v>372</v>
      </c>
      <c r="C10325">
        <v>105677947</v>
      </c>
      <c r="D10325" t="s">
        <v>8</v>
      </c>
      <c r="E10325">
        <v>24</v>
      </c>
      <c r="F10325" t="s">
        <v>13104</v>
      </c>
      <c r="G10325">
        <v>5.8717582632599997E-2</v>
      </c>
    </row>
    <row r="10326" spans="1:7" x14ac:dyDescent="0.2">
      <c r="A10326" t="str">
        <f t="shared" ref="A10326:A10339" si="876">"OCIAD1"</f>
        <v>OCIAD1</v>
      </c>
      <c r="B10326" t="s">
        <v>24</v>
      </c>
      <c r="C10326">
        <v>48833290</v>
      </c>
      <c r="D10326" t="s">
        <v>3</v>
      </c>
      <c r="E10326">
        <v>22</v>
      </c>
      <c r="F10326" t="s">
        <v>13105</v>
      </c>
      <c r="G10326">
        <v>0.35576260922699998</v>
      </c>
    </row>
    <row r="10327" spans="1:7" x14ac:dyDescent="0.2">
      <c r="A10327" t="str">
        <f t="shared" si="876"/>
        <v>OCIAD1</v>
      </c>
      <c r="B10327" t="s">
        <v>24</v>
      </c>
      <c r="C10327">
        <v>48833299</v>
      </c>
      <c r="D10327" t="s">
        <v>3</v>
      </c>
      <c r="E10327">
        <v>23</v>
      </c>
      <c r="F10327" t="s">
        <v>13106</v>
      </c>
      <c r="G10327">
        <v>0.61315066342299995</v>
      </c>
    </row>
    <row r="10328" spans="1:7" x14ac:dyDescent="0.2">
      <c r="A10328" t="str">
        <f t="shared" si="876"/>
        <v>OCIAD1</v>
      </c>
      <c r="B10328" t="s">
        <v>24</v>
      </c>
      <c r="C10328">
        <v>48833311</v>
      </c>
      <c r="D10328" t="s">
        <v>3</v>
      </c>
      <c r="E10328">
        <v>25</v>
      </c>
      <c r="F10328" t="s">
        <v>13107</v>
      </c>
      <c r="G10328">
        <v>0.40193859293</v>
      </c>
    </row>
    <row r="10329" spans="1:7" x14ac:dyDescent="0.2">
      <c r="A10329" t="str">
        <f t="shared" si="876"/>
        <v>OCIAD1</v>
      </c>
      <c r="B10329" t="s">
        <v>24</v>
      </c>
      <c r="C10329">
        <v>48833321</v>
      </c>
      <c r="D10329" t="s">
        <v>3</v>
      </c>
      <c r="E10329">
        <v>24</v>
      </c>
      <c r="F10329" t="s">
        <v>13108</v>
      </c>
      <c r="G10329">
        <v>0.42825381963600001</v>
      </c>
    </row>
    <row r="10330" spans="1:7" x14ac:dyDescent="0.2">
      <c r="A10330" t="str">
        <f t="shared" si="876"/>
        <v>OCIAD1</v>
      </c>
      <c r="B10330" t="s">
        <v>24</v>
      </c>
      <c r="C10330">
        <v>48833330</v>
      </c>
      <c r="D10330" t="s">
        <v>3</v>
      </c>
      <c r="E10330">
        <v>26</v>
      </c>
      <c r="F10330" t="s">
        <v>13109</v>
      </c>
      <c r="G10330">
        <v>0.25152958196800002</v>
      </c>
    </row>
    <row r="10331" spans="1:7" x14ac:dyDescent="0.2">
      <c r="A10331" t="str">
        <f t="shared" si="876"/>
        <v>OCIAD1</v>
      </c>
      <c r="B10331" t="s">
        <v>24</v>
      </c>
      <c r="C10331">
        <v>48833558</v>
      </c>
      <c r="D10331" t="s">
        <v>8</v>
      </c>
      <c r="E10331">
        <v>23</v>
      </c>
      <c r="F10331" t="s">
        <v>13110</v>
      </c>
      <c r="G10331">
        <v>0.62858899319600003</v>
      </c>
    </row>
    <row r="10332" spans="1:7" x14ac:dyDescent="0.2">
      <c r="A10332" t="str">
        <f t="shared" si="876"/>
        <v>OCIAD1</v>
      </c>
      <c r="B10332" t="s">
        <v>24</v>
      </c>
      <c r="C10332">
        <v>48833565</v>
      </c>
      <c r="D10332" t="s">
        <v>8</v>
      </c>
      <c r="E10332">
        <v>23</v>
      </c>
      <c r="F10332" t="s">
        <v>13111</v>
      </c>
      <c r="G10332">
        <v>0.41007334670200002</v>
      </c>
    </row>
    <row r="10333" spans="1:7" x14ac:dyDescent="0.2">
      <c r="A10333" t="str">
        <f t="shared" si="876"/>
        <v>OCIAD1</v>
      </c>
      <c r="B10333" t="s">
        <v>24</v>
      </c>
      <c r="C10333">
        <v>48833090</v>
      </c>
      <c r="D10333" t="s">
        <v>8</v>
      </c>
      <c r="E10333">
        <v>22</v>
      </c>
      <c r="F10333" t="s">
        <v>13112</v>
      </c>
      <c r="G10333">
        <v>1.4777199050800001</v>
      </c>
    </row>
    <row r="10334" spans="1:7" x14ac:dyDescent="0.2">
      <c r="A10334" t="str">
        <f t="shared" si="876"/>
        <v>OCIAD1</v>
      </c>
      <c r="B10334" t="s">
        <v>24</v>
      </c>
      <c r="C10334">
        <v>48833329</v>
      </c>
      <c r="D10334" t="s">
        <v>8</v>
      </c>
      <c r="E10334">
        <v>25</v>
      </c>
      <c r="F10334" t="s">
        <v>13113</v>
      </c>
      <c r="G10334">
        <v>0.18445870761200001</v>
      </c>
    </row>
    <row r="10335" spans="1:7" x14ac:dyDescent="0.2">
      <c r="A10335" t="str">
        <f t="shared" si="876"/>
        <v>OCIAD1</v>
      </c>
      <c r="B10335" t="s">
        <v>24</v>
      </c>
      <c r="C10335">
        <v>48833378</v>
      </c>
      <c r="D10335" t="s">
        <v>8</v>
      </c>
      <c r="E10335">
        <v>25</v>
      </c>
      <c r="F10335" t="s">
        <v>13114</v>
      </c>
      <c r="G10335">
        <v>-2.9544538544799999E-2</v>
      </c>
    </row>
    <row r="10336" spans="1:7" x14ac:dyDescent="0.2">
      <c r="A10336" t="str">
        <f t="shared" si="876"/>
        <v>OCIAD1</v>
      </c>
      <c r="B10336" t="s">
        <v>24</v>
      </c>
      <c r="C10336">
        <v>48833400</v>
      </c>
      <c r="D10336" t="s">
        <v>8</v>
      </c>
      <c r="E10336">
        <v>24</v>
      </c>
      <c r="F10336" t="s">
        <v>13115</v>
      </c>
      <c r="G10336">
        <v>0.25389142167200002</v>
      </c>
    </row>
    <row r="10337" spans="1:7" x14ac:dyDescent="0.2">
      <c r="A10337" t="str">
        <f t="shared" si="876"/>
        <v>OCIAD1</v>
      </c>
      <c r="B10337" t="s">
        <v>24</v>
      </c>
      <c r="C10337">
        <v>48833458</v>
      </c>
      <c r="D10337" t="s">
        <v>8</v>
      </c>
      <c r="E10337">
        <v>23</v>
      </c>
      <c r="F10337" t="s">
        <v>13116</v>
      </c>
      <c r="G10337">
        <v>6.5461328981900005E-2</v>
      </c>
    </row>
    <row r="10338" spans="1:7" x14ac:dyDescent="0.2">
      <c r="A10338" t="str">
        <f t="shared" si="876"/>
        <v>OCIAD1</v>
      </c>
      <c r="B10338" t="s">
        <v>24</v>
      </c>
      <c r="C10338">
        <v>48833366</v>
      </c>
      <c r="D10338" t="s">
        <v>3</v>
      </c>
      <c r="E10338">
        <v>24</v>
      </c>
      <c r="F10338" t="s">
        <v>13117</v>
      </c>
      <c r="G10338">
        <v>0.89369110172599997</v>
      </c>
    </row>
    <row r="10339" spans="1:7" x14ac:dyDescent="0.2">
      <c r="A10339" t="str">
        <f t="shared" si="876"/>
        <v>OCIAD1</v>
      </c>
      <c r="B10339" t="s">
        <v>24</v>
      </c>
      <c r="C10339">
        <v>48833446</v>
      </c>
      <c r="D10339" t="s">
        <v>8</v>
      </c>
      <c r="E10339">
        <v>23</v>
      </c>
      <c r="F10339" t="s">
        <v>13118</v>
      </c>
      <c r="G10339">
        <v>0.54660971815600001</v>
      </c>
    </row>
    <row r="10340" spans="1:7" x14ac:dyDescent="0.2">
      <c r="A10340" t="str">
        <f t="shared" ref="A10340:A10355" si="877">"OGDH"</f>
        <v>OGDH</v>
      </c>
      <c r="B10340" t="s">
        <v>2</v>
      </c>
      <c r="C10340">
        <v>44646179</v>
      </c>
      <c r="D10340" t="s">
        <v>8</v>
      </c>
      <c r="E10340">
        <v>21</v>
      </c>
      <c r="F10340" t="s">
        <v>13119</v>
      </c>
      <c r="G10340">
        <v>-2.6823952739500001E-2</v>
      </c>
    </row>
    <row r="10341" spans="1:7" x14ac:dyDescent="0.2">
      <c r="A10341" t="str">
        <f t="shared" si="877"/>
        <v>OGDH</v>
      </c>
      <c r="B10341" t="s">
        <v>2</v>
      </c>
      <c r="C10341">
        <v>44646274</v>
      </c>
      <c r="D10341" t="s">
        <v>3</v>
      </c>
      <c r="E10341">
        <v>23</v>
      </c>
      <c r="F10341" t="s">
        <v>13120</v>
      </c>
      <c r="G10341">
        <v>0.13358948083899999</v>
      </c>
    </row>
    <row r="10342" spans="1:7" x14ac:dyDescent="0.2">
      <c r="A10342" t="str">
        <f t="shared" si="877"/>
        <v>OGDH</v>
      </c>
      <c r="B10342" t="s">
        <v>2</v>
      </c>
      <c r="C10342">
        <v>44646234</v>
      </c>
      <c r="D10342" t="s">
        <v>8</v>
      </c>
      <c r="E10342">
        <v>23</v>
      </c>
      <c r="F10342" t="s">
        <v>13121</v>
      </c>
      <c r="G10342">
        <v>0.92134738501799995</v>
      </c>
    </row>
    <row r="10343" spans="1:7" x14ac:dyDescent="0.2">
      <c r="A10343" t="str">
        <f t="shared" si="877"/>
        <v>OGDH</v>
      </c>
      <c r="B10343" t="s">
        <v>2</v>
      </c>
      <c r="C10343">
        <v>44646308</v>
      </c>
      <c r="D10343" t="s">
        <v>8</v>
      </c>
      <c r="E10343">
        <v>24</v>
      </c>
      <c r="F10343" t="s">
        <v>13122</v>
      </c>
      <c r="G10343">
        <v>3.1091735127299999E-2</v>
      </c>
    </row>
    <row r="10344" spans="1:7" x14ac:dyDescent="0.2">
      <c r="A10344" t="str">
        <f t="shared" si="877"/>
        <v>OGDH</v>
      </c>
      <c r="B10344" t="s">
        <v>2</v>
      </c>
      <c r="C10344">
        <v>44646328</v>
      </c>
      <c r="D10344" t="s">
        <v>8</v>
      </c>
      <c r="E10344">
        <v>24</v>
      </c>
      <c r="F10344" t="s">
        <v>13123</v>
      </c>
      <c r="G10344">
        <v>0.10187426469499999</v>
      </c>
    </row>
    <row r="10345" spans="1:7" x14ac:dyDescent="0.2">
      <c r="A10345" t="str">
        <f t="shared" si="877"/>
        <v>OGDH</v>
      </c>
      <c r="B10345" t="s">
        <v>2</v>
      </c>
      <c r="C10345">
        <v>44646334</v>
      </c>
      <c r="D10345" t="s">
        <v>8</v>
      </c>
      <c r="E10345">
        <v>23</v>
      </c>
      <c r="F10345" t="s">
        <v>13124</v>
      </c>
      <c r="G10345">
        <v>4.19926228479E-2</v>
      </c>
    </row>
    <row r="10346" spans="1:7" x14ac:dyDescent="0.2">
      <c r="A10346" t="str">
        <f t="shared" si="877"/>
        <v>OGDH</v>
      </c>
      <c r="B10346" t="s">
        <v>2</v>
      </c>
      <c r="C10346">
        <v>44646340</v>
      </c>
      <c r="D10346" t="s">
        <v>8</v>
      </c>
      <c r="E10346">
        <v>23</v>
      </c>
      <c r="F10346" t="s">
        <v>13125</v>
      </c>
      <c r="G10346">
        <v>7.0023245042100002E-2</v>
      </c>
    </row>
    <row r="10347" spans="1:7" x14ac:dyDescent="0.2">
      <c r="A10347" t="str">
        <f t="shared" si="877"/>
        <v>OGDH</v>
      </c>
      <c r="B10347" t="s">
        <v>2</v>
      </c>
      <c r="C10347">
        <v>44646421</v>
      </c>
      <c r="D10347" t="s">
        <v>8</v>
      </c>
      <c r="E10347">
        <v>24</v>
      </c>
      <c r="F10347" t="s">
        <v>13126</v>
      </c>
      <c r="G10347">
        <v>-1.5536813139100001E-2</v>
      </c>
    </row>
    <row r="10348" spans="1:7" x14ac:dyDescent="0.2">
      <c r="A10348" t="str">
        <f t="shared" si="877"/>
        <v>OGDH</v>
      </c>
      <c r="B10348" t="s">
        <v>2</v>
      </c>
      <c r="C10348">
        <v>44646439</v>
      </c>
      <c r="D10348" t="s">
        <v>8</v>
      </c>
      <c r="E10348">
        <v>24</v>
      </c>
      <c r="F10348" t="s">
        <v>13127</v>
      </c>
      <c r="G10348">
        <v>1.8822524496700001E-2</v>
      </c>
    </row>
    <row r="10349" spans="1:7" x14ac:dyDescent="0.2">
      <c r="A10349" t="str">
        <f t="shared" si="877"/>
        <v>OGDH</v>
      </c>
      <c r="B10349" t="s">
        <v>2</v>
      </c>
      <c r="C10349">
        <v>44646335</v>
      </c>
      <c r="D10349" t="s">
        <v>8</v>
      </c>
      <c r="E10349">
        <v>23</v>
      </c>
      <c r="F10349" t="s">
        <v>13128</v>
      </c>
      <c r="G10349">
        <v>2.6486834257099998E-2</v>
      </c>
    </row>
    <row r="10350" spans="1:7" x14ac:dyDescent="0.2">
      <c r="A10350" t="str">
        <f t="shared" si="877"/>
        <v>OGDH</v>
      </c>
      <c r="B10350" t="s">
        <v>2</v>
      </c>
      <c r="C10350">
        <v>44646234</v>
      </c>
      <c r="D10350" t="s">
        <v>8</v>
      </c>
      <c r="E10350">
        <v>24</v>
      </c>
      <c r="F10350" t="s">
        <v>13129</v>
      </c>
      <c r="G10350">
        <v>0.77714818278700004</v>
      </c>
    </row>
    <row r="10351" spans="1:7" x14ac:dyDescent="0.2">
      <c r="A10351" t="str">
        <f t="shared" si="877"/>
        <v>OGDH</v>
      </c>
      <c r="B10351" t="s">
        <v>2</v>
      </c>
      <c r="C10351">
        <v>44646205</v>
      </c>
      <c r="D10351" t="s">
        <v>8</v>
      </c>
      <c r="E10351">
        <v>24</v>
      </c>
      <c r="F10351" t="s">
        <v>13130</v>
      </c>
      <c r="G10351">
        <v>-7.03752360287E-3</v>
      </c>
    </row>
    <row r="10352" spans="1:7" x14ac:dyDescent="0.2">
      <c r="A10352" t="str">
        <f t="shared" si="877"/>
        <v>OGDH</v>
      </c>
      <c r="B10352" t="s">
        <v>2</v>
      </c>
      <c r="C10352">
        <v>44646185</v>
      </c>
      <c r="D10352" t="s">
        <v>8</v>
      </c>
      <c r="E10352">
        <v>22</v>
      </c>
      <c r="F10352" t="s">
        <v>13131</v>
      </c>
      <c r="G10352">
        <v>-3.7026647296399998E-2</v>
      </c>
    </row>
    <row r="10353" spans="1:7" x14ac:dyDescent="0.2">
      <c r="A10353" t="str">
        <f t="shared" si="877"/>
        <v>OGDH</v>
      </c>
      <c r="B10353" t="s">
        <v>2</v>
      </c>
      <c r="C10353">
        <v>44646256</v>
      </c>
      <c r="D10353" t="s">
        <v>3</v>
      </c>
      <c r="E10353">
        <v>24</v>
      </c>
      <c r="F10353" t="s">
        <v>13132</v>
      </c>
      <c r="G10353">
        <v>0.41925517921099997</v>
      </c>
    </row>
    <row r="10354" spans="1:7" x14ac:dyDescent="0.2">
      <c r="A10354" t="str">
        <f t="shared" si="877"/>
        <v>OGDH</v>
      </c>
      <c r="B10354" t="s">
        <v>2</v>
      </c>
      <c r="C10354">
        <v>44646202</v>
      </c>
      <c r="D10354" t="s">
        <v>3</v>
      </c>
      <c r="E10354">
        <v>23</v>
      </c>
      <c r="F10354" t="s">
        <v>13133</v>
      </c>
      <c r="G10354">
        <v>1.30150443219</v>
      </c>
    </row>
    <row r="10355" spans="1:7" x14ac:dyDescent="0.2">
      <c r="A10355" t="str">
        <f t="shared" si="877"/>
        <v>OGDH</v>
      </c>
      <c r="B10355" t="s">
        <v>2</v>
      </c>
      <c r="C10355">
        <v>44646144</v>
      </c>
      <c r="D10355" t="s">
        <v>3</v>
      </c>
      <c r="E10355">
        <v>23</v>
      </c>
      <c r="F10355" t="s">
        <v>13134</v>
      </c>
      <c r="G10355">
        <v>0.24152371891999999</v>
      </c>
    </row>
    <row r="10356" spans="1:7" x14ac:dyDescent="0.2">
      <c r="A10356" t="str">
        <f t="shared" ref="A10356:A10365" si="878">"OGFOD1"</f>
        <v>OGFOD1</v>
      </c>
      <c r="B10356" t="s">
        <v>273</v>
      </c>
      <c r="C10356">
        <v>56485685</v>
      </c>
      <c r="D10356" t="s">
        <v>8</v>
      </c>
      <c r="E10356">
        <v>22</v>
      </c>
      <c r="F10356" t="s">
        <v>13135</v>
      </c>
      <c r="G10356">
        <v>0.42084995751999998</v>
      </c>
    </row>
    <row r="10357" spans="1:7" x14ac:dyDescent="0.2">
      <c r="A10357" t="str">
        <f t="shared" si="878"/>
        <v>OGFOD1</v>
      </c>
      <c r="B10357" t="s">
        <v>273</v>
      </c>
      <c r="C10357">
        <v>56485517</v>
      </c>
      <c r="D10357" t="s">
        <v>8</v>
      </c>
      <c r="E10357">
        <v>24</v>
      </c>
      <c r="F10357" t="s">
        <v>13136</v>
      </c>
      <c r="G10357">
        <v>8.0488562679399994E-2</v>
      </c>
    </row>
    <row r="10358" spans="1:7" x14ac:dyDescent="0.2">
      <c r="A10358" t="str">
        <f t="shared" si="878"/>
        <v>OGFOD1</v>
      </c>
      <c r="B10358" t="s">
        <v>273</v>
      </c>
      <c r="C10358">
        <v>56485567</v>
      </c>
      <c r="D10358" t="s">
        <v>8</v>
      </c>
      <c r="E10358">
        <v>24</v>
      </c>
      <c r="F10358" t="s">
        <v>13137</v>
      </c>
      <c r="G10358">
        <v>-0.111504827749</v>
      </c>
    </row>
    <row r="10359" spans="1:7" x14ac:dyDescent="0.2">
      <c r="A10359" t="str">
        <f t="shared" si="878"/>
        <v>OGFOD1</v>
      </c>
      <c r="B10359" t="s">
        <v>273</v>
      </c>
      <c r="C10359">
        <v>56485545</v>
      </c>
      <c r="D10359" t="s">
        <v>8</v>
      </c>
      <c r="E10359">
        <v>23</v>
      </c>
      <c r="F10359" t="s">
        <v>13138</v>
      </c>
      <c r="G10359">
        <v>0.22900793829900001</v>
      </c>
    </row>
    <row r="10360" spans="1:7" x14ac:dyDescent="0.2">
      <c r="A10360" t="str">
        <f t="shared" si="878"/>
        <v>OGFOD1</v>
      </c>
      <c r="B10360" t="s">
        <v>273</v>
      </c>
      <c r="C10360">
        <v>56485475</v>
      </c>
      <c r="D10360" t="s">
        <v>8</v>
      </c>
      <c r="E10360">
        <v>24</v>
      </c>
      <c r="F10360" t="s">
        <v>13139</v>
      </c>
      <c r="G10360">
        <v>0.34312150400899999</v>
      </c>
    </row>
    <row r="10361" spans="1:7" x14ac:dyDescent="0.2">
      <c r="A10361" t="str">
        <f t="shared" si="878"/>
        <v>OGFOD1</v>
      </c>
      <c r="B10361" t="s">
        <v>273</v>
      </c>
      <c r="C10361">
        <v>56485446</v>
      </c>
      <c r="D10361" t="s">
        <v>8</v>
      </c>
      <c r="E10361">
        <v>21</v>
      </c>
      <c r="F10361" t="s">
        <v>13140</v>
      </c>
      <c r="G10361">
        <v>0.77697629832299997</v>
      </c>
    </row>
    <row r="10362" spans="1:7" x14ac:dyDescent="0.2">
      <c r="A10362" t="str">
        <f t="shared" si="878"/>
        <v>OGFOD1</v>
      </c>
      <c r="B10362" t="s">
        <v>273</v>
      </c>
      <c r="C10362">
        <v>56485380</v>
      </c>
      <c r="D10362" t="s">
        <v>8</v>
      </c>
      <c r="E10362">
        <v>23</v>
      </c>
      <c r="F10362" t="s">
        <v>13141</v>
      </c>
      <c r="G10362">
        <v>1.12050272294E-2</v>
      </c>
    </row>
    <row r="10363" spans="1:7" x14ac:dyDescent="0.2">
      <c r="A10363" t="str">
        <f t="shared" si="878"/>
        <v>OGFOD1</v>
      </c>
      <c r="B10363" t="s">
        <v>273</v>
      </c>
      <c r="C10363">
        <v>56485469</v>
      </c>
      <c r="D10363" t="s">
        <v>3</v>
      </c>
      <c r="E10363">
        <v>24</v>
      </c>
      <c r="F10363" t="s">
        <v>13142</v>
      </c>
      <c r="G10363">
        <v>1.8021737441600001</v>
      </c>
    </row>
    <row r="10364" spans="1:7" x14ac:dyDescent="0.2">
      <c r="A10364" t="str">
        <f t="shared" si="878"/>
        <v>OGFOD1</v>
      </c>
      <c r="B10364" t="s">
        <v>273</v>
      </c>
      <c r="C10364">
        <v>56485617</v>
      </c>
      <c r="D10364" t="s">
        <v>8</v>
      </c>
      <c r="E10364">
        <v>23</v>
      </c>
      <c r="F10364" t="s">
        <v>13143</v>
      </c>
      <c r="G10364">
        <v>7.8846152705000006E-2</v>
      </c>
    </row>
    <row r="10365" spans="1:7" x14ac:dyDescent="0.2">
      <c r="A10365" t="str">
        <f t="shared" si="878"/>
        <v>OGFOD1</v>
      </c>
      <c r="B10365" t="s">
        <v>273</v>
      </c>
      <c r="C10365">
        <v>56485413</v>
      </c>
      <c r="D10365" t="s">
        <v>3</v>
      </c>
      <c r="E10365">
        <v>23</v>
      </c>
      <c r="F10365" t="s">
        <v>13144</v>
      </c>
      <c r="G10365">
        <v>7.2137929966800005E-2</v>
      </c>
    </row>
    <row r="10366" spans="1:7" x14ac:dyDescent="0.2">
      <c r="A10366" t="str">
        <f t="shared" ref="A10366:A10378" si="879">"OGT"</f>
        <v>OGT</v>
      </c>
      <c r="B10366" t="s">
        <v>172</v>
      </c>
      <c r="C10366">
        <v>70752942</v>
      </c>
      <c r="D10366" t="s">
        <v>3</v>
      </c>
      <c r="E10366">
        <v>22</v>
      </c>
      <c r="F10366" t="s">
        <v>13145</v>
      </c>
      <c r="G10366">
        <v>1.50705140354</v>
      </c>
    </row>
    <row r="10367" spans="1:7" x14ac:dyDescent="0.2">
      <c r="A10367" t="str">
        <f t="shared" si="879"/>
        <v>OGT</v>
      </c>
      <c r="B10367" t="s">
        <v>172</v>
      </c>
      <c r="C10367">
        <v>70752997</v>
      </c>
      <c r="D10367" t="s">
        <v>8</v>
      </c>
      <c r="E10367">
        <v>24</v>
      </c>
      <c r="F10367" t="s">
        <v>13146</v>
      </c>
      <c r="G10367">
        <v>0.75857934219000001</v>
      </c>
    </row>
    <row r="10368" spans="1:7" x14ac:dyDescent="0.2">
      <c r="A10368" t="str">
        <f t="shared" si="879"/>
        <v>OGT</v>
      </c>
      <c r="B10368" t="s">
        <v>172</v>
      </c>
      <c r="C10368">
        <v>70753164</v>
      </c>
      <c r="D10368" t="s">
        <v>8</v>
      </c>
      <c r="E10368">
        <v>23</v>
      </c>
      <c r="F10368" t="s">
        <v>13147</v>
      </c>
      <c r="G10368">
        <v>0.49865357740100003</v>
      </c>
    </row>
    <row r="10369" spans="1:7" x14ac:dyDescent="0.2">
      <c r="A10369" t="str">
        <f t="shared" si="879"/>
        <v>OGT</v>
      </c>
      <c r="B10369" t="s">
        <v>172</v>
      </c>
      <c r="C10369">
        <v>70753196</v>
      </c>
      <c r="D10369" t="s">
        <v>3</v>
      </c>
      <c r="E10369">
        <v>23</v>
      </c>
      <c r="F10369" t="s">
        <v>13148</v>
      </c>
      <c r="G10369">
        <v>0.465508235981</v>
      </c>
    </row>
    <row r="10370" spans="1:7" x14ac:dyDescent="0.2">
      <c r="A10370" t="str">
        <f t="shared" si="879"/>
        <v>OGT</v>
      </c>
      <c r="B10370" t="s">
        <v>172</v>
      </c>
      <c r="C10370">
        <v>70753034</v>
      </c>
      <c r="D10370" t="s">
        <v>3</v>
      </c>
      <c r="E10370">
        <v>24</v>
      </c>
      <c r="F10370" t="s">
        <v>13149</v>
      </c>
      <c r="G10370">
        <v>0.32913404991799999</v>
      </c>
    </row>
    <row r="10371" spans="1:7" x14ac:dyDescent="0.2">
      <c r="A10371" t="str">
        <f t="shared" si="879"/>
        <v>OGT</v>
      </c>
      <c r="B10371" t="s">
        <v>172</v>
      </c>
      <c r="C10371">
        <v>70753058</v>
      </c>
      <c r="D10371" t="s">
        <v>3</v>
      </c>
      <c r="E10371">
        <v>24</v>
      </c>
      <c r="F10371" t="s">
        <v>13150</v>
      </c>
      <c r="G10371">
        <v>-8.2507342828900005E-3</v>
      </c>
    </row>
    <row r="10372" spans="1:7" x14ac:dyDescent="0.2">
      <c r="A10372" t="str">
        <f t="shared" si="879"/>
        <v>OGT</v>
      </c>
      <c r="B10372" t="s">
        <v>172</v>
      </c>
      <c r="C10372">
        <v>70753133</v>
      </c>
      <c r="D10372" t="s">
        <v>3</v>
      </c>
      <c r="E10372">
        <v>24</v>
      </c>
      <c r="F10372" t="s">
        <v>13151</v>
      </c>
      <c r="G10372">
        <v>0.59610487469399998</v>
      </c>
    </row>
    <row r="10373" spans="1:7" x14ac:dyDescent="0.2">
      <c r="A10373" t="str">
        <f t="shared" si="879"/>
        <v>OGT</v>
      </c>
      <c r="B10373" t="s">
        <v>172</v>
      </c>
      <c r="C10373">
        <v>70753174</v>
      </c>
      <c r="D10373" t="s">
        <v>3</v>
      </c>
      <c r="E10373">
        <v>24</v>
      </c>
      <c r="F10373" t="s">
        <v>13152</v>
      </c>
      <c r="G10373">
        <v>0.17746520331099999</v>
      </c>
    </row>
    <row r="10374" spans="1:7" x14ac:dyDescent="0.2">
      <c r="A10374" t="str">
        <f t="shared" si="879"/>
        <v>OGT</v>
      </c>
      <c r="B10374" t="s">
        <v>172</v>
      </c>
      <c r="C10374">
        <v>70753196</v>
      </c>
      <c r="D10374" t="s">
        <v>3</v>
      </c>
      <c r="E10374">
        <v>24</v>
      </c>
      <c r="F10374" t="s">
        <v>13153</v>
      </c>
      <c r="G10374">
        <v>0.32936317799499998</v>
      </c>
    </row>
    <row r="10375" spans="1:7" x14ac:dyDescent="0.2">
      <c r="A10375" t="str">
        <f t="shared" si="879"/>
        <v>OGT</v>
      </c>
      <c r="B10375" t="s">
        <v>172</v>
      </c>
      <c r="C10375">
        <v>70753173</v>
      </c>
      <c r="D10375" t="s">
        <v>8</v>
      </c>
      <c r="E10375">
        <v>22</v>
      </c>
      <c r="F10375" t="s">
        <v>13154</v>
      </c>
      <c r="G10375">
        <v>0.43069490871100002</v>
      </c>
    </row>
    <row r="10376" spans="1:7" x14ac:dyDescent="0.2">
      <c r="A10376" t="str">
        <f t="shared" si="879"/>
        <v>OGT</v>
      </c>
      <c r="B10376" t="s">
        <v>172</v>
      </c>
      <c r="C10376">
        <v>70753165</v>
      </c>
      <c r="D10376" t="s">
        <v>8</v>
      </c>
      <c r="E10376">
        <v>24</v>
      </c>
      <c r="F10376" t="s">
        <v>13155</v>
      </c>
      <c r="G10376">
        <v>0.36886488821899999</v>
      </c>
    </row>
    <row r="10377" spans="1:7" x14ac:dyDescent="0.2">
      <c r="A10377" t="str">
        <f t="shared" si="879"/>
        <v>OGT</v>
      </c>
      <c r="B10377" t="s">
        <v>172</v>
      </c>
      <c r="C10377">
        <v>70753173</v>
      </c>
      <c r="D10377" t="s">
        <v>8</v>
      </c>
      <c r="E10377">
        <v>23</v>
      </c>
      <c r="F10377" t="s">
        <v>13156</v>
      </c>
      <c r="G10377">
        <v>0.73436925426900002</v>
      </c>
    </row>
    <row r="10378" spans="1:7" x14ac:dyDescent="0.2">
      <c r="A10378" t="str">
        <f t="shared" si="879"/>
        <v>OGT</v>
      </c>
      <c r="B10378" t="s">
        <v>172</v>
      </c>
      <c r="C10378">
        <v>70753186</v>
      </c>
      <c r="D10378" t="s">
        <v>8</v>
      </c>
      <c r="E10378">
        <v>24</v>
      </c>
      <c r="F10378" t="s">
        <v>13157</v>
      </c>
      <c r="G10378">
        <v>0.52643617695199996</v>
      </c>
    </row>
    <row r="10379" spans="1:7" x14ac:dyDescent="0.2">
      <c r="A10379" t="str">
        <f t="shared" ref="A10379:A10388" si="880">"OMA1"</f>
        <v>OMA1</v>
      </c>
      <c r="B10379" t="s">
        <v>35</v>
      </c>
      <c r="C10379">
        <v>59012442</v>
      </c>
      <c r="D10379" t="s">
        <v>3</v>
      </c>
      <c r="E10379">
        <v>23</v>
      </c>
      <c r="F10379" t="s">
        <v>13158</v>
      </c>
      <c r="G10379">
        <v>0.97206945674900003</v>
      </c>
    </row>
    <row r="10380" spans="1:7" x14ac:dyDescent="0.2">
      <c r="A10380" t="str">
        <f t="shared" si="880"/>
        <v>OMA1</v>
      </c>
      <c r="B10380" t="s">
        <v>35</v>
      </c>
      <c r="C10380">
        <v>59012407</v>
      </c>
      <c r="D10380" t="s">
        <v>3</v>
      </c>
      <c r="E10380">
        <v>24</v>
      </c>
      <c r="F10380" t="s">
        <v>13159</v>
      </c>
      <c r="G10380">
        <v>0.89499617180199997</v>
      </c>
    </row>
    <row r="10381" spans="1:7" x14ac:dyDescent="0.2">
      <c r="A10381" t="str">
        <f t="shared" si="880"/>
        <v>OMA1</v>
      </c>
      <c r="B10381" t="s">
        <v>35</v>
      </c>
      <c r="C10381">
        <v>59012226</v>
      </c>
      <c r="D10381" t="s">
        <v>3</v>
      </c>
      <c r="E10381">
        <v>24</v>
      </c>
      <c r="F10381" t="s">
        <v>13160</v>
      </c>
      <c r="G10381">
        <v>-0.36216823672800003</v>
      </c>
    </row>
    <row r="10382" spans="1:7" x14ac:dyDescent="0.2">
      <c r="A10382" t="str">
        <f t="shared" si="880"/>
        <v>OMA1</v>
      </c>
      <c r="B10382" t="s">
        <v>35</v>
      </c>
      <c r="C10382">
        <v>59012481</v>
      </c>
      <c r="D10382" t="s">
        <v>3</v>
      </c>
      <c r="E10382">
        <v>23</v>
      </c>
      <c r="F10382" t="s">
        <v>13161</v>
      </c>
      <c r="G10382">
        <v>0.134268556954</v>
      </c>
    </row>
    <row r="10383" spans="1:7" x14ac:dyDescent="0.2">
      <c r="A10383" t="str">
        <f t="shared" si="880"/>
        <v>OMA1</v>
      </c>
      <c r="B10383" t="s">
        <v>35</v>
      </c>
      <c r="C10383">
        <v>59012182</v>
      </c>
      <c r="D10383" t="s">
        <v>3</v>
      </c>
      <c r="E10383">
        <v>23</v>
      </c>
      <c r="F10383" t="s">
        <v>13162</v>
      </c>
      <c r="G10383">
        <v>0.48622551138999998</v>
      </c>
    </row>
    <row r="10384" spans="1:7" x14ac:dyDescent="0.2">
      <c r="A10384" t="str">
        <f t="shared" si="880"/>
        <v>OMA1</v>
      </c>
      <c r="B10384" t="s">
        <v>35</v>
      </c>
      <c r="C10384">
        <v>59012422</v>
      </c>
      <c r="D10384" t="s">
        <v>8</v>
      </c>
      <c r="E10384">
        <v>22</v>
      </c>
      <c r="F10384" t="s">
        <v>13163</v>
      </c>
      <c r="G10384">
        <v>-2.9487672175E-2</v>
      </c>
    </row>
    <row r="10385" spans="1:7" x14ac:dyDescent="0.2">
      <c r="A10385" t="str">
        <f t="shared" si="880"/>
        <v>OMA1</v>
      </c>
      <c r="B10385" t="s">
        <v>35</v>
      </c>
      <c r="C10385">
        <v>59012219</v>
      </c>
      <c r="D10385" t="s">
        <v>3</v>
      </c>
      <c r="E10385">
        <v>24</v>
      </c>
      <c r="F10385" t="s">
        <v>13164</v>
      </c>
      <c r="G10385">
        <v>0.29143708661399997</v>
      </c>
    </row>
    <row r="10386" spans="1:7" x14ac:dyDescent="0.2">
      <c r="A10386" t="str">
        <f t="shared" si="880"/>
        <v>OMA1</v>
      </c>
      <c r="B10386" t="s">
        <v>35</v>
      </c>
      <c r="C10386">
        <v>59012454</v>
      </c>
      <c r="D10386" t="s">
        <v>8</v>
      </c>
      <c r="E10386">
        <v>23</v>
      </c>
      <c r="F10386" t="s">
        <v>13165</v>
      </c>
      <c r="G10386">
        <v>1.13293437145</v>
      </c>
    </row>
    <row r="10387" spans="1:7" x14ac:dyDescent="0.2">
      <c r="A10387" t="str">
        <f t="shared" si="880"/>
        <v>OMA1</v>
      </c>
      <c r="B10387" t="s">
        <v>35</v>
      </c>
      <c r="C10387">
        <v>59012463</v>
      </c>
      <c r="D10387" t="s">
        <v>3</v>
      </c>
      <c r="E10387">
        <v>24</v>
      </c>
      <c r="F10387" t="s">
        <v>13166</v>
      </c>
      <c r="G10387">
        <v>0.470402018423</v>
      </c>
    </row>
    <row r="10388" spans="1:7" x14ac:dyDescent="0.2">
      <c r="A10388" t="str">
        <f t="shared" si="880"/>
        <v>OMA1</v>
      </c>
      <c r="B10388" t="s">
        <v>35</v>
      </c>
      <c r="C10388">
        <v>59012472</v>
      </c>
      <c r="D10388" t="s">
        <v>3</v>
      </c>
      <c r="E10388">
        <v>24</v>
      </c>
      <c r="F10388" t="s">
        <v>13167</v>
      </c>
      <c r="G10388">
        <v>0.67544164657500005</v>
      </c>
    </row>
    <row r="10389" spans="1:7" x14ac:dyDescent="0.2">
      <c r="A10389" t="str">
        <f t="shared" ref="A10389:A10398" si="881">"OPA1"</f>
        <v>OPA1</v>
      </c>
      <c r="B10389" t="s">
        <v>114</v>
      </c>
      <c r="C10389">
        <v>193310889</v>
      </c>
      <c r="D10389" t="s">
        <v>3</v>
      </c>
      <c r="E10389">
        <v>23</v>
      </c>
      <c r="F10389" t="s">
        <v>13168</v>
      </c>
      <c r="G10389">
        <v>-3.3003108032499999E-2</v>
      </c>
    </row>
    <row r="10390" spans="1:7" x14ac:dyDescent="0.2">
      <c r="A10390" t="str">
        <f t="shared" si="881"/>
        <v>OPA1</v>
      </c>
      <c r="B10390" t="s">
        <v>114</v>
      </c>
      <c r="C10390">
        <v>193310960</v>
      </c>
      <c r="D10390" t="s">
        <v>8</v>
      </c>
      <c r="E10390">
        <v>24</v>
      </c>
      <c r="F10390" t="s">
        <v>13169</v>
      </c>
      <c r="G10390">
        <v>0.45887797993000001</v>
      </c>
    </row>
    <row r="10391" spans="1:7" x14ac:dyDescent="0.2">
      <c r="A10391" t="str">
        <f t="shared" si="881"/>
        <v>OPA1</v>
      </c>
      <c r="B10391" t="s">
        <v>114</v>
      </c>
      <c r="C10391">
        <v>193310998</v>
      </c>
      <c r="D10391" t="s">
        <v>8</v>
      </c>
      <c r="E10391">
        <v>24</v>
      </c>
      <c r="F10391" t="s">
        <v>13170</v>
      </c>
      <c r="G10391">
        <v>0.26782801511100002</v>
      </c>
    </row>
    <row r="10392" spans="1:7" x14ac:dyDescent="0.2">
      <c r="A10392" t="str">
        <f t="shared" si="881"/>
        <v>OPA1</v>
      </c>
      <c r="B10392" t="s">
        <v>114</v>
      </c>
      <c r="C10392">
        <v>193311007</v>
      </c>
      <c r="D10392" t="s">
        <v>8</v>
      </c>
      <c r="E10392">
        <v>23</v>
      </c>
      <c r="F10392" t="s">
        <v>13171</v>
      </c>
      <c r="G10392">
        <v>0.69942108832399996</v>
      </c>
    </row>
    <row r="10393" spans="1:7" x14ac:dyDescent="0.2">
      <c r="A10393" t="str">
        <f t="shared" si="881"/>
        <v>OPA1</v>
      </c>
      <c r="B10393" t="s">
        <v>114</v>
      </c>
      <c r="C10393">
        <v>193311065</v>
      </c>
      <c r="D10393" t="s">
        <v>8</v>
      </c>
      <c r="E10393">
        <v>24</v>
      </c>
      <c r="F10393" t="s">
        <v>13172</v>
      </c>
      <c r="G10393">
        <v>6.6195658280399999E-2</v>
      </c>
    </row>
    <row r="10394" spans="1:7" x14ac:dyDescent="0.2">
      <c r="A10394" t="str">
        <f t="shared" si="881"/>
        <v>OPA1</v>
      </c>
      <c r="B10394" t="s">
        <v>114</v>
      </c>
      <c r="C10394">
        <v>193310916</v>
      </c>
      <c r="D10394" t="s">
        <v>3</v>
      </c>
      <c r="E10394">
        <v>24</v>
      </c>
      <c r="F10394" t="s">
        <v>13173</v>
      </c>
      <c r="G10394">
        <v>0.60418919082400002</v>
      </c>
    </row>
    <row r="10395" spans="1:7" x14ac:dyDescent="0.2">
      <c r="A10395" t="str">
        <f t="shared" si="881"/>
        <v>OPA1</v>
      </c>
      <c r="B10395" t="s">
        <v>114</v>
      </c>
      <c r="C10395">
        <v>193311171</v>
      </c>
      <c r="D10395" t="s">
        <v>8</v>
      </c>
      <c r="E10395">
        <v>24</v>
      </c>
      <c r="F10395" t="s">
        <v>13174</v>
      </c>
      <c r="G10395">
        <v>0.56761343225100003</v>
      </c>
    </row>
    <row r="10396" spans="1:7" x14ac:dyDescent="0.2">
      <c r="A10396" t="str">
        <f t="shared" si="881"/>
        <v>OPA1</v>
      </c>
      <c r="B10396" t="s">
        <v>114</v>
      </c>
      <c r="C10396">
        <v>193311193</v>
      </c>
      <c r="D10396" t="s">
        <v>8</v>
      </c>
      <c r="E10396">
        <v>23</v>
      </c>
      <c r="F10396" t="s">
        <v>13175</v>
      </c>
      <c r="G10396">
        <v>1.21415326732</v>
      </c>
    </row>
    <row r="10397" spans="1:7" x14ac:dyDescent="0.2">
      <c r="A10397" t="str">
        <f t="shared" si="881"/>
        <v>OPA1</v>
      </c>
      <c r="B10397" t="s">
        <v>114</v>
      </c>
      <c r="C10397">
        <v>193311138</v>
      </c>
      <c r="D10397" t="s">
        <v>8</v>
      </c>
      <c r="E10397">
        <v>23</v>
      </c>
      <c r="F10397" t="s">
        <v>13176</v>
      </c>
      <c r="G10397">
        <v>1.08642564435</v>
      </c>
    </row>
    <row r="10398" spans="1:7" x14ac:dyDescent="0.2">
      <c r="A10398" t="str">
        <f t="shared" si="881"/>
        <v>OPA1</v>
      </c>
      <c r="B10398" t="s">
        <v>114</v>
      </c>
      <c r="C10398">
        <v>193311025</v>
      </c>
      <c r="D10398" t="s">
        <v>8</v>
      </c>
      <c r="E10398">
        <v>22</v>
      </c>
      <c r="F10398" t="s">
        <v>13177</v>
      </c>
      <c r="G10398">
        <v>-1.62401509213E-2</v>
      </c>
    </row>
    <row r="10399" spans="1:7" x14ac:dyDescent="0.2">
      <c r="A10399" t="str">
        <f t="shared" ref="A10399:A10408" si="882">"ORAOV1"</f>
        <v>ORAOV1</v>
      </c>
      <c r="B10399" t="s">
        <v>291</v>
      </c>
      <c r="C10399">
        <v>69490122</v>
      </c>
      <c r="D10399" t="s">
        <v>8</v>
      </c>
      <c r="E10399">
        <v>24</v>
      </c>
      <c r="F10399" t="s">
        <v>13178</v>
      </c>
      <c r="G10399">
        <v>0.325451743889</v>
      </c>
    </row>
    <row r="10400" spans="1:7" x14ac:dyDescent="0.2">
      <c r="A10400" t="str">
        <f t="shared" si="882"/>
        <v>ORAOV1</v>
      </c>
      <c r="B10400" t="s">
        <v>291</v>
      </c>
      <c r="C10400">
        <v>69489895</v>
      </c>
      <c r="D10400" t="s">
        <v>8</v>
      </c>
      <c r="E10400">
        <v>24</v>
      </c>
      <c r="F10400" t="s">
        <v>13179</v>
      </c>
      <c r="G10400">
        <v>0.88944529988099996</v>
      </c>
    </row>
    <row r="10401" spans="1:7" x14ac:dyDescent="0.2">
      <c r="A10401" t="str">
        <f t="shared" si="882"/>
        <v>ORAOV1</v>
      </c>
      <c r="B10401" t="s">
        <v>291</v>
      </c>
      <c r="C10401">
        <v>69489866</v>
      </c>
      <c r="D10401" t="s">
        <v>8</v>
      </c>
      <c r="E10401">
        <v>23</v>
      </c>
      <c r="F10401" t="s">
        <v>13180</v>
      </c>
      <c r="G10401">
        <v>-0.155925446385</v>
      </c>
    </row>
    <row r="10402" spans="1:7" x14ac:dyDescent="0.2">
      <c r="A10402" t="str">
        <f t="shared" si="882"/>
        <v>ORAOV1</v>
      </c>
      <c r="B10402" t="s">
        <v>291</v>
      </c>
      <c r="C10402">
        <v>69489911</v>
      </c>
      <c r="D10402" t="s">
        <v>8</v>
      </c>
      <c r="E10402">
        <v>24</v>
      </c>
      <c r="F10402" t="s">
        <v>13181</v>
      </c>
      <c r="G10402">
        <v>0.72543626753799995</v>
      </c>
    </row>
    <row r="10403" spans="1:7" x14ac:dyDescent="0.2">
      <c r="A10403" t="str">
        <f t="shared" si="882"/>
        <v>ORAOV1</v>
      </c>
      <c r="B10403" t="s">
        <v>291</v>
      </c>
      <c r="C10403">
        <v>69490047</v>
      </c>
      <c r="D10403" t="s">
        <v>3</v>
      </c>
      <c r="E10403">
        <v>22</v>
      </c>
      <c r="F10403" t="s">
        <v>13182</v>
      </c>
      <c r="G10403">
        <v>1.3851184325799999</v>
      </c>
    </row>
    <row r="10404" spans="1:7" x14ac:dyDescent="0.2">
      <c r="A10404" t="str">
        <f t="shared" si="882"/>
        <v>ORAOV1</v>
      </c>
      <c r="B10404" t="s">
        <v>291</v>
      </c>
      <c r="C10404">
        <v>69489938</v>
      </c>
      <c r="D10404" t="s">
        <v>8</v>
      </c>
      <c r="E10404">
        <v>23</v>
      </c>
      <c r="F10404" t="s">
        <v>13183</v>
      </c>
      <c r="G10404">
        <v>-7.2825125272699999E-3</v>
      </c>
    </row>
    <row r="10405" spans="1:7" x14ac:dyDescent="0.2">
      <c r="A10405" t="str">
        <f t="shared" si="882"/>
        <v>ORAOV1</v>
      </c>
      <c r="B10405" t="s">
        <v>291</v>
      </c>
      <c r="C10405">
        <v>69489828</v>
      </c>
      <c r="D10405" t="s">
        <v>3</v>
      </c>
      <c r="E10405">
        <v>24</v>
      </c>
      <c r="F10405" t="s">
        <v>13184</v>
      </c>
      <c r="G10405">
        <v>5.5012138120399998E-2</v>
      </c>
    </row>
    <row r="10406" spans="1:7" x14ac:dyDescent="0.2">
      <c r="A10406" t="str">
        <f t="shared" si="882"/>
        <v>ORAOV1</v>
      </c>
      <c r="B10406" t="s">
        <v>291</v>
      </c>
      <c r="C10406">
        <v>69490163</v>
      </c>
      <c r="D10406" t="s">
        <v>8</v>
      </c>
      <c r="E10406">
        <v>23</v>
      </c>
      <c r="F10406" t="s">
        <v>13185</v>
      </c>
      <c r="G10406">
        <v>0.235653018543</v>
      </c>
    </row>
    <row r="10407" spans="1:7" x14ac:dyDescent="0.2">
      <c r="A10407" t="str">
        <f t="shared" si="882"/>
        <v>ORAOV1</v>
      </c>
      <c r="B10407" t="s">
        <v>291</v>
      </c>
      <c r="C10407">
        <v>69490003</v>
      </c>
      <c r="D10407" t="s">
        <v>3</v>
      </c>
      <c r="E10407">
        <v>22</v>
      </c>
      <c r="F10407" t="s">
        <v>13186</v>
      </c>
      <c r="G10407">
        <v>5.0745504662E-2</v>
      </c>
    </row>
    <row r="10408" spans="1:7" x14ac:dyDescent="0.2">
      <c r="A10408" t="str">
        <f t="shared" si="882"/>
        <v>ORAOV1</v>
      </c>
      <c r="B10408" t="s">
        <v>291</v>
      </c>
      <c r="C10408">
        <v>69490128</v>
      </c>
      <c r="D10408" t="s">
        <v>8</v>
      </c>
      <c r="E10408">
        <v>24</v>
      </c>
      <c r="F10408" t="s">
        <v>13187</v>
      </c>
      <c r="G10408">
        <v>0.14171692836700001</v>
      </c>
    </row>
    <row r="10409" spans="1:7" x14ac:dyDescent="0.2">
      <c r="A10409" t="str">
        <f t="shared" ref="A10409:A10418" si="883">"ORC1"</f>
        <v>ORC1</v>
      </c>
      <c r="B10409" t="s">
        <v>35</v>
      </c>
      <c r="C10409">
        <v>52869984</v>
      </c>
      <c r="D10409" t="s">
        <v>3</v>
      </c>
      <c r="E10409">
        <v>23</v>
      </c>
      <c r="F10409" t="s">
        <v>13188</v>
      </c>
      <c r="G10409">
        <v>0.55718816880199995</v>
      </c>
    </row>
    <row r="10410" spans="1:7" x14ac:dyDescent="0.2">
      <c r="A10410" t="str">
        <f t="shared" si="883"/>
        <v>ORC1</v>
      </c>
      <c r="B10410" t="s">
        <v>35</v>
      </c>
      <c r="C10410">
        <v>52869960</v>
      </c>
      <c r="D10410" t="s">
        <v>3</v>
      </c>
      <c r="E10410">
        <v>23</v>
      </c>
      <c r="F10410" t="s">
        <v>13189</v>
      </c>
      <c r="G10410">
        <v>0.21531825874800001</v>
      </c>
    </row>
    <row r="10411" spans="1:7" x14ac:dyDescent="0.2">
      <c r="A10411" t="str">
        <f t="shared" si="883"/>
        <v>ORC1</v>
      </c>
      <c r="B10411" t="s">
        <v>35</v>
      </c>
      <c r="C10411">
        <v>52869932</v>
      </c>
      <c r="D10411" t="s">
        <v>3</v>
      </c>
      <c r="E10411">
        <v>23</v>
      </c>
      <c r="F10411" t="s">
        <v>13190</v>
      </c>
      <c r="G10411">
        <v>-1.9801887943100002E-2</v>
      </c>
    </row>
    <row r="10412" spans="1:7" x14ac:dyDescent="0.2">
      <c r="A10412" t="str">
        <f t="shared" si="883"/>
        <v>ORC1</v>
      </c>
      <c r="B10412" t="s">
        <v>35</v>
      </c>
      <c r="C10412">
        <v>52870047</v>
      </c>
      <c r="D10412" t="s">
        <v>3</v>
      </c>
      <c r="E10412">
        <v>24</v>
      </c>
      <c r="F10412" t="s">
        <v>13191</v>
      </c>
      <c r="G10412">
        <v>3.5692710154400001E-3</v>
      </c>
    </row>
    <row r="10413" spans="1:7" x14ac:dyDescent="0.2">
      <c r="A10413" t="str">
        <f t="shared" si="883"/>
        <v>ORC1</v>
      </c>
      <c r="B10413" t="s">
        <v>35</v>
      </c>
      <c r="C10413">
        <v>52869897</v>
      </c>
      <c r="D10413" t="s">
        <v>3</v>
      </c>
      <c r="E10413">
        <v>25</v>
      </c>
      <c r="F10413" t="s">
        <v>13192</v>
      </c>
      <c r="G10413">
        <v>0.50802140258499995</v>
      </c>
    </row>
    <row r="10414" spans="1:7" x14ac:dyDescent="0.2">
      <c r="A10414" t="str">
        <f t="shared" si="883"/>
        <v>ORC1</v>
      </c>
      <c r="B10414" t="s">
        <v>35</v>
      </c>
      <c r="C10414">
        <v>52870039</v>
      </c>
      <c r="D10414" t="s">
        <v>8</v>
      </c>
      <c r="E10414">
        <v>22</v>
      </c>
      <c r="F10414" t="s">
        <v>13193</v>
      </c>
      <c r="G10414">
        <v>0.733968776712</v>
      </c>
    </row>
    <row r="10415" spans="1:7" x14ac:dyDescent="0.2">
      <c r="A10415" t="str">
        <f t="shared" si="883"/>
        <v>ORC1</v>
      </c>
      <c r="B10415" t="s">
        <v>35</v>
      </c>
      <c r="C10415">
        <v>52869923</v>
      </c>
      <c r="D10415" t="s">
        <v>3</v>
      </c>
      <c r="E10415">
        <v>24</v>
      </c>
      <c r="F10415" t="s">
        <v>13194</v>
      </c>
      <c r="G10415">
        <v>1.70884305449</v>
      </c>
    </row>
    <row r="10416" spans="1:7" x14ac:dyDescent="0.2">
      <c r="A10416" t="str">
        <f t="shared" si="883"/>
        <v>ORC1</v>
      </c>
      <c r="B10416" t="s">
        <v>35</v>
      </c>
      <c r="C10416">
        <v>52869887</v>
      </c>
      <c r="D10416" t="s">
        <v>3</v>
      </c>
      <c r="E10416">
        <v>24</v>
      </c>
      <c r="F10416" t="s">
        <v>13195</v>
      </c>
      <c r="G10416">
        <v>0.33397922914700001</v>
      </c>
    </row>
    <row r="10417" spans="1:7" x14ac:dyDescent="0.2">
      <c r="A10417" t="str">
        <f t="shared" si="883"/>
        <v>ORC1</v>
      </c>
      <c r="B10417" t="s">
        <v>35</v>
      </c>
      <c r="C10417">
        <v>52869849</v>
      </c>
      <c r="D10417" t="s">
        <v>3</v>
      </c>
      <c r="E10417">
        <v>24</v>
      </c>
      <c r="F10417" t="s">
        <v>13196</v>
      </c>
      <c r="G10417">
        <v>1.4420418583700001E-2</v>
      </c>
    </row>
    <row r="10418" spans="1:7" x14ac:dyDescent="0.2">
      <c r="A10418" t="str">
        <f t="shared" si="883"/>
        <v>ORC1</v>
      </c>
      <c r="B10418" t="s">
        <v>35</v>
      </c>
      <c r="C10418">
        <v>52869988</v>
      </c>
      <c r="D10418" t="s">
        <v>8</v>
      </c>
      <c r="E10418">
        <v>23</v>
      </c>
      <c r="F10418" t="s">
        <v>13197</v>
      </c>
      <c r="G10418">
        <v>5.2932048597500003E-2</v>
      </c>
    </row>
    <row r="10419" spans="1:7" x14ac:dyDescent="0.2">
      <c r="A10419" t="str">
        <f t="shared" ref="A10419:A10438" si="884">"ORC4"</f>
        <v>ORC4</v>
      </c>
      <c r="B10419" t="s">
        <v>161</v>
      </c>
      <c r="C10419">
        <v>148778169</v>
      </c>
      <c r="D10419" t="s">
        <v>3</v>
      </c>
      <c r="E10419">
        <v>23</v>
      </c>
      <c r="F10419" t="s">
        <v>13198</v>
      </c>
      <c r="G10419">
        <v>0.15134179139100001</v>
      </c>
    </row>
    <row r="10420" spans="1:7" x14ac:dyDescent="0.2">
      <c r="A10420" t="str">
        <f t="shared" si="884"/>
        <v>ORC4</v>
      </c>
      <c r="B10420" t="s">
        <v>161</v>
      </c>
      <c r="C10420">
        <v>148778254</v>
      </c>
      <c r="D10420" t="s">
        <v>8</v>
      </c>
      <c r="E10420">
        <v>24</v>
      </c>
      <c r="F10420" t="s">
        <v>13199</v>
      </c>
      <c r="G10420">
        <v>0.26836817726000001</v>
      </c>
    </row>
    <row r="10421" spans="1:7" x14ac:dyDescent="0.2">
      <c r="A10421" t="str">
        <f t="shared" si="884"/>
        <v>ORC4</v>
      </c>
      <c r="B10421" t="s">
        <v>161</v>
      </c>
      <c r="C10421">
        <v>148778924</v>
      </c>
      <c r="D10421" t="s">
        <v>3</v>
      </c>
      <c r="E10421">
        <v>25</v>
      </c>
      <c r="F10421" t="s">
        <v>13200</v>
      </c>
      <c r="G10421">
        <v>0.12130384078299999</v>
      </c>
    </row>
    <row r="10422" spans="1:7" x14ac:dyDescent="0.2">
      <c r="A10422" t="str">
        <f t="shared" si="884"/>
        <v>ORC4</v>
      </c>
      <c r="B10422" t="s">
        <v>161</v>
      </c>
      <c r="C10422">
        <v>148778918</v>
      </c>
      <c r="D10422" t="s">
        <v>3</v>
      </c>
      <c r="E10422">
        <v>25</v>
      </c>
      <c r="F10422" t="s">
        <v>13201</v>
      </c>
      <c r="G10422">
        <v>4.8030565236800001E-2</v>
      </c>
    </row>
    <row r="10423" spans="1:7" x14ac:dyDescent="0.2">
      <c r="A10423" t="str">
        <f t="shared" si="884"/>
        <v>ORC4</v>
      </c>
      <c r="B10423" t="s">
        <v>161</v>
      </c>
      <c r="C10423">
        <v>148778860</v>
      </c>
      <c r="D10423" t="s">
        <v>3</v>
      </c>
      <c r="E10423">
        <v>26</v>
      </c>
      <c r="F10423" t="s">
        <v>13202</v>
      </c>
      <c r="G10423">
        <v>8.2049535650700001E-2</v>
      </c>
    </row>
    <row r="10424" spans="1:7" x14ac:dyDescent="0.2">
      <c r="A10424" t="str">
        <f t="shared" si="884"/>
        <v>ORC4</v>
      </c>
      <c r="B10424" t="s">
        <v>161</v>
      </c>
      <c r="C10424">
        <v>148778242</v>
      </c>
      <c r="D10424" t="s">
        <v>3</v>
      </c>
      <c r="E10424">
        <v>23</v>
      </c>
      <c r="F10424" t="s">
        <v>13203</v>
      </c>
      <c r="G10424">
        <v>0.64831774881500004</v>
      </c>
    </row>
    <row r="10425" spans="1:7" x14ac:dyDescent="0.2">
      <c r="A10425" t="str">
        <f t="shared" si="884"/>
        <v>ORC4</v>
      </c>
      <c r="B10425" t="s">
        <v>161</v>
      </c>
      <c r="C10425">
        <v>148778255</v>
      </c>
      <c r="D10425" t="s">
        <v>3</v>
      </c>
      <c r="E10425">
        <v>23</v>
      </c>
      <c r="F10425" t="s">
        <v>13204</v>
      </c>
      <c r="G10425">
        <v>0.72965163659300003</v>
      </c>
    </row>
    <row r="10426" spans="1:7" x14ac:dyDescent="0.2">
      <c r="A10426" t="str">
        <f t="shared" si="884"/>
        <v>ORC4</v>
      </c>
      <c r="B10426" t="s">
        <v>161</v>
      </c>
      <c r="C10426">
        <v>148778261</v>
      </c>
      <c r="D10426" t="s">
        <v>3</v>
      </c>
      <c r="E10426">
        <v>24</v>
      </c>
      <c r="F10426" t="s">
        <v>13205</v>
      </c>
      <c r="G10426">
        <v>0.95564267480800003</v>
      </c>
    </row>
    <row r="10427" spans="1:7" x14ac:dyDescent="0.2">
      <c r="A10427" t="str">
        <f t="shared" si="884"/>
        <v>ORC4</v>
      </c>
      <c r="B10427" t="s">
        <v>161</v>
      </c>
      <c r="C10427">
        <v>148778281</v>
      </c>
      <c r="D10427" t="s">
        <v>3</v>
      </c>
      <c r="E10427">
        <v>22</v>
      </c>
      <c r="F10427" t="s">
        <v>13206</v>
      </c>
      <c r="G10427">
        <v>1.3147056885999999</v>
      </c>
    </row>
    <row r="10428" spans="1:7" x14ac:dyDescent="0.2">
      <c r="A10428" t="str">
        <f t="shared" si="884"/>
        <v>ORC4</v>
      </c>
      <c r="B10428" t="s">
        <v>161</v>
      </c>
      <c r="C10428">
        <v>148778317</v>
      </c>
      <c r="D10428" t="s">
        <v>3</v>
      </c>
      <c r="E10428">
        <v>24</v>
      </c>
      <c r="F10428" t="s">
        <v>13207</v>
      </c>
      <c r="G10428">
        <v>0.205592392796</v>
      </c>
    </row>
    <row r="10429" spans="1:7" x14ac:dyDescent="0.2">
      <c r="A10429" t="str">
        <f t="shared" si="884"/>
        <v>ORC4</v>
      </c>
      <c r="B10429" t="s">
        <v>161</v>
      </c>
      <c r="C10429">
        <v>148778898</v>
      </c>
      <c r="D10429" t="s">
        <v>3</v>
      </c>
      <c r="E10429">
        <v>23</v>
      </c>
      <c r="F10429" t="s">
        <v>13208</v>
      </c>
      <c r="G10429">
        <v>0.12387428293199999</v>
      </c>
    </row>
    <row r="10430" spans="1:7" x14ac:dyDescent="0.2">
      <c r="A10430" t="str">
        <f t="shared" si="884"/>
        <v>ORC4</v>
      </c>
      <c r="B10430" t="s">
        <v>161</v>
      </c>
      <c r="C10430">
        <v>148779122</v>
      </c>
      <c r="D10430" t="s">
        <v>3</v>
      </c>
      <c r="E10430">
        <v>25</v>
      </c>
      <c r="F10430" t="s">
        <v>13209</v>
      </c>
      <c r="G10430">
        <v>-3.0290186318200001E-2</v>
      </c>
    </row>
    <row r="10431" spans="1:7" x14ac:dyDescent="0.2">
      <c r="A10431" t="str">
        <f t="shared" si="884"/>
        <v>ORC4</v>
      </c>
      <c r="B10431" t="s">
        <v>161</v>
      </c>
      <c r="C10431">
        <v>148778200</v>
      </c>
      <c r="D10431" t="s">
        <v>3</v>
      </c>
      <c r="E10431">
        <v>25</v>
      </c>
      <c r="F10431" t="s">
        <v>13210</v>
      </c>
      <c r="G10431">
        <v>8.0755127869599999E-2</v>
      </c>
    </row>
    <row r="10432" spans="1:7" x14ac:dyDescent="0.2">
      <c r="A10432" t="str">
        <f t="shared" si="884"/>
        <v>ORC4</v>
      </c>
      <c r="B10432" t="s">
        <v>161</v>
      </c>
      <c r="C10432">
        <v>148778998</v>
      </c>
      <c r="D10432" t="s">
        <v>3</v>
      </c>
      <c r="E10432">
        <v>25</v>
      </c>
      <c r="F10432" t="s">
        <v>13211</v>
      </c>
      <c r="G10432">
        <v>4.2629380770699998E-2</v>
      </c>
    </row>
    <row r="10433" spans="1:7" x14ac:dyDescent="0.2">
      <c r="A10433" t="str">
        <f t="shared" si="884"/>
        <v>ORC4</v>
      </c>
      <c r="B10433" t="s">
        <v>161</v>
      </c>
      <c r="C10433">
        <v>148779169</v>
      </c>
      <c r="D10433" t="s">
        <v>3</v>
      </c>
      <c r="E10433">
        <v>26</v>
      </c>
      <c r="F10433" t="s">
        <v>13212</v>
      </c>
      <c r="G10433">
        <v>0.39777279705500002</v>
      </c>
    </row>
    <row r="10434" spans="1:7" x14ac:dyDescent="0.2">
      <c r="A10434" t="str">
        <f t="shared" si="884"/>
        <v>ORC4</v>
      </c>
      <c r="B10434" t="s">
        <v>161</v>
      </c>
      <c r="C10434">
        <v>148778231</v>
      </c>
      <c r="D10434" t="s">
        <v>8</v>
      </c>
      <c r="E10434">
        <v>22</v>
      </c>
      <c r="F10434" t="s">
        <v>13213</v>
      </c>
      <c r="G10434">
        <v>0.29511726770899999</v>
      </c>
    </row>
    <row r="10435" spans="1:7" x14ac:dyDescent="0.2">
      <c r="A10435" t="str">
        <f t="shared" si="884"/>
        <v>ORC4</v>
      </c>
      <c r="B10435" t="s">
        <v>161</v>
      </c>
      <c r="C10435">
        <v>148778967</v>
      </c>
      <c r="D10435" t="s">
        <v>3</v>
      </c>
      <c r="E10435">
        <v>25</v>
      </c>
      <c r="F10435" t="s">
        <v>13214</v>
      </c>
      <c r="G10435">
        <v>-0.20561317296199999</v>
      </c>
    </row>
    <row r="10436" spans="1:7" x14ac:dyDescent="0.2">
      <c r="A10436" t="str">
        <f t="shared" si="884"/>
        <v>ORC4</v>
      </c>
      <c r="B10436" t="s">
        <v>161</v>
      </c>
      <c r="C10436">
        <v>148778991</v>
      </c>
      <c r="D10436" t="s">
        <v>3</v>
      </c>
      <c r="E10436">
        <v>25</v>
      </c>
      <c r="F10436" t="s">
        <v>13215</v>
      </c>
      <c r="G10436">
        <v>-2.2666298004399999E-2</v>
      </c>
    </row>
    <row r="10437" spans="1:7" x14ac:dyDescent="0.2">
      <c r="A10437" t="str">
        <f t="shared" si="884"/>
        <v>ORC4</v>
      </c>
      <c r="B10437" t="s">
        <v>161</v>
      </c>
      <c r="C10437">
        <v>148778218</v>
      </c>
      <c r="D10437" t="s">
        <v>3</v>
      </c>
      <c r="E10437">
        <v>23</v>
      </c>
      <c r="F10437" t="s">
        <v>13216</v>
      </c>
      <c r="G10437">
        <v>0.23564279476899999</v>
      </c>
    </row>
    <row r="10438" spans="1:7" x14ac:dyDescent="0.2">
      <c r="A10438" t="str">
        <f t="shared" si="884"/>
        <v>ORC4</v>
      </c>
      <c r="B10438" t="s">
        <v>161</v>
      </c>
      <c r="C10438">
        <v>148779096</v>
      </c>
      <c r="D10438" t="s">
        <v>3</v>
      </c>
      <c r="E10438">
        <v>24</v>
      </c>
      <c r="F10438" t="s">
        <v>13217</v>
      </c>
      <c r="G10438">
        <v>4.63763784858E-4</v>
      </c>
    </row>
    <row r="10439" spans="1:7" x14ac:dyDescent="0.2">
      <c r="A10439" t="str">
        <f t="shared" ref="A10439:A10451" si="885">"ORC5"</f>
        <v>ORC5</v>
      </c>
      <c r="B10439" t="s">
        <v>2</v>
      </c>
      <c r="C10439">
        <v>103848430</v>
      </c>
      <c r="D10439" t="s">
        <v>8</v>
      </c>
      <c r="E10439">
        <v>23</v>
      </c>
      <c r="F10439" t="s">
        <v>13218</v>
      </c>
      <c r="G10439">
        <v>0.78067308931299995</v>
      </c>
    </row>
    <row r="10440" spans="1:7" x14ac:dyDescent="0.2">
      <c r="A10440" t="str">
        <f t="shared" si="885"/>
        <v>ORC5</v>
      </c>
      <c r="B10440" t="s">
        <v>2</v>
      </c>
      <c r="C10440">
        <v>103848258</v>
      </c>
      <c r="D10440" t="s">
        <v>8</v>
      </c>
      <c r="E10440">
        <v>24</v>
      </c>
      <c r="F10440" t="s">
        <v>13219</v>
      </c>
      <c r="G10440">
        <v>0.113493790575</v>
      </c>
    </row>
    <row r="10441" spans="1:7" x14ac:dyDescent="0.2">
      <c r="A10441" t="str">
        <f t="shared" si="885"/>
        <v>ORC5</v>
      </c>
      <c r="B10441" t="s">
        <v>2</v>
      </c>
      <c r="C10441">
        <v>103848518</v>
      </c>
      <c r="D10441" t="s">
        <v>3</v>
      </c>
      <c r="E10441">
        <v>24</v>
      </c>
      <c r="F10441" t="s">
        <v>13220</v>
      </c>
      <c r="G10441">
        <v>7.2863364572999995E-2</v>
      </c>
    </row>
    <row r="10442" spans="1:7" x14ac:dyDescent="0.2">
      <c r="A10442" t="str">
        <f t="shared" si="885"/>
        <v>ORC5</v>
      </c>
      <c r="B10442" t="s">
        <v>2</v>
      </c>
      <c r="C10442">
        <v>103848488</v>
      </c>
      <c r="D10442" t="s">
        <v>3</v>
      </c>
      <c r="E10442">
        <v>23</v>
      </c>
      <c r="F10442" t="s">
        <v>13221</v>
      </c>
      <c r="G10442">
        <v>7.0339168798899997E-3</v>
      </c>
    </row>
    <row r="10443" spans="1:7" x14ac:dyDescent="0.2">
      <c r="A10443" t="str">
        <f t="shared" si="885"/>
        <v>ORC5</v>
      </c>
      <c r="B10443" t="s">
        <v>2</v>
      </c>
      <c r="C10443">
        <v>103848330</v>
      </c>
      <c r="D10443" t="s">
        <v>3</v>
      </c>
      <c r="E10443">
        <v>24</v>
      </c>
      <c r="F10443" t="s">
        <v>13222</v>
      </c>
      <c r="G10443">
        <v>-2.3707502492700001E-2</v>
      </c>
    </row>
    <row r="10444" spans="1:7" x14ac:dyDescent="0.2">
      <c r="A10444" t="str">
        <f t="shared" si="885"/>
        <v>ORC5</v>
      </c>
      <c r="B10444" t="s">
        <v>2</v>
      </c>
      <c r="C10444">
        <v>103848442</v>
      </c>
      <c r="D10444" t="s">
        <v>3</v>
      </c>
      <c r="E10444">
        <v>24</v>
      </c>
      <c r="F10444" t="s">
        <v>13223</v>
      </c>
      <c r="G10444">
        <v>0.505401026383</v>
      </c>
    </row>
    <row r="10445" spans="1:7" x14ac:dyDescent="0.2">
      <c r="A10445" t="str">
        <f t="shared" si="885"/>
        <v>ORC5</v>
      </c>
      <c r="B10445" t="s">
        <v>2</v>
      </c>
      <c r="C10445">
        <v>103848415</v>
      </c>
      <c r="D10445" t="s">
        <v>3</v>
      </c>
      <c r="E10445">
        <v>24</v>
      </c>
      <c r="F10445" t="s">
        <v>13224</v>
      </c>
      <c r="G10445">
        <v>0.95712845021799997</v>
      </c>
    </row>
    <row r="10446" spans="1:7" x14ac:dyDescent="0.2">
      <c r="A10446" t="str">
        <f t="shared" si="885"/>
        <v>ORC5</v>
      </c>
      <c r="B10446" t="s">
        <v>2</v>
      </c>
      <c r="C10446">
        <v>103848397</v>
      </c>
      <c r="D10446" t="s">
        <v>3</v>
      </c>
      <c r="E10446">
        <v>24</v>
      </c>
      <c r="F10446" t="s">
        <v>13225</v>
      </c>
      <c r="G10446">
        <v>0.24468378790100001</v>
      </c>
    </row>
    <row r="10447" spans="1:7" x14ac:dyDescent="0.2">
      <c r="A10447" t="str">
        <f t="shared" si="885"/>
        <v>ORC5</v>
      </c>
      <c r="B10447" t="s">
        <v>2</v>
      </c>
      <c r="C10447">
        <v>103848284</v>
      </c>
      <c r="D10447" t="s">
        <v>3</v>
      </c>
      <c r="E10447">
        <v>24</v>
      </c>
      <c r="F10447" t="s">
        <v>13226</v>
      </c>
      <c r="G10447">
        <v>1.04385777996E-2</v>
      </c>
    </row>
    <row r="10448" spans="1:7" x14ac:dyDescent="0.2">
      <c r="A10448" t="str">
        <f t="shared" si="885"/>
        <v>ORC5</v>
      </c>
      <c r="B10448" t="s">
        <v>2</v>
      </c>
      <c r="C10448">
        <v>103848433</v>
      </c>
      <c r="D10448" t="s">
        <v>8</v>
      </c>
      <c r="E10448">
        <v>23</v>
      </c>
      <c r="F10448" t="s">
        <v>13227</v>
      </c>
      <c r="G10448">
        <v>1.2621984604700001</v>
      </c>
    </row>
    <row r="10449" spans="1:7" x14ac:dyDescent="0.2">
      <c r="A10449" t="str">
        <f t="shared" si="885"/>
        <v>ORC5</v>
      </c>
      <c r="B10449" t="s">
        <v>2</v>
      </c>
      <c r="C10449">
        <v>103848446</v>
      </c>
      <c r="D10449" t="s">
        <v>3</v>
      </c>
      <c r="E10449">
        <v>23</v>
      </c>
      <c r="F10449" t="s">
        <v>13228</v>
      </c>
      <c r="G10449">
        <v>0.184555233506</v>
      </c>
    </row>
    <row r="10450" spans="1:7" x14ac:dyDescent="0.2">
      <c r="A10450" t="str">
        <f t="shared" si="885"/>
        <v>ORC5</v>
      </c>
      <c r="B10450" t="s">
        <v>2</v>
      </c>
      <c r="C10450">
        <v>103848456</v>
      </c>
      <c r="D10450" t="s">
        <v>8</v>
      </c>
      <c r="E10450">
        <v>24</v>
      </c>
      <c r="F10450" t="s">
        <v>13229</v>
      </c>
      <c r="G10450">
        <v>0.117594241909</v>
      </c>
    </row>
    <row r="10451" spans="1:7" x14ac:dyDescent="0.2">
      <c r="A10451" t="str">
        <f t="shared" si="885"/>
        <v>ORC5</v>
      </c>
      <c r="B10451" t="s">
        <v>2</v>
      </c>
      <c r="C10451">
        <v>103848472</v>
      </c>
      <c r="D10451" t="s">
        <v>8</v>
      </c>
      <c r="E10451">
        <v>24</v>
      </c>
      <c r="F10451" t="s">
        <v>13230</v>
      </c>
      <c r="G10451">
        <v>-3.30131663721E-2</v>
      </c>
    </row>
    <row r="10452" spans="1:7" x14ac:dyDescent="0.2">
      <c r="A10452" t="str">
        <f t="shared" ref="A10452:A10461" si="886">"OS9"</f>
        <v>OS9</v>
      </c>
      <c r="B10452" t="s">
        <v>140</v>
      </c>
      <c r="C10452">
        <v>58088017</v>
      </c>
      <c r="D10452" t="s">
        <v>3</v>
      </c>
      <c r="E10452">
        <v>24</v>
      </c>
      <c r="F10452" t="s">
        <v>13231</v>
      </c>
      <c r="G10452">
        <v>0.87400715676600005</v>
      </c>
    </row>
    <row r="10453" spans="1:7" x14ac:dyDescent="0.2">
      <c r="A10453" t="str">
        <f t="shared" si="886"/>
        <v>OS9</v>
      </c>
      <c r="B10453" t="s">
        <v>140</v>
      </c>
      <c r="C10453">
        <v>58088004</v>
      </c>
      <c r="D10453" t="s">
        <v>3</v>
      </c>
      <c r="E10453">
        <v>24</v>
      </c>
      <c r="F10453" t="s">
        <v>13232</v>
      </c>
      <c r="G10453">
        <v>0.99773374898</v>
      </c>
    </row>
    <row r="10454" spans="1:7" x14ac:dyDescent="0.2">
      <c r="A10454" t="str">
        <f t="shared" si="886"/>
        <v>OS9</v>
      </c>
      <c r="B10454" t="s">
        <v>140</v>
      </c>
      <c r="C10454">
        <v>58087871</v>
      </c>
      <c r="D10454" t="s">
        <v>3</v>
      </c>
      <c r="E10454">
        <v>22</v>
      </c>
      <c r="F10454" t="s">
        <v>13233</v>
      </c>
      <c r="G10454">
        <v>0.64211526941099994</v>
      </c>
    </row>
    <row r="10455" spans="1:7" x14ac:dyDescent="0.2">
      <c r="A10455" t="str">
        <f t="shared" si="886"/>
        <v>OS9</v>
      </c>
      <c r="B10455" t="s">
        <v>140</v>
      </c>
      <c r="C10455">
        <v>58088023</v>
      </c>
      <c r="D10455" t="s">
        <v>8</v>
      </c>
      <c r="E10455">
        <v>24</v>
      </c>
      <c r="F10455" t="s">
        <v>13234</v>
      </c>
      <c r="G10455">
        <v>0.57214860116099997</v>
      </c>
    </row>
    <row r="10456" spans="1:7" x14ac:dyDescent="0.2">
      <c r="A10456" t="str">
        <f t="shared" si="886"/>
        <v>OS9</v>
      </c>
      <c r="B10456" t="s">
        <v>140</v>
      </c>
      <c r="C10456">
        <v>58088191</v>
      </c>
      <c r="D10456" t="s">
        <v>8</v>
      </c>
      <c r="E10456">
        <v>24</v>
      </c>
      <c r="F10456" t="s">
        <v>13235</v>
      </c>
      <c r="G10456">
        <v>0.94546087208200003</v>
      </c>
    </row>
    <row r="10457" spans="1:7" x14ac:dyDescent="0.2">
      <c r="A10457" t="str">
        <f t="shared" si="886"/>
        <v>OS9</v>
      </c>
      <c r="B10457" t="s">
        <v>140</v>
      </c>
      <c r="C10457">
        <v>58088136</v>
      </c>
      <c r="D10457" t="s">
        <v>8</v>
      </c>
      <c r="E10457">
        <v>24</v>
      </c>
      <c r="F10457" t="s">
        <v>13236</v>
      </c>
      <c r="G10457">
        <v>0.32016799760600001</v>
      </c>
    </row>
    <row r="10458" spans="1:7" x14ac:dyDescent="0.2">
      <c r="A10458" t="str">
        <f t="shared" si="886"/>
        <v>OS9</v>
      </c>
      <c r="B10458" t="s">
        <v>140</v>
      </c>
      <c r="C10458">
        <v>58088165</v>
      </c>
      <c r="D10458" t="s">
        <v>8</v>
      </c>
      <c r="E10458">
        <v>24</v>
      </c>
      <c r="F10458" t="s">
        <v>13237</v>
      </c>
      <c r="G10458">
        <v>1.0517045044</v>
      </c>
    </row>
    <row r="10459" spans="1:7" x14ac:dyDescent="0.2">
      <c r="A10459" t="str">
        <f t="shared" si="886"/>
        <v>OS9</v>
      </c>
      <c r="B10459" t="s">
        <v>140</v>
      </c>
      <c r="C10459">
        <v>58087992</v>
      </c>
      <c r="D10459" t="s">
        <v>8</v>
      </c>
      <c r="E10459">
        <v>24</v>
      </c>
      <c r="F10459" t="s">
        <v>13238</v>
      </c>
      <c r="G10459">
        <v>0.14765151748700001</v>
      </c>
    </row>
    <row r="10460" spans="1:7" x14ac:dyDescent="0.2">
      <c r="A10460" t="str">
        <f t="shared" si="886"/>
        <v>OS9</v>
      </c>
      <c r="B10460" t="s">
        <v>140</v>
      </c>
      <c r="C10460">
        <v>58088123</v>
      </c>
      <c r="D10460" t="s">
        <v>8</v>
      </c>
      <c r="E10460">
        <v>24</v>
      </c>
      <c r="F10460" t="s">
        <v>13239</v>
      </c>
      <c r="G10460">
        <v>0.74051365912300005</v>
      </c>
    </row>
    <row r="10461" spans="1:7" x14ac:dyDescent="0.2">
      <c r="A10461" t="str">
        <f t="shared" si="886"/>
        <v>OS9</v>
      </c>
      <c r="B10461" t="s">
        <v>140</v>
      </c>
      <c r="C10461">
        <v>58087909</v>
      </c>
      <c r="D10461" t="s">
        <v>8</v>
      </c>
      <c r="E10461">
        <v>23</v>
      </c>
      <c r="F10461" t="s">
        <v>13240</v>
      </c>
      <c r="G10461">
        <v>0.95056174661799997</v>
      </c>
    </row>
    <row r="10462" spans="1:7" x14ac:dyDescent="0.2">
      <c r="A10462" t="str">
        <f t="shared" ref="A10462:A10471" si="887">"OSGIN2"</f>
        <v>OSGIN2</v>
      </c>
      <c r="B10462" t="s">
        <v>1491</v>
      </c>
      <c r="C10462">
        <v>90914952</v>
      </c>
      <c r="D10462" t="s">
        <v>8</v>
      </c>
      <c r="E10462">
        <v>23</v>
      </c>
      <c r="F10462" t="s">
        <v>13241</v>
      </c>
      <c r="G10462">
        <v>1.0075635789599999</v>
      </c>
    </row>
    <row r="10463" spans="1:7" x14ac:dyDescent="0.2">
      <c r="A10463" t="str">
        <f t="shared" si="887"/>
        <v>OSGIN2</v>
      </c>
      <c r="B10463" t="s">
        <v>1491</v>
      </c>
      <c r="C10463">
        <v>90914847</v>
      </c>
      <c r="D10463" t="s">
        <v>8</v>
      </c>
      <c r="E10463">
        <v>23</v>
      </c>
      <c r="F10463" t="s">
        <v>13242</v>
      </c>
      <c r="G10463">
        <v>1.1345174740299999</v>
      </c>
    </row>
    <row r="10464" spans="1:7" x14ac:dyDescent="0.2">
      <c r="A10464" t="str">
        <f t="shared" si="887"/>
        <v>OSGIN2</v>
      </c>
      <c r="B10464" t="s">
        <v>1491</v>
      </c>
      <c r="C10464">
        <v>90915025</v>
      </c>
      <c r="D10464" t="s">
        <v>3</v>
      </c>
      <c r="E10464">
        <v>23</v>
      </c>
      <c r="F10464" t="s">
        <v>13243</v>
      </c>
      <c r="G10464">
        <v>0.85791894700600002</v>
      </c>
    </row>
    <row r="10465" spans="1:7" x14ac:dyDescent="0.2">
      <c r="A10465" t="str">
        <f t="shared" si="887"/>
        <v>OSGIN2</v>
      </c>
      <c r="B10465" t="s">
        <v>1491</v>
      </c>
      <c r="C10465">
        <v>90914758</v>
      </c>
      <c r="D10465" t="s">
        <v>3</v>
      </c>
      <c r="E10465">
        <v>24</v>
      </c>
      <c r="F10465" t="s">
        <v>13244</v>
      </c>
      <c r="G10465">
        <v>7.0212535212999999E-2</v>
      </c>
    </row>
    <row r="10466" spans="1:7" x14ac:dyDescent="0.2">
      <c r="A10466" t="str">
        <f t="shared" si="887"/>
        <v>OSGIN2</v>
      </c>
      <c r="B10466" t="s">
        <v>1491</v>
      </c>
      <c r="C10466">
        <v>90914857</v>
      </c>
      <c r="D10466" t="s">
        <v>8</v>
      </c>
      <c r="E10466">
        <v>22</v>
      </c>
      <c r="F10466" t="s">
        <v>13245</v>
      </c>
      <c r="G10466">
        <v>0.582218160002</v>
      </c>
    </row>
    <row r="10467" spans="1:7" x14ac:dyDescent="0.2">
      <c r="A10467" t="str">
        <f t="shared" si="887"/>
        <v>OSGIN2</v>
      </c>
      <c r="B10467" t="s">
        <v>1491</v>
      </c>
      <c r="C10467">
        <v>90914882</v>
      </c>
      <c r="D10467" t="s">
        <v>8</v>
      </c>
      <c r="E10467">
        <v>24</v>
      </c>
      <c r="F10467" t="s">
        <v>13246</v>
      </c>
      <c r="G10467">
        <v>0.56032134671400002</v>
      </c>
    </row>
    <row r="10468" spans="1:7" x14ac:dyDescent="0.2">
      <c r="A10468" t="str">
        <f t="shared" si="887"/>
        <v>OSGIN2</v>
      </c>
      <c r="B10468" t="s">
        <v>1491</v>
      </c>
      <c r="C10468">
        <v>90914888</v>
      </c>
      <c r="D10468" t="s">
        <v>8</v>
      </c>
      <c r="E10468">
        <v>24</v>
      </c>
      <c r="F10468" t="s">
        <v>13247</v>
      </c>
      <c r="G10468">
        <v>0.44122770862900001</v>
      </c>
    </row>
    <row r="10469" spans="1:7" x14ac:dyDescent="0.2">
      <c r="A10469" t="str">
        <f t="shared" si="887"/>
        <v>OSGIN2</v>
      </c>
      <c r="B10469" t="s">
        <v>1491</v>
      </c>
      <c r="C10469">
        <v>90914965</v>
      </c>
      <c r="D10469" t="s">
        <v>8</v>
      </c>
      <c r="E10469">
        <v>24</v>
      </c>
      <c r="F10469" t="s">
        <v>13248</v>
      </c>
      <c r="G10469">
        <v>0.21481863919499999</v>
      </c>
    </row>
    <row r="10470" spans="1:7" x14ac:dyDescent="0.2">
      <c r="A10470" t="str">
        <f t="shared" si="887"/>
        <v>OSGIN2</v>
      </c>
      <c r="B10470" t="s">
        <v>1491</v>
      </c>
      <c r="C10470">
        <v>90915004</v>
      </c>
      <c r="D10470" t="s">
        <v>3</v>
      </c>
      <c r="E10470">
        <v>21</v>
      </c>
      <c r="F10470" t="s">
        <v>13249</v>
      </c>
      <c r="G10470">
        <v>0.210143690824</v>
      </c>
    </row>
    <row r="10471" spans="1:7" x14ac:dyDescent="0.2">
      <c r="A10471" t="str">
        <f t="shared" si="887"/>
        <v>OSGIN2</v>
      </c>
      <c r="B10471" t="s">
        <v>1491</v>
      </c>
      <c r="C10471">
        <v>90914768</v>
      </c>
      <c r="D10471" t="s">
        <v>3</v>
      </c>
      <c r="E10471">
        <v>23</v>
      </c>
      <c r="F10471" t="s">
        <v>13250</v>
      </c>
      <c r="G10471">
        <v>0.79287695048899998</v>
      </c>
    </row>
    <row r="10472" spans="1:7" x14ac:dyDescent="0.2">
      <c r="A10472" t="str">
        <f t="shared" ref="A10472:A10480" si="888">"OXA1L"</f>
        <v>OXA1L</v>
      </c>
      <c r="B10472" t="s">
        <v>86</v>
      </c>
      <c r="C10472">
        <v>23235988</v>
      </c>
      <c r="D10472" t="s">
        <v>8</v>
      </c>
      <c r="E10472">
        <v>24</v>
      </c>
      <c r="F10472" t="s">
        <v>13251</v>
      </c>
      <c r="G10472">
        <v>3.2291327155700003E-2</v>
      </c>
    </row>
    <row r="10473" spans="1:7" x14ac:dyDescent="0.2">
      <c r="A10473" t="str">
        <f t="shared" si="888"/>
        <v>OXA1L</v>
      </c>
      <c r="B10473" t="s">
        <v>86</v>
      </c>
      <c r="C10473">
        <v>23235972</v>
      </c>
      <c r="D10473" t="s">
        <v>8</v>
      </c>
      <c r="E10473">
        <v>23</v>
      </c>
      <c r="F10473" t="s">
        <v>13252</v>
      </c>
      <c r="G10473">
        <v>0.54011053722799995</v>
      </c>
    </row>
    <row r="10474" spans="1:7" x14ac:dyDescent="0.2">
      <c r="A10474" t="str">
        <f t="shared" si="888"/>
        <v>OXA1L</v>
      </c>
      <c r="B10474" t="s">
        <v>86</v>
      </c>
      <c r="C10474">
        <v>23235965</v>
      </c>
      <c r="D10474" t="s">
        <v>8</v>
      </c>
      <c r="E10474">
        <v>24</v>
      </c>
      <c r="F10474" t="s">
        <v>13253</v>
      </c>
      <c r="G10474">
        <v>0.71161760791200002</v>
      </c>
    </row>
    <row r="10475" spans="1:7" x14ac:dyDescent="0.2">
      <c r="A10475" t="str">
        <f t="shared" si="888"/>
        <v>OXA1L</v>
      </c>
      <c r="B10475" t="s">
        <v>86</v>
      </c>
      <c r="C10475">
        <v>23236076</v>
      </c>
      <c r="D10475" t="s">
        <v>3</v>
      </c>
      <c r="E10475">
        <v>24</v>
      </c>
      <c r="F10475" t="s">
        <v>13254</v>
      </c>
      <c r="G10475">
        <v>0.51130990030500001</v>
      </c>
    </row>
    <row r="10476" spans="1:7" x14ac:dyDescent="0.2">
      <c r="A10476" t="str">
        <f t="shared" si="888"/>
        <v>OXA1L</v>
      </c>
      <c r="B10476" t="s">
        <v>86</v>
      </c>
      <c r="C10476">
        <v>23236068</v>
      </c>
      <c r="D10476" t="s">
        <v>3</v>
      </c>
      <c r="E10476">
        <v>24</v>
      </c>
      <c r="F10476" t="s">
        <v>13255</v>
      </c>
      <c r="G10476">
        <v>1.3616337789700001E-2</v>
      </c>
    </row>
    <row r="10477" spans="1:7" x14ac:dyDescent="0.2">
      <c r="A10477" t="str">
        <f t="shared" si="888"/>
        <v>OXA1L</v>
      </c>
      <c r="B10477" t="s">
        <v>86</v>
      </c>
      <c r="C10477">
        <v>23236009</v>
      </c>
      <c r="D10477" t="s">
        <v>3</v>
      </c>
      <c r="E10477">
        <v>23</v>
      </c>
      <c r="F10477" t="s">
        <v>13256</v>
      </c>
      <c r="G10477">
        <v>4.3230483628100003E-2</v>
      </c>
    </row>
    <row r="10478" spans="1:7" x14ac:dyDescent="0.2">
      <c r="A10478" t="str">
        <f t="shared" si="888"/>
        <v>OXA1L</v>
      </c>
      <c r="B10478" t="s">
        <v>86</v>
      </c>
      <c r="C10478">
        <v>23236112</v>
      </c>
      <c r="D10478" t="s">
        <v>8</v>
      </c>
      <c r="E10478">
        <v>24</v>
      </c>
      <c r="F10478" t="s">
        <v>13257</v>
      </c>
      <c r="G10478">
        <v>0.28129559297099999</v>
      </c>
    </row>
    <row r="10479" spans="1:7" x14ac:dyDescent="0.2">
      <c r="A10479" t="str">
        <f t="shared" si="888"/>
        <v>OXA1L</v>
      </c>
      <c r="B10479" t="s">
        <v>86</v>
      </c>
      <c r="C10479">
        <v>23236169</v>
      </c>
      <c r="D10479" t="s">
        <v>8</v>
      </c>
      <c r="E10479">
        <v>22</v>
      </c>
      <c r="F10479" t="s">
        <v>13258</v>
      </c>
      <c r="G10479">
        <v>0.65002737272699995</v>
      </c>
    </row>
    <row r="10480" spans="1:7" x14ac:dyDescent="0.2">
      <c r="A10480" t="str">
        <f t="shared" si="888"/>
        <v>OXA1L</v>
      </c>
      <c r="B10480" t="s">
        <v>86</v>
      </c>
      <c r="C10480">
        <v>23236129</v>
      </c>
      <c r="D10480" t="s">
        <v>3</v>
      </c>
      <c r="E10480">
        <v>24</v>
      </c>
      <c r="F10480" t="s">
        <v>13259</v>
      </c>
      <c r="G10480">
        <v>1.6383550193600001</v>
      </c>
    </row>
    <row r="10481" spans="1:7" x14ac:dyDescent="0.2">
      <c r="A10481" t="str">
        <f t="shared" ref="A10481:A10490" si="889">"PA2G4"</f>
        <v>PA2G4</v>
      </c>
      <c r="B10481" t="s">
        <v>140</v>
      </c>
      <c r="C10481">
        <v>56498312</v>
      </c>
      <c r="D10481" t="s">
        <v>8</v>
      </c>
      <c r="E10481">
        <v>24</v>
      </c>
      <c r="F10481" t="s">
        <v>13260</v>
      </c>
      <c r="G10481">
        <v>1.3204004579899999</v>
      </c>
    </row>
    <row r="10482" spans="1:7" x14ac:dyDescent="0.2">
      <c r="A10482" t="str">
        <f t="shared" si="889"/>
        <v>PA2G4</v>
      </c>
      <c r="B10482" t="s">
        <v>140</v>
      </c>
      <c r="C10482">
        <v>56498277</v>
      </c>
      <c r="D10482" t="s">
        <v>8</v>
      </c>
      <c r="E10482">
        <v>23</v>
      </c>
      <c r="F10482" t="s">
        <v>13261</v>
      </c>
      <c r="G10482">
        <v>7.6874675089899994E-2</v>
      </c>
    </row>
    <row r="10483" spans="1:7" x14ac:dyDescent="0.2">
      <c r="A10483" t="str">
        <f t="shared" si="889"/>
        <v>PA2G4</v>
      </c>
      <c r="B10483" t="s">
        <v>140</v>
      </c>
      <c r="C10483">
        <v>56498256</v>
      </c>
      <c r="D10483" t="s">
        <v>8</v>
      </c>
      <c r="E10483">
        <v>23</v>
      </c>
      <c r="F10483" t="s">
        <v>13262</v>
      </c>
      <c r="G10483">
        <v>0.53030566627700004</v>
      </c>
    </row>
    <row r="10484" spans="1:7" x14ac:dyDescent="0.2">
      <c r="A10484" t="str">
        <f t="shared" si="889"/>
        <v>PA2G4</v>
      </c>
      <c r="B10484" t="s">
        <v>140</v>
      </c>
      <c r="C10484">
        <v>56498345</v>
      </c>
      <c r="D10484" t="s">
        <v>3</v>
      </c>
      <c r="E10484">
        <v>24</v>
      </c>
      <c r="F10484" t="s">
        <v>13263</v>
      </c>
      <c r="G10484">
        <v>0.61753725618199995</v>
      </c>
    </row>
    <row r="10485" spans="1:7" x14ac:dyDescent="0.2">
      <c r="A10485" t="str">
        <f t="shared" si="889"/>
        <v>PA2G4</v>
      </c>
      <c r="B10485" t="s">
        <v>140</v>
      </c>
      <c r="C10485">
        <v>56498305</v>
      </c>
      <c r="D10485" t="s">
        <v>3</v>
      </c>
      <c r="E10485">
        <v>23</v>
      </c>
      <c r="F10485" t="s">
        <v>13264</v>
      </c>
      <c r="G10485">
        <v>1.03138637675</v>
      </c>
    </row>
    <row r="10486" spans="1:7" x14ac:dyDescent="0.2">
      <c r="A10486" t="str">
        <f t="shared" si="889"/>
        <v>PA2G4</v>
      </c>
      <c r="B10486" t="s">
        <v>140</v>
      </c>
      <c r="C10486">
        <v>56498184</v>
      </c>
      <c r="D10486" t="s">
        <v>3</v>
      </c>
      <c r="E10486">
        <v>24</v>
      </c>
      <c r="F10486" t="s">
        <v>13265</v>
      </c>
      <c r="G10486">
        <v>0.35514937387700002</v>
      </c>
    </row>
    <row r="10487" spans="1:7" x14ac:dyDescent="0.2">
      <c r="A10487" t="str">
        <f t="shared" si="889"/>
        <v>PA2G4</v>
      </c>
      <c r="B10487" t="s">
        <v>140</v>
      </c>
      <c r="C10487">
        <v>56498176</v>
      </c>
      <c r="D10487" t="s">
        <v>3</v>
      </c>
      <c r="E10487">
        <v>23</v>
      </c>
      <c r="F10487" t="s">
        <v>13266</v>
      </c>
      <c r="G10487">
        <v>0.64821316525999995</v>
      </c>
    </row>
    <row r="10488" spans="1:7" x14ac:dyDescent="0.2">
      <c r="A10488" t="str">
        <f t="shared" si="889"/>
        <v>PA2G4</v>
      </c>
      <c r="B10488" t="s">
        <v>140</v>
      </c>
      <c r="C10488">
        <v>56498171</v>
      </c>
      <c r="D10488" t="s">
        <v>3</v>
      </c>
      <c r="E10488">
        <v>24</v>
      </c>
      <c r="F10488" t="s">
        <v>13267</v>
      </c>
      <c r="G10488">
        <v>0.168662063306</v>
      </c>
    </row>
    <row r="10489" spans="1:7" x14ac:dyDescent="0.2">
      <c r="A10489" t="str">
        <f t="shared" si="889"/>
        <v>PA2G4</v>
      </c>
      <c r="B10489" t="s">
        <v>140</v>
      </c>
      <c r="C10489">
        <v>56498127</v>
      </c>
      <c r="D10489" t="s">
        <v>3</v>
      </c>
      <c r="E10489">
        <v>23</v>
      </c>
      <c r="F10489" t="s">
        <v>13268</v>
      </c>
      <c r="G10489">
        <v>0.48808763526999999</v>
      </c>
    </row>
    <row r="10490" spans="1:7" x14ac:dyDescent="0.2">
      <c r="A10490" t="str">
        <f t="shared" si="889"/>
        <v>PA2G4</v>
      </c>
      <c r="B10490" t="s">
        <v>140</v>
      </c>
      <c r="C10490">
        <v>56498148</v>
      </c>
      <c r="D10490" t="s">
        <v>3</v>
      </c>
      <c r="E10490">
        <v>24</v>
      </c>
      <c r="F10490" t="s">
        <v>13269</v>
      </c>
      <c r="G10490">
        <v>0.61514742860600002</v>
      </c>
    </row>
    <row r="10491" spans="1:7" x14ac:dyDescent="0.2">
      <c r="A10491" t="str">
        <f t="shared" ref="A10491:A10504" si="890">"PABPN1"</f>
        <v>PABPN1</v>
      </c>
      <c r="B10491" t="s">
        <v>86</v>
      </c>
      <c r="C10491">
        <v>23790661</v>
      </c>
      <c r="D10491" t="s">
        <v>3</v>
      </c>
      <c r="E10491">
        <v>22</v>
      </c>
      <c r="F10491" t="s">
        <v>13270</v>
      </c>
      <c r="G10491">
        <v>2.27059767519E-2</v>
      </c>
    </row>
    <row r="10492" spans="1:7" x14ac:dyDescent="0.2">
      <c r="A10492" t="str">
        <f t="shared" si="890"/>
        <v>PABPN1</v>
      </c>
      <c r="B10492" t="s">
        <v>86</v>
      </c>
      <c r="C10492">
        <v>23790659</v>
      </c>
      <c r="D10492" t="s">
        <v>8</v>
      </c>
      <c r="E10492">
        <v>23</v>
      </c>
      <c r="F10492" t="s">
        <v>13271</v>
      </c>
      <c r="G10492">
        <v>-1.09940866465E-2</v>
      </c>
    </row>
    <row r="10493" spans="1:7" x14ac:dyDescent="0.2">
      <c r="A10493" t="str">
        <f t="shared" si="890"/>
        <v>PABPN1</v>
      </c>
      <c r="B10493" t="s">
        <v>86</v>
      </c>
      <c r="C10493">
        <v>23790652</v>
      </c>
      <c r="D10493" t="s">
        <v>8</v>
      </c>
      <c r="E10493">
        <v>22</v>
      </c>
      <c r="F10493" t="s">
        <v>13272</v>
      </c>
      <c r="G10493">
        <v>3.6540264544700003E-2</v>
      </c>
    </row>
    <row r="10494" spans="1:7" x14ac:dyDescent="0.2">
      <c r="A10494" t="str">
        <f t="shared" si="890"/>
        <v>PABPN1</v>
      </c>
      <c r="B10494" t="s">
        <v>86</v>
      </c>
      <c r="C10494">
        <v>23790737</v>
      </c>
      <c r="D10494" t="s">
        <v>8</v>
      </c>
      <c r="E10494">
        <v>24</v>
      </c>
      <c r="F10494" t="s">
        <v>13273</v>
      </c>
      <c r="G10494">
        <v>0.442485974522</v>
      </c>
    </row>
    <row r="10495" spans="1:7" x14ac:dyDescent="0.2">
      <c r="A10495" t="str">
        <f t="shared" si="890"/>
        <v>PABPN1</v>
      </c>
      <c r="B10495" t="s">
        <v>86</v>
      </c>
      <c r="C10495">
        <v>23790724</v>
      </c>
      <c r="D10495" t="s">
        <v>8</v>
      </c>
      <c r="E10495">
        <v>26</v>
      </c>
      <c r="F10495" t="s">
        <v>13274</v>
      </c>
      <c r="G10495">
        <v>0.93124315589899997</v>
      </c>
    </row>
    <row r="10496" spans="1:7" x14ac:dyDescent="0.2">
      <c r="A10496" t="str">
        <f t="shared" si="890"/>
        <v>PABPN1</v>
      </c>
      <c r="B10496" t="s">
        <v>86</v>
      </c>
      <c r="C10496">
        <v>23790675</v>
      </c>
      <c r="D10496" t="s">
        <v>8</v>
      </c>
      <c r="E10496">
        <v>24</v>
      </c>
      <c r="F10496" t="s">
        <v>13275</v>
      </c>
      <c r="G10496">
        <v>1.6262708695799999</v>
      </c>
    </row>
    <row r="10497" spans="1:7" x14ac:dyDescent="0.2">
      <c r="A10497" t="str">
        <f t="shared" si="890"/>
        <v>PABPN1</v>
      </c>
      <c r="B10497" t="s">
        <v>86</v>
      </c>
      <c r="C10497">
        <v>23790660</v>
      </c>
      <c r="D10497" t="s">
        <v>8</v>
      </c>
      <c r="E10497">
        <v>24</v>
      </c>
      <c r="F10497" t="s">
        <v>13276</v>
      </c>
      <c r="G10497">
        <v>5.5015702643999999E-2</v>
      </c>
    </row>
    <row r="10498" spans="1:7" x14ac:dyDescent="0.2">
      <c r="A10498" t="str">
        <f t="shared" si="890"/>
        <v>PABPN1</v>
      </c>
      <c r="B10498" t="s">
        <v>86</v>
      </c>
      <c r="C10498">
        <v>23790652</v>
      </c>
      <c r="D10498" t="s">
        <v>8</v>
      </c>
      <c r="E10498">
        <v>28</v>
      </c>
      <c r="F10498" t="s">
        <v>13277</v>
      </c>
      <c r="G10498">
        <v>3.6424579722100003E-2</v>
      </c>
    </row>
    <row r="10499" spans="1:7" x14ac:dyDescent="0.2">
      <c r="A10499" t="str">
        <f t="shared" si="890"/>
        <v>PABPN1</v>
      </c>
      <c r="B10499" t="s">
        <v>86</v>
      </c>
      <c r="C10499">
        <v>23790738</v>
      </c>
      <c r="D10499" t="s">
        <v>3</v>
      </c>
      <c r="E10499">
        <v>26</v>
      </c>
      <c r="F10499" t="s">
        <v>13278</v>
      </c>
      <c r="G10499">
        <v>5.0359572610099997E-2</v>
      </c>
    </row>
    <row r="10500" spans="1:7" x14ac:dyDescent="0.2">
      <c r="A10500" t="str">
        <f t="shared" si="890"/>
        <v>PABPN1</v>
      </c>
      <c r="B10500" t="s">
        <v>86</v>
      </c>
      <c r="C10500">
        <v>23790642</v>
      </c>
      <c r="D10500" t="s">
        <v>3</v>
      </c>
      <c r="E10500">
        <v>27</v>
      </c>
      <c r="F10500" t="s">
        <v>13279</v>
      </c>
      <c r="G10500">
        <v>-4.42710381241E-2</v>
      </c>
    </row>
    <row r="10501" spans="1:7" x14ac:dyDescent="0.2">
      <c r="A10501" t="str">
        <f t="shared" si="890"/>
        <v>PABPN1</v>
      </c>
      <c r="B10501" t="s">
        <v>86</v>
      </c>
      <c r="C10501">
        <v>23790618</v>
      </c>
      <c r="D10501" t="s">
        <v>3</v>
      </c>
      <c r="E10501">
        <v>25</v>
      </c>
      <c r="F10501" t="s">
        <v>13280</v>
      </c>
      <c r="G10501">
        <v>-1.60443892066E-2</v>
      </c>
    </row>
    <row r="10502" spans="1:7" x14ac:dyDescent="0.2">
      <c r="A10502" t="str">
        <f t="shared" si="890"/>
        <v>PABPN1</v>
      </c>
      <c r="B10502" t="s">
        <v>86</v>
      </c>
      <c r="C10502">
        <v>23790653</v>
      </c>
      <c r="D10502" t="s">
        <v>8</v>
      </c>
      <c r="E10502">
        <v>23</v>
      </c>
      <c r="F10502" t="s">
        <v>13281</v>
      </c>
      <c r="G10502">
        <v>0.40708700734300002</v>
      </c>
    </row>
    <row r="10503" spans="1:7" x14ac:dyDescent="0.2">
      <c r="A10503" t="str">
        <f t="shared" si="890"/>
        <v>PABPN1</v>
      </c>
      <c r="B10503" t="s">
        <v>86</v>
      </c>
      <c r="C10503">
        <v>23790721</v>
      </c>
      <c r="D10503" t="s">
        <v>8</v>
      </c>
      <c r="E10503">
        <v>26</v>
      </c>
      <c r="F10503" t="s">
        <v>13282</v>
      </c>
      <c r="G10503">
        <v>4.7389488041299999E-2</v>
      </c>
    </row>
    <row r="10504" spans="1:7" x14ac:dyDescent="0.2">
      <c r="A10504" t="str">
        <f t="shared" si="890"/>
        <v>PABPN1</v>
      </c>
      <c r="B10504" t="s">
        <v>86</v>
      </c>
      <c r="C10504">
        <v>23790728</v>
      </c>
      <c r="D10504" t="s">
        <v>8</v>
      </c>
      <c r="E10504">
        <v>27</v>
      </c>
      <c r="F10504" t="s">
        <v>13283</v>
      </c>
      <c r="G10504">
        <v>3.1164263960999999E-2</v>
      </c>
    </row>
    <row r="10505" spans="1:7" x14ac:dyDescent="0.2">
      <c r="A10505" t="str">
        <f t="shared" ref="A10505:A10513" si="891">"PAF1"</f>
        <v>PAF1</v>
      </c>
      <c r="B10505" t="s">
        <v>245</v>
      </c>
      <c r="C10505">
        <v>39881582</v>
      </c>
      <c r="D10505" t="s">
        <v>8</v>
      </c>
      <c r="E10505">
        <v>23</v>
      </c>
      <c r="F10505" t="s">
        <v>13284</v>
      </c>
      <c r="G10505">
        <v>0.60749472508699998</v>
      </c>
    </row>
    <row r="10506" spans="1:7" x14ac:dyDescent="0.2">
      <c r="A10506" t="str">
        <f t="shared" si="891"/>
        <v>PAF1</v>
      </c>
      <c r="B10506" t="s">
        <v>245</v>
      </c>
      <c r="C10506">
        <v>39881816</v>
      </c>
      <c r="D10506" t="s">
        <v>8</v>
      </c>
      <c r="E10506">
        <v>23</v>
      </c>
      <c r="F10506" t="s">
        <v>13285</v>
      </c>
      <c r="G10506">
        <v>0.13970198448900001</v>
      </c>
    </row>
    <row r="10507" spans="1:7" x14ac:dyDescent="0.2">
      <c r="A10507" t="str">
        <f t="shared" si="891"/>
        <v>PAF1</v>
      </c>
      <c r="B10507" t="s">
        <v>245</v>
      </c>
      <c r="C10507">
        <v>39881843</v>
      </c>
      <c r="D10507" t="s">
        <v>8</v>
      </c>
      <c r="E10507">
        <v>23</v>
      </c>
      <c r="F10507" t="s">
        <v>13286</v>
      </c>
      <c r="G10507">
        <v>9.4523258337899999E-2</v>
      </c>
    </row>
    <row r="10508" spans="1:7" x14ac:dyDescent="0.2">
      <c r="A10508" t="str">
        <f t="shared" si="891"/>
        <v>PAF1</v>
      </c>
      <c r="B10508" t="s">
        <v>245</v>
      </c>
      <c r="C10508">
        <v>39881807</v>
      </c>
      <c r="D10508" t="s">
        <v>3</v>
      </c>
      <c r="E10508">
        <v>23</v>
      </c>
      <c r="F10508" t="s">
        <v>13287</v>
      </c>
      <c r="G10508">
        <v>0.17048965226400001</v>
      </c>
    </row>
    <row r="10509" spans="1:7" x14ac:dyDescent="0.2">
      <c r="A10509" t="str">
        <f t="shared" si="891"/>
        <v>PAF1</v>
      </c>
      <c r="B10509" t="s">
        <v>245</v>
      </c>
      <c r="C10509">
        <v>39881778</v>
      </c>
      <c r="D10509" t="s">
        <v>3</v>
      </c>
      <c r="E10509">
        <v>23</v>
      </c>
      <c r="F10509" t="s">
        <v>13288</v>
      </c>
      <c r="G10509">
        <v>0.35292763422200002</v>
      </c>
    </row>
    <row r="10510" spans="1:7" x14ac:dyDescent="0.2">
      <c r="A10510" t="str">
        <f t="shared" si="891"/>
        <v>PAF1</v>
      </c>
      <c r="B10510" t="s">
        <v>245</v>
      </c>
      <c r="C10510">
        <v>39881751</v>
      </c>
      <c r="D10510" t="s">
        <v>3</v>
      </c>
      <c r="E10510">
        <v>23</v>
      </c>
      <c r="F10510" t="s">
        <v>13289</v>
      </c>
      <c r="G10510">
        <v>1.4861229440699999</v>
      </c>
    </row>
    <row r="10511" spans="1:7" x14ac:dyDescent="0.2">
      <c r="A10511" t="str">
        <f t="shared" si="891"/>
        <v>PAF1</v>
      </c>
      <c r="B10511" t="s">
        <v>245</v>
      </c>
      <c r="C10511">
        <v>39881570</v>
      </c>
      <c r="D10511" t="s">
        <v>3</v>
      </c>
      <c r="E10511">
        <v>24</v>
      </c>
      <c r="F10511" t="s">
        <v>13290</v>
      </c>
      <c r="G10511">
        <v>0.28366689170699999</v>
      </c>
    </row>
    <row r="10512" spans="1:7" x14ac:dyDescent="0.2">
      <c r="A10512" t="str">
        <f t="shared" si="891"/>
        <v>PAF1</v>
      </c>
      <c r="B10512" t="s">
        <v>245</v>
      </c>
      <c r="C10512">
        <v>39881601</v>
      </c>
      <c r="D10512" t="s">
        <v>8</v>
      </c>
      <c r="E10512">
        <v>23</v>
      </c>
      <c r="F10512" t="s">
        <v>13291</v>
      </c>
      <c r="G10512">
        <v>0.69495009998400004</v>
      </c>
    </row>
    <row r="10513" spans="1:7" x14ac:dyDescent="0.2">
      <c r="A10513" t="str">
        <f t="shared" si="891"/>
        <v>PAF1</v>
      </c>
      <c r="B10513" t="s">
        <v>245</v>
      </c>
      <c r="C10513">
        <v>39881702</v>
      </c>
      <c r="D10513" t="s">
        <v>8</v>
      </c>
      <c r="E10513">
        <v>24</v>
      </c>
      <c r="F10513" t="s">
        <v>13292</v>
      </c>
      <c r="G10513">
        <v>0.81892695594700005</v>
      </c>
    </row>
    <row r="10514" spans="1:7" x14ac:dyDescent="0.2">
      <c r="A10514" t="str">
        <f t="shared" ref="A10514:A10527" si="892">"PAFAH1B1"</f>
        <v>PAFAH1B1</v>
      </c>
      <c r="B10514" t="s">
        <v>484</v>
      </c>
      <c r="C10514">
        <v>2497102</v>
      </c>
      <c r="D10514" t="s">
        <v>8</v>
      </c>
      <c r="E10514">
        <v>23</v>
      </c>
      <c r="F10514" t="s">
        <v>13293</v>
      </c>
      <c r="G10514">
        <v>0.16796130124899999</v>
      </c>
    </row>
    <row r="10515" spans="1:7" x14ac:dyDescent="0.2">
      <c r="A10515" t="str">
        <f t="shared" si="892"/>
        <v>PAFAH1B1</v>
      </c>
      <c r="B10515" t="s">
        <v>484</v>
      </c>
      <c r="C10515">
        <v>2497037</v>
      </c>
      <c r="D10515" t="s">
        <v>8</v>
      </c>
      <c r="E10515">
        <v>24</v>
      </c>
      <c r="F10515" t="s">
        <v>13294</v>
      </c>
      <c r="G10515">
        <v>0.50352573573699999</v>
      </c>
    </row>
    <row r="10516" spans="1:7" x14ac:dyDescent="0.2">
      <c r="A10516" t="str">
        <f t="shared" si="892"/>
        <v>PAFAH1B1</v>
      </c>
      <c r="B10516" t="s">
        <v>484</v>
      </c>
      <c r="C10516">
        <v>2497027</v>
      </c>
      <c r="D10516" t="s">
        <v>8</v>
      </c>
      <c r="E10516">
        <v>24</v>
      </c>
      <c r="F10516" t="s">
        <v>13295</v>
      </c>
      <c r="G10516">
        <v>0.31645733974500001</v>
      </c>
    </row>
    <row r="10517" spans="1:7" x14ac:dyDescent="0.2">
      <c r="A10517" t="str">
        <f t="shared" si="892"/>
        <v>PAFAH1B1</v>
      </c>
      <c r="B10517" t="s">
        <v>484</v>
      </c>
      <c r="C10517">
        <v>2497168</v>
      </c>
      <c r="D10517" t="s">
        <v>3</v>
      </c>
      <c r="E10517">
        <v>24</v>
      </c>
      <c r="F10517" t="s">
        <v>13296</v>
      </c>
      <c r="G10517">
        <v>0.131867852723</v>
      </c>
    </row>
    <row r="10518" spans="1:7" x14ac:dyDescent="0.2">
      <c r="A10518" t="str">
        <f t="shared" si="892"/>
        <v>PAFAH1B1</v>
      </c>
      <c r="B10518" t="s">
        <v>484</v>
      </c>
      <c r="C10518">
        <v>2497120</v>
      </c>
      <c r="D10518" t="s">
        <v>8</v>
      </c>
      <c r="E10518">
        <v>24</v>
      </c>
      <c r="F10518" t="s">
        <v>13297</v>
      </c>
      <c r="G10518">
        <v>0.75693046480600001</v>
      </c>
    </row>
    <row r="10519" spans="1:7" x14ac:dyDescent="0.2">
      <c r="A10519" t="str">
        <f t="shared" si="892"/>
        <v>PAFAH1B1</v>
      </c>
      <c r="B10519" t="s">
        <v>484</v>
      </c>
      <c r="C10519">
        <v>2497036</v>
      </c>
      <c r="D10519" t="s">
        <v>8</v>
      </c>
      <c r="E10519">
        <v>23</v>
      </c>
      <c r="F10519" t="s">
        <v>13298</v>
      </c>
      <c r="G10519">
        <v>0.129103451265</v>
      </c>
    </row>
    <row r="10520" spans="1:7" x14ac:dyDescent="0.2">
      <c r="A10520" t="str">
        <f t="shared" si="892"/>
        <v>PAFAH1B1</v>
      </c>
      <c r="B10520" t="s">
        <v>484</v>
      </c>
      <c r="C10520">
        <v>2497305</v>
      </c>
      <c r="D10520" t="s">
        <v>8</v>
      </c>
      <c r="E10520">
        <v>22</v>
      </c>
      <c r="F10520" t="s">
        <v>13299</v>
      </c>
      <c r="G10520">
        <v>0.96397483275499996</v>
      </c>
    </row>
    <row r="10521" spans="1:7" x14ac:dyDescent="0.2">
      <c r="A10521" t="str">
        <f t="shared" si="892"/>
        <v>PAFAH1B1</v>
      </c>
      <c r="B10521" t="s">
        <v>484</v>
      </c>
      <c r="C10521">
        <v>2497300</v>
      </c>
      <c r="D10521" t="s">
        <v>8</v>
      </c>
      <c r="E10521">
        <v>23</v>
      </c>
      <c r="F10521" t="s">
        <v>13300</v>
      </c>
      <c r="G10521">
        <v>0.41778169481799998</v>
      </c>
    </row>
    <row r="10522" spans="1:7" x14ac:dyDescent="0.2">
      <c r="A10522" t="str">
        <f t="shared" si="892"/>
        <v>PAFAH1B1</v>
      </c>
      <c r="B10522" t="s">
        <v>484</v>
      </c>
      <c r="C10522">
        <v>2497297</v>
      </c>
      <c r="D10522" t="s">
        <v>3</v>
      </c>
      <c r="E10522">
        <v>23</v>
      </c>
      <c r="F10522" t="s">
        <v>13301</v>
      </c>
      <c r="G10522">
        <v>0.47923126666600002</v>
      </c>
    </row>
    <row r="10523" spans="1:7" x14ac:dyDescent="0.2">
      <c r="A10523" t="str">
        <f t="shared" si="892"/>
        <v>PAFAH1B1</v>
      </c>
      <c r="B10523" t="s">
        <v>484</v>
      </c>
      <c r="C10523">
        <v>2497300</v>
      </c>
      <c r="D10523" t="s">
        <v>8</v>
      </c>
      <c r="E10523">
        <v>24</v>
      </c>
      <c r="F10523" t="s">
        <v>13302</v>
      </c>
      <c r="G10523">
        <v>0.54284788130700001</v>
      </c>
    </row>
    <row r="10524" spans="1:7" x14ac:dyDescent="0.2">
      <c r="A10524" t="str">
        <f t="shared" si="892"/>
        <v>PAFAH1B1</v>
      </c>
      <c r="B10524" t="s">
        <v>484</v>
      </c>
      <c r="C10524">
        <v>2497281</v>
      </c>
      <c r="D10524" t="s">
        <v>8</v>
      </c>
      <c r="E10524">
        <v>23</v>
      </c>
      <c r="F10524" t="s">
        <v>13303</v>
      </c>
      <c r="G10524">
        <v>1.0724162688200001</v>
      </c>
    </row>
    <row r="10525" spans="1:7" x14ac:dyDescent="0.2">
      <c r="A10525" t="str">
        <f t="shared" si="892"/>
        <v>PAFAH1B1</v>
      </c>
      <c r="B10525" t="s">
        <v>484</v>
      </c>
      <c r="C10525">
        <v>2497112</v>
      </c>
      <c r="D10525" t="s">
        <v>3</v>
      </c>
      <c r="E10525">
        <v>23</v>
      </c>
      <c r="F10525" t="s">
        <v>13304</v>
      </c>
      <c r="G10525">
        <v>0.37950168088199998</v>
      </c>
    </row>
    <row r="10526" spans="1:7" x14ac:dyDescent="0.2">
      <c r="A10526" t="str">
        <f t="shared" si="892"/>
        <v>PAFAH1B1</v>
      </c>
      <c r="B10526" t="s">
        <v>484</v>
      </c>
      <c r="C10526">
        <v>2497084</v>
      </c>
      <c r="D10526" t="s">
        <v>3</v>
      </c>
      <c r="E10526">
        <v>23</v>
      </c>
      <c r="F10526" t="s">
        <v>13305</v>
      </c>
      <c r="G10526">
        <v>-2.79222344314E-2</v>
      </c>
    </row>
    <row r="10527" spans="1:7" x14ac:dyDescent="0.2">
      <c r="A10527" t="str">
        <f t="shared" si="892"/>
        <v>PAFAH1B1</v>
      </c>
      <c r="B10527" t="s">
        <v>484</v>
      </c>
      <c r="C10527">
        <v>2497305</v>
      </c>
      <c r="D10527" t="s">
        <v>8</v>
      </c>
      <c r="E10527">
        <v>23</v>
      </c>
      <c r="F10527" t="s">
        <v>13306</v>
      </c>
      <c r="G10527">
        <v>0.96360889842499997</v>
      </c>
    </row>
    <row r="10528" spans="1:7" x14ac:dyDescent="0.2">
      <c r="A10528" t="str">
        <f t="shared" ref="A10528:A10541" si="893">"PALB2"</f>
        <v>PALB2</v>
      </c>
      <c r="B10528" t="s">
        <v>273</v>
      </c>
      <c r="C10528">
        <v>23652364</v>
      </c>
      <c r="D10528" t="s">
        <v>3</v>
      </c>
      <c r="E10528">
        <v>24</v>
      </c>
      <c r="F10528" t="s">
        <v>13307</v>
      </c>
      <c r="G10528">
        <v>0.12958707397300001</v>
      </c>
    </row>
    <row r="10529" spans="1:7" x14ac:dyDescent="0.2">
      <c r="A10529" t="str">
        <f t="shared" si="893"/>
        <v>PALB2</v>
      </c>
      <c r="B10529" t="s">
        <v>273</v>
      </c>
      <c r="C10529">
        <v>23652630</v>
      </c>
      <c r="D10529" t="s">
        <v>3</v>
      </c>
      <c r="E10529">
        <v>24</v>
      </c>
      <c r="F10529" t="s">
        <v>13308</v>
      </c>
      <c r="G10529">
        <v>0.17449883879299999</v>
      </c>
    </row>
    <row r="10530" spans="1:7" x14ac:dyDescent="0.2">
      <c r="A10530" t="str">
        <f t="shared" si="893"/>
        <v>PALB2</v>
      </c>
      <c r="B10530" t="s">
        <v>273</v>
      </c>
      <c r="C10530">
        <v>23652640</v>
      </c>
      <c r="D10530" t="s">
        <v>3</v>
      </c>
      <c r="E10530">
        <v>24</v>
      </c>
      <c r="F10530" t="s">
        <v>13309</v>
      </c>
      <c r="G10530">
        <v>0.69777316209200002</v>
      </c>
    </row>
    <row r="10531" spans="1:7" x14ac:dyDescent="0.2">
      <c r="A10531" t="str">
        <f t="shared" si="893"/>
        <v>PALB2</v>
      </c>
      <c r="B10531" t="s">
        <v>273</v>
      </c>
      <c r="C10531">
        <v>23652630</v>
      </c>
      <c r="D10531" t="s">
        <v>3</v>
      </c>
      <c r="E10531">
        <v>23</v>
      </c>
      <c r="F10531" t="s">
        <v>13310</v>
      </c>
      <c r="G10531">
        <v>1.13165223343E-2</v>
      </c>
    </row>
    <row r="10532" spans="1:7" x14ac:dyDescent="0.2">
      <c r="A10532" t="str">
        <f t="shared" si="893"/>
        <v>PALB2</v>
      </c>
      <c r="B10532" t="s">
        <v>273</v>
      </c>
      <c r="C10532">
        <v>23652598</v>
      </c>
      <c r="D10532" t="s">
        <v>3</v>
      </c>
      <c r="E10532">
        <v>23</v>
      </c>
      <c r="F10532" t="s">
        <v>13311</v>
      </c>
      <c r="G10532">
        <v>0.194059016779</v>
      </c>
    </row>
    <row r="10533" spans="1:7" x14ac:dyDescent="0.2">
      <c r="A10533" t="str">
        <f t="shared" si="893"/>
        <v>PALB2</v>
      </c>
      <c r="B10533" t="s">
        <v>273</v>
      </c>
      <c r="C10533">
        <v>23652376</v>
      </c>
      <c r="D10533" t="s">
        <v>3</v>
      </c>
      <c r="E10533">
        <v>24</v>
      </c>
      <c r="F10533" t="s">
        <v>13312</v>
      </c>
      <c r="G10533">
        <v>1.05803613218</v>
      </c>
    </row>
    <row r="10534" spans="1:7" x14ac:dyDescent="0.2">
      <c r="A10534" t="str">
        <f t="shared" si="893"/>
        <v>PALB2</v>
      </c>
      <c r="B10534" t="s">
        <v>273</v>
      </c>
      <c r="C10534">
        <v>23652560</v>
      </c>
      <c r="D10534" t="s">
        <v>8</v>
      </c>
      <c r="E10534">
        <v>24</v>
      </c>
      <c r="F10534" t="s">
        <v>13313</v>
      </c>
      <c r="G10534">
        <v>0.122753646338</v>
      </c>
    </row>
    <row r="10535" spans="1:7" x14ac:dyDescent="0.2">
      <c r="A10535" t="str">
        <f t="shared" si="893"/>
        <v>PALB2</v>
      </c>
      <c r="B10535" t="s">
        <v>273</v>
      </c>
      <c r="C10535">
        <v>23652558</v>
      </c>
      <c r="D10535" t="s">
        <v>8</v>
      </c>
      <c r="E10535">
        <v>24</v>
      </c>
      <c r="F10535" t="s">
        <v>13314</v>
      </c>
      <c r="G10535">
        <v>0.50686515269800003</v>
      </c>
    </row>
    <row r="10536" spans="1:7" x14ac:dyDescent="0.2">
      <c r="A10536" t="str">
        <f t="shared" si="893"/>
        <v>PALB2</v>
      </c>
      <c r="B10536" t="s">
        <v>273</v>
      </c>
      <c r="C10536">
        <v>23652485</v>
      </c>
      <c r="D10536" t="s">
        <v>8</v>
      </c>
      <c r="E10536">
        <v>23</v>
      </c>
      <c r="F10536" t="s">
        <v>13315</v>
      </c>
      <c r="G10536">
        <v>0.47740369738100003</v>
      </c>
    </row>
    <row r="10537" spans="1:7" x14ac:dyDescent="0.2">
      <c r="A10537" t="str">
        <f t="shared" si="893"/>
        <v>PALB2</v>
      </c>
      <c r="B10537" t="s">
        <v>273</v>
      </c>
      <c r="C10537">
        <v>23652652</v>
      </c>
      <c r="D10537" t="s">
        <v>3</v>
      </c>
      <c r="E10537">
        <v>23</v>
      </c>
      <c r="F10537" t="s">
        <v>13316</v>
      </c>
      <c r="G10537">
        <v>0.27629338525399999</v>
      </c>
    </row>
    <row r="10538" spans="1:7" x14ac:dyDescent="0.2">
      <c r="A10538" t="str">
        <f t="shared" si="893"/>
        <v>PALB2</v>
      </c>
      <c r="B10538" t="s">
        <v>273</v>
      </c>
      <c r="C10538">
        <v>23652640</v>
      </c>
      <c r="D10538" t="s">
        <v>3</v>
      </c>
      <c r="E10538">
        <v>23</v>
      </c>
      <c r="F10538" t="s">
        <v>13317</v>
      </c>
      <c r="G10538">
        <v>0.77683360831600001</v>
      </c>
    </row>
    <row r="10539" spans="1:7" x14ac:dyDescent="0.2">
      <c r="A10539" t="str">
        <f t="shared" si="893"/>
        <v>PALB2</v>
      </c>
      <c r="B10539" t="s">
        <v>273</v>
      </c>
      <c r="C10539">
        <v>23652517</v>
      </c>
      <c r="D10539" t="s">
        <v>3</v>
      </c>
      <c r="E10539">
        <v>24</v>
      </c>
      <c r="F10539" t="s">
        <v>13318</v>
      </c>
      <c r="G10539">
        <v>9.6811705809700006E-3</v>
      </c>
    </row>
    <row r="10540" spans="1:7" x14ac:dyDescent="0.2">
      <c r="A10540" t="str">
        <f t="shared" si="893"/>
        <v>PALB2</v>
      </c>
      <c r="B10540" t="s">
        <v>273</v>
      </c>
      <c r="C10540">
        <v>23652587</v>
      </c>
      <c r="D10540" t="s">
        <v>3</v>
      </c>
      <c r="E10540">
        <v>23</v>
      </c>
      <c r="F10540" t="s">
        <v>13319</v>
      </c>
      <c r="G10540">
        <v>1.1651302594999999</v>
      </c>
    </row>
    <row r="10541" spans="1:7" x14ac:dyDescent="0.2">
      <c r="A10541" t="str">
        <f t="shared" si="893"/>
        <v>PALB2</v>
      </c>
      <c r="B10541" t="s">
        <v>273</v>
      </c>
      <c r="C10541">
        <v>23652527</v>
      </c>
      <c r="D10541" t="s">
        <v>3</v>
      </c>
      <c r="E10541">
        <v>24</v>
      </c>
      <c r="F10541" t="s">
        <v>13320</v>
      </c>
      <c r="G10541">
        <v>0.109006163584</v>
      </c>
    </row>
    <row r="10542" spans="1:7" x14ac:dyDescent="0.2">
      <c r="A10542" t="str">
        <f t="shared" ref="A10542:A10559" si="894">"PAN2"</f>
        <v>PAN2</v>
      </c>
      <c r="B10542" t="s">
        <v>140</v>
      </c>
      <c r="C10542">
        <v>56727256</v>
      </c>
      <c r="D10542" t="s">
        <v>8</v>
      </c>
      <c r="E10542">
        <v>24</v>
      </c>
      <c r="F10542" t="s">
        <v>13321</v>
      </c>
      <c r="G10542">
        <v>0.132523447599</v>
      </c>
    </row>
    <row r="10543" spans="1:7" x14ac:dyDescent="0.2">
      <c r="A10543" t="str">
        <f t="shared" si="894"/>
        <v>PAN2</v>
      </c>
      <c r="B10543" t="s">
        <v>140</v>
      </c>
      <c r="C10543">
        <v>56727601</v>
      </c>
      <c r="D10543" t="s">
        <v>8</v>
      </c>
      <c r="E10543">
        <v>24</v>
      </c>
      <c r="F10543" t="s">
        <v>13322</v>
      </c>
      <c r="G10543">
        <v>0.35631635775600001</v>
      </c>
    </row>
    <row r="10544" spans="1:7" x14ac:dyDescent="0.2">
      <c r="A10544" t="str">
        <f t="shared" si="894"/>
        <v>PAN2</v>
      </c>
      <c r="B10544" t="s">
        <v>140</v>
      </c>
      <c r="C10544">
        <v>56727573</v>
      </c>
      <c r="D10544" t="s">
        <v>8</v>
      </c>
      <c r="E10544">
        <v>23</v>
      </c>
      <c r="F10544" t="s">
        <v>13323</v>
      </c>
      <c r="G10544">
        <v>0.99140622885399998</v>
      </c>
    </row>
    <row r="10545" spans="1:7" x14ac:dyDescent="0.2">
      <c r="A10545" t="str">
        <f t="shared" si="894"/>
        <v>PAN2</v>
      </c>
      <c r="B10545" t="s">
        <v>140</v>
      </c>
      <c r="C10545">
        <v>56727534</v>
      </c>
      <c r="D10545" t="s">
        <v>8</v>
      </c>
      <c r="E10545">
        <v>24</v>
      </c>
      <c r="F10545" t="s">
        <v>13324</v>
      </c>
      <c r="G10545">
        <v>0.16961671981000001</v>
      </c>
    </row>
    <row r="10546" spans="1:7" x14ac:dyDescent="0.2">
      <c r="A10546" t="str">
        <f t="shared" si="894"/>
        <v>PAN2</v>
      </c>
      <c r="B10546" t="s">
        <v>140</v>
      </c>
      <c r="C10546">
        <v>56727343</v>
      </c>
      <c r="D10546" t="s">
        <v>8</v>
      </c>
      <c r="E10546">
        <v>24</v>
      </c>
      <c r="F10546" t="s">
        <v>13325</v>
      </c>
      <c r="G10546">
        <v>0.39587111743499998</v>
      </c>
    </row>
    <row r="10547" spans="1:7" x14ac:dyDescent="0.2">
      <c r="A10547" t="str">
        <f t="shared" si="894"/>
        <v>PAN2</v>
      </c>
      <c r="B10547" t="s">
        <v>140</v>
      </c>
      <c r="C10547">
        <v>56727335</v>
      </c>
      <c r="D10547" t="s">
        <v>8</v>
      </c>
      <c r="E10547">
        <v>23</v>
      </c>
      <c r="F10547" t="s">
        <v>13326</v>
      </c>
      <c r="G10547">
        <v>0.55822479169799999</v>
      </c>
    </row>
    <row r="10548" spans="1:7" x14ac:dyDescent="0.2">
      <c r="A10548" t="str">
        <f t="shared" si="894"/>
        <v>PAN2</v>
      </c>
      <c r="B10548" t="s">
        <v>140</v>
      </c>
      <c r="C10548">
        <v>56727321</v>
      </c>
      <c r="D10548" t="s">
        <v>8</v>
      </c>
      <c r="E10548">
        <v>24</v>
      </c>
      <c r="F10548" t="s">
        <v>13327</v>
      </c>
      <c r="G10548">
        <v>0.59295045505400001</v>
      </c>
    </row>
    <row r="10549" spans="1:7" x14ac:dyDescent="0.2">
      <c r="A10549" t="str">
        <f t="shared" si="894"/>
        <v>PAN2</v>
      </c>
      <c r="B10549" t="s">
        <v>140</v>
      </c>
      <c r="C10549">
        <v>56727316</v>
      </c>
      <c r="D10549" t="s">
        <v>8</v>
      </c>
      <c r="E10549">
        <v>24</v>
      </c>
      <c r="F10549" t="s">
        <v>13328</v>
      </c>
      <c r="G10549">
        <v>0.52531023743600003</v>
      </c>
    </row>
    <row r="10550" spans="1:7" x14ac:dyDescent="0.2">
      <c r="A10550" t="str">
        <f t="shared" si="894"/>
        <v>PAN2</v>
      </c>
      <c r="B10550" t="s">
        <v>140</v>
      </c>
      <c r="C10550">
        <v>56727792</v>
      </c>
      <c r="D10550" t="s">
        <v>3</v>
      </c>
      <c r="E10550">
        <v>23</v>
      </c>
      <c r="F10550" t="s">
        <v>13329</v>
      </c>
      <c r="G10550">
        <v>0.17512864930800001</v>
      </c>
    </row>
    <row r="10551" spans="1:7" x14ac:dyDescent="0.2">
      <c r="A10551" t="str">
        <f t="shared" si="894"/>
        <v>PAN2</v>
      </c>
      <c r="B10551" t="s">
        <v>140</v>
      </c>
      <c r="C10551">
        <v>56727681</v>
      </c>
      <c r="D10551" t="s">
        <v>8</v>
      </c>
      <c r="E10551">
        <v>23</v>
      </c>
      <c r="F10551" t="s">
        <v>13330</v>
      </c>
      <c r="G10551">
        <v>6.7802023223200003E-2</v>
      </c>
    </row>
    <row r="10552" spans="1:7" x14ac:dyDescent="0.2">
      <c r="A10552" t="str">
        <f t="shared" si="894"/>
        <v>PAN2</v>
      </c>
      <c r="B10552" t="s">
        <v>140</v>
      </c>
      <c r="C10552">
        <v>56727697</v>
      </c>
      <c r="D10552" t="s">
        <v>8</v>
      </c>
      <c r="E10552">
        <v>24</v>
      </c>
      <c r="F10552" t="s">
        <v>13331</v>
      </c>
      <c r="G10552">
        <v>0.72819497515800002</v>
      </c>
    </row>
    <row r="10553" spans="1:7" x14ac:dyDescent="0.2">
      <c r="A10553" t="str">
        <f t="shared" si="894"/>
        <v>PAN2</v>
      </c>
      <c r="B10553" t="s">
        <v>140</v>
      </c>
      <c r="C10553">
        <v>56727280</v>
      </c>
      <c r="D10553" t="s">
        <v>3</v>
      </c>
      <c r="E10553">
        <v>24</v>
      </c>
      <c r="F10553" t="s">
        <v>13332</v>
      </c>
      <c r="G10553">
        <v>0.428708493425</v>
      </c>
    </row>
    <row r="10554" spans="1:7" x14ac:dyDescent="0.2">
      <c r="A10554" t="str">
        <f t="shared" si="894"/>
        <v>PAN2</v>
      </c>
      <c r="B10554" t="s">
        <v>140</v>
      </c>
      <c r="C10554">
        <v>56727411</v>
      </c>
      <c r="D10554" t="s">
        <v>3</v>
      </c>
      <c r="E10554">
        <v>24</v>
      </c>
      <c r="F10554" t="s">
        <v>13333</v>
      </c>
      <c r="G10554">
        <v>0.61390450673800001</v>
      </c>
    </row>
    <row r="10555" spans="1:7" x14ac:dyDescent="0.2">
      <c r="A10555" t="str">
        <f t="shared" si="894"/>
        <v>PAN2</v>
      </c>
      <c r="B10555" t="s">
        <v>140</v>
      </c>
      <c r="C10555">
        <v>56727540</v>
      </c>
      <c r="D10555" t="s">
        <v>3</v>
      </c>
      <c r="E10555">
        <v>26</v>
      </c>
      <c r="F10555" t="s">
        <v>13334</v>
      </c>
      <c r="G10555">
        <v>0.14637377963500001</v>
      </c>
    </row>
    <row r="10556" spans="1:7" x14ac:dyDescent="0.2">
      <c r="A10556" t="str">
        <f t="shared" si="894"/>
        <v>PAN2</v>
      </c>
      <c r="B10556" t="s">
        <v>140</v>
      </c>
      <c r="C10556">
        <v>56727720</v>
      </c>
      <c r="D10556" t="s">
        <v>3</v>
      </c>
      <c r="E10556">
        <v>23</v>
      </c>
      <c r="F10556" t="s">
        <v>13335</v>
      </c>
      <c r="G10556">
        <v>0.14585318691900001</v>
      </c>
    </row>
    <row r="10557" spans="1:7" x14ac:dyDescent="0.2">
      <c r="A10557" t="str">
        <f t="shared" si="894"/>
        <v>PAN2</v>
      </c>
      <c r="B10557" t="s">
        <v>140</v>
      </c>
      <c r="C10557">
        <v>56727741</v>
      </c>
      <c r="D10557" t="s">
        <v>3</v>
      </c>
      <c r="E10557">
        <v>24</v>
      </c>
      <c r="F10557" t="s">
        <v>13336</v>
      </c>
      <c r="G10557">
        <v>-0.34974268238700001</v>
      </c>
    </row>
    <row r="10558" spans="1:7" x14ac:dyDescent="0.2">
      <c r="A10558" t="str">
        <f t="shared" si="894"/>
        <v>PAN2</v>
      </c>
      <c r="B10558" t="s">
        <v>140</v>
      </c>
      <c r="C10558">
        <v>56727752</v>
      </c>
      <c r="D10558" t="s">
        <v>3</v>
      </c>
      <c r="E10558">
        <v>24</v>
      </c>
      <c r="F10558" t="s">
        <v>13337</v>
      </c>
      <c r="G10558">
        <v>1.2803987959900001</v>
      </c>
    </row>
    <row r="10559" spans="1:7" x14ac:dyDescent="0.2">
      <c r="A10559" t="str">
        <f t="shared" si="894"/>
        <v>PAN2</v>
      </c>
      <c r="B10559" t="s">
        <v>140</v>
      </c>
      <c r="C10559">
        <v>56727826</v>
      </c>
      <c r="D10559" t="s">
        <v>8</v>
      </c>
      <c r="E10559">
        <v>23</v>
      </c>
      <c r="F10559" t="s">
        <v>13338</v>
      </c>
      <c r="G10559">
        <v>0.29032358968400002</v>
      </c>
    </row>
    <row r="10560" spans="1:7" x14ac:dyDescent="0.2">
      <c r="A10560" t="str">
        <f t="shared" ref="A10560:A10579" si="895">"PAN3"</f>
        <v>PAN3</v>
      </c>
      <c r="B10560" t="s">
        <v>413</v>
      </c>
      <c r="C10560">
        <v>28712838</v>
      </c>
      <c r="D10560" t="s">
        <v>3</v>
      </c>
      <c r="E10560">
        <v>24</v>
      </c>
      <c r="F10560" t="s">
        <v>13339</v>
      </c>
      <c r="G10560">
        <v>1.4218991134500001</v>
      </c>
    </row>
    <row r="10561" spans="1:7" x14ac:dyDescent="0.2">
      <c r="A10561" t="str">
        <f t="shared" si="895"/>
        <v>PAN3</v>
      </c>
      <c r="B10561" t="s">
        <v>413</v>
      </c>
      <c r="C10561">
        <v>28712662</v>
      </c>
      <c r="D10561" t="s">
        <v>3</v>
      </c>
      <c r="E10561">
        <v>23</v>
      </c>
      <c r="F10561" t="s">
        <v>13340</v>
      </c>
      <c r="G10561">
        <v>0.40277646871299999</v>
      </c>
    </row>
    <row r="10562" spans="1:7" x14ac:dyDescent="0.2">
      <c r="A10562" t="str">
        <f t="shared" si="895"/>
        <v>PAN3</v>
      </c>
      <c r="B10562" t="s">
        <v>413</v>
      </c>
      <c r="C10562">
        <v>28712723</v>
      </c>
      <c r="D10562" t="s">
        <v>3</v>
      </c>
      <c r="E10562">
        <v>23</v>
      </c>
      <c r="F10562" t="s">
        <v>13341</v>
      </c>
      <c r="G10562">
        <v>0.41800635195300001</v>
      </c>
    </row>
    <row r="10563" spans="1:7" x14ac:dyDescent="0.2">
      <c r="A10563" t="str">
        <f t="shared" si="895"/>
        <v>PAN3</v>
      </c>
      <c r="B10563" t="s">
        <v>413</v>
      </c>
      <c r="C10563">
        <v>28712728</v>
      </c>
      <c r="D10563" t="s">
        <v>3</v>
      </c>
      <c r="E10563">
        <v>24</v>
      </c>
      <c r="F10563" t="s">
        <v>13342</v>
      </c>
      <c r="G10563">
        <v>0.29618439700299998</v>
      </c>
    </row>
    <row r="10564" spans="1:7" x14ac:dyDescent="0.2">
      <c r="A10564" t="str">
        <f t="shared" si="895"/>
        <v>PAN3</v>
      </c>
      <c r="B10564" t="s">
        <v>413</v>
      </c>
      <c r="C10564">
        <v>28712792</v>
      </c>
      <c r="D10564" t="s">
        <v>3</v>
      </c>
      <c r="E10564">
        <v>23</v>
      </c>
      <c r="F10564" t="s">
        <v>13343</v>
      </c>
      <c r="G10564">
        <v>1.054536766</v>
      </c>
    </row>
    <row r="10565" spans="1:7" x14ac:dyDescent="0.2">
      <c r="A10565" t="str">
        <f t="shared" si="895"/>
        <v>PAN3</v>
      </c>
      <c r="B10565" t="s">
        <v>413</v>
      </c>
      <c r="C10565">
        <v>28712881</v>
      </c>
      <c r="D10565" t="s">
        <v>3</v>
      </c>
      <c r="E10565">
        <v>24</v>
      </c>
      <c r="F10565" t="s">
        <v>13344</v>
      </c>
      <c r="G10565">
        <v>0.17298718845200001</v>
      </c>
    </row>
    <row r="10566" spans="1:7" x14ac:dyDescent="0.2">
      <c r="A10566" t="str">
        <f t="shared" si="895"/>
        <v>PAN3</v>
      </c>
      <c r="B10566" t="s">
        <v>413</v>
      </c>
      <c r="C10566">
        <v>28713124</v>
      </c>
      <c r="D10566" t="s">
        <v>3</v>
      </c>
      <c r="E10566">
        <v>24</v>
      </c>
      <c r="F10566" t="s">
        <v>13345</v>
      </c>
      <c r="G10566">
        <v>-0.37071324712499998</v>
      </c>
    </row>
    <row r="10567" spans="1:7" x14ac:dyDescent="0.2">
      <c r="A10567" t="str">
        <f t="shared" si="895"/>
        <v>PAN3</v>
      </c>
      <c r="B10567" t="s">
        <v>413</v>
      </c>
      <c r="C10567">
        <v>28713133</v>
      </c>
      <c r="D10567" t="s">
        <v>3</v>
      </c>
      <c r="E10567">
        <v>24</v>
      </c>
      <c r="F10567" t="s">
        <v>13346</v>
      </c>
      <c r="G10567">
        <v>9.1656716514399994E-2</v>
      </c>
    </row>
    <row r="10568" spans="1:7" x14ac:dyDescent="0.2">
      <c r="A10568" t="str">
        <f t="shared" si="895"/>
        <v>PAN3</v>
      </c>
      <c r="B10568" t="s">
        <v>413</v>
      </c>
      <c r="C10568">
        <v>28713333</v>
      </c>
      <c r="D10568" t="s">
        <v>3</v>
      </c>
      <c r="E10568">
        <v>24</v>
      </c>
      <c r="F10568" t="s">
        <v>13347</v>
      </c>
      <c r="G10568">
        <v>0.209213815597</v>
      </c>
    </row>
    <row r="10569" spans="1:7" x14ac:dyDescent="0.2">
      <c r="A10569" t="str">
        <f t="shared" si="895"/>
        <v>PAN3</v>
      </c>
      <c r="B10569" t="s">
        <v>413</v>
      </c>
      <c r="C10569">
        <v>28712708</v>
      </c>
      <c r="D10569" t="s">
        <v>8</v>
      </c>
      <c r="E10569">
        <v>24</v>
      </c>
      <c r="F10569" t="s">
        <v>13348</v>
      </c>
      <c r="G10569">
        <v>0.52356412054299994</v>
      </c>
    </row>
    <row r="10570" spans="1:7" x14ac:dyDescent="0.2">
      <c r="A10570" t="str">
        <f t="shared" si="895"/>
        <v>PAN3</v>
      </c>
      <c r="B10570" t="s">
        <v>413</v>
      </c>
      <c r="C10570">
        <v>28712810</v>
      </c>
      <c r="D10570" t="s">
        <v>8</v>
      </c>
      <c r="E10570">
        <v>23</v>
      </c>
      <c r="F10570" t="s">
        <v>13349</v>
      </c>
      <c r="G10570">
        <v>-2.9590719908499999E-2</v>
      </c>
    </row>
    <row r="10571" spans="1:7" x14ac:dyDescent="0.2">
      <c r="A10571" t="str">
        <f t="shared" si="895"/>
        <v>PAN3</v>
      </c>
      <c r="B10571" t="s">
        <v>413</v>
      </c>
      <c r="C10571">
        <v>28712888</v>
      </c>
      <c r="D10571" t="s">
        <v>8</v>
      </c>
      <c r="E10571">
        <v>24</v>
      </c>
      <c r="F10571" t="s">
        <v>13350</v>
      </c>
      <c r="G10571">
        <v>-5.0694052541100001E-2</v>
      </c>
    </row>
    <row r="10572" spans="1:7" x14ac:dyDescent="0.2">
      <c r="A10572" t="str">
        <f t="shared" si="895"/>
        <v>PAN3</v>
      </c>
      <c r="B10572" t="s">
        <v>413</v>
      </c>
      <c r="C10572">
        <v>28712894</v>
      </c>
      <c r="D10572" t="s">
        <v>8</v>
      </c>
      <c r="E10572">
        <v>24</v>
      </c>
      <c r="F10572" t="s">
        <v>13351</v>
      </c>
      <c r="G10572">
        <v>0.132290929285</v>
      </c>
    </row>
    <row r="10573" spans="1:7" x14ac:dyDescent="0.2">
      <c r="A10573" t="str">
        <f t="shared" si="895"/>
        <v>PAN3</v>
      </c>
      <c r="B10573" t="s">
        <v>413</v>
      </c>
      <c r="C10573">
        <v>28713209</v>
      </c>
      <c r="D10573" t="s">
        <v>8</v>
      </c>
      <c r="E10573">
        <v>23</v>
      </c>
      <c r="F10573" t="s">
        <v>13352</v>
      </c>
      <c r="G10573">
        <v>0.39887287548200001</v>
      </c>
    </row>
    <row r="10574" spans="1:7" x14ac:dyDescent="0.2">
      <c r="A10574" t="str">
        <f t="shared" si="895"/>
        <v>PAN3</v>
      </c>
      <c r="B10574" t="s">
        <v>413</v>
      </c>
      <c r="C10574">
        <v>28713216</v>
      </c>
      <c r="D10574" t="s">
        <v>8</v>
      </c>
      <c r="E10574">
        <v>21</v>
      </c>
      <c r="F10574" t="s">
        <v>13353</v>
      </c>
      <c r="G10574">
        <v>0.165219159969</v>
      </c>
    </row>
    <row r="10575" spans="1:7" x14ac:dyDescent="0.2">
      <c r="A10575" t="str">
        <f t="shared" si="895"/>
        <v>PAN3</v>
      </c>
      <c r="B10575" t="s">
        <v>413</v>
      </c>
      <c r="C10575">
        <v>28713243</v>
      </c>
      <c r="D10575" t="s">
        <v>8</v>
      </c>
      <c r="E10575">
        <v>24</v>
      </c>
      <c r="F10575" t="s">
        <v>13354</v>
      </c>
      <c r="G10575">
        <v>0.20935423237100001</v>
      </c>
    </row>
    <row r="10576" spans="1:7" x14ac:dyDescent="0.2">
      <c r="A10576" t="str">
        <f t="shared" si="895"/>
        <v>PAN3</v>
      </c>
      <c r="B10576" t="s">
        <v>413</v>
      </c>
      <c r="C10576">
        <v>28713284</v>
      </c>
      <c r="D10576" t="s">
        <v>8</v>
      </c>
      <c r="E10576">
        <v>23</v>
      </c>
      <c r="F10576" t="s">
        <v>13355</v>
      </c>
      <c r="G10576">
        <v>0.44933171882099998</v>
      </c>
    </row>
    <row r="10577" spans="1:7" x14ac:dyDescent="0.2">
      <c r="A10577" t="str">
        <f t="shared" si="895"/>
        <v>PAN3</v>
      </c>
      <c r="B10577" t="s">
        <v>413</v>
      </c>
      <c r="C10577">
        <v>28713440</v>
      </c>
      <c r="D10577" t="s">
        <v>8</v>
      </c>
      <c r="E10577">
        <v>24</v>
      </c>
      <c r="F10577" t="s">
        <v>13356</v>
      </c>
      <c r="G10577">
        <v>0.299978952455</v>
      </c>
    </row>
    <row r="10578" spans="1:7" x14ac:dyDescent="0.2">
      <c r="A10578" t="str">
        <f t="shared" si="895"/>
        <v>PAN3</v>
      </c>
      <c r="B10578" t="s">
        <v>413</v>
      </c>
      <c r="C10578">
        <v>28713456</v>
      </c>
      <c r="D10578" t="s">
        <v>8</v>
      </c>
      <c r="E10578">
        <v>22</v>
      </c>
      <c r="F10578" t="s">
        <v>13357</v>
      </c>
      <c r="G10578">
        <v>0.103524429049</v>
      </c>
    </row>
    <row r="10579" spans="1:7" x14ac:dyDescent="0.2">
      <c r="A10579" t="str">
        <f t="shared" si="895"/>
        <v>PAN3</v>
      </c>
      <c r="B10579" t="s">
        <v>413</v>
      </c>
      <c r="C10579">
        <v>28713314</v>
      </c>
      <c r="D10579" t="s">
        <v>3</v>
      </c>
      <c r="E10579">
        <v>24</v>
      </c>
      <c r="F10579" t="s">
        <v>13358</v>
      </c>
      <c r="G10579">
        <v>-0.15789706958499999</v>
      </c>
    </row>
    <row r="10580" spans="1:7" x14ac:dyDescent="0.2">
      <c r="A10580" t="str">
        <f t="shared" ref="A10580:A10589" si="896">"PAPOLA"</f>
        <v>PAPOLA</v>
      </c>
      <c r="B10580" t="s">
        <v>86</v>
      </c>
      <c r="C10580">
        <v>96968792</v>
      </c>
      <c r="D10580" t="s">
        <v>8</v>
      </c>
      <c r="E10580">
        <v>22</v>
      </c>
      <c r="F10580" t="s">
        <v>13359</v>
      </c>
      <c r="G10580">
        <v>0.87072398205599999</v>
      </c>
    </row>
    <row r="10581" spans="1:7" x14ac:dyDescent="0.2">
      <c r="A10581" t="str">
        <f t="shared" si="896"/>
        <v>PAPOLA</v>
      </c>
      <c r="B10581" t="s">
        <v>86</v>
      </c>
      <c r="C10581">
        <v>96968755</v>
      </c>
      <c r="D10581" t="s">
        <v>8</v>
      </c>
      <c r="E10581">
        <v>24</v>
      </c>
      <c r="F10581" t="s">
        <v>13360</v>
      </c>
      <c r="G10581">
        <v>1.0102285311500001</v>
      </c>
    </row>
    <row r="10582" spans="1:7" x14ac:dyDescent="0.2">
      <c r="A10582" t="str">
        <f t="shared" si="896"/>
        <v>PAPOLA</v>
      </c>
      <c r="B10582" t="s">
        <v>86</v>
      </c>
      <c r="C10582">
        <v>96968763</v>
      </c>
      <c r="D10582" t="s">
        <v>8</v>
      </c>
      <c r="E10582">
        <v>21</v>
      </c>
      <c r="F10582" t="s">
        <v>13361</v>
      </c>
      <c r="G10582">
        <v>0.66766351878499997</v>
      </c>
    </row>
    <row r="10583" spans="1:7" x14ac:dyDescent="0.2">
      <c r="A10583" t="str">
        <f t="shared" si="896"/>
        <v>PAPOLA</v>
      </c>
      <c r="B10583" t="s">
        <v>86</v>
      </c>
      <c r="C10583">
        <v>96968810</v>
      </c>
      <c r="D10583" t="s">
        <v>8</v>
      </c>
      <c r="E10583">
        <v>24</v>
      </c>
      <c r="F10583" t="s">
        <v>13362</v>
      </c>
      <c r="G10583">
        <v>0.57562532803400002</v>
      </c>
    </row>
    <row r="10584" spans="1:7" x14ac:dyDescent="0.2">
      <c r="A10584" t="str">
        <f t="shared" si="896"/>
        <v>PAPOLA</v>
      </c>
      <c r="B10584" t="s">
        <v>86</v>
      </c>
      <c r="C10584">
        <v>96968742</v>
      </c>
      <c r="D10584" t="s">
        <v>8</v>
      </c>
      <c r="E10584">
        <v>24</v>
      </c>
      <c r="F10584" t="s">
        <v>13363</v>
      </c>
      <c r="G10584">
        <v>0.40425306181800003</v>
      </c>
    </row>
    <row r="10585" spans="1:7" x14ac:dyDescent="0.2">
      <c r="A10585" t="str">
        <f t="shared" si="896"/>
        <v>PAPOLA</v>
      </c>
      <c r="B10585" t="s">
        <v>86</v>
      </c>
      <c r="C10585">
        <v>96968978</v>
      </c>
      <c r="D10585" t="s">
        <v>8</v>
      </c>
      <c r="E10585">
        <v>24</v>
      </c>
      <c r="F10585" t="s">
        <v>13364</v>
      </c>
      <c r="G10585">
        <v>3.5794365031699998E-2</v>
      </c>
    </row>
    <row r="10586" spans="1:7" x14ac:dyDescent="0.2">
      <c r="A10586" t="str">
        <f t="shared" si="896"/>
        <v>PAPOLA</v>
      </c>
      <c r="B10586" t="s">
        <v>86</v>
      </c>
      <c r="C10586">
        <v>96968996</v>
      </c>
      <c r="D10586" t="s">
        <v>8</v>
      </c>
      <c r="E10586">
        <v>24</v>
      </c>
      <c r="F10586" t="s">
        <v>13365</v>
      </c>
      <c r="G10586">
        <v>0.79340944268000002</v>
      </c>
    </row>
    <row r="10587" spans="1:7" x14ac:dyDescent="0.2">
      <c r="A10587" t="str">
        <f t="shared" si="896"/>
        <v>PAPOLA</v>
      </c>
      <c r="B10587" t="s">
        <v>86</v>
      </c>
      <c r="C10587">
        <v>96968842</v>
      </c>
      <c r="D10587" t="s">
        <v>3</v>
      </c>
      <c r="E10587">
        <v>24</v>
      </c>
      <c r="F10587" t="s">
        <v>13366</v>
      </c>
      <c r="G10587">
        <v>9.5867060772200002E-2</v>
      </c>
    </row>
    <row r="10588" spans="1:7" x14ac:dyDescent="0.2">
      <c r="A10588" t="str">
        <f t="shared" si="896"/>
        <v>PAPOLA</v>
      </c>
      <c r="B10588" t="s">
        <v>86</v>
      </c>
      <c r="C10588">
        <v>96968880</v>
      </c>
      <c r="D10588" t="s">
        <v>8</v>
      </c>
      <c r="E10588">
        <v>23</v>
      </c>
      <c r="F10588" t="s">
        <v>13367</v>
      </c>
      <c r="G10588">
        <v>0.46377879955200002</v>
      </c>
    </row>
    <row r="10589" spans="1:7" x14ac:dyDescent="0.2">
      <c r="A10589" t="str">
        <f t="shared" si="896"/>
        <v>PAPOLA</v>
      </c>
      <c r="B10589" t="s">
        <v>86</v>
      </c>
      <c r="C10589">
        <v>96968732</v>
      </c>
      <c r="D10589" t="s">
        <v>8</v>
      </c>
      <c r="E10589">
        <v>23</v>
      </c>
      <c r="F10589" t="s">
        <v>13368</v>
      </c>
      <c r="G10589">
        <v>1.1190474868</v>
      </c>
    </row>
    <row r="10590" spans="1:7" x14ac:dyDescent="0.2">
      <c r="A10590" t="str">
        <f t="shared" ref="A10590:A10598" si="897">"PARL"</f>
        <v>PARL</v>
      </c>
      <c r="B10590" t="s">
        <v>114</v>
      </c>
      <c r="C10590">
        <v>183602501</v>
      </c>
      <c r="D10590" t="s">
        <v>8</v>
      </c>
      <c r="E10590">
        <v>24</v>
      </c>
      <c r="F10590" t="s">
        <v>13369</v>
      </c>
      <c r="G10590">
        <v>0.91418075405300003</v>
      </c>
    </row>
    <row r="10591" spans="1:7" x14ac:dyDescent="0.2">
      <c r="A10591" t="str">
        <f t="shared" si="897"/>
        <v>PARL</v>
      </c>
      <c r="B10591" t="s">
        <v>114</v>
      </c>
      <c r="C10591">
        <v>183602659</v>
      </c>
      <c r="D10591" t="s">
        <v>3</v>
      </c>
      <c r="E10591">
        <v>24</v>
      </c>
      <c r="F10591" t="s">
        <v>13370</v>
      </c>
      <c r="G10591">
        <v>1.0254547841099999</v>
      </c>
    </row>
    <row r="10592" spans="1:7" x14ac:dyDescent="0.2">
      <c r="A10592" t="str">
        <f t="shared" si="897"/>
        <v>PARL</v>
      </c>
      <c r="B10592" t="s">
        <v>114</v>
      </c>
      <c r="C10592">
        <v>183602435</v>
      </c>
      <c r="D10592" t="s">
        <v>3</v>
      </c>
      <c r="E10592">
        <v>24</v>
      </c>
      <c r="F10592" t="s">
        <v>13371</v>
      </c>
      <c r="G10592">
        <v>0.140550376862</v>
      </c>
    </row>
    <row r="10593" spans="1:7" x14ac:dyDescent="0.2">
      <c r="A10593" t="str">
        <f t="shared" si="897"/>
        <v>PARL</v>
      </c>
      <c r="B10593" t="s">
        <v>114</v>
      </c>
      <c r="C10593">
        <v>183602472</v>
      </c>
      <c r="D10593" t="s">
        <v>3</v>
      </c>
      <c r="E10593">
        <v>23</v>
      </c>
      <c r="F10593" t="s">
        <v>13372</v>
      </c>
      <c r="G10593">
        <v>0.172947853102</v>
      </c>
    </row>
    <row r="10594" spans="1:7" x14ac:dyDescent="0.2">
      <c r="A10594" t="str">
        <f t="shared" si="897"/>
        <v>PARL</v>
      </c>
      <c r="B10594" t="s">
        <v>114</v>
      </c>
      <c r="C10594">
        <v>183602566</v>
      </c>
      <c r="D10594" t="s">
        <v>3</v>
      </c>
      <c r="E10594">
        <v>24</v>
      </c>
      <c r="F10594" t="s">
        <v>13373</v>
      </c>
      <c r="G10594">
        <v>6.9265675136699997E-2</v>
      </c>
    </row>
    <row r="10595" spans="1:7" x14ac:dyDescent="0.2">
      <c r="A10595" t="str">
        <f t="shared" si="897"/>
        <v>PARL</v>
      </c>
      <c r="B10595" t="s">
        <v>114</v>
      </c>
      <c r="C10595">
        <v>183602650</v>
      </c>
      <c r="D10595" t="s">
        <v>3</v>
      </c>
      <c r="E10595">
        <v>24</v>
      </c>
      <c r="F10595" t="s">
        <v>13374</v>
      </c>
      <c r="G10595">
        <v>1.0603644618400001</v>
      </c>
    </row>
    <row r="10596" spans="1:7" x14ac:dyDescent="0.2">
      <c r="A10596" t="str">
        <f t="shared" si="897"/>
        <v>PARL</v>
      </c>
      <c r="B10596" t="s">
        <v>114</v>
      </c>
      <c r="C10596">
        <v>183602710</v>
      </c>
      <c r="D10596" t="s">
        <v>3</v>
      </c>
      <c r="E10596">
        <v>22</v>
      </c>
      <c r="F10596" t="s">
        <v>13375</v>
      </c>
      <c r="G10596">
        <v>2.78496631183E-3</v>
      </c>
    </row>
    <row r="10597" spans="1:7" x14ac:dyDescent="0.2">
      <c r="A10597" t="str">
        <f t="shared" si="897"/>
        <v>PARL</v>
      </c>
      <c r="B10597" t="s">
        <v>114</v>
      </c>
      <c r="C10597">
        <v>183602704</v>
      </c>
      <c r="D10597" t="s">
        <v>8</v>
      </c>
      <c r="E10597">
        <v>24</v>
      </c>
      <c r="F10597" t="s">
        <v>13376</v>
      </c>
      <c r="G10597">
        <v>0.11872142561</v>
      </c>
    </row>
    <row r="10598" spans="1:7" x14ac:dyDescent="0.2">
      <c r="A10598" t="str">
        <f t="shared" si="897"/>
        <v>PARL</v>
      </c>
      <c r="B10598" t="s">
        <v>114</v>
      </c>
      <c r="C10598">
        <v>183602520</v>
      </c>
      <c r="D10598" t="s">
        <v>8</v>
      </c>
      <c r="E10598">
        <v>24</v>
      </c>
      <c r="F10598" t="s">
        <v>13377</v>
      </c>
      <c r="G10598">
        <v>9.75672102377E-2</v>
      </c>
    </row>
    <row r="10599" spans="1:7" x14ac:dyDescent="0.2">
      <c r="A10599" t="str">
        <f t="shared" ref="A10599:A10608" si="898">"PARS2"</f>
        <v>PARS2</v>
      </c>
      <c r="B10599" t="s">
        <v>35</v>
      </c>
      <c r="C10599">
        <v>55230015</v>
      </c>
      <c r="D10599" t="s">
        <v>8</v>
      </c>
      <c r="E10599">
        <v>23</v>
      </c>
      <c r="F10599" t="s">
        <v>13378</v>
      </c>
      <c r="G10599">
        <v>0.26572915538199998</v>
      </c>
    </row>
    <row r="10600" spans="1:7" x14ac:dyDescent="0.2">
      <c r="A10600" t="str">
        <f t="shared" si="898"/>
        <v>PARS2</v>
      </c>
      <c r="B10600" t="s">
        <v>35</v>
      </c>
      <c r="C10600">
        <v>55229913</v>
      </c>
      <c r="D10600" t="s">
        <v>8</v>
      </c>
      <c r="E10600">
        <v>24</v>
      </c>
      <c r="F10600" t="s">
        <v>13379</v>
      </c>
      <c r="G10600">
        <v>0.102321021942</v>
      </c>
    </row>
    <row r="10601" spans="1:7" x14ac:dyDescent="0.2">
      <c r="A10601" t="str">
        <f t="shared" si="898"/>
        <v>PARS2</v>
      </c>
      <c r="B10601" t="s">
        <v>35</v>
      </c>
      <c r="C10601">
        <v>55230204</v>
      </c>
      <c r="D10601" t="s">
        <v>3</v>
      </c>
      <c r="E10601">
        <v>24</v>
      </c>
      <c r="F10601" t="s">
        <v>13380</v>
      </c>
      <c r="G10601">
        <v>6.1820759211599997E-2</v>
      </c>
    </row>
    <row r="10602" spans="1:7" x14ac:dyDescent="0.2">
      <c r="A10602" t="str">
        <f t="shared" si="898"/>
        <v>PARS2</v>
      </c>
      <c r="B10602" t="s">
        <v>35</v>
      </c>
      <c r="C10602">
        <v>55230192</v>
      </c>
      <c r="D10602" t="s">
        <v>3</v>
      </c>
      <c r="E10602">
        <v>24</v>
      </c>
      <c r="F10602" t="s">
        <v>13381</v>
      </c>
      <c r="G10602">
        <v>5.6062277404499997E-2</v>
      </c>
    </row>
    <row r="10603" spans="1:7" x14ac:dyDescent="0.2">
      <c r="A10603" t="str">
        <f t="shared" si="898"/>
        <v>PARS2</v>
      </c>
      <c r="B10603" t="s">
        <v>35</v>
      </c>
      <c r="C10603">
        <v>55230168</v>
      </c>
      <c r="D10603" t="s">
        <v>3</v>
      </c>
      <c r="E10603">
        <v>23</v>
      </c>
      <c r="F10603" t="s">
        <v>13382</v>
      </c>
      <c r="G10603">
        <v>1.3497239406199999</v>
      </c>
    </row>
    <row r="10604" spans="1:7" x14ac:dyDescent="0.2">
      <c r="A10604" t="str">
        <f t="shared" si="898"/>
        <v>PARS2</v>
      </c>
      <c r="B10604" t="s">
        <v>35</v>
      </c>
      <c r="C10604">
        <v>55230150</v>
      </c>
      <c r="D10604" t="s">
        <v>3</v>
      </c>
      <c r="E10604">
        <v>24</v>
      </c>
      <c r="F10604" t="s">
        <v>13383</v>
      </c>
      <c r="G10604">
        <v>0.95723635662600004</v>
      </c>
    </row>
    <row r="10605" spans="1:7" x14ac:dyDescent="0.2">
      <c r="A10605" t="str">
        <f t="shared" si="898"/>
        <v>PARS2</v>
      </c>
      <c r="B10605" t="s">
        <v>35</v>
      </c>
      <c r="C10605">
        <v>55230132</v>
      </c>
      <c r="D10605" t="s">
        <v>3</v>
      </c>
      <c r="E10605">
        <v>24</v>
      </c>
      <c r="F10605" t="s">
        <v>13384</v>
      </c>
      <c r="G10605">
        <v>5.7971312663199999E-2</v>
      </c>
    </row>
    <row r="10606" spans="1:7" x14ac:dyDescent="0.2">
      <c r="A10606" t="str">
        <f t="shared" si="898"/>
        <v>PARS2</v>
      </c>
      <c r="B10606" t="s">
        <v>35</v>
      </c>
      <c r="C10606">
        <v>55230118</v>
      </c>
      <c r="D10606" t="s">
        <v>3</v>
      </c>
      <c r="E10606">
        <v>24</v>
      </c>
      <c r="F10606" t="s">
        <v>13385</v>
      </c>
      <c r="G10606">
        <v>0.69303970275600002</v>
      </c>
    </row>
    <row r="10607" spans="1:7" x14ac:dyDescent="0.2">
      <c r="A10607" t="str">
        <f t="shared" si="898"/>
        <v>PARS2</v>
      </c>
      <c r="B10607" t="s">
        <v>35</v>
      </c>
      <c r="C10607">
        <v>55230037</v>
      </c>
      <c r="D10607" t="s">
        <v>3</v>
      </c>
      <c r="E10607">
        <v>24</v>
      </c>
      <c r="F10607" t="s">
        <v>13386</v>
      </c>
      <c r="G10607">
        <v>-2.4183819814200001E-2</v>
      </c>
    </row>
    <row r="10608" spans="1:7" x14ac:dyDescent="0.2">
      <c r="A10608" t="str">
        <f t="shared" si="898"/>
        <v>PARS2</v>
      </c>
      <c r="B10608" t="s">
        <v>35</v>
      </c>
      <c r="C10608">
        <v>55230145</v>
      </c>
      <c r="D10608" t="s">
        <v>3</v>
      </c>
      <c r="E10608">
        <v>24</v>
      </c>
      <c r="F10608" t="s">
        <v>13387</v>
      </c>
      <c r="G10608">
        <v>0.52472983145200003</v>
      </c>
    </row>
    <row r="10609" spans="1:7" x14ac:dyDescent="0.2">
      <c r="A10609" t="str">
        <f t="shared" ref="A10609:A10618" si="899">"PAXBP1"</f>
        <v>PAXBP1</v>
      </c>
      <c r="B10609" t="s">
        <v>645</v>
      </c>
      <c r="C10609">
        <v>34144024</v>
      </c>
      <c r="D10609" t="s">
        <v>3</v>
      </c>
      <c r="E10609">
        <v>24</v>
      </c>
      <c r="F10609" t="s">
        <v>13388</v>
      </c>
      <c r="G10609">
        <v>-2.3966692364700001E-2</v>
      </c>
    </row>
    <row r="10610" spans="1:7" x14ac:dyDescent="0.2">
      <c r="A10610" t="str">
        <f t="shared" si="899"/>
        <v>PAXBP1</v>
      </c>
      <c r="B10610" t="s">
        <v>645</v>
      </c>
      <c r="C10610">
        <v>34144087</v>
      </c>
      <c r="D10610" t="s">
        <v>3</v>
      </c>
      <c r="E10610">
        <v>23</v>
      </c>
      <c r="F10610" t="s">
        <v>13389</v>
      </c>
      <c r="G10610">
        <v>1.7758267836599999E-2</v>
      </c>
    </row>
    <row r="10611" spans="1:7" x14ac:dyDescent="0.2">
      <c r="A10611" t="str">
        <f t="shared" si="899"/>
        <v>PAXBP1</v>
      </c>
      <c r="B10611" t="s">
        <v>645</v>
      </c>
      <c r="C10611">
        <v>34144108</v>
      </c>
      <c r="D10611" t="s">
        <v>3</v>
      </c>
      <c r="E10611">
        <v>24</v>
      </c>
      <c r="F10611" t="s">
        <v>13390</v>
      </c>
      <c r="G10611">
        <v>2.4806327267500001E-2</v>
      </c>
    </row>
    <row r="10612" spans="1:7" x14ac:dyDescent="0.2">
      <c r="A10612" t="str">
        <f t="shared" si="899"/>
        <v>PAXBP1</v>
      </c>
      <c r="B10612" t="s">
        <v>645</v>
      </c>
      <c r="C10612">
        <v>34143891</v>
      </c>
      <c r="D10612" t="s">
        <v>8</v>
      </c>
      <c r="E10612">
        <v>24</v>
      </c>
      <c r="F10612" t="s">
        <v>13391</v>
      </c>
      <c r="G10612">
        <v>0.44428639445599999</v>
      </c>
    </row>
    <row r="10613" spans="1:7" x14ac:dyDescent="0.2">
      <c r="A10613" t="str">
        <f t="shared" si="899"/>
        <v>PAXBP1</v>
      </c>
      <c r="B10613" t="s">
        <v>645</v>
      </c>
      <c r="C10613">
        <v>34143988</v>
      </c>
      <c r="D10613" t="s">
        <v>3</v>
      </c>
      <c r="E10613">
        <v>23</v>
      </c>
      <c r="F10613" t="s">
        <v>13392</v>
      </c>
      <c r="G10613">
        <v>4.2768711502999997E-2</v>
      </c>
    </row>
    <row r="10614" spans="1:7" x14ac:dyDescent="0.2">
      <c r="A10614" t="str">
        <f t="shared" si="899"/>
        <v>PAXBP1</v>
      </c>
      <c r="B10614" t="s">
        <v>645</v>
      </c>
      <c r="C10614">
        <v>34143932</v>
      </c>
      <c r="D10614" t="s">
        <v>8</v>
      </c>
      <c r="E10614">
        <v>23</v>
      </c>
      <c r="F10614" t="s">
        <v>13393</v>
      </c>
      <c r="G10614">
        <v>0.119938901921</v>
      </c>
    </row>
    <row r="10615" spans="1:7" x14ac:dyDescent="0.2">
      <c r="A10615" t="str">
        <f t="shared" si="899"/>
        <v>PAXBP1</v>
      </c>
      <c r="B10615" t="s">
        <v>645</v>
      </c>
      <c r="C10615">
        <v>34143973</v>
      </c>
      <c r="D10615" t="s">
        <v>8</v>
      </c>
      <c r="E10615">
        <v>22</v>
      </c>
      <c r="F10615" t="s">
        <v>13394</v>
      </c>
      <c r="G10615">
        <v>0.24009027250000001</v>
      </c>
    </row>
    <row r="10616" spans="1:7" x14ac:dyDescent="0.2">
      <c r="A10616" t="str">
        <f t="shared" si="899"/>
        <v>PAXBP1</v>
      </c>
      <c r="B10616" t="s">
        <v>645</v>
      </c>
      <c r="C10616">
        <v>34143986</v>
      </c>
      <c r="D10616" t="s">
        <v>8</v>
      </c>
      <c r="E10616">
        <v>23</v>
      </c>
      <c r="F10616" t="s">
        <v>13395</v>
      </c>
      <c r="G10616">
        <v>1.76945695585</v>
      </c>
    </row>
    <row r="10617" spans="1:7" x14ac:dyDescent="0.2">
      <c r="A10617" t="str">
        <f t="shared" si="899"/>
        <v>PAXBP1</v>
      </c>
      <c r="B10617" t="s">
        <v>645</v>
      </c>
      <c r="C10617">
        <v>34143965</v>
      </c>
      <c r="D10617" t="s">
        <v>8</v>
      </c>
      <c r="E10617">
        <v>24</v>
      </c>
      <c r="F10617" t="s">
        <v>13396</v>
      </c>
      <c r="G10617">
        <v>-2.2040178107299999E-2</v>
      </c>
    </row>
    <row r="10618" spans="1:7" x14ac:dyDescent="0.2">
      <c r="A10618" t="str">
        <f t="shared" si="899"/>
        <v>PAXBP1</v>
      </c>
      <c r="B10618" t="s">
        <v>645</v>
      </c>
      <c r="C10618">
        <v>34143958</v>
      </c>
      <c r="D10618" t="s">
        <v>3</v>
      </c>
      <c r="E10618">
        <v>24</v>
      </c>
      <c r="F10618" t="s">
        <v>13397</v>
      </c>
      <c r="G10618">
        <v>0.78625664969599995</v>
      </c>
    </row>
    <row r="10619" spans="1:7" x14ac:dyDescent="0.2">
      <c r="A10619" t="str">
        <f t="shared" ref="A10619:A10628" si="900">"PBX2"</f>
        <v>PBX2</v>
      </c>
      <c r="B10619" t="s">
        <v>75</v>
      </c>
      <c r="C10619">
        <v>32157972</v>
      </c>
      <c r="D10619" t="s">
        <v>8</v>
      </c>
      <c r="E10619">
        <v>28</v>
      </c>
      <c r="F10619" t="s">
        <v>13398</v>
      </c>
      <c r="G10619">
        <v>0.124054938662</v>
      </c>
    </row>
    <row r="10620" spans="1:7" x14ac:dyDescent="0.2">
      <c r="A10620" t="str">
        <f t="shared" si="900"/>
        <v>PBX2</v>
      </c>
      <c r="B10620" t="s">
        <v>75</v>
      </c>
      <c r="C10620">
        <v>32157947</v>
      </c>
      <c r="D10620" t="s">
        <v>8</v>
      </c>
      <c r="E10620">
        <v>24</v>
      </c>
      <c r="F10620" t="s">
        <v>13399</v>
      </c>
      <c r="G10620">
        <v>1.55165091505</v>
      </c>
    </row>
    <row r="10621" spans="1:7" x14ac:dyDescent="0.2">
      <c r="A10621" t="str">
        <f t="shared" si="900"/>
        <v>PBX2</v>
      </c>
      <c r="B10621" t="s">
        <v>75</v>
      </c>
      <c r="C10621">
        <v>32157818</v>
      </c>
      <c r="D10621" t="s">
        <v>3</v>
      </c>
      <c r="E10621">
        <v>24</v>
      </c>
      <c r="F10621" t="s">
        <v>13400</v>
      </c>
      <c r="G10621">
        <v>-3.20292425871E-2</v>
      </c>
    </row>
    <row r="10622" spans="1:7" x14ac:dyDescent="0.2">
      <c r="A10622" t="str">
        <f t="shared" si="900"/>
        <v>PBX2</v>
      </c>
      <c r="B10622" t="s">
        <v>75</v>
      </c>
      <c r="C10622">
        <v>32158000</v>
      </c>
      <c r="D10622" t="s">
        <v>8</v>
      </c>
      <c r="E10622">
        <v>28</v>
      </c>
      <c r="F10622" t="s">
        <v>13401</v>
      </c>
      <c r="G10622">
        <v>5.26158545188E-2</v>
      </c>
    </row>
    <row r="10623" spans="1:7" x14ac:dyDescent="0.2">
      <c r="A10623" t="str">
        <f t="shared" si="900"/>
        <v>PBX2</v>
      </c>
      <c r="B10623" t="s">
        <v>75</v>
      </c>
      <c r="C10623">
        <v>32158003</v>
      </c>
      <c r="D10623" t="s">
        <v>8</v>
      </c>
      <c r="E10623">
        <v>26</v>
      </c>
      <c r="F10623" t="s">
        <v>13402</v>
      </c>
      <c r="G10623">
        <v>4.9240496463400001E-2</v>
      </c>
    </row>
    <row r="10624" spans="1:7" x14ac:dyDescent="0.2">
      <c r="A10624" t="str">
        <f t="shared" si="900"/>
        <v>PBX2</v>
      </c>
      <c r="B10624" t="s">
        <v>75</v>
      </c>
      <c r="C10624">
        <v>32157758</v>
      </c>
      <c r="D10624" t="s">
        <v>3</v>
      </c>
      <c r="E10624">
        <v>24</v>
      </c>
      <c r="F10624" t="s">
        <v>13403</v>
      </c>
      <c r="G10624">
        <v>1.06005136668</v>
      </c>
    </row>
    <row r="10625" spans="1:7" x14ac:dyDescent="0.2">
      <c r="A10625" t="str">
        <f t="shared" si="900"/>
        <v>PBX2</v>
      </c>
      <c r="B10625" t="s">
        <v>75</v>
      </c>
      <c r="C10625">
        <v>32157736</v>
      </c>
      <c r="D10625" t="s">
        <v>3</v>
      </c>
      <c r="E10625">
        <v>23</v>
      </c>
      <c r="F10625" t="s">
        <v>13404</v>
      </c>
      <c r="G10625">
        <v>8.5579082349300006E-2</v>
      </c>
    </row>
    <row r="10626" spans="1:7" x14ac:dyDescent="0.2">
      <c r="A10626" t="str">
        <f t="shared" si="900"/>
        <v>PBX2</v>
      </c>
      <c r="B10626" t="s">
        <v>75</v>
      </c>
      <c r="C10626">
        <v>32157719</v>
      </c>
      <c r="D10626" t="s">
        <v>3</v>
      </c>
      <c r="E10626">
        <v>24</v>
      </c>
      <c r="F10626" t="s">
        <v>13405</v>
      </c>
      <c r="G10626">
        <v>8.3966125431100005E-2</v>
      </c>
    </row>
    <row r="10627" spans="1:7" x14ac:dyDescent="0.2">
      <c r="A10627" t="str">
        <f t="shared" si="900"/>
        <v>PBX2</v>
      </c>
      <c r="B10627" t="s">
        <v>75</v>
      </c>
      <c r="C10627">
        <v>32157726</v>
      </c>
      <c r="D10627" t="s">
        <v>3</v>
      </c>
      <c r="E10627">
        <v>24</v>
      </c>
      <c r="F10627" t="s">
        <v>13406</v>
      </c>
      <c r="G10627">
        <v>0.38829771826999998</v>
      </c>
    </row>
    <row r="10628" spans="1:7" x14ac:dyDescent="0.2">
      <c r="A10628" t="str">
        <f t="shared" si="900"/>
        <v>PBX2</v>
      </c>
      <c r="B10628" t="s">
        <v>75</v>
      </c>
      <c r="C10628">
        <v>32157741</v>
      </c>
      <c r="D10628" t="s">
        <v>3</v>
      </c>
      <c r="E10628">
        <v>23</v>
      </c>
      <c r="F10628" t="s">
        <v>13407</v>
      </c>
      <c r="G10628">
        <v>0.25101389520299999</v>
      </c>
    </row>
    <row r="10629" spans="1:7" x14ac:dyDescent="0.2">
      <c r="A10629" t="str">
        <f t="shared" ref="A10629:A10646" si="901">"PDCD11"</f>
        <v>PDCD11</v>
      </c>
      <c r="B10629" t="s">
        <v>372</v>
      </c>
      <c r="C10629">
        <v>105156497</v>
      </c>
      <c r="D10629" t="s">
        <v>8</v>
      </c>
      <c r="E10629">
        <v>23</v>
      </c>
      <c r="F10629" t="s">
        <v>13408</v>
      </c>
      <c r="G10629">
        <v>1.08909267459</v>
      </c>
    </row>
    <row r="10630" spans="1:7" x14ac:dyDescent="0.2">
      <c r="A10630" t="str">
        <f t="shared" si="901"/>
        <v>PDCD11</v>
      </c>
      <c r="B10630" t="s">
        <v>372</v>
      </c>
      <c r="C10630">
        <v>105156588</v>
      </c>
      <c r="D10630" t="s">
        <v>3</v>
      </c>
      <c r="E10630">
        <v>23</v>
      </c>
      <c r="F10630" t="s">
        <v>13409</v>
      </c>
      <c r="G10630">
        <v>0.55033662082699997</v>
      </c>
    </row>
    <row r="10631" spans="1:7" x14ac:dyDescent="0.2">
      <c r="A10631" t="str">
        <f t="shared" si="901"/>
        <v>PDCD11</v>
      </c>
      <c r="B10631" t="s">
        <v>372</v>
      </c>
      <c r="C10631">
        <v>105156391</v>
      </c>
      <c r="D10631" t="s">
        <v>8</v>
      </c>
      <c r="E10631">
        <v>23</v>
      </c>
      <c r="F10631" t="s">
        <v>13410</v>
      </c>
      <c r="G10631">
        <v>-1.8973068476200001E-3</v>
      </c>
    </row>
    <row r="10632" spans="1:7" x14ac:dyDescent="0.2">
      <c r="A10632" t="str">
        <f t="shared" si="901"/>
        <v>PDCD11</v>
      </c>
      <c r="B10632" t="s">
        <v>372</v>
      </c>
      <c r="C10632">
        <v>105156481</v>
      </c>
      <c r="D10632" t="s">
        <v>8</v>
      </c>
      <c r="E10632">
        <v>24</v>
      </c>
      <c r="F10632" t="s">
        <v>13411</v>
      </c>
      <c r="G10632">
        <v>1.0449380942499999</v>
      </c>
    </row>
    <row r="10633" spans="1:7" x14ac:dyDescent="0.2">
      <c r="A10633" t="str">
        <f t="shared" si="901"/>
        <v>PDCD11</v>
      </c>
      <c r="B10633" t="s">
        <v>372</v>
      </c>
      <c r="C10633">
        <v>105156534</v>
      </c>
      <c r="D10633" t="s">
        <v>8</v>
      </c>
      <c r="E10633">
        <v>24</v>
      </c>
      <c r="F10633" t="s">
        <v>13412</v>
      </c>
      <c r="G10633">
        <v>5.09903511273E-2</v>
      </c>
    </row>
    <row r="10634" spans="1:7" x14ac:dyDescent="0.2">
      <c r="A10634" t="str">
        <f t="shared" si="901"/>
        <v>PDCD11</v>
      </c>
      <c r="B10634" t="s">
        <v>372</v>
      </c>
      <c r="C10634">
        <v>105156610</v>
      </c>
      <c r="D10634" t="s">
        <v>3</v>
      </c>
      <c r="E10634">
        <v>22</v>
      </c>
      <c r="F10634" t="s">
        <v>13413</v>
      </c>
      <c r="G10634">
        <v>0.45492853433800001</v>
      </c>
    </row>
    <row r="10635" spans="1:7" x14ac:dyDescent="0.2">
      <c r="A10635" t="str">
        <f t="shared" si="901"/>
        <v>PDCD11</v>
      </c>
      <c r="B10635" t="s">
        <v>372</v>
      </c>
      <c r="C10635">
        <v>105156655</v>
      </c>
      <c r="D10635" t="s">
        <v>8</v>
      </c>
      <c r="E10635">
        <v>23</v>
      </c>
      <c r="F10635" t="s">
        <v>13414</v>
      </c>
      <c r="G10635">
        <v>0.21848321069599999</v>
      </c>
    </row>
    <row r="10636" spans="1:7" x14ac:dyDescent="0.2">
      <c r="A10636" t="str">
        <f t="shared" si="901"/>
        <v>PDCD11</v>
      </c>
      <c r="B10636" t="s">
        <v>372</v>
      </c>
      <c r="C10636">
        <v>105156380</v>
      </c>
      <c r="D10636" t="s">
        <v>3</v>
      </c>
      <c r="E10636">
        <v>23</v>
      </c>
      <c r="F10636" t="s">
        <v>13415</v>
      </c>
      <c r="G10636">
        <v>2.0118614889799999E-3</v>
      </c>
    </row>
    <row r="10637" spans="1:7" x14ac:dyDescent="0.2">
      <c r="A10637" t="str">
        <f t="shared" si="901"/>
        <v>PDCD11</v>
      </c>
      <c r="B10637" t="s">
        <v>372</v>
      </c>
      <c r="C10637">
        <v>105156425</v>
      </c>
      <c r="D10637" t="s">
        <v>3</v>
      </c>
      <c r="E10637">
        <v>22</v>
      </c>
      <c r="F10637" t="s">
        <v>13416</v>
      </c>
      <c r="G10637">
        <v>0.86596923115900004</v>
      </c>
    </row>
    <row r="10638" spans="1:7" x14ac:dyDescent="0.2">
      <c r="A10638" t="str">
        <f t="shared" si="901"/>
        <v>PDCD11</v>
      </c>
      <c r="B10638" t="s">
        <v>372</v>
      </c>
      <c r="C10638">
        <v>105156546</v>
      </c>
      <c r="D10638" t="s">
        <v>3</v>
      </c>
      <c r="E10638">
        <v>24</v>
      </c>
      <c r="F10638" t="s">
        <v>13417</v>
      </c>
      <c r="G10638">
        <v>0.18816987424000001</v>
      </c>
    </row>
    <row r="10639" spans="1:7" x14ac:dyDescent="0.2">
      <c r="A10639" t="str">
        <f t="shared" si="901"/>
        <v>PDCD11</v>
      </c>
      <c r="B10639" t="s">
        <v>372</v>
      </c>
      <c r="C10639">
        <v>105156534</v>
      </c>
      <c r="D10639" t="s">
        <v>8</v>
      </c>
      <c r="E10639">
        <v>23</v>
      </c>
      <c r="F10639" t="s">
        <v>13418</v>
      </c>
      <c r="G10639">
        <v>0.13020711044399999</v>
      </c>
    </row>
    <row r="10640" spans="1:7" x14ac:dyDescent="0.2">
      <c r="A10640" t="str">
        <f t="shared" si="901"/>
        <v>PDCD11</v>
      </c>
      <c r="B10640" t="s">
        <v>372</v>
      </c>
      <c r="C10640">
        <v>105156481</v>
      </c>
      <c r="D10640" t="s">
        <v>8</v>
      </c>
      <c r="E10640">
        <v>23</v>
      </c>
      <c r="F10640" t="s">
        <v>13419</v>
      </c>
      <c r="G10640">
        <v>0.722925555055</v>
      </c>
    </row>
    <row r="10641" spans="1:7" x14ac:dyDescent="0.2">
      <c r="A10641" t="str">
        <f t="shared" si="901"/>
        <v>PDCD11</v>
      </c>
      <c r="B10641" t="s">
        <v>372</v>
      </c>
      <c r="C10641">
        <v>105156466</v>
      </c>
      <c r="D10641" t="s">
        <v>8</v>
      </c>
      <c r="E10641">
        <v>22</v>
      </c>
      <c r="F10641" t="s">
        <v>13420</v>
      </c>
      <c r="G10641">
        <v>0.27368790133400001</v>
      </c>
    </row>
    <row r="10642" spans="1:7" x14ac:dyDescent="0.2">
      <c r="A10642" t="str">
        <f t="shared" si="901"/>
        <v>PDCD11</v>
      </c>
      <c r="B10642" t="s">
        <v>372</v>
      </c>
      <c r="C10642">
        <v>105156643</v>
      </c>
      <c r="D10642" t="s">
        <v>8</v>
      </c>
      <c r="E10642">
        <v>23</v>
      </c>
      <c r="F10642" t="s">
        <v>13421</v>
      </c>
      <c r="G10642">
        <v>0.61736112121800002</v>
      </c>
    </row>
    <row r="10643" spans="1:7" x14ac:dyDescent="0.2">
      <c r="A10643" t="str">
        <f t="shared" si="901"/>
        <v>PDCD11</v>
      </c>
      <c r="B10643" t="s">
        <v>372</v>
      </c>
      <c r="C10643">
        <v>105156459</v>
      </c>
      <c r="D10643" t="s">
        <v>8</v>
      </c>
      <c r="E10643">
        <v>23</v>
      </c>
      <c r="F10643" t="s">
        <v>13422</v>
      </c>
      <c r="G10643">
        <v>0.71128967504600005</v>
      </c>
    </row>
    <row r="10644" spans="1:7" x14ac:dyDescent="0.2">
      <c r="A10644" t="str">
        <f t="shared" si="901"/>
        <v>PDCD11</v>
      </c>
      <c r="B10644" t="s">
        <v>372</v>
      </c>
      <c r="C10644">
        <v>105156519</v>
      </c>
      <c r="D10644" t="s">
        <v>3</v>
      </c>
      <c r="E10644">
        <v>24</v>
      </c>
      <c r="F10644" t="s">
        <v>13423</v>
      </c>
      <c r="G10644">
        <v>0.57233268693600003</v>
      </c>
    </row>
    <row r="10645" spans="1:7" x14ac:dyDescent="0.2">
      <c r="A10645" t="str">
        <f t="shared" si="901"/>
        <v>PDCD11</v>
      </c>
      <c r="B10645" t="s">
        <v>372</v>
      </c>
      <c r="C10645">
        <v>105156379</v>
      </c>
      <c r="D10645" t="s">
        <v>3</v>
      </c>
      <c r="E10645">
        <v>24</v>
      </c>
      <c r="F10645" t="s">
        <v>13424</v>
      </c>
      <c r="G10645">
        <v>-4.5837015622400001E-3</v>
      </c>
    </row>
    <row r="10646" spans="1:7" x14ac:dyDescent="0.2">
      <c r="A10646" t="str">
        <f t="shared" si="901"/>
        <v>PDCD11</v>
      </c>
      <c r="B10646" t="s">
        <v>372</v>
      </c>
      <c r="C10646">
        <v>105156591</v>
      </c>
      <c r="D10646" t="s">
        <v>3</v>
      </c>
      <c r="E10646">
        <v>24</v>
      </c>
      <c r="F10646" t="s">
        <v>13425</v>
      </c>
      <c r="G10646">
        <v>1.3022104708E-2</v>
      </c>
    </row>
    <row r="10647" spans="1:7" x14ac:dyDescent="0.2">
      <c r="A10647" t="str">
        <f t="shared" ref="A10647:A10656" si="902">"PDCD7"</f>
        <v>PDCD7</v>
      </c>
      <c r="B10647" t="s">
        <v>514</v>
      </c>
      <c r="C10647">
        <v>65426049</v>
      </c>
      <c r="D10647" t="s">
        <v>8</v>
      </c>
      <c r="E10647">
        <v>23</v>
      </c>
      <c r="F10647" t="s">
        <v>13426</v>
      </c>
      <c r="G10647">
        <v>0.14761283818099999</v>
      </c>
    </row>
    <row r="10648" spans="1:7" x14ac:dyDescent="0.2">
      <c r="A10648" t="str">
        <f t="shared" si="902"/>
        <v>PDCD7</v>
      </c>
      <c r="B10648" t="s">
        <v>514</v>
      </c>
      <c r="C10648">
        <v>65426129</v>
      </c>
      <c r="D10648" t="s">
        <v>8</v>
      </c>
      <c r="E10648">
        <v>22</v>
      </c>
      <c r="F10648" t="s">
        <v>13427</v>
      </c>
      <c r="G10648">
        <v>0.62719235459400002</v>
      </c>
    </row>
    <row r="10649" spans="1:7" x14ac:dyDescent="0.2">
      <c r="A10649" t="str">
        <f t="shared" si="902"/>
        <v>PDCD7</v>
      </c>
      <c r="B10649" t="s">
        <v>514</v>
      </c>
      <c r="C10649">
        <v>65426109</v>
      </c>
      <c r="D10649" t="s">
        <v>8</v>
      </c>
      <c r="E10649">
        <v>24</v>
      </c>
      <c r="F10649" t="s">
        <v>13428</v>
      </c>
      <c r="G10649">
        <v>1.48733111004</v>
      </c>
    </row>
    <row r="10650" spans="1:7" x14ac:dyDescent="0.2">
      <c r="A10650" t="str">
        <f t="shared" si="902"/>
        <v>PDCD7</v>
      </c>
      <c r="B10650" t="s">
        <v>514</v>
      </c>
      <c r="C10650">
        <v>65426095</v>
      </c>
      <c r="D10650" t="s">
        <v>8</v>
      </c>
      <c r="E10650">
        <v>23</v>
      </c>
      <c r="F10650" t="s">
        <v>13429</v>
      </c>
      <c r="G10650">
        <v>0.88547653536799997</v>
      </c>
    </row>
    <row r="10651" spans="1:7" x14ac:dyDescent="0.2">
      <c r="A10651" t="str">
        <f t="shared" si="902"/>
        <v>PDCD7</v>
      </c>
      <c r="B10651" t="s">
        <v>514</v>
      </c>
      <c r="C10651">
        <v>65426031</v>
      </c>
      <c r="D10651" t="s">
        <v>8</v>
      </c>
      <c r="E10651">
        <v>24</v>
      </c>
      <c r="F10651" t="s">
        <v>13430</v>
      </c>
      <c r="G10651">
        <v>0.24441451521400001</v>
      </c>
    </row>
    <row r="10652" spans="1:7" x14ac:dyDescent="0.2">
      <c r="A10652" t="str">
        <f t="shared" si="902"/>
        <v>PDCD7</v>
      </c>
      <c r="B10652" t="s">
        <v>514</v>
      </c>
      <c r="C10652">
        <v>65425892</v>
      </c>
      <c r="D10652" t="s">
        <v>3</v>
      </c>
      <c r="E10652">
        <v>24</v>
      </c>
      <c r="F10652" t="s">
        <v>13431</v>
      </c>
      <c r="G10652">
        <v>6.1267669667000001E-3</v>
      </c>
    </row>
    <row r="10653" spans="1:7" x14ac:dyDescent="0.2">
      <c r="A10653" t="str">
        <f t="shared" si="902"/>
        <v>PDCD7</v>
      </c>
      <c r="B10653" t="s">
        <v>514</v>
      </c>
      <c r="C10653">
        <v>65425968</v>
      </c>
      <c r="D10653" t="s">
        <v>3</v>
      </c>
      <c r="E10653">
        <v>23</v>
      </c>
      <c r="F10653" t="s">
        <v>13432</v>
      </c>
      <c r="G10653">
        <v>8.8583604841599994E-2</v>
      </c>
    </row>
    <row r="10654" spans="1:7" x14ac:dyDescent="0.2">
      <c r="A10654" t="str">
        <f t="shared" si="902"/>
        <v>PDCD7</v>
      </c>
      <c r="B10654" t="s">
        <v>514</v>
      </c>
      <c r="C10654">
        <v>65426176</v>
      </c>
      <c r="D10654" t="s">
        <v>3</v>
      </c>
      <c r="E10654">
        <v>21</v>
      </c>
      <c r="F10654" t="s">
        <v>13433</v>
      </c>
      <c r="G10654">
        <v>8.5179729966299994E-3</v>
      </c>
    </row>
    <row r="10655" spans="1:7" x14ac:dyDescent="0.2">
      <c r="A10655" t="str">
        <f t="shared" si="902"/>
        <v>PDCD7</v>
      </c>
      <c r="B10655" t="s">
        <v>514</v>
      </c>
      <c r="C10655">
        <v>65426021</v>
      </c>
      <c r="D10655" t="s">
        <v>8</v>
      </c>
      <c r="E10655">
        <v>24</v>
      </c>
      <c r="F10655" t="s">
        <v>13434</v>
      </c>
      <c r="G10655">
        <v>0.16142108547699999</v>
      </c>
    </row>
    <row r="10656" spans="1:7" x14ac:dyDescent="0.2">
      <c r="A10656" t="str">
        <f t="shared" si="902"/>
        <v>PDCD7</v>
      </c>
      <c r="B10656" t="s">
        <v>514</v>
      </c>
      <c r="C10656">
        <v>65426055</v>
      </c>
      <c r="D10656" t="s">
        <v>8</v>
      </c>
      <c r="E10656">
        <v>23</v>
      </c>
      <c r="F10656" t="s">
        <v>13435</v>
      </c>
      <c r="G10656">
        <v>7.4150116635399999E-2</v>
      </c>
    </row>
    <row r="10657" spans="1:7" x14ac:dyDescent="0.2">
      <c r="A10657" t="str">
        <f t="shared" ref="A10657:A10666" si="903">"PDE12"</f>
        <v>PDE12</v>
      </c>
      <c r="B10657" t="s">
        <v>114</v>
      </c>
      <c r="C10657">
        <v>57542154</v>
      </c>
      <c r="D10657" t="s">
        <v>8</v>
      </c>
      <c r="E10657">
        <v>22</v>
      </c>
      <c r="F10657" t="s">
        <v>13436</v>
      </c>
      <c r="G10657">
        <v>1.14213014437</v>
      </c>
    </row>
    <row r="10658" spans="1:7" x14ac:dyDescent="0.2">
      <c r="A10658" t="str">
        <f t="shared" si="903"/>
        <v>PDE12</v>
      </c>
      <c r="B10658" t="s">
        <v>114</v>
      </c>
      <c r="C10658">
        <v>57541977</v>
      </c>
      <c r="D10658" t="s">
        <v>3</v>
      </c>
      <c r="E10658">
        <v>23</v>
      </c>
      <c r="F10658" t="s">
        <v>13437</v>
      </c>
      <c r="G10658">
        <v>-6.2590662409099998E-4</v>
      </c>
    </row>
    <row r="10659" spans="1:7" x14ac:dyDescent="0.2">
      <c r="A10659" t="str">
        <f t="shared" si="903"/>
        <v>PDE12</v>
      </c>
      <c r="B10659" t="s">
        <v>114</v>
      </c>
      <c r="C10659">
        <v>57542022</v>
      </c>
      <c r="D10659" t="s">
        <v>3</v>
      </c>
      <c r="E10659">
        <v>24</v>
      </c>
      <c r="F10659" t="s">
        <v>13438</v>
      </c>
      <c r="G10659">
        <v>0.24330075117700001</v>
      </c>
    </row>
    <row r="10660" spans="1:7" x14ac:dyDescent="0.2">
      <c r="A10660" t="str">
        <f t="shared" si="903"/>
        <v>PDE12</v>
      </c>
      <c r="B10660" t="s">
        <v>114</v>
      </c>
      <c r="C10660">
        <v>57542037</v>
      </c>
      <c r="D10660" t="s">
        <v>3</v>
      </c>
      <c r="E10660">
        <v>24</v>
      </c>
      <c r="F10660" t="s">
        <v>13439</v>
      </c>
      <c r="G10660">
        <v>0.93798806856000005</v>
      </c>
    </row>
    <row r="10661" spans="1:7" x14ac:dyDescent="0.2">
      <c r="A10661" t="str">
        <f t="shared" si="903"/>
        <v>PDE12</v>
      </c>
      <c r="B10661" t="s">
        <v>114</v>
      </c>
      <c r="C10661">
        <v>57542048</v>
      </c>
      <c r="D10661" t="s">
        <v>3</v>
      </c>
      <c r="E10661">
        <v>24</v>
      </c>
      <c r="F10661" t="s">
        <v>13440</v>
      </c>
      <c r="G10661">
        <v>0.53489871490600005</v>
      </c>
    </row>
    <row r="10662" spans="1:7" x14ac:dyDescent="0.2">
      <c r="A10662" t="str">
        <f t="shared" si="903"/>
        <v>PDE12</v>
      </c>
      <c r="B10662" t="s">
        <v>114</v>
      </c>
      <c r="C10662">
        <v>57542095</v>
      </c>
      <c r="D10662" t="s">
        <v>3</v>
      </c>
      <c r="E10662">
        <v>23</v>
      </c>
      <c r="F10662" t="s">
        <v>13441</v>
      </c>
      <c r="G10662">
        <v>0.44801496618999997</v>
      </c>
    </row>
    <row r="10663" spans="1:7" x14ac:dyDescent="0.2">
      <c r="A10663" t="str">
        <f t="shared" si="903"/>
        <v>PDE12</v>
      </c>
      <c r="B10663" t="s">
        <v>114</v>
      </c>
      <c r="C10663">
        <v>57542125</v>
      </c>
      <c r="D10663" t="s">
        <v>3</v>
      </c>
      <c r="E10663">
        <v>23</v>
      </c>
      <c r="F10663" t="s">
        <v>13442</v>
      </c>
      <c r="G10663">
        <v>0.403561769239</v>
      </c>
    </row>
    <row r="10664" spans="1:7" x14ac:dyDescent="0.2">
      <c r="A10664" t="str">
        <f t="shared" si="903"/>
        <v>PDE12</v>
      </c>
      <c r="B10664" t="s">
        <v>114</v>
      </c>
      <c r="C10664">
        <v>57542171</v>
      </c>
      <c r="D10664" t="s">
        <v>3</v>
      </c>
      <c r="E10664">
        <v>24</v>
      </c>
      <c r="F10664" t="s">
        <v>13443</v>
      </c>
      <c r="G10664">
        <v>0.13938149714100001</v>
      </c>
    </row>
    <row r="10665" spans="1:7" x14ac:dyDescent="0.2">
      <c r="A10665" t="str">
        <f t="shared" si="903"/>
        <v>PDE12</v>
      </c>
      <c r="B10665" t="s">
        <v>114</v>
      </c>
      <c r="C10665">
        <v>57542077</v>
      </c>
      <c r="D10665" t="s">
        <v>8</v>
      </c>
      <c r="E10665">
        <v>23</v>
      </c>
      <c r="F10665" t="s">
        <v>13444</v>
      </c>
      <c r="G10665">
        <v>4.1287091481600001E-2</v>
      </c>
    </row>
    <row r="10666" spans="1:7" x14ac:dyDescent="0.2">
      <c r="A10666" t="str">
        <f t="shared" si="903"/>
        <v>PDE12</v>
      </c>
      <c r="B10666" t="s">
        <v>114</v>
      </c>
      <c r="C10666">
        <v>57542241</v>
      </c>
      <c r="D10666" t="s">
        <v>8</v>
      </c>
      <c r="E10666">
        <v>22</v>
      </c>
      <c r="F10666" t="s">
        <v>13445</v>
      </c>
      <c r="G10666">
        <v>0.91988178707500001</v>
      </c>
    </row>
    <row r="10667" spans="1:7" x14ac:dyDescent="0.2">
      <c r="A10667" t="str">
        <f t="shared" ref="A10667:A10676" si="904">"PDHA1"</f>
        <v>PDHA1</v>
      </c>
      <c r="B10667" t="s">
        <v>172</v>
      </c>
      <c r="C10667">
        <v>19362252</v>
      </c>
      <c r="D10667" t="s">
        <v>8</v>
      </c>
      <c r="E10667">
        <v>23</v>
      </c>
      <c r="F10667" t="s">
        <v>13446</v>
      </c>
      <c r="G10667">
        <v>0.78057051452699999</v>
      </c>
    </row>
    <row r="10668" spans="1:7" x14ac:dyDescent="0.2">
      <c r="A10668" t="str">
        <f t="shared" si="904"/>
        <v>PDHA1</v>
      </c>
      <c r="B10668" t="s">
        <v>172</v>
      </c>
      <c r="C10668">
        <v>19362115</v>
      </c>
      <c r="D10668" t="s">
        <v>8</v>
      </c>
      <c r="E10668">
        <v>24</v>
      </c>
      <c r="F10668" t="s">
        <v>13447</v>
      </c>
      <c r="G10668">
        <v>8.1494349782599996E-3</v>
      </c>
    </row>
    <row r="10669" spans="1:7" x14ac:dyDescent="0.2">
      <c r="A10669" t="str">
        <f t="shared" si="904"/>
        <v>PDHA1</v>
      </c>
      <c r="B10669" t="s">
        <v>172</v>
      </c>
      <c r="C10669">
        <v>19362040</v>
      </c>
      <c r="D10669" t="s">
        <v>3</v>
      </c>
      <c r="E10669">
        <v>23</v>
      </c>
      <c r="F10669" t="s">
        <v>13448</v>
      </c>
      <c r="G10669">
        <v>-4.7061953796200002E-3</v>
      </c>
    </row>
    <row r="10670" spans="1:7" x14ac:dyDescent="0.2">
      <c r="A10670" t="str">
        <f t="shared" si="904"/>
        <v>PDHA1</v>
      </c>
      <c r="B10670" t="s">
        <v>172</v>
      </c>
      <c r="C10670">
        <v>19362258</v>
      </c>
      <c r="D10670" t="s">
        <v>8</v>
      </c>
      <c r="E10670">
        <v>24</v>
      </c>
      <c r="F10670" t="s">
        <v>13449</v>
      </c>
      <c r="G10670">
        <v>6.7030695526200001E-2</v>
      </c>
    </row>
    <row r="10671" spans="1:7" x14ac:dyDescent="0.2">
      <c r="A10671" t="str">
        <f t="shared" si="904"/>
        <v>PDHA1</v>
      </c>
      <c r="B10671" t="s">
        <v>172</v>
      </c>
      <c r="C10671">
        <v>19362076</v>
      </c>
      <c r="D10671" t="s">
        <v>3</v>
      </c>
      <c r="E10671">
        <v>24</v>
      </c>
      <c r="F10671" t="s">
        <v>13450</v>
      </c>
      <c r="G10671">
        <v>1.0862677188200001</v>
      </c>
    </row>
    <row r="10672" spans="1:7" x14ac:dyDescent="0.2">
      <c r="A10672" t="str">
        <f t="shared" si="904"/>
        <v>PDHA1</v>
      </c>
      <c r="B10672" t="s">
        <v>172</v>
      </c>
      <c r="C10672">
        <v>19362235</v>
      </c>
      <c r="D10672" t="s">
        <v>8</v>
      </c>
      <c r="E10672">
        <v>22</v>
      </c>
      <c r="F10672" t="s">
        <v>13451</v>
      </c>
      <c r="G10672">
        <v>9.4607958283099994E-2</v>
      </c>
    </row>
    <row r="10673" spans="1:7" x14ac:dyDescent="0.2">
      <c r="A10673" t="str">
        <f t="shared" si="904"/>
        <v>PDHA1</v>
      </c>
      <c r="B10673" t="s">
        <v>172</v>
      </c>
      <c r="C10673">
        <v>19362160</v>
      </c>
      <c r="D10673" t="s">
        <v>8</v>
      </c>
      <c r="E10673">
        <v>23</v>
      </c>
      <c r="F10673" t="s">
        <v>13452</v>
      </c>
      <c r="G10673">
        <v>4.3572895006399999E-2</v>
      </c>
    </row>
    <row r="10674" spans="1:7" x14ac:dyDescent="0.2">
      <c r="A10674" t="str">
        <f t="shared" si="904"/>
        <v>PDHA1</v>
      </c>
      <c r="B10674" t="s">
        <v>172</v>
      </c>
      <c r="C10674">
        <v>19362180</v>
      </c>
      <c r="D10674" t="s">
        <v>3</v>
      </c>
      <c r="E10674">
        <v>24</v>
      </c>
      <c r="F10674" t="s">
        <v>13453</v>
      </c>
      <c r="G10674">
        <v>0.38824979539100002</v>
      </c>
    </row>
    <row r="10675" spans="1:7" x14ac:dyDescent="0.2">
      <c r="A10675" t="str">
        <f t="shared" si="904"/>
        <v>PDHA1</v>
      </c>
      <c r="B10675" t="s">
        <v>172</v>
      </c>
      <c r="C10675">
        <v>19362083</v>
      </c>
      <c r="D10675" t="s">
        <v>8</v>
      </c>
      <c r="E10675">
        <v>24</v>
      </c>
      <c r="F10675" t="s">
        <v>13454</v>
      </c>
      <c r="G10675">
        <v>1.13316176666</v>
      </c>
    </row>
    <row r="10676" spans="1:7" x14ac:dyDescent="0.2">
      <c r="A10676" t="str">
        <f t="shared" si="904"/>
        <v>PDHA1</v>
      </c>
      <c r="B10676" t="s">
        <v>172</v>
      </c>
      <c r="C10676">
        <v>19362071</v>
      </c>
      <c r="D10676" t="s">
        <v>8</v>
      </c>
      <c r="E10676">
        <v>23</v>
      </c>
      <c r="F10676" t="s">
        <v>13455</v>
      </c>
      <c r="G10676">
        <v>0.17533710131499999</v>
      </c>
    </row>
    <row r="10677" spans="1:7" x14ac:dyDescent="0.2">
      <c r="A10677" t="str">
        <f t="shared" ref="A10677:A10686" si="905">"PDHB"</f>
        <v>PDHB</v>
      </c>
      <c r="B10677" t="s">
        <v>114</v>
      </c>
      <c r="C10677">
        <v>58419596</v>
      </c>
      <c r="D10677" t="s">
        <v>8</v>
      </c>
      <c r="E10677">
        <v>22</v>
      </c>
      <c r="F10677" t="s">
        <v>13456</v>
      </c>
      <c r="G10677">
        <v>5.23967791123E-2</v>
      </c>
    </row>
    <row r="10678" spans="1:7" x14ac:dyDescent="0.2">
      <c r="A10678" t="str">
        <f t="shared" si="905"/>
        <v>PDHB</v>
      </c>
      <c r="B10678" t="s">
        <v>114</v>
      </c>
      <c r="C10678">
        <v>58419452</v>
      </c>
      <c r="D10678" t="s">
        <v>8</v>
      </c>
      <c r="E10678">
        <v>24</v>
      </c>
      <c r="F10678" t="s">
        <v>13457</v>
      </c>
      <c r="G10678">
        <v>0.167290522394</v>
      </c>
    </row>
    <row r="10679" spans="1:7" x14ac:dyDescent="0.2">
      <c r="A10679" t="str">
        <f t="shared" si="905"/>
        <v>PDHB</v>
      </c>
      <c r="B10679" t="s">
        <v>114</v>
      </c>
      <c r="C10679">
        <v>58419313</v>
      </c>
      <c r="D10679" t="s">
        <v>8</v>
      </c>
      <c r="E10679">
        <v>22</v>
      </c>
      <c r="F10679" t="s">
        <v>13458</v>
      </c>
      <c r="G10679">
        <v>0.79629015730499997</v>
      </c>
    </row>
    <row r="10680" spans="1:7" x14ac:dyDescent="0.2">
      <c r="A10680" t="str">
        <f t="shared" si="905"/>
        <v>PDHB</v>
      </c>
      <c r="B10680" t="s">
        <v>114</v>
      </c>
      <c r="C10680">
        <v>58419509</v>
      </c>
      <c r="D10680" t="s">
        <v>3</v>
      </c>
      <c r="E10680">
        <v>24</v>
      </c>
      <c r="F10680" t="s">
        <v>13459</v>
      </c>
      <c r="G10680">
        <v>1.15622106279</v>
      </c>
    </row>
    <row r="10681" spans="1:7" x14ac:dyDescent="0.2">
      <c r="A10681" t="str">
        <f t="shared" si="905"/>
        <v>PDHB</v>
      </c>
      <c r="B10681" t="s">
        <v>114</v>
      </c>
      <c r="C10681">
        <v>58419301</v>
      </c>
      <c r="D10681" t="s">
        <v>3</v>
      </c>
      <c r="E10681">
        <v>24</v>
      </c>
      <c r="F10681" t="s">
        <v>13460</v>
      </c>
      <c r="G10681">
        <v>0.19006028169299999</v>
      </c>
    </row>
    <row r="10682" spans="1:7" x14ac:dyDescent="0.2">
      <c r="A10682" t="str">
        <f t="shared" si="905"/>
        <v>PDHB</v>
      </c>
      <c r="B10682" t="s">
        <v>114</v>
      </c>
      <c r="C10682">
        <v>58419323</v>
      </c>
      <c r="D10682" t="s">
        <v>3</v>
      </c>
      <c r="E10682">
        <v>23</v>
      </c>
      <c r="F10682" t="s">
        <v>13461</v>
      </c>
      <c r="G10682">
        <v>0.81422020792799998</v>
      </c>
    </row>
    <row r="10683" spans="1:7" x14ac:dyDescent="0.2">
      <c r="A10683" t="str">
        <f t="shared" si="905"/>
        <v>PDHB</v>
      </c>
      <c r="B10683" t="s">
        <v>114</v>
      </c>
      <c r="C10683">
        <v>58419349</v>
      </c>
      <c r="D10683" t="s">
        <v>3</v>
      </c>
      <c r="E10683">
        <v>24</v>
      </c>
      <c r="F10683" t="s">
        <v>13462</v>
      </c>
      <c r="G10683">
        <v>1.0295587292799999</v>
      </c>
    </row>
    <row r="10684" spans="1:7" x14ac:dyDescent="0.2">
      <c r="A10684" t="str">
        <f t="shared" si="905"/>
        <v>PDHB</v>
      </c>
      <c r="B10684" t="s">
        <v>114</v>
      </c>
      <c r="C10684">
        <v>58419611</v>
      </c>
      <c r="D10684" t="s">
        <v>8</v>
      </c>
      <c r="E10684">
        <v>24</v>
      </c>
      <c r="F10684" t="s">
        <v>13463</v>
      </c>
      <c r="G10684">
        <v>-2.64999742889E-2</v>
      </c>
    </row>
    <row r="10685" spans="1:7" x14ac:dyDescent="0.2">
      <c r="A10685" t="str">
        <f t="shared" si="905"/>
        <v>PDHB</v>
      </c>
      <c r="B10685" t="s">
        <v>114</v>
      </c>
      <c r="C10685">
        <v>58419368</v>
      </c>
      <c r="D10685" t="s">
        <v>3</v>
      </c>
      <c r="E10685">
        <v>24</v>
      </c>
      <c r="F10685" t="s">
        <v>13464</v>
      </c>
      <c r="G10685">
        <v>0.32841938189999997</v>
      </c>
    </row>
    <row r="10686" spans="1:7" x14ac:dyDescent="0.2">
      <c r="A10686" t="str">
        <f t="shared" si="905"/>
        <v>PDHB</v>
      </c>
      <c r="B10686" t="s">
        <v>114</v>
      </c>
      <c r="C10686">
        <v>58419489</v>
      </c>
      <c r="D10686" t="s">
        <v>3</v>
      </c>
      <c r="E10686">
        <v>24</v>
      </c>
      <c r="F10686" t="s">
        <v>13465</v>
      </c>
      <c r="G10686">
        <v>0.50625921324000001</v>
      </c>
    </row>
    <row r="10687" spans="1:7" x14ac:dyDescent="0.2">
      <c r="A10687" t="str">
        <f t="shared" ref="A10687:A10696" si="906">"PDRG1"</f>
        <v>PDRG1</v>
      </c>
      <c r="B10687" t="s">
        <v>352</v>
      </c>
      <c r="C10687">
        <v>30539658</v>
      </c>
      <c r="D10687" t="s">
        <v>3</v>
      </c>
      <c r="E10687">
        <v>24</v>
      </c>
      <c r="F10687" t="s">
        <v>13466</v>
      </c>
      <c r="G10687">
        <v>0.30764851140299998</v>
      </c>
    </row>
    <row r="10688" spans="1:7" x14ac:dyDescent="0.2">
      <c r="A10688" t="str">
        <f t="shared" si="906"/>
        <v>PDRG1</v>
      </c>
      <c r="B10688" t="s">
        <v>352</v>
      </c>
      <c r="C10688">
        <v>30539748</v>
      </c>
      <c r="D10688" t="s">
        <v>3</v>
      </c>
      <c r="E10688">
        <v>22</v>
      </c>
      <c r="F10688" t="s">
        <v>13467</v>
      </c>
      <c r="G10688">
        <v>1.5599665704900001</v>
      </c>
    </row>
    <row r="10689" spans="1:7" x14ac:dyDescent="0.2">
      <c r="A10689" t="str">
        <f t="shared" si="906"/>
        <v>PDRG1</v>
      </c>
      <c r="B10689" t="s">
        <v>352</v>
      </c>
      <c r="C10689">
        <v>30539772</v>
      </c>
      <c r="D10689" t="s">
        <v>3</v>
      </c>
      <c r="E10689">
        <v>23</v>
      </c>
      <c r="F10689" t="s">
        <v>13468</v>
      </c>
      <c r="G10689">
        <v>0.65753297920999998</v>
      </c>
    </row>
    <row r="10690" spans="1:7" x14ac:dyDescent="0.2">
      <c r="A10690" t="str">
        <f t="shared" si="906"/>
        <v>PDRG1</v>
      </c>
      <c r="B10690" t="s">
        <v>352</v>
      </c>
      <c r="C10690">
        <v>30539801</v>
      </c>
      <c r="D10690" t="s">
        <v>3</v>
      </c>
      <c r="E10690">
        <v>22</v>
      </c>
      <c r="F10690" t="s">
        <v>13469</v>
      </c>
      <c r="G10690">
        <v>0.22340262688000001</v>
      </c>
    </row>
    <row r="10691" spans="1:7" x14ac:dyDescent="0.2">
      <c r="A10691" t="str">
        <f t="shared" si="906"/>
        <v>PDRG1</v>
      </c>
      <c r="B10691" t="s">
        <v>352</v>
      </c>
      <c r="C10691">
        <v>30539810</v>
      </c>
      <c r="D10691" t="s">
        <v>3</v>
      </c>
      <c r="E10691">
        <v>23</v>
      </c>
      <c r="F10691" t="s">
        <v>13470</v>
      </c>
      <c r="G10691">
        <v>6.5393546942299999E-2</v>
      </c>
    </row>
    <row r="10692" spans="1:7" x14ac:dyDescent="0.2">
      <c r="A10692" t="str">
        <f t="shared" si="906"/>
        <v>PDRG1</v>
      </c>
      <c r="B10692" t="s">
        <v>352</v>
      </c>
      <c r="C10692">
        <v>30539705</v>
      </c>
      <c r="D10692" t="s">
        <v>8</v>
      </c>
      <c r="E10692">
        <v>24</v>
      </c>
      <c r="F10692" t="s">
        <v>13471</v>
      </c>
      <c r="G10692">
        <v>0.46626097124999999</v>
      </c>
    </row>
    <row r="10693" spans="1:7" x14ac:dyDescent="0.2">
      <c r="A10693" t="str">
        <f t="shared" si="906"/>
        <v>PDRG1</v>
      </c>
      <c r="B10693" t="s">
        <v>352</v>
      </c>
      <c r="C10693">
        <v>30539847</v>
      </c>
      <c r="D10693" t="s">
        <v>8</v>
      </c>
      <c r="E10693">
        <v>24</v>
      </c>
      <c r="F10693" t="s">
        <v>13472</v>
      </c>
      <c r="G10693">
        <v>3.6433605034100001E-2</v>
      </c>
    </row>
    <row r="10694" spans="1:7" x14ac:dyDescent="0.2">
      <c r="A10694" t="str">
        <f t="shared" si="906"/>
        <v>PDRG1</v>
      </c>
      <c r="B10694" t="s">
        <v>352</v>
      </c>
      <c r="C10694">
        <v>30539856</v>
      </c>
      <c r="D10694" t="s">
        <v>8</v>
      </c>
      <c r="E10694">
        <v>24</v>
      </c>
      <c r="F10694" t="s">
        <v>13473</v>
      </c>
      <c r="G10694">
        <v>-2.69387013024E-2</v>
      </c>
    </row>
    <row r="10695" spans="1:7" x14ac:dyDescent="0.2">
      <c r="A10695" t="str">
        <f t="shared" si="906"/>
        <v>PDRG1</v>
      </c>
      <c r="B10695" t="s">
        <v>352</v>
      </c>
      <c r="C10695">
        <v>30539929</v>
      </c>
      <c r="D10695" t="s">
        <v>8</v>
      </c>
      <c r="E10695">
        <v>22</v>
      </c>
      <c r="F10695" t="s">
        <v>13474</v>
      </c>
      <c r="G10695">
        <v>0.78250045030399995</v>
      </c>
    </row>
    <row r="10696" spans="1:7" x14ac:dyDescent="0.2">
      <c r="A10696" t="str">
        <f t="shared" si="906"/>
        <v>PDRG1</v>
      </c>
      <c r="B10696" t="s">
        <v>352</v>
      </c>
      <c r="C10696">
        <v>30539942</v>
      </c>
      <c r="D10696" t="s">
        <v>8</v>
      </c>
      <c r="E10696">
        <v>24</v>
      </c>
      <c r="F10696" t="s">
        <v>13475</v>
      </c>
      <c r="G10696">
        <v>1.31873846923E-2</v>
      </c>
    </row>
    <row r="10697" spans="1:7" x14ac:dyDescent="0.2">
      <c r="A10697" t="str">
        <f t="shared" ref="A10697:A10706" si="907">"PDS5B"</f>
        <v>PDS5B</v>
      </c>
      <c r="B10697" t="s">
        <v>413</v>
      </c>
      <c r="C10697">
        <v>33160546</v>
      </c>
      <c r="D10697" t="s">
        <v>3</v>
      </c>
      <c r="E10697">
        <v>21</v>
      </c>
      <c r="F10697" t="s">
        <v>13476</v>
      </c>
      <c r="G10697">
        <v>0.33392750597600002</v>
      </c>
    </row>
    <row r="10698" spans="1:7" x14ac:dyDescent="0.2">
      <c r="A10698" t="str">
        <f t="shared" si="907"/>
        <v>PDS5B</v>
      </c>
      <c r="B10698" t="s">
        <v>413</v>
      </c>
      <c r="C10698">
        <v>33160662</v>
      </c>
      <c r="D10698" t="s">
        <v>8</v>
      </c>
      <c r="E10698">
        <v>24</v>
      </c>
      <c r="F10698" t="s">
        <v>13477</v>
      </c>
      <c r="G10698">
        <v>0.19054076799</v>
      </c>
    </row>
    <row r="10699" spans="1:7" x14ac:dyDescent="0.2">
      <c r="A10699" t="str">
        <f t="shared" si="907"/>
        <v>PDS5B</v>
      </c>
      <c r="B10699" t="s">
        <v>413</v>
      </c>
      <c r="C10699">
        <v>33160602</v>
      </c>
      <c r="D10699" t="s">
        <v>8</v>
      </c>
      <c r="E10699">
        <v>24</v>
      </c>
      <c r="F10699" t="s">
        <v>13478</v>
      </c>
      <c r="G10699">
        <v>-0.206816993807</v>
      </c>
    </row>
    <row r="10700" spans="1:7" x14ac:dyDescent="0.2">
      <c r="A10700" t="str">
        <f t="shared" si="907"/>
        <v>PDS5B</v>
      </c>
      <c r="B10700" t="s">
        <v>413</v>
      </c>
      <c r="C10700">
        <v>33160563</v>
      </c>
      <c r="D10700" t="s">
        <v>8</v>
      </c>
      <c r="E10700">
        <v>23</v>
      </c>
      <c r="F10700" t="s">
        <v>13479</v>
      </c>
      <c r="G10700">
        <v>0.387537551004</v>
      </c>
    </row>
    <row r="10701" spans="1:7" x14ac:dyDescent="0.2">
      <c r="A10701" t="str">
        <f t="shared" si="907"/>
        <v>PDS5B</v>
      </c>
      <c r="B10701" t="s">
        <v>413</v>
      </c>
      <c r="C10701">
        <v>33160674</v>
      </c>
      <c r="D10701" t="s">
        <v>8</v>
      </c>
      <c r="E10701">
        <v>24</v>
      </c>
      <c r="F10701" t="s">
        <v>13480</v>
      </c>
      <c r="G10701">
        <v>0.96164822858300003</v>
      </c>
    </row>
    <row r="10702" spans="1:7" x14ac:dyDescent="0.2">
      <c r="A10702" t="str">
        <f t="shared" si="907"/>
        <v>PDS5B</v>
      </c>
      <c r="B10702" t="s">
        <v>413</v>
      </c>
      <c r="C10702">
        <v>33160719</v>
      </c>
      <c r="D10702" t="s">
        <v>8</v>
      </c>
      <c r="E10702">
        <v>24</v>
      </c>
      <c r="F10702" t="s">
        <v>13481</v>
      </c>
      <c r="G10702">
        <v>0.95391466148299997</v>
      </c>
    </row>
    <row r="10703" spans="1:7" x14ac:dyDescent="0.2">
      <c r="A10703" t="str">
        <f t="shared" si="907"/>
        <v>PDS5B</v>
      </c>
      <c r="B10703" t="s">
        <v>413</v>
      </c>
      <c r="C10703">
        <v>33160727</v>
      </c>
      <c r="D10703" t="s">
        <v>8</v>
      </c>
      <c r="E10703">
        <v>22</v>
      </c>
      <c r="F10703" t="s">
        <v>13482</v>
      </c>
      <c r="G10703">
        <v>1.0844371099300001</v>
      </c>
    </row>
    <row r="10704" spans="1:7" x14ac:dyDescent="0.2">
      <c r="A10704" t="str">
        <f t="shared" si="907"/>
        <v>PDS5B</v>
      </c>
      <c r="B10704" t="s">
        <v>413</v>
      </c>
      <c r="C10704">
        <v>33160752</v>
      </c>
      <c r="D10704" t="s">
        <v>8</v>
      </c>
      <c r="E10704">
        <v>24</v>
      </c>
      <c r="F10704" t="s">
        <v>13483</v>
      </c>
      <c r="G10704">
        <v>0.40600405950899998</v>
      </c>
    </row>
    <row r="10705" spans="1:7" x14ac:dyDescent="0.2">
      <c r="A10705" t="str">
        <f t="shared" si="907"/>
        <v>PDS5B</v>
      </c>
      <c r="B10705" t="s">
        <v>413</v>
      </c>
      <c r="C10705">
        <v>33160856</v>
      </c>
      <c r="D10705" t="s">
        <v>8</v>
      </c>
      <c r="E10705">
        <v>23</v>
      </c>
      <c r="F10705" t="s">
        <v>13484</v>
      </c>
      <c r="G10705">
        <v>9.7954459733299998E-2</v>
      </c>
    </row>
    <row r="10706" spans="1:7" x14ac:dyDescent="0.2">
      <c r="A10706" t="str">
        <f t="shared" si="907"/>
        <v>PDS5B</v>
      </c>
      <c r="B10706" t="s">
        <v>413</v>
      </c>
      <c r="C10706">
        <v>33160554</v>
      </c>
      <c r="D10706" t="s">
        <v>8</v>
      </c>
      <c r="E10706">
        <v>24</v>
      </c>
      <c r="F10706" t="s">
        <v>13485</v>
      </c>
      <c r="G10706">
        <v>0.28363526074000001</v>
      </c>
    </row>
    <row r="10707" spans="1:7" x14ac:dyDescent="0.2">
      <c r="A10707" t="str">
        <f t="shared" ref="A10707:A10716" si="908">"PDSS2"</f>
        <v>PDSS2</v>
      </c>
      <c r="B10707" t="s">
        <v>75</v>
      </c>
      <c r="C10707">
        <v>107780525</v>
      </c>
      <c r="D10707" t="s">
        <v>3</v>
      </c>
      <c r="E10707">
        <v>24</v>
      </c>
      <c r="F10707" t="s">
        <v>13486</v>
      </c>
      <c r="G10707">
        <v>-1.7078028733499999E-2</v>
      </c>
    </row>
    <row r="10708" spans="1:7" x14ac:dyDescent="0.2">
      <c r="A10708" t="str">
        <f t="shared" si="908"/>
        <v>PDSS2</v>
      </c>
      <c r="B10708" t="s">
        <v>75</v>
      </c>
      <c r="C10708">
        <v>107780633</v>
      </c>
      <c r="D10708" t="s">
        <v>3</v>
      </c>
      <c r="E10708">
        <v>24</v>
      </c>
      <c r="F10708" t="s">
        <v>13487</v>
      </c>
      <c r="G10708">
        <v>3.6348005229800001E-2</v>
      </c>
    </row>
    <row r="10709" spans="1:7" x14ac:dyDescent="0.2">
      <c r="A10709" t="str">
        <f t="shared" si="908"/>
        <v>PDSS2</v>
      </c>
      <c r="B10709" t="s">
        <v>75</v>
      </c>
      <c r="C10709">
        <v>107780705</v>
      </c>
      <c r="D10709" t="s">
        <v>3</v>
      </c>
      <c r="E10709">
        <v>22</v>
      </c>
      <c r="F10709" t="s">
        <v>13488</v>
      </c>
      <c r="G10709">
        <v>4.6712671013499997E-2</v>
      </c>
    </row>
    <row r="10710" spans="1:7" x14ac:dyDescent="0.2">
      <c r="A10710" t="str">
        <f t="shared" si="908"/>
        <v>PDSS2</v>
      </c>
      <c r="B10710" t="s">
        <v>75</v>
      </c>
      <c r="C10710">
        <v>107780714</v>
      </c>
      <c r="D10710" t="s">
        <v>3</v>
      </c>
      <c r="E10710">
        <v>22</v>
      </c>
      <c r="F10710" t="s">
        <v>13489</v>
      </c>
      <c r="G10710">
        <v>0.76004760765599999</v>
      </c>
    </row>
    <row r="10711" spans="1:7" x14ac:dyDescent="0.2">
      <c r="A10711" t="str">
        <f t="shared" si="908"/>
        <v>PDSS2</v>
      </c>
      <c r="B10711" t="s">
        <v>75</v>
      </c>
      <c r="C10711">
        <v>107780753</v>
      </c>
      <c r="D10711" t="s">
        <v>3</v>
      </c>
      <c r="E10711">
        <v>25</v>
      </c>
      <c r="F10711" t="s">
        <v>13490</v>
      </c>
      <c r="G10711">
        <v>0.14687819213799999</v>
      </c>
    </row>
    <row r="10712" spans="1:7" x14ac:dyDescent="0.2">
      <c r="A10712" t="str">
        <f t="shared" si="908"/>
        <v>PDSS2</v>
      </c>
      <c r="B10712" t="s">
        <v>75</v>
      </c>
      <c r="C10712">
        <v>107780732</v>
      </c>
      <c r="D10712" t="s">
        <v>3</v>
      </c>
      <c r="E10712">
        <v>23</v>
      </c>
      <c r="F10712" t="s">
        <v>13491</v>
      </c>
      <c r="G10712">
        <v>1.4299000523200001</v>
      </c>
    </row>
    <row r="10713" spans="1:7" x14ac:dyDescent="0.2">
      <c r="A10713" t="str">
        <f t="shared" si="908"/>
        <v>PDSS2</v>
      </c>
      <c r="B10713" t="s">
        <v>75</v>
      </c>
      <c r="C10713">
        <v>107780512</v>
      </c>
      <c r="D10713" t="s">
        <v>8</v>
      </c>
      <c r="E10713">
        <v>24</v>
      </c>
      <c r="F10713" t="s">
        <v>13492</v>
      </c>
      <c r="G10713">
        <v>3.9176057730500001E-2</v>
      </c>
    </row>
    <row r="10714" spans="1:7" x14ac:dyDescent="0.2">
      <c r="A10714" t="str">
        <f t="shared" si="908"/>
        <v>PDSS2</v>
      </c>
      <c r="B10714" t="s">
        <v>75</v>
      </c>
      <c r="C10714">
        <v>107780798</v>
      </c>
      <c r="D10714" t="s">
        <v>8</v>
      </c>
      <c r="E10714">
        <v>24</v>
      </c>
      <c r="F10714" t="s">
        <v>13493</v>
      </c>
      <c r="G10714">
        <v>0.52684154847999998</v>
      </c>
    </row>
    <row r="10715" spans="1:7" x14ac:dyDescent="0.2">
      <c r="A10715" t="str">
        <f t="shared" si="908"/>
        <v>PDSS2</v>
      </c>
      <c r="B10715" t="s">
        <v>75</v>
      </c>
      <c r="C10715">
        <v>107780554</v>
      </c>
      <c r="D10715" t="s">
        <v>8</v>
      </c>
      <c r="E10715">
        <v>24</v>
      </c>
      <c r="F10715" t="s">
        <v>13494</v>
      </c>
      <c r="G10715">
        <v>0.81005234002399995</v>
      </c>
    </row>
    <row r="10716" spans="1:7" x14ac:dyDescent="0.2">
      <c r="A10716" t="str">
        <f t="shared" si="908"/>
        <v>PDSS2</v>
      </c>
      <c r="B10716" t="s">
        <v>75</v>
      </c>
      <c r="C10716">
        <v>107780540</v>
      </c>
      <c r="D10716" t="s">
        <v>8</v>
      </c>
      <c r="E10716">
        <v>24</v>
      </c>
      <c r="F10716" t="s">
        <v>13495</v>
      </c>
      <c r="G10716">
        <v>0.22291107845300001</v>
      </c>
    </row>
    <row r="10717" spans="1:7" x14ac:dyDescent="0.2">
      <c r="A10717" t="str">
        <f t="shared" ref="A10717:A10726" si="909">"PDZD11"</f>
        <v>PDZD11</v>
      </c>
      <c r="B10717" t="s">
        <v>172</v>
      </c>
      <c r="C10717">
        <v>69509603</v>
      </c>
      <c r="D10717" t="s">
        <v>3</v>
      </c>
      <c r="E10717">
        <v>23</v>
      </c>
      <c r="F10717" t="s">
        <v>13496</v>
      </c>
      <c r="G10717">
        <v>0.51629411688000004</v>
      </c>
    </row>
    <row r="10718" spans="1:7" x14ac:dyDescent="0.2">
      <c r="A10718" t="str">
        <f t="shared" si="909"/>
        <v>PDZD11</v>
      </c>
      <c r="B10718" t="s">
        <v>172</v>
      </c>
      <c r="C10718">
        <v>69509652</v>
      </c>
      <c r="D10718" t="s">
        <v>3</v>
      </c>
      <c r="E10718">
        <v>24</v>
      </c>
      <c r="F10718" t="s">
        <v>13497</v>
      </c>
      <c r="G10718">
        <v>0.71925072923</v>
      </c>
    </row>
    <row r="10719" spans="1:7" x14ac:dyDescent="0.2">
      <c r="A10719" t="str">
        <f t="shared" si="909"/>
        <v>PDZD11</v>
      </c>
      <c r="B10719" t="s">
        <v>172</v>
      </c>
      <c r="C10719">
        <v>69509664</v>
      </c>
      <c r="D10719" t="s">
        <v>3</v>
      </c>
      <c r="E10719">
        <v>24</v>
      </c>
      <c r="F10719" t="s">
        <v>1207</v>
      </c>
      <c r="G10719">
        <v>0.15230061828300001</v>
      </c>
    </row>
    <row r="10720" spans="1:7" x14ac:dyDescent="0.2">
      <c r="A10720" t="str">
        <f t="shared" si="909"/>
        <v>PDZD11</v>
      </c>
      <c r="B10720" t="s">
        <v>172</v>
      </c>
      <c r="C10720">
        <v>69509684</v>
      </c>
      <c r="D10720" t="s">
        <v>3</v>
      </c>
      <c r="E10720">
        <v>23</v>
      </c>
      <c r="F10720" t="s">
        <v>1214</v>
      </c>
      <c r="G10720">
        <v>0.47190281746099999</v>
      </c>
    </row>
    <row r="10721" spans="1:7" x14ac:dyDescent="0.2">
      <c r="A10721" t="str">
        <f t="shared" si="909"/>
        <v>PDZD11</v>
      </c>
      <c r="B10721" t="s">
        <v>172</v>
      </c>
      <c r="C10721">
        <v>69509540</v>
      </c>
      <c r="D10721" t="s">
        <v>3</v>
      </c>
      <c r="E10721">
        <v>24</v>
      </c>
      <c r="F10721" t="s">
        <v>13498</v>
      </c>
      <c r="G10721">
        <v>0.73288080114800003</v>
      </c>
    </row>
    <row r="10722" spans="1:7" x14ac:dyDescent="0.2">
      <c r="A10722" t="str">
        <f t="shared" si="909"/>
        <v>PDZD11</v>
      </c>
      <c r="B10722" t="s">
        <v>172</v>
      </c>
      <c r="C10722">
        <v>69509804</v>
      </c>
      <c r="D10722" t="s">
        <v>3</v>
      </c>
      <c r="E10722">
        <v>24</v>
      </c>
      <c r="F10722" t="s">
        <v>13499</v>
      </c>
      <c r="G10722">
        <v>0.97312465144000004</v>
      </c>
    </row>
    <row r="10723" spans="1:7" x14ac:dyDescent="0.2">
      <c r="A10723" t="str">
        <f t="shared" si="909"/>
        <v>PDZD11</v>
      </c>
      <c r="B10723" t="s">
        <v>172</v>
      </c>
      <c r="C10723">
        <v>69509554</v>
      </c>
      <c r="D10723" t="s">
        <v>8</v>
      </c>
      <c r="E10723">
        <v>24</v>
      </c>
      <c r="F10723" t="s">
        <v>13500</v>
      </c>
      <c r="G10723">
        <v>0.36664769304299999</v>
      </c>
    </row>
    <row r="10724" spans="1:7" x14ac:dyDescent="0.2">
      <c r="A10724" t="str">
        <f t="shared" si="909"/>
        <v>PDZD11</v>
      </c>
      <c r="B10724" t="s">
        <v>172</v>
      </c>
      <c r="C10724">
        <v>69509762</v>
      </c>
      <c r="D10724" t="s">
        <v>8</v>
      </c>
      <c r="E10724">
        <v>23</v>
      </c>
      <c r="F10724" t="s">
        <v>1211</v>
      </c>
      <c r="G10724">
        <v>-0.22088656059</v>
      </c>
    </row>
    <row r="10725" spans="1:7" x14ac:dyDescent="0.2">
      <c r="A10725" t="str">
        <f t="shared" si="909"/>
        <v>PDZD11</v>
      </c>
      <c r="B10725" t="s">
        <v>172</v>
      </c>
      <c r="C10725">
        <v>69509703</v>
      </c>
      <c r="D10725" t="s">
        <v>3</v>
      </c>
      <c r="E10725">
        <v>24</v>
      </c>
      <c r="F10725" t="s">
        <v>1213</v>
      </c>
      <c r="G10725">
        <v>1.2939945474100001</v>
      </c>
    </row>
    <row r="10726" spans="1:7" x14ac:dyDescent="0.2">
      <c r="A10726" t="str">
        <f t="shared" si="909"/>
        <v>PDZD11</v>
      </c>
      <c r="B10726" t="s">
        <v>172</v>
      </c>
      <c r="C10726">
        <v>69509672</v>
      </c>
      <c r="D10726" t="s">
        <v>3</v>
      </c>
      <c r="E10726">
        <v>24</v>
      </c>
      <c r="F10726" t="s">
        <v>1208</v>
      </c>
      <c r="G10726">
        <v>0.47731796336100002</v>
      </c>
    </row>
    <row r="10727" spans="1:7" x14ac:dyDescent="0.2">
      <c r="A10727" t="str">
        <f t="shared" ref="A10727:A10736" si="910">"PES1"</f>
        <v>PES1</v>
      </c>
      <c r="B10727" t="s">
        <v>193</v>
      </c>
      <c r="C10727">
        <v>30987757</v>
      </c>
      <c r="D10727" t="s">
        <v>3</v>
      </c>
      <c r="E10727">
        <v>24</v>
      </c>
      <c r="F10727" t="s">
        <v>13501</v>
      </c>
      <c r="G10727">
        <v>3.4099264359900003E-2</v>
      </c>
    </row>
    <row r="10728" spans="1:7" x14ac:dyDescent="0.2">
      <c r="A10728" t="str">
        <f t="shared" si="910"/>
        <v>PES1</v>
      </c>
      <c r="B10728" t="s">
        <v>193</v>
      </c>
      <c r="C10728">
        <v>30987634</v>
      </c>
      <c r="D10728" t="s">
        <v>3</v>
      </c>
      <c r="E10728">
        <v>25</v>
      </c>
      <c r="F10728" t="s">
        <v>13502</v>
      </c>
      <c r="G10728">
        <v>0.24885757747600001</v>
      </c>
    </row>
    <row r="10729" spans="1:7" x14ac:dyDescent="0.2">
      <c r="A10729" t="str">
        <f t="shared" si="910"/>
        <v>PES1</v>
      </c>
      <c r="B10729" t="s">
        <v>193</v>
      </c>
      <c r="C10729">
        <v>30987656</v>
      </c>
      <c r="D10729" t="s">
        <v>3</v>
      </c>
      <c r="E10729">
        <v>24</v>
      </c>
      <c r="F10729" t="s">
        <v>13503</v>
      </c>
      <c r="G10729">
        <v>0.30079065790100001</v>
      </c>
    </row>
    <row r="10730" spans="1:7" x14ac:dyDescent="0.2">
      <c r="A10730" t="str">
        <f t="shared" si="910"/>
        <v>PES1</v>
      </c>
      <c r="B10730" t="s">
        <v>193</v>
      </c>
      <c r="C10730">
        <v>30987859</v>
      </c>
      <c r="D10730" t="s">
        <v>8</v>
      </c>
      <c r="E10730">
        <v>21</v>
      </c>
      <c r="F10730" t="s">
        <v>13504</v>
      </c>
      <c r="G10730">
        <v>2.0233895558300001</v>
      </c>
    </row>
    <row r="10731" spans="1:7" x14ac:dyDescent="0.2">
      <c r="A10731" t="str">
        <f t="shared" si="910"/>
        <v>PES1</v>
      </c>
      <c r="B10731" t="s">
        <v>193</v>
      </c>
      <c r="C10731">
        <v>30987722</v>
      </c>
      <c r="D10731" t="s">
        <v>8</v>
      </c>
      <c r="E10731">
        <v>23</v>
      </c>
      <c r="F10731" t="s">
        <v>13505</v>
      </c>
      <c r="G10731">
        <v>4.4905002776399999E-2</v>
      </c>
    </row>
    <row r="10732" spans="1:7" x14ac:dyDescent="0.2">
      <c r="A10732" t="str">
        <f t="shared" si="910"/>
        <v>PES1</v>
      </c>
      <c r="B10732" t="s">
        <v>193</v>
      </c>
      <c r="C10732">
        <v>30987714</v>
      </c>
      <c r="D10732" t="s">
        <v>8</v>
      </c>
      <c r="E10732">
        <v>24</v>
      </c>
      <c r="F10732" t="s">
        <v>13506</v>
      </c>
      <c r="G10732">
        <v>-3.8470872833199998E-2</v>
      </c>
    </row>
    <row r="10733" spans="1:7" x14ac:dyDescent="0.2">
      <c r="A10733" t="str">
        <f t="shared" si="910"/>
        <v>PES1</v>
      </c>
      <c r="B10733" t="s">
        <v>193</v>
      </c>
      <c r="C10733">
        <v>30987865</v>
      </c>
      <c r="D10733" t="s">
        <v>3</v>
      </c>
      <c r="E10733">
        <v>25</v>
      </c>
      <c r="F10733" t="s">
        <v>13507</v>
      </c>
      <c r="G10733">
        <v>0.67581978627100003</v>
      </c>
    </row>
    <row r="10734" spans="1:7" x14ac:dyDescent="0.2">
      <c r="A10734" t="str">
        <f t="shared" si="910"/>
        <v>PES1</v>
      </c>
      <c r="B10734" t="s">
        <v>193</v>
      </c>
      <c r="C10734">
        <v>30987775</v>
      </c>
      <c r="D10734" t="s">
        <v>3</v>
      </c>
      <c r="E10734">
        <v>25</v>
      </c>
      <c r="F10734" t="s">
        <v>13508</v>
      </c>
      <c r="G10734">
        <v>9.7855293902099991E-3</v>
      </c>
    </row>
    <row r="10735" spans="1:7" x14ac:dyDescent="0.2">
      <c r="A10735" t="str">
        <f t="shared" si="910"/>
        <v>PES1</v>
      </c>
      <c r="B10735" t="s">
        <v>193</v>
      </c>
      <c r="C10735">
        <v>30987764</v>
      </c>
      <c r="D10735" t="s">
        <v>3</v>
      </c>
      <c r="E10735">
        <v>24</v>
      </c>
      <c r="F10735" t="s">
        <v>13509</v>
      </c>
      <c r="G10735">
        <v>-2.80153338962E-2</v>
      </c>
    </row>
    <row r="10736" spans="1:7" x14ac:dyDescent="0.2">
      <c r="A10736" t="str">
        <f t="shared" si="910"/>
        <v>PES1</v>
      </c>
      <c r="B10736" t="s">
        <v>193</v>
      </c>
      <c r="C10736">
        <v>30987718</v>
      </c>
      <c r="D10736" t="s">
        <v>3</v>
      </c>
      <c r="E10736">
        <v>24</v>
      </c>
      <c r="F10736" t="s">
        <v>13510</v>
      </c>
      <c r="G10736">
        <v>-5.8126598022799998E-4</v>
      </c>
    </row>
    <row r="10737" spans="1:7" x14ac:dyDescent="0.2">
      <c r="A10737" t="str">
        <f t="shared" ref="A10737:A10744" si="911">"PET112"</f>
        <v>PET112</v>
      </c>
      <c r="B10737" t="s">
        <v>24</v>
      </c>
      <c r="C10737">
        <v>152681900</v>
      </c>
      <c r="D10737" t="s">
        <v>3</v>
      </c>
      <c r="E10737">
        <v>24</v>
      </c>
      <c r="F10737" t="s">
        <v>13511</v>
      </c>
      <c r="G10737">
        <v>3.8074606706999997E-2</v>
      </c>
    </row>
    <row r="10738" spans="1:7" x14ac:dyDescent="0.2">
      <c r="A10738" t="str">
        <f t="shared" si="911"/>
        <v>PET112</v>
      </c>
      <c r="B10738" t="s">
        <v>24</v>
      </c>
      <c r="C10738">
        <v>152682013</v>
      </c>
      <c r="D10738" t="s">
        <v>3</v>
      </c>
      <c r="E10738">
        <v>24</v>
      </c>
      <c r="F10738" t="s">
        <v>13512</v>
      </c>
      <c r="G10738">
        <v>8.6598172618100003E-2</v>
      </c>
    </row>
    <row r="10739" spans="1:7" x14ac:dyDescent="0.2">
      <c r="A10739" t="str">
        <f t="shared" si="911"/>
        <v>PET112</v>
      </c>
      <c r="B10739" t="s">
        <v>24</v>
      </c>
      <c r="C10739">
        <v>152682066</v>
      </c>
      <c r="D10739" t="s">
        <v>3</v>
      </c>
      <c r="E10739">
        <v>24</v>
      </c>
      <c r="F10739" t="s">
        <v>13513</v>
      </c>
      <c r="G10739">
        <v>0.31877064819700002</v>
      </c>
    </row>
    <row r="10740" spans="1:7" x14ac:dyDescent="0.2">
      <c r="A10740" t="str">
        <f t="shared" si="911"/>
        <v>PET112</v>
      </c>
      <c r="B10740" t="s">
        <v>24</v>
      </c>
      <c r="C10740">
        <v>152682088</v>
      </c>
      <c r="D10740" t="s">
        <v>3</v>
      </c>
      <c r="E10740">
        <v>22</v>
      </c>
      <c r="F10740" t="s">
        <v>13514</v>
      </c>
      <c r="G10740">
        <v>1.7059915430599999</v>
      </c>
    </row>
    <row r="10741" spans="1:7" x14ac:dyDescent="0.2">
      <c r="A10741" t="str">
        <f t="shared" si="911"/>
        <v>PET112</v>
      </c>
      <c r="B10741" t="s">
        <v>24</v>
      </c>
      <c r="C10741">
        <v>152682145</v>
      </c>
      <c r="D10741" t="s">
        <v>8</v>
      </c>
      <c r="E10741">
        <v>24</v>
      </c>
      <c r="F10741" t="s">
        <v>13515</v>
      </c>
      <c r="G10741">
        <v>-1.2169832671000001E-2</v>
      </c>
    </row>
    <row r="10742" spans="1:7" x14ac:dyDescent="0.2">
      <c r="A10742" t="str">
        <f t="shared" si="911"/>
        <v>PET112</v>
      </c>
      <c r="B10742" t="s">
        <v>24</v>
      </c>
      <c r="C10742">
        <v>152682081</v>
      </c>
      <c r="D10742" t="s">
        <v>8</v>
      </c>
      <c r="E10742">
        <v>23</v>
      </c>
      <c r="F10742" t="s">
        <v>13516</v>
      </c>
      <c r="G10742">
        <v>0.96447428414199998</v>
      </c>
    </row>
    <row r="10743" spans="1:7" x14ac:dyDescent="0.2">
      <c r="A10743" t="str">
        <f t="shared" si="911"/>
        <v>PET112</v>
      </c>
      <c r="B10743" t="s">
        <v>24</v>
      </c>
      <c r="C10743">
        <v>152682166</v>
      </c>
      <c r="D10743" t="s">
        <v>3</v>
      </c>
      <c r="E10743">
        <v>22</v>
      </c>
      <c r="F10743" t="s">
        <v>13517</v>
      </c>
      <c r="G10743">
        <v>0.32953417279399999</v>
      </c>
    </row>
    <row r="10744" spans="1:7" x14ac:dyDescent="0.2">
      <c r="A10744" t="str">
        <f t="shared" si="911"/>
        <v>PET112</v>
      </c>
      <c r="B10744" t="s">
        <v>24</v>
      </c>
      <c r="C10744">
        <v>152682108</v>
      </c>
      <c r="D10744" t="s">
        <v>3</v>
      </c>
      <c r="E10744">
        <v>24</v>
      </c>
      <c r="F10744" t="s">
        <v>13518</v>
      </c>
      <c r="G10744">
        <v>0.236393714255</v>
      </c>
    </row>
    <row r="10745" spans="1:7" x14ac:dyDescent="0.2">
      <c r="A10745" t="str">
        <f t="shared" ref="A10745:A10753" si="912">"PET117"</f>
        <v>PET117</v>
      </c>
      <c r="B10745" t="s">
        <v>352</v>
      </c>
      <c r="C10745">
        <v>18118759</v>
      </c>
      <c r="D10745" t="s">
        <v>8</v>
      </c>
      <c r="E10745">
        <v>24</v>
      </c>
      <c r="F10745" t="s">
        <v>13519</v>
      </c>
      <c r="G10745">
        <v>1.48214332195</v>
      </c>
    </row>
    <row r="10746" spans="1:7" x14ac:dyDescent="0.2">
      <c r="A10746" t="str">
        <f t="shared" si="912"/>
        <v>PET117</v>
      </c>
      <c r="B10746" t="s">
        <v>352</v>
      </c>
      <c r="C10746">
        <v>18118748</v>
      </c>
      <c r="D10746" t="s">
        <v>8</v>
      </c>
      <c r="E10746">
        <v>22</v>
      </c>
      <c r="F10746" t="s">
        <v>13520</v>
      </c>
      <c r="G10746">
        <v>-8.8441539997700006E-2</v>
      </c>
    </row>
    <row r="10747" spans="1:7" x14ac:dyDescent="0.2">
      <c r="A10747" t="str">
        <f t="shared" si="912"/>
        <v>PET117</v>
      </c>
      <c r="B10747" t="s">
        <v>352</v>
      </c>
      <c r="C10747">
        <v>18118722</v>
      </c>
      <c r="D10747" t="s">
        <v>8</v>
      </c>
      <c r="E10747">
        <v>24</v>
      </c>
      <c r="F10747" t="s">
        <v>13521</v>
      </c>
      <c r="G10747">
        <v>0.70659744977500005</v>
      </c>
    </row>
    <row r="10748" spans="1:7" x14ac:dyDescent="0.2">
      <c r="A10748" t="str">
        <f t="shared" si="912"/>
        <v>PET117</v>
      </c>
      <c r="B10748" t="s">
        <v>352</v>
      </c>
      <c r="C10748">
        <v>18118620</v>
      </c>
      <c r="D10748" t="s">
        <v>8</v>
      </c>
      <c r="E10748">
        <v>24</v>
      </c>
      <c r="F10748" t="s">
        <v>13522</v>
      </c>
      <c r="G10748">
        <v>0.81125922827899999</v>
      </c>
    </row>
    <row r="10749" spans="1:7" x14ac:dyDescent="0.2">
      <c r="A10749" t="str">
        <f t="shared" si="912"/>
        <v>PET117</v>
      </c>
      <c r="B10749" t="s">
        <v>352</v>
      </c>
      <c r="C10749">
        <v>18118569</v>
      </c>
      <c r="D10749" t="s">
        <v>8</v>
      </c>
      <c r="E10749">
        <v>24</v>
      </c>
      <c r="F10749" t="s">
        <v>13523</v>
      </c>
      <c r="G10749">
        <v>0.20278546378100001</v>
      </c>
    </row>
    <row r="10750" spans="1:7" x14ac:dyDescent="0.2">
      <c r="A10750" t="str">
        <f t="shared" si="912"/>
        <v>PET117</v>
      </c>
      <c r="B10750" t="s">
        <v>352</v>
      </c>
      <c r="C10750">
        <v>18118486</v>
      </c>
      <c r="D10750" t="s">
        <v>8</v>
      </c>
      <c r="E10750">
        <v>21</v>
      </c>
      <c r="F10750" t="s">
        <v>13524</v>
      </c>
      <c r="G10750">
        <v>0.50029526738200003</v>
      </c>
    </row>
    <row r="10751" spans="1:7" x14ac:dyDescent="0.2">
      <c r="A10751" t="str">
        <f t="shared" si="912"/>
        <v>PET117</v>
      </c>
      <c r="B10751" t="s">
        <v>352</v>
      </c>
      <c r="C10751">
        <v>18118688</v>
      </c>
      <c r="D10751" t="s">
        <v>3</v>
      </c>
      <c r="E10751">
        <v>24</v>
      </c>
      <c r="F10751" t="s">
        <v>13525</v>
      </c>
      <c r="G10751">
        <v>5.2335691050099997E-2</v>
      </c>
    </row>
    <row r="10752" spans="1:7" x14ac:dyDescent="0.2">
      <c r="A10752" t="str">
        <f t="shared" si="912"/>
        <v>PET117</v>
      </c>
      <c r="B10752" t="s">
        <v>352</v>
      </c>
      <c r="C10752">
        <v>18118628</v>
      </c>
      <c r="D10752" t="s">
        <v>3</v>
      </c>
      <c r="E10752">
        <v>24</v>
      </c>
      <c r="F10752" t="s">
        <v>13526</v>
      </c>
      <c r="G10752">
        <v>0.63608959343799998</v>
      </c>
    </row>
    <row r="10753" spans="1:7" x14ac:dyDescent="0.2">
      <c r="A10753" t="str">
        <f t="shared" si="912"/>
        <v>PET117</v>
      </c>
      <c r="B10753" t="s">
        <v>352</v>
      </c>
      <c r="C10753">
        <v>18118660</v>
      </c>
      <c r="D10753" t="s">
        <v>3</v>
      </c>
      <c r="E10753">
        <v>21</v>
      </c>
      <c r="F10753" t="s">
        <v>13527</v>
      </c>
      <c r="G10753">
        <v>-6.4839760564600002E-2</v>
      </c>
    </row>
    <row r="10754" spans="1:7" x14ac:dyDescent="0.2">
      <c r="A10754" t="str">
        <f t="shared" ref="A10754:A10762" si="913">"PEX19"</f>
        <v>PEX19</v>
      </c>
      <c r="B10754" t="s">
        <v>35</v>
      </c>
      <c r="C10754">
        <v>160254788</v>
      </c>
      <c r="D10754" t="s">
        <v>3</v>
      </c>
      <c r="E10754">
        <v>24</v>
      </c>
      <c r="F10754" t="s">
        <v>13528</v>
      </c>
      <c r="G10754">
        <v>0.28423832022500001</v>
      </c>
    </row>
    <row r="10755" spans="1:7" x14ac:dyDescent="0.2">
      <c r="A10755" t="str">
        <f t="shared" si="913"/>
        <v>PEX19</v>
      </c>
      <c r="B10755" t="s">
        <v>35</v>
      </c>
      <c r="C10755">
        <v>160254703</v>
      </c>
      <c r="D10755" t="s">
        <v>8</v>
      </c>
      <c r="E10755">
        <v>24</v>
      </c>
      <c r="F10755" t="s">
        <v>13529</v>
      </c>
      <c r="G10755">
        <v>-7.5427500735200007E-2</v>
      </c>
    </row>
    <row r="10756" spans="1:7" x14ac:dyDescent="0.2">
      <c r="A10756" t="str">
        <f t="shared" si="913"/>
        <v>PEX19</v>
      </c>
      <c r="B10756" t="s">
        <v>35</v>
      </c>
      <c r="C10756">
        <v>160254910</v>
      </c>
      <c r="D10756" t="s">
        <v>3</v>
      </c>
      <c r="E10756">
        <v>24</v>
      </c>
      <c r="F10756" t="s">
        <v>13530</v>
      </c>
      <c r="G10756">
        <v>0.81209459668299999</v>
      </c>
    </row>
    <row r="10757" spans="1:7" x14ac:dyDescent="0.2">
      <c r="A10757" t="str">
        <f t="shared" si="913"/>
        <v>PEX19</v>
      </c>
      <c r="B10757" t="s">
        <v>35</v>
      </c>
      <c r="C10757">
        <v>160254898</v>
      </c>
      <c r="D10757" t="s">
        <v>3</v>
      </c>
      <c r="E10757">
        <v>24</v>
      </c>
      <c r="F10757" t="s">
        <v>13531</v>
      </c>
      <c r="G10757">
        <v>0.83764795332899999</v>
      </c>
    </row>
    <row r="10758" spans="1:7" x14ac:dyDescent="0.2">
      <c r="A10758" t="str">
        <f t="shared" si="913"/>
        <v>PEX19</v>
      </c>
      <c r="B10758" t="s">
        <v>35</v>
      </c>
      <c r="C10758">
        <v>160254880</v>
      </c>
      <c r="D10758" t="s">
        <v>3</v>
      </c>
      <c r="E10758">
        <v>22</v>
      </c>
      <c r="F10758" t="s">
        <v>13532</v>
      </c>
      <c r="G10758">
        <v>1.1392145279999999</v>
      </c>
    </row>
    <row r="10759" spans="1:7" x14ac:dyDescent="0.2">
      <c r="A10759" t="str">
        <f t="shared" si="913"/>
        <v>PEX19</v>
      </c>
      <c r="B10759" t="s">
        <v>35</v>
      </c>
      <c r="C10759">
        <v>160254859</v>
      </c>
      <c r="D10759" t="s">
        <v>3</v>
      </c>
      <c r="E10759">
        <v>23</v>
      </c>
      <c r="F10759" t="s">
        <v>13533</v>
      </c>
      <c r="G10759">
        <v>1.02313751867</v>
      </c>
    </row>
    <row r="10760" spans="1:7" x14ac:dyDescent="0.2">
      <c r="A10760" t="str">
        <f t="shared" si="913"/>
        <v>PEX19</v>
      </c>
      <c r="B10760" t="s">
        <v>35</v>
      </c>
      <c r="C10760">
        <v>160254799</v>
      </c>
      <c r="D10760" t="s">
        <v>3</v>
      </c>
      <c r="E10760">
        <v>23</v>
      </c>
      <c r="F10760" t="s">
        <v>13534</v>
      </c>
      <c r="G10760">
        <v>0.24344817428599999</v>
      </c>
    </row>
    <row r="10761" spans="1:7" x14ac:dyDescent="0.2">
      <c r="A10761" t="str">
        <f t="shared" si="913"/>
        <v>PEX19</v>
      </c>
      <c r="B10761" t="s">
        <v>35</v>
      </c>
      <c r="C10761">
        <v>160254762</v>
      </c>
      <c r="D10761" t="s">
        <v>3</v>
      </c>
      <c r="E10761">
        <v>24</v>
      </c>
      <c r="F10761" t="s">
        <v>13535</v>
      </c>
      <c r="G10761">
        <v>-3.5088029253000003E-2</v>
      </c>
    </row>
    <row r="10762" spans="1:7" x14ac:dyDescent="0.2">
      <c r="A10762" t="str">
        <f t="shared" si="913"/>
        <v>PEX19</v>
      </c>
      <c r="B10762" t="s">
        <v>35</v>
      </c>
      <c r="C10762">
        <v>160254725</v>
      </c>
      <c r="D10762" t="s">
        <v>3</v>
      </c>
      <c r="E10762">
        <v>23</v>
      </c>
      <c r="F10762" t="s">
        <v>13536</v>
      </c>
      <c r="G10762">
        <v>0.24716608196500001</v>
      </c>
    </row>
    <row r="10763" spans="1:7" x14ac:dyDescent="0.2">
      <c r="A10763" t="str">
        <f t="shared" ref="A10763:A10780" si="914">"PEX5"</f>
        <v>PEX5</v>
      </c>
      <c r="B10763" t="s">
        <v>140</v>
      </c>
      <c r="C10763">
        <v>7341939</v>
      </c>
      <c r="D10763" t="s">
        <v>8</v>
      </c>
      <c r="E10763">
        <v>24</v>
      </c>
      <c r="F10763" t="s">
        <v>13537</v>
      </c>
      <c r="G10763">
        <v>-3.0412814979600002E-2</v>
      </c>
    </row>
    <row r="10764" spans="1:7" x14ac:dyDescent="0.2">
      <c r="A10764" t="str">
        <f t="shared" si="914"/>
        <v>PEX5</v>
      </c>
      <c r="B10764" t="s">
        <v>140</v>
      </c>
      <c r="C10764">
        <v>7341867</v>
      </c>
      <c r="D10764" t="s">
        <v>8</v>
      </c>
      <c r="E10764">
        <v>24</v>
      </c>
      <c r="F10764" t="s">
        <v>13538</v>
      </c>
      <c r="G10764">
        <v>-0.150464473169</v>
      </c>
    </row>
    <row r="10765" spans="1:7" x14ac:dyDescent="0.2">
      <c r="A10765" t="str">
        <f t="shared" si="914"/>
        <v>PEX5</v>
      </c>
      <c r="B10765" t="s">
        <v>140</v>
      </c>
      <c r="C10765">
        <v>7341805</v>
      </c>
      <c r="D10765" t="s">
        <v>8</v>
      </c>
      <c r="E10765">
        <v>23</v>
      </c>
      <c r="F10765" t="s">
        <v>13539</v>
      </c>
      <c r="G10765">
        <v>-0.149729831683</v>
      </c>
    </row>
    <row r="10766" spans="1:7" x14ac:dyDescent="0.2">
      <c r="A10766" t="str">
        <f t="shared" si="914"/>
        <v>PEX5</v>
      </c>
      <c r="B10766" t="s">
        <v>140</v>
      </c>
      <c r="C10766">
        <v>7342033</v>
      </c>
      <c r="D10766" t="s">
        <v>3</v>
      </c>
      <c r="E10766">
        <v>24</v>
      </c>
      <c r="F10766" t="s">
        <v>13540</v>
      </c>
      <c r="G10766">
        <v>0.17021469804</v>
      </c>
    </row>
    <row r="10767" spans="1:7" x14ac:dyDescent="0.2">
      <c r="A10767" t="str">
        <f t="shared" si="914"/>
        <v>PEX5</v>
      </c>
      <c r="B10767" t="s">
        <v>140</v>
      </c>
      <c r="C10767">
        <v>7342316</v>
      </c>
      <c r="D10767" t="s">
        <v>3</v>
      </c>
      <c r="E10767">
        <v>24</v>
      </c>
      <c r="F10767" t="s">
        <v>13541</v>
      </c>
      <c r="G10767">
        <v>1.1755997488100001</v>
      </c>
    </row>
    <row r="10768" spans="1:7" x14ac:dyDescent="0.2">
      <c r="A10768" t="str">
        <f t="shared" si="914"/>
        <v>PEX5</v>
      </c>
      <c r="B10768" t="s">
        <v>140</v>
      </c>
      <c r="C10768">
        <v>7341765</v>
      </c>
      <c r="D10768" t="s">
        <v>3</v>
      </c>
      <c r="E10768">
        <v>24</v>
      </c>
      <c r="F10768" t="s">
        <v>13542</v>
      </c>
      <c r="G10768">
        <v>-0.14764640975500001</v>
      </c>
    </row>
    <row r="10769" spans="1:7" x14ac:dyDescent="0.2">
      <c r="A10769" t="str">
        <f t="shared" si="914"/>
        <v>PEX5</v>
      </c>
      <c r="B10769" t="s">
        <v>140</v>
      </c>
      <c r="C10769">
        <v>7342368</v>
      </c>
      <c r="D10769" t="s">
        <v>8</v>
      </c>
      <c r="E10769">
        <v>23</v>
      </c>
      <c r="F10769" t="s">
        <v>13543</v>
      </c>
      <c r="G10769">
        <v>0.86777295802599996</v>
      </c>
    </row>
    <row r="10770" spans="1:7" x14ac:dyDescent="0.2">
      <c r="A10770" t="str">
        <f t="shared" si="914"/>
        <v>PEX5</v>
      </c>
      <c r="B10770" t="s">
        <v>140</v>
      </c>
      <c r="C10770">
        <v>7342399</v>
      </c>
      <c r="D10770" t="s">
        <v>3</v>
      </c>
      <c r="E10770">
        <v>22</v>
      </c>
      <c r="F10770" t="s">
        <v>13544</v>
      </c>
      <c r="G10770">
        <v>0.88044509416600003</v>
      </c>
    </row>
    <row r="10771" spans="1:7" x14ac:dyDescent="0.2">
      <c r="A10771" t="str">
        <f t="shared" si="914"/>
        <v>PEX5</v>
      </c>
      <c r="B10771" t="s">
        <v>140</v>
      </c>
      <c r="C10771">
        <v>7341734</v>
      </c>
      <c r="D10771" t="s">
        <v>8</v>
      </c>
      <c r="E10771">
        <v>24</v>
      </c>
      <c r="F10771" t="s">
        <v>13545</v>
      </c>
      <c r="G10771">
        <v>4.3684339037800002E-2</v>
      </c>
    </row>
    <row r="10772" spans="1:7" x14ac:dyDescent="0.2">
      <c r="A10772" t="str">
        <f t="shared" si="914"/>
        <v>PEX5</v>
      </c>
      <c r="B10772" t="s">
        <v>140</v>
      </c>
      <c r="C10772">
        <v>7341774</v>
      </c>
      <c r="D10772" t="s">
        <v>8</v>
      </c>
      <c r="E10772">
        <v>23</v>
      </c>
      <c r="F10772" t="s">
        <v>13546</v>
      </c>
      <c r="G10772">
        <v>1.38676865788E-2</v>
      </c>
    </row>
    <row r="10773" spans="1:7" x14ac:dyDescent="0.2">
      <c r="A10773" t="str">
        <f t="shared" si="914"/>
        <v>PEX5</v>
      </c>
      <c r="B10773" t="s">
        <v>140</v>
      </c>
      <c r="C10773">
        <v>7342353</v>
      </c>
      <c r="D10773" t="s">
        <v>3</v>
      </c>
      <c r="E10773">
        <v>24</v>
      </c>
      <c r="F10773" t="s">
        <v>13547</v>
      </c>
      <c r="G10773">
        <v>0.78166182752299995</v>
      </c>
    </row>
    <row r="10774" spans="1:7" x14ac:dyDescent="0.2">
      <c r="A10774" t="str">
        <f t="shared" si="914"/>
        <v>PEX5</v>
      </c>
      <c r="B10774" t="s">
        <v>140</v>
      </c>
      <c r="C10774">
        <v>7342409</v>
      </c>
      <c r="D10774" t="s">
        <v>8</v>
      </c>
      <c r="E10774">
        <v>23</v>
      </c>
      <c r="F10774" t="s">
        <v>13548</v>
      </c>
      <c r="G10774">
        <v>0.71415266460899995</v>
      </c>
    </row>
    <row r="10775" spans="1:7" x14ac:dyDescent="0.2">
      <c r="A10775" t="str">
        <f t="shared" si="914"/>
        <v>PEX5</v>
      </c>
      <c r="B10775" t="s">
        <v>140</v>
      </c>
      <c r="C10775">
        <v>7341796</v>
      </c>
      <c r="D10775" t="s">
        <v>8</v>
      </c>
      <c r="E10775">
        <v>24</v>
      </c>
      <c r="F10775" t="s">
        <v>13549</v>
      </c>
      <c r="G10775">
        <v>-9.6209361183299993E-2</v>
      </c>
    </row>
    <row r="10776" spans="1:7" x14ac:dyDescent="0.2">
      <c r="A10776" t="str">
        <f t="shared" si="914"/>
        <v>PEX5</v>
      </c>
      <c r="B10776" t="s">
        <v>140</v>
      </c>
      <c r="C10776">
        <v>7342527</v>
      </c>
      <c r="D10776" t="s">
        <v>8</v>
      </c>
      <c r="E10776">
        <v>24</v>
      </c>
      <c r="F10776" t="s">
        <v>13550</v>
      </c>
      <c r="G10776">
        <v>0.94395515702400001</v>
      </c>
    </row>
    <row r="10777" spans="1:7" x14ac:dyDescent="0.2">
      <c r="A10777" t="str">
        <f t="shared" si="914"/>
        <v>PEX5</v>
      </c>
      <c r="B10777" t="s">
        <v>140</v>
      </c>
      <c r="C10777">
        <v>7342581</v>
      </c>
      <c r="D10777" t="s">
        <v>8</v>
      </c>
      <c r="E10777">
        <v>23</v>
      </c>
      <c r="F10777" t="s">
        <v>13551</v>
      </c>
      <c r="G10777">
        <v>0.81297421562899996</v>
      </c>
    </row>
    <row r="10778" spans="1:7" x14ac:dyDescent="0.2">
      <c r="A10778" t="str">
        <f t="shared" si="914"/>
        <v>PEX5</v>
      </c>
      <c r="B10778" t="s">
        <v>140</v>
      </c>
      <c r="C10778">
        <v>7342586</v>
      </c>
      <c r="D10778" t="s">
        <v>8</v>
      </c>
      <c r="E10778">
        <v>23</v>
      </c>
      <c r="F10778" t="s">
        <v>13552</v>
      </c>
      <c r="G10778">
        <v>0.73266134633199997</v>
      </c>
    </row>
    <row r="10779" spans="1:7" x14ac:dyDescent="0.2">
      <c r="A10779" t="str">
        <f t="shared" si="914"/>
        <v>PEX5</v>
      </c>
      <c r="B10779" t="s">
        <v>140</v>
      </c>
      <c r="C10779">
        <v>7341784</v>
      </c>
      <c r="D10779" t="s">
        <v>8</v>
      </c>
      <c r="E10779">
        <v>24</v>
      </c>
      <c r="F10779" t="s">
        <v>13553</v>
      </c>
      <c r="G10779">
        <v>-3.1651847268299997E-2</v>
      </c>
    </row>
    <row r="10780" spans="1:7" x14ac:dyDescent="0.2">
      <c r="A10780" t="str">
        <f t="shared" si="914"/>
        <v>PEX5</v>
      </c>
      <c r="B10780" t="s">
        <v>140</v>
      </c>
      <c r="C10780">
        <v>7342521</v>
      </c>
      <c r="D10780" t="s">
        <v>8</v>
      </c>
      <c r="E10780">
        <v>24</v>
      </c>
      <c r="F10780" t="s">
        <v>13554</v>
      </c>
      <c r="G10780">
        <v>0.84733734591599996</v>
      </c>
    </row>
    <row r="10781" spans="1:7" x14ac:dyDescent="0.2">
      <c r="A10781" t="str">
        <f t="shared" ref="A10781:A10789" si="915">"PEX7"</f>
        <v>PEX7</v>
      </c>
      <c r="B10781" t="s">
        <v>75</v>
      </c>
      <c r="C10781">
        <v>137143933</v>
      </c>
      <c r="D10781" t="s">
        <v>8</v>
      </c>
      <c r="E10781">
        <v>21</v>
      </c>
      <c r="F10781" t="s">
        <v>13555</v>
      </c>
      <c r="G10781">
        <v>0.63703144562500003</v>
      </c>
    </row>
    <row r="10782" spans="1:7" x14ac:dyDescent="0.2">
      <c r="A10782" t="str">
        <f t="shared" si="915"/>
        <v>PEX7</v>
      </c>
      <c r="B10782" t="s">
        <v>75</v>
      </c>
      <c r="C10782">
        <v>137143709</v>
      </c>
      <c r="D10782" t="s">
        <v>3</v>
      </c>
      <c r="E10782">
        <v>23</v>
      </c>
      <c r="F10782" t="s">
        <v>13556</v>
      </c>
      <c r="G10782">
        <v>0.19108558467699999</v>
      </c>
    </row>
    <row r="10783" spans="1:7" x14ac:dyDescent="0.2">
      <c r="A10783" t="str">
        <f t="shared" si="915"/>
        <v>PEX7</v>
      </c>
      <c r="B10783" t="s">
        <v>75</v>
      </c>
      <c r="C10783">
        <v>137143845</v>
      </c>
      <c r="D10783" t="s">
        <v>3</v>
      </c>
      <c r="E10783">
        <v>24</v>
      </c>
      <c r="F10783" t="s">
        <v>13557</v>
      </c>
      <c r="G10783">
        <v>0.47954426191999999</v>
      </c>
    </row>
    <row r="10784" spans="1:7" x14ac:dyDescent="0.2">
      <c r="A10784" t="str">
        <f t="shared" si="915"/>
        <v>PEX7</v>
      </c>
      <c r="B10784" t="s">
        <v>75</v>
      </c>
      <c r="C10784">
        <v>137143877</v>
      </c>
      <c r="D10784" t="s">
        <v>3</v>
      </c>
      <c r="E10784">
        <v>24</v>
      </c>
      <c r="F10784" t="s">
        <v>13558</v>
      </c>
      <c r="G10784">
        <v>0.71582348483900005</v>
      </c>
    </row>
    <row r="10785" spans="1:7" x14ac:dyDescent="0.2">
      <c r="A10785" t="str">
        <f t="shared" si="915"/>
        <v>PEX7</v>
      </c>
      <c r="B10785" t="s">
        <v>75</v>
      </c>
      <c r="C10785">
        <v>137143887</v>
      </c>
      <c r="D10785" t="s">
        <v>3</v>
      </c>
      <c r="E10785">
        <v>24</v>
      </c>
      <c r="F10785" t="s">
        <v>13559</v>
      </c>
      <c r="G10785">
        <v>-8.8946768541199997E-2</v>
      </c>
    </row>
    <row r="10786" spans="1:7" x14ac:dyDescent="0.2">
      <c r="A10786" t="str">
        <f t="shared" si="915"/>
        <v>PEX7</v>
      </c>
      <c r="B10786" t="s">
        <v>75</v>
      </c>
      <c r="C10786">
        <v>137143755</v>
      </c>
      <c r="D10786" t="s">
        <v>8</v>
      </c>
      <c r="E10786">
        <v>23</v>
      </c>
      <c r="F10786" t="s">
        <v>13560</v>
      </c>
      <c r="G10786">
        <v>1.1508072694</v>
      </c>
    </row>
    <row r="10787" spans="1:7" x14ac:dyDescent="0.2">
      <c r="A10787" t="str">
        <f t="shared" si="915"/>
        <v>PEX7</v>
      </c>
      <c r="B10787" t="s">
        <v>75</v>
      </c>
      <c r="C10787">
        <v>137143841</v>
      </c>
      <c r="D10787" t="s">
        <v>8</v>
      </c>
      <c r="E10787">
        <v>24</v>
      </c>
      <c r="F10787" t="s">
        <v>13561</v>
      </c>
      <c r="G10787">
        <v>0.30266666447099999</v>
      </c>
    </row>
    <row r="10788" spans="1:7" x14ac:dyDescent="0.2">
      <c r="A10788" t="str">
        <f t="shared" si="915"/>
        <v>PEX7</v>
      </c>
      <c r="B10788" t="s">
        <v>75</v>
      </c>
      <c r="C10788">
        <v>137143696</v>
      </c>
      <c r="D10788" t="s">
        <v>3</v>
      </c>
      <c r="E10788">
        <v>23</v>
      </c>
      <c r="F10788" t="s">
        <v>13562</v>
      </c>
      <c r="G10788">
        <v>8.7537134912899994E-2</v>
      </c>
    </row>
    <row r="10789" spans="1:7" x14ac:dyDescent="0.2">
      <c r="A10789" t="str">
        <f t="shared" si="915"/>
        <v>PEX7</v>
      </c>
      <c r="B10789" t="s">
        <v>75</v>
      </c>
      <c r="C10789">
        <v>137143924</v>
      </c>
      <c r="D10789" t="s">
        <v>8</v>
      </c>
      <c r="E10789">
        <v>22</v>
      </c>
      <c r="F10789" t="s">
        <v>13563</v>
      </c>
      <c r="G10789">
        <v>1.13336924576</v>
      </c>
    </row>
    <row r="10790" spans="1:7" x14ac:dyDescent="0.2">
      <c r="A10790" t="str">
        <f t="shared" ref="A10790:A10799" si="916">"PFAS"</f>
        <v>PFAS</v>
      </c>
      <c r="B10790" t="s">
        <v>484</v>
      </c>
      <c r="C10790">
        <v>8152554</v>
      </c>
      <c r="D10790" t="s">
        <v>3</v>
      </c>
      <c r="E10790">
        <v>24</v>
      </c>
      <c r="F10790" t="s">
        <v>13564</v>
      </c>
      <c r="G10790">
        <v>5.5616522766299997E-2</v>
      </c>
    </row>
    <row r="10791" spans="1:7" x14ac:dyDescent="0.2">
      <c r="A10791" t="str">
        <f t="shared" si="916"/>
        <v>PFAS</v>
      </c>
      <c r="B10791" t="s">
        <v>484</v>
      </c>
      <c r="C10791">
        <v>8152798</v>
      </c>
      <c r="D10791" t="s">
        <v>8</v>
      </c>
      <c r="E10791">
        <v>22</v>
      </c>
      <c r="F10791" t="s">
        <v>13565</v>
      </c>
      <c r="G10791">
        <v>-4.3566918708099998E-3</v>
      </c>
    </row>
    <row r="10792" spans="1:7" x14ac:dyDescent="0.2">
      <c r="A10792" t="str">
        <f t="shared" si="916"/>
        <v>PFAS</v>
      </c>
      <c r="B10792" t="s">
        <v>484</v>
      </c>
      <c r="C10792">
        <v>8152679</v>
      </c>
      <c r="D10792" t="s">
        <v>8</v>
      </c>
      <c r="E10792">
        <v>23</v>
      </c>
      <c r="F10792" t="s">
        <v>13566</v>
      </c>
      <c r="G10792">
        <v>0.92506871507300004</v>
      </c>
    </row>
    <row r="10793" spans="1:7" x14ac:dyDescent="0.2">
      <c r="A10793" t="str">
        <f t="shared" si="916"/>
        <v>PFAS</v>
      </c>
      <c r="B10793" t="s">
        <v>484</v>
      </c>
      <c r="C10793">
        <v>8152856</v>
      </c>
      <c r="D10793" t="s">
        <v>3</v>
      </c>
      <c r="E10793">
        <v>24</v>
      </c>
      <c r="F10793" t="s">
        <v>13567</v>
      </c>
      <c r="G10793">
        <v>3.3026029793800003E-2</v>
      </c>
    </row>
    <row r="10794" spans="1:7" x14ac:dyDescent="0.2">
      <c r="A10794" t="str">
        <f t="shared" si="916"/>
        <v>PFAS</v>
      </c>
      <c r="B10794" t="s">
        <v>484</v>
      </c>
      <c r="C10794">
        <v>8152849</v>
      </c>
      <c r="D10794" t="s">
        <v>3</v>
      </c>
      <c r="E10794">
        <v>24</v>
      </c>
      <c r="F10794" t="s">
        <v>13568</v>
      </c>
      <c r="G10794">
        <v>8.5538736679299995E-2</v>
      </c>
    </row>
    <row r="10795" spans="1:7" x14ac:dyDescent="0.2">
      <c r="A10795" t="str">
        <f t="shared" si="916"/>
        <v>PFAS</v>
      </c>
      <c r="B10795" t="s">
        <v>484</v>
      </c>
      <c r="C10795">
        <v>8152870</v>
      </c>
      <c r="D10795" t="s">
        <v>3</v>
      </c>
      <c r="E10795">
        <v>24</v>
      </c>
      <c r="F10795" t="s">
        <v>13569</v>
      </c>
      <c r="G10795">
        <v>0.42671179786300001</v>
      </c>
    </row>
    <row r="10796" spans="1:7" x14ac:dyDescent="0.2">
      <c r="A10796" t="str">
        <f t="shared" si="916"/>
        <v>PFAS</v>
      </c>
      <c r="B10796" t="s">
        <v>484</v>
      </c>
      <c r="C10796">
        <v>8152719</v>
      </c>
      <c r="D10796" t="s">
        <v>3</v>
      </c>
      <c r="E10796">
        <v>23</v>
      </c>
      <c r="F10796" t="s">
        <v>13570</v>
      </c>
      <c r="G10796">
        <v>1.08716879239</v>
      </c>
    </row>
    <row r="10797" spans="1:7" x14ac:dyDescent="0.2">
      <c r="A10797" t="str">
        <f t="shared" si="916"/>
        <v>PFAS</v>
      </c>
      <c r="B10797" t="s">
        <v>484</v>
      </c>
      <c r="C10797">
        <v>8152670</v>
      </c>
      <c r="D10797" t="s">
        <v>3</v>
      </c>
      <c r="E10797">
        <v>25</v>
      </c>
      <c r="F10797" t="s">
        <v>13571</v>
      </c>
      <c r="G10797">
        <v>0.67010368345899995</v>
      </c>
    </row>
    <row r="10798" spans="1:7" x14ac:dyDescent="0.2">
      <c r="A10798" t="str">
        <f t="shared" si="916"/>
        <v>PFAS</v>
      </c>
      <c r="B10798" t="s">
        <v>484</v>
      </c>
      <c r="C10798">
        <v>8152570</v>
      </c>
      <c r="D10798" t="s">
        <v>3</v>
      </c>
      <c r="E10798">
        <v>24</v>
      </c>
      <c r="F10798" t="s">
        <v>13572</v>
      </c>
      <c r="G10798">
        <v>0.98776249253699999</v>
      </c>
    </row>
    <row r="10799" spans="1:7" x14ac:dyDescent="0.2">
      <c r="A10799" t="str">
        <f t="shared" si="916"/>
        <v>PFAS</v>
      </c>
      <c r="B10799" t="s">
        <v>484</v>
      </c>
      <c r="C10799">
        <v>8152757</v>
      </c>
      <c r="D10799" t="s">
        <v>3</v>
      </c>
      <c r="E10799">
        <v>23</v>
      </c>
      <c r="F10799" t="s">
        <v>13573</v>
      </c>
      <c r="G10799">
        <v>0.36438505828200002</v>
      </c>
    </row>
    <row r="10800" spans="1:7" x14ac:dyDescent="0.2">
      <c r="A10800" t="str">
        <f t="shared" ref="A10800:A10809" si="917">"PFDN2"</f>
        <v>PFDN2</v>
      </c>
      <c r="B10800" t="s">
        <v>35</v>
      </c>
      <c r="C10800">
        <v>161087675</v>
      </c>
      <c r="D10800" t="s">
        <v>8</v>
      </c>
      <c r="E10800">
        <v>24</v>
      </c>
      <c r="F10800" t="s">
        <v>13574</v>
      </c>
      <c r="G10800">
        <v>1.14672899973E-2</v>
      </c>
    </row>
    <row r="10801" spans="1:7" x14ac:dyDescent="0.2">
      <c r="A10801" t="str">
        <f t="shared" si="917"/>
        <v>PFDN2</v>
      </c>
      <c r="B10801" t="s">
        <v>35</v>
      </c>
      <c r="C10801">
        <v>161087777</v>
      </c>
      <c r="D10801" t="s">
        <v>3</v>
      </c>
      <c r="E10801">
        <v>24</v>
      </c>
      <c r="F10801" t="s">
        <v>13575</v>
      </c>
      <c r="G10801">
        <v>0.686271621715</v>
      </c>
    </row>
    <row r="10802" spans="1:7" x14ac:dyDescent="0.2">
      <c r="A10802" t="str">
        <f t="shared" si="917"/>
        <v>PFDN2</v>
      </c>
      <c r="B10802" t="s">
        <v>35</v>
      </c>
      <c r="C10802">
        <v>161087824</v>
      </c>
      <c r="D10802" t="s">
        <v>3</v>
      </c>
      <c r="E10802">
        <v>23</v>
      </c>
      <c r="F10802" t="s">
        <v>13576</v>
      </c>
      <c r="G10802">
        <v>0.56806993713099996</v>
      </c>
    </row>
    <row r="10803" spans="1:7" x14ac:dyDescent="0.2">
      <c r="A10803" t="str">
        <f t="shared" si="917"/>
        <v>PFDN2</v>
      </c>
      <c r="B10803" t="s">
        <v>35</v>
      </c>
      <c r="C10803">
        <v>161087799</v>
      </c>
      <c r="D10803" t="s">
        <v>3</v>
      </c>
      <c r="E10803">
        <v>23</v>
      </c>
      <c r="F10803" t="s">
        <v>1558</v>
      </c>
      <c r="G10803">
        <v>1.74131865038</v>
      </c>
    </row>
    <row r="10804" spans="1:7" x14ac:dyDescent="0.2">
      <c r="A10804" t="str">
        <f t="shared" si="917"/>
        <v>PFDN2</v>
      </c>
      <c r="B10804" t="s">
        <v>35</v>
      </c>
      <c r="C10804">
        <v>161087659</v>
      </c>
      <c r="D10804" t="s">
        <v>3</v>
      </c>
      <c r="E10804">
        <v>24</v>
      </c>
      <c r="F10804" t="s">
        <v>1554</v>
      </c>
      <c r="G10804">
        <v>-4.83197265202E-3</v>
      </c>
    </row>
    <row r="10805" spans="1:7" x14ac:dyDescent="0.2">
      <c r="A10805" t="str">
        <f t="shared" si="917"/>
        <v>PFDN2</v>
      </c>
      <c r="B10805" t="s">
        <v>35</v>
      </c>
      <c r="C10805">
        <v>161087681</v>
      </c>
      <c r="D10805" t="s">
        <v>3</v>
      </c>
      <c r="E10805">
        <v>23</v>
      </c>
      <c r="F10805" t="s">
        <v>13577</v>
      </c>
      <c r="G10805">
        <v>-1.17656357933E-2</v>
      </c>
    </row>
    <row r="10806" spans="1:7" x14ac:dyDescent="0.2">
      <c r="A10806" t="str">
        <f t="shared" si="917"/>
        <v>PFDN2</v>
      </c>
      <c r="B10806" t="s">
        <v>35</v>
      </c>
      <c r="C10806">
        <v>161087715</v>
      </c>
      <c r="D10806" t="s">
        <v>3</v>
      </c>
      <c r="E10806">
        <v>21</v>
      </c>
      <c r="F10806" t="s">
        <v>1556</v>
      </c>
      <c r="G10806">
        <v>0.105139266876</v>
      </c>
    </row>
    <row r="10807" spans="1:7" x14ac:dyDescent="0.2">
      <c r="A10807" t="str">
        <f t="shared" si="917"/>
        <v>PFDN2</v>
      </c>
      <c r="B10807" t="s">
        <v>35</v>
      </c>
      <c r="C10807">
        <v>161087735</v>
      </c>
      <c r="D10807" t="s">
        <v>3</v>
      </c>
      <c r="E10807">
        <v>24</v>
      </c>
      <c r="F10807" t="s">
        <v>1557</v>
      </c>
      <c r="G10807">
        <v>0.57240972790599998</v>
      </c>
    </row>
    <row r="10808" spans="1:7" x14ac:dyDescent="0.2">
      <c r="A10808" t="str">
        <f t="shared" si="917"/>
        <v>PFDN2</v>
      </c>
      <c r="B10808" t="s">
        <v>35</v>
      </c>
      <c r="C10808">
        <v>161087843</v>
      </c>
      <c r="D10808" t="s">
        <v>8</v>
      </c>
      <c r="E10808">
        <v>24</v>
      </c>
      <c r="F10808" t="s">
        <v>13578</v>
      </c>
      <c r="G10808">
        <v>0.14864379144000001</v>
      </c>
    </row>
    <row r="10809" spans="1:7" x14ac:dyDescent="0.2">
      <c r="A10809" t="str">
        <f t="shared" si="917"/>
        <v>PFDN2</v>
      </c>
      <c r="B10809" t="s">
        <v>35</v>
      </c>
      <c r="C10809">
        <v>161087711</v>
      </c>
      <c r="D10809" t="s">
        <v>8</v>
      </c>
      <c r="E10809">
        <v>24</v>
      </c>
      <c r="F10809" t="s">
        <v>1550</v>
      </c>
      <c r="G10809">
        <v>0.34989051093099999</v>
      </c>
    </row>
    <row r="10810" spans="1:7" x14ac:dyDescent="0.2">
      <c r="A10810" t="str">
        <f t="shared" ref="A10810:A10819" si="918">"PFKP"</f>
        <v>PFKP</v>
      </c>
      <c r="B10810" t="s">
        <v>372</v>
      </c>
      <c r="C10810">
        <v>3109838</v>
      </c>
      <c r="D10810" t="s">
        <v>8</v>
      </c>
      <c r="E10810">
        <v>23</v>
      </c>
      <c r="F10810" t="s">
        <v>13579</v>
      </c>
      <c r="G10810">
        <v>0.76565159899599999</v>
      </c>
    </row>
    <row r="10811" spans="1:7" x14ac:dyDescent="0.2">
      <c r="A10811" t="str">
        <f t="shared" si="918"/>
        <v>PFKP</v>
      </c>
      <c r="B10811" t="s">
        <v>372</v>
      </c>
      <c r="C10811">
        <v>3109980</v>
      </c>
      <c r="D10811" t="s">
        <v>8</v>
      </c>
      <c r="E10811">
        <v>24</v>
      </c>
      <c r="F10811" t="s">
        <v>13580</v>
      </c>
      <c r="G10811">
        <v>0.65283229511600005</v>
      </c>
    </row>
    <row r="10812" spans="1:7" x14ac:dyDescent="0.2">
      <c r="A10812" t="str">
        <f t="shared" si="918"/>
        <v>PFKP</v>
      </c>
      <c r="B10812" t="s">
        <v>372</v>
      </c>
      <c r="C10812">
        <v>3109972</v>
      </c>
      <c r="D10812" t="s">
        <v>8</v>
      </c>
      <c r="E10812">
        <v>23</v>
      </c>
      <c r="F10812" t="s">
        <v>13581</v>
      </c>
      <c r="G10812">
        <v>0.71841379168099995</v>
      </c>
    </row>
    <row r="10813" spans="1:7" x14ac:dyDescent="0.2">
      <c r="A10813" t="str">
        <f t="shared" si="918"/>
        <v>PFKP</v>
      </c>
      <c r="B10813" t="s">
        <v>372</v>
      </c>
      <c r="C10813">
        <v>3109950</v>
      </c>
      <c r="D10813" t="s">
        <v>8</v>
      </c>
      <c r="E10813">
        <v>23</v>
      </c>
      <c r="F10813" t="s">
        <v>13582</v>
      </c>
      <c r="G10813">
        <v>0.41824438187599999</v>
      </c>
    </row>
    <row r="10814" spans="1:7" x14ac:dyDescent="0.2">
      <c r="A10814" t="str">
        <f t="shared" si="918"/>
        <v>PFKP</v>
      </c>
      <c r="B10814" t="s">
        <v>372</v>
      </c>
      <c r="C10814">
        <v>3109899</v>
      </c>
      <c r="D10814" t="s">
        <v>8</v>
      </c>
      <c r="E10814">
        <v>24</v>
      </c>
      <c r="F10814" t="s">
        <v>13583</v>
      </c>
      <c r="G10814">
        <v>0.91647204145399996</v>
      </c>
    </row>
    <row r="10815" spans="1:7" x14ac:dyDescent="0.2">
      <c r="A10815" t="str">
        <f t="shared" si="918"/>
        <v>PFKP</v>
      </c>
      <c r="B10815" t="s">
        <v>372</v>
      </c>
      <c r="C10815">
        <v>3109818</v>
      </c>
      <c r="D10815" t="s">
        <v>8</v>
      </c>
      <c r="E10815">
        <v>23</v>
      </c>
      <c r="F10815" t="s">
        <v>13584</v>
      </c>
      <c r="G10815">
        <v>0.99114690061999999</v>
      </c>
    </row>
    <row r="10816" spans="1:7" x14ac:dyDescent="0.2">
      <c r="A10816" t="str">
        <f t="shared" si="918"/>
        <v>PFKP</v>
      </c>
      <c r="B10816" t="s">
        <v>372</v>
      </c>
      <c r="C10816">
        <v>3109728</v>
      </c>
      <c r="D10816" t="s">
        <v>8</v>
      </c>
      <c r="E10816">
        <v>23</v>
      </c>
      <c r="F10816" t="s">
        <v>13585</v>
      </c>
      <c r="G10816">
        <v>0.85256353598400003</v>
      </c>
    </row>
    <row r="10817" spans="1:7" x14ac:dyDescent="0.2">
      <c r="A10817" t="str">
        <f t="shared" si="918"/>
        <v>PFKP</v>
      </c>
      <c r="B10817" t="s">
        <v>372</v>
      </c>
      <c r="C10817">
        <v>3109718</v>
      </c>
      <c r="D10817" t="s">
        <v>8</v>
      </c>
      <c r="E10817">
        <v>24</v>
      </c>
      <c r="F10817" t="s">
        <v>13586</v>
      </c>
      <c r="G10817">
        <v>0.80079666626299995</v>
      </c>
    </row>
    <row r="10818" spans="1:7" x14ac:dyDescent="0.2">
      <c r="A10818" t="str">
        <f t="shared" si="918"/>
        <v>PFKP</v>
      </c>
      <c r="B10818" t="s">
        <v>372</v>
      </c>
      <c r="C10818">
        <v>3109755</v>
      </c>
      <c r="D10818" t="s">
        <v>3</v>
      </c>
      <c r="E10818">
        <v>24</v>
      </c>
      <c r="F10818" t="s">
        <v>13587</v>
      </c>
      <c r="G10818">
        <v>0.91469796892800004</v>
      </c>
    </row>
    <row r="10819" spans="1:7" x14ac:dyDescent="0.2">
      <c r="A10819" t="str">
        <f t="shared" si="918"/>
        <v>PFKP</v>
      </c>
      <c r="B10819" t="s">
        <v>372</v>
      </c>
      <c r="C10819">
        <v>3109769</v>
      </c>
      <c r="D10819" t="s">
        <v>3</v>
      </c>
      <c r="E10819">
        <v>24</v>
      </c>
      <c r="F10819" t="s">
        <v>13588</v>
      </c>
      <c r="G10819">
        <v>1.09238105793</v>
      </c>
    </row>
    <row r="10820" spans="1:7" x14ac:dyDescent="0.2">
      <c r="A10820" t="str">
        <f t="shared" ref="A10820:A10829" si="919">"PGAM1"</f>
        <v>PGAM1</v>
      </c>
      <c r="B10820" t="s">
        <v>372</v>
      </c>
      <c r="C10820">
        <v>99185964</v>
      </c>
      <c r="D10820" t="s">
        <v>3</v>
      </c>
      <c r="E10820">
        <v>22</v>
      </c>
      <c r="F10820" t="s">
        <v>13589</v>
      </c>
      <c r="G10820">
        <v>0.48627684117600001</v>
      </c>
    </row>
    <row r="10821" spans="1:7" x14ac:dyDescent="0.2">
      <c r="A10821" t="str">
        <f t="shared" si="919"/>
        <v>PGAM1</v>
      </c>
      <c r="B10821" t="s">
        <v>372</v>
      </c>
      <c r="C10821">
        <v>99186203</v>
      </c>
      <c r="D10821" t="s">
        <v>8</v>
      </c>
      <c r="E10821">
        <v>22</v>
      </c>
      <c r="F10821" t="s">
        <v>13590</v>
      </c>
      <c r="G10821">
        <v>0.53891399410999996</v>
      </c>
    </row>
    <row r="10822" spans="1:7" x14ac:dyDescent="0.2">
      <c r="A10822" t="str">
        <f t="shared" si="919"/>
        <v>PGAM1</v>
      </c>
      <c r="B10822" t="s">
        <v>372</v>
      </c>
      <c r="C10822">
        <v>99185909</v>
      </c>
      <c r="D10822" t="s">
        <v>8</v>
      </c>
      <c r="E10822">
        <v>24</v>
      </c>
      <c r="F10822" t="s">
        <v>13591</v>
      </c>
      <c r="G10822">
        <v>5.2915110635100002E-2</v>
      </c>
    </row>
    <row r="10823" spans="1:7" x14ac:dyDescent="0.2">
      <c r="A10823" t="str">
        <f t="shared" si="919"/>
        <v>PGAM1</v>
      </c>
      <c r="B10823" t="s">
        <v>372</v>
      </c>
      <c r="C10823">
        <v>99186211</v>
      </c>
      <c r="D10823" t="s">
        <v>8</v>
      </c>
      <c r="E10823">
        <v>24</v>
      </c>
      <c r="F10823" t="s">
        <v>13592</v>
      </c>
      <c r="G10823">
        <v>0.80655162846700001</v>
      </c>
    </row>
    <row r="10824" spans="1:7" x14ac:dyDescent="0.2">
      <c r="A10824" t="str">
        <f t="shared" si="919"/>
        <v>PGAM1</v>
      </c>
      <c r="B10824" t="s">
        <v>372</v>
      </c>
      <c r="C10824">
        <v>99185920</v>
      </c>
      <c r="D10824" t="s">
        <v>8</v>
      </c>
      <c r="E10824">
        <v>24</v>
      </c>
      <c r="F10824" t="s">
        <v>13593</v>
      </c>
      <c r="G10824">
        <v>0.65492152308499996</v>
      </c>
    </row>
    <row r="10825" spans="1:7" x14ac:dyDescent="0.2">
      <c r="A10825" t="str">
        <f t="shared" si="919"/>
        <v>PGAM1</v>
      </c>
      <c r="B10825" t="s">
        <v>372</v>
      </c>
      <c r="C10825">
        <v>99185961</v>
      </c>
      <c r="D10825" t="s">
        <v>8</v>
      </c>
      <c r="E10825">
        <v>24</v>
      </c>
      <c r="F10825" t="s">
        <v>13594</v>
      </c>
      <c r="G10825">
        <v>0.75800868544</v>
      </c>
    </row>
    <row r="10826" spans="1:7" x14ac:dyDescent="0.2">
      <c r="A10826" t="str">
        <f t="shared" si="919"/>
        <v>PGAM1</v>
      </c>
      <c r="B10826" t="s">
        <v>372</v>
      </c>
      <c r="C10826">
        <v>99185879</v>
      </c>
      <c r="D10826" t="s">
        <v>3</v>
      </c>
      <c r="E10826">
        <v>24</v>
      </c>
      <c r="F10826" t="s">
        <v>13595</v>
      </c>
      <c r="G10826">
        <v>7.5030267869399994E-2</v>
      </c>
    </row>
    <row r="10827" spans="1:7" x14ac:dyDescent="0.2">
      <c r="A10827" t="str">
        <f t="shared" si="919"/>
        <v>PGAM1</v>
      </c>
      <c r="B10827" t="s">
        <v>372</v>
      </c>
      <c r="C10827">
        <v>99186004</v>
      </c>
      <c r="D10827" t="s">
        <v>8</v>
      </c>
      <c r="E10827">
        <v>25</v>
      </c>
      <c r="F10827" t="s">
        <v>13596</v>
      </c>
      <c r="G10827">
        <v>0.14615006131700001</v>
      </c>
    </row>
    <row r="10828" spans="1:7" x14ac:dyDescent="0.2">
      <c r="A10828" t="str">
        <f t="shared" si="919"/>
        <v>PGAM1</v>
      </c>
      <c r="B10828" t="s">
        <v>372</v>
      </c>
      <c r="C10828">
        <v>99186020</v>
      </c>
      <c r="D10828" t="s">
        <v>8</v>
      </c>
      <c r="E10828">
        <v>23</v>
      </c>
      <c r="F10828" t="s">
        <v>13597</v>
      </c>
      <c r="G10828">
        <v>1.3146038714099999</v>
      </c>
    </row>
    <row r="10829" spans="1:7" x14ac:dyDescent="0.2">
      <c r="A10829" t="str">
        <f t="shared" si="919"/>
        <v>PGAM1</v>
      </c>
      <c r="B10829" t="s">
        <v>372</v>
      </c>
      <c r="C10829">
        <v>99185967</v>
      </c>
      <c r="D10829" t="s">
        <v>8</v>
      </c>
      <c r="E10829">
        <v>24</v>
      </c>
      <c r="F10829" t="s">
        <v>13598</v>
      </c>
      <c r="G10829">
        <v>0.87884450012799997</v>
      </c>
    </row>
    <row r="10830" spans="1:7" x14ac:dyDescent="0.2">
      <c r="A10830" t="str">
        <f t="shared" ref="A10830:A10839" si="920">"PGD"</f>
        <v>PGD</v>
      </c>
      <c r="B10830" t="s">
        <v>35</v>
      </c>
      <c r="C10830">
        <v>10459120</v>
      </c>
      <c r="D10830" t="s">
        <v>3</v>
      </c>
      <c r="E10830">
        <v>23</v>
      </c>
      <c r="F10830" t="s">
        <v>13599</v>
      </c>
      <c r="G10830">
        <v>1.16815401119</v>
      </c>
    </row>
    <row r="10831" spans="1:7" x14ac:dyDescent="0.2">
      <c r="A10831" t="str">
        <f t="shared" si="920"/>
        <v>PGD</v>
      </c>
      <c r="B10831" t="s">
        <v>35</v>
      </c>
      <c r="C10831">
        <v>10459424</v>
      </c>
      <c r="D10831" t="s">
        <v>8</v>
      </c>
      <c r="E10831">
        <v>24</v>
      </c>
      <c r="F10831" t="s">
        <v>13600</v>
      </c>
      <c r="G10831">
        <v>0.18364297402499999</v>
      </c>
    </row>
    <row r="10832" spans="1:7" x14ac:dyDescent="0.2">
      <c r="A10832" t="str">
        <f t="shared" si="920"/>
        <v>PGD</v>
      </c>
      <c r="B10832" t="s">
        <v>35</v>
      </c>
      <c r="C10832">
        <v>10459169</v>
      </c>
      <c r="D10832" t="s">
        <v>3</v>
      </c>
      <c r="E10832">
        <v>22</v>
      </c>
      <c r="F10832" t="s">
        <v>13601</v>
      </c>
      <c r="G10832">
        <v>1.2605908747500001</v>
      </c>
    </row>
    <row r="10833" spans="1:7" x14ac:dyDescent="0.2">
      <c r="A10833" t="str">
        <f t="shared" si="920"/>
        <v>PGD</v>
      </c>
      <c r="B10833" t="s">
        <v>35</v>
      </c>
      <c r="C10833">
        <v>10459313</v>
      </c>
      <c r="D10833" t="s">
        <v>3</v>
      </c>
      <c r="E10833">
        <v>24</v>
      </c>
      <c r="F10833" t="s">
        <v>13602</v>
      </c>
      <c r="G10833">
        <v>0.17750529999799999</v>
      </c>
    </row>
    <row r="10834" spans="1:7" x14ac:dyDescent="0.2">
      <c r="A10834" t="str">
        <f t="shared" si="920"/>
        <v>PGD</v>
      </c>
      <c r="B10834" t="s">
        <v>35</v>
      </c>
      <c r="C10834">
        <v>10459320</v>
      </c>
      <c r="D10834" t="s">
        <v>3</v>
      </c>
      <c r="E10834">
        <v>24</v>
      </c>
      <c r="F10834" t="s">
        <v>13603</v>
      </c>
      <c r="G10834">
        <v>-4.7938586853200002E-2</v>
      </c>
    </row>
    <row r="10835" spans="1:7" x14ac:dyDescent="0.2">
      <c r="A10835" t="str">
        <f t="shared" si="920"/>
        <v>PGD</v>
      </c>
      <c r="B10835" t="s">
        <v>35</v>
      </c>
      <c r="C10835">
        <v>10459198</v>
      </c>
      <c r="D10835" t="s">
        <v>8</v>
      </c>
      <c r="E10835">
        <v>23</v>
      </c>
      <c r="F10835" t="s">
        <v>13604</v>
      </c>
      <c r="G10835">
        <v>-1.6293675911200001E-2</v>
      </c>
    </row>
    <row r="10836" spans="1:7" x14ac:dyDescent="0.2">
      <c r="A10836" t="str">
        <f t="shared" si="920"/>
        <v>PGD</v>
      </c>
      <c r="B10836" t="s">
        <v>35</v>
      </c>
      <c r="C10836">
        <v>10459226</v>
      </c>
      <c r="D10836" t="s">
        <v>8</v>
      </c>
      <c r="E10836">
        <v>24</v>
      </c>
      <c r="F10836" t="s">
        <v>13605</v>
      </c>
      <c r="G10836">
        <v>-9.5072091851199997E-2</v>
      </c>
    </row>
    <row r="10837" spans="1:7" x14ac:dyDescent="0.2">
      <c r="A10837" t="str">
        <f t="shared" si="920"/>
        <v>PGD</v>
      </c>
      <c r="B10837" t="s">
        <v>35</v>
      </c>
      <c r="C10837">
        <v>10459415</v>
      </c>
      <c r="D10837" t="s">
        <v>8</v>
      </c>
      <c r="E10837">
        <v>22</v>
      </c>
      <c r="F10837" t="s">
        <v>13606</v>
      </c>
      <c r="G10837">
        <v>0.57125511406399998</v>
      </c>
    </row>
    <row r="10838" spans="1:7" x14ac:dyDescent="0.2">
      <c r="A10838" t="str">
        <f t="shared" si="920"/>
        <v>PGD</v>
      </c>
      <c r="B10838" t="s">
        <v>35</v>
      </c>
      <c r="C10838">
        <v>10459134</v>
      </c>
      <c r="D10838" t="s">
        <v>3</v>
      </c>
      <c r="E10838">
        <v>24</v>
      </c>
      <c r="F10838" t="s">
        <v>13607</v>
      </c>
      <c r="G10838">
        <v>0.53352513600499996</v>
      </c>
    </row>
    <row r="10839" spans="1:7" x14ac:dyDescent="0.2">
      <c r="A10839" t="str">
        <f t="shared" si="920"/>
        <v>PGD</v>
      </c>
      <c r="B10839" t="s">
        <v>35</v>
      </c>
      <c r="C10839">
        <v>10459304</v>
      </c>
      <c r="D10839" t="s">
        <v>8</v>
      </c>
      <c r="E10839">
        <v>24</v>
      </c>
      <c r="F10839" t="s">
        <v>13608</v>
      </c>
      <c r="G10839">
        <v>0.12605055020399999</v>
      </c>
    </row>
    <row r="10840" spans="1:7" x14ac:dyDescent="0.2">
      <c r="A10840" t="str">
        <f t="shared" ref="A10840:A10849" si="921">"PGK1"</f>
        <v>PGK1</v>
      </c>
      <c r="B10840" t="s">
        <v>172</v>
      </c>
      <c r="C10840">
        <v>77359645</v>
      </c>
      <c r="D10840" t="s">
        <v>8</v>
      </c>
      <c r="E10840">
        <v>24</v>
      </c>
      <c r="F10840" t="s">
        <v>13609</v>
      </c>
      <c r="G10840">
        <v>0.39798538550899998</v>
      </c>
    </row>
    <row r="10841" spans="1:7" x14ac:dyDescent="0.2">
      <c r="A10841" t="str">
        <f t="shared" si="921"/>
        <v>PGK1</v>
      </c>
      <c r="B10841" t="s">
        <v>172</v>
      </c>
      <c r="C10841">
        <v>77359779</v>
      </c>
      <c r="D10841" t="s">
        <v>8</v>
      </c>
      <c r="E10841">
        <v>24</v>
      </c>
      <c r="F10841" t="s">
        <v>13610</v>
      </c>
      <c r="G10841">
        <v>1.06968918929</v>
      </c>
    </row>
    <row r="10842" spans="1:7" x14ac:dyDescent="0.2">
      <c r="A10842" t="str">
        <f t="shared" si="921"/>
        <v>PGK1</v>
      </c>
      <c r="B10842" t="s">
        <v>172</v>
      </c>
      <c r="C10842">
        <v>77359956</v>
      </c>
      <c r="D10842" t="s">
        <v>8</v>
      </c>
      <c r="E10842">
        <v>24</v>
      </c>
      <c r="F10842" t="s">
        <v>13611</v>
      </c>
      <c r="G10842">
        <v>5.8697450129600003E-2</v>
      </c>
    </row>
    <row r="10843" spans="1:7" x14ac:dyDescent="0.2">
      <c r="A10843" t="str">
        <f t="shared" si="921"/>
        <v>PGK1</v>
      </c>
      <c r="B10843" t="s">
        <v>172</v>
      </c>
      <c r="C10843">
        <v>77359676</v>
      </c>
      <c r="D10843" t="s">
        <v>3</v>
      </c>
      <c r="E10843">
        <v>24</v>
      </c>
      <c r="F10843" t="s">
        <v>13612</v>
      </c>
      <c r="G10843">
        <v>0.19565886946200001</v>
      </c>
    </row>
    <row r="10844" spans="1:7" x14ac:dyDescent="0.2">
      <c r="A10844" t="str">
        <f t="shared" si="921"/>
        <v>PGK1</v>
      </c>
      <c r="B10844" t="s">
        <v>172</v>
      </c>
      <c r="C10844">
        <v>77359724</v>
      </c>
      <c r="D10844" t="s">
        <v>3</v>
      </c>
      <c r="E10844">
        <v>24</v>
      </c>
      <c r="F10844" t="s">
        <v>13613</v>
      </c>
      <c r="G10844">
        <v>0.91667076944000003</v>
      </c>
    </row>
    <row r="10845" spans="1:7" x14ac:dyDescent="0.2">
      <c r="A10845" t="str">
        <f t="shared" si="921"/>
        <v>PGK1</v>
      </c>
      <c r="B10845" t="s">
        <v>172</v>
      </c>
      <c r="C10845">
        <v>77359767</v>
      </c>
      <c r="D10845" t="s">
        <v>8</v>
      </c>
      <c r="E10845">
        <v>24</v>
      </c>
      <c r="F10845" t="s">
        <v>13614</v>
      </c>
      <c r="G10845">
        <v>0.37852066263099998</v>
      </c>
    </row>
    <row r="10846" spans="1:7" x14ac:dyDescent="0.2">
      <c r="A10846" t="str">
        <f t="shared" si="921"/>
        <v>PGK1</v>
      </c>
      <c r="B10846" t="s">
        <v>172</v>
      </c>
      <c r="C10846">
        <v>77359764</v>
      </c>
      <c r="D10846" t="s">
        <v>3</v>
      </c>
      <c r="E10846">
        <v>24</v>
      </c>
      <c r="F10846" t="s">
        <v>13615</v>
      </c>
      <c r="G10846">
        <v>0.32136826595099999</v>
      </c>
    </row>
    <row r="10847" spans="1:7" x14ac:dyDescent="0.2">
      <c r="A10847" t="str">
        <f t="shared" si="921"/>
        <v>PGK1</v>
      </c>
      <c r="B10847" t="s">
        <v>172</v>
      </c>
      <c r="C10847">
        <v>77359789</v>
      </c>
      <c r="D10847" t="s">
        <v>3</v>
      </c>
      <c r="E10847">
        <v>23</v>
      </c>
      <c r="F10847" t="s">
        <v>13616</v>
      </c>
      <c r="G10847">
        <v>0.82328146929199997</v>
      </c>
    </row>
    <row r="10848" spans="1:7" x14ac:dyDescent="0.2">
      <c r="A10848" t="str">
        <f t="shared" si="921"/>
        <v>PGK1</v>
      </c>
      <c r="B10848" t="s">
        <v>172</v>
      </c>
      <c r="C10848">
        <v>77359919</v>
      </c>
      <c r="D10848" t="s">
        <v>3</v>
      </c>
      <c r="E10848">
        <v>24</v>
      </c>
      <c r="F10848" t="s">
        <v>13617</v>
      </c>
      <c r="G10848">
        <v>0.163421067502</v>
      </c>
    </row>
    <row r="10849" spans="1:7" x14ac:dyDescent="0.2">
      <c r="A10849" t="str">
        <f t="shared" si="921"/>
        <v>PGK1</v>
      </c>
      <c r="B10849" t="s">
        <v>172</v>
      </c>
      <c r="C10849">
        <v>77359734</v>
      </c>
      <c r="D10849" t="s">
        <v>3</v>
      </c>
      <c r="E10849">
        <v>24</v>
      </c>
      <c r="F10849" t="s">
        <v>13618</v>
      </c>
      <c r="G10849">
        <v>1.01364004127</v>
      </c>
    </row>
    <row r="10850" spans="1:7" x14ac:dyDescent="0.2">
      <c r="A10850" t="str">
        <f t="shared" ref="A10850:A10859" si="922">"PHB"</f>
        <v>PHB</v>
      </c>
      <c r="B10850" t="s">
        <v>484</v>
      </c>
      <c r="C10850">
        <v>47492062</v>
      </c>
      <c r="D10850" t="s">
        <v>8</v>
      </c>
      <c r="E10850">
        <v>24</v>
      </c>
      <c r="F10850" t="s">
        <v>13619</v>
      </c>
      <c r="G10850">
        <v>1.2679133203199999</v>
      </c>
    </row>
    <row r="10851" spans="1:7" x14ac:dyDescent="0.2">
      <c r="A10851" t="str">
        <f t="shared" si="922"/>
        <v>PHB</v>
      </c>
      <c r="B10851" t="s">
        <v>484</v>
      </c>
      <c r="C10851">
        <v>47491968</v>
      </c>
      <c r="D10851" t="s">
        <v>3</v>
      </c>
      <c r="E10851">
        <v>24</v>
      </c>
      <c r="F10851" t="s">
        <v>13620</v>
      </c>
      <c r="G10851">
        <v>1.77470032877E-2</v>
      </c>
    </row>
    <row r="10852" spans="1:7" x14ac:dyDescent="0.2">
      <c r="A10852" t="str">
        <f t="shared" si="922"/>
        <v>PHB</v>
      </c>
      <c r="B10852" t="s">
        <v>484</v>
      </c>
      <c r="C10852">
        <v>47492029</v>
      </c>
      <c r="D10852" t="s">
        <v>3</v>
      </c>
      <c r="E10852">
        <v>24</v>
      </c>
      <c r="F10852" t="s">
        <v>13621</v>
      </c>
      <c r="G10852">
        <v>0.92861109508100004</v>
      </c>
    </row>
    <row r="10853" spans="1:7" x14ac:dyDescent="0.2">
      <c r="A10853" t="str">
        <f t="shared" si="922"/>
        <v>PHB</v>
      </c>
      <c r="B10853" t="s">
        <v>484</v>
      </c>
      <c r="C10853">
        <v>47492076</v>
      </c>
      <c r="D10853" t="s">
        <v>3</v>
      </c>
      <c r="E10853">
        <v>23</v>
      </c>
      <c r="F10853" t="s">
        <v>13622</v>
      </c>
      <c r="G10853">
        <v>0.413959721605</v>
      </c>
    </row>
    <row r="10854" spans="1:7" x14ac:dyDescent="0.2">
      <c r="A10854" t="str">
        <f t="shared" si="922"/>
        <v>PHB</v>
      </c>
      <c r="B10854" t="s">
        <v>484</v>
      </c>
      <c r="C10854">
        <v>47492081</v>
      </c>
      <c r="D10854" t="s">
        <v>3</v>
      </c>
      <c r="E10854">
        <v>24</v>
      </c>
      <c r="F10854" t="s">
        <v>13623</v>
      </c>
      <c r="G10854">
        <v>7.5313247283100002E-2</v>
      </c>
    </row>
    <row r="10855" spans="1:7" x14ac:dyDescent="0.2">
      <c r="A10855" t="str">
        <f t="shared" si="922"/>
        <v>PHB</v>
      </c>
      <c r="B10855" t="s">
        <v>484</v>
      </c>
      <c r="C10855">
        <v>47492160</v>
      </c>
      <c r="D10855" t="s">
        <v>3</v>
      </c>
      <c r="E10855">
        <v>24</v>
      </c>
      <c r="F10855" t="s">
        <v>13624</v>
      </c>
      <c r="G10855" s="1">
        <v>-6.0573720095300003E-5</v>
      </c>
    </row>
    <row r="10856" spans="1:7" x14ac:dyDescent="0.2">
      <c r="A10856" t="str">
        <f t="shared" si="922"/>
        <v>PHB</v>
      </c>
      <c r="B10856" t="s">
        <v>484</v>
      </c>
      <c r="C10856">
        <v>47492171</v>
      </c>
      <c r="D10856" t="s">
        <v>3</v>
      </c>
      <c r="E10856">
        <v>25</v>
      </c>
      <c r="F10856" t="s">
        <v>13625</v>
      </c>
      <c r="G10856">
        <v>0.28848251071100001</v>
      </c>
    </row>
    <row r="10857" spans="1:7" x14ac:dyDescent="0.2">
      <c r="A10857" t="str">
        <f t="shared" si="922"/>
        <v>PHB</v>
      </c>
      <c r="B10857" t="s">
        <v>484</v>
      </c>
      <c r="C10857">
        <v>47492183</v>
      </c>
      <c r="D10857" t="s">
        <v>3</v>
      </c>
      <c r="E10857">
        <v>25</v>
      </c>
      <c r="F10857" t="s">
        <v>13626</v>
      </c>
      <c r="G10857">
        <v>0.80347558460199997</v>
      </c>
    </row>
    <row r="10858" spans="1:7" x14ac:dyDescent="0.2">
      <c r="A10858" t="str">
        <f t="shared" si="922"/>
        <v>PHB</v>
      </c>
      <c r="B10858" t="s">
        <v>484</v>
      </c>
      <c r="C10858">
        <v>47492265</v>
      </c>
      <c r="D10858" t="s">
        <v>3</v>
      </c>
      <c r="E10858">
        <v>24</v>
      </c>
      <c r="F10858" t="s">
        <v>13627</v>
      </c>
      <c r="G10858">
        <v>4.5571704052900001E-2</v>
      </c>
    </row>
    <row r="10859" spans="1:7" x14ac:dyDescent="0.2">
      <c r="A10859" t="str">
        <f t="shared" si="922"/>
        <v>PHB</v>
      </c>
      <c r="B10859" t="s">
        <v>484</v>
      </c>
      <c r="C10859">
        <v>47492259</v>
      </c>
      <c r="D10859" t="s">
        <v>3</v>
      </c>
      <c r="E10859">
        <v>24</v>
      </c>
      <c r="F10859" t="s">
        <v>13628</v>
      </c>
      <c r="G10859">
        <v>-6.99260179361E-3</v>
      </c>
    </row>
    <row r="10860" spans="1:7" x14ac:dyDescent="0.2">
      <c r="A10860" t="str">
        <f t="shared" ref="A10860:A10869" si="923">"PHB2"</f>
        <v>PHB2</v>
      </c>
      <c r="B10860" t="s">
        <v>140</v>
      </c>
      <c r="C10860">
        <v>7079900</v>
      </c>
      <c r="D10860" t="s">
        <v>8</v>
      </c>
      <c r="E10860">
        <v>22</v>
      </c>
      <c r="F10860" t="s">
        <v>13629</v>
      </c>
      <c r="G10860">
        <v>7.84108162163E-2</v>
      </c>
    </row>
    <row r="10861" spans="1:7" x14ac:dyDescent="0.2">
      <c r="A10861" t="str">
        <f t="shared" si="923"/>
        <v>PHB2</v>
      </c>
      <c r="B10861" t="s">
        <v>140</v>
      </c>
      <c r="C10861">
        <v>7079801</v>
      </c>
      <c r="D10861" t="s">
        <v>8</v>
      </c>
      <c r="E10861">
        <v>24</v>
      </c>
      <c r="F10861" t="s">
        <v>13630</v>
      </c>
      <c r="G10861">
        <v>0.67498762986399996</v>
      </c>
    </row>
    <row r="10862" spans="1:7" x14ac:dyDescent="0.2">
      <c r="A10862" t="str">
        <f t="shared" si="923"/>
        <v>PHB2</v>
      </c>
      <c r="B10862" t="s">
        <v>140</v>
      </c>
      <c r="C10862">
        <v>7079883</v>
      </c>
      <c r="D10862" t="s">
        <v>3</v>
      </c>
      <c r="E10862">
        <v>24</v>
      </c>
      <c r="F10862" t="s">
        <v>13631</v>
      </c>
      <c r="G10862">
        <v>0.12264627516899999</v>
      </c>
    </row>
    <row r="10863" spans="1:7" x14ac:dyDescent="0.2">
      <c r="A10863" t="str">
        <f t="shared" si="923"/>
        <v>PHB2</v>
      </c>
      <c r="B10863" t="s">
        <v>140</v>
      </c>
      <c r="C10863">
        <v>7079863</v>
      </c>
      <c r="D10863" t="s">
        <v>3</v>
      </c>
      <c r="E10863">
        <v>22</v>
      </c>
      <c r="F10863" t="s">
        <v>13632</v>
      </c>
      <c r="G10863">
        <v>0.72742643182300004</v>
      </c>
    </row>
    <row r="10864" spans="1:7" x14ac:dyDescent="0.2">
      <c r="A10864" t="str">
        <f t="shared" si="923"/>
        <v>PHB2</v>
      </c>
      <c r="B10864" t="s">
        <v>140</v>
      </c>
      <c r="C10864">
        <v>7079849</v>
      </c>
      <c r="D10864" t="s">
        <v>3</v>
      </c>
      <c r="E10864">
        <v>24</v>
      </c>
      <c r="F10864" t="s">
        <v>13633</v>
      </c>
      <c r="G10864">
        <v>0.40285047515099998</v>
      </c>
    </row>
    <row r="10865" spans="1:7" x14ac:dyDescent="0.2">
      <c r="A10865" t="str">
        <f t="shared" si="923"/>
        <v>PHB2</v>
      </c>
      <c r="B10865" t="s">
        <v>140</v>
      </c>
      <c r="C10865">
        <v>7079788</v>
      </c>
      <c r="D10865" t="s">
        <v>3</v>
      </c>
      <c r="E10865">
        <v>23</v>
      </c>
      <c r="F10865" t="s">
        <v>13634</v>
      </c>
      <c r="G10865">
        <v>1.1159569464700001</v>
      </c>
    </row>
    <row r="10866" spans="1:7" x14ac:dyDescent="0.2">
      <c r="A10866" t="str">
        <f t="shared" si="923"/>
        <v>PHB2</v>
      </c>
      <c r="B10866" t="s">
        <v>140</v>
      </c>
      <c r="C10866">
        <v>7079764</v>
      </c>
      <c r="D10866" t="s">
        <v>3</v>
      </c>
      <c r="E10866">
        <v>24</v>
      </c>
      <c r="F10866" t="s">
        <v>13635</v>
      </c>
      <c r="G10866">
        <v>0.66998785106400005</v>
      </c>
    </row>
    <row r="10867" spans="1:7" x14ac:dyDescent="0.2">
      <c r="A10867" t="str">
        <f t="shared" si="923"/>
        <v>PHB2</v>
      </c>
      <c r="B10867" t="s">
        <v>140</v>
      </c>
      <c r="C10867">
        <v>7079702</v>
      </c>
      <c r="D10867" t="s">
        <v>3</v>
      </c>
      <c r="E10867">
        <v>23</v>
      </c>
      <c r="F10867" t="s">
        <v>13636</v>
      </c>
      <c r="G10867">
        <v>0.14819430500899999</v>
      </c>
    </row>
    <row r="10868" spans="1:7" x14ac:dyDescent="0.2">
      <c r="A10868" t="str">
        <f t="shared" si="923"/>
        <v>PHB2</v>
      </c>
      <c r="B10868" t="s">
        <v>140</v>
      </c>
      <c r="C10868">
        <v>7079820</v>
      </c>
      <c r="D10868" t="s">
        <v>8</v>
      </c>
      <c r="E10868">
        <v>22</v>
      </c>
      <c r="F10868" t="s">
        <v>13637</v>
      </c>
      <c r="G10868">
        <v>1.15661662171</v>
      </c>
    </row>
    <row r="10869" spans="1:7" x14ac:dyDescent="0.2">
      <c r="A10869" t="str">
        <f t="shared" si="923"/>
        <v>PHB2</v>
      </c>
      <c r="B10869" t="s">
        <v>140</v>
      </c>
      <c r="C10869">
        <v>7079779</v>
      </c>
      <c r="D10869" t="s">
        <v>8</v>
      </c>
      <c r="E10869">
        <v>24</v>
      </c>
      <c r="F10869" t="s">
        <v>13638</v>
      </c>
      <c r="G10869">
        <v>0.52768257930200002</v>
      </c>
    </row>
    <row r="10870" spans="1:7" x14ac:dyDescent="0.2">
      <c r="A10870" t="str">
        <f t="shared" ref="A10870:A10879" si="924">"PHF20"</f>
        <v>PHF20</v>
      </c>
      <c r="B10870" t="s">
        <v>352</v>
      </c>
      <c r="C10870">
        <v>34359962</v>
      </c>
      <c r="D10870" t="s">
        <v>8</v>
      </c>
      <c r="E10870">
        <v>24</v>
      </c>
      <c r="F10870" t="s">
        <v>13639</v>
      </c>
      <c r="G10870">
        <v>1.0025999889299999</v>
      </c>
    </row>
    <row r="10871" spans="1:7" x14ac:dyDescent="0.2">
      <c r="A10871" t="str">
        <f t="shared" si="924"/>
        <v>PHF20</v>
      </c>
      <c r="B10871" t="s">
        <v>352</v>
      </c>
      <c r="C10871">
        <v>34360160</v>
      </c>
      <c r="D10871" t="s">
        <v>8</v>
      </c>
      <c r="E10871">
        <v>24</v>
      </c>
      <c r="F10871" t="s">
        <v>13640</v>
      </c>
      <c r="G10871">
        <v>0.87335192725800004</v>
      </c>
    </row>
    <row r="10872" spans="1:7" x14ac:dyDescent="0.2">
      <c r="A10872" t="str">
        <f t="shared" si="924"/>
        <v>PHF20</v>
      </c>
      <c r="B10872" t="s">
        <v>352</v>
      </c>
      <c r="C10872">
        <v>34359952</v>
      </c>
      <c r="D10872" t="s">
        <v>3</v>
      </c>
      <c r="E10872">
        <v>24</v>
      </c>
      <c r="F10872" t="s">
        <v>13641</v>
      </c>
      <c r="G10872">
        <v>1.1093519333999999</v>
      </c>
    </row>
    <row r="10873" spans="1:7" x14ac:dyDescent="0.2">
      <c r="A10873" t="str">
        <f t="shared" si="924"/>
        <v>PHF20</v>
      </c>
      <c r="B10873" t="s">
        <v>352</v>
      </c>
      <c r="C10873">
        <v>34360013</v>
      </c>
      <c r="D10873" t="s">
        <v>3</v>
      </c>
      <c r="E10873">
        <v>24</v>
      </c>
      <c r="F10873" t="s">
        <v>13642</v>
      </c>
      <c r="G10873">
        <v>-2.3031357948699999E-2</v>
      </c>
    </row>
    <row r="10874" spans="1:7" x14ac:dyDescent="0.2">
      <c r="A10874" t="str">
        <f t="shared" si="924"/>
        <v>PHF20</v>
      </c>
      <c r="B10874" t="s">
        <v>352</v>
      </c>
      <c r="C10874">
        <v>34360023</v>
      </c>
      <c r="D10874" t="s">
        <v>3</v>
      </c>
      <c r="E10874">
        <v>24</v>
      </c>
      <c r="F10874" t="s">
        <v>13643</v>
      </c>
      <c r="G10874">
        <v>0.11573285028999999</v>
      </c>
    </row>
    <row r="10875" spans="1:7" x14ac:dyDescent="0.2">
      <c r="A10875" t="str">
        <f t="shared" si="924"/>
        <v>PHF20</v>
      </c>
      <c r="B10875" t="s">
        <v>352</v>
      </c>
      <c r="C10875">
        <v>34360095</v>
      </c>
      <c r="D10875" t="s">
        <v>3</v>
      </c>
      <c r="E10875">
        <v>24</v>
      </c>
      <c r="F10875" t="s">
        <v>13644</v>
      </c>
      <c r="G10875">
        <v>0.88804807766799998</v>
      </c>
    </row>
    <row r="10876" spans="1:7" x14ac:dyDescent="0.2">
      <c r="A10876" t="str">
        <f t="shared" si="924"/>
        <v>PHF20</v>
      </c>
      <c r="B10876" t="s">
        <v>352</v>
      </c>
      <c r="C10876">
        <v>34359913</v>
      </c>
      <c r="D10876" t="s">
        <v>8</v>
      </c>
      <c r="E10876">
        <v>22</v>
      </c>
      <c r="F10876" t="s">
        <v>13645</v>
      </c>
      <c r="G10876">
        <v>6.53771374983E-2</v>
      </c>
    </row>
    <row r="10877" spans="1:7" x14ac:dyDescent="0.2">
      <c r="A10877" t="str">
        <f t="shared" si="924"/>
        <v>PHF20</v>
      </c>
      <c r="B10877" t="s">
        <v>352</v>
      </c>
      <c r="C10877">
        <v>34359924</v>
      </c>
      <c r="D10877" t="s">
        <v>8</v>
      </c>
      <c r="E10877">
        <v>23</v>
      </c>
      <c r="F10877" t="s">
        <v>13646</v>
      </c>
      <c r="G10877">
        <v>0.39439633282300002</v>
      </c>
    </row>
    <row r="10878" spans="1:7" x14ac:dyDescent="0.2">
      <c r="A10878" t="str">
        <f t="shared" si="924"/>
        <v>PHF20</v>
      </c>
      <c r="B10878" t="s">
        <v>352</v>
      </c>
      <c r="C10878">
        <v>34359934</v>
      </c>
      <c r="D10878" t="s">
        <v>8</v>
      </c>
      <c r="E10878">
        <v>24</v>
      </c>
      <c r="F10878" t="s">
        <v>13647</v>
      </c>
      <c r="G10878">
        <v>0.60367193024999999</v>
      </c>
    </row>
    <row r="10879" spans="1:7" x14ac:dyDescent="0.2">
      <c r="A10879" t="str">
        <f t="shared" si="924"/>
        <v>PHF20</v>
      </c>
      <c r="B10879" t="s">
        <v>352</v>
      </c>
      <c r="C10879">
        <v>34360109</v>
      </c>
      <c r="D10879" t="s">
        <v>8</v>
      </c>
      <c r="E10879">
        <v>23</v>
      </c>
      <c r="F10879" t="s">
        <v>13648</v>
      </c>
      <c r="G10879">
        <v>0.38689841216400001</v>
      </c>
    </row>
    <row r="10880" spans="1:7" x14ac:dyDescent="0.2">
      <c r="A10880" t="str">
        <f t="shared" ref="A10880:A10889" si="925">"PHF20L1"</f>
        <v>PHF20L1</v>
      </c>
      <c r="B10880" t="s">
        <v>1491</v>
      </c>
      <c r="C10880">
        <v>133788016</v>
      </c>
      <c r="D10880" t="s">
        <v>8</v>
      </c>
      <c r="E10880">
        <v>24</v>
      </c>
      <c r="F10880" t="s">
        <v>13649</v>
      </c>
      <c r="G10880">
        <v>-4.91780575028E-2</v>
      </c>
    </row>
    <row r="10881" spans="1:7" x14ac:dyDescent="0.2">
      <c r="A10881" t="str">
        <f t="shared" si="925"/>
        <v>PHF20L1</v>
      </c>
      <c r="B10881" t="s">
        <v>1491</v>
      </c>
      <c r="C10881">
        <v>133787904</v>
      </c>
      <c r="D10881" t="s">
        <v>8</v>
      </c>
      <c r="E10881">
        <v>23</v>
      </c>
      <c r="F10881" t="s">
        <v>13650</v>
      </c>
      <c r="G10881">
        <v>0.52583966920699998</v>
      </c>
    </row>
    <row r="10882" spans="1:7" x14ac:dyDescent="0.2">
      <c r="A10882" t="str">
        <f t="shared" si="925"/>
        <v>PHF20L1</v>
      </c>
      <c r="B10882" t="s">
        <v>1491</v>
      </c>
      <c r="C10882">
        <v>133788013</v>
      </c>
      <c r="D10882" t="s">
        <v>3</v>
      </c>
      <c r="E10882">
        <v>24</v>
      </c>
      <c r="F10882" t="s">
        <v>13651</v>
      </c>
      <c r="G10882">
        <v>0.22046407284</v>
      </c>
    </row>
    <row r="10883" spans="1:7" x14ac:dyDescent="0.2">
      <c r="A10883" t="str">
        <f t="shared" si="925"/>
        <v>PHF20L1</v>
      </c>
      <c r="B10883" t="s">
        <v>1491</v>
      </c>
      <c r="C10883">
        <v>133787858</v>
      </c>
      <c r="D10883" t="s">
        <v>8</v>
      </c>
      <c r="E10883">
        <v>24</v>
      </c>
      <c r="F10883" t="s">
        <v>13652</v>
      </c>
      <c r="G10883">
        <v>8.8954048970400004E-2</v>
      </c>
    </row>
    <row r="10884" spans="1:7" x14ac:dyDescent="0.2">
      <c r="A10884" t="str">
        <f t="shared" si="925"/>
        <v>PHF20L1</v>
      </c>
      <c r="B10884" t="s">
        <v>1491</v>
      </c>
      <c r="C10884">
        <v>133788113</v>
      </c>
      <c r="D10884" t="s">
        <v>3</v>
      </c>
      <c r="E10884">
        <v>24</v>
      </c>
      <c r="F10884" t="s">
        <v>13653</v>
      </c>
      <c r="G10884">
        <v>-3.3815513516199998E-2</v>
      </c>
    </row>
    <row r="10885" spans="1:7" x14ac:dyDescent="0.2">
      <c r="A10885" t="str">
        <f t="shared" si="925"/>
        <v>PHF20L1</v>
      </c>
      <c r="B10885" t="s">
        <v>1491</v>
      </c>
      <c r="C10885">
        <v>133788065</v>
      </c>
      <c r="D10885" t="s">
        <v>3</v>
      </c>
      <c r="E10885">
        <v>22</v>
      </c>
      <c r="F10885" t="s">
        <v>13654</v>
      </c>
      <c r="G10885">
        <v>2.16408171463</v>
      </c>
    </row>
    <row r="10886" spans="1:7" x14ac:dyDescent="0.2">
      <c r="A10886" t="str">
        <f t="shared" si="925"/>
        <v>PHF20L1</v>
      </c>
      <c r="B10886" t="s">
        <v>1491</v>
      </c>
      <c r="C10886">
        <v>133788003</v>
      </c>
      <c r="D10886" t="s">
        <v>3</v>
      </c>
      <c r="E10886">
        <v>24</v>
      </c>
      <c r="F10886" t="s">
        <v>13655</v>
      </c>
      <c r="G10886">
        <v>0.22400752651700001</v>
      </c>
    </row>
    <row r="10887" spans="1:7" x14ac:dyDescent="0.2">
      <c r="A10887" t="str">
        <f t="shared" si="925"/>
        <v>PHF20L1</v>
      </c>
      <c r="B10887" t="s">
        <v>1491</v>
      </c>
      <c r="C10887">
        <v>133787998</v>
      </c>
      <c r="D10887" t="s">
        <v>3</v>
      </c>
      <c r="E10887">
        <v>22</v>
      </c>
      <c r="F10887" t="s">
        <v>13656</v>
      </c>
      <c r="G10887">
        <v>0.201330317408</v>
      </c>
    </row>
    <row r="10888" spans="1:7" x14ac:dyDescent="0.2">
      <c r="A10888" t="str">
        <f t="shared" si="925"/>
        <v>PHF20L1</v>
      </c>
      <c r="B10888" t="s">
        <v>1491</v>
      </c>
      <c r="C10888">
        <v>133787944</v>
      </c>
      <c r="D10888" t="s">
        <v>3</v>
      </c>
      <c r="E10888">
        <v>24</v>
      </c>
      <c r="F10888" t="s">
        <v>13657</v>
      </c>
      <c r="G10888">
        <v>0.102368989625</v>
      </c>
    </row>
    <row r="10889" spans="1:7" x14ac:dyDescent="0.2">
      <c r="A10889" t="str">
        <f t="shared" si="925"/>
        <v>PHF20L1</v>
      </c>
      <c r="B10889" t="s">
        <v>1491</v>
      </c>
      <c r="C10889">
        <v>133787849</v>
      </c>
      <c r="D10889" t="s">
        <v>3</v>
      </c>
      <c r="E10889">
        <v>24</v>
      </c>
      <c r="F10889" t="s">
        <v>13658</v>
      </c>
      <c r="G10889">
        <v>0.31007861616600002</v>
      </c>
    </row>
    <row r="10890" spans="1:7" x14ac:dyDescent="0.2">
      <c r="A10890" t="str">
        <f t="shared" ref="A10890:A10909" si="926">"PHF21A"</f>
        <v>PHF21A</v>
      </c>
      <c r="B10890" t="s">
        <v>291</v>
      </c>
      <c r="C10890">
        <v>46142302</v>
      </c>
      <c r="D10890" t="s">
        <v>3</v>
      </c>
      <c r="E10890">
        <v>25</v>
      </c>
      <c r="F10890" t="s">
        <v>13659</v>
      </c>
      <c r="G10890">
        <v>0.273363449009</v>
      </c>
    </row>
    <row r="10891" spans="1:7" x14ac:dyDescent="0.2">
      <c r="A10891" t="str">
        <f t="shared" si="926"/>
        <v>PHF21A</v>
      </c>
      <c r="B10891" t="s">
        <v>291</v>
      </c>
      <c r="C10891">
        <v>46142290</v>
      </c>
      <c r="D10891" t="s">
        <v>3</v>
      </c>
      <c r="E10891">
        <v>25</v>
      </c>
      <c r="F10891" t="s">
        <v>13660</v>
      </c>
      <c r="G10891">
        <v>0.325075966148</v>
      </c>
    </row>
    <row r="10892" spans="1:7" x14ac:dyDescent="0.2">
      <c r="A10892" t="str">
        <f t="shared" si="926"/>
        <v>PHF21A</v>
      </c>
      <c r="B10892" t="s">
        <v>291</v>
      </c>
      <c r="C10892">
        <v>46142897</v>
      </c>
      <c r="D10892" t="s">
        <v>8</v>
      </c>
      <c r="E10892">
        <v>25</v>
      </c>
      <c r="F10892" t="s">
        <v>13661</v>
      </c>
      <c r="G10892">
        <v>0.24934521043800001</v>
      </c>
    </row>
    <row r="10893" spans="1:7" x14ac:dyDescent="0.2">
      <c r="A10893" t="str">
        <f t="shared" si="926"/>
        <v>PHF21A</v>
      </c>
      <c r="B10893" t="s">
        <v>291</v>
      </c>
      <c r="C10893">
        <v>46142880</v>
      </c>
      <c r="D10893" t="s">
        <v>8</v>
      </c>
      <c r="E10893">
        <v>24</v>
      </c>
      <c r="F10893" t="s">
        <v>13662</v>
      </c>
      <c r="G10893">
        <v>0.45251207394100001</v>
      </c>
    </row>
    <row r="10894" spans="1:7" x14ac:dyDescent="0.2">
      <c r="A10894" t="str">
        <f t="shared" si="926"/>
        <v>PHF21A</v>
      </c>
      <c r="B10894" t="s">
        <v>291</v>
      </c>
      <c r="C10894">
        <v>46142823</v>
      </c>
      <c r="D10894" t="s">
        <v>8</v>
      </c>
      <c r="E10894">
        <v>25</v>
      </c>
      <c r="F10894" t="s">
        <v>13663</v>
      </c>
      <c r="G10894">
        <v>9.2700417448199998E-2</v>
      </c>
    </row>
    <row r="10895" spans="1:7" x14ac:dyDescent="0.2">
      <c r="A10895" t="str">
        <f t="shared" si="926"/>
        <v>PHF21A</v>
      </c>
      <c r="B10895" t="s">
        <v>291</v>
      </c>
      <c r="C10895">
        <v>46142591</v>
      </c>
      <c r="D10895" t="s">
        <v>8</v>
      </c>
      <c r="E10895">
        <v>25</v>
      </c>
      <c r="F10895" t="s">
        <v>13664</v>
      </c>
      <c r="G10895">
        <v>0.86916997314199995</v>
      </c>
    </row>
    <row r="10896" spans="1:7" x14ac:dyDescent="0.2">
      <c r="A10896" t="str">
        <f t="shared" si="926"/>
        <v>PHF21A</v>
      </c>
      <c r="B10896" t="s">
        <v>291</v>
      </c>
      <c r="C10896">
        <v>46142314</v>
      </c>
      <c r="D10896" t="s">
        <v>3</v>
      </c>
      <c r="E10896">
        <v>25</v>
      </c>
      <c r="F10896" t="s">
        <v>13665</v>
      </c>
      <c r="G10896">
        <v>0.246910016447</v>
      </c>
    </row>
    <row r="10897" spans="1:7" x14ac:dyDescent="0.2">
      <c r="A10897" t="str">
        <f t="shared" si="926"/>
        <v>PHF21A</v>
      </c>
      <c r="B10897" t="s">
        <v>291</v>
      </c>
      <c r="C10897">
        <v>46142529</v>
      </c>
      <c r="D10897" t="s">
        <v>8</v>
      </c>
      <c r="E10897">
        <v>25</v>
      </c>
      <c r="F10897" t="s">
        <v>13666</v>
      </c>
      <c r="G10897">
        <v>0.23408093078</v>
      </c>
    </row>
    <row r="10898" spans="1:7" x14ac:dyDescent="0.2">
      <c r="A10898" t="str">
        <f t="shared" si="926"/>
        <v>PHF21A</v>
      </c>
      <c r="B10898" t="s">
        <v>291</v>
      </c>
      <c r="C10898">
        <v>46142583</v>
      </c>
      <c r="D10898" t="s">
        <v>8</v>
      </c>
      <c r="E10898">
        <v>24</v>
      </c>
      <c r="F10898" t="s">
        <v>13667</v>
      </c>
      <c r="G10898">
        <v>0.693146861266</v>
      </c>
    </row>
    <row r="10899" spans="1:7" x14ac:dyDescent="0.2">
      <c r="A10899" t="str">
        <f t="shared" si="926"/>
        <v>PHF21A</v>
      </c>
      <c r="B10899" t="s">
        <v>291</v>
      </c>
      <c r="C10899">
        <v>46142328</v>
      </c>
      <c r="D10899" t="s">
        <v>3</v>
      </c>
      <c r="E10899">
        <v>24</v>
      </c>
      <c r="F10899" t="s">
        <v>13668</v>
      </c>
      <c r="G10899">
        <v>0.50046226437899999</v>
      </c>
    </row>
    <row r="10900" spans="1:7" x14ac:dyDescent="0.2">
      <c r="A10900" t="str">
        <f t="shared" si="926"/>
        <v>PHF21A</v>
      </c>
      <c r="B10900" t="s">
        <v>291</v>
      </c>
      <c r="C10900">
        <v>46142829</v>
      </c>
      <c r="D10900" t="s">
        <v>3</v>
      </c>
      <c r="E10900">
        <v>26</v>
      </c>
      <c r="F10900" t="s">
        <v>13669</v>
      </c>
      <c r="G10900">
        <v>0.150807449037</v>
      </c>
    </row>
    <row r="10901" spans="1:7" x14ac:dyDescent="0.2">
      <c r="A10901" t="str">
        <f t="shared" si="926"/>
        <v>PHF21A</v>
      </c>
      <c r="B10901" t="s">
        <v>291</v>
      </c>
      <c r="C10901">
        <v>46142865</v>
      </c>
      <c r="D10901" t="s">
        <v>3</v>
      </c>
      <c r="E10901">
        <v>22</v>
      </c>
      <c r="F10901" t="s">
        <v>13670</v>
      </c>
      <c r="G10901">
        <v>0.34409887723499999</v>
      </c>
    </row>
    <row r="10902" spans="1:7" x14ac:dyDescent="0.2">
      <c r="A10902" t="str">
        <f t="shared" si="926"/>
        <v>PHF21A</v>
      </c>
      <c r="B10902" t="s">
        <v>291</v>
      </c>
      <c r="C10902">
        <v>46142942</v>
      </c>
      <c r="D10902" t="s">
        <v>3</v>
      </c>
      <c r="E10902">
        <v>25</v>
      </c>
      <c r="F10902" t="s">
        <v>13671</v>
      </c>
      <c r="G10902">
        <v>1.1268849972799999</v>
      </c>
    </row>
    <row r="10903" spans="1:7" x14ac:dyDescent="0.2">
      <c r="A10903" t="str">
        <f t="shared" si="926"/>
        <v>PHF21A</v>
      </c>
      <c r="B10903" t="s">
        <v>291</v>
      </c>
      <c r="C10903">
        <v>46142971</v>
      </c>
      <c r="D10903" t="s">
        <v>3</v>
      </c>
      <c r="E10903">
        <v>23</v>
      </c>
      <c r="F10903" t="s">
        <v>13672</v>
      </c>
      <c r="G10903">
        <v>0.91250604986799999</v>
      </c>
    </row>
    <row r="10904" spans="1:7" x14ac:dyDescent="0.2">
      <c r="A10904" t="str">
        <f t="shared" si="926"/>
        <v>PHF21A</v>
      </c>
      <c r="B10904" t="s">
        <v>291</v>
      </c>
      <c r="C10904">
        <v>46142976</v>
      </c>
      <c r="D10904" t="s">
        <v>3</v>
      </c>
      <c r="E10904">
        <v>24</v>
      </c>
      <c r="F10904" t="s">
        <v>13673</v>
      </c>
      <c r="G10904">
        <v>0.75754679724200003</v>
      </c>
    </row>
    <row r="10905" spans="1:7" x14ac:dyDescent="0.2">
      <c r="A10905" t="str">
        <f t="shared" si="926"/>
        <v>PHF21A</v>
      </c>
      <c r="B10905" t="s">
        <v>291</v>
      </c>
      <c r="C10905">
        <v>46142986</v>
      </c>
      <c r="D10905" t="s">
        <v>3</v>
      </c>
      <c r="E10905">
        <v>25</v>
      </c>
      <c r="F10905" t="s">
        <v>13674</v>
      </c>
      <c r="G10905">
        <v>6.1199162495300004E-3</v>
      </c>
    </row>
    <row r="10906" spans="1:7" x14ac:dyDescent="0.2">
      <c r="A10906" t="str">
        <f t="shared" si="926"/>
        <v>PHF21A</v>
      </c>
      <c r="B10906" t="s">
        <v>291</v>
      </c>
      <c r="C10906">
        <v>46142998</v>
      </c>
      <c r="D10906" t="s">
        <v>3</v>
      </c>
      <c r="E10906">
        <v>25</v>
      </c>
      <c r="F10906" t="s">
        <v>13675</v>
      </c>
      <c r="G10906">
        <v>0.80057470817800003</v>
      </c>
    </row>
    <row r="10907" spans="1:7" x14ac:dyDescent="0.2">
      <c r="A10907" t="str">
        <f t="shared" si="926"/>
        <v>PHF21A</v>
      </c>
      <c r="B10907" t="s">
        <v>291</v>
      </c>
      <c r="C10907">
        <v>46142509</v>
      </c>
      <c r="D10907" t="s">
        <v>3</v>
      </c>
      <c r="E10907">
        <v>24</v>
      </c>
      <c r="F10907" t="s">
        <v>13676</v>
      </c>
      <c r="G10907">
        <v>9.6010314600999999E-2</v>
      </c>
    </row>
    <row r="10908" spans="1:7" x14ac:dyDescent="0.2">
      <c r="A10908" t="str">
        <f t="shared" si="926"/>
        <v>PHF21A</v>
      </c>
      <c r="B10908" t="s">
        <v>291</v>
      </c>
      <c r="C10908">
        <v>46142515</v>
      </c>
      <c r="D10908" t="s">
        <v>8</v>
      </c>
      <c r="E10908">
        <v>25</v>
      </c>
      <c r="F10908" t="s">
        <v>13677</v>
      </c>
      <c r="G10908">
        <v>0.96060895285299996</v>
      </c>
    </row>
    <row r="10909" spans="1:7" x14ac:dyDescent="0.2">
      <c r="A10909" t="str">
        <f t="shared" si="926"/>
        <v>PHF21A</v>
      </c>
      <c r="B10909" t="s">
        <v>291</v>
      </c>
      <c r="C10909">
        <v>46142498</v>
      </c>
      <c r="D10909" t="s">
        <v>8</v>
      </c>
      <c r="E10909">
        <v>24</v>
      </c>
      <c r="F10909" t="s">
        <v>13678</v>
      </c>
      <c r="G10909">
        <v>0.24320370258999999</v>
      </c>
    </row>
    <row r="10910" spans="1:7" x14ac:dyDescent="0.2">
      <c r="A10910" t="str">
        <f t="shared" ref="A10910:A10919" si="927">"PHF5A"</f>
        <v>PHF5A</v>
      </c>
      <c r="B10910" t="s">
        <v>193</v>
      </c>
      <c r="C10910">
        <v>41864483</v>
      </c>
      <c r="D10910" t="s">
        <v>3</v>
      </c>
      <c r="E10910">
        <v>24</v>
      </c>
      <c r="F10910" t="s">
        <v>13679</v>
      </c>
      <c r="G10910">
        <v>0.66467872511299997</v>
      </c>
    </row>
    <row r="10911" spans="1:7" x14ac:dyDescent="0.2">
      <c r="A10911" t="str">
        <f t="shared" si="927"/>
        <v>PHF5A</v>
      </c>
      <c r="B10911" t="s">
        <v>193</v>
      </c>
      <c r="C10911">
        <v>41864514</v>
      </c>
      <c r="D10911" t="s">
        <v>8</v>
      </c>
      <c r="E10911">
        <v>22</v>
      </c>
      <c r="F10911" t="s">
        <v>13680</v>
      </c>
      <c r="G10911">
        <v>0.52061794057999999</v>
      </c>
    </row>
    <row r="10912" spans="1:7" x14ac:dyDescent="0.2">
      <c r="A10912" t="str">
        <f t="shared" si="927"/>
        <v>PHF5A</v>
      </c>
      <c r="B10912" t="s">
        <v>193</v>
      </c>
      <c r="C10912">
        <v>41864713</v>
      </c>
      <c r="D10912" t="s">
        <v>3</v>
      </c>
      <c r="E10912">
        <v>24</v>
      </c>
      <c r="F10912" t="s">
        <v>13681</v>
      </c>
      <c r="G10912">
        <v>-3.1951590007599999E-2</v>
      </c>
    </row>
    <row r="10913" spans="1:7" x14ac:dyDescent="0.2">
      <c r="A10913" t="str">
        <f t="shared" si="927"/>
        <v>PHF5A</v>
      </c>
      <c r="B10913" t="s">
        <v>193</v>
      </c>
      <c r="C10913">
        <v>41864678</v>
      </c>
      <c r="D10913" t="s">
        <v>3</v>
      </c>
      <c r="E10913">
        <v>24</v>
      </c>
      <c r="F10913" t="s">
        <v>13682</v>
      </c>
      <c r="G10913">
        <v>4.4727746766100002E-2</v>
      </c>
    </row>
    <row r="10914" spans="1:7" x14ac:dyDescent="0.2">
      <c r="A10914" t="str">
        <f t="shared" si="927"/>
        <v>PHF5A</v>
      </c>
      <c r="B10914" t="s">
        <v>193</v>
      </c>
      <c r="C10914">
        <v>41864476</v>
      </c>
      <c r="D10914" t="s">
        <v>3</v>
      </c>
      <c r="E10914">
        <v>24</v>
      </c>
      <c r="F10914" t="s">
        <v>13683</v>
      </c>
      <c r="G10914">
        <v>9.9800918272899997E-2</v>
      </c>
    </row>
    <row r="10915" spans="1:7" x14ac:dyDescent="0.2">
      <c r="A10915" t="str">
        <f t="shared" si="927"/>
        <v>PHF5A</v>
      </c>
      <c r="B10915" t="s">
        <v>193</v>
      </c>
      <c r="C10915">
        <v>41864653</v>
      </c>
      <c r="D10915" t="s">
        <v>3</v>
      </c>
      <c r="E10915">
        <v>24</v>
      </c>
      <c r="F10915" t="s">
        <v>13684</v>
      </c>
      <c r="G10915">
        <v>1.8147033343100001</v>
      </c>
    </row>
    <row r="10916" spans="1:7" x14ac:dyDescent="0.2">
      <c r="A10916" t="str">
        <f t="shared" si="927"/>
        <v>PHF5A</v>
      </c>
      <c r="B10916" t="s">
        <v>193</v>
      </c>
      <c r="C10916">
        <v>41864582</v>
      </c>
      <c r="D10916" t="s">
        <v>3</v>
      </c>
      <c r="E10916">
        <v>24</v>
      </c>
      <c r="F10916" t="s">
        <v>13685</v>
      </c>
      <c r="G10916">
        <v>0.36242031755199999</v>
      </c>
    </row>
    <row r="10917" spans="1:7" x14ac:dyDescent="0.2">
      <c r="A10917" t="str">
        <f t="shared" si="927"/>
        <v>PHF5A</v>
      </c>
      <c r="B10917" t="s">
        <v>193</v>
      </c>
      <c r="C10917">
        <v>41864521</v>
      </c>
      <c r="D10917" t="s">
        <v>3</v>
      </c>
      <c r="E10917">
        <v>24</v>
      </c>
      <c r="F10917" t="s">
        <v>13686</v>
      </c>
      <c r="G10917">
        <v>0.105194840925</v>
      </c>
    </row>
    <row r="10918" spans="1:7" x14ac:dyDescent="0.2">
      <c r="A10918" t="str">
        <f t="shared" si="927"/>
        <v>PHF5A</v>
      </c>
      <c r="B10918" t="s">
        <v>193</v>
      </c>
      <c r="C10918">
        <v>41864457</v>
      </c>
      <c r="D10918" t="s">
        <v>3</v>
      </c>
      <c r="E10918">
        <v>23</v>
      </c>
      <c r="F10918" t="s">
        <v>13687</v>
      </c>
      <c r="G10918">
        <v>0.42954897090100003</v>
      </c>
    </row>
    <row r="10919" spans="1:7" x14ac:dyDescent="0.2">
      <c r="A10919" t="str">
        <f t="shared" si="927"/>
        <v>PHF5A</v>
      </c>
      <c r="B10919" t="s">
        <v>193</v>
      </c>
      <c r="C10919">
        <v>41864671</v>
      </c>
      <c r="D10919" t="s">
        <v>3</v>
      </c>
      <c r="E10919">
        <v>24</v>
      </c>
      <c r="F10919" t="s">
        <v>13688</v>
      </c>
      <c r="G10919">
        <v>2.74224929863E-2</v>
      </c>
    </row>
    <row r="10920" spans="1:7" x14ac:dyDescent="0.2">
      <c r="A10920" t="str">
        <f t="shared" ref="A10920:A10929" si="928">"PHGDH"</f>
        <v>PHGDH</v>
      </c>
      <c r="B10920" t="s">
        <v>35</v>
      </c>
      <c r="C10920">
        <v>120254749</v>
      </c>
      <c r="D10920" t="s">
        <v>3</v>
      </c>
      <c r="E10920">
        <v>24</v>
      </c>
      <c r="F10920" t="s">
        <v>13689</v>
      </c>
      <c r="G10920">
        <v>0.37945530213200002</v>
      </c>
    </row>
    <row r="10921" spans="1:7" x14ac:dyDescent="0.2">
      <c r="A10921" t="str">
        <f t="shared" si="928"/>
        <v>PHGDH</v>
      </c>
      <c r="B10921" t="s">
        <v>35</v>
      </c>
      <c r="C10921">
        <v>120254545</v>
      </c>
      <c r="D10921" t="s">
        <v>8</v>
      </c>
      <c r="E10921">
        <v>25</v>
      </c>
      <c r="F10921" t="s">
        <v>13690</v>
      </c>
      <c r="G10921">
        <v>1.4576261133499999</v>
      </c>
    </row>
    <row r="10922" spans="1:7" x14ac:dyDescent="0.2">
      <c r="A10922" t="str">
        <f t="shared" si="928"/>
        <v>PHGDH</v>
      </c>
      <c r="B10922" t="s">
        <v>35</v>
      </c>
      <c r="C10922">
        <v>120254577</v>
      </c>
      <c r="D10922" t="s">
        <v>8</v>
      </c>
      <c r="E10922">
        <v>24</v>
      </c>
      <c r="F10922" t="s">
        <v>13691</v>
      </c>
      <c r="G10922">
        <v>0.53894323617499995</v>
      </c>
    </row>
    <row r="10923" spans="1:7" x14ac:dyDescent="0.2">
      <c r="A10923" t="str">
        <f t="shared" si="928"/>
        <v>PHGDH</v>
      </c>
      <c r="B10923" t="s">
        <v>35</v>
      </c>
      <c r="C10923">
        <v>120254602</v>
      </c>
      <c r="D10923" t="s">
        <v>8</v>
      </c>
      <c r="E10923">
        <v>23</v>
      </c>
      <c r="F10923" t="s">
        <v>13692</v>
      </c>
      <c r="G10923">
        <v>0.63313391534200003</v>
      </c>
    </row>
    <row r="10924" spans="1:7" x14ac:dyDescent="0.2">
      <c r="A10924" t="str">
        <f t="shared" si="928"/>
        <v>PHGDH</v>
      </c>
      <c r="B10924" t="s">
        <v>35</v>
      </c>
      <c r="C10924">
        <v>120254620</v>
      </c>
      <c r="D10924" t="s">
        <v>8</v>
      </c>
      <c r="E10924">
        <v>25</v>
      </c>
      <c r="F10924" t="s">
        <v>13693</v>
      </c>
      <c r="G10924">
        <v>0.46090418114100001</v>
      </c>
    </row>
    <row r="10925" spans="1:7" x14ac:dyDescent="0.2">
      <c r="A10925" t="str">
        <f t="shared" si="928"/>
        <v>PHGDH</v>
      </c>
      <c r="B10925" t="s">
        <v>35</v>
      </c>
      <c r="C10925">
        <v>120254704</v>
      </c>
      <c r="D10925" t="s">
        <v>8</v>
      </c>
      <c r="E10925">
        <v>24</v>
      </c>
      <c r="F10925" t="s">
        <v>13694</v>
      </c>
      <c r="G10925">
        <v>0.83668503879300005</v>
      </c>
    </row>
    <row r="10926" spans="1:7" x14ac:dyDescent="0.2">
      <c r="A10926" t="str">
        <f t="shared" si="928"/>
        <v>PHGDH</v>
      </c>
      <c r="B10926" t="s">
        <v>35</v>
      </c>
      <c r="C10926">
        <v>120254724</v>
      </c>
      <c r="D10926" t="s">
        <v>8</v>
      </c>
      <c r="E10926">
        <v>25</v>
      </c>
      <c r="F10926" t="s">
        <v>13695</v>
      </c>
      <c r="G10926">
        <v>0.70568884785999997</v>
      </c>
    </row>
    <row r="10927" spans="1:7" x14ac:dyDescent="0.2">
      <c r="A10927" t="str">
        <f t="shared" si="928"/>
        <v>PHGDH</v>
      </c>
      <c r="B10927" t="s">
        <v>35</v>
      </c>
      <c r="C10927">
        <v>120254783</v>
      </c>
      <c r="D10927" t="s">
        <v>8</v>
      </c>
      <c r="E10927">
        <v>25</v>
      </c>
      <c r="F10927" t="s">
        <v>13696</v>
      </c>
      <c r="G10927">
        <v>0.26008796927400002</v>
      </c>
    </row>
    <row r="10928" spans="1:7" x14ac:dyDescent="0.2">
      <c r="A10928" t="str">
        <f t="shared" si="928"/>
        <v>PHGDH</v>
      </c>
      <c r="B10928" t="s">
        <v>35</v>
      </c>
      <c r="C10928">
        <v>120254573</v>
      </c>
      <c r="D10928" t="s">
        <v>3</v>
      </c>
      <c r="E10928">
        <v>25</v>
      </c>
      <c r="F10928" t="s">
        <v>13697</v>
      </c>
      <c r="G10928">
        <v>0.54866162475000002</v>
      </c>
    </row>
    <row r="10929" spans="1:7" x14ac:dyDescent="0.2">
      <c r="A10929" t="str">
        <f t="shared" si="928"/>
        <v>PHGDH</v>
      </c>
      <c r="B10929" t="s">
        <v>35</v>
      </c>
      <c r="C10929">
        <v>120254686</v>
      </c>
      <c r="D10929" t="s">
        <v>3</v>
      </c>
      <c r="E10929">
        <v>25</v>
      </c>
      <c r="F10929" t="s">
        <v>13698</v>
      </c>
      <c r="G10929">
        <v>0.262596867811</v>
      </c>
    </row>
    <row r="10930" spans="1:7" x14ac:dyDescent="0.2">
      <c r="A10930" t="str">
        <f t="shared" ref="A10930:A10939" si="929">"PHLPP1"</f>
        <v>PHLPP1</v>
      </c>
      <c r="B10930" t="s">
        <v>1918</v>
      </c>
      <c r="C10930">
        <v>60382749</v>
      </c>
      <c r="D10930" t="s">
        <v>3</v>
      </c>
      <c r="E10930">
        <v>23</v>
      </c>
      <c r="F10930" t="s">
        <v>13699</v>
      </c>
      <c r="G10930">
        <v>0.75191983701200005</v>
      </c>
    </row>
    <row r="10931" spans="1:7" x14ac:dyDescent="0.2">
      <c r="A10931" t="str">
        <f t="shared" si="929"/>
        <v>PHLPP1</v>
      </c>
      <c r="B10931" t="s">
        <v>1918</v>
      </c>
      <c r="C10931">
        <v>60382791</v>
      </c>
      <c r="D10931" t="s">
        <v>3</v>
      </c>
      <c r="E10931">
        <v>23</v>
      </c>
      <c r="F10931" t="s">
        <v>13700</v>
      </c>
      <c r="G10931">
        <v>0.2226036207</v>
      </c>
    </row>
    <row r="10932" spans="1:7" x14ac:dyDescent="0.2">
      <c r="A10932" t="str">
        <f t="shared" si="929"/>
        <v>PHLPP1</v>
      </c>
      <c r="B10932" t="s">
        <v>1918</v>
      </c>
      <c r="C10932">
        <v>60382816</v>
      </c>
      <c r="D10932" t="s">
        <v>3</v>
      </c>
      <c r="E10932">
        <v>24</v>
      </c>
      <c r="F10932" t="s">
        <v>13701</v>
      </c>
      <c r="G10932">
        <v>1.0263309038199999</v>
      </c>
    </row>
    <row r="10933" spans="1:7" x14ac:dyDescent="0.2">
      <c r="A10933" t="str">
        <f t="shared" si="929"/>
        <v>PHLPP1</v>
      </c>
      <c r="B10933" t="s">
        <v>1918</v>
      </c>
      <c r="C10933">
        <v>60382878</v>
      </c>
      <c r="D10933" t="s">
        <v>3</v>
      </c>
      <c r="E10933">
        <v>24</v>
      </c>
      <c r="F10933" t="s">
        <v>13702</v>
      </c>
      <c r="G10933">
        <v>0.58720855767699998</v>
      </c>
    </row>
    <row r="10934" spans="1:7" x14ac:dyDescent="0.2">
      <c r="A10934" t="str">
        <f t="shared" si="929"/>
        <v>PHLPP1</v>
      </c>
      <c r="B10934" t="s">
        <v>1918</v>
      </c>
      <c r="C10934">
        <v>60382907</v>
      </c>
      <c r="D10934" t="s">
        <v>3</v>
      </c>
      <c r="E10934">
        <v>23</v>
      </c>
      <c r="F10934" t="s">
        <v>13703</v>
      </c>
      <c r="G10934">
        <v>0.42838926298899999</v>
      </c>
    </row>
    <row r="10935" spans="1:7" x14ac:dyDescent="0.2">
      <c r="A10935" t="str">
        <f t="shared" si="929"/>
        <v>PHLPP1</v>
      </c>
      <c r="B10935" t="s">
        <v>1918</v>
      </c>
      <c r="C10935">
        <v>60382923</v>
      </c>
      <c r="D10935" t="s">
        <v>3</v>
      </c>
      <c r="E10935">
        <v>24</v>
      </c>
      <c r="F10935" t="s">
        <v>13704</v>
      </c>
      <c r="G10935">
        <v>0.23707933122300001</v>
      </c>
    </row>
    <row r="10936" spans="1:7" x14ac:dyDescent="0.2">
      <c r="A10936" t="str">
        <f t="shared" si="929"/>
        <v>PHLPP1</v>
      </c>
      <c r="B10936" t="s">
        <v>1918</v>
      </c>
      <c r="C10936">
        <v>60382929</v>
      </c>
      <c r="D10936" t="s">
        <v>3</v>
      </c>
      <c r="E10936">
        <v>24</v>
      </c>
      <c r="F10936" t="s">
        <v>13705</v>
      </c>
      <c r="G10936">
        <v>0.19813399937699999</v>
      </c>
    </row>
    <row r="10937" spans="1:7" x14ac:dyDescent="0.2">
      <c r="A10937" t="str">
        <f t="shared" si="929"/>
        <v>PHLPP1</v>
      </c>
      <c r="B10937" t="s">
        <v>1918</v>
      </c>
      <c r="C10937">
        <v>60382703</v>
      </c>
      <c r="D10937" t="s">
        <v>8</v>
      </c>
      <c r="E10937">
        <v>24</v>
      </c>
      <c r="F10937" t="s">
        <v>13706</v>
      </c>
      <c r="G10937">
        <v>0.46546373360100002</v>
      </c>
    </row>
    <row r="10938" spans="1:7" x14ac:dyDescent="0.2">
      <c r="A10938" t="str">
        <f t="shared" si="929"/>
        <v>PHLPP1</v>
      </c>
      <c r="B10938" t="s">
        <v>1918</v>
      </c>
      <c r="C10938">
        <v>60382780</v>
      </c>
      <c r="D10938" t="s">
        <v>3</v>
      </c>
      <c r="E10938">
        <v>24</v>
      </c>
      <c r="F10938" t="s">
        <v>13707</v>
      </c>
      <c r="G10938">
        <v>0.77844882422499995</v>
      </c>
    </row>
    <row r="10939" spans="1:7" x14ac:dyDescent="0.2">
      <c r="A10939" t="str">
        <f t="shared" si="929"/>
        <v>PHLPP1</v>
      </c>
      <c r="B10939" t="s">
        <v>1918</v>
      </c>
      <c r="C10939">
        <v>60382962</v>
      </c>
      <c r="D10939" t="s">
        <v>8</v>
      </c>
      <c r="E10939">
        <v>23</v>
      </c>
      <c r="F10939" t="s">
        <v>13708</v>
      </c>
      <c r="G10939">
        <v>1.19522027195</v>
      </c>
    </row>
    <row r="10940" spans="1:7" x14ac:dyDescent="0.2">
      <c r="A10940" t="str">
        <f t="shared" ref="A10940:A10949" si="930">"PI4K2B"</f>
        <v>PI4K2B</v>
      </c>
      <c r="B10940" t="s">
        <v>24</v>
      </c>
      <c r="C10940">
        <v>25235662</v>
      </c>
      <c r="D10940" t="s">
        <v>3</v>
      </c>
      <c r="E10940">
        <v>24</v>
      </c>
      <c r="F10940" t="s">
        <v>13709</v>
      </c>
      <c r="G10940">
        <v>1.1942883547400001</v>
      </c>
    </row>
    <row r="10941" spans="1:7" x14ac:dyDescent="0.2">
      <c r="A10941" t="str">
        <f t="shared" si="930"/>
        <v>PI4K2B</v>
      </c>
      <c r="B10941" t="s">
        <v>24</v>
      </c>
      <c r="C10941">
        <v>25235794</v>
      </c>
      <c r="D10941" t="s">
        <v>3</v>
      </c>
      <c r="E10941">
        <v>23</v>
      </c>
      <c r="F10941" t="s">
        <v>13710</v>
      </c>
      <c r="G10941">
        <v>0.28373350996199997</v>
      </c>
    </row>
    <row r="10942" spans="1:7" x14ac:dyDescent="0.2">
      <c r="A10942" t="str">
        <f t="shared" si="930"/>
        <v>PI4K2B</v>
      </c>
      <c r="B10942" t="s">
        <v>24</v>
      </c>
      <c r="C10942">
        <v>25235804</v>
      </c>
      <c r="D10942" t="s">
        <v>3</v>
      </c>
      <c r="E10942">
        <v>23</v>
      </c>
      <c r="F10942" t="s">
        <v>13711</v>
      </c>
      <c r="G10942">
        <v>0.92811512966800003</v>
      </c>
    </row>
    <row r="10943" spans="1:7" x14ac:dyDescent="0.2">
      <c r="A10943" t="str">
        <f t="shared" si="930"/>
        <v>PI4K2B</v>
      </c>
      <c r="B10943" t="s">
        <v>24</v>
      </c>
      <c r="C10943">
        <v>25235607</v>
      </c>
      <c r="D10943" t="s">
        <v>8</v>
      </c>
      <c r="E10943">
        <v>24</v>
      </c>
      <c r="F10943" t="s">
        <v>13712</v>
      </c>
      <c r="G10943">
        <v>0.47811214843099997</v>
      </c>
    </row>
    <row r="10944" spans="1:7" x14ac:dyDescent="0.2">
      <c r="A10944" t="str">
        <f t="shared" si="930"/>
        <v>PI4K2B</v>
      </c>
      <c r="B10944" t="s">
        <v>24</v>
      </c>
      <c r="C10944">
        <v>25235680</v>
      </c>
      <c r="D10944" t="s">
        <v>8</v>
      </c>
      <c r="E10944">
        <v>23</v>
      </c>
      <c r="F10944" t="s">
        <v>13713</v>
      </c>
      <c r="G10944">
        <v>0.813426283611</v>
      </c>
    </row>
    <row r="10945" spans="1:7" x14ac:dyDescent="0.2">
      <c r="A10945" t="str">
        <f t="shared" si="930"/>
        <v>PI4K2B</v>
      </c>
      <c r="B10945" t="s">
        <v>24</v>
      </c>
      <c r="C10945">
        <v>25235696</v>
      </c>
      <c r="D10945" t="s">
        <v>8</v>
      </c>
      <c r="E10945">
        <v>23</v>
      </c>
      <c r="F10945" t="s">
        <v>13714</v>
      </c>
      <c r="G10945">
        <v>0.75486182612899999</v>
      </c>
    </row>
    <row r="10946" spans="1:7" x14ac:dyDescent="0.2">
      <c r="A10946" t="str">
        <f t="shared" si="930"/>
        <v>PI4K2B</v>
      </c>
      <c r="B10946" t="s">
        <v>24</v>
      </c>
      <c r="C10946">
        <v>25235880</v>
      </c>
      <c r="D10946" t="s">
        <v>8</v>
      </c>
      <c r="E10946">
        <v>24</v>
      </c>
      <c r="F10946" t="s">
        <v>13715</v>
      </c>
      <c r="G10946">
        <v>0.87759651558899998</v>
      </c>
    </row>
    <row r="10947" spans="1:7" x14ac:dyDescent="0.2">
      <c r="A10947" t="str">
        <f t="shared" si="930"/>
        <v>PI4K2B</v>
      </c>
      <c r="B10947" t="s">
        <v>24</v>
      </c>
      <c r="C10947">
        <v>25235890</v>
      </c>
      <c r="D10947" t="s">
        <v>8</v>
      </c>
      <c r="E10947">
        <v>23</v>
      </c>
      <c r="F10947" t="s">
        <v>13716</v>
      </c>
      <c r="G10947">
        <v>7.8507396373699995E-2</v>
      </c>
    </row>
    <row r="10948" spans="1:7" x14ac:dyDescent="0.2">
      <c r="A10948" t="str">
        <f t="shared" si="930"/>
        <v>PI4K2B</v>
      </c>
      <c r="B10948" t="s">
        <v>24</v>
      </c>
      <c r="C10948">
        <v>25235551</v>
      </c>
      <c r="D10948" t="s">
        <v>3</v>
      </c>
      <c r="E10948">
        <v>23</v>
      </c>
      <c r="F10948" t="s">
        <v>13717</v>
      </c>
      <c r="G10948">
        <v>0.49010954235400001</v>
      </c>
    </row>
    <row r="10949" spans="1:7" x14ac:dyDescent="0.2">
      <c r="A10949" t="str">
        <f t="shared" si="930"/>
        <v>PI4K2B</v>
      </c>
      <c r="B10949" t="s">
        <v>24</v>
      </c>
      <c r="C10949">
        <v>25235649</v>
      </c>
      <c r="D10949" t="s">
        <v>8</v>
      </c>
      <c r="E10949">
        <v>24</v>
      </c>
      <c r="F10949" t="s">
        <v>13718</v>
      </c>
      <c r="G10949">
        <v>0.232952404896</v>
      </c>
    </row>
    <row r="10950" spans="1:7" x14ac:dyDescent="0.2">
      <c r="A10950" t="str">
        <f t="shared" ref="A10950:A10959" si="931">"PIGF"</f>
        <v>PIGF</v>
      </c>
      <c r="B10950" t="s">
        <v>161</v>
      </c>
      <c r="C10950">
        <v>46844054</v>
      </c>
      <c r="D10950" t="s">
        <v>8</v>
      </c>
      <c r="E10950">
        <v>22</v>
      </c>
      <c r="F10950" t="s">
        <v>13719</v>
      </c>
      <c r="G10950">
        <v>0.47974079515399998</v>
      </c>
    </row>
    <row r="10951" spans="1:7" x14ac:dyDescent="0.2">
      <c r="A10951" t="str">
        <f t="shared" si="931"/>
        <v>PIGF</v>
      </c>
      <c r="B10951" t="s">
        <v>161</v>
      </c>
      <c r="C10951">
        <v>46844007</v>
      </c>
      <c r="D10951" t="s">
        <v>3</v>
      </c>
      <c r="E10951">
        <v>23</v>
      </c>
      <c r="F10951" t="s">
        <v>13720</v>
      </c>
      <c r="G10951">
        <v>0.816416244156</v>
      </c>
    </row>
    <row r="10952" spans="1:7" x14ac:dyDescent="0.2">
      <c r="A10952" t="str">
        <f t="shared" si="931"/>
        <v>PIGF</v>
      </c>
      <c r="B10952" t="s">
        <v>161</v>
      </c>
      <c r="C10952">
        <v>46844192</v>
      </c>
      <c r="D10952" t="s">
        <v>8</v>
      </c>
      <c r="E10952">
        <v>24</v>
      </c>
      <c r="F10952" t="s">
        <v>13721</v>
      </c>
      <c r="G10952">
        <v>0.30631661024099999</v>
      </c>
    </row>
    <row r="10953" spans="1:7" x14ac:dyDescent="0.2">
      <c r="A10953" t="str">
        <f t="shared" si="931"/>
        <v>PIGF</v>
      </c>
      <c r="B10953" t="s">
        <v>161</v>
      </c>
      <c r="C10953">
        <v>46844162</v>
      </c>
      <c r="D10953" t="s">
        <v>8</v>
      </c>
      <c r="E10953">
        <v>24</v>
      </c>
      <c r="F10953" t="s">
        <v>13722</v>
      </c>
      <c r="G10953">
        <v>1.0815008338000001</v>
      </c>
    </row>
    <row r="10954" spans="1:7" x14ac:dyDescent="0.2">
      <c r="A10954" t="str">
        <f t="shared" si="931"/>
        <v>PIGF</v>
      </c>
      <c r="B10954" t="s">
        <v>161</v>
      </c>
      <c r="C10954">
        <v>46844101</v>
      </c>
      <c r="D10954" t="s">
        <v>8</v>
      </c>
      <c r="E10954">
        <v>24</v>
      </c>
      <c r="F10954" t="s">
        <v>13723</v>
      </c>
      <c r="G10954">
        <v>-1.34886186563E-2</v>
      </c>
    </row>
    <row r="10955" spans="1:7" x14ac:dyDescent="0.2">
      <c r="A10955" t="str">
        <f t="shared" si="931"/>
        <v>PIGF</v>
      </c>
      <c r="B10955" t="s">
        <v>161</v>
      </c>
      <c r="C10955">
        <v>46844023</v>
      </c>
      <c r="D10955" t="s">
        <v>3</v>
      </c>
      <c r="E10955">
        <v>23</v>
      </c>
      <c r="F10955" t="s">
        <v>13724</v>
      </c>
      <c r="G10955">
        <v>-5.84650332043E-2</v>
      </c>
    </row>
    <row r="10956" spans="1:7" x14ac:dyDescent="0.2">
      <c r="A10956" t="str">
        <f t="shared" si="931"/>
        <v>PIGF</v>
      </c>
      <c r="B10956" t="s">
        <v>161</v>
      </c>
      <c r="C10956">
        <v>46844214</v>
      </c>
      <c r="D10956" t="s">
        <v>3</v>
      </c>
      <c r="E10956">
        <v>22</v>
      </c>
      <c r="F10956" t="s">
        <v>13725</v>
      </c>
      <c r="G10956">
        <v>3.7776275289499998E-2</v>
      </c>
    </row>
    <row r="10957" spans="1:7" x14ac:dyDescent="0.2">
      <c r="A10957" t="str">
        <f t="shared" si="931"/>
        <v>PIGF</v>
      </c>
      <c r="B10957" t="s">
        <v>161</v>
      </c>
      <c r="C10957">
        <v>46844084</v>
      </c>
      <c r="D10957" t="s">
        <v>3</v>
      </c>
      <c r="E10957">
        <v>24</v>
      </c>
      <c r="F10957" t="s">
        <v>13726</v>
      </c>
      <c r="G10957">
        <v>0.58647626181400003</v>
      </c>
    </row>
    <row r="10958" spans="1:7" x14ac:dyDescent="0.2">
      <c r="A10958" t="str">
        <f t="shared" si="931"/>
        <v>PIGF</v>
      </c>
      <c r="B10958" t="s">
        <v>161</v>
      </c>
      <c r="C10958">
        <v>46844076</v>
      </c>
      <c r="D10958" t="s">
        <v>8</v>
      </c>
      <c r="E10958">
        <v>23</v>
      </c>
      <c r="F10958" t="s">
        <v>13727</v>
      </c>
      <c r="G10958">
        <v>0.864392442787</v>
      </c>
    </row>
    <row r="10959" spans="1:7" x14ac:dyDescent="0.2">
      <c r="A10959" t="str">
        <f t="shared" si="931"/>
        <v>PIGF</v>
      </c>
      <c r="B10959" t="s">
        <v>161</v>
      </c>
      <c r="C10959">
        <v>46844151</v>
      </c>
      <c r="D10959" t="s">
        <v>3</v>
      </c>
      <c r="E10959">
        <v>22</v>
      </c>
      <c r="F10959" t="s">
        <v>13728</v>
      </c>
      <c r="G10959">
        <v>1.0541067234099999</v>
      </c>
    </row>
    <row r="10960" spans="1:7" x14ac:dyDescent="0.2">
      <c r="A10960" t="str">
        <f t="shared" ref="A10960:A10969" si="932">"PIGO"</f>
        <v>PIGO</v>
      </c>
      <c r="B10960" t="s">
        <v>15</v>
      </c>
      <c r="C10960">
        <v>35096484</v>
      </c>
      <c r="D10960" t="s">
        <v>8</v>
      </c>
      <c r="E10960">
        <v>24</v>
      </c>
      <c r="F10960" t="s">
        <v>13729</v>
      </c>
      <c r="G10960">
        <v>0.71854059435700002</v>
      </c>
    </row>
    <row r="10961" spans="1:7" x14ac:dyDescent="0.2">
      <c r="A10961" t="str">
        <f t="shared" si="932"/>
        <v>PIGO</v>
      </c>
      <c r="B10961" t="s">
        <v>15</v>
      </c>
      <c r="C10961">
        <v>35096572</v>
      </c>
      <c r="D10961" t="s">
        <v>8</v>
      </c>
      <c r="E10961">
        <v>23</v>
      </c>
      <c r="F10961" t="s">
        <v>13730</v>
      </c>
      <c r="G10961">
        <v>-5.0061203406600002E-2</v>
      </c>
    </row>
    <row r="10962" spans="1:7" x14ac:dyDescent="0.2">
      <c r="A10962" t="str">
        <f t="shared" si="932"/>
        <v>PIGO</v>
      </c>
      <c r="B10962" t="s">
        <v>15</v>
      </c>
      <c r="C10962">
        <v>35096386</v>
      </c>
      <c r="D10962" t="s">
        <v>3</v>
      </c>
      <c r="E10962">
        <v>24</v>
      </c>
      <c r="F10962" t="s">
        <v>13731</v>
      </c>
      <c r="G10962">
        <v>0.93381604474299995</v>
      </c>
    </row>
    <row r="10963" spans="1:7" x14ac:dyDescent="0.2">
      <c r="A10963" t="str">
        <f t="shared" si="932"/>
        <v>PIGO</v>
      </c>
      <c r="B10963" t="s">
        <v>15</v>
      </c>
      <c r="C10963">
        <v>35096408</v>
      </c>
      <c r="D10963" t="s">
        <v>3</v>
      </c>
      <c r="E10963">
        <v>22</v>
      </c>
      <c r="F10963" t="s">
        <v>13732</v>
      </c>
      <c r="G10963">
        <v>1.09559866478</v>
      </c>
    </row>
    <row r="10964" spans="1:7" x14ac:dyDescent="0.2">
      <c r="A10964" t="str">
        <f t="shared" si="932"/>
        <v>PIGO</v>
      </c>
      <c r="B10964" t="s">
        <v>15</v>
      </c>
      <c r="C10964">
        <v>35096352</v>
      </c>
      <c r="D10964" t="s">
        <v>3</v>
      </c>
      <c r="E10964">
        <v>24</v>
      </c>
      <c r="F10964" t="s">
        <v>13733</v>
      </c>
      <c r="G10964">
        <v>0.80903941567799997</v>
      </c>
    </row>
    <row r="10965" spans="1:7" x14ac:dyDescent="0.2">
      <c r="A10965" t="str">
        <f t="shared" si="932"/>
        <v>PIGO</v>
      </c>
      <c r="B10965" t="s">
        <v>15</v>
      </c>
      <c r="C10965">
        <v>35096342</v>
      </c>
      <c r="D10965" t="s">
        <v>8</v>
      </c>
      <c r="E10965">
        <v>23</v>
      </c>
      <c r="F10965" t="s">
        <v>13734</v>
      </c>
      <c r="G10965">
        <v>0.247245624055</v>
      </c>
    </row>
    <row r="10966" spans="1:7" x14ac:dyDescent="0.2">
      <c r="A10966" t="str">
        <f t="shared" si="932"/>
        <v>PIGO</v>
      </c>
      <c r="B10966" t="s">
        <v>15</v>
      </c>
      <c r="C10966">
        <v>35096383</v>
      </c>
      <c r="D10966" t="s">
        <v>8</v>
      </c>
      <c r="E10966">
        <v>22</v>
      </c>
      <c r="F10966" t="s">
        <v>13735</v>
      </c>
      <c r="G10966">
        <v>0.68499349275599997</v>
      </c>
    </row>
    <row r="10967" spans="1:7" x14ac:dyDescent="0.2">
      <c r="A10967" t="str">
        <f t="shared" si="932"/>
        <v>PIGO</v>
      </c>
      <c r="B10967" t="s">
        <v>15</v>
      </c>
      <c r="C10967">
        <v>35096402</v>
      </c>
      <c r="D10967" t="s">
        <v>8</v>
      </c>
      <c r="E10967">
        <v>24</v>
      </c>
      <c r="F10967" t="s">
        <v>13736</v>
      </c>
      <c r="G10967">
        <v>0.97058529048200004</v>
      </c>
    </row>
    <row r="10968" spans="1:7" x14ac:dyDescent="0.2">
      <c r="A10968" t="str">
        <f t="shared" si="932"/>
        <v>PIGO</v>
      </c>
      <c r="B10968" t="s">
        <v>15</v>
      </c>
      <c r="C10968">
        <v>35096474</v>
      </c>
      <c r="D10968" t="s">
        <v>8</v>
      </c>
      <c r="E10968">
        <v>22</v>
      </c>
      <c r="F10968" t="s">
        <v>13737</v>
      </c>
      <c r="G10968">
        <v>0.75259910575199995</v>
      </c>
    </row>
    <row r="10969" spans="1:7" x14ac:dyDescent="0.2">
      <c r="A10969" t="str">
        <f t="shared" si="932"/>
        <v>PIGO</v>
      </c>
      <c r="B10969" t="s">
        <v>15</v>
      </c>
      <c r="C10969">
        <v>35096443</v>
      </c>
      <c r="D10969" t="s">
        <v>3</v>
      </c>
      <c r="E10969">
        <v>23</v>
      </c>
      <c r="F10969" t="s">
        <v>13738</v>
      </c>
      <c r="G10969">
        <v>0.23160464127200001</v>
      </c>
    </row>
    <row r="10970" spans="1:7" x14ac:dyDescent="0.2">
      <c r="A10970" t="str">
        <f t="shared" ref="A10970:A10979" si="933">"PITRM1"</f>
        <v>PITRM1</v>
      </c>
      <c r="B10970" t="s">
        <v>372</v>
      </c>
      <c r="C10970">
        <v>3214785</v>
      </c>
      <c r="D10970" t="s">
        <v>3</v>
      </c>
      <c r="E10970">
        <v>24</v>
      </c>
      <c r="F10970" t="s">
        <v>13739</v>
      </c>
      <c r="G10970">
        <v>0.55695393088900003</v>
      </c>
    </row>
    <row r="10971" spans="1:7" x14ac:dyDescent="0.2">
      <c r="A10971" t="str">
        <f t="shared" si="933"/>
        <v>PITRM1</v>
      </c>
      <c r="B10971" t="s">
        <v>372</v>
      </c>
      <c r="C10971">
        <v>3214843</v>
      </c>
      <c r="D10971" t="s">
        <v>8</v>
      </c>
      <c r="E10971">
        <v>24</v>
      </c>
      <c r="F10971" t="s">
        <v>13740</v>
      </c>
      <c r="G10971">
        <v>0.53224655596699999</v>
      </c>
    </row>
    <row r="10972" spans="1:7" x14ac:dyDescent="0.2">
      <c r="A10972" t="str">
        <f t="shared" si="933"/>
        <v>PITRM1</v>
      </c>
      <c r="B10972" t="s">
        <v>372</v>
      </c>
      <c r="C10972">
        <v>3214998</v>
      </c>
      <c r="D10972" t="s">
        <v>3</v>
      </c>
      <c r="E10972">
        <v>23</v>
      </c>
      <c r="F10972" t="s">
        <v>13741</v>
      </c>
      <c r="G10972">
        <v>0.94915771516900005</v>
      </c>
    </row>
    <row r="10973" spans="1:7" x14ac:dyDescent="0.2">
      <c r="A10973" t="str">
        <f t="shared" si="933"/>
        <v>PITRM1</v>
      </c>
      <c r="B10973" t="s">
        <v>372</v>
      </c>
      <c r="C10973">
        <v>3214958</v>
      </c>
      <c r="D10973" t="s">
        <v>3</v>
      </c>
      <c r="E10973">
        <v>23</v>
      </c>
      <c r="F10973" t="s">
        <v>13742</v>
      </c>
      <c r="G10973">
        <v>0.89414955155099995</v>
      </c>
    </row>
    <row r="10974" spans="1:7" x14ac:dyDescent="0.2">
      <c r="A10974" t="str">
        <f t="shared" si="933"/>
        <v>PITRM1</v>
      </c>
      <c r="B10974" t="s">
        <v>372</v>
      </c>
      <c r="C10974">
        <v>3214950</v>
      </c>
      <c r="D10974" t="s">
        <v>3</v>
      </c>
      <c r="E10974">
        <v>24</v>
      </c>
      <c r="F10974" t="s">
        <v>13743</v>
      </c>
      <c r="G10974">
        <v>0.109897227877</v>
      </c>
    </row>
    <row r="10975" spans="1:7" x14ac:dyDescent="0.2">
      <c r="A10975" t="str">
        <f t="shared" si="933"/>
        <v>PITRM1</v>
      </c>
      <c r="B10975" t="s">
        <v>372</v>
      </c>
      <c r="C10975">
        <v>3214891</v>
      </c>
      <c r="D10975" t="s">
        <v>3</v>
      </c>
      <c r="E10975">
        <v>22</v>
      </c>
      <c r="F10975" t="s">
        <v>13744</v>
      </c>
      <c r="G10975">
        <v>1.02595661136</v>
      </c>
    </row>
    <row r="10976" spans="1:7" x14ac:dyDescent="0.2">
      <c r="A10976" t="str">
        <f t="shared" si="933"/>
        <v>PITRM1</v>
      </c>
      <c r="B10976" t="s">
        <v>372</v>
      </c>
      <c r="C10976">
        <v>3214872</v>
      </c>
      <c r="D10976" t="s">
        <v>3</v>
      </c>
      <c r="E10976">
        <v>24</v>
      </c>
      <c r="F10976" t="s">
        <v>13745</v>
      </c>
      <c r="G10976">
        <v>2.19861848392E-2</v>
      </c>
    </row>
    <row r="10977" spans="1:7" x14ac:dyDescent="0.2">
      <c r="A10977" t="str">
        <f t="shared" si="933"/>
        <v>PITRM1</v>
      </c>
      <c r="B10977" t="s">
        <v>372</v>
      </c>
      <c r="C10977">
        <v>3214865</v>
      </c>
      <c r="D10977" t="s">
        <v>3</v>
      </c>
      <c r="E10977">
        <v>24</v>
      </c>
      <c r="F10977" t="s">
        <v>13746</v>
      </c>
      <c r="G10977">
        <v>1.02488567348</v>
      </c>
    </row>
    <row r="10978" spans="1:7" x14ac:dyDescent="0.2">
      <c r="A10978" t="str">
        <f t="shared" si="933"/>
        <v>PITRM1</v>
      </c>
      <c r="B10978" t="s">
        <v>372</v>
      </c>
      <c r="C10978">
        <v>3214808</v>
      </c>
      <c r="D10978" t="s">
        <v>3</v>
      </c>
      <c r="E10978">
        <v>24</v>
      </c>
      <c r="F10978" t="s">
        <v>13747</v>
      </c>
      <c r="G10978">
        <v>0.25652042133699998</v>
      </c>
    </row>
    <row r="10979" spans="1:7" x14ac:dyDescent="0.2">
      <c r="A10979" t="str">
        <f t="shared" si="933"/>
        <v>PITRM1</v>
      </c>
      <c r="B10979" t="s">
        <v>372</v>
      </c>
      <c r="C10979">
        <v>3214754</v>
      </c>
      <c r="D10979" t="s">
        <v>8</v>
      </c>
      <c r="E10979">
        <v>23</v>
      </c>
      <c r="F10979" t="s">
        <v>13748</v>
      </c>
      <c r="G10979">
        <v>9.3087162424299999E-2</v>
      </c>
    </row>
    <row r="10980" spans="1:7" x14ac:dyDescent="0.2">
      <c r="A10980" t="str">
        <f t="shared" ref="A10980:A10999" si="934">"PKM"</f>
        <v>PKM</v>
      </c>
      <c r="B10980" t="s">
        <v>514</v>
      </c>
      <c r="C10980">
        <v>72523461</v>
      </c>
      <c r="D10980" t="s">
        <v>8</v>
      </c>
      <c r="E10980">
        <v>27</v>
      </c>
      <c r="F10980" t="s">
        <v>13749</v>
      </c>
      <c r="G10980">
        <v>0.74885323434999995</v>
      </c>
    </row>
    <row r="10981" spans="1:7" x14ac:dyDescent="0.2">
      <c r="A10981" t="str">
        <f t="shared" si="934"/>
        <v>PKM</v>
      </c>
      <c r="B10981" t="s">
        <v>514</v>
      </c>
      <c r="C10981">
        <v>72523415</v>
      </c>
      <c r="D10981" t="s">
        <v>3</v>
      </c>
      <c r="E10981">
        <v>25</v>
      </c>
      <c r="F10981" t="s">
        <v>13750</v>
      </c>
      <c r="G10981">
        <v>1.12044679618</v>
      </c>
    </row>
    <row r="10982" spans="1:7" x14ac:dyDescent="0.2">
      <c r="A10982" t="str">
        <f t="shared" si="934"/>
        <v>PKM</v>
      </c>
      <c r="B10982" t="s">
        <v>514</v>
      </c>
      <c r="C10982">
        <v>72521785</v>
      </c>
      <c r="D10982" t="s">
        <v>3</v>
      </c>
      <c r="E10982">
        <v>24</v>
      </c>
      <c r="F10982" t="s">
        <v>13751</v>
      </c>
      <c r="G10982">
        <v>-5.47868251484E-3</v>
      </c>
    </row>
    <row r="10983" spans="1:7" x14ac:dyDescent="0.2">
      <c r="A10983" t="str">
        <f t="shared" si="934"/>
        <v>PKM</v>
      </c>
      <c r="B10983" t="s">
        <v>514</v>
      </c>
      <c r="C10983">
        <v>72521794</v>
      </c>
      <c r="D10983" t="s">
        <v>3</v>
      </c>
      <c r="E10983">
        <v>25</v>
      </c>
      <c r="F10983" t="s">
        <v>13752</v>
      </c>
      <c r="G10983">
        <v>-5.06247504731E-2</v>
      </c>
    </row>
    <row r="10984" spans="1:7" x14ac:dyDescent="0.2">
      <c r="A10984" t="str">
        <f t="shared" si="934"/>
        <v>PKM</v>
      </c>
      <c r="B10984" t="s">
        <v>514</v>
      </c>
      <c r="C10984">
        <v>72521819</v>
      </c>
      <c r="D10984" t="s">
        <v>3</v>
      </c>
      <c r="E10984">
        <v>24</v>
      </c>
      <c r="F10984" t="s">
        <v>13753</v>
      </c>
      <c r="G10984">
        <v>2.8435045129100001E-2</v>
      </c>
    </row>
    <row r="10985" spans="1:7" x14ac:dyDescent="0.2">
      <c r="A10985" t="str">
        <f t="shared" si="934"/>
        <v>PKM</v>
      </c>
      <c r="B10985" t="s">
        <v>514</v>
      </c>
      <c r="C10985">
        <v>72521956</v>
      </c>
      <c r="D10985" t="s">
        <v>3</v>
      </c>
      <c r="E10985">
        <v>24</v>
      </c>
      <c r="F10985" t="s">
        <v>13754</v>
      </c>
      <c r="G10985">
        <v>1.30154952434E-2</v>
      </c>
    </row>
    <row r="10986" spans="1:7" x14ac:dyDescent="0.2">
      <c r="A10986" t="str">
        <f t="shared" si="934"/>
        <v>PKM</v>
      </c>
      <c r="B10986" t="s">
        <v>514</v>
      </c>
      <c r="C10986">
        <v>72521969</v>
      </c>
      <c r="D10986" t="s">
        <v>3</v>
      </c>
      <c r="E10986">
        <v>23</v>
      </c>
      <c r="F10986" t="s">
        <v>13755</v>
      </c>
      <c r="G10986">
        <v>2.80809128266E-2</v>
      </c>
    </row>
    <row r="10987" spans="1:7" x14ac:dyDescent="0.2">
      <c r="A10987" t="str">
        <f t="shared" si="934"/>
        <v>PKM</v>
      </c>
      <c r="B10987" t="s">
        <v>514</v>
      </c>
      <c r="C10987">
        <v>72521987</v>
      </c>
      <c r="D10987" t="s">
        <v>3</v>
      </c>
      <c r="E10987">
        <v>25</v>
      </c>
      <c r="F10987" t="s">
        <v>13756</v>
      </c>
      <c r="G10987">
        <v>0.215280883216</v>
      </c>
    </row>
    <row r="10988" spans="1:7" x14ac:dyDescent="0.2">
      <c r="A10988" t="str">
        <f t="shared" si="934"/>
        <v>PKM</v>
      </c>
      <c r="B10988" t="s">
        <v>514</v>
      </c>
      <c r="C10988">
        <v>72521994</v>
      </c>
      <c r="D10988" t="s">
        <v>3</v>
      </c>
      <c r="E10988">
        <v>24</v>
      </c>
      <c r="F10988" t="s">
        <v>13757</v>
      </c>
      <c r="G10988">
        <v>-4.9191389388499998E-2</v>
      </c>
    </row>
    <row r="10989" spans="1:7" x14ac:dyDescent="0.2">
      <c r="A10989" t="str">
        <f t="shared" si="934"/>
        <v>PKM</v>
      </c>
      <c r="B10989" t="s">
        <v>514</v>
      </c>
      <c r="C10989">
        <v>72523385</v>
      </c>
      <c r="D10989" t="s">
        <v>3</v>
      </c>
      <c r="E10989">
        <v>23</v>
      </c>
      <c r="F10989" t="s">
        <v>13758</v>
      </c>
      <c r="G10989">
        <v>1.11158441201</v>
      </c>
    </row>
    <row r="10990" spans="1:7" x14ac:dyDescent="0.2">
      <c r="A10990" t="str">
        <f t="shared" si="934"/>
        <v>PKM</v>
      </c>
      <c r="B10990" t="s">
        <v>514</v>
      </c>
      <c r="C10990">
        <v>72523439</v>
      </c>
      <c r="D10990" t="s">
        <v>3</v>
      </c>
      <c r="E10990">
        <v>26</v>
      </c>
      <c r="F10990" t="s">
        <v>13759</v>
      </c>
      <c r="G10990">
        <v>0.16950993946000001</v>
      </c>
    </row>
    <row r="10991" spans="1:7" x14ac:dyDescent="0.2">
      <c r="A10991" t="str">
        <f t="shared" si="934"/>
        <v>PKM</v>
      </c>
      <c r="B10991" t="s">
        <v>514</v>
      </c>
      <c r="C10991">
        <v>72523425</v>
      </c>
      <c r="D10991" t="s">
        <v>8</v>
      </c>
      <c r="E10991">
        <v>25</v>
      </c>
      <c r="F10991" t="s">
        <v>13760</v>
      </c>
      <c r="G10991">
        <v>-1.36173869316E-3</v>
      </c>
    </row>
    <row r="10992" spans="1:7" x14ac:dyDescent="0.2">
      <c r="A10992" t="str">
        <f t="shared" si="934"/>
        <v>PKM</v>
      </c>
      <c r="B10992" t="s">
        <v>514</v>
      </c>
      <c r="C10992">
        <v>72523455</v>
      </c>
      <c r="D10992" t="s">
        <v>3</v>
      </c>
      <c r="E10992">
        <v>27</v>
      </c>
      <c r="F10992" t="s">
        <v>13761</v>
      </c>
      <c r="G10992">
        <v>0.307477194058</v>
      </c>
    </row>
    <row r="10993" spans="1:7" x14ac:dyDescent="0.2">
      <c r="A10993" t="str">
        <f t="shared" si="934"/>
        <v>PKM</v>
      </c>
      <c r="B10993" t="s">
        <v>514</v>
      </c>
      <c r="C10993">
        <v>72523468</v>
      </c>
      <c r="D10993" t="s">
        <v>3</v>
      </c>
      <c r="E10993">
        <v>25</v>
      </c>
      <c r="F10993" t="s">
        <v>13762</v>
      </c>
      <c r="G10993">
        <v>0.589724221662</v>
      </c>
    </row>
    <row r="10994" spans="1:7" x14ac:dyDescent="0.2">
      <c r="A10994" t="str">
        <f t="shared" si="934"/>
        <v>PKM</v>
      </c>
      <c r="B10994" t="s">
        <v>514</v>
      </c>
      <c r="C10994">
        <v>72521851</v>
      </c>
      <c r="D10994" t="s">
        <v>8</v>
      </c>
      <c r="E10994">
        <v>25</v>
      </c>
      <c r="F10994" t="s">
        <v>13763</v>
      </c>
      <c r="G10994">
        <v>-7.9729523619500003E-2</v>
      </c>
    </row>
    <row r="10995" spans="1:7" x14ac:dyDescent="0.2">
      <c r="A10995" t="str">
        <f t="shared" si="934"/>
        <v>PKM</v>
      </c>
      <c r="B10995" t="s">
        <v>514</v>
      </c>
      <c r="C10995">
        <v>72521875</v>
      </c>
      <c r="D10995" t="s">
        <v>8</v>
      </c>
      <c r="E10995">
        <v>25</v>
      </c>
      <c r="F10995" t="s">
        <v>13764</v>
      </c>
      <c r="G10995">
        <v>0.106809893212</v>
      </c>
    </row>
    <row r="10996" spans="1:7" x14ac:dyDescent="0.2">
      <c r="A10996" t="str">
        <f t="shared" si="934"/>
        <v>PKM</v>
      </c>
      <c r="B10996" t="s">
        <v>514</v>
      </c>
      <c r="C10996">
        <v>72522037</v>
      </c>
      <c r="D10996" t="s">
        <v>8</v>
      </c>
      <c r="E10996">
        <v>24</v>
      </c>
      <c r="F10996" t="s">
        <v>13765</v>
      </c>
      <c r="G10996">
        <v>0.14111753895599999</v>
      </c>
    </row>
    <row r="10997" spans="1:7" x14ac:dyDescent="0.2">
      <c r="A10997" t="str">
        <f t="shared" si="934"/>
        <v>PKM</v>
      </c>
      <c r="B10997" t="s">
        <v>514</v>
      </c>
      <c r="C10997">
        <v>72523420</v>
      </c>
      <c r="D10997" t="s">
        <v>8</v>
      </c>
      <c r="E10997">
        <v>26</v>
      </c>
      <c r="F10997" t="s">
        <v>13766</v>
      </c>
      <c r="G10997">
        <v>0.16293145270500001</v>
      </c>
    </row>
    <row r="10998" spans="1:7" x14ac:dyDescent="0.2">
      <c r="A10998" t="str">
        <f t="shared" si="934"/>
        <v>PKM</v>
      </c>
      <c r="B10998" t="s">
        <v>514</v>
      </c>
      <c r="C10998">
        <v>72523433</v>
      </c>
      <c r="D10998" t="s">
        <v>8</v>
      </c>
      <c r="E10998">
        <v>28</v>
      </c>
      <c r="F10998" t="s">
        <v>13767</v>
      </c>
      <c r="G10998">
        <v>-6.77951134924E-2</v>
      </c>
    </row>
    <row r="10999" spans="1:7" x14ac:dyDescent="0.2">
      <c r="A10999" t="str">
        <f t="shared" si="934"/>
        <v>PKM</v>
      </c>
      <c r="B10999" t="s">
        <v>514</v>
      </c>
      <c r="C10999">
        <v>72523448</v>
      </c>
      <c r="D10999" t="s">
        <v>3</v>
      </c>
      <c r="E10999">
        <v>25</v>
      </c>
      <c r="F10999" t="s">
        <v>13768</v>
      </c>
      <c r="G10999">
        <v>0.76796879180599997</v>
      </c>
    </row>
    <row r="11000" spans="1:7" x14ac:dyDescent="0.2">
      <c r="A11000" t="str">
        <f t="shared" ref="A11000:A11009" si="935">"PLAA"</f>
        <v>PLAA</v>
      </c>
      <c r="B11000" t="s">
        <v>15</v>
      </c>
      <c r="C11000">
        <v>26947200</v>
      </c>
      <c r="D11000" t="s">
        <v>8</v>
      </c>
      <c r="E11000">
        <v>23</v>
      </c>
      <c r="F11000" t="s">
        <v>13769</v>
      </c>
      <c r="G11000">
        <v>0.98801811694599995</v>
      </c>
    </row>
    <row r="11001" spans="1:7" x14ac:dyDescent="0.2">
      <c r="A11001" t="str">
        <f t="shared" si="935"/>
        <v>PLAA</v>
      </c>
      <c r="B11001" t="s">
        <v>15</v>
      </c>
      <c r="C11001">
        <v>26947469</v>
      </c>
      <c r="D11001" t="s">
        <v>8</v>
      </c>
      <c r="E11001">
        <v>24</v>
      </c>
      <c r="F11001" t="s">
        <v>13770</v>
      </c>
      <c r="G11001">
        <v>-6.2778560663399999E-2</v>
      </c>
    </row>
    <row r="11002" spans="1:7" x14ac:dyDescent="0.2">
      <c r="A11002" t="str">
        <f t="shared" si="935"/>
        <v>PLAA</v>
      </c>
      <c r="B11002" t="s">
        <v>15</v>
      </c>
      <c r="C11002">
        <v>26947187</v>
      </c>
      <c r="D11002" t="s">
        <v>8</v>
      </c>
      <c r="E11002">
        <v>24</v>
      </c>
      <c r="F11002" t="s">
        <v>13771</v>
      </c>
      <c r="G11002">
        <v>1.1514518493100001</v>
      </c>
    </row>
    <row r="11003" spans="1:7" x14ac:dyDescent="0.2">
      <c r="A11003" t="str">
        <f t="shared" si="935"/>
        <v>PLAA</v>
      </c>
      <c r="B11003" t="s">
        <v>15</v>
      </c>
      <c r="C11003">
        <v>26947218</v>
      </c>
      <c r="D11003" t="s">
        <v>8</v>
      </c>
      <c r="E11003">
        <v>24</v>
      </c>
      <c r="F11003" t="s">
        <v>13772</v>
      </c>
      <c r="G11003">
        <v>0.43341326077199999</v>
      </c>
    </row>
    <row r="11004" spans="1:7" x14ac:dyDescent="0.2">
      <c r="A11004" t="str">
        <f t="shared" si="935"/>
        <v>PLAA</v>
      </c>
      <c r="B11004" t="s">
        <v>15</v>
      </c>
      <c r="C11004">
        <v>26947192</v>
      </c>
      <c r="D11004" t="s">
        <v>8</v>
      </c>
      <c r="E11004">
        <v>23</v>
      </c>
      <c r="F11004" t="s">
        <v>13773</v>
      </c>
      <c r="G11004">
        <v>0.86053003374399994</v>
      </c>
    </row>
    <row r="11005" spans="1:7" x14ac:dyDescent="0.2">
      <c r="A11005" t="str">
        <f t="shared" si="935"/>
        <v>PLAA</v>
      </c>
      <c r="B11005" t="s">
        <v>15</v>
      </c>
      <c r="C11005">
        <v>26947384</v>
      </c>
      <c r="D11005" t="s">
        <v>3</v>
      </c>
      <c r="E11005">
        <v>23</v>
      </c>
      <c r="F11005" t="s">
        <v>13774</v>
      </c>
      <c r="G11005">
        <v>0.16976758981599999</v>
      </c>
    </row>
    <row r="11006" spans="1:7" x14ac:dyDescent="0.2">
      <c r="A11006" t="str">
        <f t="shared" si="935"/>
        <v>PLAA</v>
      </c>
      <c r="B11006" t="s">
        <v>15</v>
      </c>
      <c r="C11006">
        <v>26947274</v>
      </c>
      <c r="D11006" t="s">
        <v>3</v>
      </c>
      <c r="E11006">
        <v>23</v>
      </c>
      <c r="F11006" t="s">
        <v>9229</v>
      </c>
      <c r="G11006">
        <v>-2.9030406827000001E-2</v>
      </c>
    </row>
    <row r="11007" spans="1:7" x14ac:dyDescent="0.2">
      <c r="A11007" t="str">
        <f t="shared" si="935"/>
        <v>PLAA</v>
      </c>
      <c r="B11007" t="s">
        <v>15</v>
      </c>
      <c r="C11007">
        <v>26947392</v>
      </c>
      <c r="D11007" t="s">
        <v>3</v>
      </c>
      <c r="E11007">
        <v>24</v>
      </c>
      <c r="F11007" t="s">
        <v>13775</v>
      </c>
      <c r="G11007">
        <v>-2.4174721447099999E-2</v>
      </c>
    </row>
    <row r="11008" spans="1:7" x14ac:dyDescent="0.2">
      <c r="A11008" t="str">
        <f t="shared" si="935"/>
        <v>PLAA</v>
      </c>
      <c r="B11008" t="s">
        <v>15</v>
      </c>
      <c r="C11008">
        <v>26947419</v>
      </c>
      <c r="D11008" t="s">
        <v>3</v>
      </c>
      <c r="E11008">
        <v>24</v>
      </c>
      <c r="F11008" t="s">
        <v>13776</v>
      </c>
      <c r="G11008">
        <v>9.5960539131500003E-2</v>
      </c>
    </row>
    <row r="11009" spans="1:7" x14ac:dyDescent="0.2">
      <c r="A11009" t="str">
        <f t="shared" si="935"/>
        <v>PLAA</v>
      </c>
      <c r="B11009" t="s">
        <v>15</v>
      </c>
      <c r="C11009">
        <v>26947425</v>
      </c>
      <c r="D11009" t="s">
        <v>3</v>
      </c>
      <c r="E11009">
        <v>24</v>
      </c>
      <c r="F11009" t="s">
        <v>13777</v>
      </c>
      <c r="G11009">
        <v>0.105665784358</v>
      </c>
    </row>
    <row r="11010" spans="1:7" x14ac:dyDescent="0.2">
      <c r="A11010" t="str">
        <f t="shared" ref="A11010:A11019" si="936">"PLAGL2"</f>
        <v>PLAGL2</v>
      </c>
      <c r="B11010" t="s">
        <v>352</v>
      </c>
      <c r="C11010">
        <v>30795571</v>
      </c>
      <c r="D11010" t="s">
        <v>8</v>
      </c>
      <c r="E11010">
        <v>24</v>
      </c>
      <c r="F11010" t="s">
        <v>13778</v>
      </c>
      <c r="G11010">
        <v>0.63870706462000004</v>
      </c>
    </row>
    <row r="11011" spans="1:7" x14ac:dyDescent="0.2">
      <c r="A11011" t="str">
        <f t="shared" si="936"/>
        <v>PLAGL2</v>
      </c>
      <c r="B11011" t="s">
        <v>352</v>
      </c>
      <c r="C11011">
        <v>30795547</v>
      </c>
      <c r="D11011" t="s">
        <v>8</v>
      </c>
      <c r="E11011">
        <v>23</v>
      </c>
      <c r="F11011" t="s">
        <v>13779</v>
      </c>
      <c r="G11011">
        <v>0.89816142185199999</v>
      </c>
    </row>
    <row r="11012" spans="1:7" x14ac:dyDescent="0.2">
      <c r="A11012" t="str">
        <f t="shared" si="936"/>
        <v>PLAGL2</v>
      </c>
      <c r="B11012" t="s">
        <v>352</v>
      </c>
      <c r="C11012">
        <v>30795526</v>
      </c>
      <c r="D11012" t="s">
        <v>8</v>
      </c>
      <c r="E11012">
        <v>24</v>
      </c>
      <c r="F11012" t="s">
        <v>13780</v>
      </c>
      <c r="G11012">
        <v>0.10332378217</v>
      </c>
    </row>
    <row r="11013" spans="1:7" x14ac:dyDescent="0.2">
      <c r="A11013" t="str">
        <f t="shared" si="936"/>
        <v>PLAGL2</v>
      </c>
      <c r="B11013" t="s">
        <v>352</v>
      </c>
      <c r="C11013">
        <v>30795403</v>
      </c>
      <c r="D11013" t="s">
        <v>3</v>
      </c>
      <c r="E11013">
        <v>24</v>
      </c>
      <c r="F11013" t="s">
        <v>13781</v>
      </c>
      <c r="G11013">
        <v>0.63280803585599998</v>
      </c>
    </row>
    <row r="11014" spans="1:7" x14ac:dyDescent="0.2">
      <c r="A11014" t="str">
        <f t="shared" si="936"/>
        <v>PLAGL2</v>
      </c>
      <c r="B11014" t="s">
        <v>352</v>
      </c>
      <c r="C11014">
        <v>30795432</v>
      </c>
      <c r="D11014" t="s">
        <v>3</v>
      </c>
      <c r="E11014">
        <v>24</v>
      </c>
      <c r="F11014" t="s">
        <v>13782</v>
      </c>
      <c r="G11014">
        <v>0.94610982188100001</v>
      </c>
    </row>
    <row r="11015" spans="1:7" x14ac:dyDescent="0.2">
      <c r="A11015" t="str">
        <f t="shared" si="936"/>
        <v>PLAGL2</v>
      </c>
      <c r="B11015" t="s">
        <v>352</v>
      </c>
      <c r="C11015">
        <v>30795335</v>
      </c>
      <c r="D11015" t="s">
        <v>8</v>
      </c>
      <c r="E11015">
        <v>24</v>
      </c>
      <c r="F11015" t="s">
        <v>13783</v>
      </c>
      <c r="G11015">
        <v>0.94682996052799995</v>
      </c>
    </row>
    <row r="11016" spans="1:7" x14ac:dyDescent="0.2">
      <c r="A11016" t="str">
        <f t="shared" si="936"/>
        <v>PLAGL2</v>
      </c>
      <c r="B11016" t="s">
        <v>352</v>
      </c>
      <c r="C11016">
        <v>30795435</v>
      </c>
      <c r="D11016" t="s">
        <v>8</v>
      </c>
      <c r="E11016">
        <v>24</v>
      </c>
      <c r="F11016" t="s">
        <v>13784</v>
      </c>
      <c r="G11016">
        <v>1.10706021759</v>
      </c>
    </row>
    <row r="11017" spans="1:7" x14ac:dyDescent="0.2">
      <c r="A11017" t="str">
        <f t="shared" si="936"/>
        <v>PLAGL2</v>
      </c>
      <c r="B11017" t="s">
        <v>352</v>
      </c>
      <c r="C11017">
        <v>30795562</v>
      </c>
      <c r="D11017" t="s">
        <v>8</v>
      </c>
      <c r="E11017">
        <v>24</v>
      </c>
      <c r="F11017" t="s">
        <v>13785</v>
      </c>
      <c r="G11017">
        <v>0.20442837433800001</v>
      </c>
    </row>
    <row r="11018" spans="1:7" x14ac:dyDescent="0.2">
      <c r="A11018" t="str">
        <f t="shared" si="936"/>
        <v>PLAGL2</v>
      </c>
      <c r="B11018" t="s">
        <v>352</v>
      </c>
      <c r="C11018">
        <v>30795467</v>
      </c>
      <c r="D11018" t="s">
        <v>8</v>
      </c>
      <c r="E11018">
        <v>24</v>
      </c>
      <c r="F11018" t="s">
        <v>13786</v>
      </c>
      <c r="G11018">
        <v>0.41103067549</v>
      </c>
    </row>
    <row r="11019" spans="1:7" x14ac:dyDescent="0.2">
      <c r="A11019" t="str">
        <f t="shared" si="936"/>
        <v>PLAGL2</v>
      </c>
      <c r="B11019" t="s">
        <v>352</v>
      </c>
      <c r="C11019">
        <v>30795637</v>
      </c>
      <c r="D11019" t="s">
        <v>8</v>
      </c>
      <c r="E11019">
        <v>24</v>
      </c>
      <c r="F11019" t="s">
        <v>13787</v>
      </c>
      <c r="G11019">
        <v>0.19020453208499999</v>
      </c>
    </row>
    <row r="11020" spans="1:7" x14ac:dyDescent="0.2">
      <c r="A11020" t="str">
        <f t="shared" ref="A11020:A11029" si="937">"PLEKHH3"</f>
        <v>PLEKHH3</v>
      </c>
      <c r="B11020" t="s">
        <v>484</v>
      </c>
      <c r="C11020">
        <v>40828867</v>
      </c>
      <c r="D11020" t="s">
        <v>8</v>
      </c>
      <c r="E11020">
        <v>24</v>
      </c>
      <c r="F11020" t="s">
        <v>13788</v>
      </c>
      <c r="G11020">
        <v>0.66008101590299995</v>
      </c>
    </row>
    <row r="11021" spans="1:7" x14ac:dyDescent="0.2">
      <c r="A11021" t="str">
        <f t="shared" si="937"/>
        <v>PLEKHH3</v>
      </c>
      <c r="B11021" t="s">
        <v>484</v>
      </c>
      <c r="C11021">
        <v>40828915</v>
      </c>
      <c r="D11021" t="s">
        <v>8</v>
      </c>
      <c r="E11021">
        <v>23</v>
      </c>
      <c r="F11021" t="s">
        <v>13789</v>
      </c>
      <c r="G11021">
        <v>0.49358721586600002</v>
      </c>
    </row>
    <row r="11022" spans="1:7" x14ac:dyDescent="0.2">
      <c r="A11022" t="str">
        <f t="shared" si="937"/>
        <v>PLEKHH3</v>
      </c>
      <c r="B11022" t="s">
        <v>484</v>
      </c>
      <c r="C11022">
        <v>40828767</v>
      </c>
      <c r="D11022" t="s">
        <v>8</v>
      </c>
      <c r="E11022">
        <v>23</v>
      </c>
      <c r="F11022" t="s">
        <v>13790</v>
      </c>
      <c r="G11022">
        <v>0.245148067719</v>
      </c>
    </row>
    <row r="11023" spans="1:7" x14ac:dyDescent="0.2">
      <c r="A11023" t="str">
        <f t="shared" si="937"/>
        <v>PLEKHH3</v>
      </c>
      <c r="B11023" t="s">
        <v>484</v>
      </c>
      <c r="C11023">
        <v>40828950</v>
      </c>
      <c r="D11023" t="s">
        <v>8</v>
      </c>
      <c r="E11023">
        <v>23</v>
      </c>
      <c r="F11023" t="s">
        <v>13791</v>
      </c>
      <c r="G11023">
        <v>0.53796797576099997</v>
      </c>
    </row>
    <row r="11024" spans="1:7" x14ac:dyDescent="0.2">
      <c r="A11024" t="str">
        <f t="shared" si="937"/>
        <v>PLEKHH3</v>
      </c>
      <c r="B11024" t="s">
        <v>484</v>
      </c>
      <c r="C11024">
        <v>40828947</v>
      </c>
      <c r="D11024" t="s">
        <v>3</v>
      </c>
      <c r="E11024">
        <v>21</v>
      </c>
      <c r="F11024" t="s">
        <v>13792</v>
      </c>
      <c r="G11024">
        <v>0.70548471192399997</v>
      </c>
    </row>
    <row r="11025" spans="1:7" x14ac:dyDescent="0.2">
      <c r="A11025" t="str">
        <f t="shared" si="937"/>
        <v>PLEKHH3</v>
      </c>
      <c r="B11025" t="s">
        <v>484</v>
      </c>
      <c r="C11025">
        <v>40828878</v>
      </c>
      <c r="D11025" t="s">
        <v>3</v>
      </c>
      <c r="E11025">
        <v>24</v>
      </c>
      <c r="F11025" t="s">
        <v>13793</v>
      </c>
      <c r="G11025">
        <v>0.36542712756500001</v>
      </c>
    </row>
    <row r="11026" spans="1:7" x14ac:dyDescent="0.2">
      <c r="A11026" t="str">
        <f t="shared" si="937"/>
        <v>PLEKHH3</v>
      </c>
      <c r="B11026" t="s">
        <v>484</v>
      </c>
      <c r="C11026">
        <v>40828851</v>
      </c>
      <c r="D11026" t="s">
        <v>8</v>
      </c>
      <c r="E11026">
        <v>24</v>
      </c>
      <c r="F11026" t="s">
        <v>13794</v>
      </c>
      <c r="G11026">
        <v>0.55887476703600003</v>
      </c>
    </row>
    <row r="11027" spans="1:7" x14ac:dyDescent="0.2">
      <c r="A11027" t="str">
        <f t="shared" si="937"/>
        <v>PLEKHH3</v>
      </c>
      <c r="B11027" t="s">
        <v>484</v>
      </c>
      <c r="C11027">
        <v>40828799</v>
      </c>
      <c r="D11027" t="s">
        <v>8</v>
      </c>
      <c r="E11027">
        <v>24</v>
      </c>
      <c r="F11027" t="s">
        <v>13795</v>
      </c>
      <c r="G11027">
        <v>-0.272947975861</v>
      </c>
    </row>
    <row r="11028" spans="1:7" x14ac:dyDescent="0.2">
      <c r="A11028" t="str">
        <f t="shared" si="937"/>
        <v>PLEKHH3</v>
      </c>
      <c r="B11028" t="s">
        <v>484</v>
      </c>
      <c r="C11028">
        <v>40828936</v>
      </c>
      <c r="D11028" t="s">
        <v>8</v>
      </c>
      <c r="E11028">
        <v>23</v>
      </c>
      <c r="F11028" t="s">
        <v>13796</v>
      </c>
      <c r="G11028">
        <v>1.5796652975900001</v>
      </c>
    </row>
    <row r="11029" spans="1:7" x14ac:dyDescent="0.2">
      <c r="A11029" t="str">
        <f t="shared" si="937"/>
        <v>PLEKHH3</v>
      </c>
      <c r="B11029" t="s">
        <v>484</v>
      </c>
      <c r="C11029">
        <v>40828962</v>
      </c>
      <c r="D11029" t="s">
        <v>8</v>
      </c>
      <c r="E11029">
        <v>24</v>
      </c>
      <c r="F11029" t="s">
        <v>13797</v>
      </c>
      <c r="G11029">
        <v>0.714849990489</v>
      </c>
    </row>
    <row r="11030" spans="1:7" x14ac:dyDescent="0.2">
      <c r="A11030" t="str">
        <f t="shared" ref="A11030:A11039" si="938">"PLK4"</f>
        <v>PLK4</v>
      </c>
      <c r="B11030" t="s">
        <v>24</v>
      </c>
      <c r="C11030">
        <v>128802148</v>
      </c>
      <c r="D11030" t="s">
        <v>8</v>
      </c>
      <c r="E11030">
        <v>24</v>
      </c>
      <c r="F11030" t="s">
        <v>13798</v>
      </c>
      <c r="G11030">
        <v>1.0914735851199999</v>
      </c>
    </row>
    <row r="11031" spans="1:7" x14ac:dyDescent="0.2">
      <c r="A11031" t="str">
        <f t="shared" si="938"/>
        <v>PLK4</v>
      </c>
      <c r="B11031" t="s">
        <v>24</v>
      </c>
      <c r="C11031">
        <v>128802238</v>
      </c>
      <c r="D11031" t="s">
        <v>8</v>
      </c>
      <c r="E11031">
        <v>22</v>
      </c>
      <c r="F11031" t="s">
        <v>13799</v>
      </c>
      <c r="G11031">
        <v>-4.9725410794300004E-3</v>
      </c>
    </row>
    <row r="11032" spans="1:7" x14ac:dyDescent="0.2">
      <c r="A11032" t="str">
        <f t="shared" si="938"/>
        <v>PLK4</v>
      </c>
      <c r="B11032" t="s">
        <v>24</v>
      </c>
      <c r="C11032">
        <v>128802167</v>
      </c>
      <c r="D11032" t="s">
        <v>8</v>
      </c>
      <c r="E11032">
        <v>23</v>
      </c>
      <c r="F11032" t="s">
        <v>13800</v>
      </c>
      <c r="G11032">
        <v>-2.6148554536900001E-2</v>
      </c>
    </row>
    <row r="11033" spans="1:7" x14ac:dyDescent="0.2">
      <c r="A11033" t="str">
        <f t="shared" si="938"/>
        <v>PLK4</v>
      </c>
      <c r="B11033" t="s">
        <v>24</v>
      </c>
      <c r="C11033">
        <v>128802025</v>
      </c>
      <c r="D11033" t="s">
        <v>8</v>
      </c>
      <c r="E11033">
        <v>23</v>
      </c>
      <c r="F11033" t="s">
        <v>13801</v>
      </c>
      <c r="G11033">
        <v>2.9059815385399999E-2</v>
      </c>
    </row>
    <row r="11034" spans="1:7" x14ac:dyDescent="0.2">
      <c r="A11034" t="str">
        <f t="shared" si="938"/>
        <v>PLK4</v>
      </c>
      <c r="B11034" t="s">
        <v>24</v>
      </c>
      <c r="C11034">
        <v>128802011</v>
      </c>
      <c r="D11034" t="s">
        <v>8</v>
      </c>
      <c r="E11034">
        <v>24</v>
      </c>
      <c r="F11034" t="s">
        <v>13802</v>
      </c>
      <c r="G11034">
        <v>5.6964711354199997E-2</v>
      </c>
    </row>
    <row r="11035" spans="1:7" x14ac:dyDescent="0.2">
      <c r="A11035" t="str">
        <f t="shared" si="938"/>
        <v>PLK4</v>
      </c>
      <c r="B11035" t="s">
        <v>24</v>
      </c>
      <c r="C11035">
        <v>128802280</v>
      </c>
      <c r="D11035" t="s">
        <v>3</v>
      </c>
      <c r="E11035">
        <v>24</v>
      </c>
      <c r="F11035" t="s">
        <v>13803</v>
      </c>
      <c r="G11035">
        <v>0.243728210472</v>
      </c>
    </row>
    <row r="11036" spans="1:7" x14ac:dyDescent="0.2">
      <c r="A11036" t="str">
        <f t="shared" si="938"/>
        <v>PLK4</v>
      </c>
      <c r="B11036" t="s">
        <v>24</v>
      </c>
      <c r="C11036">
        <v>128802163</v>
      </c>
      <c r="D11036" t="s">
        <v>3</v>
      </c>
      <c r="E11036">
        <v>23</v>
      </c>
      <c r="F11036" t="s">
        <v>13804</v>
      </c>
      <c r="G11036">
        <v>0.88178714331999997</v>
      </c>
    </row>
    <row r="11037" spans="1:7" x14ac:dyDescent="0.2">
      <c r="A11037" t="str">
        <f t="shared" si="938"/>
        <v>PLK4</v>
      </c>
      <c r="B11037" t="s">
        <v>24</v>
      </c>
      <c r="C11037">
        <v>128802032</v>
      </c>
      <c r="D11037" t="s">
        <v>3</v>
      </c>
      <c r="E11037">
        <v>24</v>
      </c>
      <c r="F11037" t="s">
        <v>13805</v>
      </c>
      <c r="G11037">
        <v>0.138154060459</v>
      </c>
    </row>
    <row r="11038" spans="1:7" x14ac:dyDescent="0.2">
      <c r="A11038" t="str">
        <f t="shared" si="938"/>
        <v>PLK4</v>
      </c>
      <c r="B11038" t="s">
        <v>24</v>
      </c>
      <c r="C11038">
        <v>128802017</v>
      </c>
      <c r="D11038" t="s">
        <v>3</v>
      </c>
      <c r="E11038">
        <v>22</v>
      </c>
      <c r="F11038" t="s">
        <v>13806</v>
      </c>
      <c r="G11038">
        <v>0.75223353653299996</v>
      </c>
    </row>
    <row r="11039" spans="1:7" x14ac:dyDescent="0.2">
      <c r="A11039" t="str">
        <f t="shared" si="938"/>
        <v>PLK4</v>
      </c>
      <c r="B11039" t="s">
        <v>24</v>
      </c>
      <c r="C11039">
        <v>128802273</v>
      </c>
      <c r="D11039" t="s">
        <v>8</v>
      </c>
      <c r="E11039">
        <v>23</v>
      </c>
      <c r="F11039" t="s">
        <v>13807</v>
      </c>
      <c r="G11039">
        <v>1.0267392715500001</v>
      </c>
    </row>
    <row r="11040" spans="1:7" x14ac:dyDescent="0.2">
      <c r="A11040" t="str">
        <f t="shared" ref="A11040:A11056" si="939">"PLRG1"</f>
        <v>PLRG1</v>
      </c>
      <c r="B11040" t="s">
        <v>24</v>
      </c>
      <c r="C11040">
        <v>155469855</v>
      </c>
      <c r="D11040" t="s">
        <v>3</v>
      </c>
      <c r="E11040">
        <v>24</v>
      </c>
      <c r="F11040" t="s">
        <v>13808</v>
      </c>
      <c r="G11040">
        <v>5.1037327719700001E-2</v>
      </c>
    </row>
    <row r="11041" spans="1:7" x14ac:dyDescent="0.2">
      <c r="A11041" t="str">
        <f t="shared" si="939"/>
        <v>PLRG1</v>
      </c>
      <c r="B11041" t="s">
        <v>24</v>
      </c>
      <c r="C11041">
        <v>155469906</v>
      </c>
      <c r="D11041" t="s">
        <v>3</v>
      </c>
      <c r="E11041">
        <v>21</v>
      </c>
      <c r="F11041" t="s">
        <v>13809</v>
      </c>
      <c r="G11041">
        <v>0.461052224944</v>
      </c>
    </row>
    <row r="11042" spans="1:7" x14ac:dyDescent="0.2">
      <c r="A11042" t="str">
        <f t="shared" si="939"/>
        <v>PLRG1</v>
      </c>
      <c r="B11042" t="s">
        <v>24</v>
      </c>
      <c r="C11042">
        <v>155469975</v>
      </c>
      <c r="D11042" t="s">
        <v>3</v>
      </c>
      <c r="E11042">
        <v>25</v>
      </c>
      <c r="F11042" t="s">
        <v>13810</v>
      </c>
      <c r="G11042">
        <v>1.0742295745299999E-2</v>
      </c>
    </row>
    <row r="11043" spans="1:7" x14ac:dyDescent="0.2">
      <c r="A11043" t="str">
        <f t="shared" si="939"/>
        <v>PLRG1</v>
      </c>
      <c r="B11043" t="s">
        <v>24</v>
      </c>
      <c r="C11043">
        <v>155470007</v>
      </c>
      <c r="D11043" t="s">
        <v>3</v>
      </c>
      <c r="E11043">
        <v>23</v>
      </c>
      <c r="F11043" t="s">
        <v>13811</v>
      </c>
      <c r="G11043">
        <v>-8.7303198806100005E-2</v>
      </c>
    </row>
    <row r="11044" spans="1:7" x14ac:dyDescent="0.2">
      <c r="A11044" t="str">
        <f t="shared" si="939"/>
        <v>PLRG1</v>
      </c>
      <c r="B11044" t="s">
        <v>24</v>
      </c>
      <c r="C11044">
        <v>155470048</v>
      </c>
      <c r="D11044" t="s">
        <v>3</v>
      </c>
      <c r="E11044">
        <v>21</v>
      </c>
      <c r="F11044" t="s">
        <v>13812</v>
      </c>
      <c r="G11044">
        <v>0.12789494197699999</v>
      </c>
    </row>
    <row r="11045" spans="1:7" x14ac:dyDescent="0.2">
      <c r="A11045" t="str">
        <f t="shared" si="939"/>
        <v>PLRG1</v>
      </c>
      <c r="B11045" t="s">
        <v>24</v>
      </c>
      <c r="C11045">
        <v>155471554</v>
      </c>
      <c r="D11045" t="s">
        <v>8</v>
      </c>
      <c r="E11045">
        <v>23</v>
      </c>
      <c r="F11045" t="s">
        <v>13813</v>
      </c>
      <c r="G11045">
        <v>0.98521959201700005</v>
      </c>
    </row>
    <row r="11046" spans="1:7" x14ac:dyDescent="0.2">
      <c r="A11046" t="str">
        <f t="shared" si="939"/>
        <v>PLRG1</v>
      </c>
      <c r="B11046" t="s">
        <v>24</v>
      </c>
      <c r="C11046">
        <v>155470083</v>
      </c>
      <c r="D11046" t="s">
        <v>3</v>
      </c>
      <c r="E11046">
        <v>27</v>
      </c>
      <c r="F11046" t="s">
        <v>13814</v>
      </c>
      <c r="G11046">
        <v>-5.3083135012000002E-2</v>
      </c>
    </row>
    <row r="11047" spans="1:7" x14ac:dyDescent="0.2">
      <c r="A11047" t="str">
        <f t="shared" si="939"/>
        <v>PLRG1</v>
      </c>
      <c r="B11047" t="s">
        <v>24</v>
      </c>
      <c r="C11047">
        <v>155471292</v>
      </c>
      <c r="D11047" t="s">
        <v>3</v>
      </c>
      <c r="E11047">
        <v>23</v>
      </c>
      <c r="F11047" t="s">
        <v>13815</v>
      </c>
      <c r="G11047">
        <v>5.90739314515E-2</v>
      </c>
    </row>
    <row r="11048" spans="1:7" x14ac:dyDescent="0.2">
      <c r="A11048" t="str">
        <f t="shared" si="939"/>
        <v>PLRG1</v>
      </c>
      <c r="B11048" t="s">
        <v>24</v>
      </c>
      <c r="C11048">
        <v>155470140</v>
      </c>
      <c r="D11048" t="s">
        <v>3</v>
      </c>
      <c r="E11048">
        <v>27</v>
      </c>
      <c r="F11048" t="s">
        <v>13816</v>
      </c>
      <c r="G11048">
        <v>1.54891282722E-2</v>
      </c>
    </row>
    <row r="11049" spans="1:7" x14ac:dyDescent="0.2">
      <c r="A11049" t="str">
        <f t="shared" si="939"/>
        <v>PLRG1</v>
      </c>
      <c r="B11049" t="s">
        <v>24</v>
      </c>
      <c r="C11049">
        <v>155471631</v>
      </c>
      <c r="D11049" t="s">
        <v>8</v>
      </c>
      <c r="E11049">
        <v>24</v>
      </c>
      <c r="F11049" t="s">
        <v>13817</v>
      </c>
      <c r="G11049">
        <v>0.13558114567400001</v>
      </c>
    </row>
    <row r="11050" spans="1:7" x14ac:dyDescent="0.2">
      <c r="A11050" t="str">
        <f t="shared" si="939"/>
        <v>PLRG1</v>
      </c>
      <c r="B11050" t="s">
        <v>24</v>
      </c>
      <c r="C11050">
        <v>155471609</v>
      </c>
      <c r="D11050" t="s">
        <v>8</v>
      </c>
      <c r="E11050">
        <v>23</v>
      </c>
      <c r="F11050" t="s">
        <v>13818</v>
      </c>
      <c r="G11050">
        <v>0.70665742665800002</v>
      </c>
    </row>
    <row r="11051" spans="1:7" x14ac:dyDescent="0.2">
      <c r="A11051" t="str">
        <f t="shared" si="939"/>
        <v>PLRG1</v>
      </c>
      <c r="B11051" t="s">
        <v>24</v>
      </c>
      <c r="C11051">
        <v>155470113</v>
      </c>
      <c r="D11051" t="s">
        <v>3</v>
      </c>
      <c r="E11051">
        <v>28</v>
      </c>
      <c r="F11051" t="s">
        <v>13819</v>
      </c>
      <c r="G11051">
        <v>0.21782187613099999</v>
      </c>
    </row>
    <row r="11052" spans="1:7" x14ac:dyDescent="0.2">
      <c r="A11052" t="str">
        <f t="shared" si="939"/>
        <v>PLRG1</v>
      </c>
      <c r="B11052" t="s">
        <v>24</v>
      </c>
      <c r="C11052">
        <v>155471618</v>
      </c>
      <c r="D11052" t="s">
        <v>8</v>
      </c>
      <c r="E11052">
        <v>24</v>
      </c>
      <c r="F11052" t="s">
        <v>13820</v>
      </c>
      <c r="G11052">
        <v>0.34263422462300003</v>
      </c>
    </row>
    <row r="11053" spans="1:7" x14ac:dyDescent="0.2">
      <c r="A11053" t="str">
        <f t="shared" si="939"/>
        <v>PLRG1</v>
      </c>
      <c r="B11053" t="s">
        <v>24</v>
      </c>
      <c r="C11053">
        <v>155470060</v>
      </c>
      <c r="D11053" t="s">
        <v>8</v>
      </c>
      <c r="E11053">
        <v>27</v>
      </c>
      <c r="F11053" t="s">
        <v>13821</v>
      </c>
      <c r="G11053">
        <v>1.7730485807700001E-2</v>
      </c>
    </row>
    <row r="11054" spans="1:7" x14ac:dyDescent="0.2">
      <c r="A11054" t="str">
        <f t="shared" si="939"/>
        <v>PLRG1</v>
      </c>
      <c r="B11054" t="s">
        <v>24</v>
      </c>
      <c r="C11054">
        <v>155471434</v>
      </c>
      <c r="D11054" t="s">
        <v>3</v>
      </c>
      <c r="E11054">
        <v>24</v>
      </c>
      <c r="F11054" t="s">
        <v>13822</v>
      </c>
      <c r="G11054">
        <v>1.3081229813299999</v>
      </c>
    </row>
    <row r="11055" spans="1:7" x14ac:dyDescent="0.2">
      <c r="A11055" t="str">
        <f t="shared" si="939"/>
        <v>PLRG1</v>
      </c>
      <c r="B11055" t="s">
        <v>24</v>
      </c>
      <c r="C11055">
        <v>155471383</v>
      </c>
      <c r="D11055" t="s">
        <v>3</v>
      </c>
      <c r="E11055">
        <v>24</v>
      </c>
      <c r="F11055" t="s">
        <v>13823</v>
      </c>
      <c r="G11055">
        <v>7.2870544236599997E-3</v>
      </c>
    </row>
    <row r="11056" spans="1:7" x14ac:dyDescent="0.2">
      <c r="A11056" t="str">
        <f t="shared" si="939"/>
        <v>PLRG1</v>
      </c>
      <c r="B11056" t="s">
        <v>24</v>
      </c>
      <c r="C11056">
        <v>155471326</v>
      </c>
      <c r="D11056" t="s">
        <v>8</v>
      </c>
      <c r="E11056">
        <v>24</v>
      </c>
      <c r="F11056" t="s">
        <v>13824</v>
      </c>
      <c r="G11056">
        <v>2.45976122537E-3</v>
      </c>
    </row>
    <row r="11057" spans="1:7" x14ac:dyDescent="0.2">
      <c r="A11057" t="str">
        <f t="shared" ref="A11057:A11066" si="940">"PMF1"</f>
        <v>PMF1</v>
      </c>
      <c r="B11057" t="s">
        <v>35</v>
      </c>
      <c r="C11057">
        <v>156183032</v>
      </c>
      <c r="D11057" t="s">
        <v>8</v>
      </c>
      <c r="E11057">
        <v>22</v>
      </c>
      <c r="F11057" t="s">
        <v>13825</v>
      </c>
      <c r="G11057">
        <v>0.70587050045999999</v>
      </c>
    </row>
    <row r="11058" spans="1:7" x14ac:dyDescent="0.2">
      <c r="A11058" t="str">
        <f t="shared" si="940"/>
        <v>PMF1</v>
      </c>
      <c r="B11058" t="s">
        <v>35</v>
      </c>
      <c r="C11058">
        <v>156182982</v>
      </c>
      <c r="D11058" t="s">
        <v>3</v>
      </c>
      <c r="E11058">
        <v>23</v>
      </c>
      <c r="F11058" t="s">
        <v>13826</v>
      </c>
      <c r="G11058">
        <v>1.41181264805</v>
      </c>
    </row>
    <row r="11059" spans="1:7" x14ac:dyDescent="0.2">
      <c r="A11059" t="str">
        <f t="shared" si="940"/>
        <v>PMF1</v>
      </c>
      <c r="B11059" t="s">
        <v>35</v>
      </c>
      <c r="C11059">
        <v>156182790</v>
      </c>
      <c r="D11059" t="s">
        <v>8</v>
      </c>
      <c r="E11059">
        <v>23</v>
      </c>
      <c r="F11059" t="s">
        <v>13827</v>
      </c>
      <c r="G11059">
        <v>0.16896348514199999</v>
      </c>
    </row>
    <row r="11060" spans="1:7" x14ac:dyDescent="0.2">
      <c r="A11060" t="str">
        <f t="shared" si="940"/>
        <v>PMF1</v>
      </c>
      <c r="B11060" t="s">
        <v>35</v>
      </c>
      <c r="C11060">
        <v>156182929</v>
      </c>
      <c r="D11060" t="s">
        <v>8</v>
      </c>
      <c r="E11060">
        <v>24</v>
      </c>
      <c r="F11060" t="s">
        <v>13828</v>
      </c>
      <c r="G11060">
        <v>0.513376477271</v>
      </c>
    </row>
    <row r="11061" spans="1:7" x14ac:dyDescent="0.2">
      <c r="A11061" t="str">
        <f t="shared" si="940"/>
        <v>PMF1</v>
      </c>
      <c r="B11061" t="s">
        <v>35</v>
      </c>
      <c r="C11061">
        <v>156182975</v>
      </c>
      <c r="D11061" t="s">
        <v>8</v>
      </c>
      <c r="E11061">
        <v>24</v>
      </c>
      <c r="F11061" t="s">
        <v>13829</v>
      </c>
      <c r="G11061">
        <v>0.88231685148700001</v>
      </c>
    </row>
    <row r="11062" spans="1:7" x14ac:dyDescent="0.2">
      <c r="A11062" t="str">
        <f t="shared" si="940"/>
        <v>PMF1</v>
      </c>
      <c r="B11062" t="s">
        <v>35</v>
      </c>
      <c r="C11062">
        <v>156182990</v>
      </c>
      <c r="D11062" t="s">
        <v>8</v>
      </c>
      <c r="E11062">
        <v>24</v>
      </c>
      <c r="F11062" t="s">
        <v>13830</v>
      </c>
      <c r="G11062">
        <v>0.27173509250799999</v>
      </c>
    </row>
    <row r="11063" spans="1:7" x14ac:dyDescent="0.2">
      <c r="A11063" t="str">
        <f t="shared" si="940"/>
        <v>PMF1</v>
      </c>
      <c r="B11063" t="s">
        <v>35</v>
      </c>
      <c r="C11063">
        <v>156183054</v>
      </c>
      <c r="D11063" t="s">
        <v>8</v>
      </c>
      <c r="E11063">
        <v>23</v>
      </c>
      <c r="F11063" t="s">
        <v>13831</v>
      </c>
      <c r="G11063">
        <v>0.20227674130500001</v>
      </c>
    </row>
    <row r="11064" spans="1:7" x14ac:dyDescent="0.2">
      <c r="A11064" t="str">
        <f t="shared" si="940"/>
        <v>PMF1</v>
      </c>
      <c r="B11064" t="s">
        <v>35</v>
      </c>
      <c r="C11064">
        <v>156182960</v>
      </c>
      <c r="D11064" t="s">
        <v>3</v>
      </c>
      <c r="E11064">
        <v>23</v>
      </c>
      <c r="F11064" t="s">
        <v>13832</v>
      </c>
      <c r="G11064">
        <v>0.22606094042899999</v>
      </c>
    </row>
    <row r="11065" spans="1:7" x14ac:dyDescent="0.2">
      <c r="A11065" t="str">
        <f t="shared" si="940"/>
        <v>PMF1</v>
      </c>
      <c r="B11065" t="s">
        <v>35</v>
      </c>
      <c r="C11065">
        <v>156183074</v>
      </c>
      <c r="D11065" t="s">
        <v>8</v>
      </c>
      <c r="E11065">
        <v>24</v>
      </c>
      <c r="F11065" t="s">
        <v>13833</v>
      </c>
      <c r="G11065">
        <v>2.4375813773999999E-2</v>
      </c>
    </row>
    <row r="11066" spans="1:7" x14ac:dyDescent="0.2">
      <c r="A11066" t="str">
        <f t="shared" si="940"/>
        <v>PMF1</v>
      </c>
      <c r="B11066" t="s">
        <v>35</v>
      </c>
      <c r="C11066">
        <v>156183062</v>
      </c>
      <c r="D11066" t="s">
        <v>8</v>
      </c>
      <c r="E11066">
        <v>24</v>
      </c>
      <c r="F11066" t="s">
        <v>13834</v>
      </c>
      <c r="G11066">
        <v>0.40325248429400001</v>
      </c>
    </row>
    <row r="11067" spans="1:7" x14ac:dyDescent="0.2">
      <c r="A11067" t="str">
        <f t="shared" ref="A11067:A11076" si="941">"PMF1-BGLAP"</f>
        <v>PMF1-BGLAP</v>
      </c>
      <c r="B11067" t="s">
        <v>35</v>
      </c>
      <c r="C11067">
        <v>156182834</v>
      </c>
      <c r="D11067" t="s">
        <v>8</v>
      </c>
      <c r="E11067">
        <v>23</v>
      </c>
      <c r="F11067" t="s">
        <v>13835</v>
      </c>
      <c r="G11067">
        <v>1.47336049667</v>
      </c>
    </row>
    <row r="11068" spans="1:7" x14ac:dyDescent="0.2">
      <c r="A11068" t="str">
        <f t="shared" si="941"/>
        <v>PMF1-BGLAP</v>
      </c>
      <c r="B11068" t="s">
        <v>35</v>
      </c>
      <c r="C11068">
        <v>156182840</v>
      </c>
      <c r="D11068" t="s">
        <v>8</v>
      </c>
      <c r="E11068">
        <v>22</v>
      </c>
      <c r="F11068" t="s">
        <v>13836</v>
      </c>
      <c r="G11068">
        <v>0.95115416666700003</v>
      </c>
    </row>
    <row r="11069" spans="1:7" x14ac:dyDescent="0.2">
      <c r="A11069" t="str">
        <f t="shared" si="941"/>
        <v>PMF1-BGLAP</v>
      </c>
      <c r="B11069" t="s">
        <v>35</v>
      </c>
      <c r="C11069">
        <v>156182891</v>
      </c>
      <c r="D11069" t="s">
        <v>8</v>
      </c>
      <c r="E11069">
        <v>24</v>
      </c>
      <c r="F11069" t="s">
        <v>13837</v>
      </c>
      <c r="G11069">
        <v>5.2591888950799998E-2</v>
      </c>
    </row>
    <row r="11070" spans="1:7" x14ac:dyDescent="0.2">
      <c r="A11070" t="str">
        <f t="shared" si="941"/>
        <v>PMF1-BGLAP</v>
      </c>
      <c r="B11070" t="s">
        <v>35</v>
      </c>
      <c r="C11070">
        <v>156182929</v>
      </c>
      <c r="D11070" t="s">
        <v>8</v>
      </c>
      <c r="E11070">
        <v>23</v>
      </c>
      <c r="F11070" t="s">
        <v>13838</v>
      </c>
      <c r="G11070">
        <v>0.34843929871599999</v>
      </c>
    </row>
    <row r="11071" spans="1:7" x14ac:dyDescent="0.2">
      <c r="A11071" t="str">
        <f t="shared" si="941"/>
        <v>PMF1-BGLAP</v>
      </c>
      <c r="B11071" t="s">
        <v>35</v>
      </c>
      <c r="C11071">
        <v>156182975</v>
      </c>
      <c r="D11071" t="s">
        <v>8</v>
      </c>
      <c r="E11071">
        <v>24</v>
      </c>
      <c r="F11071" t="s">
        <v>13829</v>
      </c>
      <c r="G11071">
        <v>0.40645502229699998</v>
      </c>
    </row>
    <row r="11072" spans="1:7" x14ac:dyDescent="0.2">
      <c r="A11072" t="str">
        <f t="shared" si="941"/>
        <v>PMF1-BGLAP</v>
      </c>
      <c r="B11072" t="s">
        <v>35</v>
      </c>
      <c r="C11072">
        <v>156182982</v>
      </c>
      <c r="D11072" t="s">
        <v>3</v>
      </c>
      <c r="E11072">
        <v>23</v>
      </c>
      <c r="F11072" t="s">
        <v>13826</v>
      </c>
      <c r="G11072">
        <v>0.57548533666500001</v>
      </c>
    </row>
    <row r="11073" spans="1:7" x14ac:dyDescent="0.2">
      <c r="A11073" t="str">
        <f t="shared" si="941"/>
        <v>PMF1-BGLAP</v>
      </c>
      <c r="B11073" t="s">
        <v>35</v>
      </c>
      <c r="C11073">
        <v>156182957</v>
      </c>
      <c r="D11073" t="s">
        <v>3</v>
      </c>
      <c r="E11073">
        <v>23</v>
      </c>
      <c r="F11073" t="s">
        <v>13839</v>
      </c>
      <c r="G11073">
        <v>0.29180259781599999</v>
      </c>
    </row>
    <row r="11074" spans="1:7" x14ac:dyDescent="0.2">
      <c r="A11074" t="str">
        <f t="shared" si="941"/>
        <v>PMF1-BGLAP</v>
      </c>
      <c r="B11074" t="s">
        <v>35</v>
      </c>
      <c r="C11074">
        <v>156183032</v>
      </c>
      <c r="D11074" t="s">
        <v>8</v>
      </c>
      <c r="E11074">
        <v>22</v>
      </c>
      <c r="F11074" t="s">
        <v>13825</v>
      </c>
      <c r="G11074">
        <v>0.252139332956</v>
      </c>
    </row>
    <row r="11075" spans="1:7" x14ac:dyDescent="0.2">
      <c r="A11075" t="str">
        <f t="shared" si="941"/>
        <v>PMF1-BGLAP</v>
      </c>
      <c r="B11075" t="s">
        <v>35</v>
      </c>
      <c r="C11075">
        <v>156183062</v>
      </c>
      <c r="D11075" t="s">
        <v>8</v>
      </c>
      <c r="E11075">
        <v>24</v>
      </c>
      <c r="F11075" t="s">
        <v>13834</v>
      </c>
      <c r="G11075">
        <v>0.13986519059700001</v>
      </c>
    </row>
    <row r="11076" spans="1:7" x14ac:dyDescent="0.2">
      <c r="A11076" t="str">
        <f t="shared" si="941"/>
        <v>PMF1-BGLAP</v>
      </c>
      <c r="B11076" t="s">
        <v>35</v>
      </c>
      <c r="C11076">
        <v>156182793</v>
      </c>
      <c r="D11076" t="s">
        <v>8</v>
      </c>
      <c r="E11076">
        <v>24</v>
      </c>
      <c r="F11076" t="s">
        <v>13840</v>
      </c>
      <c r="G11076">
        <v>0.125561379912</v>
      </c>
    </row>
    <row r="11077" spans="1:7" x14ac:dyDescent="0.2">
      <c r="A11077" t="str">
        <f t="shared" ref="A11077:A11094" si="942">"PMPCB"</f>
        <v>PMPCB</v>
      </c>
      <c r="B11077" t="s">
        <v>2</v>
      </c>
      <c r="C11077">
        <v>102938130</v>
      </c>
      <c r="D11077" t="s">
        <v>8</v>
      </c>
      <c r="E11077">
        <v>24</v>
      </c>
      <c r="F11077" t="s">
        <v>13841</v>
      </c>
      <c r="G11077">
        <v>7.0833201434199994E-2</v>
      </c>
    </row>
    <row r="11078" spans="1:7" x14ac:dyDescent="0.2">
      <c r="A11078" t="str">
        <f t="shared" si="942"/>
        <v>PMPCB</v>
      </c>
      <c r="B11078" t="s">
        <v>2</v>
      </c>
      <c r="C11078">
        <v>102938050</v>
      </c>
      <c r="D11078" t="s">
        <v>3</v>
      </c>
      <c r="E11078">
        <v>24</v>
      </c>
      <c r="F11078" t="s">
        <v>13842</v>
      </c>
      <c r="G11078">
        <v>7.0958989013399998E-3</v>
      </c>
    </row>
    <row r="11079" spans="1:7" x14ac:dyDescent="0.2">
      <c r="A11079" t="str">
        <f t="shared" si="942"/>
        <v>PMPCB</v>
      </c>
      <c r="B11079" t="s">
        <v>2</v>
      </c>
      <c r="C11079">
        <v>102937849</v>
      </c>
      <c r="D11079" t="s">
        <v>3</v>
      </c>
      <c r="E11079">
        <v>23</v>
      </c>
      <c r="F11079" t="s">
        <v>13843</v>
      </c>
      <c r="G11079">
        <v>-2.16841405457E-3</v>
      </c>
    </row>
    <row r="11080" spans="1:7" x14ac:dyDescent="0.2">
      <c r="A11080" t="str">
        <f t="shared" si="942"/>
        <v>PMPCB</v>
      </c>
      <c r="B11080" t="s">
        <v>2</v>
      </c>
      <c r="C11080">
        <v>102937893</v>
      </c>
      <c r="D11080" t="s">
        <v>3</v>
      </c>
      <c r="E11080">
        <v>24</v>
      </c>
      <c r="F11080" t="s">
        <v>13844</v>
      </c>
      <c r="G11080">
        <v>4.2817288538999996E-3</v>
      </c>
    </row>
    <row r="11081" spans="1:7" x14ac:dyDescent="0.2">
      <c r="A11081" t="str">
        <f t="shared" si="942"/>
        <v>PMPCB</v>
      </c>
      <c r="B11081" t="s">
        <v>2</v>
      </c>
      <c r="C11081">
        <v>102938027</v>
      </c>
      <c r="D11081" t="s">
        <v>3</v>
      </c>
      <c r="E11081">
        <v>24</v>
      </c>
      <c r="F11081" t="s">
        <v>13845</v>
      </c>
      <c r="G11081">
        <v>0.107419630351</v>
      </c>
    </row>
    <row r="11082" spans="1:7" x14ac:dyDescent="0.2">
      <c r="A11082" t="str">
        <f t="shared" si="942"/>
        <v>PMPCB</v>
      </c>
      <c r="B11082" t="s">
        <v>2</v>
      </c>
      <c r="C11082">
        <v>102938064</v>
      </c>
      <c r="D11082" t="s">
        <v>3</v>
      </c>
      <c r="E11082">
        <v>23</v>
      </c>
      <c r="F11082" t="s">
        <v>13846</v>
      </c>
      <c r="G11082">
        <v>0.53883627535900003</v>
      </c>
    </row>
    <row r="11083" spans="1:7" x14ac:dyDescent="0.2">
      <c r="A11083" t="str">
        <f t="shared" si="942"/>
        <v>PMPCB</v>
      </c>
      <c r="B11083" t="s">
        <v>2</v>
      </c>
      <c r="C11083">
        <v>102938086</v>
      </c>
      <c r="D11083" t="s">
        <v>3</v>
      </c>
      <c r="E11083">
        <v>24</v>
      </c>
      <c r="F11083" t="s">
        <v>13847</v>
      </c>
      <c r="G11083">
        <v>1.0556137274399999</v>
      </c>
    </row>
    <row r="11084" spans="1:7" x14ac:dyDescent="0.2">
      <c r="A11084" t="str">
        <f t="shared" si="942"/>
        <v>PMPCB</v>
      </c>
      <c r="B11084" t="s">
        <v>2</v>
      </c>
      <c r="C11084">
        <v>102937867</v>
      </c>
      <c r="D11084" t="s">
        <v>8</v>
      </c>
      <c r="E11084">
        <v>23</v>
      </c>
      <c r="F11084" t="s">
        <v>13848</v>
      </c>
      <c r="G11084">
        <v>0.31039886237300002</v>
      </c>
    </row>
    <row r="11085" spans="1:7" x14ac:dyDescent="0.2">
      <c r="A11085" t="str">
        <f t="shared" si="942"/>
        <v>PMPCB</v>
      </c>
      <c r="B11085" t="s">
        <v>2</v>
      </c>
      <c r="C11085">
        <v>102937950</v>
      </c>
      <c r="D11085" t="s">
        <v>8</v>
      </c>
      <c r="E11085">
        <v>22</v>
      </c>
      <c r="F11085" t="s">
        <v>13849</v>
      </c>
      <c r="G11085">
        <v>0.37724211248200001</v>
      </c>
    </row>
    <row r="11086" spans="1:7" x14ac:dyDescent="0.2">
      <c r="A11086" t="str">
        <f t="shared" si="942"/>
        <v>PMPCB</v>
      </c>
      <c r="B11086" t="s">
        <v>2</v>
      </c>
      <c r="C11086">
        <v>102938022</v>
      </c>
      <c r="D11086" t="s">
        <v>3</v>
      </c>
      <c r="E11086">
        <v>24</v>
      </c>
      <c r="F11086" t="s">
        <v>13850</v>
      </c>
      <c r="G11086">
        <v>0.340518673376</v>
      </c>
    </row>
    <row r="11087" spans="1:7" x14ac:dyDescent="0.2">
      <c r="A11087" t="str">
        <f t="shared" si="942"/>
        <v>PMPCB</v>
      </c>
      <c r="B11087" t="s">
        <v>2</v>
      </c>
      <c r="C11087">
        <v>102938160</v>
      </c>
      <c r="D11087" t="s">
        <v>8</v>
      </c>
      <c r="E11087">
        <v>24</v>
      </c>
      <c r="F11087" t="s">
        <v>13851</v>
      </c>
      <c r="G11087">
        <v>0.14591203108199999</v>
      </c>
    </row>
    <row r="11088" spans="1:7" x14ac:dyDescent="0.2">
      <c r="A11088" t="str">
        <f t="shared" si="942"/>
        <v>PMPCB</v>
      </c>
      <c r="B11088" t="s">
        <v>2</v>
      </c>
      <c r="C11088">
        <v>102938164</v>
      </c>
      <c r="D11088" t="s">
        <v>8</v>
      </c>
      <c r="E11088">
        <v>24</v>
      </c>
      <c r="F11088" t="s">
        <v>13852</v>
      </c>
      <c r="G11088">
        <v>-3.3218259463100003E-2</v>
      </c>
    </row>
    <row r="11089" spans="1:7" x14ac:dyDescent="0.2">
      <c r="A11089" t="str">
        <f t="shared" si="942"/>
        <v>PMPCB</v>
      </c>
      <c r="B11089" t="s">
        <v>2</v>
      </c>
      <c r="C11089">
        <v>102938106</v>
      </c>
      <c r="D11089" t="s">
        <v>8</v>
      </c>
      <c r="E11089">
        <v>24</v>
      </c>
      <c r="F11089" t="s">
        <v>13853</v>
      </c>
      <c r="G11089">
        <v>6.3261705391200004E-2</v>
      </c>
    </row>
    <row r="11090" spans="1:7" x14ac:dyDescent="0.2">
      <c r="A11090" t="str">
        <f t="shared" si="942"/>
        <v>PMPCB</v>
      </c>
      <c r="B11090" t="s">
        <v>2</v>
      </c>
      <c r="C11090">
        <v>102938021</v>
      </c>
      <c r="D11090" t="s">
        <v>8</v>
      </c>
      <c r="E11090">
        <v>24</v>
      </c>
      <c r="F11090" t="s">
        <v>13854</v>
      </c>
      <c r="G11090">
        <v>0.30452938862599999</v>
      </c>
    </row>
    <row r="11091" spans="1:7" x14ac:dyDescent="0.2">
      <c r="A11091" t="str">
        <f t="shared" si="942"/>
        <v>PMPCB</v>
      </c>
      <c r="B11091" t="s">
        <v>2</v>
      </c>
      <c r="C11091">
        <v>102937991</v>
      </c>
      <c r="D11091" t="s">
        <v>8</v>
      </c>
      <c r="E11091">
        <v>22</v>
      </c>
      <c r="F11091" t="s">
        <v>13855</v>
      </c>
      <c r="G11091">
        <v>0.79825825913600001</v>
      </c>
    </row>
    <row r="11092" spans="1:7" x14ac:dyDescent="0.2">
      <c r="A11092" t="str">
        <f t="shared" si="942"/>
        <v>PMPCB</v>
      </c>
      <c r="B11092" t="s">
        <v>2</v>
      </c>
      <c r="C11092">
        <v>102937950</v>
      </c>
      <c r="D11092" t="s">
        <v>8</v>
      </c>
      <c r="E11092">
        <v>24</v>
      </c>
      <c r="F11092" t="s">
        <v>13856</v>
      </c>
      <c r="G11092">
        <v>1.80335221221E-2</v>
      </c>
    </row>
    <row r="11093" spans="1:7" x14ac:dyDescent="0.2">
      <c r="A11093" t="str">
        <f t="shared" si="942"/>
        <v>PMPCB</v>
      </c>
      <c r="B11093" t="s">
        <v>2</v>
      </c>
      <c r="C11093">
        <v>102937846</v>
      </c>
      <c r="D11093" t="s">
        <v>8</v>
      </c>
      <c r="E11093">
        <v>24</v>
      </c>
      <c r="F11093" t="s">
        <v>13857</v>
      </c>
      <c r="G11093">
        <v>-3.5975087571999999E-2</v>
      </c>
    </row>
    <row r="11094" spans="1:7" x14ac:dyDescent="0.2">
      <c r="A11094" t="str">
        <f t="shared" si="942"/>
        <v>PMPCB</v>
      </c>
      <c r="B11094" t="s">
        <v>2</v>
      </c>
      <c r="C11094">
        <v>102938097</v>
      </c>
      <c r="D11094" t="s">
        <v>8</v>
      </c>
      <c r="E11094">
        <v>23</v>
      </c>
      <c r="F11094" t="s">
        <v>13858</v>
      </c>
      <c r="G11094">
        <v>1.14612801342</v>
      </c>
    </row>
    <row r="11095" spans="1:7" x14ac:dyDescent="0.2">
      <c r="A11095" t="str">
        <f t="shared" ref="A11095:A11104" si="943">"PMVK"</f>
        <v>PMVK</v>
      </c>
      <c r="B11095" t="s">
        <v>35</v>
      </c>
      <c r="C11095">
        <v>154909206</v>
      </c>
      <c r="D11095" t="s">
        <v>3</v>
      </c>
      <c r="E11095">
        <v>23</v>
      </c>
      <c r="F11095" t="s">
        <v>13859</v>
      </c>
      <c r="G11095">
        <v>1.26390635231</v>
      </c>
    </row>
    <row r="11096" spans="1:7" x14ac:dyDescent="0.2">
      <c r="A11096" t="str">
        <f t="shared" si="943"/>
        <v>PMVK</v>
      </c>
      <c r="B11096" t="s">
        <v>35</v>
      </c>
      <c r="C11096">
        <v>154909276</v>
      </c>
      <c r="D11096" t="s">
        <v>3</v>
      </c>
      <c r="E11096">
        <v>24</v>
      </c>
      <c r="F11096" t="s">
        <v>13860</v>
      </c>
      <c r="G11096">
        <v>0.52389219880100002</v>
      </c>
    </row>
    <row r="11097" spans="1:7" x14ac:dyDescent="0.2">
      <c r="A11097" t="str">
        <f t="shared" si="943"/>
        <v>PMVK</v>
      </c>
      <c r="B11097" t="s">
        <v>35</v>
      </c>
      <c r="C11097">
        <v>154909281</v>
      </c>
      <c r="D11097" t="s">
        <v>3</v>
      </c>
      <c r="E11097">
        <v>24</v>
      </c>
      <c r="F11097" t="s">
        <v>13861</v>
      </c>
      <c r="G11097">
        <v>0.355192674165</v>
      </c>
    </row>
    <row r="11098" spans="1:7" x14ac:dyDescent="0.2">
      <c r="A11098" t="str">
        <f t="shared" si="943"/>
        <v>PMVK</v>
      </c>
      <c r="B11098" t="s">
        <v>35</v>
      </c>
      <c r="C11098">
        <v>154909286</v>
      </c>
      <c r="D11098" t="s">
        <v>3</v>
      </c>
      <c r="E11098">
        <v>24</v>
      </c>
      <c r="F11098" t="s">
        <v>13862</v>
      </c>
      <c r="G11098">
        <v>0.213084086827</v>
      </c>
    </row>
    <row r="11099" spans="1:7" x14ac:dyDescent="0.2">
      <c r="A11099" t="str">
        <f t="shared" si="943"/>
        <v>PMVK</v>
      </c>
      <c r="B11099" t="s">
        <v>35</v>
      </c>
      <c r="C11099">
        <v>154909252</v>
      </c>
      <c r="D11099" t="s">
        <v>8</v>
      </c>
      <c r="E11099">
        <v>24</v>
      </c>
      <c r="F11099" t="s">
        <v>13863</v>
      </c>
      <c r="G11099">
        <v>1.02608759823</v>
      </c>
    </row>
    <row r="11100" spans="1:7" x14ac:dyDescent="0.2">
      <c r="A11100" t="str">
        <f t="shared" si="943"/>
        <v>PMVK</v>
      </c>
      <c r="B11100" t="s">
        <v>35</v>
      </c>
      <c r="C11100">
        <v>154909419</v>
      </c>
      <c r="D11100" t="s">
        <v>3</v>
      </c>
      <c r="E11100">
        <v>24</v>
      </c>
      <c r="F11100" t="s">
        <v>13864</v>
      </c>
      <c r="G11100">
        <v>0.14640121698200001</v>
      </c>
    </row>
    <row r="11101" spans="1:7" x14ac:dyDescent="0.2">
      <c r="A11101" t="str">
        <f t="shared" si="943"/>
        <v>PMVK</v>
      </c>
      <c r="B11101" t="s">
        <v>35</v>
      </c>
      <c r="C11101">
        <v>154909446</v>
      </c>
      <c r="D11101" t="s">
        <v>3</v>
      </c>
      <c r="E11101">
        <v>23</v>
      </c>
      <c r="F11101" t="s">
        <v>13865</v>
      </c>
      <c r="G11101">
        <v>-8.3466751539500006E-2</v>
      </c>
    </row>
    <row r="11102" spans="1:7" x14ac:dyDescent="0.2">
      <c r="A11102" t="str">
        <f t="shared" si="943"/>
        <v>PMVK</v>
      </c>
      <c r="B11102" t="s">
        <v>35</v>
      </c>
      <c r="C11102">
        <v>154909382</v>
      </c>
      <c r="D11102" t="s">
        <v>8</v>
      </c>
      <c r="E11102">
        <v>23</v>
      </c>
      <c r="F11102" t="s">
        <v>13866</v>
      </c>
      <c r="G11102">
        <v>0.71000604945800005</v>
      </c>
    </row>
    <row r="11103" spans="1:7" x14ac:dyDescent="0.2">
      <c r="A11103" t="str">
        <f t="shared" si="943"/>
        <v>PMVK</v>
      </c>
      <c r="B11103" t="s">
        <v>35</v>
      </c>
      <c r="C11103">
        <v>154909501</v>
      </c>
      <c r="D11103" t="s">
        <v>8</v>
      </c>
      <c r="E11103">
        <v>24</v>
      </c>
      <c r="F11103" t="s">
        <v>13867</v>
      </c>
      <c r="G11103">
        <v>0.54446859813500004</v>
      </c>
    </row>
    <row r="11104" spans="1:7" x14ac:dyDescent="0.2">
      <c r="A11104" t="str">
        <f t="shared" si="943"/>
        <v>PMVK</v>
      </c>
      <c r="B11104" t="s">
        <v>35</v>
      </c>
      <c r="C11104">
        <v>154909308</v>
      </c>
      <c r="D11104" t="s">
        <v>3</v>
      </c>
      <c r="E11104">
        <v>23</v>
      </c>
      <c r="F11104" t="s">
        <v>13868</v>
      </c>
      <c r="G11104">
        <v>0.361853006235</v>
      </c>
    </row>
    <row r="11105" spans="1:7" x14ac:dyDescent="0.2">
      <c r="A11105" t="str">
        <f t="shared" ref="A11105:A11114" si="944">"PNISR"</f>
        <v>PNISR</v>
      </c>
      <c r="B11105" t="s">
        <v>75</v>
      </c>
      <c r="C11105">
        <v>99873135</v>
      </c>
      <c r="D11105" t="s">
        <v>3</v>
      </c>
      <c r="E11105">
        <v>24</v>
      </c>
      <c r="F11105" t="s">
        <v>13869</v>
      </c>
      <c r="G11105">
        <v>0.78576753061899995</v>
      </c>
    </row>
    <row r="11106" spans="1:7" x14ac:dyDescent="0.2">
      <c r="A11106" t="str">
        <f t="shared" si="944"/>
        <v>PNISR</v>
      </c>
      <c r="B11106" t="s">
        <v>75</v>
      </c>
      <c r="C11106">
        <v>99873206</v>
      </c>
      <c r="D11106" t="s">
        <v>8</v>
      </c>
      <c r="E11106">
        <v>23</v>
      </c>
      <c r="F11106" t="s">
        <v>13870</v>
      </c>
      <c r="G11106">
        <v>8.7022571883500002E-3</v>
      </c>
    </row>
    <row r="11107" spans="1:7" x14ac:dyDescent="0.2">
      <c r="A11107" t="str">
        <f t="shared" si="944"/>
        <v>PNISR</v>
      </c>
      <c r="B11107" t="s">
        <v>75</v>
      </c>
      <c r="C11107">
        <v>99873017</v>
      </c>
      <c r="D11107" t="s">
        <v>3</v>
      </c>
      <c r="E11107">
        <v>23</v>
      </c>
      <c r="F11107" t="s">
        <v>13871</v>
      </c>
      <c r="G11107">
        <v>-7.0374586420200003E-2</v>
      </c>
    </row>
    <row r="11108" spans="1:7" x14ac:dyDescent="0.2">
      <c r="A11108" t="str">
        <f t="shared" si="944"/>
        <v>PNISR</v>
      </c>
      <c r="B11108" t="s">
        <v>75</v>
      </c>
      <c r="C11108">
        <v>99873032</v>
      </c>
      <c r="D11108" t="s">
        <v>3</v>
      </c>
      <c r="E11108">
        <v>24</v>
      </c>
      <c r="F11108" t="s">
        <v>13872</v>
      </c>
      <c r="G11108">
        <v>-5.15662138746E-3</v>
      </c>
    </row>
    <row r="11109" spans="1:7" x14ac:dyDescent="0.2">
      <c r="A11109" t="str">
        <f t="shared" si="944"/>
        <v>PNISR</v>
      </c>
      <c r="B11109" t="s">
        <v>75</v>
      </c>
      <c r="C11109">
        <v>99873062</v>
      </c>
      <c r="D11109" t="s">
        <v>3</v>
      </c>
      <c r="E11109">
        <v>24</v>
      </c>
      <c r="F11109" t="s">
        <v>13873</v>
      </c>
      <c r="G11109">
        <v>3.57200099309E-2</v>
      </c>
    </row>
    <row r="11110" spans="1:7" x14ac:dyDescent="0.2">
      <c r="A11110" t="str">
        <f t="shared" si="944"/>
        <v>PNISR</v>
      </c>
      <c r="B11110" t="s">
        <v>75</v>
      </c>
      <c r="C11110">
        <v>99873110</v>
      </c>
      <c r="D11110" t="s">
        <v>3</v>
      </c>
      <c r="E11110">
        <v>24</v>
      </c>
      <c r="F11110" t="s">
        <v>13874</v>
      </c>
      <c r="G11110">
        <v>0.301259149969</v>
      </c>
    </row>
    <row r="11111" spans="1:7" x14ac:dyDescent="0.2">
      <c r="A11111" t="str">
        <f t="shared" si="944"/>
        <v>PNISR</v>
      </c>
      <c r="B11111" t="s">
        <v>75</v>
      </c>
      <c r="C11111">
        <v>99873118</v>
      </c>
      <c r="D11111" t="s">
        <v>3</v>
      </c>
      <c r="E11111">
        <v>21</v>
      </c>
      <c r="F11111" t="s">
        <v>13875</v>
      </c>
      <c r="G11111">
        <v>1.0423922907600001</v>
      </c>
    </row>
    <row r="11112" spans="1:7" x14ac:dyDescent="0.2">
      <c r="A11112" t="str">
        <f t="shared" si="944"/>
        <v>PNISR</v>
      </c>
      <c r="B11112" t="s">
        <v>75</v>
      </c>
      <c r="C11112">
        <v>99873140</v>
      </c>
      <c r="D11112" t="s">
        <v>3</v>
      </c>
      <c r="E11112">
        <v>22</v>
      </c>
      <c r="F11112" t="s">
        <v>13876</v>
      </c>
      <c r="G11112">
        <v>1.1718401786199999</v>
      </c>
    </row>
    <row r="11113" spans="1:7" x14ac:dyDescent="0.2">
      <c r="A11113" t="str">
        <f t="shared" si="944"/>
        <v>PNISR</v>
      </c>
      <c r="B11113" t="s">
        <v>75</v>
      </c>
      <c r="C11113">
        <v>99872959</v>
      </c>
      <c r="D11113" t="s">
        <v>8</v>
      </c>
      <c r="E11113">
        <v>22</v>
      </c>
      <c r="F11113" t="s">
        <v>13877</v>
      </c>
      <c r="G11113">
        <v>0.37193342731700002</v>
      </c>
    </row>
    <row r="11114" spans="1:7" x14ac:dyDescent="0.2">
      <c r="A11114" t="str">
        <f t="shared" si="944"/>
        <v>PNISR</v>
      </c>
      <c r="B11114" t="s">
        <v>75</v>
      </c>
      <c r="C11114">
        <v>99872969</v>
      </c>
      <c r="D11114" t="s">
        <v>3</v>
      </c>
      <c r="E11114">
        <v>25</v>
      </c>
      <c r="F11114" t="s">
        <v>13878</v>
      </c>
      <c r="G11114">
        <v>3.9161785518800001E-2</v>
      </c>
    </row>
    <row r="11115" spans="1:7" x14ac:dyDescent="0.2">
      <c r="A11115" t="str">
        <f t="shared" ref="A11115:A11124" si="945">"PNN"</f>
        <v>PNN</v>
      </c>
      <c r="B11115" t="s">
        <v>86</v>
      </c>
      <c r="C11115">
        <v>39644654</v>
      </c>
      <c r="D11115" t="s">
        <v>8</v>
      </c>
      <c r="E11115">
        <v>24</v>
      </c>
      <c r="F11115" t="s">
        <v>13879</v>
      </c>
      <c r="G11115">
        <v>0.44086606971800002</v>
      </c>
    </row>
    <row r="11116" spans="1:7" x14ac:dyDescent="0.2">
      <c r="A11116" t="str">
        <f t="shared" si="945"/>
        <v>PNN</v>
      </c>
      <c r="B11116" t="s">
        <v>86</v>
      </c>
      <c r="C11116">
        <v>39644632</v>
      </c>
      <c r="D11116" t="s">
        <v>8</v>
      </c>
      <c r="E11116">
        <v>24</v>
      </c>
      <c r="F11116" t="s">
        <v>13880</v>
      </c>
      <c r="G11116">
        <v>0.25807772289699998</v>
      </c>
    </row>
    <row r="11117" spans="1:7" x14ac:dyDescent="0.2">
      <c r="A11117" t="str">
        <f t="shared" si="945"/>
        <v>PNN</v>
      </c>
      <c r="B11117" t="s">
        <v>86</v>
      </c>
      <c r="C11117">
        <v>39644625</v>
      </c>
      <c r="D11117" t="s">
        <v>8</v>
      </c>
      <c r="E11117">
        <v>24</v>
      </c>
      <c r="F11117" t="s">
        <v>13881</v>
      </c>
      <c r="G11117">
        <v>0.64308875990100001</v>
      </c>
    </row>
    <row r="11118" spans="1:7" x14ac:dyDescent="0.2">
      <c r="A11118" t="str">
        <f t="shared" si="945"/>
        <v>PNN</v>
      </c>
      <c r="B11118" t="s">
        <v>86</v>
      </c>
      <c r="C11118">
        <v>39644396</v>
      </c>
      <c r="D11118" t="s">
        <v>3</v>
      </c>
      <c r="E11118">
        <v>24</v>
      </c>
      <c r="F11118" t="s">
        <v>13882</v>
      </c>
      <c r="G11118">
        <v>1.3688556162400001E-2</v>
      </c>
    </row>
    <row r="11119" spans="1:7" x14ac:dyDescent="0.2">
      <c r="A11119" t="str">
        <f t="shared" si="945"/>
        <v>PNN</v>
      </c>
      <c r="B11119" t="s">
        <v>86</v>
      </c>
      <c r="C11119">
        <v>39644601</v>
      </c>
      <c r="D11119" t="s">
        <v>8</v>
      </c>
      <c r="E11119">
        <v>24</v>
      </c>
      <c r="F11119" t="s">
        <v>13883</v>
      </c>
      <c r="G11119">
        <v>0.124498585244</v>
      </c>
    </row>
    <row r="11120" spans="1:7" x14ac:dyDescent="0.2">
      <c r="A11120" t="str">
        <f t="shared" si="945"/>
        <v>PNN</v>
      </c>
      <c r="B11120" t="s">
        <v>86</v>
      </c>
      <c r="C11120">
        <v>39644446</v>
      </c>
      <c r="D11120" t="s">
        <v>8</v>
      </c>
      <c r="E11120">
        <v>24</v>
      </c>
      <c r="F11120" t="s">
        <v>13884</v>
      </c>
      <c r="G11120">
        <v>1.46352950054</v>
      </c>
    </row>
    <row r="11121" spans="1:7" x14ac:dyDescent="0.2">
      <c r="A11121" t="str">
        <f t="shared" si="945"/>
        <v>PNN</v>
      </c>
      <c r="B11121" t="s">
        <v>86</v>
      </c>
      <c r="C11121">
        <v>39644663</v>
      </c>
      <c r="D11121" t="s">
        <v>8</v>
      </c>
      <c r="E11121">
        <v>24</v>
      </c>
      <c r="F11121" t="s">
        <v>13885</v>
      </c>
      <c r="G11121">
        <v>0.30923663425999998</v>
      </c>
    </row>
    <row r="11122" spans="1:7" x14ac:dyDescent="0.2">
      <c r="A11122" t="str">
        <f t="shared" si="945"/>
        <v>PNN</v>
      </c>
      <c r="B11122" t="s">
        <v>86</v>
      </c>
      <c r="C11122">
        <v>39644610</v>
      </c>
      <c r="D11122" t="s">
        <v>8</v>
      </c>
      <c r="E11122">
        <v>23</v>
      </c>
      <c r="F11122" t="s">
        <v>13886</v>
      </c>
      <c r="G11122">
        <v>0.23581748399300001</v>
      </c>
    </row>
    <row r="11123" spans="1:7" x14ac:dyDescent="0.2">
      <c r="A11123" t="str">
        <f t="shared" si="945"/>
        <v>PNN</v>
      </c>
      <c r="B11123" t="s">
        <v>86</v>
      </c>
      <c r="C11123">
        <v>39644696</v>
      </c>
      <c r="D11123" t="s">
        <v>8</v>
      </c>
      <c r="E11123">
        <v>24</v>
      </c>
      <c r="F11123" t="s">
        <v>13887</v>
      </c>
      <c r="G11123">
        <v>0.89338173956099998</v>
      </c>
    </row>
    <row r="11124" spans="1:7" x14ac:dyDescent="0.2">
      <c r="A11124" t="str">
        <f t="shared" si="945"/>
        <v>PNN</v>
      </c>
      <c r="B11124" t="s">
        <v>86</v>
      </c>
      <c r="C11124">
        <v>39644409</v>
      </c>
      <c r="D11124" t="s">
        <v>3</v>
      </c>
      <c r="E11124">
        <v>24</v>
      </c>
      <c r="F11124" t="s">
        <v>13888</v>
      </c>
      <c r="G11124">
        <v>-1.9221989788499999E-3</v>
      </c>
    </row>
    <row r="11125" spans="1:7" x14ac:dyDescent="0.2">
      <c r="A11125" t="str">
        <f t="shared" ref="A11125:A11134" si="946">"PNP"</f>
        <v>PNP</v>
      </c>
      <c r="B11125" t="s">
        <v>86</v>
      </c>
      <c r="C11125">
        <v>20937799</v>
      </c>
      <c r="D11125" t="s">
        <v>3</v>
      </c>
      <c r="E11125">
        <v>24</v>
      </c>
      <c r="F11125" t="s">
        <v>13889</v>
      </c>
      <c r="G11125">
        <v>0.93800185957600002</v>
      </c>
    </row>
    <row r="11126" spans="1:7" x14ac:dyDescent="0.2">
      <c r="A11126" t="str">
        <f t="shared" si="946"/>
        <v>PNP</v>
      </c>
      <c r="B11126" t="s">
        <v>86</v>
      </c>
      <c r="C11126">
        <v>20937758</v>
      </c>
      <c r="D11126" t="s">
        <v>8</v>
      </c>
      <c r="E11126">
        <v>23</v>
      </c>
      <c r="F11126" t="s">
        <v>13890</v>
      </c>
      <c r="G11126">
        <v>0.73233491288700003</v>
      </c>
    </row>
    <row r="11127" spans="1:7" x14ac:dyDescent="0.2">
      <c r="A11127" t="str">
        <f t="shared" si="946"/>
        <v>PNP</v>
      </c>
      <c r="B11127" t="s">
        <v>86</v>
      </c>
      <c r="C11127">
        <v>20937699</v>
      </c>
      <c r="D11127" t="s">
        <v>8</v>
      </c>
      <c r="E11127">
        <v>23</v>
      </c>
      <c r="F11127" t="s">
        <v>13891</v>
      </c>
      <c r="G11127">
        <v>1.0767697864700001</v>
      </c>
    </row>
    <row r="11128" spans="1:7" x14ac:dyDescent="0.2">
      <c r="A11128" t="str">
        <f t="shared" si="946"/>
        <v>PNP</v>
      </c>
      <c r="B11128" t="s">
        <v>86</v>
      </c>
      <c r="C11128">
        <v>20937694</v>
      </c>
      <c r="D11128" t="s">
        <v>8</v>
      </c>
      <c r="E11128">
        <v>24</v>
      </c>
      <c r="F11128" t="s">
        <v>13892</v>
      </c>
      <c r="G11128">
        <v>0.91956028359800002</v>
      </c>
    </row>
    <row r="11129" spans="1:7" x14ac:dyDescent="0.2">
      <c r="A11129" t="str">
        <f t="shared" si="946"/>
        <v>PNP</v>
      </c>
      <c r="B11129" t="s">
        <v>86</v>
      </c>
      <c r="C11129">
        <v>20937656</v>
      </c>
      <c r="D11129" t="s">
        <v>8</v>
      </c>
      <c r="E11129">
        <v>23</v>
      </c>
      <c r="F11129" t="s">
        <v>13893</v>
      </c>
      <c r="G11129">
        <v>0.84180756956799996</v>
      </c>
    </row>
    <row r="11130" spans="1:7" x14ac:dyDescent="0.2">
      <c r="A11130" t="str">
        <f t="shared" si="946"/>
        <v>PNP</v>
      </c>
      <c r="B11130" t="s">
        <v>86</v>
      </c>
      <c r="C11130">
        <v>20937635</v>
      </c>
      <c r="D11130" t="s">
        <v>8</v>
      </c>
      <c r="E11130">
        <v>24</v>
      </c>
      <c r="F11130" t="s">
        <v>13894</v>
      </c>
      <c r="G11130">
        <v>0.80012122179099998</v>
      </c>
    </row>
    <row r="11131" spans="1:7" x14ac:dyDescent="0.2">
      <c r="A11131" t="str">
        <f t="shared" si="946"/>
        <v>PNP</v>
      </c>
      <c r="B11131" t="s">
        <v>86</v>
      </c>
      <c r="C11131">
        <v>20937615</v>
      </c>
      <c r="D11131" t="s">
        <v>8</v>
      </c>
      <c r="E11131">
        <v>24</v>
      </c>
      <c r="F11131" t="s">
        <v>13895</v>
      </c>
      <c r="G11131">
        <v>0.98522835395499997</v>
      </c>
    </row>
    <row r="11132" spans="1:7" x14ac:dyDescent="0.2">
      <c r="A11132" t="str">
        <f t="shared" si="946"/>
        <v>PNP</v>
      </c>
      <c r="B11132" t="s">
        <v>86</v>
      </c>
      <c r="C11132">
        <v>20937610</v>
      </c>
      <c r="D11132" t="s">
        <v>8</v>
      </c>
      <c r="E11132">
        <v>24</v>
      </c>
      <c r="F11132" t="s">
        <v>13896</v>
      </c>
      <c r="G11132">
        <v>0.422988747725</v>
      </c>
    </row>
    <row r="11133" spans="1:7" x14ac:dyDescent="0.2">
      <c r="A11133" t="str">
        <f t="shared" si="946"/>
        <v>PNP</v>
      </c>
      <c r="B11133" t="s">
        <v>86</v>
      </c>
      <c r="C11133">
        <v>20937647</v>
      </c>
      <c r="D11133" t="s">
        <v>3</v>
      </c>
      <c r="E11133">
        <v>24</v>
      </c>
      <c r="F11133" t="s">
        <v>13897</v>
      </c>
      <c r="G11133">
        <v>0.93360330668699998</v>
      </c>
    </row>
    <row r="11134" spans="1:7" x14ac:dyDescent="0.2">
      <c r="A11134" t="str">
        <f t="shared" si="946"/>
        <v>PNP</v>
      </c>
      <c r="B11134" t="s">
        <v>86</v>
      </c>
      <c r="C11134">
        <v>20937491</v>
      </c>
      <c r="D11134" t="s">
        <v>3</v>
      </c>
      <c r="E11134">
        <v>24</v>
      </c>
      <c r="F11134" t="s">
        <v>13898</v>
      </c>
      <c r="G11134">
        <v>0.20112717818</v>
      </c>
    </row>
    <row r="11135" spans="1:7" x14ac:dyDescent="0.2">
      <c r="A11135" t="str">
        <f t="shared" ref="A11135:A11144" si="947">"PNPT1"</f>
        <v>PNPT1</v>
      </c>
      <c r="B11135" t="s">
        <v>161</v>
      </c>
      <c r="C11135">
        <v>55921057</v>
      </c>
      <c r="D11135" t="s">
        <v>8</v>
      </c>
      <c r="E11135">
        <v>24</v>
      </c>
      <c r="F11135" t="s">
        <v>13899</v>
      </c>
      <c r="G11135">
        <v>8.9312130600699997E-3</v>
      </c>
    </row>
    <row r="11136" spans="1:7" x14ac:dyDescent="0.2">
      <c r="A11136" t="str">
        <f t="shared" si="947"/>
        <v>PNPT1</v>
      </c>
      <c r="B11136" t="s">
        <v>161</v>
      </c>
      <c r="C11136">
        <v>55921019</v>
      </c>
      <c r="D11136" t="s">
        <v>8</v>
      </c>
      <c r="E11136">
        <v>23</v>
      </c>
      <c r="F11136" t="s">
        <v>13900</v>
      </c>
      <c r="G11136">
        <v>3.00016491127E-2</v>
      </c>
    </row>
    <row r="11137" spans="1:7" x14ac:dyDescent="0.2">
      <c r="A11137" t="str">
        <f t="shared" si="947"/>
        <v>PNPT1</v>
      </c>
      <c r="B11137" t="s">
        <v>161</v>
      </c>
      <c r="C11137">
        <v>55920914</v>
      </c>
      <c r="D11137" t="s">
        <v>8</v>
      </c>
      <c r="E11137">
        <v>24</v>
      </c>
      <c r="F11137" t="s">
        <v>13901</v>
      </c>
      <c r="G11137">
        <v>0.87925160360099996</v>
      </c>
    </row>
    <row r="11138" spans="1:7" x14ac:dyDescent="0.2">
      <c r="A11138" t="str">
        <f t="shared" si="947"/>
        <v>PNPT1</v>
      </c>
      <c r="B11138" t="s">
        <v>161</v>
      </c>
      <c r="C11138">
        <v>55920895</v>
      </c>
      <c r="D11138" t="s">
        <v>8</v>
      </c>
      <c r="E11138">
        <v>24</v>
      </c>
      <c r="F11138" t="s">
        <v>13902</v>
      </c>
      <c r="G11138">
        <v>0.45117898588400002</v>
      </c>
    </row>
    <row r="11139" spans="1:7" x14ac:dyDescent="0.2">
      <c r="A11139" t="str">
        <f t="shared" si="947"/>
        <v>PNPT1</v>
      </c>
      <c r="B11139" t="s">
        <v>161</v>
      </c>
      <c r="C11139">
        <v>55920888</v>
      </c>
      <c r="D11139" t="s">
        <v>8</v>
      </c>
      <c r="E11139">
        <v>23</v>
      </c>
      <c r="F11139" t="s">
        <v>13903</v>
      </c>
      <c r="G11139">
        <v>1.6695694105100001</v>
      </c>
    </row>
    <row r="11140" spans="1:7" x14ac:dyDescent="0.2">
      <c r="A11140" t="str">
        <f t="shared" si="947"/>
        <v>PNPT1</v>
      </c>
      <c r="B11140" t="s">
        <v>161</v>
      </c>
      <c r="C11140">
        <v>55920990</v>
      </c>
      <c r="D11140" t="s">
        <v>3</v>
      </c>
      <c r="E11140">
        <v>24</v>
      </c>
      <c r="F11140" t="s">
        <v>13904</v>
      </c>
      <c r="G11140">
        <v>0.17914936582999999</v>
      </c>
    </row>
    <row r="11141" spans="1:7" x14ac:dyDescent="0.2">
      <c r="A11141" t="str">
        <f t="shared" si="947"/>
        <v>PNPT1</v>
      </c>
      <c r="B11141" t="s">
        <v>161</v>
      </c>
      <c r="C11141">
        <v>55920962</v>
      </c>
      <c r="D11141" t="s">
        <v>3</v>
      </c>
      <c r="E11141">
        <v>23</v>
      </c>
      <c r="F11141" t="s">
        <v>13905</v>
      </c>
      <c r="G11141">
        <v>3.3730884681000002E-2</v>
      </c>
    </row>
    <row r="11142" spans="1:7" x14ac:dyDescent="0.2">
      <c r="A11142" t="str">
        <f t="shared" si="947"/>
        <v>PNPT1</v>
      </c>
      <c r="B11142" t="s">
        <v>161</v>
      </c>
      <c r="C11142">
        <v>55920830</v>
      </c>
      <c r="D11142" t="s">
        <v>3</v>
      </c>
      <c r="E11142">
        <v>24</v>
      </c>
      <c r="F11142" t="s">
        <v>13906</v>
      </c>
      <c r="G11142">
        <v>4.2493843309200002E-2</v>
      </c>
    </row>
    <row r="11143" spans="1:7" x14ac:dyDescent="0.2">
      <c r="A11143" t="str">
        <f t="shared" si="947"/>
        <v>PNPT1</v>
      </c>
      <c r="B11143" t="s">
        <v>161</v>
      </c>
      <c r="C11143">
        <v>55921073</v>
      </c>
      <c r="D11143" t="s">
        <v>8</v>
      </c>
      <c r="E11143">
        <v>24</v>
      </c>
      <c r="F11143" t="s">
        <v>13907</v>
      </c>
      <c r="G11143">
        <v>0.203151497471</v>
      </c>
    </row>
    <row r="11144" spans="1:7" x14ac:dyDescent="0.2">
      <c r="A11144" t="str">
        <f t="shared" si="947"/>
        <v>PNPT1</v>
      </c>
      <c r="B11144" t="s">
        <v>161</v>
      </c>
      <c r="C11144">
        <v>55920880</v>
      </c>
      <c r="D11144" t="s">
        <v>3</v>
      </c>
      <c r="E11144">
        <v>23</v>
      </c>
      <c r="F11144" t="s">
        <v>13908</v>
      </c>
      <c r="G11144">
        <v>8.4984499651300005E-2</v>
      </c>
    </row>
    <row r="11145" spans="1:7" x14ac:dyDescent="0.2">
      <c r="A11145" t="str">
        <f t="shared" ref="A11145:A11160" si="948">"POLA1"</f>
        <v>POLA1</v>
      </c>
      <c r="B11145" t="s">
        <v>172</v>
      </c>
      <c r="C11145">
        <v>24712179</v>
      </c>
      <c r="D11145" t="s">
        <v>8</v>
      </c>
      <c r="E11145">
        <v>23</v>
      </c>
      <c r="F11145" t="s">
        <v>13909</v>
      </c>
      <c r="G11145">
        <v>7.8847611093200001E-2</v>
      </c>
    </row>
    <row r="11146" spans="1:7" x14ac:dyDescent="0.2">
      <c r="A11146" t="str">
        <f t="shared" si="948"/>
        <v>POLA1</v>
      </c>
      <c r="B11146" t="s">
        <v>172</v>
      </c>
      <c r="C11146">
        <v>24712208</v>
      </c>
      <c r="D11146" t="s">
        <v>8</v>
      </c>
      <c r="E11146">
        <v>24</v>
      </c>
      <c r="F11146" t="s">
        <v>13910</v>
      </c>
      <c r="G11146">
        <v>0.42038436524400002</v>
      </c>
    </row>
    <row r="11147" spans="1:7" x14ac:dyDescent="0.2">
      <c r="A11147" t="str">
        <f t="shared" si="948"/>
        <v>POLA1</v>
      </c>
      <c r="B11147" t="s">
        <v>172</v>
      </c>
      <c r="C11147">
        <v>24712219</v>
      </c>
      <c r="D11147" t="s">
        <v>8</v>
      </c>
      <c r="E11147">
        <v>24</v>
      </c>
      <c r="F11147" t="s">
        <v>13911</v>
      </c>
      <c r="G11147">
        <v>0.64220649014300002</v>
      </c>
    </row>
    <row r="11148" spans="1:7" x14ac:dyDescent="0.2">
      <c r="A11148" t="str">
        <f t="shared" si="948"/>
        <v>POLA1</v>
      </c>
      <c r="B11148" t="s">
        <v>172</v>
      </c>
      <c r="C11148">
        <v>24712231</v>
      </c>
      <c r="D11148" t="s">
        <v>8</v>
      </c>
      <c r="E11148">
        <v>24</v>
      </c>
      <c r="F11148" t="s">
        <v>13912</v>
      </c>
      <c r="G11148">
        <v>0.103771562831</v>
      </c>
    </row>
    <row r="11149" spans="1:7" x14ac:dyDescent="0.2">
      <c r="A11149" t="str">
        <f t="shared" si="948"/>
        <v>POLA1</v>
      </c>
      <c r="B11149" t="s">
        <v>172</v>
      </c>
      <c r="C11149">
        <v>24712241</v>
      </c>
      <c r="D11149" t="s">
        <v>8</v>
      </c>
      <c r="E11149">
        <v>24</v>
      </c>
      <c r="F11149" t="s">
        <v>13913</v>
      </c>
      <c r="G11149">
        <v>1.3749268037</v>
      </c>
    </row>
    <row r="11150" spans="1:7" x14ac:dyDescent="0.2">
      <c r="A11150" t="str">
        <f t="shared" si="948"/>
        <v>POLA1</v>
      </c>
      <c r="B11150" t="s">
        <v>172</v>
      </c>
      <c r="C11150">
        <v>24712144</v>
      </c>
      <c r="D11150" t="s">
        <v>8</v>
      </c>
      <c r="E11150">
        <v>22</v>
      </c>
      <c r="F11150" t="s">
        <v>13914</v>
      </c>
      <c r="G11150">
        <v>9.2777391903100005E-3</v>
      </c>
    </row>
    <row r="11151" spans="1:7" x14ac:dyDescent="0.2">
      <c r="A11151" t="str">
        <f t="shared" si="948"/>
        <v>POLA1</v>
      </c>
      <c r="B11151" t="s">
        <v>172</v>
      </c>
      <c r="C11151">
        <v>24712112</v>
      </c>
      <c r="D11151" t="s">
        <v>8</v>
      </c>
      <c r="E11151">
        <v>24</v>
      </c>
      <c r="F11151" t="s">
        <v>13915</v>
      </c>
      <c r="G11151">
        <v>0.30733082920900001</v>
      </c>
    </row>
    <row r="11152" spans="1:7" x14ac:dyDescent="0.2">
      <c r="A11152" t="str">
        <f t="shared" si="948"/>
        <v>POLA1</v>
      </c>
      <c r="B11152" t="s">
        <v>172</v>
      </c>
      <c r="C11152">
        <v>24712183</v>
      </c>
      <c r="D11152" t="s">
        <v>8</v>
      </c>
      <c r="E11152">
        <v>23</v>
      </c>
      <c r="F11152" t="s">
        <v>13916</v>
      </c>
      <c r="G11152">
        <v>-1.6493493159500001E-2</v>
      </c>
    </row>
    <row r="11153" spans="1:7" x14ac:dyDescent="0.2">
      <c r="A11153" t="str">
        <f t="shared" si="948"/>
        <v>POLA1</v>
      </c>
      <c r="B11153" t="s">
        <v>172</v>
      </c>
      <c r="C11153">
        <v>24712247</v>
      </c>
      <c r="D11153" t="s">
        <v>8</v>
      </c>
      <c r="E11153">
        <v>24</v>
      </c>
      <c r="F11153" t="s">
        <v>13917</v>
      </c>
      <c r="G11153">
        <v>0.830330441054</v>
      </c>
    </row>
    <row r="11154" spans="1:7" x14ac:dyDescent="0.2">
      <c r="A11154" t="str">
        <f t="shared" si="948"/>
        <v>POLA1</v>
      </c>
      <c r="B11154" t="s">
        <v>172</v>
      </c>
      <c r="C11154">
        <v>24712279</v>
      </c>
      <c r="D11154" t="s">
        <v>8</v>
      </c>
      <c r="E11154">
        <v>24</v>
      </c>
      <c r="F11154" t="s">
        <v>13918</v>
      </c>
      <c r="G11154">
        <v>0.70082989118600003</v>
      </c>
    </row>
    <row r="11155" spans="1:7" x14ac:dyDescent="0.2">
      <c r="A11155" t="str">
        <f t="shared" si="948"/>
        <v>POLA1</v>
      </c>
      <c r="B11155" t="s">
        <v>172</v>
      </c>
      <c r="C11155">
        <v>24712268</v>
      </c>
      <c r="D11155" t="s">
        <v>8</v>
      </c>
      <c r="E11155">
        <v>23</v>
      </c>
      <c r="F11155" t="s">
        <v>13919</v>
      </c>
      <c r="G11155">
        <v>0.73585657169300001</v>
      </c>
    </row>
    <row r="11156" spans="1:7" x14ac:dyDescent="0.2">
      <c r="A11156" t="str">
        <f t="shared" si="948"/>
        <v>POLA1</v>
      </c>
      <c r="B11156" t="s">
        <v>172</v>
      </c>
      <c r="C11156">
        <v>24712231</v>
      </c>
      <c r="D11156" t="s">
        <v>8</v>
      </c>
      <c r="E11156">
        <v>23</v>
      </c>
      <c r="F11156" t="s">
        <v>13920</v>
      </c>
      <c r="G11156">
        <v>0.16006763107899999</v>
      </c>
    </row>
    <row r="11157" spans="1:7" x14ac:dyDescent="0.2">
      <c r="A11157" t="str">
        <f t="shared" si="948"/>
        <v>POLA1</v>
      </c>
      <c r="B11157" t="s">
        <v>172</v>
      </c>
      <c r="C11157">
        <v>24712218</v>
      </c>
      <c r="D11157" t="s">
        <v>8</v>
      </c>
      <c r="E11157">
        <v>23</v>
      </c>
      <c r="F11157" t="s">
        <v>13921</v>
      </c>
      <c r="G11157">
        <v>0.39372074636600002</v>
      </c>
    </row>
    <row r="11158" spans="1:7" x14ac:dyDescent="0.2">
      <c r="A11158" t="str">
        <f t="shared" si="948"/>
        <v>POLA1</v>
      </c>
      <c r="B11158" t="s">
        <v>172</v>
      </c>
      <c r="C11158">
        <v>24712081</v>
      </c>
      <c r="D11158" t="s">
        <v>8</v>
      </c>
      <c r="E11158">
        <v>24</v>
      </c>
      <c r="F11158" t="s">
        <v>13922</v>
      </c>
      <c r="G11158">
        <v>0.42546533893999999</v>
      </c>
    </row>
    <row r="11159" spans="1:7" x14ac:dyDescent="0.2">
      <c r="A11159" t="str">
        <f t="shared" si="948"/>
        <v>POLA1</v>
      </c>
      <c r="B11159" t="s">
        <v>172</v>
      </c>
      <c r="C11159">
        <v>24712284</v>
      </c>
      <c r="D11159" t="s">
        <v>8</v>
      </c>
      <c r="E11159">
        <v>23</v>
      </c>
      <c r="F11159" t="s">
        <v>13923</v>
      </c>
      <c r="G11159">
        <v>0.79474275525100002</v>
      </c>
    </row>
    <row r="11160" spans="1:7" x14ac:dyDescent="0.2">
      <c r="A11160" t="str">
        <f t="shared" si="948"/>
        <v>POLA1</v>
      </c>
      <c r="B11160" t="s">
        <v>172</v>
      </c>
      <c r="C11160">
        <v>24712049</v>
      </c>
      <c r="D11160" t="s">
        <v>8</v>
      </c>
      <c r="E11160">
        <v>24</v>
      </c>
      <c r="F11160" t="s">
        <v>13924</v>
      </c>
      <c r="G11160">
        <v>0.21330514840199999</v>
      </c>
    </row>
    <row r="11161" spans="1:7" x14ac:dyDescent="0.2">
      <c r="A11161" t="str">
        <f t="shared" ref="A11161:A11170" si="949">"POLA2"</f>
        <v>POLA2</v>
      </c>
      <c r="B11161" t="s">
        <v>291</v>
      </c>
      <c r="C11161">
        <v>65029343</v>
      </c>
      <c r="D11161" t="s">
        <v>8</v>
      </c>
      <c r="E11161">
        <v>24</v>
      </c>
      <c r="F11161" t="s">
        <v>13925</v>
      </c>
      <c r="G11161">
        <v>0.76832650520900003</v>
      </c>
    </row>
    <row r="11162" spans="1:7" x14ac:dyDescent="0.2">
      <c r="A11162" t="str">
        <f t="shared" si="949"/>
        <v>POLA2</v>
      </c>
      <c r="B11162" t="s">
        <v>291</v>
      </c>
      <c r="C11162">
        <v>65029204</v>
      </c>
      <c r="D11162" t="s">
        <v>8</v>
      </c>
      <c r="E11162">
        <v>22</v>
      </c>
      <c r="F11162" t="s">
        <v>13926</v>
      </c>
      <c r="G11162">
        <v>0.27588088621399998</v>
      </c>
    </row>
    <row r="11163" spans="1:7" x14ac:dyDescent="0.2">
      <c r="A11163" t="str">
        <f t="shared" si="949"/>
        <v>POLA2</v>
      </c>
      <c r="B11163" t="s">
        <v>291</v>
      </c>
      <c r="C11163">
        <v>65029503</v>
      </c>
      <c r="D11163" t="s">
        <v>3</v>
      </c>
      <c r="E11163">
        <v>24</v>
      </c>
      <c r="F11163" t="s">
        <v>13927</v>
      </c>
      <c r="G11163">
        <v>0.46600103136499998</v>
      </c>
    </row>
    <row r="11164" spans="1:7" x14ac:dyDescent="0.2">
      <c r="A11164" t="str">
        <f t="shared" si="949"/>
        <v>POLA2</v>
      </c>
      <c r="B11164" t="s">
        <v>291</v>
      </c>
      <c r="C11164">
        <v>65029374</v>
      </c>
      <c r="D11164" t="s">
        <v>3</v>
      </c>
      <c r="E11164">
        <v>23</v>
      </c>
      <c r="F11164" t="s">
        <v>13928</v>
      </c>
      <c r="G11164">
        <v>0.11243915822599999</v>
      </c>
    </row>
    <row r="11165" spans="1:7" x14ac:dyDescent="0.2">
      <c r="A11165" t="str">
        <f t="shared" si="949"/>
        <v>POLA2</v>
      </c>
      <c r="B11165" t="s">
        <v>291</v>
      </c>
      <c r="C11165">
        <v>65029275</v>
      </c>
      <c r="D11165" t="s">
        <v>3</v>
      </c>
      <c r="E11165">
        <v>23</v>
      </c>
      <c r="F11165" t="s">
        <v>13929</v>
      </c>
      <c r="G11165">
        <v>-2.26337443176E-3</v>
      </c>
    </row>
    <row r="11166" spans="1:7" x14ac:dyDescent="0.2">
      <c r="A11166" t="str">
        <f t="shared" si="949"/>
        <v>POLA2</v>
      </c>
      <c r="B11166" t="s">
        <v>291</v>
      </c>
      <c r="C11166">
        <v>65029254</v>
      </c>
      <c r="D11166" t="s">
        <v>3</v>
      </c>
      <c r="E11166">
        <v>22</v>
      </c>
      <c r="F11166" t="s">
        <v>13930</v>
      </c>
      <c r="G11166">
        <v>4.2191513474799998E-2</v>
      </c>
    </row>
    <row r="11167" spans="1:7" x14ac:dyDescent="0.2">
      <c r="A11167" t="str">
        <f t="shared" si="949"/>
        <v>POLA2</v>
      </c>
      <c r="B11167" t="s">
        <v>291</v>
      </c>
      <c r="C11167">
        <v>65029378</v>
      </c>
      <c r="D11167" t="s">
        <v>8</v>
      </c>
      <c r="E11167">
        <v>23</v>
      </c>
      <c r="F11167" t="s">
        <v>13931</v>
      </c>
      <c r="G11167">
        <v>0.53958528203900002</v>
      </c>
    </row>
    <row r="11168" spans="1:7" x14ac:dyDescent="0.2">
      <c r="A11168" t="str">
        <f t="shared" si="949"/>
        <v>POLA2</v>
      </c>
      <c r="B11168" t="s">
        <v>291</v>
      </c>
      <c r="C11168">
        <v>65029416</v>
      </c>
      <c r="D11168" t="s">
        <v>8</v>
      </c>
      <c r="E11168">
        <v>24</v>
      </c>
      <c r="F11168" t="s">
        <v>13932</v>
      </c>
      <c r="G11168">
        <v>-8.3554042520799995E-2</v>
      </c>
    </row>
    <row r="11169" spans="1:7" x14ac:dyDescent="0.2">
      <c r="A11169" t="str">
        <f t="shared" si="949"/>
        <v>POLA2</v>
      </c>
      <c r="B11169" t="s">
        <v>291</v>
      </c>
      <c r="C11169">
        <v>65029495</v>
      </c>
      <c r="D11169" t="s">
        <v>8</v>
      </c>
      <c r="E11169">
        <v>24</v>
      </c>
      <c r="F11169" t="s">
        <v>13933</v>
      </c>
      <c r="G11169">
        <v>1.6920882127500001</v>
      </c>
    </row>
    <row r="11170" spans="1:7" x14ac:dyDescent="0.2">
      <c r="A11170" t="str">
        <f t="shared" si="949"/>
        <v>POLA2</v>
      </c>
      <c r="B11170" t="s">
        <v>291</v>
      </c>
      <c r="C11170">
        <v>65029366</v>
      </c>
      <c r="D11170" t="s">
        <v>8</v>
      </c>
      <c r="E11170">
        <v>24</v>
      </c>
      <c r="F11170" t="s">
        <v>13934</v>
      </c>
      <c r="G11170">
        <v>0.24930691319500001</v>
      </c>
    </row>
    <row r="11171" spans="1:7" x14ac:dyDescent="0.2">
      <c r="A11171" t="str">
        <f t="shared" ref="A11171:A11180" si="950">"POLD1"</f>
        <v>POLD1</v>
      </c>
      <c r="B11171" t="s">
        <v>245</v>
      </c>
      <c r="C11171">
        <v>50887859</v>
      </c>
      <c r="D11171" t="s">
        <v>8</v>
      </c>
      <c r="E11171">
        <v>23</v>
      </c>
      <c r="F11171" t="s">
        <v>13935</v>
      </c>
      <c r="G11171">
        <v>3.1271789533399999E-2</v>
      </c>
    </row>
    <row r="11172" spans="1:7" x14ac:dyDescent="0.2">
      <c r="A11172" t="str">
        <f t="shared" si="950"/>
        <v>POLD1</v>
      </c>
      <c r="B11172" t="s">
        <v>245</v>
      </c>
      <c r="C11172">
        <v>50887809</v>
      </c>
      <c r="D11172" t="s">
        <v>8</v>
      </c>
      <c r="E11172">
        <v>23</v>
      </c>
      <c r="F11172" t="s">
        <v>13936</v>
      </c>
      <c r="G11172">
        <v>0.42807394063900001</v>
      </c>
    </row>
    <row r="11173" spans="1:7" x14ac:dyDescent="0.2">
      <c r="A11173" t="str">
        <f t="shared" si="950"/>
        <v>POLD1</v>
      </c>
      <c r="B11173" t="s">
        <v>245</v>
      </c>
      <c r="C11173">
        <v>50887797</v>
      </c>
      <c r="D11173" t="s">
        <v>8</v>
      </c>
      <c r="E11173">
        <v>24</v>
      </c>
      <c r="F11173" t="s">
        <v>13937</v>
      </c>
      <c r="G11173">
        <v>0.84074901579799999</v>
      </c>
    </row>
    <row r="11174" spans="1:7" x14ac:dyDescent="0.2">
      <c r="A11174" t="str">
        <f t="shared" si="950"/>
        <v>POLD1</v>
      </c>
      <c r="B11174" t="s">
        <v>245</v>
      </c>
      <c r="C11174">
        <v>50887760</v>
      </c>
      <c r="D11174" t="s">
        <v>8</v>
      </c>
      <c r="E11174">
        <v>24</v>
      </c>
      <c r="F11174" t="s">
        <v>13938</v>
      </c>
      <c r="G11174">
        <v>4.29764244474E-3</v>
      </c>
    </row>
    <row r="11175" spans="1:7" x14ac:dyDescent="0.2">
      <c r="A11175" t="str">
        <f t="shared" si="950"/>
        <v>POLD1</v>
      </c>
      <c r="B11175" t="s">
        <v>245</v>
      </c>
      <c r="C11175">
        <v>50887692</v>
      </c>
      <c r="D11175" t="s">
        <v>8</v>
      </c>
      <c r="E11175">
        <v>24</v>
      </c>
      <c r="F11175" t="s">
        <v>13939</v>
      </c>
      <c r="G11175">
        <v>0.26966521642000002</v>
      </c>
    </row>
    <row r="11176" spans="1:7" x14ac:dyDescent="0.2">
      <c r="A11176" t="str">
        <f t="shared" si="950"/>
        <v>POLD1</v>
      </c>
      <c r="B11176" t="s">
        <v>245</v>
      </c>
      <c r="C11176">
        <v>50887659</v>
      </c>
      <c r="D11176" t="s">
        <v>8</v>
      </c>
      <c r="E11176">
        <v>24</v>
      </c>
      <c r="F11176" t="s">
        <v>13940</v>
      </c>
      <c r="G11176">
        <v>1.1172761683800001</v>
      </c>
    </row>
    <row r="11177" spans="1:7" x14ac:dyDescent="0.2">
      <c r="A11177" t="str">
        <f t="shared" si="950"/>
        <v>POLD1</v>
      </c>
      <c r="B11177" t="s">
        <v>245</v>
      </c>
      <c r="C11177">
        <v>50887646</v>
      </c>
      <c r="D11177" t="s">
        <v>8</v>
      </c>
      <c r="E11177">
        <v>24</v>
      </c>
      <c r="F11177" t="s">
        <v>13941</v>
      </c>
      <c r="G11177">
        <v>1.04197481582</v>
      </c>
    </row>
    <row r="11178" spans="1:7" x14ac:dyDescent="0.2">
      <c r="A11178" t="str">
        <f t="shared" si="950"/>
        <v>POLD1</v>
      </c>
      <c r="B11178" t="s">
        <v>245</v>
      </c>
      <c r="C11178">
        <v>50887580</v>
      </c>
      <c r="D11178" t="s">
        <v>8</v>
      </c>
      <c r="E11178">
        <v>24</v>
      </c>
      <c r="F11178" t="s">
        <v>13942</v>
      </c>
      <c r="G11178">
        <v>0.50639499279199995</v>
      </c>
    </row>
    <row r="11179" spans="1:7" x14ac:dyDescent="0.2">
      <c r="A11179" t="str">
        <f t="shared" si="950"/>
        <v>POLD1</v>
      </c>
      <c r="B11179" t="s">
        <v>245</v>
      </c>
      <c r="C11179">
        <v>50887684</v>
      </c>
      <c r="D11179" t="s">
        <v>3</v>
      </c>
      <c r="E11179">
        <v>24</v>
      </c>
      <c r="F11179" t="s">
        <v>13943</v>
      </c>
      <c r="G11179">
        <v>1.7555224082199999E-3</v>
      </c>
    </row>
    <row r="11180" spans="1:7" x14ac:dyDescent="0.2">
      <c r="A11180" t="str">
        <f t="shared" si="950"/>
        <v>POLD1</v>
      </c>
      <c r="B11180" t="s">
        <v>245</v>
      </c>
      <c r="C11180">
        <v>50887884</v>
      </c>
      <c r="D11180" t="s">
        <v>8</v>
      </c>
      <c r="E11180">
        <v>24</v>
      </c>
      <c r="F11180" t="s">
        <v>13944</v>
      </c>
      <c r="G11180">
        <v>1.1637533730800001E-2</v>
      </c>
    </row>
    <row r="11181" spans="1:7" x14ac:dyDescent="0.2">
      <c r="A11181" t="str">
        <f t="shared" ref="A11181:A11190" si="951">"POLD2"</f>
        <v>POLD2</v>
      </c>
      <c r="B11181" t="s">
        <v>2</v>
      </c>
      <c r="C11181">
        <v>44163011</v>
      </c>
      <c r="D11181" t="s">
        <v>8</v>
      </c>
      <c r="E11181">
        <v>22</v>
      </c>
      <c r="F11181" t="s">
        <v>13945</v>
      </c>
      <c r="G11181">
        <v>-5.4528690967399998E-2</v>
      </c>
    </row>
    <row r="11182" spans="1:7" x14ac:dyDescent="0.2">
      <c r="A11182" t="str">
        <f t="shared" si="951"/>
        <v>POLD2</v>
      </c>
      <c r="B11182" t="s">
        <v>2</v>
      </c>
      <c r="C11182">
        <v>44163001</v>
      </c>
      <c r="D11182" t="s">
        <v>8</v>
      </c>
      <c r="E11182">
        <v>24</v>
      </c>
      <c r="F11182" t="s">
        <v>13946</v>
      </c>
      <c r="G11182">
        <v>0.23323550137599999</v>
      </c>
    </row>
    <row r="11183" spans="1:7" x14ac:dyDescent="0.2">
      <c r="A11183" t="str">
        <f t="shared" si="951"/>
        <v>POLD2</v>
      </c>
      <c r="B11183" t="s">
        <v>2</v>
      </c>
      <c r="C11183">
        <v>44162958</v>
      </c>
      <c r="D11183" t="s">
        <v>8</v>
      </c>
      <c r="E11183">
        <v>24</v>
      </c>
      <c r="F11183" t="s">
        <v>13947</v>
      </c>
      <c r="G11183">
        <v>5.2635315061700001E-2</v>
      </c>
    </row>
    <row r="11184" spans="1:7" x14ac:dyDescent="0.2">
      <c r="A11184" t="str">
        <f t="shared" si="951"/>
        <v>POLD2</v>
      </c>
      <c r="B11184" t="s">
        <v>2</v>
      </c>
      <c r="C11184">
        <v>44162910</v>
      </c>
      <c r="D11184" t="s">
        <v>8</v>
      </c>
      <c r="E11184">
        <v>23</v>
      </c>
      <c r="F11184" t="s">
        <v>13948</v>
      </c>
      <c r="G11184">
        <v>0.89196886678099996</v>
      </c>
    </row>
    <row r="11185" spans="1:7" x14ac:dyDescent="0.2">
      <c r="A11185" t="str">
        <f t="shared" si="951"/>
        <v>POLD2</v>
      </c>
      <c r="B11185" t="s">
        <v>2</v>
      </c>
      <c r="C11185">
        <v>44163127</v>
      </c>
      <c r="D11185" t="s">
        <v>3</v>
      </c>
      <c r="E11185">
        <v>24</v>
      </c>
      <c r="F11185" t="s">
        <v>13949</v>
      </c>
      <c r="G11185">
        <v>0.40860814787799998</v>
      </c>
    </row>
    <row r="11186" spans="1:7" x14ac:dyDescent="0.2">
      <c r="A11186" t="str">
        <f t="shared" si="951"/>
        <v>POLD2</v>
      </c>
      <c r="B11186" t="s">
        <v>2</v>
      </c>
      <c r="C11186">
        <v>44163086</v>
      </c>
      <c r="D11186" t="s">
        <v>3</v>
      </c>
      <c r="E11186">
        <v>23</v>
      </c>
      <c r="F11186" t="s">
        <v>13950</v>
      </c>
      <c r="G11186">
        <v>0.72168079924700002</v>
      </c>
    </row>
    <row r="11187" spans="1:7" x14ac:dyDescent="0.2">
      <c r="A11187" t="str">
        <f t="shared" si="951"/>
        <v>POLD2</v>
      </c>
      <c r="B11187" t="s">
        <v>2</v>
      </c>
      <c r="C11187">
        <v>44163048</v>
      </c>
      <c r="D11187" t="s">
        <v>3</v>
      </c>
      <c r="E11187">
        <v>23</v>
      </c>
      <c r="F11187" t="s">
        <v>13951</v>
      </c>
      <c r="G11187">
        <v>1.7559628589099999E-2</v>
      </c>
    </row>
    <row r="11188" spans="1:7" x14ac:dyDescent="0.2">
      <c r="A11188" t="str">
        <f t="shared" si="951"/>
        <v>POLD2</v>
      </c>
      <c r="B11188" t="s">
        <v>2</v>
      </c>
      <c r="C11188">
        <v>44162964</v>
      </c>
      <c r="D11188" t="s">
        <v>3</v>
      </c>
      <c r="E11188">
        <v>24</v>
      </c>
      <c r="F11188" t="s">
        <v>13952</v>
      </c>
      <c r="G11188">
        <v>0.23319858538900001</v>
      </c>
    </row>
    <row r="11189" spans="1:7" x14ac:dyDescent="0.2">
      <c r="A11189" t="str">
        <f t="shared" si="951"/>
        <v>POLD2</v>
      </c>
      <c r="B11189" t="s">
        <v>2</v>
      </c>
      <c r="C11189">
        <v>44162935</v>
      </c>
      <c r="D11189" t="s">
        <v>8</v>
      </c>
      <c r="E11189">
        <v>23</v>
      </c>
      <c r="F11189" t="s">
        <v>13953</v>
      </c>
      <c r="G11189">
        <v>1.3863503339700001</v>
      </c>
    </row>
    <row r="11190" spans="1:7" x14ac:dyDescent="0.2">
      <c r="A11190" t="str">
        <f t="shared" si="951"/>
        <v>POLD2</v>
      </c>
      <c r="B11190" t="s">
        <v>2</v>
      </c>
      <c r="C11190">
        <v>44162942</v>
      </c>
      <c r="D11190" t="s">
        <v>3</v>
      </c>
      <c r="E11190">
        <v>24</v>
      </c>
      <c r="F11190" t="s">
        <v>13954</v>
      </c>
      <c r="G11190">
        <v>0.116222078268</v>
      </c>
    </row>
    <row r="11191" spans="1:7" x14ac:dyDescent="0.2">
      <c r="A11191" t="str">
        <f t="shared" ref="A11191:A11208" si="952">"POLD3"</f>
        <v>POLD3</v>
      </c>
      <c r="B11191" t="s">
        <v>291</v>
      </c>
      <c r="C11191">
        <v>74303597</v>
      </c>
      <c r="D11191" t="s">
        <v>8</v>
      </c>
      <c r="E11191">
        <v>24</v>
      </c>
      <c r="F11191" t="s">
        <v>13955</v>
      </c>
      <c r="G11191">
        <v>9.7223226209099997E-2</v>
      </c>
    </row>
    <row r="11192" spans="1:7" x14ac:dyDescent="0.2">
      <c r="A11192" t="str">
        <f t="shared" si="952"/>
        <v>POLD3</v>
      </c>
      <c r="B11192" t="s">
        <v>291</v>
      </c>
      <c r="C11192">
        <v>74303622</v>
      </c>
      <c r="D11192" t="s">
        <v>8</v>
      </c>
      <c r="E11192">
        <v>24</v>
      </c>
      <c r="F11192" t="s">
        <v>13956</v>
      </c>
      <c r="G11192">
        <v>0.68435485899600002</v>
      </c>
    </row>
    <row r="11193" spans="1:7" x14ac:dyDescent="0.2">
      <c r="A11193" t="str">
        <f t="shared" si="952"/>
        <v>POLD3</v>
      </c>
      <c r="B11193" t="s">
        <v>291</v>
      </c>
      <c r="C11193">
        <v>74303643</v>
      </c>
      <c r="D11193" t="s">
        <v>8</v>
      </c>
      <c r="E11193">
        <v>23</v>
      </c>
      <c r="F11193" t="s">
        <v>13957</v>
      </c>
      <c r="G11193">
        <v>0.97411613127300001</v>
      </c>
    </row>
    <row r="11194" spans="1:7" x14ac:dyDescent="0.2">
      <c r="A11194" t="str">
        <f t="shared" si="952"/>
        <v>POLD3</v>
      </c>
      <c r="B11194" t="s">
        <v>291</v>
      </c>
      <c r="C11194">
        <v>74303672</v>
      </c>
      <c r="D11194" t="s">
        <v>8</v>
      </c>
      <c r="E11194">
        <v>24</v>
      </c>
      <c r="F11194" t="s">
        <v>13958</v>
      </c>
      <c r="G11194">
        <v>0.75544524977399996</v>
      </c>
    </row>
    <row r="11195" spans="1:7" x14ac:dyDescent="0.2">
      <c r="A11195" t="str">
        <f t="shared" si="952"/>
        <v>POLD3</v>
      </c>
      <c r="B11195" t="s">
        <v>291</v>
      </c>
      <c r="C11195">
        <v>74303782</v>
      </c>
      <c r="D11195" t="s">
        <v>8</v>
      </c>
      <c r="E11195">
        <v>24</v>
      </c>
      <c r="F11195" t="s">
        <v>13959</v>
      </c>
      <c r="G11195">
        <v>0.77093629442</v>
      </c>
    </row>
    <row r="11196" spans="1:7" x14ac:dyDescent="0.2">
      <c r="A11196" t="str">
        <f t="shared" si="952"/>
        <v>POLD3</v>
      </c>
      <c r="B11196" t="s">
        <v>291</v>
      </c>
      <c r="C11196">
        <v>74303824</v>
      </c>
      <c r="D11196" t="s">
        <v>8</v>
      </c>
      <c r="E11196">
        <v>23</v>
      </c>
      <c r="F11196" t="s">
        <v>13960</v>
      </c>
      <c r="G11196">
        <v>0.11783490542400001</v>
      </c>
    </row>
    <row r="11197" spans="1:7" x14ac:dyDescent="0.2">
      <c r="A11197" t="str">
        <f t="shared" si="952"/>
        <v>POLD3</v>
      </c>
      <c r="B11197" t="s">
        <v>291</v>
      </c>
      <c r="C11197">
        <v>74303802</v>
      </c>
      <c r="D11197" t="s">
        <v>8</v>
      </c>
      <c r="E11197">
        <v>21</v>
      </c>
      <c r="F11197" t="s">
        <v>13961</v>
      </c>
      <c r="G11197">
        <v>0.91361781014999999</v>
      </c>
    </row>
    <row r="11198" spans="1:7" x14ac:dyDescent="0.2">
      <c r="A11198" t="str">
        <f t="shared" si="952"/>
        <v>POLD3</v>
      </c>
      <c r="B11198" t="s">
        <v>291</v>
      </c>
      <c r="C11198">
        <v>74303790</v>
      </c>
      <c r="D11198" t="s">
        <v>8</v>
      </c>
      <c r="E11198">
        <v>24</v>
      </c>
      <c r="F11198" t="s">
        <v>13962</v>
      </c>
      <c r="G11198">
        <v>0.50064450550700001</v>
      </c>
    </row>
    <row r="11199" spans="1:7" x14ac:dyDescent="0.2">
      <c r="A11199" t="str">
        <f t="shared" si="952"/>
        <v>POLD3</v>
      </c>
      <c r="B11199" t="s">
        <v>291</v>
      </c>
      <c r="C11199">
        <v>74303585</v>
      </c>
      <c r="D11199" t="s">
        <v>3</v>
      </c>
      <c r="E11199">
        <v>24</v>
      </c>
      <c r="F11199" t="s">
        <v>13963</v>
      </c>
      <c r="G11199">
        <v>0.42509505976</v>
      </c>
    </row>
    <row r="11200" spans="1:7" x14ac:dyDescent="0.2">
      <c r="A11200" t="str">
        <f t="shared" si="952"/>
        <v>POLD3</v>
      </c>
      <c r="B11200" t="s">
        <v>291</v>
      </c>
      <c r="C11200">
        <v>74303647</v>
      </c>
      <c r="D11200" t="s">
        <v>8</v>
      </c>
      <c r="E11200">
        <v>24</v>
      </c>
      <c r="F11200" t="s">
        <v>13964</v>
      </c>
      <c r="G11200">
        <v>0.32008155117699999</v>
      </c>
    </row>
    <row r="11201" spans="1:7" x14ac:dyDescent="0.2">
      <c r="A11201" t="str">
        <f t="shared" si="952"/>
        <v>POLD3</v>
      </c>
      <c r="B11201" t="s">
        <v>291</v>
      </c>
      <c r="C11201">
        <v>74303618</v>
      </c>
      <c r="D11201" t="s">
        <v>8</v>
      </c>
      <c r="E11201">
        <v>23</v>
      </c>
      <c r="F11201" t="s">
        <v>13965</v>
      </c>
      <c r="G11201">
        <v>-5.4212572468799999E-2</v>
      </c>
    </row>
    <row r="11202" spans="1:7" x14ac:dyDescent="0.2">
      <c r="A11202" t="str">
        <f t="shared" si="952"/>
        <v>POLD3</v>
      </c>
      <c r="B11202" t="s">
        <v>291</v>
      </c>
      <c r="C11202">
        <v>74303568</v>
      </c>
      <c r="D11202" t="s">
        <v>8</v>
      </c>
      <c r="E11202">
        <v>22</v>
      </c>
      <c r="F11202" t="s">
        <v>13966</v>
      </c>
      <c r="G11202">
        <v>0.94667602800999995</v>
      </c>
    </row>
    <row r="11203" spans="1:7" x14ac:dyDescent="0.2">
      <c r="A11203" t="str">
        <f t="shared" si="952"/>
        <v>POLD3</v>
      </c>
      <c r="B11203" t="s">
        <v>291</v>
      </c>
      <c r="C11203">
        <v>74303572</v>
      </c>
      <c r="D11203" t="s">
        <v>3</v>
      </c>
      <c r="E11203">
        <v>23</v>
      </c>
      <c r="F11203" t="s">
        <v>13967</v>
      </c>
      <c r="G11203">
        <v>1.0792078407200001</v>
      </c>
    </row>
    <row r="11204" spans="1:7" x14ac:dyDescent="0.2">
      <c r="A11204" t="str">
        <f t="shared" si="952"/>
        <v>POLD3</v>
      </c>
      <c r="B11204" t="s">
        <v>291</v>
      </c>
      <c r="C11204">
        <v>74303802</v>
      </c>
      <c r="D11204" t="s">
        <v>8</v>
      </c>
      <c r="E11204">
        <v>23</v>
      </c>
      <c r="F11204" t="s">
        <v>13968</v>
      </c>
      <c r="G11204">
        <v>0.68110011680799998</v>
      </c>
    </row>
    <row r="11205" spans="1:7" x14ac:dyDescent="0.2">
      <c r="A11205" t="str">
        <f t="shared" si="952"/>
        <v>POLD3</v>
      </c>
      <c r="B11205" t="s">
        <v>291</v>
      </c>
      <c r="C11205">
        <v>74303809</v>
      </c>
      <c r="D11205" t="s">
        <v>8</v>
      </c>
      <c r="E11205">
        <v>24</v>
      </c>
      <c r="F11205" t="s">
        <v>13969</v>
      </c>
      <c r="G11205">
        <v>0.147360915545</v>
      </c>
    </row>
    <row r="11206" spans="1:7" x14ac:dyDescent="0.2">
      <c r="A11206" t="str">
        <f t="shared" si="952"/>
        <v>POLD3</v>
      </c>
      <c r="B11206" t="s">
        <v>291</v>
      </c>
      <c r="C11206">
        <v>74303824</v>
      </c>
      <c r="D11206" t="s">
        <v>8</v>
      </c>
      <c r="E11206">
        <v>24</v>
      </c>
      <c r="F11206" t="s">
        <v>13970</v>
      </c>
      <c r="G11206">
        <v>-4.0918199989299999E-4</v>
      </c>
    </row>
    <row r="11207" spans="1:7" x14ac:dyDescent="0.2">
      <c r="A11207" t="str">
        <f t="shared" si="952"/>
        <v>POLD3</v>
      </c>
      <c r="B11207" t="s">
        <v>291</v>
      </c>
      <c r="C11207">
        <v>74303558</v>
      </c>
      <c r="D11207" t="s">
        <v>3</v>
      </c>
      <c r="E11207">
        <v>23</v>
      </c>
      <c r="F11207" t="s">
        <v>13971</v>
      </c>
      <c r="G11207">
        <v>0.77071944153299998</v>
      </c>
    </row>
    <row r="11208" spans="1:7" x14ac:dyDescent="0.2">
      <c r="A11208" t="str">
        <f t="shared" si="952"/>
        <v>POLD3</v>
      </c>
      <c r="B11208" t="s">
        <v>291</v>
      </c>
      <c r="C11208">
        <v>74303781</v>
      </c>
      <c r="D11208" t="s">
        <v>8</v>
      </c>
      <c r="E11208">
        <v>23</v>
      </c>
      <c r="F11208" t="s">
        <v>13972</v>
      </c>
      <c r="G11208">
        <v>0.80895449185099999</v>
      </c>
    </row>
    <row r="11209" spans="1:7" x14ac:dyDescent="0.2">
      <c r="A11209" t="str">
        <f t="shared" ref="A11209:A11217" si="953">"POLDIP2"</f>
        <v>POLDIP2</v>
      </c>
      <c r="B11209" t="s">
        <v>484</v>
      </c>
      <c r="C11209">
        <v>26684299</v>
      </c>
      <c r="D11209" t="s">
        <v>8</v>
      </c>
      <c r="E11209">
        <v>24</v>
      </c>
      <c r="F11209" t="s">
        <v>13973</v>
      </c>
      <c r="G11209">
        <v>7.22241333343E-2</v>
      </c>
    </row>
    <row r="11210" spans="1:7" x14ac:dyDescent="0.2">
      <c r="A11210" t="str">
        <f t="shared" si="953"/>
        <v>POLDIP2</v>
      </c>
      <c r="B11210" t="s">
        <v>484</v>
      </c>
      <c r="C11210">
        <v>26684195</v>
      </c>
      <c r="D11210" t="s">
        <v>3</v>
      </c>
      <c r="E11210">
        <v>23</v>
      </c>
      <c r="F11210" t="s">
        <v>13974</v>
      </c>
      <c r="G11210">
        <v>0.87395541330299997</v>
      </c>
    </row>
    <row r="11211" spans="1:7" x14ac:dyDescent="0.2">
      <c r="A11211" t="str">
        <f t="shared" si="953"/>
        <v>POLDIP2</v>
      </c>
      <c r="B11211" t="s">
        <v>484</v>
      </c>
      <c r="C11211">
        <v>26684452</v>
      </c>
      <c r="D11211" t="s">
        <v>3</v>
      </c>
      <c r="E11211">
        <v>24</v>
      </c>
      <c r="F11211" t="s">
        <v>13975</v>
      </c>
      <c r="G11211">
        <v>0.16902835243100001</v>
      </c>
    </row>
    <row r="11212" spans="1:7" x14ac:dyDescent="0.2">
      <c r="A11212" t="str">
        <f t="shared" si="953"/>
        <v>POLDIP2</v>
      </c>
      <c r="B11212" t="s">
        <v>484</v>
      </c>
      <c r="C11212">
        <v>26684377</v>
      </c>
      <c r="D11212" t="s">
        <v>3</v>
      </c>
      <c r="E11212">
        <v>23</v>
      </c>
      <c r="F11212" t="s">
        <v>13976</v>
      </c>
      <c r="G11212">
        <v>9.6555757115900004E-2</v>
      </c>
    </row>
    <row r="11213" spans="1:7" x14ac:dyDescent="0.2">
      <c r="A11213" t="str">
        <f t="shared" si="953"/>
        <v>POLDIP2</v>
      </c>
      <c r="B11213" t="s">
        <v>484</v>
      </c>
      <c r="C11213">
        <v>26684239</v>
      </c>
      <c r="D11213" t="s">
        <v>3</v>
      </c>
      <c r="E11213">
        <v>24</v>
      </c>
      <c r="F11213" t="s">
        <v>13977</v>
      </c>
      <c r="G11213">
        <v>0.36630380601500001</v>
      </c>
    </row>
    <row r="11214" spans="1:7" x14ac:dyDescent="0.2">
      <c r="A11214" t="str">
        <f t="shared" si="953"/>
        <v>POLDIP2</v>
      </c>
      <c r="B11214" t="s">
        <v>484</v>
      </c>
      <c r="C11214">
        <v>26684295</v>
      </c>
      <c r="D11214" t="s">
        <v>3</v>
      </c>
      <c r="E11214">
        <v>24</v>
      </c>
      <c r="F11214" t="s">
        <v>13978</v>
      </c>
      <c r="G11214">
        <v>0.28305695072199999</v>
      </c>
    </row>
    <row r="11215" spans="1:7" x14ac:dyDescent="0.2">
      <c r="A11215" t="str">
        <f t="shared" si="953"/>
        <v>POLDIP2</v>
      </c>
      <c r="B11215" t="s">
        <v>484</v>
      </c>
      <c r="C11215">
        <v>26684307</v>
      </c>
      <c r="D11215" t="s">
        <v>3</v>
      </c>
      <c r="E11215">
        <v>24</v>
      </c>
      <c r="F11215" t="s">
        <v>13979</v>
      </c>
      <c r="G11215">
        <v>0.59051937753999995</v>
      </c>
    </row>
    <row r="11216" spans="1:7" x14ac:dyDescent="0.2">
      <c r="A11216" t="str">
        <f t="shared" si="953"/>
        <v>POLDIP2</v>
      </c>
      <c r="B11216" t="s">
        <v>484</v>
      </c>
      <c r="C11216">
        <v>26684327</v>
      </c>
      <c r="D11216" t="s">
        <v>3</v>
      </c>
      <c r="E11216">
        <v>24</v>
      </c>
      <c r="F11216" t="s">
        <v>13980</v>
      </c>
      <c r="G11216">
        <v>0.24906042918400001</v>
      </c>
    </row>
    <row r="11217" spans="1:7" x14ac:dyDescent="0.2">
      <c r="A11217" t="str">
        <f t="shared" si="953"/>
        <v>POLDIP2</v>
      </c>
      <c r="B11217" t="s">
        <v>484</v>
      </c>
      <c r="C11217">
        <v>26684488</v>
      </c>
      <c r="D11217" t="s">
        <v>3</v>
      </c>
      <c r="E11217">
        <v>23</v>
      </c>
      <c r="F11217" t="s">
        <v>13981</v>
      </c>
      <c r="G11217">
        <v>1.53552520916</v>
      </c>
    </row>
    <row r="11218" spans="1:7" x14ac:dyDescent="0.2">
      <c r="A11218" t="str">
        <f t="shared" ref="A11218:A11227" si="954">"POLE"</f>
        <v>POLE</v>
      </c>
      <c r="B11218" t="s">
        <v>140</v>
      </c>
      <c r="C11218">
        <v>133263646</v>
      </c>
      <c r="D11218" t="s">
        <v>3</v>
      </c>
      <c r="E11218">
        <v>23</v>
      </c>
      <c r="F11218" t="s">
        <v>13982</v>
      </c>
      <c r="G11218">
        <v>0.36370054713299999</v>
      </c>
    </row>
    <row r="11219" spans="1:7" x14ac:dyDescent="0.2">
      <c r="A11219" t="str">
        <f t="shared" si="954"/>
        <v>POLE</v>
      </c>
      <c r="B11219" t="s">
        <v>140</v>
      </c>
      <c r="C11219">
        <v>133263785</v>
      </c>
      <c r="D11219" t="s">
        <v>3</v>
      </c>
      <c r="E11219">
        <v>23</v>
      </c>
      <c r="F11219" t="s">
        <v>13983</v>
      </c>
      <c r="G11219">
        <v>0.48758500922600001</v>
      </c>
    </row>
    <row r="11220" spans="1:7" x14ac:dyDescent="0.2">
      <c r="A11220" t="str">
        <f t="shared" si="954"/>
        <v>POLE</v>
      </c>
      <c r="B11220" t="s">
        <v>140</v>
      </c>
      <c r="C11220">
        <v>133263949</v>
      </c>
      <c r="D11220" t="s">
        <v>3</v>
      </c>
      <c r="E11220">
        <v>22</v>
      </c>
      <c r="F11220" t="s">
        <v>13984</v>
      </c>
      <c r="G11220">
        <v>1.5032854902699999</v>
      </c>
    </row>
    <row r="11221" spans="1:7" x14ac:dyDescent="0.2">
      <c r="A11221" t="str">
        <f t="shared" si="954"/>
        <v>POLE</v>
      </c>
      <c r="B11221" t="s">
        <v>140</v>
      </c>
      <c r="C11221">
        <v>133263686</v>
      </c>
      <c r="D11221" t="s">
        <v>8</v>
      </c>
      <c r="E11221">
        <v>23</v>
      </c>
      <c r="F11221" t="s">
        <v>13985</v>
      </c>
      <c r="G11221">
        <v>0.89051429439800001</v>
      </c>
    </row>
    <row r="11222" spans="1:7" x14ac:dyDescent="0.2">
      <c r="A11222" t="str">
        <f t="shared" si="954"/>
        <v>POLE</v>
      </c>
      <c r="B11222" t="s">
        <v>140</v>
      </c>
      <c r="C11222">
        <v>133263690</v>
      </c>
      <c r="D11222" t="s">
        <v>8</v>
      </c>
      <c r="E11222">
        <v>22</v>
      </c>
      <c r="F11222" t="s">
        <v>13986</v>
      </c>
      <c r="G11222">
        <v>6.18878878154E-3</v>
      </c>
    </row>
    <row r="11223" spans="1:7" x14ac:dyDescent="0.2">
      <c r="A11223" t="str">
        <f t="shared" si="954"/>
        <v>POLE</v>
      </c>
      <c r="B11223" t="s">
        <v>140</v>
      </c>
      <c r="C11223">
        <v>133263715</v>
      </c>
      <c r="D11223" t="s">
        <v>8</v>
      </c>
      <c r="E11223">
        <v>24</v>
      </c>
      <c r="F11223" t="s">
        <v>13987</v>
      </c>
      <c r="G11223">
        <v>0.60620021533599999</v>
      </c>
    </row>
    <row r="11224" spans="1:7" x14ac:dyDescent="0.2">
      <c r="A11224" t="str">
        <f t="shared" si="954"/>
        <v>POLE</v>
      </c>
      <c r="B11224" t="s">
        <v>140</v>
      </c>
      <c r="C11224">
        <v>133263733</v>
      </c>
      <c r="D11224" t="s">
        <v>8</v>
      </c>
      <c r="E11224">
        <v>24</v>
      </c>
      <c r="F11224" t="s">
        <v>13988</v>
      </c>
      <c r="G11224">
        <v>0.56597291472</v>
      </c>
    </row>
    <row r="11225" spans="1:7" x14ac:dyDescent="0.2">
      <c r="A11225" t="str">
        <f t="shared" si="954"/>
        <v>POLE</v>
      </c>
      <c r="B11225" t="s">
        <v>140</v>
      </c>
      <c r="C11225">
        <v>133263801</v>
      </c>
      <c r="D11225" t="s">
        <v>8</v>
      </c>
      <c r="E11225">
        <v>24</v>
      </c>
      <c r="F11225" t="s">
        <v>13989</v>
      </c>
      <c r="G11225">
        <v>0.26564864000100002</v>
      </c>
    </row>
    <row r="11226" spans="1:7" x14ac:dyDescent="0.2">
      <c r="A11226" t="str">
        <f t="shared" si="954"/>
        <v>POLE</v>
      </c>
      <c r="B11226" t="s">
        <v>140</v>
      </c>
      <c r="C11226">
        <v>133263864</v>
      </c>
      <c r="D11226" t="s">
        <v>8</v>
      </c>
      <c r="E11226">
        <v>24</v>
      </c>
      <c r="F11226" t="s">
        <v>13990</v>
      </c>
      <c r="G11226">
        <v>0.159407917609</v>
      </c>
    </row>
    <row r="11227" spans="1:7" x14ac:dyDescent="0.2">
      <c r="A11227" t="str">
        <f t="shared" si="954"/>
        <v>POLE</v>
      </c>
      <c r="B11227" t="s">
        <v>140</v>
      </c>
      <c r="C11227">
        <v>133263795</v>
      </c>
      <c r="D11227" t="s">
        <v>3</v>
      </c>
      <c r="E11227">
        <v>24</v>
      </c>
      <c r="F11227" t="s">
        <v>13991</v>
      </c>
      <c r="G11227">
        <v>0.105762831844</v>
      </c>
    </row>
    <row r="11228" spans="1:7" x14ac:dyDescent="0.2">
      <c r="A11228" t="str">
        <f t="shared" ref="A11228:A11237" si="955">"POLE2"</f>
        <v>POLE2</v>
      </c>
      <c r="B11228" t="s">
        <v>86</v>
      </c>
      <c r="C11228">
        <v>50154826</v>
      </c>
      <c r="D11228" t="s">
        <v>3</v>
      </c>
      <c r="E11228">
        <v>23</v>
      </c>
      <c r="F11228" t="s">
        <v>13992</v>
      </c>
      <c r="G11228">
        <v>1.3924517078600001</v>
      </c>
    </row>
    <row r="11229" spans="1:7" x14ac:dyDescent="0.2">
      <c r="A11229" t="str">
        <f t="shared" si="955"/>
        <v>POLE2</v>
      </c>
      <c r="B11229" t="s">
        <v>86</v>
      </c>
      <c r="C11229">
        <v>50154818</v>
      </c>
      <c r="D11229" t="s">
        <v>3</v>
      </c>
      <c r="E11229">
        <v>23</v>
      </c>
      <c r="F11229" t="s">
        <v>13993</v>
      </c>
      <c r="G11229">
        <v>0.96590509487599996</v>
      </c>
    </row>
    <row r="11230" spans="1:7" x14ac:dyDescent="0.2">
      <c r="A11230" t="str">
        <f t="shared" si="955"/>
        <v>POLE2</v>
      </c>
      <c r="B11230" t="s">
        <v>86</v>
      </c>
      <c r="C11230">
        <v>50154991</v>
      </c>
      <c r="D11230" t="s">
        <v>3</v>
      </c>
      <c r="E11230">
        <v>23</v>
      </c>
      <c r="F11230" t="s">
        <v>13994</v>
      </c>
      <c r="G11230">
        <v>0.53263125660199995</v>
      </c>
    </row>
    <row r="11231" spans="1:7" x14ac:dyDescent="0.2">
      <c r="A11231" t="str">
        <f t="shared" si="955"/>
        <v>POLE2</v>
      </c>
      <c r="B11231" t="s">
        <v>86</v>
      </c>
      <c r="C11231">
        <v>50154798</v>
      </c>
      <c r="D11231" t="s">
        <v>8</v>
      </c>
      <c r="E11231">
        <v>24</v>
      </c>
      <c r="F11231" t="s">
        <v>13995</v>
      </c>
      <c r="G11231">
        <v>-0.18180484467399999</v>
      </c>
    </row>
    <row r="11232" spans="1:7" x14ac:dyDescent="0.2">
      <c r="A11232" t="str">
        <f t="shared" si="955"/>
        <v>POLE2</v>
      </c>
      <c r="B11232" t="s">
        <v>86</v>
      </c>
      <c r="C11232">
        <v>50154746</v>
      </c>
      <c r="D11232" t="s">
        <v>3</v>
      </c>
      <c r="E11232">
        <v>23</v>
      </c>
      <c r="F11232" t="s">
        <v>13996</v>
      </c>
      <c r="G11232">
        <v>0.64164319726800001</v>
      </c>
    </row>
    <row r="11233" spans="1:7" x14ac:dyDescent="0.2">
      <c r="A11233" t="str">
        <f t="shared" si="955"/>
        <v>POLE2</v>
      </c>
      <c r="B11233" t="s">
        <v>86</v>
      </c>
      <c r="C11233">
        <v>50154853</v>
      </c>
      <c r="D11233" t="s">
        <v>3</v>
      </c>
      <c r="E11233">
        <v>24</v>
      </c>
      <c r="F11233" t="s">
        <v>13997</v>
      </c>
      <c r="G11233">
        <v>3.4912324538700001E-3</v>
      </c>
    </row>
    <row r="11234" spans="1:7" x14ac:dyDescent="0.2">
      <c r="A11234" t="str">
        <f t="shared" si="955"/>
        <v>POLE2</v>
      </c>
      <c r="B11234" t="s">
        <v>86</v>
      </c>
      <c r="C11234">
        <v>50154870</v>
      </c>
      <c r="D11234" t="s">
        <v>3</v>
      </c>
      <c r="E11234">
        <v>24</v>
      </c>
      <c r="F11234" t="s">
        <v>13998</v>
      </c>
      <c r="G11234">
        <v>0.39589862005600002</v>
      </c>
    </row>
    <row r="11235" spans="1:7" x14ac:dyDescent="0.2">
      <c r="A11235" t="str">
        <f t="shared" si="955"/>
        <v>POLE2</v>
      </c>
      <c r="B11235" t="s">
        <v>86</v>
      </c>
      <c r="C11235">
        <v>50155044</v>
      </c>
      <c r="D11235" t="s">
        <v>3</v>
      </c>
      <c r="E11235">
        <v>23</v>
      </c>
      <c r="F11235" t="s">
        <v>13999</v>
      </c>
      <c r="G11235">
        <v>0.34491442249400001</v>
      </c>
    </row>
    <row r="11236" spans="1:7" x14ac:dyDescent="0.2">
      <c r="A11236" t="str">
        <f t="shared" si="955"/>
        <v>POLE2</v>
      </c>
      <c r="B11236" t="s">
        <v>86</v>
      </c>
      <c r="C11236">
        <v>50155013</v>
      </c>
      <c r="D11236" t="s">
        <v>3</v>
      </c>
      <c r="E11236">
        <v>24</v>
      </c>
      <c r="F11236" t="s">
        <v>14000</v>
      </c>
      <c r="G11236">
        <v>5.0591369575299999E-2</v>
      </c>
    </row>
    <row r="11237" spans="1:7" x14ac:dyDescent="0.2">
      <c r="A11237" t="str">
        <f t="shared" si="955"/>
        <v>POLE2</v>
      </c>
      <c r="B11237" t="s">
        <v>86</v>
      </c>
      <c r="C11237">
        <v>50155025</v>
      </c>
      <c r="D11237" t="s">
        <v>3</v>
      </c>
      <c r="E11237">
        <v>24</v>
      </c>
      <c r="F11237" t="s">
        <v>14001</v>
      </c>
      <c r="G11237">
        <v>0.170781037601</v>
      </c>
    </row>
    <row r="11238" spans="1:7" x14ac:dyDescent="0.2">
      <c r="A11238" t="str">
        <f t="shared" ref="A11238:A11247" si="956">"POLE4"</f>
        <v>POLE4</v>
      </c>
      <c r="B11238" t="s">
        <v>161</v>
      </c>
      <c r="C11238">
        <v>75185725</v>
      </c>
      <c r="D11238" t="s">
        <v>8</v>
      </c>
      <c r="E11238">
        <v>24</v>
      </c>
      <c r="F11238" t="s">
        <v>14002</v>
      </c>
      <c r="G11238">
        <v>0.81494927715499998</v>
      </c>
    </row>
    <row r="11239" spans="1:7" x14ac:dyDescent="0.2">
      <c r="A11239" t="str">
        <f t="shared" si="956"/>
        <v>POLE4</v>
      </c>
      <c r="B11239" t="s">
        <v>161</v>
      </c>
      <c r="C11239">
        <v>75185720</v>
      </c>
      <c r="D11239" t="s">
        <v>8</v>
      </c>
      <c r="E11239">
        <v>24</v>
      </c>
      <c r="F11239" t="s">
        <v>14003</v>
      </c>
      <c r="G11239">
        <v>0.25193475094099999</v>
      </c>
    </row>
    <row r="11240" spans="1:7" x14ac:dyDescent="0.2">
      <c r="A11240" t="str">
        <f t="shared" si="956"/>
        <v>POLE4</v>
      </c>
      <c r="B11240" t="s">
        <v>161</v>
      </c>
      <c r="C11240">
        <v>75185697</v>
      </c>
      <c r="D11240" t="s">
        <v>8</v>
      </c>
      <c r="E11240">
        <v>23</v>
      </c>
      <c r="F11240" t="s">
        <v>14004</v>
      </c>
      <c r="G11240">
        <v>0.937143477532</v>
      </c>
    </row>
    <row r="11241" spans="1:7" x14ac:dyDescent="0.2">
      <c r="A11241" t="str">
        <f t="shared" si="956"/>
        <v>POLE4</v>
      </c>
      <c r="B11241" t="s">
        <v>161</v>
      </c>
      <c r="C11241">
        <v>75185755</v>
      </c>
      <c r="D11241" t="s">
        <v>3</v>
      </c>
      <c r="E11241">
        <v>23</v>
      </c>
      <c r="F11241" t="s">
        <v>14005</v>
      </c>
      <c r="G11241">
        <v>1.5509497976E-2</v>
      </c>
    </row>
    <row r="11242" spans="1:7" x14ac:dyDescent="0.2">
      <c r="A11242" t="str">
        <f t="shared" si="956"/>
        <v>POLE4</v>
      </c>
      <c r="B11242" t="s">
        <v>161</v>
      </c>
      <c r="C11242">
        <v>75185733</v>
      </c>
      <c r="D11242" t="s">
        <v>3</v>
      </c>
      <c r="E11242">
        <v>24</v>
      </c>
      <c r="F11242" t="s">
        <v>14006</v>
      </c>
      <c r="G11242">
        <v>0.419761459324</v>
      </c>
    </row>
    <row r="11243" spans="1:7" x14ac:dyDescent="0.2">
      <c r="A11243" t="str">
        <f t="shared" si="956"/>
        <v>POLE4</v>
      </c>
      <c r="B11243" t="s">
        <v>161</v>
      </c>
      <c r="C11243">
        <v>75185812</v>
      </c>
      <c r="D11243" t="s">
        <v>8</v>
      </c>
      <c r="E11243">
        <v>24</v>
      </c>
      <c r="F11243" t="s">
        <v>14007</v>
      </c>
      <c r="G11243">
        <v>1.24790724531</v>
      </c>
    </row>
    <row r="11244" spans="1:7" x14ac:dyDescent="0.2">
      <c r="A11244" t="str">
        <f t="shared" si="956"/>
        <v>POLE4</v>
      </c>
      <c r="B11244" t="s">
        <v>161</v>
      </c>
      <c r="C11244">
        <v>75185660</v>
      </c>
      <c r="D11244" t="s">
        <v>3</v>
      </c>
      <c r="E11244">
        <v>23</v>
      </c>
      <c r="F11244" t="s">
        <v>14008</v>
      </c>
      <c r="G11244">
        <v>0.48177070133099997</v>
      </c>
    </row>
    <row r="11245" spans="1:7" x14ac:dyDescent="0.2">
      <c r="A11245" t="str">
        <f t="shared" si="956"/>
        <v>POLE4</v>
      </c>
      <c r="B11245" t="s">
        <v>161</v>
      </c>
      <c r="C11245">
        <v>75185805</v>
      </c>
      <c r="D11245" t="s">
        <v>8</v>
      </c>
      <c r="E11245">
        <v>24</v>
      </c>
      <c r="F11245" t="s">
        <v>14009</v>
      </c>
      <c r="G11245">
        <v>0.71105838947300004</v>
      </c>
    </row>
    <row r="11246" spans="1:7" x14ac:dyDescent="0.2">
      <c r="A11246" t="str">
        <f t="shared" si="956"/>
        <v>POLE4</v>
      </c>
      <c r="B11246" t="s">
        <v>161</v>
      </c>
      <c r="C11246">
        <v>75185911</v>
      </c>
      <c r="D11246" t="s">
        <v>8</v>
      </c>
      <c r="E11246">
        <v>23</v>
      </c>
      <c r="F11246" t="s">
        <v>14010</v>
      </c>
      <c r="G11246">
        <v>0.57830632335900001</v>
      </c>
    </row>
    <row r="11247" spans="1:7" x14ac:dyDescent="0.2">
      <c r="A11247" t="str">
        <f t="shared" si="956"/>
        <v>POLE4</v>
      </c>
      <c r="B11247" t="s">
        <v>161</v>
      </c>
      <c r="C11247">
        <v>75185741</v>
      </c>
      <c r="D11247" t="s">
        <v>8</v>
      </c>
      <c r="E11247">
        <v>24</v>
      </c>
      <c r="F11247" t="s">
        <v>14011</v>
      </c>
      <c r="G11247">
        <v>0.26794775138400001</v>
      </c>
    </row>
    <row r="11248" spans="1:7" x14ac:dyDescent="0.2">
      <c r="A11248" t="str">
        <f t="shared" ref="A11248:A11257" si="957">"POLG"</f>
        <v>POLG</v>
      </c>
      <c r="B11248" t="s">
        <v>514</v>
      </c>
      <c r="C11248">
        <v>89877880</v>
      </c>
      <c r="D11248" t="s">
        <v>3</v>
      </c>
      <c r="E11248">
        <v>24</v>
      </c>
      <c r="F11248" t="s">
        <v>14012</v>
      </c>
      <c r="G11248">
        <v>8.37961267644E-2</v>
      </c>
    </row>
    <row r="11249" spans="1:7" x14ac:dyDescent="0.2">
      <c r="A11249" t="str">
        <f t="shared" si="957"/>
        <v>POLG</v>
      </c>
      <c r="B11249" t="s">
        <v>514</v>
      </c>
      <c r="C11249">
        <v>89877909</v>
      </c>
      <c r="D11249" t="s">
        <v>3</v>
      </c>
      <c r="E11249">
        <v>23</v>
      </c>
      <c r="F11249" t="s">
        <v>14013</v>
      </c>
      <c r="G11249">
        <v>0.19360481238800001</v>
      </c>
    </row>
    <row r="11250" spans="1:7" x14ac:dyDescent="0.2">
      <c r="A11250" t="str">
        <f t="shared" si="957"/>
        <v>POLG</v>
      </c>
      <c r="B11250" t="s">
        <v>514</v>
      </c>
      <c r="C11250">
        <v>89877945</v>
      </c>
      <c r="D11250" t="s">
        <v>3</v>
      </c>
      <c r="E11250">
        <v>24</v>
      </c>
      <c r="F11250" t="s">
        <v>14014</v>
      </c>
      <c r="G11250">
        <v>0.106377383708</v>
      </c>
    </row>
    <row r="11251" spans="1:7" x14ac:dyDescent="0.2">
      <c r="A11251" t="str">
        <f t="shared" si="957"/>
        <v>POLG</v>
      </c>
      <c r="B11251" t="s">
        <v>514</v>
      </c>
      <c r="C11251">
        <v>89877951</v>
      </c>
      <c r="D11251" t="s">
        <v>3</v>
      </c>
      <c r="E11251">
        <v>24</v>
      </c>
      <c r="F11251" t="s">
        <v>14015</v>
      </c>
      <c r="G11251">
        <v>8.7795431388199993E-2</v>
      </c>
    </row>
    <row r="11252" spans="1:7" x14ac:dyDescent="0.2">
      <c r="A11252" t="str">
        <f t="shared" si="957"/>
        <v>POLG</v>
      </c>
      <c r="B11252" t="s">
        <v>514</v>
      </c>
      <c r="C11252">
        <v>89877966</v>
      </c>
      <c r="D11252" t="s">
        <v>3</v>
      </c>
      <c r="E11252">
        <v>23</v>
      </c>
      <c r="F11252" t="s">
        <v>14016</v>
      </c>
      <c r="G11252">
        <v>0.14874769656699999</v>
      </c>
    </row>
    <row r="11253" spans="1:7" x14ac:dyDescent="0.2">
      <c r="A11253" t="str">
        <f t="shared" si="957"/>
        <v>POLG</v>
      </c>
      <c r="B11253" t="s">
        <v>514</v>
      </c>
      <c r="C11253">
        <v>89878056</v>
      </c>
      <c r="D11253" t="s">
        <v>3</v>
      </c>
      <c r="E11253">
        <v>24</v>
      </c>
      <c r="F11253" t="s">
        <v>14017</v>
      </c>
      <c r="G11253">
        <v>-9.6260936458800003E-2</v>
      </c>
    </row>
    <row r="11254" spans="1:7" x14ac:dyDescent="0.2">
      <c r="A11254" t="str">
        <f t="shared" si="957"/>
        <v>POLG</v>
      </c>
      <c r="B11254" t="s">
        <v>514</v>
      </c>
      <c r="C11254">
        <v>89878100</v>
      </c>
      <c r="D11254" t="s">
        <v>3</v>
      </c>
      <c r="E11254">
        <v>23</v>
      </c>
      <c r="F11254" t="s">
        <v>14018</v>
      </c>
      <c r="G11254">
        <v>4.3634147202700001E-2</v>
      </c>
    </row>
    <row r="11255" spans="1:7" x14ac:dyDescent="0.2">
      <c r="A11255" t="str">
        <f t="shared" si="957"/>
        <v>POLG</v>
      </c>
      <c r="B11255" t="s">
        <v>514</v>
      </c>
      <c r="C11255">
        <v>89877844</v>
      </c>
      <c r="D11255" t="s">
        <v>8</v>
      </c>
      <c r="E11255">
        <v>24</v>
      </c>
      <c r="F11255" t="s">
        <v>14019</v>
      </c>
      <c r="G11255">
        <v>0.95404848610500004</v>
      </c>
    </row>
    <row r="11256" spans="1:7" x14ac:dyDescent="0.2">
      <c r="A11256" t="str">
        <f t="shared" si="957"/>
        <v>POLG</v>
      </c>
      <c r="B11256" t="s">
        <v>514</v>
      </c>
      <c r="C11256">
        <v>89878116</v>
      </c>
      <c r="D11256" t="s">
        <v>8</v>
      </c>
      <c r="E11256">
        <v>24</v>
      </c>
      <c r="F11256" t="s">
        <v>14020</v>
      </c>
      <c r="G11256">
        <v>-5.7825521465600001E-2</v>
      </c>
    </row>
    <row r="11257" spans="1:7" x14ac:dyDescent="0.2">
      <c r="A11257" t="str">
        <f t="shared" si="957"/>
        <v>POLG</v>
      </c>
      <c r="B11257" t="s">
        <v>514</v>
      </c>
      <c r="C11257">
        <v>89878016</v>
      </c>
      <c r="D11257" t="s">
        <v>8</v>
      </c>
      <c r="E11257">
        <v>22</v>
      </c>
      <c r="F11257" t="s">
        <v>14021</v>
      </c>
      <c r="G11257">
        <v>1.8523467015099999</v>
      </c>
    </row>
    <row r="11258" spans="1:7" x14ac:dyDescent="0.2">
      <c r="A11258" t="str">
        <f t="shared" ref="A11258:A11267" si="958">"POLG2"</f>
        <v>POLG2</v>
      </c>
      <c r="B11258" t="s">
        <v>484</v>
      </c>
      <c r="C11258">
        <v>62493193</v>
      </c>
      <c r="D11258" t="s">
        <v>8</v>
      </c>
      <c r="E11258">
        <v>24</v>
      </c>
      <c r="F11258" t="s">
        <v>14022</v>
      </c>
      <c r="G11258">
        <v>0.46029952646400002</v>
      </c>
    </row>
    <row r="11259" spans="1:7" x14ac:dyDescent="0.2">
      <c r="A11259" t="str">
        <f t="shared" si="958"/>
        <v>POLG2</v>
      </c>
      <c r="B11259" t="s">
        <v>484</v>
      </c>
      <c r="C11259">
        <v>62493069</v>
      </c>
      <c r="D11259" t="s">
        <v>8</v>
      </c>
      <c r="E11259">
        <v>23</v>
      </c>
      <c r="F11259" t="s">
        <v>14023</v>
      </c>
      <c r="G11259">
        <v>0.98246536107600002</v>
      </c>
    </row>
    <row r="11260" spans="1:7" x14ac:dyDescent="0.2">
      <c r="A11260" t="str">
        <f t="shared" si="958"/>
        <v>POLG2</v>
      </c>
      <c r="B11260" t="s">
        <v>484</v>
      </c>
      <c r="C11260">
        <v>62492972</v>
      </c>
      <c r="D11260" t="s">
        <v>8</v>
      </c>
      <c r="E11260">
        <v>24</v>
      </c>
      <c r="F11260" t="s">
        <v>14024</v>
      </c>
      <c r="G11260">
        <v>0.60878653347</v>
      </c>
    </row>
    <row r="11261" spans="1:7" x14ac:dyDescent="0.2">
      <c r="A11261" t="str">
        <f t="shared" si="958"/>
        <v>POLG2</v>
      </c>
      <c r="B11261" t="s">
        <v>484</v>
      </c>
      <c r="C11261">
        <v>62493149</v>
      </c>
      <c r="D11261" t="s">
        <v>3</v>
      </c>
      <c r="E11261">
        <v>23</v>
      </c>
      <c r="F11261" t="s">
        <v>14025</v>
      </c>
      <c r="G11261">
        <v>0.938958329516</v>
      </c>
    </row>
    <row r="11262" spans="1:7" x14ac:dyDescent="0.2">
      <c r="A11262" t="str">
        <f t="shared" si="958"/>
        <v>POLG2</v>
      </c>
      <c r="B11262" t="s">
        <v>484</v>
      </c>
      <c r="C11262">
        <v>62493140</v>
      </c>
      <c r="D11262" t="s">
        <v>3</v>
      </c>
      <c r="E11262">
        <v>24</v>
      </c>
      <c r="F11262" t="s">
        <v>14026</v>
      </c>
      <c r="G11262">
        <v>1.07857630941</v>
      </c>
    </row>
    <row r="11263" spans="1:7" x14ac:dyDescent="0.2">
      <c r="A11263" t="str">
        <f t="shared" si="958"/>
        <v>POLG2</v>
      </c>
      <c r="B11263" t="s">
        <v>484</v>
      </c>
      <c r="C11263">
        <v>62493062</v>
      </c>
      <c r="D11263" t="s">
        <v>3</v>
      </c>
      <c r="E11263">
        <v>22</v>
      </c>
      <c r="F11263" t="s">
        <v>14027</v>
      </c>
      <c r="G11263">
        <v>6.9172568366799997E-3</v>
      </c>
    </row>
    <row r="11264" spans="1:7" x14ac:dyDescent="0.2">
      <c r="A11264" t="str">
        <f t="shared" si="958"/>
        <v>POLG2</v>
      </c>
      <c r="B11264" t="s">
        <v>484</v>
      </c>
      <c r="C11264">
        <v>62492961</v>
      </c>
      <c r="D11264" t="s">
        <v>3</v>
      </c>
      <c r="E11264">
        <v>24</v>
      </c>
      <c r="F11264" t="s">
        <v>14028</v>
      </c>
      <c r="G11264">
        <v>0.17975175820799999</v>
      </c>
    </row>
    <row r="11265" spans="1:7" x14ac:dyDescent="0.2">
      <c r="A11265" t="str">
        <f t="shared" si="958"/>
        <v>POLG2</v>
      </c>
      <c r="B11265" t="s">
        <v>484</v>
      </c>
      <c r="C11265">
        <v>62492941</v>
      </c>
      <c r="D11265" t="s">
        <v>3</v>
      </c>
      <c r="E11265">
        <v>24</v>
      </c>
      <c r="F11265" t="s">
        <v>14029</v>
      </c>
      <c r="G11265">
        <v>2.71019058393E-2</v>
      </c>
    </row>
    <row r="11266" spans="1:7" x14ac:dyDescent="0.2">
      <c r="A11266" t="str">
        <f t="shared" si="958"/>
        <v>POLG2</v>
      </c>
      <c r="B11266" t="s">
        <v>484</v>
      </c>
      <c r="C11266">
        <v>62492931</v>
      </c>
      <c r="D11266" t="s">
        <v>3</v>
      </c>
      <c r="E11266">
        <v>24</v>
      </c>
      <c r="F11266" t="s">
        <v>14030</v>
      </c>
      <c r="G11266">
        <v>6.50714787165E-2</v>
      </c>
    </row>
    <row r="11267" spans="1:7" x14ac:dyDescent="0.2">
      <c r="A11267" t="str">
        <f t="shared" si="958"/>
        <v>POLG2</v>
      </c>
      <c r="B11267" t="s">
        <v>484</v>
      </c>
      <c r="C11267">
        <v>62492925</v>
      </c>
      <c r="D11267" t="s">
        <v>3</v>
      </c>
      <c r="E11267">
        <v>24</v>
      </c>
      <c r="F11267" t="s">
        <v>14031</v>
      </c>
      <c r="G11267">
        <v>0.52300801879900005</v>
      </c>
    </row>
    <row r="11268" spans="1:7" x14ac:dyDescent="0.2">
      <c r="A11268" t="str">
        <f t="shared" ref="A11268:A11287" si="959">"POLN"</f>
        <v>POLN</v>
      </c>
      <c r="B11268" t="s">
        <v>24</v>
      </c>
      <c r="C11268">
        <v>2243676</v>
      </c>
      <c r="D11268" t="s">
        <v>8</v>
      </c>
      <c r="E11268">
        <v>24</v>
      </c>
      <c r="F11268" t="s">
        <v>8696</v>
      </c>
      <c r="G11268">
        <v>0.31679726548600001</v>
      </c>
    </row>
    <row r="11269" spans="1:7" x14ac:dyDescent="0.2">
      <c r="A11269" t="str">
        <f t="shared" si="959"/>
        <v>POLN</v>
      </c>
      <c r="B11269" t="s">
        <v>24</v>
      </c>
      <c r="C11269">
        <v>2243576</v>
      </c>
      <c r="D11269" t="s">
        <v>8</v>
      </c>
      <c r="E11269">
        <v>28</v>
      </c>
      <c r="F11269" t="s">
        <v>14032</v>
      </c>
      <c r="G11269">
        <v>9.1825045150300003E-2</v>
      </c>
    </row>
    <row r="11270" spans="1:7" x14ac:dyDescent="0.2">
      <c r="A11270" t="str">
        <f t="shared" si="959"/>
        <v>POLN</v>
      </c>
      <c r="B11270" t="s">
        <v>24</v>
      </c>
      <c r="C11270">
        <v>2230905</v>
      </c>
      <c r="D11270" t="s">
        <v>8</v>
      </c>
      <c r="E11270">
        <v>28</v>
      </c>
      <c r="F11270" t="s">
        <v>14033</v>
      </c>
      <c r="G11270">
        <v>3.3690349651500001E-2</v>
      </c>
    </row>
    <row r="11271" spans="1:7" x14ac:dyDescent="0.2">
      <c r="A11271" t="str">
        <f t="shared" si="959"/>
        <v>POLN</v>
      </c>
      <c r="B11271" t="s">
        <v>24</v>
      </c>
      <c r="C11271">
        <v>2230725</v>
      </c>
      <c r="D11271" t="s">
        <v>8</v>
      </c>
      <c r="E11271">
        <v>23</v>
      </c>
      <c r="F11271" t="s">
        <v>14034</v>
      </c>
      <c r="G11271">
        <v>-0.114617621574</v>
      </c>
    </row>
    <row r="11272" spans="1:7" x14ac:dyDescent="0.2">
      <c r="A11272" t="str">
        <f t="shared" si="959"/>
        <v>POLN</v>
      </c>
      <c r="B11272" t="s">
        <v>24</v>
      </c>
      <c r="C11272">
        <v>2230724</v>
      </c>
      <c r="D11272" t="s">
        <v>8</v>
      </c>
      <c r="E11272">
        <v>28</v>
      </c>
      <c r="F11272" t="s">
        <v>14035</v>
      </c>
      <c r="G11272">
        <v>3.3241818378899998E-3</v>
      </c>
    </row>
    <row r="11273" spans="1:7" x14ac:dyDescent="0.2">
      <c r="A11273" t="str">
        <f t="shared" si="959"/>
        <v>POLN</v>
      </c>
      <c r="B11273" t="s">
        <v>24</v>
      </c>
      <c r="C11273">
        <v>2230714</v>
      </c>
      <c r="D11273" t="s">
        <v>8</v>
      </c>
      <c r="E11273">
        <v>23</v>
      </c>
      <c r="F11273" t="s">
        <v>14036</v>
      </c>
      <c r="G11273">
        <v>2.0303245257200001E-3</v>
      </c>
    </row>
    <row r="11274" spans="1:7" x14ac:dyDescent="0.2">
      <c r="A11274" t="str">
        <f t="shared" si="959"/>
        <v>POLN</v>
      </c>
      <c r="B11274" t="s">
        <v>24</v>
      </c>
      <c r="C11274">
        <v>2243578</v>
      </c>
      <c r="D11274" t="s">
        <v>8</v>
      </c>
      <c r="E11274">
        <v>24</v>
      </c>
      <c r="F11274" t="s">
        <v>14037</v>
      </c>
      <c r="G11274">
        <v>-8.9258801100400003E-3</v>
      </c>
    </row>
    <row r="11275" spans="1:7" x14ac:dyDescent="0.2">
      <c r="A11275" t="str">
        <f t="shared" si="959"/>
        <v>POLN</v>
      </c>
      <c r="B11275" t="s">
        <v>24</v>
      </c>
      <c r="C11275">
        <v>2243849</v>
      </c>
      <c r="D11275" t="s">
        <v>3</v>
      </c>
      <c r="E11275">
        <v>24</v>
      </c>
      <c r="F11275" t="s">
        <v>8703</v>
      </c>
      <c r="G11275">
        <v>0.23505388780399999</v>
      </c>
    </row>
    <row r="11276" spans="1:7" x14ac:dyDescent="0.2">
      <c r="A11276" t="str">
        <f t="shared" si="959"/>
        <v>POLN</v>
      </c>
      <c r="B11276" t="s">
        <v>24</v>
      </c>
      <c r="C11276">
        <v>2243751</v>
      </c>
      <c r="D11276" t="s">
        <v>3</v>
      </c>
      <c r="E11276">
        <v>24</v>
      </c>
      <c r="F11276" t="s">
        <v>8694</v>
      </c>
      <c r="G11276">
        <v>9.1031626534599994E-2</v>
      </c>
    </row>
    <row r="11277" spans="1:7" x14ac:dyDescent="0.2">
      <c r="A11277" t="str">
        <f t="shared" si="959"/>
        <v>POLN</v>
      </c>
      <c r="B11277" t="s">
        <v>24</v>
      </c>
      <c r="C11277">
        <v>2230841</v>
      </c>
      <c r="D11277" t="s">
        <v>3</v>
      </c>
      <c r="E11277">
        <v>24</v>
      </c>
      <c r="F11277" t="s">
        <v>14038</v>
      </c>
      <c r="G11277">
        <v>-2.7706229751899999E-2</v>
      </c>
    </row>
    <row r="11278" spans="1:7" x14ac:dyDescent="0.2">
      <c r="A11278" t="str">
        <f t="shared" si="959"/>
        <v>POLN</v>
      </c>
      <c r="B11278" t="s">
        <v>24</v>
      </c>
      <c r="C11278">
        <v>2243617</v>
      </c>
      <c r="D11278" t="s">
        <v>3</v>
      </c>
      <c r="E11278">
        <v>24</v>
      </c>
      <c r="F11278" t="s">
        <v>14039</v>
      </c>
      <c r="G11278">
        <v>9.5060186333999999E-2</v>
      </c>
    </row>
    <row r="11279" spans="1:7" x14ac:dyDescent="0.2">
      <c r="A11279" t="str">
        <f t="shared" si="959"/>
        <v>POLN</v>
      </c>
      <c r="B11279" t="s">
        <v>24</v>
      </c>
      <c r="C11279">
        <v>2230936</v>
      </c>
      <c r="D11279" t="s">
        <v>3</v>
      </c>
      <c r="E11279">
        <v>26</v>
      </c>
      <c r="F11279" t="s">
        <v>14040</v>
      </c>
      <c r="G11279">
        <v>-8.9406485306299993E-2</v>
      </c>
    </row>
    <row r="11280" spans="1:7" x14ac:dyDescent="0.2">
      <c r="A11280" t="str">
        <f t="shared" si="959"/>
        <v>POLN</v>
      </c>
      <c r="B11280" t="s">
        <v>24</v>
      </c>
      <c r="C11280">
        <v>2230866</v>
      </c>
      <c r="D11280" t="s">
        <v>3</v>
      </c>
      <c r="E11280">
        <v>24</v>
      </c>
      <c r="F11280" t="s">
        <v>14041</v>
      </c>
      <c r="G11280">
        <v>1.19677884842E-3</v>
      </c>
    </row>
    <row r="11281" spans="1:7" x14ac:dyDescent="0.2">
      <c r="A11281" t="str">
        <f t="shared" si="959"/>
        <v>POLN</v>
      </c>
      <c r="B11281" t="s">
        <v>24</v>
      </c>
      <c r="C11281">
        <v>2230747</v>
      </c>
      <c r="D11281" t="s">
        <v>3</v>
      </c>
      <c r="E11281">
        <v>27</v>
      </c>
      <c r="F11281" t="s">
        <v>14042</v>
      </c>
      <c r="G11281">
        <v>-9.6441615093599997E-2</v>
      </c>
    </row>
    <row r="11282" spans="1:7" x14ac:dyDescent="0.2">
      <c r="A11282" t="str">
        <f t="shared" si="959"/>
        <v>POLN</v>
      </c>
      <c r="B11282" t="s">
        <v>24</v>
      </c>
      <c r="C11282">
        <v>2230855</v>
      </c>
      <c r="D11282" t="s">
        <v>3</v>
      </c>
      <c r="E11282">
        <v>25</v>
      </c>
      <c r="F11282" t="s">
        <v>14043</v>
      </c>
      <c r="G11282">
        <v>0.110953324279</v>
      </c>
    </row>
    <row r="11283" spans="1:7" x14ac:dyDescent="0.2">
      <c r="A11283" t="str">
        <f t="shared" si="959"/>
        <v>POLN</v>
      </c>
      <c r="B11283" t="s">
        <v>24</v>
      </c>
      <c r="C11283">
        <v>2243886</v>
      </c>
      <c r="D11283" t="s">
        <v>8</v>
      </c>
      <c r="E11283">
        <v>22</v>
      </c>
      <c r="F11283" t="s">
        <v>14044</v>
      </c>
      <c r="G11283">
        <v>4.4209727575800002E-2</v>
      </c>
    </row>
    <row r="11284" spans="1:7" x14ac:dyDescent="0.2">
      <c r="A11284" t="str">
        <f t="shared" si="959"/>
        <v>POLN</v>
      </c>
      <c r="B11284" t="s">
        <v>24</v>
      </c>
      <c r="C11284">
        <v>2243856</v>
      </c>
      <c r="D11284" t="s">
        <v>8</v>
      </c>
      <c r="E11284">
        <v>23</v>
      </c>
      <c r="F11284" t="s">
        <v>8700</v>
      </c>
      <c r="G11284">
        <v>0.89241573622799997</v>
      </c>
    </row>
    <row r="11285" spans="1:7" x14ac:dyDescent="0.2">
      <c r="A11285" t="str">
        <f t="shared" si="959"/>
        <v>POLN</v>
      </c>
      <c r="B11285" t="s">
        <v>24</v>
      </c>
      <c r="C11285">
        <v>2243782</v>
      </c>
      <c r="D11285" t="s">
        <v>8</v>
      </c>
      <c r="E11285">
        <v>24</v>
      </c>
      <c r="F11285" t="s">
        <v>8698</v>
      </c>
      <c r="G11285">
        <v>1.79078699829</v>
      </c>
    </row>
    <row r="11286" spans="1:7" x14ac:dyDescent="0.2">
      <c r="A11286" t="str">
        <f t="shared" si="959"/>
        <v>POLN</v>
      </c>
      <c r="B11286" t="s">
        <v>24</v>
      </c>
      <c r="C11286">
        <v>2243684</v>
      </c>
      <c r="D11286" t="s">
        <v>8</v>
      </c>
      <c r="E11286">
        <v>24</v>
      </c>
      <c r="F11286" t="s">
        <v>14045</v>
      </c>
      <c r="G11286">
        <v>8.42643549331E-2</v>
      </c>
    </row>
    <row r="11287" spans="1:7" x14ac:dyDescent="0.2">
      <c r="A11287" t="str">
        <f t="shared" si="959"/>
        <v>POLN</v>
      </c>
      <c r="B11287" t="s">
        <v>24</v>
      </c>
      <c r="C11287">
        <v>2230942</v>
      </c>
      <c r="D11287" t="s">
        <v>3</v>
      </c>
      <c r="E11287">
        <v>28</v>
      </c>
      <c r="F11287" t="s">
        <v>14046</v>
      </c>
      <c r="G11287">
        <v>-0.16937910461</v>
      </c>
    </row>
    <row r="11288" spans="1:7" x14ac:dyDescent="0.2">
      <c r="A11288" t="str">
        <f t="shared" ref="A11288:A11307" si="960">"POLR1D"</f>
        <v>POLR1D</v>
      </c>
      <c r="B11288" t="s">
        <v>413</v>
      </c>
      <c r="C11288">
        <v>28196178</v>
      </c>
      <c r="D11288" t="s">
        <v>3</v>
      </c>
      <c r="E11288">
        <v>24</v>
      </c>
      <c r="F11288" t="s">
        <v>14047</v>
      </c>
      <c r="G11288">
        <v>8.9437357726099998E-3</v>
      </c>
    </row>
    <row r="11289" spans="1:7" x14ac:dyDescent="0.2">
      <c r="A11289" t="str">
        <f t="shared" si="960"/>
        <v>POLR1D</v>
      </c>
      <c r="B11289" t="s">
        <v>413</v>
      </c>
      <c r="C11289">
        <v>28196090</v>
      </c>
      <c r="D11289" t="s">
        <v>3</v>
      </c>
      <c r="E11289">
        <v>24</v>
      </c>
      <c r="F11289" t="s">
        <v>14048</v>
      </c>
      <c r="G11289">
        <v>0.20951294942599999</v>
      </c>
    </row>
    <row r="11290" spans="1:7" x14ac:dyDescent="0.2">
      <c r="A11290" t="str">
        <f t="shared" si="960"/>
        <v>POLR1D</v>
      </c>
      <c r="B11290" t="s">
        <v>413</v>
      </c>
      <c r="C11290">
        <v>28196016</v>
      </c>
      <c r="D11290" t="s">
        <v>3</v>
      </c>
      <c r="E11290">
        <v>22</v>
      </c>
      <c r="F11290" t="s">
        <v>14049</v>
      </c>
      <c r="G11290">
        <v>1.04290786627</v>
      </c>
    </row>
    <row r="11291" spans="1:7" x14ac:dyDescent="0.2">
      <c r="A11291" t="str">
        <f t="shared" si="960"/>
        <v>POLR1D</v>
      </c>
      <c r="B11291" t="s">
        <v>413</v>
      </c>
      <c r="C11291">
        <v>28196048</v>
      </c>
      <c r="D11291" t="s">
        <v>3</v>
      </c>
      <c r="E11291">
        <v>21</v>
      </c>
      <c r="F11291" t="s">
        <v>14050</v>
      </c>
      <c r="G11291">
        <v>0.93507886200900003</v>
      </c>
    </row>
    <row r="11292" spans="1:7" x14ac:dyDescent="0.2">
      <c r="A11292" t="str">
        <f t="shared" si="960"/>
        <v>POLR1D</v>
      </c>
      <c r="B11292" t="s">
        <v>413</v>
      </c>
      <c r="C11292">
        <v>28194916</v>
      </c>
      <c r="D11292" t="s">
        <v>8</v>
      </c>
      <c r="E11292">
        <v>24</v>
      </c>
      <c r="F11292" t="s">
        <v>14051</v>
      </c>
      <c r="G11292">
        <v>-8.0121056523900004E-4</v>
      </c>
    </row>
    <row r="11293" spans="1:7" x14ac:dyDescent="0.2">
      <c r="A11293" t="str">
        <f t="shared" si="960"/>
        <v>POLR1D</v>
      </c>
      <c r="B11293" t="s">
        <v>413</v>
      </c>
      <c r="C11293">
        <v>28195041</v>
      </c>
      <c r="D11293" t="s">
        <v>8</v>
      </c>
      <c r="E11293">
        <v>24</v>
      </c>
      <c r="F11293" t="s">
        <v>14052</v>
      </c>
      <c r="G11293">
        <v>-1.7688057267700001E-2</v>
      </c>
    </row>
    <row r="11294" spans="1:7" x14ac:dyDescent="0.2">
      <c r="A11294" t="str">
        <f t="shared" si="960"/>
        <v>POLR1D</v>
      </c>
      <c r="B11294" t="s">
        <v>413</v>
      </c>
      <c r="C11294">
        <v>28195079</v>
      </c>
      <c r="D11294" t="s">
        <v>8</v>
      </c>
      <c r="E11294">
        <v>23</v>
      </c>
      <c r="F11294" t="s">
        <v>14053</v>
      </c>
      <c r="G11294">
        <v>-2.7608490496300001E-2</v>
      </c>
    </row>
    <row r="11295" spans="1:7" x14ac:dyDescent="0.2">
      <c r="A11295" t="str">
        <f t="shared" si="960"/>
        <v>POLR1D</v>
      </c>
      <c r="B11295" t="s">
        <v>413</v>
      </c>
      <c r="C11295">
        <v>28195122</v>
      </c>
      <c r="D11295" t="s">
        <v>8</v>
      </c>
      <c r="E11295">
        <v>24</v>
      </c>
      <c r="F11295" t="s">
        <v>14054</v>
      </c>
      <c r="G11295">
        <v>5.19073481164E-2</v>
      </c>
    </row>
    <row r="11296" spans="1:7" x14ac:dyDescent="0.2">
      <c r="A11296" t="str">
        <f t="shared" si="960"/>
        <v>POLR1D</v>
      </c>
      <c r="B11296" t="s">
        <v>413</v>
      </c>
      <c r="C11296">
        <v>28195152</v>
      </c>
      <c r="D11296" t="s">
        <v>8</v>
      </c>
      <c r="E11296">
        <v>24</v>
      </c>
      <c r="F11296" t="s">
        <v>14055</v>
      </c>
      <c r="G11296">
        <v>2.0152389950499998E-3</v>
      </c>
    </row>
    <row r="11297" spans="1:7" x14ac:dyDescent="0.2">
      <c r="A11297" t="str">
        <f t="shared" si="960"/>
        <v>POLR1D</v>
      </c>
      <c r="B11297" t="s">
        <v>413</v>
      </c>
      <c r="C11297">
        <v>28195166</v>
      </c>
      <c r="D11297" t="s">
        <v>8</v>
      </c>
      <c r="E11297">
        <v>24</v>
      </c>
      <c r="F11297" t="s">
        <v>14056</v>
      </c>
      <c r="G11297">
        <v>3.2462561896099999E-3</v>
      </c>
    </row>
    <row r="11298" spans="1:7" x14ac:dyDescent="0.2">
      <c r="A11298" t="str">
        <f t="shared" si="960"/>
        <v>POLR1D</v>
      </c>
      <c r="B11298" t="s">
        <v>413</v>
      </c>
      <c r="C11298">
        <v>28196066</v>
      </c>
      <c r="D11298" t="s">
        <v>8</v>
      </c>
      <c r="E11298">
        <v>23</v>
      </c>
      <c r="F11298" t="s">
        <v>14057</v>
      </c>
      <c r="G11298">
        <v>8.8304766624400007E-3</v>
      </c>
    </row>
    <row r="11299" spans="1:7" x14ac:dyDescent="0.2">
      <c r="A11299" t="str">
        <f t="shared" si="960"/>
        <v>POLR1D</v>
      </c>
      <c r="B11299" t="s">
        <v>413</v>
      </c>
      <c r="C11299">
        <v>28196152</v>
      </c>
      <c r="D11299" t="s">
        <v>8</v>
      </c>
      <c r="E11299">
        <v>24</v>
      </c>
      <c r="F11299" t="s">
        <v>14058</v>
      </c>
      <c r="G11299">
        <v>0.120330070033</v>
      </c>
    </row>
    <row r="11300" spans="1:7" x14ac:dyDescent="0.2">
      <c r="A11300" t="str">
        <f t="shared" si="960"/>
        <v>POLR1D</v>
      </c>
      <c r="B11300" t="s">
        <v>413</v>
      </c>
      <c r="C11300">
        <v>28196168</v>
      </c>
      <c r="D11300" t="s">
        <v>8</v>
      </c>
      <c r="E11300">
        <v>24</v>
      </c>
      <c r="F11300" t="s">
        <v>14059</v>
      </c>
      <c r="G11300">
        <v>0.259364338009</v>
      </c>
    </row>
    <row r="11301" spans="1:7" x14ac:dyDescent="0.2">
      <c r="A11301" t="str">
        <f t="shared" si="960"/>
        <v>POLR1D</v>
      </c>
      <c r="B11301" t="s">
        <v>413</v>
      </c>
      <c r="C11301">
        <v>28196189</v>
      </c>
      <c r="D11301" t="s">
        <v>8</v>
      </c>
      <c r="E11301">
        <v>24</v>
      </c>
      <c r="F11301" t="s">
        <v>14060</v>
      </c>
      <c r="G11301">
        <v>1.2188284289399999E-2</v>
      </c>
    </row>
    <row r="11302" spans="1:7" x14ac:dyDescent="0.2">
      <c r="A11302" t="str">
        <f t="shared" si="960"/>
        <v>POLR1D</v>
      </c>
      <c r="B11302" t="s">
        <v>413</v>
      </c>
      <c r="C11302">
        <v>28194904</v>
      </c>
      <c r="D11302" t="s">
        <v>3</v>
      </c>
      <c r="E11302">
        <v>24</v>
      </c>
      <c r="F11302" t="s">
        <v>14061</v>
      </c>
      <c r="G11302">
        <v>1.57836475005E-2</v>
      </c>
    </row>
    <row r="11303" spans="1:7" x14ac:dyDescent="0.2">
      <c r="A11303" t="str">
        <f t="shared" si="960"/>
        <v>POLR1D</v>
      </c>
      <c r="B11303" t="s">
        <v>413</v>
      </c>
      <c r="C11303">
        <v>28194953</v>
      </c>
      <c r="D11303" t="s">
        <v>3</v>
      </c>
      <c r="E11303">
        <v>23</v>
      </c>
      <c r="F11303" t="s">
        <v>14062</v>
      </c>
      <c r="G11303">
        <v>3.70233550486E-2</v>
      </c>
    </row>
    <row r="11304" spans="1:7" x14ac:dyDescent="0.2">
      <c r="A11304" t="str">
        <f t="shared" si="960"/>
        <v>POLR1D</v>
      </c>
      <c r="B11304" t="s">
        <v>413</v>
      </c>
      <c r="C11304">
        <v>28194986</v>
      </c>
      <c r="D11304" t="s">
        <v>3</v>
      </c>
      <c r="E11304">
        <v>22</v>
      </c>
      <c r="F11304" t="s">
        <v>14063</v>
      </c>
      <c r="G11304">
        <v>2.3485339246000002E-3</v>
      </c>
    </row>
    <row r="11305" spans="1:7" x14ac:dyDescent="0.2">
      <c r="A11305" t="str">
        <f t="shared" si="960"/>
        <v>POLR1D</v>
      </c>
      <c r="B11305" t="s">
        <v>413</v>
      </c>
      <c r="C11305">
        <v>28195154</v>
      </c>
      <c r="D11305" t="s">
        <v>3</v>
      </c>
      <c r="E11305">
        <v>22</v>
      </c>
      <c r="F11305" t="s">
        <v>14064</v>
      </c>
      <c r="G11305">
        <v>1.2996835182E-2</v>
      </c>
    </row>
    <row r="11306" spans="1:7" x14ac:dyDescent="0.2">
      <c r="A11306" t="str">
        <f t="shared" si="960"/>
        <v>POLR1D</v>
      </c>
      <c r="B11306" t="s">
        <v>413</v>
      </c>
      <c r="C11306">
        <v>28196007</v>
      </c>
      <c r="D11306" t="s">
        <v>3</v>
      </c>
      <c r="E11306">
        <v>23</v>
      </c>
      <c r="F11306" t="s">
        <v>14065</v>
      </c>
      <c r="G11306">
        <v>1.0220132717199999</v>
      </c>
    </row>
    <row r="11307" spans="1:7" x14ac:dyDescent="0.2">
      <c r="A11307" t="str">
        <f t="shared" si="960"/>
        <v>POLR1D</v>
      </c>
      <c r="B11307" t="s">
        <v>413</v>
      </c>
      <c r="C11307">
        <v>28196053</v>
      </c>
      <c r="D11307" t="s">
        <v>3</v>
      </c>
      <c r="E11307">
        <v>24</v>
      </c>
      <c r="F11307" t="s">
        <v>14066</v>
      </c>
      <c r="G11307">
        <v>0.57184138159999998</v>
      </c>
    </row>
    <row r="11308" spans="1:7" x14ac:dyDescent="0.2">
      <c r="A11308" t="str">
        <f t="shared" ref="A11308:A11317" si="961">"POLR1E"</f>
        <v>POLR1E</v>
      </c>
      <c r="B11308" t="s">
        <v>15</v>
      </c>
      <c r="C11308">
        <v>37486050</v>
      </c>
      <c r="D11308" t="s">
        <v>8</v>
      </c>
      <c r="E11308">
        <v>24</v>
      </c>
      <c r="F11308" t="s">
        <v>14067</v>
      </c>
      <c r="G11308">
        <v>0.99977961040300001</v>
      </c>
    </row>
    <row r="11309" spans="1:7" x14ac:dyDescent="0.2">
      <c r="A11309" t="str">
        <f t="shared" si="961"/>
        <v>POLR1E</v>
      </c>
      <c r="B11309" t="s">
        <v>15</v>
      </c>
      <c r="C11309">
        <v>37485936</v>
      </c>
      <c r="D11309" t="s">
        <v>8</v>
      </c>
      <c r="E11309">
        <v>24</v>
      </c>
      <c r="F11309" t="s">
        <v>14068</v>
      </c>
      <c r="G11309">
        <v>1.5437422990199999E-2</v>
      </c>
    </row>
    <row r="11310" spans="1:7" x14ac:dyDescent="0.2">
      <c r="A11310" t="str">
        <f t="shared" si="961"/>
        <v>POLR1E</v>
      </c>
      <c r="B11310" t="s">
        <v>15</v>
      </c>
      <c r="C11310">
        <v>37486195</v>
      </c>
      <c r="D11310" t="s">
        <v>3</v>
      </c>
      <c r="E11310">
        <v>24</v>
      </c>
      <c r="F11310" t="s">
        <v>14069</v>
      </c>
      <c r="G11310">
        <v>0.58017841618699995</v>
      </c>
    </row>
    <row r="11311" spans="1:7" x14ac:dyDescent="0.2">
      <c r="A11311" t="str">
        <f t="shared" si="961"/>
        <v>POLR1E</v>
      </c>
      <c r="B11311" t="s">
        <v>15</v>
      </c>
      <c r="C11311">
        <v>37486148</v>
      </c>
      <c r="D11311" t="s">
        <v>3</v>
      </c>
      <c r="E11311">
        <v>24</v>
      </c>
      <c r="F11311" t="s">
        <v>14070</v>
      </c>
      <c r="G11311">
        <v>0.21897774445900001</v>
      </c>
    </row>
    <row r="11312" spans="1:7" x14ac:dyDescent="0.2">
      <c r="A11312" t="str">
        <f t="shared" si="961"/>
        <v>POLR1E</v>
      </c>
      <c r="B11312" t="s">
        <v>15</v>
      </c>
      <c r="C11312">
        <v>37486093</v>
      </c>
      <c r="D11312" t="s">
        <v>3</v>
      </c>
      <c r="E11312">
        <v>24</v>
      </c>
      <c r="F11312" t="s">
        <v>14071</v>
      </c>
      <c r="G11312">
        <v>0.31280863952400001</v>
      </c>
    </row>
    <row r="11313" spans="1:7" x14ac:dyDescent="0.2">
      <c r="A11313" t="str">
        <f t="shared" si="961"/>
        <v>POLR1E</v>
      </c>
      <c r="B11313" t="s">
        <v>15</v>
      </c>
      <c r="C11313">
        <v>37486017</v>
      </c>
      <c r="D11313" t="s">
        <v>3</v>
      </c>
      <c r="E11313">
        <v>24</v>
      </c>
      <c r="F11313" t="s">
        <v>14072</v>
      </c>
      <c r="G11313">
        <v>1.1325857668299999</v>
      </c>
    </row>
    <row r="11314" spans="1:7" x14ac:dyDescent="0.2">
      <c r="A11314" t="str">
        <f t="shared" si="961"/>
        <v>POLR1E</v>
      </c>
      <c r="B11314" t="s">
        <v>15</v>
      </c>
      <c r="C11314">
        <v>37486132</v>
      </c>
      <c r="D11314" t="s">
        <v>8</v>
      </c>
      <c r="E11314">
        <v>23</v>
      </c>
      <c r="F11314" t="s">
        <v>14073</v>
      </c>
      <c r="G11314">
        <v>0.39043902330800001</v>
      </c>
    </row>
    <row r="11315" spans="1:7" x14ac:dyDescent="0.2">
      <c r="A11315" t="str">
        <f t="shared" si="961"/>
        <v>POLR1E</v>
      </c>
      <c r="B11315" t="s">
        <v>15</v>
      </c>
      <c r="C11315">
        <v>37486100</v>
      </c>
      <c r="D11315" t="s">
        <v>8</v>
      </c>
      <c r="E11315">
        <v>22</v>
      </c>
      <c r="F11315" t="s">
        <v>14074</v>
      </c>
      <c r="G11315">
        <v>0.52184605958999997</v>
      </c>
    </row>
    <row r="11316" spans="1:7" x14ac:dyDescent="0.2">
      <c r="A11316" t="str">
        <f t="shared" si="961"/>
        <v>POLR1E</v>
      </c>
      <c r="B11316" t="s">
        <v>15</v>
      </c>
      <c r="C11316">
        <v>37486076</v>
      </c>
      <c r="D11316" t="s">
        <v>8</v>
      </c>
      <c r="E11316">
        <v>22</v>
      </c>
      <c r="F11316" t="s">
        <v>14075</v>
      </c>
      <c r="G11316">
        <v>0.86763462276900005</v>
      </c>
    </row>
    <row r="11317" spans="1:7" x14ac:dyDescent="0.2">
      <c r="A11317" t="str">
        <f t="shared" si="961"/>
        <v>POLR1E</v>
      </c>
      <c r="B11317" t="s">
        <v>15</v>
      </c>
      <c r="C11317">
        <v>37486073</v>
      </c>
      <c r="D11317" t="s">
        <v>8</v>
      </c>
      <c r="E11317">
        <v>24</v>
      </c>
      <c r="F11317" t="s">
        <v>14076</v>
      </c>
      <c r="G11317">
        <v>0.396862649751</v>
      </c>
    </row>
    <row r="11318" spans="1:7" x14ac:dyDescent="0.2">
      <c r="A11318" t="str">
        <f t="shared" ref="A11318:A11331" si="962">"POLR2A"</f>
        <v>POLR2A</v>
      </c>
      <c r="B11318" t="s">
        <v>484</v>
      </c>
      <c r="C11318">
        <v>7387980</v>
      </c>
      <c r="D11318" t="s">
        <v>8</v>
      </c>
      <c r="E11318">
        <v>25</v>
      </c>
      <c r="F11318" t="s">
        <v>14077</v>
      </c>
      <c r="G11318">
        <v>-5.6222705871700002E-2</v>
      </c>
    </row>
    <row r="11319" spans="1:7" x14ac:dyDescent="0.2">
      <c r="A11319" t="str">
        <f t="shared" si="962"/>
        <v>POLR2A</v>
      </c>
      <c r="B11319" t="s">
        <v>484</v>
      </c>
      <c r="C11319">
        <v>7387735</v>
      </c>
      <c r="D11319" t="s">
        <v>3</v>
      </c>
      <c r="E11319">
        <v>25</v>
      </c>
      <c r="F11319" t="s">
        <v>14078</v>
      </c>
      <c r="G11319">
        <v>5.4658761332800003E-2</v>
      </c>
    </row>
    <row r="11320" spans="1:7" x14ac:dyDescent="0.2">
      <c r="A11320" t="str">
        <f t="shared" si="962"/>
        <v>POLR2A</v>
      </c>
      <c r="B11320" t="s">
        <v>484</v>
      </c>
      <c r="C11320">
        <v>7387781</v>
      </c>
      <c r="D11320" t="s">
        <v>3</v>
      </c>
      <c r="E11320">
        <v>24</v>
      </c>
      <c r="F11320" t="s">
        <v>14079</v>
      </c>
      <c r="G11320">
        <v>1.8670558208399999E-2</v>
      </c>
    </row>
    <row r="11321" spans="1:7" x14ac:dyDescent="0.2">
      <c r="A11321" t="str">
        <f t="shared" si="962"/>
        <v>POLR2A</v>
      </c>
      <c r="B11321" t="s">
        <v>484</v>
      </c>
      <c r="C11321">
        <v>7387728</v>
      </c>
      <c r="D11321" t="s">
        <v>8</v>
      </c>
      <c r="E11321">
        <v>23</v>
      </c>
      <c r="F11321" t="s">
        <v>14080</v>
      </c>
      <c r="G11321">
        <v>0.96877179232800004</v>
      </c>
    </row>
    <row r="11322" spans="1:7" x14ac:dyDescent="0.2">
      <c r="A11322" t="str">
        <f t="shared" si="962"/>
        <v>POLR2A</v>
      </c>
      <c r="B11322" t="s">
        <v>484</v>
      </c>
      <c r="C11322">
        <v>7387889</v>
      </c>
      <c r="D11322" t="s">
        <v>8</v>
      </c>
      <c r="E11322">
        <v>24</v>
      </c>
      <c r="F11322" t="s">
        <v>14081</v>
      </c>
      <c r="G11322">
        <v>3.8043305947199998E-2</v>
      </c>
    </row>
    <row r="11323" spans="1:7" x14ac:dyDescent="0.2">
      <c r="A11323" t="str">
        <f t="shared" si="962"/>
        <v>POLR2A</v>
      </c>
      <c r="B11323" t="s">
        <v>484</v>
      </c>
      <c r="C11323">
        <v>7387744</v>
      </c>
      <c r="D11323" t="s">
        <v>8</v>
      </c>
      <c r="E11323">
        <v>24</v>
      </c>
      <c r="F11323" t="s">
        <v>14082</v>
      </c>
      <c r="G11323">
        <v>0.14474416895100001</v>
      </c>
    </row>
    <row r="11324" spans="1:7" x14ac:dyDescent="0.2">
      <c r="A11324" t="str">
        <f t="shared" si="962"/>
        <v>POLR2A</v>
      </c>
      <c r="B11324" t="s">
        <v>484</v>
      </c>
      <c r="C11324">
        <v>7387728</v>
      </c>
      <c r="D11324" t="s">
        <v>8</v>
      </c>
      <c r="E11324">
        <v>24</v>
      </c>
      <c r="F11324" t="s">
        <v>14083</v>
      </c>
      <c r="G11324">
        <v>1.26140305529</v>
      </c>
    </row>
    <row r="11325" spans="1:7" x14ac:dyDescent="0.2">
      <c r="A11325" t="str">
        <f t="shared" si="962"/>
        <v>POLR2A</v>
      </c>
      <c r="B11325" t="s">
        <v>484</v>
      </c>
      <c r="C11325">
        <v>7387950</v>
      </c>
      <c r="D11325" t="s">
        <v>3</v>
      </c>
      <c r="E11325">
        <v>24</v>
      </c>
      <c r="F11325" t="s">
        <v>14084</v>
      </c>
      <c r="G11325">
        <v>0.27733463808199998</v>
      </c>
    </row>
    <row r="11326" spans="1:7" x14ac:dyDescent="0.2">
      <c r="A11326" t="str">
        <f t="shared" si="962"/>
        <v>POLR2A</v>
      </c>
      <c r="B11326" t="s">
        <v>484</v>
      </c>
      <c r="C11326">
        <v>7387715</v>
      </c>
      <c r="D11326" t="s">
        <v>8</v>
      </c>
      <c r="E11326">
        <v>24</v>
      </c>
      <c r="F11326" t="s">
        <v>14085</v>
      </c>
      <c r="G11326">
        <v>0.76982515237899996</v>
      </c>
    </row>
    <row r="11327" spans="1:7" x14ac:dyDescent="0.2">
      <c r="A11327" t="str">
        <f t="shared" si="962"/>
        <v>POLR2A</v>
      </c>
      <c r="B11327" t="s">
        <v>484</v>
      </c>
      <c r="C11327">
        <v>7387889</v>
      </c>
      <c r="D11327" t="s">
        <v>8</v>
      </c>
      <c r="E11327">
        <v>21</v>
      </c>
      <c r="F11327" t="s">
        <v>14086</v>
      </c>
      <c r="G11327">
        <v>-5.2543059214600001E-2</v>
      </c>
    </row>
    <row r="11328" spans="1:7" x14ac:dyDescent="0.2">
      <c r="A11328" t="str">
        <f t="shared" si="962"/>
        <v>POLR2A</v>
      </c>
      <c r="B11328" t="s">
        <v>484</v>
      </c>
      <c r="C11328">
        <v>7387782</v>
      </c>
      <c r="D11328" t="s">
        <v>3</v>
      </c>
      <c r="E11328">
        <v>24</v>
      </c>
      <c r="F11328" t="s">
        <v>14087</v>
      </c>
      <c r="G11328">
        <v>2.9323531530700001E-2</v>
      </c>
    </row>
    <row r="11329" spans="1:7" x14ac:dyDescent="0.2">
      <c r="A11329" t="str">
        <f t="shared" si="962"/>
        <v>POLR2A</v>
      </c>
      <c r="B11329" t="s">
        <v>484</v>
      </c>
      <c r="C11329">
        <v>7387758</v>
      </c>
      <c r="D11329" t="s">
        <v>3</v>
      </c>
      <c r="E11329">
        <v>25</v>
      </c>
      <c r="F11329" t="s">
        <v>14088</v>
      </c>
      <c r="G11329">
        <v>2.6985266701099998E-2</v>
      </c>
    </row>
    <row r="11330" spans="1:7" x14ac:dyDescent="0.2">
      <c r="A11330" t="str">
        <f t="shared" si="962"/>
        <v>POLR2A</v>
      </c>
      <c r="B11330" t="s">
        <v>484</v>
      </c>
      <c r="C11330">
        <v>7387734</v>
      </c>
      <c r="D11330" t="s">
        <v>3</v>
      </c>
      <c r="E11330">
        <v>25</v>
      </c>
      <c r="F11330" t="s">
        <v>14089</v>
      </c>
      <c r="G11330">
        <v>3.9033810001000001E-2</v>
      </c>
    </row>
    <row r="11331" spans="1:7" x14ac:dyDescent="0.2">
      <c r="A11331" t="str">
        <f t="shared" si="962"/>
        <v>POLR2A</v>
      </c>
      <c r="B11331" t="s">
        <v>484</v>
      </c>
      <c r="C11331">
        <v>7387719</v>
      </c>
      <c r="D11331" t="s">
        <v>8</v>
      </c>
      <c r="E11331">
        <v>23</v>
      </c>
      <c r="F11331" t="s">
        <v>14090</v>
      </c>
      <c r="G11331">
        <v>0.22150161348200001</v>
      </c>
    </row>
    <row r="11332" spans="1:7" x14ac:dyDescent="0.2">
      <c r="A11332" t="str">
        <f t="shared" ref="A11332:A11356" si="963">"POLR2B"</f>
        <v>POLR2B</v>
      </c>
      <c r="B11332" t="s">
        <v>24</v>
      </c>
      <c r="C11332">
        <v>57845163</v>
      </c>
      <c r="D11332" t="s">
        <v>8</v>
      </c>
      <c r="E11332">
        <v>23</v>
      </c>
      <c r="F11332" t="s">
        <v>14091</v>
      </c>
      <c r="G11332">
        <v>8.4198774560799994E-3</v>
      </c>
    </row>
    <row r="11333" spans="1:7" x14ac:dyDescent="0.2">
      <c r="A11333" t="str">
        <f t="shared" si="963"/>
        <v>POLR2B</v>
      </c>
      <c r="B11333" t="s">
        <v>24</v>
      </c>
      <c r="C11333">
        <v>57845365</v>
      </c>
      <c r="D11333" t="s">
        <v>3</v>
      </c>
      <c r="E11333">
        <v>23</v>
      </c>
      <c r="F11333" t="s">
        <v>14092</v>
      </c>
      <c r="G11333">
        <v>0.31733822637499998</v>
      </c>
    </row>
    <row r="11334" spans="1:7" x14ac:dyDescent="0.2">
      <c r="A11334" t="str">
        <f t="shared" si="963"/>
        <v>POLR2B</v>
      </c>
      <c r="B11334" t="s">
        <v>24</v>
      </c>
      <c r="C11334">
        <v>57845291</v>
      </c>
      <c r="D11334" t="s">
        <v>3</v>
      </c>
      <c r="E11334">
        <v>23</v>
      </c>
      <c r="F11334" t="s">
        <v>14093</v>
      </c>
      <c r="G11334">
        <v>0.91136110124699998</v>
      </c>
    </row>
    <row r="11335" spans="1:7" x14ac:dyDescent="0.2">
      <c r="A11335" t="str">
        <f t="shared" si="963"/>
        <v>POLR2B</v>
      </c>
      <c r="B11335" t="s">
        <v>24</v>
      </c>
      <c r="C11335">
        <v>57845257</v>
      </c>
      <c r="D11335" t="s">
        <v>3</v>
      </c>
      <c r="E11335">
        <v>23</v>
      </c>
      <c r="F11335" t="s">
        <v>14094</v>
      </c>
      <c r="G11335">
        <v>1.03730721282</v>
      </c>
    </row>
    <row r="11336" spans="1:7" x14ac:dyDescent="0.2">
      <c r="A11336" t="str">
        <f t="shared" si="963"/>
        <v>POLR2B</v>
      </c>
      <c r="B11336" t="s">
        <v>24</v>
      </c>
      <c r="C11336">
        <v>57843878</v>
      </c>
      <c r="D11336" t="s">
        <v>3</v>
      </c>
      <c r="E11336">
        <v>23</v>
      </c>
      <c r="F11336" t="s">
        <v>14095</v>
      </c>
      <c r="G11336">
        <v>-9.4040074177799998E-2</v>
      </c>
    </row>
    <row r="11337" spans="1:7" x14ac:dyDescent="0.2">
      <c r="A11337" t="str">
        <f t="shared" si="963"/>
        <v>POLR2B</v>
      </c>
      <c r="B11337" t="s">
        <v>24</v>
      </c>
      <c r="C11337">
        <v>57843915</v>
      </c>
      <c r="D11337" t="s">
        <v>3</v>
      </c>
      <c r="E11337">
        <v>24</v>
      </c>
      <c r="F11337" t="s">
        <v>14096</v>
      </c>
      <c r="G11337">
        <v>1.0896083776300001E-2</v>
      </c>
    </row>
    <row r="11338" spans="1:7" x14ac:dyDescent="0.2">
      <c r="A11338" t="str">
        <f t="shared" si="963"/>
        <v>POLR2B</v>
      </c>
      <c r="B11338" t="s">
        <v>24</v>
      </c>
      <c r="C11338">
        <v>57844011</v>
      </c>
      <c r="D11338" t="s">
        <v>3</v>
      </c>
      <c r="E11338">
        <v>24</v>
      </c>
      <c r="F11338" t="s">
        <v>14097</v>
      </c>
      <c r="G11338">
        <v>-1.8319096463699999E-2</v>
      </c>
    </row>
    <row r="11339" spans="1:7" x14ac:dyDescent="0.2">
      <c r="A11339" t="str">
        <f t="shared" si="963"/>
        <v>POLR2B</v>
      </c>
      <c r="B11339" t="s">
        <v>24</v>
      </c>
      <c r="C11339">
        <v>57845174</v>
      </c>
      <c r="D11339" t="s">
        <v>8</v>
      </c>
      <c r="E11339">
        <v>22</v>
      </c>
      <c r="F11339" t="s">
        <v>14098</v>
      </c>
      <c r="G11339">
        <v>0.36123976986599998</v>
      </c>
    </row>
    <row r="11340" spans="1:7" x14ac:dyDescent="0.2">
      <c r="A11340" t="str">
        <f t="shared" si="963"/>
        <v>POLR2B</v>
      </c>
      <c r="B11340" t="s">
        <v>24</v>
      </c>
      <c r="C11340">
        <v>57845257</v>
      </c>
      <c r="D11340" t="s">
        <v>3</v>
      </c>
      <c r="E11340">
        <v>22</v>
      </c>
      <c r="F11340" t="s">
        <v>14099</v>
      </c>
      <c r="G11340">
        <v>1.0513316859299999</v>
      </c>
    </row>
    <row r="11341" spans="1:7" x14ac:dyDescent="0.2">
      <c r="A11341" t="str">
        <f t="shared" si="963"/>
        <v>POLR2B</v>
      </c>
      <c r="B11341" t="s">
        <v>24</v>
      </c>
      <c r="C11341">
        <v>57843931</v>
      </c>
      <c r="D11341" t="s">
        <v>8</v>
      </c>
      <c r="E11341">
        <v>26</v>
      </c>
      <c r="F11341" t="s">
        <v>14100</v>
      </c>
      <c r="G11341">
        <v>2.1410263131200001E-2</v>
      </c>
    </row>
    <row r="11342" spans="1:7" x14ac:dyDescent="0.2">
      <c r="A11342" t="str">
        <f t="shared" si="963"/>
        <v>POLR2B</v>
      </c>
      <c r="B11342" t="s">
        <v>24</v>
      </c>
      <c r="C11342">
        <v>57843957</v>
      </c>
      <c r="D11342" t="s">
        <v>8</v>
      </c>
      <c r="E11342">
        <v>27</v>
      </c>
      <c r="F11342" t="s">
        <v>14101</v>
      </c>
      <c r="G11342">
        <v>8.1550123394400001E-3</v>
      </c>
    </row>
    <row r="11343" spans="1:7" x14ac:dyDescent="0.2">
      <c r="A11343" t="str">
        <f t="shared" si="963"/>
        <v>POLR2B</v>
      </c>
      <c r="B11343" t="s">
        <v>24</v>
      </c>
      <c r="C11343">
        <v>57843961</v>
      </c>
      <c r="D11343" t="s">
        <v>8</v>
      </c>
      <c r="E11343">
        <v>25</v>
      </c>
      <c r="F11343" t="s">
        <v>14102</v>
      </c>
      <c r="G11343">
        <v>-1.20619201986E-2</v>
      </c>
    </row>
    <row r="11344" spans="1:7" x14ac:dyDescent="0.2">
      <c r="A11344" t="str">
        <f t="shared" si="963"/>
        <v>POLR2B</v>
      </c>
      <c r="B11344" t="s">
        <v>24</v>
      </c>
      <c r="C11344">
        <v>57843986</v>
      </c>
      <c r="D11344" t="s">
        <v>8</v>
      </c>
      <c r="E11344">
        <v>26</v>
      </c>
      <c r="F11344" t="s">
        <v>14103</v>
      </c>
      <c r="G11344">
        <v>-1.6627829815000002E-2</v>
      </c>
    </row>
    <row r="11345" spans="1:7" x14ac:dyDescent="0.2">
      <c r="A11345" t="str">
        <f t="shared" si="963"/>
        <v>POLR2B</v>
      </c>
      <c r="B11345" t="s">
        <v>24</v>
      </c>
      <c r="C11345">
        <v>57844003</v>
      </c>
      <c r="D11345" t="s">
        <v>8</v>
      </c>
      <c r="E11345">
        <v>26</v>
      </c>
      <c r="F11345" t="s">
        <v>14104</v>
      </c>
      <c r="G11345">
        <v>2.83404747507E-2</v>
      </c>
    </row>
    <row r="11346" spans="1:7" x14ac:dyDescent="0.2">
      <c r="A11346" t="str">
        <f t="shared" si="963"/>
        <v>POLR2B</v>
      </c>
      <c r="B11346" t="s">
        <v>24</v>
      </c>
      <c r="C11346">
        <v>57843877</v>
      </c>
      <c r="D11346" t="s">
        <v>3</v>
      </c>
      <c r="E11346">
        <v>24</v>
      </c>
      <c r="F11346" t="s">
        <v>14105</v>
      </c>
      <c r="G11346">
        <v>-2.56061530637E-2</v>
      </c>
    </row>
    <row r="11347" spans="1:7" x14ac:dyDescent="0.2">
      <c r="A11347" t="str">
        <f t="shared" si="963"/>
        <v>POLR2B</v>
      </c>
      <c r="B11347" t="s">
        <v>24</v>
      </c>
      <c r="C11347">
        <v>57844078</v>
      </c>
      <c r="D11347" t="s">
        <v>8</v>
      </c>
      <c r="E11347">
        <v>23</v>
      </c>
      <c r="F11347" t="s">
        <v>14106</v>
      </c>
      <c r="G11347">
        <v>-2.5481416506900001E-2</v>
      </c>
    </row>
    <row r="11348" spans="1:7" x14ac:dyDescent="0.2">
      <c r="A11348" t="str">
        <f t="shared" si="963"/>
        <v>POLR2B</v>
      </c>
      <c r="B11348" t="s">
        <v>24</v>
      </c>
      <c r="C11348">
        <v>57845089</v>
      </c>
      <c r="D11348" t="s">
        <v>8</v>
      </c>
      <c r="E11348">
        <v>24</v>
      </c>
      <c r="F11348" t="s">
        <v>14107</v>
      </c>
      <c r="G11348">
        <v>0.18473597277000001</v>
      </c>
    </row>
    <row r="11349" spans="1:7" x14ac:dyDescent="0.2">
      <c r="A11349" t="str">
        <f t="shared" si="963"/>
        <v>POLR2B</v>
      </c>
      <c r="B11349" t="s">
        <v>24</v>
      </c>
      <c r="C11349">
        <v>57845096</v>
      </c>
      <c r="D11349" t="s">
        <v>8</v>
      </c>
      <c r="E11349">
        <v>24</v>
      </c>
      <c r="F11349" t="s">
        <v>14108</v>
      </c>
      <c r="G11349">
        <v>2.2556319911299999E-2</v>
      </c>
    </row>
    <row r="11350" spans="1:7" x14ac:dyDescent="0.2">
      <c r="A11350" t="str">
        <f t="shared" si="963"/>
        <v>POLR2B</v>
      </c>
      <c r="B11350" t="s">
        <v>24</v>
      </c>
      <c r="C11350">
        <v>57845146</v>
      </c>
      <c r="D11350" t="s">
        <v>8</v>
      </c>
      <c r="E11350">
        <v>24</v>
      </c>
      <c r="F11350" t="s">
        <v>14109</v>
      </c>
      <c r="G11350">
        <v>0.44360565828100001</v>
      </c>
    </row>
    <row r="11351" spans="1:7" x14ac:dyDescent="0.2">
      <c r="A11351" t="str">
        <f t="shared" si="963"/>
        <v>POLR2B</v>
      </c>
      <c r="B11351" t="s">
        <v>24</v>
      </c>
      <c r="C11351">
        <v>57845169</v>
      </c>
      <c r="D11351" t="s">
        <v>8</v>
      </c>
      <c r="E11351">
        <v>24</v>
      </c>
      <c r="F11351" t="s">
        <v>14110</v>
      </c>
      <c r="G11351">
        <v>5.50319911824E-2</v>
      </c>
    </row>
    <row r="11352" spans="1:7" x14ac:dyDescent="0.2">
      <c r="A11352" t="str">
        <f t="shared" si="963"/>
        <v>POLR2B</v>
      </c>
      <c r="B11352" t="s">
        <v>24</v>
      </c>
      <c r="C11352">
        <v>57844057</v>
      </c>
      <c r="D11352" t="s">
        <v>8</v>
      </c>
      <c r="E11352">
        <v>27</v>
      </c>
      <c r="F11352" t="s">
        <v>14111</v>
      </c>
      <c r="G11352">
        <v>1.06439284834E-3</v>
      </c>
    </row>
    <row r="11353" spans="1:7" x14ac:dyDescent="0.2">
      <c r="A11353" t="str">
        <f t="shared" si="963"/>
        <v>POLR2B</v>
      </c>
      <c r="B11353" t="s">
        <v>24</v>
      </c>
      <c r="C11353">
        <v>57845216</v>
      </c>
      <c r="D11353" t="s">
        <v>8</v>
      </c>
      <c r="E11353">
        <v>24</v>
      </c>
      <c r="F11353" t="s">
        <v>14112</v>
      </c>
      <c r="G11353">
        <v>-9.6740026523299993E-2</v>
      </c>
    </row>
    <row r="11354" spans="1:7" x14ac:dyDescent="0.2">
      <c r="A11354" t="str">
        <f t="shared" si="963"/>
        <v>POLR2B</v>
      </c>
      <c r="B11354" t="s">
        <v>24</v>
      </c>
      <c r="C11354">
        <v>57845250</v>
      </c>
      <c r="D11354" t="s">
        <v>8</v>
      </c>
      <c r="E11354">
        <v>24</v>
      </c>
      <c r="F11354" t="s">
        <v>14113</v>
      </c>
      <c r="G11354">
        <v>-2.5930659056400001E-2</v>
      </c>
    </row>
    <row r="11355" spans="1:7" x14ac:dyDescent="0.2">
      <c r="A11355" t="str">
        <f t="shared" si="963"/>
        <v>POLR2B</v>
      </c>
      <c r="B11355" t="s">
        <v>24</v>
      </c>
      <c r="C11355">
        <v>57845305</v>
      </c>
      <c r="D11355" t="s">
        <v>8</v>
      </c>
      <c r="E11355">
        <v>23</v>
      </c>
      <c r="F11355" t="s">
        <v>14114</v>
      </c>
      <c r="G11355">
        <v>0.53912910889300003</v>
      </c>
    </row>
    <row r="11356" spans="1:7" x14ac:dyDescent="0.2">
      <c r="A11356" t="str">
        <f t="shared" si="963"/>
        <v>POLR2B</v>
      </c>
      <c r="B11356" t="s">
        <v>24</v>
      </c>
      <c r="C11356">
        <v>57845333</v>
      </c>
      <c r="D11356" t="s">
        <v>8</v>
      </c>
      <c r="E11356">
        <v>24</v>
      </c>
      <c r="F11356" t="s">
        <v>14115</v>
      </c>
      <c r="G11356">
        <v>0.17215869155399999</v>
      </c>
    </row>
    <row r="11357" spans="1:7" x14ac:dyDescent="0.2">
      <c r="A11357" t="str">
        <f t="shared" ref="A11357:A11366" si="964">"POLR2D"</f>
        <v>POLR2D</v>
      </c>
      <c r="B11357" t="s">
        <v>161</v>
      </c>
      <c r="C11357">
        <v>128615642</v>
      </c>
      <c r="D11357" t="s">
        <v>3</v>
      </c>
      <c r="E11357">
        <v>23</v>
      </c>
      <c r="F11357" t="s">
        <v>14116</v>
      </c>
      <c r="G11357">
        <v>1.41680119852</v>
      </c>
    </row>
    <row r="11358" spans="1:7" x14ac:dyDescent="0.2">
      <c r="A11358" t="str">
        <f t="shared" si="964"/>
        <v>POLR2D</v>
      </c>
      <c r="B11358" t="s">
        <v>161</v>
      </c>
      <c r="C11358">
        <v>128615647</v>
      </c>
      <c r="D11358" t="s">
        <v>3</v>
      </c>
      <c r="E11358">
        <v>24</v>
      </c>
      <c r="F11358" t="s">
        <v>14117</v>
      </c>
      <c r="G11358">
        <v>1.01944196067</v>
      </c>
    </row>
    <row r="11359" spans="1:7" x14ac:dyDescent="0.2">
      <c r="A11359" t="str">
        <f t="shared" si="964"/>
        <v>POLR2D</v>
      </c>
      <c r="B11359" t="s">
        <v>161</v>
      </c>
      <c r="C11359">
        <v>128615705</v>
      </c>
      <c r="D11359" t="s">
        <v>3</v>
      </c>
      <c r="E11359">
        <v>24</v>
      </c>
      <c r="F11359" t="s">
        <v>14118</v>
      </c>
      <c r="G11359">
        <v>0.446380853962</v>
      </c>
    </row>
    <row r="11360" spans="1:7" x14ac:dyDescent="0.2">
      <c r="A11360" t="str">
        <f t="shared" si="964"/>
        <v>POLR2D</v>
      </c>
      <c r="B11360" t="s">
        <v>161</v>
      </c>
      <c r="C11360">
        <v>128615518</v>
      </c>
      <c r="D11360" t="s">
        <v>8</v>
      </c>
      <c r="E11360">
        <v>24</v>
      </c>
      <c r="F11360" t="s">
        <v>14119</v>
      </c>
      <c r="G11360">
        <v>-4.3684960799199998E-3</v>
      </c>
    </row>
    <row r="11361" spans="1:7" x14ac:dyDescent="0.2">
      <c r="A11361" t="str">
        <f t="shared" si="964"/>
        <v>POLR2D</v>
      </c>
      <c r="B11361" t="s">
        <v>161</v>
      </c>
      <c r="C11361">
        <v>128615546</v>
      </c>
      <c r="D11361" t="s">
        <v>8</v>
      </c>
      <c r="E11361">
        <v>22</v>
      </c>
      <c r="F11361" t="s">
        <v>14120</v>
      </c>
      <c r="G11361">
        <v>2.8058220354100001E-2</v>
      </c>
    </row>
    <row r="11362" spans="1:7" x14ac:dyDescent="0.2">
      <c r="A11362" t="str">
        <f t="shared" si="964"/>
        <v>POLR2D</v>
      </c>
      <c r="B11362" t="s">
        <v>161</v>
      </c>
      <c r="C11362">
        <v>128615569</v>
      </c>
      <c r="D11362" t="s">
        <v>8</v>
      </c>
      <c r="E11362">
        <v>24</v>
      </c>
      <c r="F11362" t="s">
        <v>14121</v>
      </c>
      <c r="G11362">
        <v>0.34308431176499998</v>
      </c>
    </row>
    <row r="11363" spans="1:7" x14ac:dyDescent="0.2">
      <c r="A11363" t="str">
        <f t="shared" si="964"/>
        <v>POLR2D</v>
      </c>
      <c r="B11363" t="s">
        <v>161</v>
      </c>
      <c r="C11363">
        <v>128615577</v>
      </c>
      <c r="D11363" t="s">
        <v>8</v>
      </c>
      <c r="E11363">
        <v>23</v>
      </c>
      <c r="F11363" t="s">
        <v>14122</v>
      </c>
      <c r="G11363">
        <v>0.56375684081999999</v>
      </c>
    </row>
    <row r="11364" spans="1:7" x14ac:dyDescent="0.2">
      <c r="A11364" t="str">
        <f t="shared" si="964"/>
        <v>POLR2D</v>
      </c>
      <c r="B11364" t="s">
        <v>161</v>
      </c>
      <c r="C11364">
        <v>128615607</v>
      </c>
      <c r="D11364" t="s">
        <v>8</v>
      </c>
      <c r="E11364">
        <v>24</v>
      </c>
      <c r="F11364" t="s">
        <v>14123</v>
      </c>
      <c r="G11364">
        <v>0.55418413041799996</v>
      </c>
    </row>
    <row r="11365" spans="1:7" x14ac:dyDescent="0.2">
      <c r="A11365" t="str">
        <f t="shared" si="964"/>
        <v>POLR2D</v>
      </c>
      <c r="B11365" t="s">
        <v>161</v>
      </c>
      <c r="C11365">
        <v>128615772</v>
      </c>
      <c r="D11365" t="s">
        <v>8</v>
      </c>
      <c r="E11365">
        <v>23</v>
      </c>
      <c r="F11365" t="s">
        <v>14124</v>
      </c>
      <c r="G11365">
        <v>1.3883721282500001E-2</v>
      </c>
    </row>
    <row r="11366" spans="1:7" x14ac:dyDescent="0.2">
      <c r="A11366" t="str">
        <f t="shared" si="964"/>
        <v>POLR2D</v>
      </c>
      <c r="B11366" t="s">
        <v>161</v>
      </c>
      <c r="C11366">
        <v>128615743</v>
      </c>
      <c r="D11366" t="s">
        <v>8</v>
      </c>
      <c r="E11366">
        <v>24</v>
      </c>
      <c r="F11366" t="s">
        <v>14125</v>
      </c>
      <c r="G11366">
        <v>1.0741732136299999E-2</v>
      </c>
    </row>
    <row r="11367" spans="1:7" x14ac:dyDescent="0.2">
      <c r="A11367" t="str">
        <f t="shared" ref="A11367:A11376" si="965">"POLR2G"</f>
        <v>POLR2G</v>
      </c>
      <c r="B11367" t="s">
        <v>291</v>
      </c>
      <c r="C11367">
        <v>62529206</v>
      </c>
      <c r="D11367" t="s">
        <v>3</v>
      </c>
      <c r="E11367">
        <v>22</v>
      </c>
      <c r="F11367" t="s">
        <v>14126</v>
      </c>
      <c r="G11367">
        <v>0.339904811222</v>
      </c>
    </row>
    <row r="11368" spans="1:7" x14ac:dyDescent="0.2">
      <c r="A11368" t="str">
        <f t="shared" si="965"/>
        <v>POLR2G</v>
      </c>
      <c r="B11368" t="s">
        <v>291</v>
      </c>
      <c r="C11368">
        <v>62528983</v>
      </c>
      <c r="D11368" t="s">
        <v>3</v>
      </c>
      <c r="E11368">
        <v>24</v>
      </c>
      <c r="F11368" t="s">
        <v>14127</v>
      </c>
      <c r="G11368">
        <v>0.16686446776800001</v>
      </c>
    </row>
    <row r="11369" spans="1:7" x14ac:dyDescent="0.2">
      <c r="A11369" t="str">
        <f t="shared" si="965"/>
        <v>POLR2G</v>
      </c>
      <c r="B11369" t="s">
        <v>291</v>
      </c>
      <c r="C11369">
        <v>62529270</v>
      </c>
      <c r="D11369" t="s">
        <v>3</v>
      </c>
      <c r="E11369">
        <v>24</v>
      </c>
      <c r="F11369" t="s">
        <v>14128</v>
      </c>
      <c r="G11369">
        <v>1.6609655528199999E-2</v>
      </c>
    </row>
    <row r="11370" spans="1:7" x14ac:dyDescent="0.2">
      <c r="A11370" t="str">
        <f t="shared" si="965"/>
        <v>POLR2G</v>
      </c>
      <c r="B11370" t="s">
        <v>291</v>
      </c>
      <c r="C11370">
        <v>62528994</v>
      </c>
      <c r="D11370" t="s">
        <v>8</v>
      </c>
      <c r="E11370">
        <v>21</v>
      </c>
      <c r="F11370" t="s">
        <v>14129</v>
      </c>
      <c r="G11370">
        <v>0.40983226437800002</v>
      </c>
    </row>
    <row r="11371" spans="1:7" x14ac:dyDescent="0.2">
      <c r="A11371" t="str">
        <f t="shared" si="965"/>
        <v>POLR2G</v>
      </c>
      <c r="B11371" t="s">
        <v>291</v>
      </c>
      <c r="C11371">
        <v>62529039</v>
      </c>
      <c r="D11371" t="s">
        <v>8</v>
      </c>
      <c r="E11371">
        <v>24</v>
      </c>
      <c r="F11371" t="s">
        <v>14130</v>
      </c>
      <c r="G11371">
        <v>1.2895428233499999</v>
      </c>
    </row>
    <row r="11372" spans="1:7" x14ac:dyDescent="0.2">
      <c r="A11372" t="str">
        <f t="shared" si="965"/>
        <v>POLR2G</v>
      </c>
      <c r="B11372" t="s">
        <v>291</v>
      </c>
      <c r="C11372">
        <v>62529065</v>
      </c>
      <c r="D11372" t="s">
        <v>8</v>
      </c>
      <c r="E11372">
        <v>24</v>
      </c>
      <c r="F11372" t="s">
        <v>14131</v>
      </c>
      <c r="G11372">
        <v>0.57477887950200002</v>
      </c>
    </row>
    <row r="11373" spans="1:7" x14ac:dyDescent="0.2">
      <c r="A11373" t="str">
        <f t="shared" si="965"/>
        <v>POLR2G</v>
      </c>
      <c r="B11373" t="s">
        <v>291</v>
      </c>
      <c r="C11373">
        <v>62529083</v>
      </c>
      <c r="D11373" t="s">
        <v>8</v>
      </c>
      <c r="E11373">
        <v>23</v>
      </c>
      <c r="F11373" t="s">
        <v>14132</v>
      </c>
      <c r="G11373">
        <v>1.1356782971499999</v>
      </c>
    </row>
    <row r="11374" spans="1:7" x14ac:dyDescent="0.2">
      <c r="A11374" t="str">
        <f t="shared" si="965"/>
        <v>POLR2G</v>
      </c>
      <c r="B11374" t="s">
        <v>291</v>
      </c>
      <c r="C11374">
        <v>62529164</v>
      </c>
      <c r="D11374" t="s">
        <v>8</v>
      </c>
      <c r="E11374">
        <v>24</v>
      </c>
      <c r="F11374" t="s">
        <v>14133</v>
      </c>
      <c r="G11374">
        <v>0.23169290636000001</v>
      </c>
    </row>
    <row r="11375" spans="1:7" x14ac:dyDescent="0.2">
      <c r="A11375" t="str">
        <f t="shared" si="965"/>
        <v>POLR2G</v>
      </c>
      <c r="B11375" t="s">
        <v>291</v>
      </c>
      <c r="C11375">
        <v>62529236</v>
      </c>
      <c r="D11375" t="s">
        <v>8</v>
      </c>
      <c r="E11375">
        <v>24</v>
      </c>
      <c r="F11375" t="s">
        <v>14134</v>
      </c>
      <c r="G11375">
        <v>1.5422103591499999E-3</v>
      </c>
    </row>
    <row r="11376" spans="1:7" x14ac:dyDescent="0.2">
      <c r="A11376" t="str">
        <f t="shared" si="965"/>
        <v>POLR2G</v>
      </c>
      <c r="B11376" t="s">
        <v>291</v>
      </c>
      <c r="C11376">
        <v>62529222</v>
      </c>
      <c r="D11376" t="s">
        <v>3</v>
      </c>
      <c r="E11376">
        <v>24</v>
      </c>
      <c r="F11376" t="s">
        <v>14135</v>
      </c>
      <c r="G11376">
        <v>2.27771802E-2</v>
      </c>
    </row>
    <row r="11377" spans="1:7" x14ac:dyDescent="0.2">
      <c r="A11377" t="str">
        <f t="shared" ref="A11377:A11396" si="966">"POLR2H"</f>
        <v>POLR2H</v>
      </c>
      <c r="B11377" t="s">
        <v>114</v>
      </c>
      <c r="C11377">
        <v>184081187</v>
      </c>
      <c r="D11377" t="s">
        <v>8</v>
      </c>
      <c r="E11377">
        <v>23</v>
      </c>
      <c r="F11377" t="s">
        <v>14136</v>
      </c>
      <c r="G11377">
        <v>0.76344240970800004</v>
      </c>
    </row>
    <row r="11378" spans="1:7" x14ac:dyDescent="0.2">
      <c r="A11378" t="str">
        <f t="shared" si="966"/>
        <v>POLR2H</v>
      </c>
      <c r="B11378" t="s">
        <v>114</v>
      </c>
      <c r="C11378">
        <v>184079671</v>
      </c>
      <c r="D11378" t="s">
        <v>8</v>
      </c>
      <c r="E11378">
        <v>24</v>
      </c>
      <c r="F11378" t="s">
        <v>14137</v>
      </c>
      <c r="G11378">
        <v>7.3237905316799997E-4</v>
      </c>
    </row>
    <row r="11379" spans="1:7" x14ac:dyDescent="0.2">
      <c r="A11379" t="str">
        <f t="shared" si="966"/>
        <v>POLR2H</v>
      </c>
      <c r="B11379" t="s">
        <v>114</v>
      </c>
      <c r="C11379">
        <v>184079653</v>
      </c>
      <c r="D11379" t="s">
        <v>8</v>
      </c>
      <c r="E11379">
        <v>24</v>
      </c>
      <c r="F11379" t="s">
        <v>14138</v>
      </c>
      <c r="G11379">
        <v>5.4359547965299995E-4</v>
      </c>
    </row>
    <row r="11380" spans="1:7" x14ac:dyDescent="0.2">
      <c r="A11380" t="str">
        <f t="shared" si="966"/>
        <v>POLR2H</v>
      </c>
      <c r="B11380" t="s">
        <v>114</v>
      </c>
      <c r="C11380">
        <v>184079617</v>
      </c>
      <c r="D11380" t="s">
        <v>8</v>
      </c>
      <c r="E11380">
        <v>24</v>
      </c>
      <c r="F11380" t="s">
        <v>14139</v>
      </c>
      <c r="G11380">
        <v>5.4515531752300005E-4</v>
      </c>
    </row>
    <row r="11381" spans="1:7" x14ac:dyDescent="0.2">
      <c r="A11381" t="str">
        <f t="shared" si="966"/>
        <v>POLR2H</v>
      </c>
      <c r="B11381" t="s">
        <v>114</v>
      </c>
      <c r="C11381">
        <v>184079587</v>
      </c>
      <c r="D11381" t="s">
        <v>8</v>
      </c>
      <c r="E11381">
        <v>23</v>
      </c>
      <c r="F11381" t="s">
        <v>14140</v>
      </c>
      <c r="G11381">
        <v>5.3715790309900001E-2</v>
      </c>
    </row>
    <row r="11382" spans="1:7" x14ac:dyDescent="0.2">
      <c r="A11382" t="str">
        <f t="shared" si="966"/>
        <v>POLR2H</v>
      </c>
      <c r="B11382" t="s">
        <v>114</v>
      </c>
      <c r="C11382">
        <v>184079559</v>
      </c>
      <c r="D11382" t="s">
        <v>8</v>
      </c>
      <c r="E11382">
        <v>24</v>
      </c>
      <c r="F11382" t="s">
        <v>14141</v>
      </c>
      <c r="G11382">
        <v>-3.4378494544E-3</v>
      </c>
    </row>
    <row r="11383" spans="1:7" x14ac:dyDescent="0.2">
      <c r="A11383" t="str">
        <f t="shared" si="966"/>
        <v>POLR2H</v>
      </c>
      <c r="B11383" t="s">
        <v>114</v>
      </c>
      <c r="C11383">
        <v>184079502</v>
      </c>
      <c r="D11383" t="s">
        <v>8</v>
      </c>
      <c r="E11383">
        <v>23</v>
      </c>
      <c r="F11383" t="s">
        <v>14142</v>
      </c>
      <c r="G11383">
        <v>2.1986905805700001E-2</v>
      </c>
    </row>
    <row r="11384" spans="1:7" x14ac:dyDescent="0.2">
      <c r="A11384" t="str">
        <f t="shared" si="966"/>
        <v>POLR2H</v>
      </c>
      <c r="B11384" t="s">
        <v>114</v>
      </c>
      <c r="C11384">
        <v>184081204</v>
      </c>
      <c r="D11384" t="s">
        <v>3</v>
      </c>
      <c r="E11384">
        <v>24</v>
      </c>
      <c r="F11384" t="s">
        <v>14143</v>
      </c>
      <c r="G11384" s="1">
        <v>-1.8529221462999999E-5</v>
      </c>
    </row>
    <row r="11385" spans="1:7" x14ac:dyDescent="0.2">
      <c r="A11385" t="str">
        <f t="shared" si="966"/>
        <v>POLR2H</v>
      </c>
      <c r="B11385" t="s">
        <v>114</v>
      </c>
      <c r="C11385">
        <v>184081271</v>
      </c>
      <c r="D11385" t="s">
        <v>3</v>
      </c>
      <c r="E11385">
        <v>22</v>
      </c>
      <c r="F11385" t="s">
        <v>14144</v>
      </c>
      <c r="G11385">
        <v>0.443747578955</v>
      </c>
    </row>
    <row r="11386" spans="1:7" x14ac:dyDescent="0.2">
      <c r="A11386" t="str">
        <f t="shared" si="966"/>
        <v>POLR2H</v>
      </c>
      <c r="B11386" t="s">
        <v>114</v>
      </c>
      <c r="C11386">
        <v>184081251</v>
      </c>
      <c r="D11386" t="s">
        <v>3</v>
      </c>
      <c r="E11386">
        <v>24</v>
      </c>
      <c r="F11386" t="s">
        <v>14145</v>
      </c>
      <c r="G11386">
        <v>0.88714633552</v>
      </c>
    </row>
    <row r="11387" spans="1:7" x14ac:dyDescent="0.2">
      <c r="A11387" t="str">
        <f t="shared" si="966"/>
        <v>POLR2H</v>
      </c>
      <c r="B11387" t="s">
        <v>114</v>
      </c>
      <c r="C11387">
        <v>184081227</v>
      </c>
      <c r="D11387" t="s">
        <v>3</v>
      </c>
      <c r="E11387">
        <v>24</v>
      </c>
      <c r="F11387" t="s">
        <v>14146</v>
      </c>
      <c r="G11387">
        <v>1.0357242305500001</v>
      </c>
    </row>
    <row r="11388" spans="1:7" x14ac:dyDescent="0.2">
      <c r="A11388" t="str">
        <f t="shared" si="966"/>
        <v>POLR2H</v>
      </c>
      <c r="B11388" t="s">
        <v>114</v>
      </c>
      <c r="C11388">
        <v>184079726</v>
      </c>
      <c r="D11388" t="s">
        <v>8</v>
      </c>
      <c r="E11388">
        <v>23</v>
      </c>
      <c r="F11388" t="s">
        <v>14147</v>
      </c>
      <c r="G11388">
        <v>-1.0724725155800001E-2</v>
      </c>
    </row>
    <row r="11389" spans="1:7" x14ac:dyDescent="0.2">
      <c r="A11389" t="str">
        <f t="shared" si="966"/>
        <v>POLR2H</v>
      </c>
      <c r="B11389" t="s">
        <v>114</v>
      </c>
      <c r="C11389">
        <v>184079759</v>
      </c>
      <c r="D11389" t="s">
        <v>3</v>
      </c>
      <c r="E11389">
        <v>24</v>
      </c>
      <c r="F11389" t="s">
        <v>14148</v>
      </c>
      <c r="G11389">
        <v>-2.91919831923E-2</v>
      </c>
    </row>
    <row r="11390" spans="1:7" x14ac:dyDescent="0.2">
      <c r="A11390" t="str">
        <f t="shared" si="966"/>
        <v>POLR2H</v>
      </c>
      <c r="B11390" t="s">
        <v>114</v>
      </c>
      <c r="C11390">
        <v>184079660</v>
      </c>
      <c r="D11390" t="s">
        <v>3</v>
      </c>
      <c r="E11390">
        <v>24</v>
      </c>
      <c r="F11390" t="s">
        <v>14149</v>
      </c>
      <c r="G11390">
        <v>-2.21237507214E-2</v>
      </c>
    </row>
    <row r="11391" spans="1:7" x14ac:dyDescent="0.2">
      <c r="A11391" t="str">
        <f t="shared" si="966"/>
        <v>POLR2H</v>
      </c>
      <c r="B11391" t="s">
        <v>114</v>
      </c>
      <c r="C11391">
        <v>184081450</v>
      </c>
      <c r="D11391" t="s">
        <v>3</v>
      </c>
      <c r="E11391">
        <v>24</v>
      </c>
      <c r="F11391" t="s">
        <v>14150</v>
      </c>
      <c r="G11391">
        <v>0.14368678966699999</v>
      </c>
    </row>
    <row r="11392" spans="1:7" x14ac:dyDescent="0.2">
      <c r="A11392" t="str">
        <f t="shared" si="966"/>
        <v>POLR2H</v>
      </c>
      <c r="B11392" t="s">
        <v>114</v>
      </c>
      <c r="C11392">
        <v>184081237</v>
      </c>
      <c r="D11392" t="s">
        <v>8</v>
      </c>
      <c r="E11392">
        <v>23</v>
      </c>
      <c r="F11392" t="s">
        <v>14151</v>
      </c>
      <c r="G11392">
        <v>0.99305410692200002</v>
      </c>
    </row>
    <row r="11393" spans="1:7" x14ac:dyDescent="0.2">
      <c r="A11393" t="str">
        <f t="shared" si="966"/>
        <v>POLR2H</v>
      </c>
      <c r="B11393" t="s">
        <v>114</v>
      </c>
      <c r="C11393">
        <v>184079490</v>
      </c>
      <c r="D11393" t="s">
        <v>3</v>
      </c>
      <c r="E11393">
        <v>23</v>
      </c>
      <c r="F11393" t="s">
        <v>14152</v>
      </c>
      <c r="G11393">
        <v>4.3305515826900003E-2</v>
      </c>
    </row>
    <row r="11394" spans="1:7" x14ac:dyDescent="0.2">
      <c r="A11394" t="str">
        <f t="shared" si="966"/>
        <v>POLR2H</v>
      </c>
      <c r="B11394" t="s">
        <v>114</v>
      </c>
      <c r="C11394">
        <v>184081362</v>
      </c>
      <c r="D11394" t="s">
        <v>8</v>
      </c>
      <c r="E11394">
        <v>24</v>
      </c>
      <c r="F11394" t="s">
        <v>14153</v>
      </c>
      <c r="G11394">
        <v>0.15533092302900001</v>
      </c>
    </row>
    <row r="11395" spans="1:7" x14ac:dyDescent="0.2">
      <c r="A11395" t="str">
        <f t="shared" si="966"/>
        <v>POLR2H</v>
      </c>
      <c r="B11395" t="s">
        <v>114</v>
      </c>
      <c r="C11395">
        <v>184081380</v>
      </c>
      <c r="D11395" t="s">
        <v>8</v>
      </c>
      <c r="E11395">
        <v>24</v>
      </c>
      <c r="F11395" t="s">
        <v>14154</v>
      </c>
      <c r="G11395">
        <v>0.23592483018400001</v>
      </c>
    </row>
    <row r="11396" spans="1:7" x14ac:dyDescent="0.2">
      <c r="A11396" t="str">
        <f t="shared" si="966"/>
        <v>POLR2H</v>
      </c>
      <c r="B11396" t="s">
        <v>114</v>
      </c>
      <c r="C11396">
        <v>184081401</v>
      </c>
      <c r="D11396" t="s">
        <v>8</v>
      </c>
      <c r="E11396">
        <v>23</v>
      </c>
      <c r="F11396" t="s">
        <v>14155</v>
      </c>
      <c r="G11396">
        <v>0.971221662524</v>
      </c>
    </row>
    <row r="11397" spans="1:7" x14ac:dyDescent="0.2">
      <c r="A11397" t="str">
        <f t="shared" ref="A11397:A11406" si="967">"POLR2I"</f>
        <v>POLR2I</v>
      </c>
      <c r="B11397" t="s">
        <v>245</v>
      </c>
      <c r="C11397">
        <v>36606213</v>
      </c>
      <c r="D11397" t="s">
        <v>8</v>
      </c>
      <c r="E11397">
        <v>24</v>
      </c>
      <c r="F11397" t="s">
        <v>14156</v>
      </c>
      <c r="G11397">
        <v>0.63919078950399999</v>
      </c>
    </row>
    <row r="11398" spans="1:7" x14ac:dyDescent="0.2">
      <c r="A11398" t="str">
        <f t="shared" si="967"/>
        <v>POLR2I</v>
      </c>
      <c r="B11398" t="s">
        <v>245</v>
      </c>
      <c r="C11398">
        <v>36606271</v>
      </c>
      <c r="D11398" t="s">
        <v>8</v>
      </c>
      <c r="E11398">
        <v>24</v>
      </c>
      <c r="F11398" t="s">
        <v>14157</v>
      </c>
      <c r="G11398">
        <v>0.180158138041</v>
      </c>
    </row>
    <row r="11399" spans="1:7" x14ac:dyDescent="0.2">
      <c r="A11399" t="str">
        <f t="shared" si="967"/>
        <v>POLR2I</v>
      </c>
      <c r="B11399" t="s">
        <v>245</v>
      </c>
      <c r="C11399">
        <v>36606254</v>
      </c>
      <c r="D11399" t="s">
        <v>8</v>
      </c>
      <c r="E11399">
        <v>24</v>
      </c>
      <c r="F11399" t="s">
        <v>14158</v>
      </c>
      <c r="G11399">
        <v>0.43180830143100002</v>
      </c>
    </row>
    <row r="11400" spans="1:7" x14ac:dyDescent="0.2">
      <c r="A11400" t="str">
        <f t="shared" si="967"/>
        <v>POLR2I</v>
      </c>
      <c r="B11400" t="s">
        <v>245</v>
      </c>
      <c r="C11400">
        <v>36606235</v>
      </c>
      <c r="D11400" t="s">
        <v>8</v>
      </c>
      <c r="E11400">
        <v>24</v>
      </c>
      <c r="F11400" t="s">
        <v>14159</v>
      </c>
      <c r="G11400">
        <v>0.62161549984599995</v>
      </c>
    </row>
    <row r="11401" spans="1:7" x14ac:dyDescent="0.2">
      <c r="A11401" t="str">
        <f t="shared" si="967"/>
        <v>POLR2I</v>
      </c>
      <c r="B11401" t="s">
        <v>245</v>
      </c>
      <c r="C11401">
        <v>36606238</v>
      </c>
      <c r="D11401" t="s">
        <v>3</v>
      </c>
      <c r="E11401">
        <v>24</v>
      </c>
      <c r="F11401" t="s">
        <v>14160</v>
      </c>
      <c r="G11401">
        <v>0.81111099132499997</v>
      </c>
    </row>
    <row r="11402" spans="1:7" x14ac:dyDescent="0.2">
      <c r="A11402" t="str">
        <f t="shared" si="967"/>
        <v>POLR2I</v>
      </c>
      <c r="B11402" t="s">
        <v>245</v>
      </c>
      <c r="C11402">
        <v>36606219</v>
      </c>
      <c r="D11402" t="s">
        <v>3</v>
      </c>
      <c r="E11402">
        <v>23</v>
      </c>
      <c r="F11402" t="s">
        <v>14161</v>
      </c>
      <c r="G11402">
        <v>0.54832423126999996</v>
      </c>
    </row>
    <row r="11403" spans="1:7" x14ac:dyDescent="0.2">
      <c r="A11403" t="str">
        <f t="shared" si="967"/>
        <v>POLR2I</v>
      </c>
      <c r="B11403" t="s">
        <v>245</v>
      </c>
      <c r="C11403">
        <v>36606204</v>
      </c>
      <c r="D11403" t="s">
        <v>3</v>
      </c>
      <c r="E11403">
        <v>23</v>
      </c>
      <c r="F11403" t="s">
        <v>14162</v>
      </c>
      <c r="G11403">
        <v>0.94912340063400003</v>
      </c>
    </row>
    <row r="11404" spans="1:7" x14ac:dyDescent="0.2">
      <c r="A11404" t="str">
        <f t="shared" si="967"/>
        <v>POLR2I</v>
      </c>
      <c r="B11404" t="s">
        <v>245</v>
      </c>
      <c r="C11404">
        <v>36606198</v>
      </c>
      <c r="D11404" t="s">
        <v>3</v>
      </c>
      <c r="E11404">
        <v>22</v>
      </c>
      <c r="F11404" t="s">
        <v>14163</v>
      </c>
      <c r="G11404">
        <v>1.2397656080399999</v>
      </c>
    </row>
    <row r="11405" spans="1:7" x14ac:dyDescent="0.2">
      <c r="A11405" t="str">
        <f t="shared" si="967"/>
        <v>POLR2I</v>
      </c>
      <c r="B11405" t="s">
        <v>245</v>
      </c>
      <c r="C11405">
        <v>36606182</v>
      </c>
      <c r="D11405" t="s">
        <v>3</v>
      </c>
      <c r="E11405">
        <v>24</v>
      </c>
      <c r="F11405" t="s">
        <v>14164</v>
      </c>
      <c r="G11405">
        <v>0.35629064013299999</v>
      </c>
    </row>
    <row r="11406" spans="1:7" x14ac:dyDescent="0.2">
      <c r="A11406" t="str">
        <f t="shared" si="967"/>
        <v>POLR2I</v>
      </c>
      <c r="B11406" t="s">
        <v>245</v>
      </c>
      <c r="C11406">
        <v>36606295</v>
      </c>
      <c r="D11406" t="s">
        <v>8</v>
      </c>
      <c r="E11406">
        <v>23</v>
      </c>
      <c r="F11406" t="s">
        <v>14165</v>
      </c>
      <c r="G11406">
        <v>0.67459900869699996</v>
      </c>
    </row>
    <row r="11407" spans="1:7" x14ac:dyDescent="0.2">
      <c r="A11407" t="str">
        <f t="shared" ref="A11407:A11416" si="968">"POLR2K"</f>
        <v>POLR2K</v>
      </c>
      <c r="B11407" t="s">
        <v>1491</v>
      </c>
      <c r="C11407">
        <v>101162884</v>
      </c>
      <c r="D11407" t="s">
        <v>8</v>
      </c>
      <c r="E11407">
        <v>22</v>
      </c>
      <c r="F11407" t="s">
        <v>14166</v>
      </c>
      <c r="G11407">
        <v>-1.8625888322699999E-2</v>
      </c>
    </row>
    <row r="11408" spans="1:7" x14ac:dyDescent="0.2">
      <c r="A11408" t="str">
        <f t="shared" si="968"/>
        <v>POLR2K</v>
      </c>
      <c r="B11408" t="s">
        <v>1491</v>
      </c>
      <c r="C11408">
        <v>101162770</v>
      </c>
      <c r="D11408" t="s">
        <v>3</v>
      </c>
      <c r="E11408">
        <v>23</v>
      </c>
      <c r="F11408" t="s">
        <v>14167</v>
      </c>
      <c r="G11408">
        <v>2.9050563555299998E-2</v>
      </c>
    </row>
    <row r="11409" spans="1:7" x14ac:dyDescent="0.2">
      <c r="A11409" t="str">
        <f t="shared" si="968"/>
        <v>POLR2K</v>
      </c>
      <c r="B11409" t="s">
        <v>1491</v>
      </c>
      <c r="C11409">
        <v>101162894</v>
      </c>
      <c r="D11409" t="s">
        <v>8</v>
      </c>
      <c r="E11409">
        <v>24</v>
      </c>
      <c r="F11409" t="s">
        <v>14168</v>
      </c>
      <c r="G11409">
        <v>-2.45711083463E-2</v>
      </c>
    </row>
    <row r="11410" spans="1:7" x14ac:dyDescent="0.2">
      <c r="A11410" t="str">
        <f t="shared" si="968"/>
        <v>POLR2K</v>
      </c>
      <c r="B11410" t="s">
        <v>1491</v>
      </c>
      <c r="C11410">
        <v>101162912</v>
      </c>
      <c r="D11410" t="s">
        <v>8</v>
      </c>
      <c r="E11410">
        <v>24</v>
      </c>
      <c r="F11410" t="s">
        <v>14169</v>
      </c>
      <c r="G11410">
        <v>2.15075410693</v>
      </c>
    </row>
    <row r="11411" spans="1:7" x14ac:dyDescent="0.2">
      <c r="A11411" t="str">
        <f t="shared" si="968"/>
        <v>POLR2K</v>
      </c>
      <c r="B11411" t="s">
        <v>1491</v>
      </c>
      <c r="C11411">
        <v>101162937</v>
      </c>
      <c r="D11411" t="s">
        <v>8</v>
      </c>
      <c r="E11411">
        <v>24</v>
      </c>
      <c r="F11411" t="s">
        <v>14170</v>
      </c>
      <c r="G11411">
        <v>0.24355084495000001</v>
      </c>
    </row>
    <row r="11412" spans="1:7" x14ac:dyDescent="0.2">
      <c r="A11412" t="str">
        <f t="shared" si="968"/>
        <v>POLR2K</v>
      </c>
      <c r="B11412" t="s">
        <v>1491</v>
      </c>
      <c r="C11412">
        <v>101163044</v>
      </c>
      <c r="D11412" t="s">
        <v>8</v>
      </c>
      <c r="E11412">
        <v>24</v>
      </c>
      <c r="F11412" t="s">
        <v>14171</v>
      </c>
      <c r="G11412">
        <v>0.28211295592199997</v>
      </c>
    </row>
    <row r="11413" spans="1:7" x14ac:dyDescent="0.2">
      <c r="A11413" t="str">
        <f t="shared" si="968"/>
        <v>POLR2K</v>
      </c>
      <c r="B11413" t="s">
        <v>1491</v>
      </c>
      <c r="C11413">
        <v>101162958</v>
      </c>
      <c r="D11413" t="s">
        <v>8</v>
      </c>
      <c r="E11413">
        <v>23</v>
      </c>
      <c r="F11413" t="s">
        <v>14172</v>
      </c>
      <c r="G11413">
        <v>3.02167367982E-2</v>
      </c>
    </row>
    <row r="11414" spans="1:7" x14ac:dyDescent="0.2">
      <c r="A11414" t="str">
        <f t="shared" si="968"/>
        <v>POLR2K</v>
      </c>
      <c r="B11414" t="s">
        <v>1491</v>
      </c>
      <c r="C11414">
        <v>101162762</v>
      </c>
      <c r="D11414" t="s">
        <v>3</v>
      </c>
      <c r="E11414">
        <v>22</v>
      </c>
      <c r="F11414" t="s">
        <v>14173</v>
      </c>
      <c r="G11414">
        <v>0.151507482454</v>
      </c>
    </row>
    <row r="11415" spans="1:7" x14ac:dyDescent="0.2">
      <c r="A11415" t="str">
        <f t="shared" si="968"/>
        <v>POLR2K</v>
      </c>
      <c r="B11415" t="s">
        <v>1491</v>
      </c>
      <c r="C11415">
        <v>101162978</v>
      </c>
      <c r="D11415" t="s">
        <v>8</v>
      </c>
      <c r="E11415">
        <v>23</v>
      </c>
      <c r="F11415" t="s">
        <v>14174</v>
      </c>
      <c r="G11415">
        <v>6.6703409512900005E-2</v>
      </c>
    </row>
    <row r="11416" spans="1:7" x14ac:dyDescent="0.2">
      <c r="A11416" t="str">
        <f t="shared" si="968"/>
        <v>POLR2K</v>
      </c>
      <c r="B11416" t="s">
        <v>1491</v>
      </c>
      <c r="C11416">
        <v>101162949</v>
      </c>
      <c r="D11416" t="s">
        <v>8</v>
      </c>
      <c r="E11416">
        <v>22</v>
      </c>
      <c r="F11416" t="s">
        <v>14175</v>
      </c>
      <c r="G11416">
        <v>0.56713293714699997</v>
      </c>
    </row>
    <row r="11417" spans="1:7" x14ac:dyDescent="0.2">
      <c r="A11417" t="str">
        <f t="shared" ref="A11417:A11431" si="969">"POLR3A"</f>
        <v>POLR3A</v>
      </c>
      <c r="B11417" t="s">
        <v>372</v>
      </c>
      <c r="C11417">
        <v>79789053</v>
      </c>
      <c r="D11417" t="s">
        <v>3</v>
      </c>
      <c r="E11417">
        <v>24</v>
      </c>
      <c r="F11417" t="s">
        <v>14176</v>
      </c>
      <c r="G11417">
        <v>4.2068605301399997E-2</v>
      </c>
    </row>
    <row r="11418" spans="1:7" x14ac:dyDescent="0.2">
      <c r="A11418" t="str">
        <f t="shared" si="969"/>
        <v>POLR3A</v>
      </c>
      <c r="B11418" t="s">
        <v>372</v>
      </c>
      <c r="C11418">
        <v>79789309</v>
      </c>
      <c r="D11418" t="s">
        <v>3</v>
      </c>
      <c r="E11418">
        <v>24</v>
      </c>
      <c r="F11418" t="s">
        <v>14177</v>
      </c>
      <c r="G11418">
        <v>0.124533267445</v>
      </c>
    </row>
    <row r="11419" spans="1:7" x14ac:dyDescent="0.2">
      <c r="A11419" t="str">
        <f t="shared" si="969"/>
        <v>POLR3A</v>
      </c>
      <c r="B11419" t="s">
        <v>372</v>
      </c>
      <c r="C11419">
        <v>79789289</v>
      </c>
      <c r="D11419" t="s">
        <v>3</v>
      </c>
      <c r="E11419">
        <v>24</v>
      </c>
      <c r="F11419" t="s">
        <v>14178</v>
      </c>
      <c r="G11419">
        <v>0.63683603044899995</v>
      </c>
    </row>
    <row r="11420" spans="1:7" x14ac:dyDescent="0.2">
      <c r="A11420" t="str">
        <f t="shared" si="969"/>
        <v>POLR3A</v>
      </c>
      <c r="B11420" t="s">
        <v>372</v>
      </c>
      <c r="C11420">
        <v>79789155</v>
      </c>
      <c r="D11420" t="s">
        <v>3</v>
      </c>
      <c r="E11420">
        <v>23</v>
      </c>
      <c r="F11420" t="s">
        <v>14179</v>
      </c>
      <c r="G11420">
        <v>0.11531246182300001</v>
      </c>
    </row>
    <row r="11421" spans="1:7" x14ac:dyDescent="0.2">
      <c r="A11421" t="str">
        <f t="shared" si="969"/>
        <v>POLR3A</v>
      </c>
      <c r="B11421" t="s">
        <v>372</v>
      </c>
      <c r="C11421">
        <v>79789093</v>
      </c>
      <c r="D11421" t="s">
        <v>3</v>
      </c>
      <c r="E11421">
        <v>24</v>
      </c>
      <c r="F11421" t="s">
        <v>14180</v>
      </c>
      <c r="G11421">
        <v>0.63312908556500003</v>
      </c>
    </row>
    <row r="11422" spans="1:7" x14ac:dyDescent="0.2">
      <c r="A11422" t="str">
        <f t="shared" si="969"/>
        <v>POLR3A</v>
      </c>
      <c r="B11422" t="s">
        <v>372</v>
      </c>
      <c r="C11422">
        <v>79789204</v>
      </c>
      <c r="D11422" t="s">
        <v>3</v>
      </c>
      <c r="E11422">
        <v>22</v>
      </c>
      <c r="F11422" t="s">
        <v>14181</v>
      </c>
      <c r="G11422">
        <v>6.7237320602200001E-2</v>
      </c>
    </row>
    <row r="11423" spans="1:7" x14ac:dyDescent="0.2">
      <c r="A11423" t="str">
        <f t="shared" si="969"/>
        <v>POLR3A</v>
      </c>
      <c r="B11423" t="s">
        <v>372</v>
      </c>
      <c r="C11423">
        <v>79789321</v>
      </c>
      <c r="D11423" t="s">
        <v>3</v>
      </c>
      <c r="E11423">
        <v>24</v>
      </c>
      <c r="F11423" t="s">
        <v>14182</v>
      </c>
      <c r="G11423">
        <v>0.26033209454400003</v>
      </c>
    </row>
    <row r="11424" spans="1:7" x14ac:dyDescent="0.2">
      <c r="A11424" t="str">
        <f t="shared" si="969"/>
        <v>POLR3A</v>
      </c>
      <c r="B11424" t="s">
        <v>372</v>
      </c>
      <c r="C11424">
        <v>79789257</v>
      </c>
      <c r="D11424" t="s">
        <v>3</v>
      </c>
      <c r="E11424">
        <v>23</v>
      </c>
      <c r="F11424" t="s">
        <v>14183</v>
      </c>
      <c r="G11424">
        <v>1.3098902452700001</v>
      </c>
    </row>
    <row r="11425" spans="1:7" x14ac:dyDescent="0.2">
      <c r="A11425" t="str">
        <f t="shared" si="969"/>
        <v>POLR3A</v>
      </c>
      <c r="B11425" t="s">
        <v>372</v>
      </c>
      <c r="C11425">
        <v>79789286</v>
      </c>
      <c r="D11425" t="s">
        <v>3</v>
      </c>
      <c r="E11425">
        <v>24</v>
      </c>
      <c r="F11425" t="s">
        <v>14184</v>
      </c>
      <c r="G11425">
        <v>1.0532737242800001</v>
      </c>
    </row>
    <row r="11426" spans="1:7" x14ac:dyDescent="0.2">
      <c r="A11426" t="str">
        <f t="shared" si="969"/>
        <v>POLR3A</v>
      </c>
      <c r="B11426" t="s">
        <v>372</v>
      </c>
      <c r="C11426">
        <v>79789015</v>
      </c>
      <c r="D11426" t="s">
        <v>3</v>
      </c>
      <c r="E11426">
        <v>24</v>
      </c>
      <c r="F11426" t="s">
        <v>14185</v>
      </c>
      <c r="G11426">
        <v>0.14752956555800001</v>
      </c>
    </row>
    <row r="11427" spans="1:7" x14ac:dyDescent="0.2">
      <c r="A11427" t="str">
        <f t="shared" si="969"/>
        <v>POLR3A</v>
      </c>
      <c r="B11427" t="s">
        <v>372</v>
      </c>
      <c r="C11427">
        <v>79789043</v>
      </c>
      <c r="D11427" t="s">
        <v>3</v>
      </c>
      <c r="E11427">
        <v>24</v>
      </c>
      <c r="F11427" t="s">
        <v>14186</v>
      </c>
      <c r="G11427">
        <v>9.2390947152200004E-2</v>
      </c>
    </row>
    <row r="11428" spans="1:7" x14ac:dyDescent="0.2">
      <c r="A11428" t="str">
        <f t="shared" si="969"/>
        <v>POLR3A</v>
      </c>
      <c r="B11428" t="s">
        <v>372</v>
      </c>
      <c r="C11428">
        <v>79789052</v>
      </c>
      <c r="D11428" t="s">
        <v>3</v>
      </c>
      <c r="E11428">
        <v>24</v>
      </c>
      <c r="F11428" t="s">
        <v>14187</v>
      </c>
      <c r="G11428">
        <v>-4.2384647177400002E-2</v>
      </c>
    </row>
    <row r="11429" spans="1:7" x14ac:dyDescent="0.2">
      <c r="A11429" t="str">
        <f t="shared" si="969"/>
        <v>POLR3A</v>
      </c>
      <c r="B11429" t="s">
        <v>372</v>
      </c>
      <c r="C11429">
        <v>79789131</v>
      </c>
      <c r="D11429" t="s">
        <v>3</v>
      </c>
      <c r="E11429">
        <v>23</v>
      </c>
      <c r="F11429" t="s">
        <v>14188</v>
      </c>
      <c r="G11429">
        <v>0.34360924260100001</v>
      </c>
    </row>
    <row r="11430" spans="1:7" x14ac:dyDescent="0.2">
      <c r="A11430" t="str">
        <f t="shared" si="969"/>
        <v>POLR3A</v>
      </c>
      <c r="B11430" t="s">
        <v>372</v>
      </c>
      <c r="C11430">
        <v>79789161</v>
      </c>
      <c r="D11430" t="s">
        <v>3</v>
      </c>
      <c r="E11430">
        <v>24</v>
      </c>
      <c r="F11430" t="s">
        <v>14189</v>
      </c>
      <c r="G11430">
        <v>0.139781248183</v>
      </c>
    </row>
    <row r="11431" spans="1:7" x14ac:dyDescent="0.2">
      <c r="A11431" t="str">
        <f t="shared" si="969"/>
        <v>POLR3A</v>
      </c>
      <c r="B11431" t="s">
        <v>372</v>
      </c>
      <c r="C11431">
        <v>79789315</v>
      </c>
      <c r="D11431" t="s">
        <v>3</v>
      </c>
      <c r="E11431">
        <v>23</v>
      </c>
      <c r="F11431" t="s">
        <v>14190</v>
      </c>
      <c r="G11431">
        <v>0.17950254376399999</v>
      </c>
    </row>
    <row r="11432" spans="1:7" x14ac:dyDescent="0.2">
      <c r="A11432" t="str">
        <f t="shared" ref="A11432:A11441" si="970">"POLR3B"</f>
        <v>POLR3B</v>
      </c>
      <c r="B11432" t="s">
        <v>140</v>
      </c>
      <c r="C11432">
        <v>106751675</v>
      </c>
      <c r="D11432" t="s">
        <v>8</v>
      </c>
      <c r="E11432">
        <v>24</v>
      </c>
      <c r="F11432" t="s">
        <v>14191</v>
      </c>
      <c r="G11432">
        <v>0.22231476793800001</v>
      </c>
    </row>
    <row r="11433" spans="1:7" x14ac:dyDescent="0.2">
      <c r="A11433" t="str">
        <f t="shared" si="970"/>
        <v>POLR3B</v>
      </c>
      <c r="B11433" t="s">
        <v>140</v>
      </c>
      <c r="C11433">
        <v>106751500</v>
      </c>
      <c r="D11433" t="s">
        <v>8</v>
      </c>
      <c r="E11433">
        <v>23</v>
      </c>
      <c r="F11433" t="s">
        <v>14192</v>
      </c>
      <c r="G11433">
        <v>8.1785578274599993E-2</v>
      </c>
    </row>
    <row r="11434" spans="1:7" x14ac:dyDescent="0.2">
      <c r="A11434" t="str">
        <f t="shared" si="970"/>
        <v>POLR3B</v>
      </c>
      <c r="B11434" t="s">
        <v>140</v>
      </c>
      <c r="C11434">
        <v>106751548</v>
      </c>
      <c r="D11434" t="s">
        <v>8</v>
      </c>
      <c r="E11434">
        <v>24</v>
      </c>
      <c r="F11434" t="s">
        <v>14193</v>
      </c>
      <c r="G11434">
        <v>0.173107910871</v>
      </c>
    </row>
    <row r="11435" spans="1:7" x14ac:dyDescent="0.2">
      <c r="A11435" t="str">
        <f t="shared" si="970"/>
        <v>POLR3B</v>
      </c>
      <c r="B11435" t="s">
        <v>140</v>
      </c>
      <c r="C11435">
        <v>106751582</v>
      </c>
      <c r="D11435" t="s">
        <v>8</v>
      </c>
      <c r="E11435">
        <v>23</v>
      </c>
      <c r="F11435" t="s">
        <v>14194</v>
      </c>
      <c r="G11435">
        <v>8.2029421112399997E-2</v>
      </c>
    </row>
    <row r="11436" spans="1:7" x14ac:dyDescent="0.2">
      <c r="A11436" t="str">
        <f t="shared" si="970"/>
        <v>POLR3B</v>
      </c>
      <c r="B11436" t="s">
        <v>140</v>
      </c>
      <c r="C11436">
        <v>106751682</v>
      </c>
      <c r="D11436" t="s">
        <v>8</v>
      </c>
      <c r="E11436">
        <v>23</v>
      </c>
      <c r="F11436" t="s">
        <v>14195</v>
      </c>
      <c r="G11436">
        <v>0.57326913021699999</v>
      </c>
    </row>
    <row r="11437" spans="1:7" x14ac:dyDescent="0.2">
      <c r="A11437" t="str">
        <f t="shared" si="970"/>
        <v>POLR3B</v>
      </c>
      <c r="B11437" t="s">
        <v>140</v>
      </c>
      <c r="C11437">
        <v>106751729</v>
      </c>
      <c r="D11437" t="s">
        <v>8</v>
      </c>
      <c r="E11437">
        <v>23</v>
      </c>
      <c r="F11437" t="s">
        <v>14196</v>
      </c>
      <c r="G11437">
        <v>1.6311165299399999</v>
      </c>
    </row>
    <row r="11438" spans="1:7" x14ac:dyDescent="0.2">
      <c r="A11438" t="str">
        <f t="shared" si="970"/>
        <v>POLR3B</v>
      </c>
      <c r="B11438" t="s">
        <v>140</v>
      </c>
      <c r="C11438">
        <v>106751443</v>
      </c>
      <c r="D11438" t="s">
        <v>8</v>
      </c>
      <c r="E11438">
        <v>23</v>
      </c>
      <c r="F11438" t="s">
        <v>14197</v>
      </c>
      <c r="G11438">
        <v>0.14563237239400001</v>
      </c>
    </row>
    <row r="11439" spans="1:7" x14ac:dyDescent="0.2">
      <c r="A11439" t="str">
        <f t="shared" si="970"/>
        <v>POLR3B</v>
      </c>
      <c r="B11439" t="s">
        <v>140</v>
      </c>
      <c r="C11439">
        <v>106751564</v>
      </c>
      <c r="D11439" t="s">
        <v>3</v>
      </c>
      <c r="E11439">
        <v>23</v>
      </c>
      <c r="F11439" t="s">
        <v>14198</v>
      </c>
      <c r="G11439">
        <v>0.79561433983899998</v>
      </c>
    </row>
    <row r="11440" spans="1:7" x14ac:dyDescent="0.2">
      <c r="A11440" t="str">
        <f t="shared" si="970"/>
        <v>POLR3B</v>
      </c>
      <c r="B11440" t="s">
        <v>140</v>
      </c>
      <c r="C11440">
        <v>106751462</v>
      </c>
      <c r="D11440" t="s">
        <v>3</v>
      </c>
      <c r="E11440">
        <v>24</v>
      </c>
      <c r="F11440" t="s">
        <v>14199</v>
      </c>
      <c r="G11440">
        <v>-1.15753625257E-2</v>
      </c>
    </row>
    <row r="11441" spans="1:7" x14ac:dyDescent="0.2">
      <c r="A11441" t="str">
        <f t="shared" si="970"/>
        <v>POLR3B</v>
      </c>
      <c r="B11441" t="s">
        <v>140</v>
      </c>
      <c r="C11441">
        <v>106751411</v>
      </c>
      <c r="D11441" t="s">
        <v>3</v>
      </c>
      <c r="E11441">
        <v>24</v>
      </c>
      <c r="F11441" t="s">
        <v>14200</v>
      </c>
      <c r="G11441">
        <v>8.0020914035000001E-2</v>
      </c>
    </row>
    <row r="11442" spans="1:7" x14ac:dyDescent="0.2">
      <c r="A11442" t="str">
        <f t="shared" ref="A11442:A11451" si="971">"POLRMT"</f>
        <v>POLRMT</v>
      </c>
      <c r="B11442" t="s">
        <v>245</v>
      </c>
      <c r="C11442">
        <v>633396</v>
      </c>
      <c r="D11442" t="s">
        <v>8</v>
      </c>
      <c r="E11442">
        <v>24</v>
      </c>
      <c r="F11442" t="s">
        <v>14201</v>
      </c>
      <c r="G11442">
        <v>2.28901966901E-2</v>
      </c>
    </row>
    <row r="11443" spans="1:7" x14ac:dyDescent="0.2">
      <c r="A11443" t="str">
        <f t="shared" si="971"/>
        <v>POLRMT</v>
      </c>
      <c r="B11443" t="s">
        <v>245</v>
      </c>
      <c r="C11443">
        <v>633361</v>
      </c>
      <c r="D11443" t="s">
        <v>8</v>
      </c>
      <c r="E11443">
        <v>23</v>
      </c>
      <c r="F11443" t="s">
        <v>14202</v>
      </c>
      <c r="G11443">
        <v>2.121961181E-2</v>
      </c>
    </row>
    <row r="11444" spans="1:7" x14ac:dyDescent="0.2">
      <c r="A11444" t="str">
        <f t="shared" si="971"/>
        <v>POLRMT</v>
      </c>
      <c r="B11444" t="s">
        <v>245</v>
      </c>
      <c r="C11444">
        <v>633355</v>
      </c>
      <c r="D11444" t="s">
        <v>8</v>
      </c>
      <c r="E11444">
        <v>23</v>
      </c>
      <c r="F11444" t="s">
        <v>14203</v>
      </c>
      <c r="G11444">
        <v>1.26902107071E-2</v>
      </c>
    </row>
    <row r="11445" spans="1:7" x14ac:dyDescent="0.2">
      <c r="A11445" t="str">
        <f t="shared" si="971"/>
        <v>POLRMT</v>
      </c>
      <c r="B11445" t="s">
        <v>245</v>
      </c>
      <c r="C11445">
        <v>633334</v>
      </c>
      <c r="D11445" t="s">
        <v>8</v>
      </c>
      <c r="E11445">
        <v>23</v>
      </c>
      <c r="F11445" t="s">
        <v>14204</v>
      </c>
      <c r="G11445">
        <v>0.19558566577600001</v>
      </c>
    </row>
    <row r="11446" spans="1:7" x14ac:dyDescent="0.2">
      <c r="A11446" t="str">
        <f t="shared" si="971"/>
        <v>POLRMT</v>
      </c>
      <c r="B11446" t="s">
        <v>245</v>
      </c>
      <c r="C11446">
        <v>633505</v>
      </c>
      <c r="D11446" t="s">
        <v>3</v>
      </c>
      <c r="E11446">
        <v>22</v>
      </c>
      <c r="F11446" t="s">
        <v>14205</v>
      </c>
      <c r="G11446">
        <v>2.4725642598099999</v>
      </c>
    </row>
    <row r="11447" spans="1:7" x14ac:dyDescent="0.2">
      <c r="A11447" t="str">
        <f t="shared" si="971"/>
        <v>POLRMT</v>
      </c>
      <c r="B11447" t="s">
        <v>245</v>
      </c>
      <c r="C11447">
        <v>633358</v>
      </c>
      <c r="D11447" t="s">
        <v>3</v>
      </c>
      <c r="E11447">
        <v>24</v>
      </c>
      <c r="F11447" t="s">
        <v>14206</v>
      </c>
      <c r="G11447">
        <v>0.14333792689700001</v>
      </c>
    </row>
    <row r="11448" spans="1:7" x14ac:dyDescent="0.2">
      <c r="A11448" t="str">
        <f t="shared" si="971"/>
        <v>POLRMT</v>
      </c>
      <c r="B11448" t="s">
        <v>245</v>
      </c>
      <c r="C11448">
        <v>633319</v>
      </c>
      <c r="D11448" t="s">
        <v>3</v>
      </c>
      <c r="E11448">
        <v>24</v>
      </c>
      <c r="F11448" t="s">
        <v>14207</v>
      </c>
      <c r="G11448">
        <v>3.1276576230999997E-2</v>
      </c>
    </row>
    <row r="11449" spans="1:7" x14ac:dyDescent="0.2">
      <c r="A11449" t="str">
        <f t="shared" si="971"/>
        <v>POLRMT</v>
      </c>
      <c r="B11449" t="s">
        <v>245</v>
      </c>
      <c r="C11449">
        <v>633297</v>
      </c>
      <c r="D11449" t="s">
        <v>3</v>
      </c>
      <c r="E11449">
        <v>23</v>
      </c>
      <c r="F11449" t="s">
        <v>14208</v>
      </c>
      <c r="G11449">
        <v>0.33185007441300002</v>
      </c>
    </row>
    <row r="11450" spans="1:7" x14ac:dyDescent="0.2">
      <c r="A11450" t="str">
        <f t="shared" si="971"/>
        <v>POLRMT</v>
      </c>
      <c r="B11450" t="s">
        <v>245</v>
      </c>
      <c r="C11450">
        <v>633576</v>
      </c>
      <c r="D11450" t="s">
        <v>8</v>
      </c>
      <c r="E11450">
        <v>24</v>
      </c>
      <c r="F11450" t="s">
        <v>14209</v>
      </c>
      <c r="G11450">
        <v>0.141230255991</v>
      </c>
    </row>
    <row r="11451" spans="1:7" x14ac:dyDescent="0.2">
      <c r="A11451" t="str">
        <f t="shared" si="971"/>
        <v>POLRMT</v>
      </c>
      <c r="B11451" t="s">
        <v>245</v>
      </c>
      <c r="C11451">
        <v>633626</v>
      </c>
      <c r="D11451" t="s">
        <v>8</v>
      </c>
      <c r="E11451">
        <v>24</v>
      </c>
      <c r="F11451" t="s">
        <v>14210</v>
      </c>
      <c r="G11451">
        <v>0.121253853823</v>
      </c>
    </row>
    <row r="11452" spans="1:7" x14ac:dyDescent="0.2">
      <c r="A11452" t="str">
        <f t="shared" ref="A11452:A11461" si="972">"POP5"</f>
        <v>POP5</v>
      </c>
      <c r="B11452" t="s">
        <v>140</v>
      </c>
      <c r="C11452">
        <v>121019222</v>
      </c>
      <c r="D11452" t="s">
        <v>3</v>
      </c>
      <c r="E11452">
        <v>22</v>
      </c>
      <c r="F11452" t="s">
        <v>14211</v>
      </c>
      <c r="G11452">
        <v>0.26083886839600001</v>
      </c>
    </row>
    <row r="11453" spans="1:7" x14ac:dyDescent="0.2">
      <c r="A11453" t="str">
        <f t="shared" si="972"/>
        <v>POP5</v>
      </c>
      <c r="B11453" t="s">
        <v>140</v>
      </c>
      <c r="C11453">
        <v>121019199</v>
      </c>
      <c r="D11453" t="s">
        <v>3</v>
      </c>
      <c r="E11453">
        <v>24</v>
      </c>
      <c r="F11453" t="s">
        <v>14212</v>
      </c>
      <c r="G11453">
        <v>1.50545389753E-2</v>
      </c>
    </row>
    <row r="11454" spans="1:7" x14ac:dyDescent="0.2">
      <c r="A11454" t="str">
        <f t="shared" si="972"/>
        <v>POP5</v>
      </c>
      <c r="B11454" t="s">
        <v>140</v>
      </c>
      <c r="C11454">
        <v>121019173</v>
      </c>
      <c r="D11454" t="s">
        <v>3</v>
      </c>
      <c r="E11454">
        <v>23</v>
      </c>
      <c r="F11454" t="s">
        <v>14213</v>
      </c>
      <c r="G11454">
        <v>0.99658989568599998</v>
      </c>
    </row>
    <row r="11455" spans="1:7" x14ac:dyDescent="0.2">
      <c r="A11455" t="str">
        <f t="shared" si="972"/>
        <v>POP5</v>
      </c>
      <c r="B11455" t="s">
        <v>140</v>
      </c>
      <c r="C11455">
        <v>121019144</v>
      </c>
      <c r="D11455" t="s">
        <v>3</v>
      </c>
      <c r="E11455">
        <v>24</v>
      </c>
      <c r="F11455" t="s">
        <v>14214</v>
      </c>
      <c r="G11455">
        <v>1.4467714948799999</v>
      </c>
    </row>
    <row r="11456" spans="1:7" x14ac:dyDescent="0.2">
      <c r="A11456" t="str">
        <f t="shared" si="972"/>
        <v>POP5</v>
      </c>
      <c r="B11456" t="s">
        <v>140</v>
      </c>
      <c r="C11456">
        <v>121019040</v>
      </c>
      <c r="D11456" t="s">
        <v>3</v>
      </c>
      <c r="E11456">
        <v>24</v>
      </c>
      <c r="F11456" t="s">
        <v>14215</v>
      </c>
      <c r="G11456">
        <v>3.2860428446300001E-2</v>
      </c>
    </row>
    <row r="11457" spans="1:7" x14ac:dyDescent="0.2">
      <c r="A11457" t="str">
        <f t="shared" si="972"/>
        <v>POP5</v>
      </c>
      <c r="B11457" t="s">
        <v>140</v>
      </c>
      <c r="C11457">
        <v>121018955</v>
      </c>
      <c r="D11457" t="s">
        <v>3</v>
      </c>
      <c r="E11457">
        <v>24</v>
      </c>
      <c r="F11457" t="s">
        <v>14216</v>
      </c>
      <c r="G11457">
        <v>0.55663860942999999</v>
      </c>
    </row>
    <row r="11458" spans="1:7" x14ac:dyDescent="0.2">
      <c r="A11458" t="str">
        <f t="shared" si="972"/>
        <v>POP5</v>
      </c>
      <c r="B11458" t="s">
        <v>140</v>
      </c>
      <c r="C11458">
        <v>121018967</v>
      </c>
      <c r="D11458" t="s">
        <v>8</v>
      </c>
      <c r="E11458">
        <v>23</v>
      </c>
      <c r="F11458" t="s">
        <v>14217</v>
      </c>
      <c r="G11458">
        <v>0.46207609085000001</v>
      </c>
    </row>
    <row r="11459" spans="1:7" x14ac:dyDescent="0.2">
      <c r="A11459" t="str">
        <f t="shared" si="972"/>
        <v>POP5</v>
      </c>
      <c r="B11459" t="s">
        <v>140</v>
      </c>
      <c r="C11459">
        <v>121019011</v>
      </c>
      <c r="D11459" t="s">
        <v>8</v>
      </c>
      <c r="E11459">
        <v>22</v>
      </c>
      <c r="F11459" t="s">
        <v>14218</v>
      </c>
      <c r="G11459">
        <v>1.03868744834E-2</v>
      </c>
    </row>
    <row r="11460" spans="1:7" x14ac:dyDescent="0.2">
      <c r="A11460" t="str">
        <f t="shared" si="972"/>
        <v>POP5</v>
      </c>
      <c r="B11460" t="s">
        <v>140</v>
      </c>
      <c r="C11460">
        <v>121019095</v>
      </c>
      <c r="D11460" t="s">
        <v>8</v>
      </c>
      <c r="E11460">
        <v>23</v>
      </c>
      <c r="F11460" t="s">
        <v>14219</v>
      </c>
      <c r="G11460">
        <v>-2.9896741953799998E-2</v>
      </c>
    </row>
    <row r="11461" spans="1:7" x14ac:dyDescent="0.2">
      <c r="A11461" t="str">
        <f t="shared" si="972"/>
        <v>POP5</v>
      </c>
      <c r="B11461" t="s">
        <v>140</v>
      </c>
      <c r="C11461">
        <v>121019017</v>
      </c>
      <c r="D11461" t="s">
        <v>8</v>
      </c>
      <c r="E11461">
        <v>23</v>
      </c>
      <c r="F11461" t="s">
        <v>14220</v>
      </c>
      <c r="G11461">
        <v>0.53278809489199996</v>
      </c>
    </row>
    <row r="11462" spans="1:7" x14ac:dyDescent="0.2">
      <c r="A11462" t="str">
        <f t="shared" ref="A11462:A11471" si="973">"PPA2"</f>
        <v>PPA2</v>
      </c>
      <c r="B11462" t="s">
        <v>24</v>
      </c>
      <c r="C11462">
        <v>106395259</v>
      </c>
      <c r="D11462" t="s">
        <v>8</v>
      </c>
      <c r="E11462">
        <v>24</v>
      </c>
      <c r="F11462" t="s">
        <v>14221</v>
      </c>
      <c r="G11462">
        <v>0.38610536432300002</v>
      </c>
    </row>
    <row r="11463" spans="1:7" x14ac:dyDescent="0.2">
      <c r="A11463" t="str">
        <f t="shared" si="973"/>
        <v>PPA2</v>
      </c>
      <c r="B11463" t="s">
        <v>24</v>
      </c>
      <c r="C11463">
        <v>106395248</v>
      </c>
      <c r="D11463" t="s">
        <v>8</v>
      </c>
      <c r="E11463">
        <v>24</v>
      </c>
      <c r="F11463" t="s">
        <v>14222</v>
      </c>
      <c r="G11463">
        <v>1.2326710105600001</v>
      </c>
    </row>
    <row r="11464" spans="1:7" x14ac:dyDescent="0.2">
      <c r="A11464" t="str">
        <f t="shared" si="973"/>
        <v>PPA2</v>
      </c>
      <c r="B11464" t="s">
        <v>24</v>
      </c>
      <c r="C11464">
        <v>106395102</v>
      </c>
      <c r="D11464" t="s">
        <v>8</v>
      </c>
      <c r="E11464">
        <v>24</v>
      </c>
      <c r="F11464" t="s">
        <v>14223</v>
      </c>
      <c r="G11464">
        <v>0.62029657790299997</v>
      </c>
    </row>
    <row r="11465" spans="1:7" x14ac:dyDescent="0.2">
      <c r="A11465" t="str">
        <f t="shared" si="973"/>
        <v>PPA2</v>
      </c>
      <c r="B11465" t="s">
        <v>24</v>
      </c>
      <c r="C11465">
        <v>106395079</v>
      </c>
      <c r="D11465" t="s">
        <v>8</v>
      </c>
      <c r="E11465">
        <v>23</v>
      </c>
      <c r="F11465" t="s">
        <v>14224</v>
      </c>
      <c r="G11465">
        <v>-2.3749755780299999E-2</v>
      </c>
    </row>
    <row r="11466" spans="1:7" x14ac:dyDescent="0.2">
      <c r="A11466" t="str">
        <f t="shared" si="973"/>
        <v>PPA2</v>
      </c>
      <c r="B11466" t="s">
        <v>24</v>
      </c>
      <c r="C11466">
        <v>106395060</v>
      </c>
      <c r="D11466" t="s">
        <v>8</v>
      </c>
      <c r="E11466">
        <v>24</v>
      </c>
      <c r="F11466" t="s">
        <v>14225</v>
      </c>
      <c r="G11466">
        <v>0.26117982409500001</v>
      </c>
    </row>
    <row r="11467" spans="1:7" x14ac:dyDescent="0.2">
      <c r="A11467" t="str">
        <f t="shared" si="973"/>
        <v>PPA2</v>
      </c>
      <c r="B11467" t="s">
        <v>24</v>
      </c>
      <c r="C11467">
        <v>106394961</v>
      </c>
      <c r="D11467" t="s">
        <v>3</v>
      </c>
      <c r="E11467">
        <v>23</v>
      </c>
      <c r="F11467" t="s">
        <v>14226</v>
      </c>
      <c r="G11467">
        <v>0.35918869485799998</v>
      </c>
    </row>
    <row r="11468" spans="1:7" x14ac:dyDescent="0.2">
      <c r="A11468" t="str">
        <f t="shared" si="973"/>
        <v>PPA2</v>
      </c>
      <c r="B11468" t="s">
        <v>24</v>
      </c>
      <c r="C11468">
        <v>106395039</v>
      </c>
      <c r="D11468" t="s">
        <v>8</v>
      </c>
      <c r="E11468">
        <v>23</v>
      </c>
      <c r="F11468" t="s">
        <v>14227</v>
      </c>
      <c r="G11468">
        <v>1.1470324115399999</v>
      </c>
    </row>
    <row r="11469" spans="1:7" x14ac:dyDescent="0.2">
      <c r="A11469" t="str">
        <f t="shared" si="973"/>
        <v>PPA2</v>
      </c>
      <c r="B11469" t="s">
        <v>24</v>
      </c>
      <c r="C11469">
        <v>106395175</v>
      </c>
      <c r="D11469" t="s">
        <v>3</v>
      </c>
      <c r="E11469">
        <v>24</v>
      </c>
      <c r="F11469" t="s">
        <v>14228</v>
      </c>
      <c r="G11469">
        <v>-7.2464162411699999E-4</v>
      </c>
    </row>
    <row r="11470" spans="1:7" x14ac:dyDescent="0.2">
      <c r="A11470" t="str">
        <f t="shared" si="973"/>
        <v>PPA2</v>
      </c>
      <c r="B11470" t="s">
        <v>24</v>
      </c>
      <c r="C11470">
        <v>106395001</v>
      </c>
      <c r="D11470" t="s">
        <v>3</v>
      </c>
      <c r="E11470">
        <v>23</v>
      </c>
      <c r="F11470" t="s">
        <v>14229</v>
      </c>
      <c r="G11470">
        <v>0.36239761271100002</v>
      </c>
    </row>
    <row r="11471" spans="1:7" x14ac:dyDescent="0.2">
      <c r="A11471" t="str">
        <f t="shared" si="973"/>
        <v>PPA2</v>
      </c>
      <c r="B11471" t="s">
        <v>24</v>
      </c>
      <c r="C11471">
        <v>106394995</v>
      </c>
      <c r="D11471" t="s">
        <v>3</v>
      </c>
      <c r="E11471">
        <v>24</v>
      </c>
      <c r="F11471" t="s">
        <v>14230</v>
      </c>
      <c r="G11471">
        <v>0.175993809444</v>
      </c>
    </row>
    <row r="11472" spans="1:7" x14ac:dyDescent="0.2">
      <c r="A11472" t="str">
        <f t="shared" ref="A11472:A11481" si="974">"PPARGC1B"</f>
        <v>PPARGC1B</v>
      </c>
      <c r="B11472" t="s">
        <v>64</v>
      </c>
      <c r="C11472">
        <v>149109924</v>
      </c>
      <c r="D11472" t="s">
        <v>8</v>
      </c>
      <c r="E11472">
        <v>24</v>
      </c>
      <c r="F11472" t="s">
        <v>14231</v>
      </c>
      <c r="G11472">
        <v>0.857326292928</v>
      </c>
    </row>
    <row r="11473" spans="1:7" x14ac:dyDescent="0.2">
      <c r="A11473" t="str">
        <f t="shared" si="974"/>
        <v>PPARGC1B</v>
      </c>
      <c r="B11473" t="s">
        <v>64</v>
      </c>
      <c r="C11473">
        <v>149110154</v>
      </c>
      <c r="D11473" t="s">
        <v>8</v>
      </c>
      <c r="E11473">
        <v>24</v>
      </c>
      <c r="F11473" t="s">
        <v>14232</v>
      </c>
      <c r="G11473">
        <v>-4.0764345289300001E-2</v>
      </c>
    </row>
    <row r="11474" spans="1:7" x14ac:dyDescent="0.2">
      <c r="A11474" t="str">
        <f t="shared" si="974"/>
        <v>PPARGC1B</v>
      </c>
      <c r="B11474" t="s">
        <v>64</v>
      </c>
      <c r="C11474">
        <v>149109992</v>
      </c>
      <c r="D11474" t="s">
        <v>8</v>
      </c>
      <c r="E11474">
        <v>22</v>
      </c>
      <c r="F11474" t="s">
        <v>14233</v>
      </c>
      <c r="G11474">
        <v>0.21408318524799999</v>
      </c>
    </row>
    <row r="11475" spans="1:7" x14ac:dyDescent="0.2">
      <c r="A11475" t="str">
        <f t="shared" si="974"/>
        <v>PPARGC1B</v>
      </c>
      <c r="B11475" t="s">
        <v>64</v>
      </c>
      <c r="C11475">
        <v>149109935</v>
      </c>
      <c r="D11475" t="s">
        <v>8</v>
      </c>
      <c r="E11475">
        <v>23</v>
      </c>
      <c r="F11475" t="s">
        <v>14234</v>
      </c>
      <c r="G11475">
        <v>0.55535787681000004</v>
      </c>
    </row>
    <row r="11476" spans="1:7" x14ac:dyDescent="0.2">
      <c r="A11476" t="str">
        <f t="shared" si="974"/>
        <v>PPARGC1B</v>
      </c>
      <c r="B11476" t="s">
        <v>64</v>
      </c>
      <c r="C11476">
        <v>149109862</v>
      </c>
      <c r="D11476" t="s">
        <v>8</v>
      </c>
      <c r="E11476">
        <v>24</v>
      </c>
      <c r="F11476" t="s">
        <v>14235</v>
      </c>
      <c r="G11476">
        <v>1.0264202676400001</v>
      </c>
    </row>
    <row r="11477" spans="1:7" x14ac:dyDescent="0.2">
      <c r="A11477" t="str">
        <f t="shared" si="974"/>
        <v>PPARGC1B</v>
      </c>
      <c r="B11477" t="s">
        <v>64</v>
      </c>
      <c r="C11477">
        <v>149110125</v>
      </c>
      <c r="D11477" t="s">
        <v>3</v>
      </c>
      <c r="E11477">
        <v>22</v>
      </c>
      <c r="F11477" t="s">
        <v>14236</v>
      </c>
      <c r="G11477">
        <v>0.81631577648300002</v>
      </c>
    </row>
    <row r="11478" spans="1:7" x14ac:dyDescent="0.2">
      <c r="A11478" t="str">
        <f t="shared" si="974"/>
        <v>PPARGC1B</v>
      </c>
      <c r="B11478" t="s">
        <v>64</v>
      </c>
      <c r="C11478">
        <v>149110118</v>
      </c>
      <c r="D11478" t="s">
        <v>3</v>
      </c>
      <c r="E11478">
        <v>23</v>
      </c>
      <c r="F11478" t="s">
        <v>14237</v>
      </c>
      <c r="G11478">
        <v>5.1516532135000001E-2</v>
      </c>
    </row>
    <row r="11479" spans="1:7" x14ac:dyDescent="0.2">
      <c r="A11479" t="str">
        <f t="shared" si="974"/>
        <v>PPARGC1B</v>
      </c>
      <c r="B11479" t="s">
        <v>64</v>
      </c>
      <c r="C11479">
        <v>149109859</v>
      </c>
      <c r="D11479" t="s">
        <v>3</v>
      </c>
      <c r="E11479">
        <v>24</v>
      </c>
      <c r="F11479" t="s">
        <v>14238</v>
      </c>
      <c r="G11479">
        <v>0.18398586535600001</v>
      </c>
    </row>
    <row r="11480" spans="1:7" x14ac:dyDescent="0.2">
      <c r="A11480" t="str">
        <f t="shared" si="974"/>
        <v>PPARGC1B</v>
      </c>
      <c r="B11480" t="s">
        <v>64</v>
      </c>
      <c r="C11480">
        <v>149109851</v>
      </c>
      <c r="D11480" t="s">
        <v>3</v>
      </c>
      <c r="E11480">
        <v>24</v>
      </c>
      <c r="F11480" t="s">
        <v>14239</v>
      </c>
      <c r="G11480">
        <v>1.1162534394400001</v>
      </c>
    </row>
    <row r="11481" spans="1:7" x14ac:dyDescent="0.2">
      <c r="A11481" t="str">
        <f t="shared" si="974"/>
        <v>PPARGC1B</v>
      </c>
      <c r="B11481" t="s">
        <v>64</v>
      </c>
      <c r="C11481">
        <v>149110092</v>
      </c>
      <c r="D11481" t="s">
        <v>8</v>
      </c>
      <c r="E11481">
        <v>24</v>
      </c>
      <c r="F11481" t="s">
        <v>14240</v>
      </c>
      <c r="G11481">
        <v>0.22836447772599999</v>
      </c>
    </row>
    <row r="11482" spans="1:7" x14ac:dyDescent="0.2">
      <c r="A11482" t="str">
        <f t="shared" ref="A11482:A11491" si="975">"PPAT"</f>
        <v>PPAT</v>
      </c>
      <c r="B11482" t="s">
        <v>24</v>
      </c>
      <c r="C11482">
        <v>57301489</v>
      </c>
      <c r="D11482" t="s">
        <v>3</v>
      </c>
      <c r="E11482">
        <v>26</v>
      </c>
      <c r="F11482" t="s">
        <v>14241</v>
      </c>
      <c r="G11482">
        <v>7.5344809353800002E-2</v>
      </c>
    </row>
    <row r="11483" spans="1:7" x14ac:dyDescent="0.2">
      <c r="A11483" t="str">
        <f t="shared" si="975"/>
        <v>PPAT</v>
      </c>
      <c r="B11483" t="s">
        <v>24</v>
      </c>
      <c r="C11483">
        <v>57301771</v>
      </c>
      <c r="D11483" t="s">
        <v>3</v>
      </c>
      <c r="E11483">
        <v>24</v>
      </c>
      <c r="F11483" t="s">
        <v>14242</v>
      </c>
      <c r="G11483">
        <v>0.216937187133</v>
      </c>
    </row>
    <row r="11484" spans="1:7" x14ac:dyDescent="0.2">
      <c r="A11484" t="str">
        <f t="shared" si="975"/>
        <v>PPAT</v>
      </c>
      <c r="B11484" t="s">
        <v>24</v>
      </c>
      <c r="C11484">
        <v>57301760</v>
      </c>
      <c r="D11484" t="s">
        <v>3</v>
      </c>
      <c r="E11484">
        <v>26</v>
      </c>
      <c r="F11484" t="s">
        <v>14243</v>
      </c>
      <c r="G11484">
        <v>0.20180216426600001</v>
      </c>
    </row>
    <row r="11485" spans="1:7" x14ac:dyDescent="0.2">
      <c r="A11485" t="str">
        <f t="shared" si="975"/>
        <v>PPAT</v>
      </c>
      <c r="B11485" t="s">
        <v>24</v>
      </c>
      <c r="C11485">
        <v>57301755</v>
      </c>
      <c r="D11485" t="s">
        <v>3</v>
      </c>
      <c r="E11485">
        <v>25</v>
      </c>
      <c r="F11485" t="s">
        <v>14244</v>
      </c>
      <c r="G11485">
        <v>0.97823403747500004</v>
      </c>
    </row>
    <row r="11486" spans="1:7" x14ac:dyDescent="0.2">
      <c r="A11486" t="str">
        <f t="shared" si="975"/>
        <v>PPAT</v>
      </c>
      <c r="B11486" t="s">
        <v>24</v>
      </c>
      <c r="C11486">
        <v>57301527</v>
      </c>
      <c r="D11486" t="s">
        <v>3</v>
      </c>
      <c r="E11486">
        <v>23</v>
      </c>
      <c r="F11486" t="s">
        <v>14245</v>
      </c>
      <c r="G11486">
        <v>5.3603665928199998E-2</v>
      </c>
    </row>
    <row r="11487" spans="1:7" x14ac:dyDescent="0.2">
      <c r="A11487" t="str">
        <f t="shared" si="975"/>
        <v>PPAT</v>
      </c>
      <c r="B11487" t="s">
        <v>24</v>
      </c>
      <c r="C11487">
        <v>57301514</v>
      </c>
      <c r="D11487" t="s">
        <v>3</v>
      </c>
      <c r="E11487">
        <v>25</v>
      </c>
      <c r="F11487" t="s">
        <v>14246</v>
      </c>
      <c r="G11487">
        <v>4.5808090274399998E-2</v>
      </c>
    </row>
    <row r="11488" spans="1:7" x14ac:dyDescent="0.2">
      <c r="A11488" t="str">
        <f t="shared" si="975"/>
        <v>PPAT</v>
      </c>
      <c r="B11488" t="s">
        <v>24</v>
      </c>
      <c r="C11488">
        <v>57301503</v>
      </c>
      <c r="D11488" t="s">
        <v>3</v>
      </c>
      <c r="E11488">
        <v>24</v>
      </c>
      <c r="F11488" t="s">
        <v>14247</v>
      </c>
      <c r="G11488">
        <v>-1.6900395933900001E-2</v>
      </c>
    </row>
    <row r="11489" spans="1:7" x14ac:dyDescent="0.2">
      <c r="A11489" t="str">
        <f t="shared" si="975"/>
        <v>PPAT</v>
      </c>
      <c r="B11489" t="s">
        <v>24</v>
      </c>
      <c r="C11489">
        <v>57301498</v>
      </c>
      <c r="D11489" t="s">
        <v>3</v>
      </c>
      <c r="E11489">
        <v>23</v>
      </c>
      <c r="F11489" t="s">
        <v>14248</v>
      </c>
      <c r="G11489">
        <v>0.189290300646</v>
      </c>
    </row>
    <row r="11490" spans="1:7" x14ac:dyDescent="0.2">
      <c r="A11490" t="str">
        <f t="shared" si="975"/>
        <v>PPAT</v>
      </c>
      <c r="B11490" t="s">
        <v>24</v>
      </c>
      <c r="C11490">
        <v>57301766</v>
      </c>
      <c r="D11490" t="s">
        <v>8</v>
      </c>
      <c r="E11490">
        <v>23</v>
      </c>
      <c r="F11490" t="s">
        <v>14249</v>
      </c>
      <c r="G11490">
        <v>1.3063695844000001</v>
      </c>
    </row>
    <row r="11491" spans="1:7" x14ac:dyDescent="0.2">
      <c r="A11491" t="str">
        <f t="shared" si="975"/>
        <v>PPAT</v>
      </c>
      <c r="B11491" t="s">
        <v>24</v>
      </c>
      <c r="C11491">
        <v>57301807</v>
      </c>
      <c r="D11491" t="s">
        <v>8</v>
      </c>
      <c r="E11491">
        <v>24</v>
      </c>
      <c r="F11491" t="s">
        <v>14250</v>
      </c>
      <c r="G11491">
        <v>0.71539637812400003</v>
      </c>
    </row>
    <row r="11492" spans="1:7" x14ac:dyDescent="0.2">
      <c r="A11492" t="str">
        <f t="shared" ref="A11492:A11501" si="976">"PPCS"</f>
        <v>PPCS</v>
      </c>
      <c r="B11492" t="s">
        <v>35</v>
      </c>
      <c r="C11492">
        <v>42922198</v>
      </c>
      <c r="D11492" t="s">
        <v>3</v>
      </c>
      <c r="E11492">
        <v>22</v>
      </c>
      <c r="F11492" t="s">
        <v>14251</v>
      </c>
      <c r="G11492">
        <v>5.6873233460700001E-2</v>
      </c>
    </row>
    <row r="11493" spans="1:7" x14ac:dyDescent="0.2">
      <c r="A11493" t="str">
        <f t="shared" si="976"/>
        <v>PPCS</v>
      </c>
      <c r="B11493" t="s">
        <v>35</v>
      </c>
      <c r="C11493">
        <v>42922471</v>
      </c>
      <c r="D11493" t="s">
        <v>8</v>
      </c>
      <c r="E11493">
        <v>23</v>
      </c>
      <c r="F11493" t="s">
        <v>14252</v>
      </c>
      <c r="G11493">
        <v>3.4927860941199998E-2</v>
      </c>
    </row>
    <row r="11494" spans="1:7" x14ac:dyDescent="0.2">
      <c r="A11494" t="str">
        <f t="shared" si="976"/>
        <v>PPCS</v>
      </c>
      <c r="B11494" t="s">
        <v>35</v>
      </c>
      <c r="C11494">
        <v>42922443</v>
      </c>
      <c r="D11494" t="s">
        <v>8</v>
      </c>
      <c r="E11494">
        <v>24</v>
      </c>
      <c r="F11494" t="s">
        <v>14253</v>
      </c>
      <c r="G11494">
        <v>8.9152797311600002E-2</v>
      </c>
    </row>
    <row r="11495" spans="1:7" x14ac:dyDescent="0.2">
      <c r="A11495" t="str">
        <f t="shared" si="976"/>
        <v>PPCS</v>
      </c>
      <c r="B11495" t="s">
        <v>35</v>
      </c>
      <c r="C11495">
        <v>42922327</v>
      </c>
      <c r="D11495" t="s">
        <v>8</v>
      </c>
      <c r="E11495">
        <v>24</v>
      </c>
      <c r="F11495" t="s">
        <v>14254</v>
      </c>
      <c r="G11495">
        <v>0.231008273884</v>
      </c>
    </row>
    <row r="11496" spans="1:7" x14ac:dyDescent="0.2">
      <c r="A11496" t="str">
        <f t="shared" si="976"/>
        <v>PPCS</v>
      </c>
      <c r="B11496" t="s">
        <v>35</v>
      </c>
      <c r="C11496">
        <v>42922215</v>
      </c>
      <c r="D11496" t="s">
        <v>8</v>
      </c>
      <c r="E11496">
        <v>23</v>
      </c>
      <c r="F11496" t="s">
        <v>14255</v>
      </c>
      <c r="G11496">
        <v>7.1589236968299996E-2</v>
      </c>
    </row>
    <row r="11497" spans="1:7" x14ac:dyDescent="0.2">
      <c r="A11497" t="str">
        <f t="shared" si="976"/>
        <v>PPCS</v>
      </c>
      <c r="B11497" t="s">
        <v>35</v>
      </c>
      <c r="C11497">
        <v>42922505</v>
      </c>
      <c r="D11497" t="s">
        <v>3</v>
      </c>
      <c r="E11497">
        <v>24</v>
      </c>
      <c r="F11497" t="s">
        <v>14256</v>
      </c>
      <c r="G11497">
        <v>0.24493344082599999</v>
      </c>
    </row>
    <row r="11498" spans="1:7" x14ac:dyDescent="0.2">
      <c r="A11498" t="str">
        <f t="shared" si="976"/>
        <v>PPCS</v>
      </c>
      <c r="B11498" t="s">
        <v>35</v>
      </c>
      <c r="C11498">
        <v>42922475</v>
      </c>
      <c r="D11498" t="s">
        <v>3</v>
      </c>
      <c r="E11498">
        <v>24</v>
      </c>
      <c r="F11498" t="s">
        <v>14257</v>
      </c>
      <c r="G11498">
        <v>0.21252590111299999</v>
      </c>
    </row>
    <row r="11499" spans="1:7" x14ac:dyDescent="0.2">
      <c r="A11499" t="str">
        <f t="shared" si="976"/>
        <v>PPCS</v>
      </c>
      <c r="B11499" t="s">
        <v>35</v>
      </c>
      <c r="C11499">
        <v>42922392</v>
      </c>
      <c r="D11499" t="s">
        <v>3</v>
      </c>
      <c r="E11499">
        <v>21</v>
      </c>
      <c r="F11499" t="s">
        <v>14258</v>
      </c>
      <c r="G11499">
        <v>1.2739893474899999</v>
      </c>
    </row>
    <row r="11500" spans="1:7" x14ac:dyDescent="0.2">
      <c r="A11500" t="str">
        <f t="shared" si="976"/>
        <v>PPCS</v>
      </c>
      <c r="B11500" t="s">
        <v>35</v>
      </c>
      <c r="C11500">
        <v>42922377</v>
      </c>
      <c r="D11500" t="s">
        <v>3</v>
      </c>
      <c r="E11500">
        <v>24</v>
      </c>
      <c r="F11500" t="s">
        <v>14259</v>
      </c>
      <c r="G11500">
        <v>4.70322236468E-2</v>
      </c>
    </row>
    <row r="11501" spans="1:7" x14ac:dyDescent="0.2">
      <c r="A11501" t="str">
        <f t="shared" si="976"/>
        <v>PPCS</v>
      </c>
      <c r="B11501" t="s">
        <v>35</v>
      </c>
      <c r="C11501">
        <v>42922218</v>
      </c>
      <c r="D11501" t="s">
        <v>3</v>
      </c>
      <c r="E11501">
        <v>23</v>
      </c>
      <c r="F11501" t="s">
        <v>14260</v>
      </c>
      <c r="G11501">
        <v>1.4810772116799999</v>
      </c>
    </row>
    <row r="11502" spans="1:7" x14ac:dyDescent="0.2">
      <c r="A11502" t="str">
        <f t="shared" ref="A11502:A11511" si="977">"PPIE"</f>
        <v>PPIE</v>
      </c>
      <c r="B11502" t="s">
        <v>35</v>
      </c>
      <c r="C11502">
        <v>40204551</v>
      </c>
      <c r="D11502" t="s">
        <v>8</v>
      </c>
      <c r="E11502">
        <v>24</v>
      </c>
      <c r="F11502" t="s">
        <v>14261</v>
      </c>
      <c r="G11502">
        <v>0.57727494499499998</v>
      </c>
    </row>
    <row r="11503" spans="1:7" x14ac:dyDescent="0.2">
      <c r="A11503" t="str">
        <f t="shared" si="977"/>
        <v>PPIE</v>
      </c>
      <c r="B11503" t="s">
        <v>35</v>
      </c>
      <c r="C11503">
        <v>40204575</v>
      </c>
      <c r="D11503" t="s">
        <v>8</v>
      </c>
      <c r="E11503">
        <v>23</v>
      </c>
      <c r="F11503" t="s">
        <v>14262</v>
      </c>
      <c r="G11503">
        <v>6.7504500306600004E-3</v>
      </c>
    </row>
    <row r="11504" spans="1:7" x14ac:dyDescent="0.2">
      <c r="A11504" t="str">
        <f t="shared" si="977"/>
        <v>PPIE</v>
      </c>
      <c r="B11504" t="s">
        <v>35</v>
      </c>
      <c r="C11504">
        <v>40204611</v>
      </c>
      <c r="D11504" t="s">
        <v>8</v>
      </c>
      <c r="E11504">
        <v>24</v>
      </c>
      <c r="F11504" t="s">
        <v>14263</v>
      </c>
      <c r="G11504">
        <v>0.68019348992700002</v>
      </c>
    </row>
    <row r="11505" spans="1:7" x14ac:dyDescent="0.2">
      <c r="A11505" t="str">
        <f t="shared" si="977"/>
        <v>PPIE</v>
      </c>
      <c r="B11505" t="s">
        <v>35</v>
      </c>
      <c r="C11505">
        <v>40204717</v>
      </c>
      <c r="D11505" t="s">
        <v>8</v>
      </c>
      <c r="E11505">
        <v>23</v>
      </c>
      <c r="F11505" t="s">
        <v>14264</v>
      </c>
      <c r="G11505">
        <v>6.5056042057600003E-2</v>
      </c>
    </row>
    <row r="11506" spans="1:7" x14ac:dyDescent="0.2">
      <c r="A11506" t="str">
        <f t="shared" si="977"/>
        <v>PPIE</v>
      </c>
      <c r="B11506" t="s">
        <v>35</v>
      </c>
      <c r="C11506">
        <v>40204665</v>
      </c>
      <c r="D11506" t="s">
        <v>8</v>
      </c>
      <c r="E11506">
        <v>23</v>
      </c>
      <c r="F11506" t="s">
        <v>14265</v>
      </c>
      <c r="G11506">
        <v>-4.4868980768499999E-3</v>
      </c>
    </row>
    <row r="11507" spans="1:7" x14ac:dyDescent="0.2">
      <c r="A11507" t="str">
        <f t="shared" si="977"/>
        <v>PPIE</v>
      </c>
      <c r="B11507" t="s">
        <v>35</v>
      </c>
      <c r="C11507">
        <v>40204689</v>
      </c>
      <c r="D11507" t="s">
        <v>8</v>
      </c>
      <c r="E11507">
        <v>24</v>
      </c>
      <c r="F11507" t="s">
        <v>14266</v>
      </c>
      <c r="G11507">
        <v>0.61900075819699996</v>
      </c>
    </row>
    <row r="11508" spans="1:7" x14ac:dyDescent="0.2">
      <c r="A11508" t="str">
        <f t="shared" si="977"/>
        <v>PPIE</v>
      </c>
      <c r="B11508" t="s">
        <v>35</v>
      </c>
      <c r="C11508">
        <v>40204712</v>
      </c>
      <c r="D11508" t="s">
        <v>8</v>
      </c>
      <c r="E11508">
        <v>24</v>
      </c>
      <c r="F11508" t="s">
        <v>14267</v>
      </c>
      <c r="G11508">
        <v>0.32122558751300001</v>
      </c>
    </row>
    <row r="11509" spans="1:7" x14ac:dyDescent="0.2">
      <c r="A11509" t="str">
        <f t="shared" si="977"/>
        <v>PPIE</v>
      </c>
      <c r="B11509" t="s">
        <v>35</v>
      </c>
      <c r="C11509">
        <v>40204659</v>
      </c>
      <c r="D11509" t="s">
        <v>8</v>
      </c>
      <c r="E11509">
        <v>23</v>
      </c>
      <c r="F11509" t="s">
        <v>14268</v>
      </c>
      <c r="G11509">
        <v>7.1451305030700005E-2</v>
      </c>
    </row>
    <row r="11510" spans="1:7" x14ac:dyDescent="0.2">
      <c r="A11510" t="str">
        <f t="shared" si="977"/>
        <v>PPIE</v>
      </c>
      <c r="B11510" t="s">
        <v>35</v>
      </c>
      <c r="C11510">
        <v>40204576</v>
      </c>
      <c r="D11510" t="s">
        <v>3</v>
      </c>
      <c r="E11510">
        <v>23</v>
      </c>
      <c r="F11510" t="s">
        <v>14269</v>
      </c>
      <c r="G11510">
        <v>1.3379092592999999</v>
      </c>
    </row>
    <row r="11511" spans="1:7" x14ac:dyDescent="0.2">
      <c r="A11511" t="str">
        <f t="shared" si="977"/>
        <v>PPIE</v>
      </c>
      <c r="B11511" t="s">
        <v>35</v>
      </c>
      <c r="C11511">
        <v>40204544</v>
      </c>
      <c r="D11511" t="s">
        <v>8</v>
      </c>
      <c r="E11511">
        <v>23</v>
      </c>
      <c r="F11511" t="s">
        <v>14270</v>
      </c>
      <c r="G11511">
        <v>0.98189725077199996</v>
      </c>
    </row>
    <row r="11512" spans="1:7" x14ac:dyDescent="0.2">
      <c r="A11512" t="str">
        <f t="shared" ref="A11512:A11521" si="978">"PPIH"</f>
        <v>PPIH</v>
      </c>
      <c r="B11512" t="s">
        <v>35</v>
      </c>
      <c r="C11512">
        <v>43124361</v>
      </c>
      <c r="D11512" t="s">
        <v>3</v>
      </c>
      <c r="E11512">
        <v>23</v>
      </c>
      <c r="F11512" t="s">
        <v>14271</v>
      </c>
      <c r="G11512">
        <v>1.5862313967499999</v>
      </c>
    </row>
    <row r="11513" spans="1:7" x14ac:dyDescent="0.2">
      <c r="A11513" t="str">
        <f t="shared" si="978"/>
        <v>PPIH</v>
      </c>
      <c r="B11513" t="s">
        <v>35</v>
      </c>
      <c r="C11513">
        <v>43124183</v>
      </c>
      <c r="D11513" t="s">
        <v>8</v>
      </c>
      <c r="E11513">
        <v>22</v>
      </c>
      <c r="F11513" t="s">
        <v>14272</v>
      </c>
      <c r="G11513">
        <v>0.156752061301</v>
      </c>
    </row>
    <row r="11514" spans="1:7" x14ac:dyDescent="0.2">
      <c r="A11514" t="str">
        <f t="shared" si="978"/>
        <v>PPIH</v>
      </c>
      <c r="B11514" t="s">
        <v>35</v>
      </c>
      <c r="C11514">
        <v>43124347</v>
      </c>
      <c r="D11514" t="s">
        <v>3</v>
      </c>
      <c r="E11514">
        <v>23</v>
      </c>
      <c r="F11514" t="s">
        <v>14273</v>
      </c>
      <c r="G11514">
        <v>0.24716607882399999</v>
      </c>
    </row>
    <row r="11515" spans="1:7" x14ac:dyDescent="0.2">
      <c r="A11515" t="str">
        <f t="shared" si="978"/>
        <v>PPIH</v>
      </c>
      <c r="B11515" t="s">
        <v>35</v>
      </c>
      <c r="C11515">
        <v>43124253</v>
      </c>
      <c r="D11515" t="s">
        <v>3</v>
      </c>
      <c r="E11515">
        <v>24</v>
      </c>
      <c r="F11515" t="s">
        <v>14274</v>
      </c>
      <c r="G11515">
        <v>0.34575149925900001</v>
      </c>
    </row>
    <row r="11516" spans="1:7" x14ac:dyDescent="0.2">
      <c r="A11516" t="str">
        <f t="shared" si="978"/>
        <v>PPIH</v>
      </c>
      <c r="B11516" t="s">
        <v>35</v>
      </c>
      <c r="C11516">
        <v>43124082</v>
      </c>
      <c r="D11516" t="s">
        <v>3</v>
      </c>
      <c r="E11516">
        <v>24</v>
      </c>
      <c r="F11516" t="s">
        <v>14275</v>
      </c>
      <c r="G11516">
        <v>0.71218442521100001</v>
      </c>
    </row>
    <row r="11517" spans="1:7" x14ac:dyDescent="0.2">
      <c r="A11517" t="str">
        <f t="shared" si="978"/>
        <v>PPIH</v>
      </c>
      <c r="B11517" t="s">
        <v>35</v>
      </c>
      <c r="C11517">
        <v>43124052</v>
      </c>
      <c r="D11517" t="s">
        <v>3</v>
      </c>
      <c r="E11517">
        <v>24</v>
      </c>
      <c r="F11517" t="s">
        <v>14276</v>
      </c>
      <c r="G11517">
        <v>0.37147628411200001</v>
      </c>
    </row>
    <row r="11518" spans="1:7" x14ac:dyDescent="0.2">
      <c r="A11518" t="str">
        <f t="shared" si="978"/>
        <v>PPIH</v>
      </c>
      <c r="B11518" t="s">
        <v>35</v>
      </c>
      <c r="C11518">
        <v>43124219</v>
      </c>
      <c r="D11518" t="s">
        <v>8</v>
      </c>
      <c r="E11518">
        <v>24</v>
      </c>
      <c r="F11518" t="s">
        <v>14277</v>
      </c>
      <c r="G11518">
        <v>0.11766936911500001</v>
      </c>
    </row>
    <row r="11519" spans="1:7" x14ac:dyDescent="0.2">
      <c r="A11519" t="str">
        <f t="shared" si="978"/>
        <v>PPIH</v>
      </c>
      <c r="B11519" t="s">
        <v>35</v>
      </c>
      <c r="C11519">
        <v>43124233</v>
      </c>
      <c r="D11519" t="s">
        <v>8</v>
      </c>
      <c r="E11519">
        <v>22</v>
      </c>
      <c r="F11519" t="s">
        <v>14278</v>
      </c>
      <c r="G11519">
        <v>0.70158417803499995</v>
      </c>
    </row>
    <row r="11520" spans="1:7" x14ac:dyDescent="0.2">
      <c r="A11520" t="str">
        <f t="shared" si="978"/>
        <v>PPIH</v>
      </c>
      <c r="B11520" t="s">
        <v>35</v>
      </c>
      <c r="C11520">
        <v>43124395</v>
      </c>
      <c r="D11520" t="s">
        <v>8</v>
      </c>
      <c r="E11520">
        <v>24</v>
      </c>
      <c r="F11520" t="s">
        <v>14279</v>
      </c>
      <c r="G11520">
        <v>0.232555880129</v>
      </c>
    </row>
    <row r="11521" spans="1:7" x14ac:dyDescent="0.2">
      <c r="A11521" t="str">
        <f t="shared" si="978"/>
        <v>PPIH</v>
      </c>
      <c r="B11521" t="s">
        <v>35</v>
      </c>
      <c r="C11521">
        <v>43124324</v>
      </c>
      <c r="D11521" t="s">
        <v>8</v>
      </c>
      <c r="E11521">
        <v>24</v>
      </c>
      <c r="F11521" t="s">
        <v>14280</v>
      </c>
      <c r="G11521">
        <v>-3.4462208659899997E-2</v>
      </c>
    </row>
    <row r="11522" spans="1:7" x14ac:dyDescent="0.2">
      <c r="A11522" t="str">
        <f t="shared" ref="A11522:A11531" si="979">"PPIL1"</f>
        <v>PPIL1</v>
      </c>
      <c r="B11522" t="s">
        <v>75</v>
      </c>
      <c r="C11522">
        <v>36842590</v>
      </c>
      <c r="D11522" t="s">
        <v>3</v>
      </c>
      <c r="E11522">
        <v>23</v>
      </c>
      <c r="F11522" t="s">
        <v>14281</v>
      </c>
      <c r="G11522">
        <v>0.12616438740800001</v>
      </c>
    </row>
    <row r="11523" spans="1:7" x14ac:dyDescent="0.2">
      <c r="A11523" t="str">
        <f t="shared" si="979"/>
        <v>PPIL1</v>
      </c>
      <c r="B11523" t="s">
        <v>75</v>
      </c>
      <c r="C11523">
        <v>36842564</v>
      </c>
      <c r="D11523" t="s">
        <v>8</v>
      </c>
      <c r="E11523">
        <v>22</v>
      </c>
      <c r="F11523" t="s">
        <v>14282</v>
      </c>
      <c r="G11523">
        <v>1.8866684342</v>
      </c>
    </row>
    <row r="11524" spans="1:7" x14ac:dyDescent="0.2">
      <c r="A11524" t="str">
        <f t="shared" si="979"/>
        <v>PPIL1</v>
      </c>
      <c r="B11524" t="s">
        <v>75</v>
      </c>
      <c r="C11524">
        <v>36842659</v>
      </c>
      <c r="D11524" t="s">
        <v>8</v>
      </c>
      <c r="E11524">
        <v>22</v>
      </c>
      <c r="F11524" t="s">
        <v>14283</v>
      </c>
      <c r="G11524">
        <v>3.1590055078699997E-2</v>
      </c>
    </row>
    <row r="11525" spans="1:7" x14ac:dyDescent="0.2">
      <c r="A11525" t="str">
        <f t="shared" si="979"/>
        <v>PPIL1</v>
      </c>
      <c r="B11525" t="s">
        <v>75</v>
      </c>
      <c r="C11525">
        <v>36842709</v>
      </c>
      <c r="D11525" t="s">
        <v>8</v>
      </c>
      <c r="E11525">
        <v>24</v>
      </c>
      <c r="F11525" t="s">
        <v>14284</v>
      </c>
      <c r="G11525">
        <v>0.16409879756599999</v>
      </c>
    </row>
    <row r="11526" spans="1:7" x14ac:dyDescent="0.2">
      <c r="A11526" t="str">
        <f t="shared" si="979"/>
        <v>PPIL1</v>
      </c>
      <c r="B11526" t="s">
        <v>75</v>
      </c>
      <c r="C11526">
        <v>36842740</v>
      </c>
      <c r="D11526" t="s">
        <v>8</v>
      </c>
      <c r="E11526">
        <v>24</v>
      </c>
      <c r="F11526" t="s">
        <v>14285</v>
      </c>
      <c r="G11526">
        <v>-1.1539004491E-2</v>
      </c>
    </row>
    <row r="11527" spans="1:7" x14ac:dyDescent="0.2">
      <c r="A11527" t="str">
        <f t="shared" si="979"/>
        <v>PPIL1</v>
      </c>
      <c r="B11527" t="s">
        <v>75</v>
      </c>
      <c r="C11527">
        <v>36842521</v>
      </c>
      <c r="D11527" t="s">
        <v>3</v>
      </c>
      <c r="E11527">
        <v>24</v>
      </c>
      <c r="F11527" t="s">
        <v>14286</v>
      </c>
      <c r="G11527">
        <v>0.48762739383600001</v>
      </c>
    </row>
    <row r="11528" spans="1:7" x14ac:dyDescent="0.2">
      <c r="A11528" t="str">
        <f t="shared" si="979"/>
        <v>PPIL1</v>
      </c>
      <c r="B11528" t="s">
        <v>75</v>
      </c>
      <c r="C11528">
        <v>36842755</v>
      </c>
      <c r="D11528" t="s">
        <v>8</v>
      </c>
      <c r="E11528">
        <v>23</v>
      </c>
      <c r="F11528" t="s">
        <v>14287</v>
      </c>
      <c r="G11528">
        <v>9.6982651775699993E-2</v>
      </c>
    </row>
    <row r="11529" spans="1:7" x14ac:dyDescent="0.2">
      <c r="A11529" t="str">
        <f t="shared" si="979"/>
        <v>PPIL1</v>
      </c>
      <c r="B11529" t="s">
        <v>75</v>
      </c>
      <c r="C11529">
        <v>36842558</v>
      </c>
      <c r="D11529" t="s">
        <v>8</v>
      </c>
      <c r="E11529">
        <v>24</v>
      </c>
      <c r="F11529" t="s">
        <v>14288</v>
      </c>
      <c r="G11529">
        <v>0.62570417196100003</v>
      </c>
    </row>
    <row r="11530" spans="1:7" x14ac:dyDescent="0.2">
      <c r="A11530" t="str">
        <f t="shared" si="979"/>
        <v>PPIL1</v>
      </c>
      <c r="B11530" t="s">
        <v>75</v>
      </c>
      <c r="C11530">
        <v>36842833</v>
      </c>
      <c r="D11530" t="s">
        <v>8</v>
      </c>
      <c r="E11530">
        <v>23</v>
      </c>
      <c r="F11530" t="s">
        <v>14289</v>
      </c>
      <c r="G11530">
        <v>0.17119281033600001</v>
      </c>
    </row>
    <row r="11531" spans="1:7" x14ac:dyDescent="0.2">
      <c r="A11531" t="str">
        <f t="shared" si="979"/>
        <v>PPIL1</v>
      </c>
      <c r="B11531" t="s">
        <v>75</v>
      </c>
      <c r="C11531">
        <v>36842811</v>
      </c>
      <c r="D11531" t="s">
        <v>8</v>
      </c>
      <c r="E11531">
        <v>24</v>
      </c>
      <c r="F11531" t="s">
        <v>14290</v>
      </c>
      <c r="G11531">
        <v>-2.51847934685E-2</v>
      </c>
    </row>
    <row r="11532" spans="1:7" x14ac:dyDescent="0.2">
      <c r="A11532" t="str">
        <f t="shared" ref="A11532:A11540" si="980">"PPOX"</f>
        <v>PPOX</v>
      </c>
      <c r="B11532" t="s">
        <v>35</v>
      </c>
      <c r="C11532">
        <v>161136484</v>
      </c>
      <c r="D11532" t="s">
        <v>8</v>
      </c>
      <c r="E11532">
        <v>24</v>
      </c>
      <c r="F11532" t="s">
        <v>14291</v>
      </c>
      <c r="G11532">
        <v>0.26171787770400001</v>
      </c>
    </row>
    <row r="11533" spans="1:7" x14ac:dyDescent="0.2">
      <c r="A11533" t="str">
        <f t="shared" si="980"/>
        <v>PPOX</v>
      </c>
      <c r="B11533" t="s">
        <v>35</v>
      </c>
      <c r="C11533">
        <v>161136289</v>
      </c>
      <c r="D11533" t="s">
        <v>8</v>
      </c>
      <c r="E11533">
        <v>24</v>
      </c>
      <c r="F11533" t="s">
        <v>14292</v>
      </c>
      <c r="G11533">
        <v>1.4005261409100001</v>
      </c>
    </row>
    <row r="11534" spans="1:7" x14ac:dyDescent="0.2">
      <c r="A11534" t="str">
        <f t="shared" si="980"/>
        <v>PPOX</v>
      </c>
      <c r="B11534" t="s">
        <v>35</v>
      </c>
      <c r="C11534">
        <v>161136228</v>
      </c>
      <c r="D11534" t="s">
        <v>8</v>
      </c>
      <c r="E11534">
        <v>23</v>
      </c>
      <c r="F11534" t="s">
        <v>14293</v>
      </c>
      <c r="G11534">
        <v>0.327754344626</v>
      </c>
    </row>
    <row r="11535" spans="1:7" x14ac:dyDescent="0.2">
      <c r="A11535" t="str">
        <f t="shared" si="980"/>
        <v>PPOX</v>
      </c>
      <c r="B11535" t="s">
        <v>35</v>
      </c>
      <c r="C11535">
        <v>161136474</v>
      </c>
      <c r="D11535" t="s">
        <v>3</v>
      </c>
      <c r="E11535">
        <v>24</v>
      </c>
      <c r="F11535" t="s">
        <v>14294</v>
      </c>
      <c r="G11535">
        <v>0.77143144773799999</v>
      </c>
    </row>
    <row r="11536" spans="1:7" x14ac:dyDescent="0.2">
      <c r="A11536" t="str">
        <f t="shared" si="980"/>
        <v>PPOX</v>
      </c>
      <c r="B11536" t="s">
        <v>35</v>
      </c>
      <c r="C11536">
        <v>161136393</v>
      </c>
      <c r="D11536" t="s">
        <v>3</v>
      </c>
      <c r="E11536">
        <v>23</v>
      </c>
      <c r="F11536" t="s">
        <v>14295</v>
      </c>
      <c r="G11536">
        <v>0.76969890128999996</v>
      </c>
    </row>
    <row r="11537" spans="1:7" x14ac:dyDescent="0.2">
      <c r="A11537" t="str">
        <f t="shared" si="980"/>
        <v>PPOX</v>
      </c>
      <c r="B11537" t="s">
        <v>35</v>
      </c>
      <c r="C11537">
        <v>161136381</v>
      </c>
      <c r="D11537" t="s">
        <v>3</v>
      </c>
      <c r="E11537">
        <v>24</v>
      </c>
      <c r="F11537" t="s">
        <v>14296</v>
      </c>
      <c r="G11537">
        <v>0.62496880572699998</v>
      </c>
    </row>
    <row r="11538" spans="1:7" x14ac:dyDescent="0.2">
      <c r="A11538" t="str">
        <f t="shared" si="980"/>
        <v>PPOX</v>
      </c>
      <c r="B11538" t="s">
        <v>35</v>
      </c>
      <c r="C11538">
        <v>161136370</v>
      </c>
      <c r="D11538" t="s">
        <v>3</v>
      </c>
      <c r="E11538">
        <v>24</v>
      </c>
      <c r="F11538" t="s">
        <v>14297</v>
      </c>
      <c r="G11538">
        <v>0.82804241134800005</v>
      </c>
    </row>
    <row r="11539" spans="1:7" x14ac:dyDescent="0.2">
      <c r="A11539" t="str">
        <f t="shared" si="980"/>
        <v>PPOX</v>
      </c>
      <c r="B11539" t="s">
        <v>35</v>
      </c>
      <c r="C11539">
        <v>161136335</v>
      </c>
      <c r="D11539" t="s">
        <v>3</v>
      </c>
      <c r="E11539">
        <v>24</v>
      </c>
      <c r="F11539" t="s">
        <v>14298</v>
      </c>
      <c r="G11539">
        <v>0.15141787831100001</v>
      </c>
    </row>
    <row r="11540" spans="1:7" x14ac:dyDescent="0.2">
      <c r="A11540" t="str">
        <f t="shared" si="980"/>
        <v>PPOX</v>
      </c>
      <c r="B11540" t="s">
        <v>35</v>
      </c>
      <c r="C11540">
        <v>161136200</v>
      </c>
      <c r="D11540" t="s">
        <v>3</v>
      </c>
      <c r="E11540">
        <v>24</v>
      </c>
      <c r="F11540" t="s">
        <v>14299</v>
      </c>
      <c r="G11540">
        <v>0.27244623442999999</v>
      </c>
    </row>
    <row r="11541" spans="1:7" x14ac:dyDescent="0.2">
      <c r="A11541" t="str">
        <f t="shared" ref="A11541:A11550" si="981">"PPP1R15B"</f>
        <v>PPP1R15B</v>
      </c>
      <c r="B11541" t="s">
        <v>35</v>
      </c>
      <c r="C11541">
        <v>204380789</v>
      </c>
      <c r="D11541" t="s">
        <v>3</v>
      </c>
      <c r="E11541">
        <v>24</v>
      </c>
      <c r="F11541" t="s">
        <v>14300</v>
      </c>
      <c r="G11541">
        <v>0.14829173655200001</v>
      </c>
    </row>
    <row r="11542" spans="1:7" x14ac:dyDescent="0.2">
      <c r="A11542" t="str">
        <f t="shared" si="981"/>
        <v>PPP1R15B</v>
      </c>
      <c r="B11542" t="s">
        <v>35</v>
      </c>
      <c r="C11542">
        <v>204380868</v>
      </c>
      <c r="D11542" t="s">
        <v>8</v>
      </c>
      <c r="E11542">
        <v>24</v>
      </c>
      <c r="F11542" t="s">
        <v>14301</v>
      </c>
      <c r="G11542">
        <v>7.7431854189000004E-2</v>
      </c>
    </row>
    <row r="11543" spans="1:7" x14ac:dyDescent="0.2">
      <c r="A11543" t="str">
        <f t="shared" si="981"/>
        <v>PPP1R15B</v>
      </c>
      <c r="B11543" t="s">
        <v>35</v>
      </c>
      <c r="C11543">
        <v>204380643</v>
      </c>
      <c r="D11543" t="s">
        <v>8</v>
      </c>
      <c r="E11543">
        <v>23</v>
      </c>
      <c r="F11543" t="s">
        <v>14302</v>
      </c>
      <c r="G11543">
        <v>0.76247477787600004</v>
      </c>
    </row>
    <row r="11544" spans="1:7" x14ac:dyDescent="0.2">
      <c r="A11544" t="str">
        <f t="shared" si="981"/>
        <v>PPP1R15B</v>
      </c>
      <c r="B11544" t="s">
        <v>35</v>
      </c>
      <c r="C11544">
        <v>204380683</v>
      </c>
      <c r="D11544" t="s">
        <v>3</v>
      </c>
      <c r="E11544">
        <v>23</v>
      </c>
      <c r="F11544" t="s">
        <v>14303</v>
      </c>
      <c r="G11544">
        <v>0.65272893387800002</v>
      </c>
    </row>
    <row r="11545" spans="1:7" x14ac:dyDescent="0.2">
      <c r="A11545" t="str">
        <f t="shared" si="981"/>
        <v>PPP1R15B</v>
      </c>
      <c r="B11545" t="s">
        <v>35</v>
      </c>
      <c r="C11545">
        <v>204380819</v>
      </c>
      <c r="D11545" t="s">
        <v>8</v>
      </c>
      <c r="E11545">
        <v>23</v>
      </c>
      <c r="F11545" t="s">
        <v>14304</v>
      </c>
      <c r="G11545">
        <v>8.7679091494399994E-2</v>
      </c>
    </row>
    <row r="11546" spans="1:7" x14ac:dyDescent="0.2">
      <c r="A11546" t="str">
        <f t="shared" si="981"/>
        <v>PPP1R15B</v>
      </c>
      <c r="B11546" t="s">
        <v>35</v>
      </c>
      <c r="C11546">
        <v>204380814</v>
      </c>
      <c r="D11546" t="s">
        <v>3</v>
      </c>
      <c r="E11546">
        <v>22</v>
      </c>
      <c r="F11546" t="s">
        <v>14305</v>
      </c>
      <c r="G11546">
        <v>0.80403347064800001</v>
      </c>
    </row>
    <row r="11547" spans="1:7" x14ac:dyDescent="0.2">
      <c r="A11547" t="str">
        <f t="shared" si="981"/>
        <v>PPP1R15B</v>
      </c>
      <c r="B11547" t="s">
        <v>35</v>
      </c>
      <c r="C11547">
        <v>204380747</v>
      </c>
      <c r="D11547" t="s">
        <v>8</v>
      </c>
      <c r="E11547">
        <v>23</v>
      </c>
      <c r="F11547" t="s">
        <v>14306</v>
      </c>
      <c r="G11547">
        <v>0.81913665869700003</v>
      </c>
    </row>
    <row r="11548" spans="1:7" x14ac:dyDescent="0.2">
      <c r="A11548" t="str">
        <f t="shared" si="981"/>
        <v>PPP1R15B</v>
      </c>
      <c r="B11548" t="s">
        <v>35</v>
      </c>
      <c r="C11548">
        <v>204380714</v>
      </c>
      <c r="D11548" t="s">
        <v>8</v>
      </c>
      <c r="E11548">
        <v>23</v>
      </c>
      <c r="F11548" t="s">
        <v>14307</v>
      </c>
      <c r="G11548">
        <v>1.37682987066</v>
      </c>
    </row>
    <row r="11549" spans="1:7" x14ac:dyDescent="0.2">
      <c r="A11549" t="str">
        <f t="shared" si="981"/>
        <v>PPP1R15B</v>
      </c>
      <c r="B11549" t="s">
        <v>35</v>
      </c>
      <c r="C11549">
        <v>204380779</v>
      </c>
      <c r="D11549" t="s">
        <v>8</v>
      </c>
      <c r="E11549">
        <v>24</v>
      </c>
      <c r="F11549" t="s">
        <v>14308</v>
      </c>
      <c r="G11549">
        <v>8.6321797048799997E-2</v>
      </c>
    </row>
    <row r="11550" spans="1:7" x14ac:dyDescent="0.2">
      <c r="A11550" t="str">
        <f t="shared" si="981"/>
        <v>PPP1R15B</v>
      </c>
      <c r="B11550" t="s">
        <v>35</v>
      </c>
      <c r="C11550">
        <v>204380938</v>
      </c>
      <c r="D11550" t="s">
        <v>3</v>
      </c>
      <c r="E11550">
        <v>24</v>
      </c>
      <c r="F11550" t="s">
        <v>14309</v>
      </c>
      <c r="G11550">
        <v>5.75514713165E-2</v>
      </c>
    </row>
    <row r="11551" spans="1:7" x14ac:dyDescent="0.2">
      <c r="A11551" t="str">
        <f t="shared" ref="A11551:A11560" si="982">"PPP1R35"</f>
        <v>PPP1R35</v>
      </c>
      <c r="B11551" t="s">
        <v>2</v>
      </c>
      <c r="C11551">
        <v>100033953</v>
      </c>
      <c r="D11551" t="s">
        <v>3</v>
      </c>
      <c r="E11551">
        <v>24</v>
      </c>
      <c r="F11551" t="s">
        <v>14310</v>
      </c>
      <c r="G11551">
        <v>8.3035036496600004E-2</v>
      </c>
    </row>
    <row r="11552" spans="1:7" x14ac:dyDescent="0.2">
      <c r="A11552" t="str">
        <f t="shared" si="982"/>
        <v>PPP1R35</v>
      </c>
      <c r="B11552" t="s">
        <v>2</v>
      </c>
      <c r="C11552">
        <v>100033986</v>
      </c>
      <c r="D11552" t="s">
        <v>3</v>
      </c>
      <c r="E11552">
        <v>24</v>
      </c>
      <c r="F11552" t="s">
        <v>14311</v>
      </c>
      <c r="G11552">
        <v>0.68631105267900006</v>
      </c>
    </row>
    <row r="11553" spans="1:7" x14ac:dyDescent="0.2">
      <c r="A11553" t="str">
        <f t="shared" si="982"/>
        <v>PPP1R35</v>
      </c>
      <c r="B11553" t="s">
        <v>2</v>
      </c>
      <c r="C11553">
        <v>100034086</v>
      </c>
      <c r="D11553" t="s">
        <v>3</v>
      </c>
      <c r="E11553">
        <v>24</v>
      </c>
      <c r="F11553" t="s">
        <v>14312</v>
      </c>
      <c r="G11553">
        <v>0.88862573596500005</v>
      </c>
    </row>
    <row r="11554" spans="1:7" x14ac:dyDescent="0.2">
      <c r="A11554" t="str">
        <f t="shared" si="982"/>
        <v>PPP1R35</v>
      </c>
      <c r="B11554" t="s">
        <v>2</v>
      </c>
      <c r="C11554">
        <v>100034102</v>
      </c>
      <c r="D11554" t="s">
        <v>3</v>
      </c>
      <c r="E11554">
        <v>22</v>
      </c>
      <c r="F11554" t="s">
        <v>14313</v>
      </c>
      <c r="G11554">
        <v>0.78019249152699999</v>
      </c>
    </row>
    <row r="11555" spans="1:7" x14ac:dyDescent="0.2">
      <c r="A11555" t="str">
        <f t="shared" si="982"/>
        <v>PPP1R35</v>
      </c>
      <c r="B11555" t="s">
        <v>2</v>
      </c>
      <c r="C11555">
        <v>100033914</v>
      </c>
      <c r="D11555" t="s">
        <v>8</v>
      </c>
      <c r="E11555">
        <v>22</v>
      </c>
      <c r="F11555" t="s">
        <v>14314</v>
      </c>
      <c r="G11555">
        <v>-5.02668925935E-2</v>
      </c>
    </row>
    <row r="11556" spans="1:7" x14ac:dyDescent="0.2">
      <c r="A11556" t="str">
        <f t="shared" si="982"/>
        <v>PPP1R35</v>
      </c>
      <c r="B11556" t="s">
        <v>2</v>
      </c>
      <c r="C11556">
        <v>100034173</v>
      </c>
      <c r="D11556" t="s">
        <v>3</v>
      </c>
      <c r="E11556">
        <v>23</v>
      </c>
      <c r="F11556" t="s">
        <v>14315</v>
      </c>
      <c r="G11556">
        <v>0.88241496891000004</v>
      </c>
    </row>
    <row r="11557" spans="1:7" x14ac:dyDescent="0.2">
      <c r="A11557" t="str">
        <f t="shared" si="982"/>
        <v>PPP1R35</v>
      </c>
      <c r="B11557" t="s">
        <v>2</v>
      </c>
      <c r="C11557">
        <v>100034123</v>
      </c>
      <c r="D11557" t="s">
        <v>3</v>
      </c>
      <c r="E11557">
        <v>22</v>
      </c>
      <c r="F11557" t="s">
        <v>14316</v>
      </c>
      <c r="G11557">
        <v>7.6269939783400006E-2</v>
      </c>
    </row>
    <row r="11558" spans="1:7" x14ac:dyDescent="0.2">
      <c r="A11558" t="str">
        <f t="shared" si="982"/>
        <v>PPP1R35</v>
      </c>
      <c r="B11558" t="s">
        <v>2</v>
      </c>
      <c r="C11558">
        <v>100034115</v>
      </c>
      <c r="D11558" t="s">
        <v>3</v>
      </c>
      <c r="E11558">
        <v>24</v>
      </c>
      <c r="F11558" t="s">
        <v>14317</v>
      </c>
      <c r="G11558">
        <v>1.2289592951299999</v>
      </c>
    </row>
    <row r="11559" spans="1:7" x14ac:dyDescent="0.2">
      <c r="A11559" t="str">
        <f t="shared" si="982"/>
        <v>PPP1R35</v>
      </c>
      <c r="B11559" t="s">
        <v>2</v>
      </c>
      <c r="C11559">
        <v>100034134</v>
      </c>
      <c r="D11559" t="s">
        <v>8</v>
      </c>
      <c r="E11559">
        <v>24</v>
      </c>
      <c r="F11559" t="s">
        <v>14318</v>
      </c>
      <c r="G11559">
        <v>-0.18255010786299999</v>
      </c>
    </row>
    <row r="11560" spans="1:7" x14ac:dyDescent="0.2">
      <c r="A11560" t="str">
        <f t="shared" si="982"/>
        <v>PPP1R35</v>
      </c>
      <c r="B11560" t="s">
        <v>2</v>
      </c>
      <c r="C11560">
        <v>100034208</v>
      </c>
      <c r="D11560" t="s">
        <v>3</v>
      </c>
      <c r="E11560">
        <v>24</v>
      </c>
      <c r="F11560" t="s">
        <v>14319</v>
      </c>
      <c r="G11560">
        <v>0.54439527892799999</v>
      </c>
    </row>
    <row r="11561" spans="1:7" x14ac:dyDescent="0.2">
      <c r="A11561" t="str">
        <f t="shared" ref="A11561:A11577" si="983">"PPP2R1A"</f>
        <v>PPP2R1A</v>
      </c>
      <c r="B11561" t="s">
        <v>245</v>
      </c>
      <c r="C11561">
        <v>52693516</v>
      </c>
      <c r="D11561" t="s">
        <v>8</v>
      </c>
      <c r="E11561">
        <v>23</v>
      </c>
      <c r="F11561" t="s">
        <v>14320</v>
      </c>
      <c r="G11561">
        <v>0.40260484297600002</v>
      </c>
    </row>
    <row r="11562" spans="1:7" x14ac:dyDescent="0.2">
      <c r="A11562" t="str">
        <f t="shared" si="983"/>
        <v>PPP2R1A</v>
      </c>
      <c r="B11562" t="s">
        <v>245</v>
      </c>
      <c r="C11562">
        <v>52693530</v>
      </c>
      <c r="D11562" t="s">
        <v>8</v>
      </c>
      <c r="E11562">
        <v>24</v>
      </c>
      <c r="F11562" t="s">
        <v>14321</v>
      </c>
      <c r="G11562">
        <v>5.70296965884E-2</v>
      </c>
    </row>
    <row r="11563" spans="1:7" x14ac:dyDescent="0.2">
      <c r="A11563" t="str">
        <f t="shared" si="983"/>
        <v>PPP2R1A</v>
      </c>
      <c r="B11563" t="s">
        <v>245</v>
      </c>
      <c r="C11563">
        <v>52693290</v>
      </c>
      <c r="D11563" t="s">
        <v>3</v>
      </c>
      <c r="E11563">
        <v>24</v>
      </c>
      <c r="F11563" t="s">
        <v>14322</v>
      </c>
      <c r="G11563">
        <v>0.97615896835000004</v>
      </c>
    </row>
    <row r="11564" spans="1:7" x14ac:dyDescent="0.2">
      <c r="A11564" t="str">
        <f t="shared" si="983"/>
        <v>PPP2R1A</v>
      </c>
      <c r="B11564" t="s">
        <v>245</v>
      </c>
      <c r="C11564">
        <v>52693516</v>
      </c>
      <c r="D11564" t="s">
        <v>8</v>
      </c>
      <c r="E11564">
        <v>24</v>
      </c>
      <c r="F11564" t="s">
        <v>14323</v>
      </c>
      <c r="G11564">
        <v>0.134668358318</v>
      </c>
    </row>
    <row r="11565" spans="1:7" x14ac:dyDescent="0.2">
      <c r="A11565" t="str">
        <f t="shared" si="983"/>
        <v>PPP2R1A</v>
      </c>
      <c r="B11565" t="s">
        <v>245</v>
      </c>
      <c r="C11565">
        <v>52693475</v>
      </c>
      <c r="D11565" t="s">
        <v>8</v>
      </c>
      <c r="E11565">
        <v>24</v>
      </c>
      <c r="F11565" t="s">
        <v>14324</v>
      </c>
      <c r="G11565">
        <v>1.00312263236</v>
      </c>
    </row>
    <row r="11566" spans="1:7" x14ac:dyDescent="0.2">
      <c r="A11566" t="str">
        <f t="shared" si="983"/>
        <v>PPP2R1A</v>
      </c>
      <c r="B11566" t="s">
        <v>245</v>
      </c>
      <c r="C11566">
        <v>52693358</v>
      </c>
      <c r="D11566" t="s">
        <v>8</v>
      </c>
      <c r="E11566">
        <v>24</v>
      </c>
      <c r="F11566" t="s">
        <v>14325</v>
      </c>
      <c r="G11566">
        <v>0.34925324109900002</v>
      </c>
    </row>
    <row r="11567" spans="1:7" x14ac:dyDescent="0.2">
      <c r="A11567" t="str">
        <f t="shared" si="983"/>
        <v>PPP2R1A</v>
      </c>
      <c r="B11567" t="s">
        <v>245</v>
      </c>
      <c r="C11567">
        <v>52693487</v>
      </c>
      <c r="D11567" t="s">
        <v>3</v>
      </c>
      <c r="E11567">
        <v>24</v>
      </c>
      <c r="F11567" t="s">
        <v>14326</v>
      </c>
      <c r="G11567">
        <v>0.38439728440900001</v>
      </c>
    </row>
    <row r="11568" spans="1:7" x14ac:dyDescent="0.2">
      <c r="A11568" t="str">
        <f t="shared" si="983"/>
        <v>PPP2R1A</v>
      </c>
      <c r="B11568" t="s">
        <v>245</v>
      </c>
      <c r="C11568">
        <v>52693359</v>
      </c>
      <c r="D11568" t="s">
        <v>3</v>
      </c>
      <c r="E11568">
        <v>24</v>
      </c>
      <c r="F11568" t="s">
        <v>14327</v>
      </c>
      <c r="G11568">
        <v>0.143472084374</v>
      </c>
    </row>
    <row r="11569" spans="1:7" x14ac:dyDescent="0.2">
      <c r="A11569" t="str">
        <f t="shared" si="983"/>
        <v>PPP2R1A</v>
      </c>
      <c r="B11569" t="s">
        <v>245</v>
      </c>
      <c r="C11569">
        <v>52693254</v>
      </c>
      <c r="D11569" t="s">
        <v>3</v>
      </c>
      <c r="E11569">
        <v>24</v>
      </c>
      <c r="F11569" t="s">
        <v>14328</v>
      </c>
      <c r="G11569">
        <v>0.31675961108099998</v>
      </c>
    </row>
    <row r="11570" spans="1:7" x14ac:dyDescent="0.2">
      <c r="A11570" t="str">
        <f t="shared" si="983"/>
        <v>PPP2R1A</v>
      </c>
      <c r="B11570" t="s">
        <v>245</v>
      </c>
      <c r="C11570">
        <v>52693408</v>
      </c>
      <c r="D11570" t="s">
        <v>3</v>
      </c>
      <c r="E11570">
        <v>23</v>
      </c>
      <c r="F11570" t="s">
        <v>14329</v>
      </c>
      <c r="G11570">
        <v>0.39590656474399999</v>
      </c>
    </row>
    <row r="11571" spans="1:7" x14ac:dyDescent="0.2">
      <c r="A11571" t="str">
        <f t="shared" si="983"/>
        <v>PPP2R1A</v>
      </c>
      <c r="B11571" t="s">
        <v>245</v>
      </c>
      <c r="C11571">
        <v>52693465</v>
      </c>
      <c r="D11571" t="s">
        <v>8</v>
      </c>
      <c r="E11571">
        <v>24</v>
      </c>
      <c r="F11571" t="s">
        <v>14330</v>
      </c>
      <c r="G11571">
        <v>0.691726080332</v>
      </c>
    </row>
    <row r="11572" spans="1:7" x14ac:dyDescent="0.2">
      <c r="A11572" t="str">
        <f t="shared" si="983"/>
        <v>PPP2R1A</v>
      </c>
      <c r="B11572" t="s">
        <v>245</v>
      </c>
      <c r="C11572">
        <v>52693444</v>
      </c>
      <c r="D11572" t="s">
        <v>8</v>
      </c>
      <c r="E11572">
        <v>24</v>
      </c>
      <c r="F11572" t="s">
        <v>14331</v>
      </c>
      <c r="G11572">
        <v>0.75283647423199995</v>
      </c>
    </row>
    <row r="11573" spans="1:7" x14ac:dyDescent="0.2">
      <c r="A11573" t="str">
        <f t="shared" si="983"/>
        <v>PPP2R1A</v>
      </c>
      <c r="B11573" t="s">
        <v>245</v>
      </c>
      <c r="C11573">
        <v>52693564</v>
      </c>
      <c r="D11573" t="s">
        <v>3</v>
      </c>
      <c r="E11573">
        <v>24</v>
      </c>
      <c r="F11573" t="s">
        <v>14332</v>
      </c>
      <c r="G11573">
        <v>0.231184555643</v>
      </c>
    </row>
    <row r="11574" spans="1:7" x14ac:dyDescent="0.2">
      <c r="A11574" t="str">
        <f t="shared" si="983"/>
        <v>PPP2R1A</v>
      </c>
      <c r="B11574" t="s">
        <v>245</v>
      </c>
      <c r="C11574">
        <v>52693538</v>
      </c>
      <c r="D11574" t="s">
        <v>3</v>
      </c>
      <c r="E11574">
        <v>23</v>
      </c>
      <c r="F11574" t="s">
        <v>14333</v>
      </c>
      <c r="G11574">
        <v>-6.9690237251000004E-3</v>
      </c>
    </row>
    <row r="11575" spans="1:7" x14ac:dyDescent="0.2">
      <c r="A11575" t="str">
        <f t="shared" si="983"/>
        <v>PPP2R1A</v>
      </c>
      <c r="B11575" t="s">
        <v>245</v>
      </c>
      <c r="C11575">
        <v>52693408</v>
      </c>
      <c r="D11575" t="s">
        <v>3</v>
      </c>
      <c r="E11575">
        <v>22</v>
      </c>
      <c r="F11575" t="s">
        <v>14334</v>
      </c>
      <c r="G11575">
        <v>0.56625901534400003</v>
      </c>
    </row>
    <row r="11576" spans="1:7" x14ac:dyDescent="0.2">
      <c r="A11576" t="str">
        <f t="shared" si="983"/>
        <v>PPP2R1A</v>
      </c>
      <c r="B11576" t="s">
        <v>245</v>
      </c>
      <c r="C11576">
        <v>52693317</v>
      </c>
      <c r="D11576" t="s">
        <v>3</v>
      </c>
      <c r="E11576">
        <v>23</v>
      </c>
      <c r="F11576" t="s">
        <v>14335</v>
      </c>
      <c r="G11576">
        <v>1.02071839929</v>
      </c>
    </row>
    <row r="11577" spans="1:7" x14ac:dyDescent="0.2">
      <c r="A11577" t="str">
        <f t="shared" si="983"/>
        <v>PPP2R1A</v>
      </c>
      <c r="B11577" t="s">
        <v>245</v>
      </c>
      <c r="C11577">
        <v>52693280</v>
      </c>
      <c r="D11577" t="s">
        <v>3</v>
      </c>
      <c r="E11577">
        <v>24</v>
      </c>
      <c r="F11577" t="s">
        <v>14336</v>
      </c>
      <c r="G11577">
        <v>-0.11101412046799999</v>
      </c>
    </row>
    <row r="11578" spans="1:7" x14ac:dyDescent="0.2">
      <c r="A11578" t="str">
        <f t="shared" ref="A11578:A11587" si="984">"PPP2R2A"</f>
        <v>PPP2R2A</v>
      </c>
      <c r="B11578" t="s">
        <v>1491</v>
      </c>
      <c r="C11578">
        <v>26149139</v>
      </c>
      <c r="D11578" t="s">
        <v>3</v>
      </c>
      <c r="E11578">
        <v>24</v>
      </c>
      <c r="F11578" t="s">
        <v>14337</v>
      </c>
      <c r="G11578">
        <v>0.50518315624499999</v>
      </c>
    </row>
    <row r="11579" spans="1:7" x14ac:dyDescent="0.2">
      <c r="A11579" t="str">
        <f t="shared" si="984"/>
        <v>PPP2R2A</v>
      </c>
      <c r="B11579" t="s">
        <v>1491</v>
      </c>
      <c r="C11579">
        <v>26149200</v>
      </c>
      <c r="D11579" t="s">
        <v>8</v>
      </c>
      <c r="E11579">
        <v>24</v>
      </c>
      <c r="F11579" t="s">
        <v>14338</v>
      </c>
      <c r="G11579">
        <v>-3.0988395685199999E-2</v>
      </c>
    </row>
    <row r="11580" spans="1:7" x14ac:dyDescent="0.2">
      <c r="A11580" t="str">
        <f t="shared" si="984"/>
        <v>PPP2R2A</v>
      </c>
      <c r="B11580" t="s">
        <v>1491</v>
      </c>
      <c r="C11580">
        <v>26149133</v>
      </c>
      <c r="D11580" t="s">
        <v>8</v>
      </c>
      <c r="E11580">
        <v>24</v>
      </c>
      <c r="F11580" t="s">
        <v>14339</v>
      </c>
      <c r="G11580">
        <v>1.0081174663700001</v>
      </c>
    </row>
    <row r="11581" spans="1:7" x14ac:dyDescent="0.2">
      <c r="A11581" t="str">
        <f t="shared" si="984"/>
        <v>PPP2R2A</v>
      </c>
      <c r="B11581" t="s">
        <v>1491</v>
      </c>
      <c r="C11581">
        <v>26149233</v>
      </c>
      <c r="D11581" t="s">
        <v>3</v>
      </c>
      <c r="E11581">
        <v>25</v>
      </c>
      <c r="F11581" t="s">
        <v>14340</v>
      </c>
      <c r="G11581">
        <v>0.34656328980200002</v>
      </c>
    </row>
    <row r="11582" spans="1:7" x14ac:dyDescent="0.2">
      <c r="A11582" t="str">
        <f t="shared" si="984"/>
        <v>PPP2R2A</v>
      </c>
      <c r="B11582" t="s">
        <v>1491</v>
      </c>
      <c r="C11582">
        <v>26149215</v>
      </c>
      <c r="D11582" t="s">
        <v>3</v>
      </c>
      <c r="E11582">
        <v>23</v>
      </c>
      <c r="F11582" t="s">
        <v>14341</v>
      </c>
      <c r="G11582">
        <v>0.15834970472400001</v>
      </c>
    </row>
    <row r="11583" spans="1:7" x14ac:dyDescent="0.2">
      <c r="A11583" t="str">
        <f t="shared" si="984"/>
        <v>PPP2R2A</v>
      </c>
      <c r="B11583" t="s">
        <v>1491</v>
      </c>
      <c r="C11583">
        <v>26149210</v>
      </c>
      <c r="D11583" t="s">
        <v>3</v>
      </c>
      <c r="E11583">
        <v>24</v>
      </c>
      <c r="F11583" t="s">
        <v>14342</v>
      </c>
      <c r="G11583">
        <v>3.1679075664099998E-2</v>
      </c>
    </row>
    <row r="11584" spans="1:7" x14ac:dyDescent="0.2">
      <c r="A11584" t="str">
        <f t="shared" si="984"/>
        <v>PPP2R2A</v>
      </c>
      <c r="B11584" t="s">
        <v>1491</v>
      </c>
      <c r="C11584">
        <v>26149102</v>
      </c>
      <c r="D11584" t="s">
        <v>3</v>
      </c>
      <c r="E11584">
        <v>24</v>
      </c>
      <c r="F11584" t="s">
        <v>14343</v>
      </c>
      <c r="G11584">
        <v>0.53514127686799995</v>
      </c>
    </row>
    <row r="11585" spans="1:7" x14ac:dyDescent="0.2">
      <c r="A11585" t="str">
        <f t="shared" si="984"/>
        <v>PPP2R2A</v>
      </c>
      <c r="B11585" t="s">
        <v>1491</v>
      </c>
      <c r="C11585">
        <v>26149169</v>
      </c>
      <c r="D11585" t="s">
        <v>8</v>
      </c>
      <c r="E11585">
        <v>24</v>
      </c>
      <c r="F11585" t="s">
        <v>14344</v>
      </c>
      <c r="G11585">
        <v>-1.7598534471700001E-2</v>
      </c>
    </row>
    <row r="11586" spans="1:7" x14ac:dyDescent="0.2">
      <c r="A11586" t="str">
        <f t="shared" si="984"/>
        <v>PPP2R2A</v>
      </c>
      <c r="B11586" t="s">
        <v>1491</v>
      </c>
      <c r="C11586">
        <v>26148971</v>
      </c>
      <c r="D11586" t="s">
        <v>3</v>
      </c>
      <c r="E11586">
        <v>25</v>
      </c>
      <c r="F11586" t="s">
        <v>14345</v>
      </c>
      <c r="G11586">
        <v>1.45674125676</v>
      </c>
    </row>
    <row r="11587" spans="1:7" x14ac:dyDescent="0.2">
      <c r="A11587" t="str">
        <f t="shared" si="984"/>
        <v>PPP2R2A</v>
      </c>
      <c r="B11587" t="s">
        <v>1491</v>
      </c>
      <c r="C11587">
        <v>26148988</v>
      </c>
      <c r="D11587" t="s">
        <v>3</v>
      </c>
      <c r="E11587">
        <v>25</v>
      </c>
      <c r="F11587" t="s">
        <v>14346</v>
      </c>
      <c r="G11587">
        <v>0.24548631155200001</v>
      </c>
    </row>
    <row r="11588" spans="1:7" x14ac:dyDescent="0.2">
      <c r="A11588" t="str">
        <f t="shared" ref="A11588:A11597" si="985">"PPRC1"</f>
        <v>PPRC1</v>
      </c>
      <c r="B11588" t="s">
        <v>372</v>
      </c>
      <c r="C11588">
        <v>103892840</v>
      </c>
      <c r="D11588" t="s">
        <v>8</v>
      </c>
      <c r="E11588">
        <v>24</v>
      </c>
      <c r="F11588" t="s">
        <v>14347</v>
      </c>
      <c r="G11588">
        <v>0.15060902952999999</v>
      </c>
    </row>
    <row r="11589" spans="1:7" x14ac:dyDescent="0.2">
      <c r="A11589" t="str">
        <f t="shared" si="985"/>
        <v>PPRC1</v>
      </c>
      <c r="B11589" t="s">
        <v>372</v>
      </c>
      <c r="C11589">
        <v>103892853</v>
      </c>
      <c r="D11589" t="s">
        <v>8</v>
      </c>
      <c r="E11589">
        <v>23</v>
      </c>
      <c r="F11589" t="s">
        <v>14348</v>
      </c>
      <c r="G11589">
        <v>1.2444164196</v>
      </c>
    </row>
    <row r="11590" spans="1:7" x14ac:dyDescent="0.2">
      <c r="A11590" t="str">
        <f t="shared" si="985"/>
        <v>PPRC1</v>
      </c>
      <c r="B11590" t="s">
        <v>372</v>
      </c>
      <c r="C11590">
        <v>103892875</v>
      </c>
      <c r="D11590" t="s">
        <v>8</v>
      </c>
      <c r="E11590">
        <v>24</v>
      </c>
      <c r="F11590" t="s">
        <v>14349</v>
      </c>
      <c r="G11590">
        <v>0.96750432450500001</v>
      </c>
    </row>
    <row r="11591" spans="1:7" x14ac:dyDescent="0.2">
      <c r="A11591" t="str">
        <f t="shared" si="985"/>
        <v>PPRC1</v>
      </c>
      <c r="B11591" t="s">
        <v>372</v>
      </c>
      <c r="C11591">
        <v>103892809</v>
      </c>
      <c r="D11591" t="s">
        <v>8</v>
      </c>
      <c r="E11591">
        <v>24</v>
      </c>
      <c r="F11591" t="s">
        <v>14350</v>
      </c>
      <c r="G11591">
        <v>0.78807925589600003</v>
      </c>
    </row>
    <row r="11592" spans="1:7" x14ac:dyDescent="0.2">
      <c r="A11592" t="str">
        <f t="shared" si="985"/>
        <v>PPRC1</v>
      </c>
      <c r="B11592" t="s">
        <v>372</v>
      </c>
      <c r="C11592">
        <v>103892867</v>
      </c>
      <c r="D11592" t="s">
        <v>3</v>
      </c>
      <c r="E11592">
        <v>24</v>
      </c>
      <c r="F11592" t="s">
        <v>14351</v>
      </c>
      <c r="G11592">
        <v>0.186391232248</v>
      </c>
    </row>
    <row r="11593" spans="1:7" x14ac:dyDescent="0.2">
      <c r="A11593" t="str">
        <f t="shared" si="985"/>
        <v>PPRC1</v>
      </c>
      <c r="B11593" t="s">
        <v>372</v>
      </c>
      <c r="C11593">
        <v>103892836</v>
      </c>
      <c r="D11593" t="s">
        <v>3</v>
      </c>
      <c r="E11593">
        <v>24</v>
      </c>
      <c r="F11593" t="s">
        <v>14352</v>
      </c>
      <c r="G11593">
        <v>0.75651599545000003</v>
      </c>
    </row>
    <row r="11594" spans="1:7" x14ac:dyDescent="0.2">
      <c r="A11594" t="str">
        <f t="shared" si="985"/>
        <v>PPRC1</v>
      </c>
      <c r="B11594" t="s">
        <v>372</v>
      </c>
      <c r="C11594">
        <v>103892954</v>
      </c>
      <c r="D11594" t="s">
        <v>8</v>
      </c>
      <c r="E11594">
        <v>24</v>
      </c>
      <c r="F11594" t="s">
        <v>14353</v>
      </c>
      <c r="G11594">
        <v>0.20738555179599999</v>
      </c>
    </row>
    <row r="11595" spans="1:7" x14ac:dyDescent="0.2">
      <c r="A11595" t="str">
        <f t="shared" si="985"/>
        <v>PPRC1</v>
      </c>
      <c r="B11595" t="s">
        <v>372</v>
      </c>
      <c r="C11595">
        <v>103893042</v>
      </c>
      <c r="D11595" t="s">
        <v>8</v>
      </c>
      <c r="E11595">
        <v>23</v>
      </c>
      <c r="F11595" t="s">
        <v>14354</v>
      </c>
      <c r="G11595">
        <v>0.31779759440599997</v>
      </c>
    </row>
    <row r="11596" spans="1:7" x14ac:dyDescent="0.2">
      <c r="A11596" t="str">
        <f t="shared" si="985"/>
        <v>PPRC1</v>
      </c>
      <c r="B11596" t="s">
        <v>372</v>
      </c>
      <c r="C11596">
        <v>103893052</v>
      </c>
      <c r="D11596" t="s">
        <v>8</v>
      </c>
      <c r="E11596">
        <v>24</v>
      </c>
      <c r="F11596" t="s">
        <v>14355</v>
      </c>
      <c r="G11596">
        <v>0.40276965590300001</v>
      </c>
    </row>
    <row r="11597" spans="1:7" x14ac:dyDescent="0.2">
      <c r="A11597" t="str">
        <f t="shared" si="985"/>
        <v>PPRC1</v>
      </c>
      <c r="B11597" t="s">
        <v>372</v>
      </c>
      <c r="C11597">
        <v>103893085</v>
      </c>
      <c r="D11597" t="s">
        <v>8</v>
      </c>
      <c r="E11597">
        <v>22</v>
      </c>
      <c r="F11597" t="s">
        <v>14356</v>
      </c>
      <c r="G11597">
        <v>0.259123831405</v>
      </c>
    </row>
    <row r="11598" spans="1:7" x14ac:dyDescent="0.2">
      <c r="A11598" t="str">
        <f t="shared" ref="A11598:A11607" si="986">"PPWD1"</f>
        <v>PPWD1</v>
      </c>
      <c r="B11598" t="s">
        <v>64</v>
      </c>
      <c r="C11598">
        <v>64859030</v>
      </c>
      <c r="D11598" t="s">
        <v>3</v>
      </c>
      <c r="E11598">
        <v>23</v>
      </c>
      <c r="F11598" t="s">
        <v>14357</v>
      </c>
      <c r="G11598">
        <v>8.0126249768999996E-3</v>
      </c>
    </row>
    <row r="11599" spans="1:7" x14ac:dyDescent="0.2">
      <c r="A11599" t="str">
        <f t="shared" si="986"/>
        <v>PPWD1</v>
      </c>
      <c r="B11599" t="s">
        <v>64</v>
      </c>
      <c r="C11599">
        <v>64859042</v>
      </c>
      <c r="D11599" t="s">
        <v>3</v>
      </c>
      <c r="E11599">
        <v>23</v>
      </c>
      <c r="F11599" t="s">
        <v>14358</v>
      </c>
      <c r="G11599">
        <v>3.9333637079199998E-2</v>
      </c>
    </row>
    <row r="11600" spans="1:7" x14ac:dyDescent="0.2">
      <c r="A11600" t="str">
        <f t="shared" si="986"/>
        <v>PPWD1</v>
      </c>
      <c r="B11600" t="s">
        <v>64</v>
      </c>
      <c r="C11600">
        <v>64859181</v>
      </c>
      <c r="D11600" t="s">
        <v>8</v>
      </c>
      <c r="E11600">
        <v>24</v>
      </c>
      <c r="F11600" t="s">
        <v>14359</v>
      </c>
      <c r="G11600">
        <v>0.86457393374400004</v>
      </c>
    </row>
    <row r="11601" spans="1:7" x14ac:dyDescent="0.2">
      <c r="A11601" t="str">
        <f t="shared" si="986"/>
        <v>PPWD1</v>
      </c>
      <c r="B11601" t="s">
        <v>64</v>
      </c>
      <c r="C11601">
        <v>64859153</v>
      </c>
      <c r="D11601" t="s">
        <v>8</v>
      </c>
      <c r="E11601">
        <v>24</v>
      </c>
      <c r="F11601" t="s">
        <v>14360</v>
      </c>
      <c r="G11601">
        <v>0.39034389302799999</v>
      </c>
    </row>
    <row r="11602" spans="1:7" x14ac:dyDescent="0.2">
      <c r="A11602" t="str">
        <f t="shared" si="986"/>
        <v>PPWD1</v>
      </c>
      <c r="B11602" t="s">
        <v>64</v>
      </c>
      <c r="C11602">
        <v>64859286</v>
      </c>
      <c r="D11602" t="s">
        <v>8</v>
      </c>
      <c r="E11602">
        <v>24</v>
      </c>
      <c r="F11602" t="s">
        <v>14361</v>
      </c>
      <c r="G11602">
        <v>2.4562028484499999E-2</v>
      </c>
    </row>
    <row r="11603" spans="1:7" x14ac:dyDescent="0.2">
      <c r="A11603" t="str">
        <f t="shared" si="986"/>
        <v>PPWD1</v>
      </c>
      <c r="B11603" t="s">
        <v>64</v>
      </c>
      <c r="C11603">
        <v>64859291</v>
      </c>
      <c r="D11603" t="s">
        <v>8</v>
      </c>
      <c r="E11603">
        <v>24</v>
      </c>
      <c r="F11603" t="s">
        <v>14362</v>
      </c>
      <c r="G11603">
        <v>1.8548669636499999E-2</v>
      </c>
    </row>
    <row r="11604" spans="1:7" x14ac:dyDescent="0.2">
      <c r="A11604" t="str">
        <f t="shared" si="986"/>
        <v>PPWD1</v>
      </c>
      <c r="B11604" t="s">
        <v>64</v>
      </c>
      <c r="C11604">
        <v>64859305</v>
      </c>
      <c r="D11604" t="s">
        <v>8</v>
      </c>
      <c r="E11604">
        <v>24</v>
      </c>
      <c r="F11604" t="s">
        <v>14363</v>
      </c>
      <c r="G11604">
        <v>0.68150495088700003</v>
      </c>
    </row>
    <row r="11605" spans="1:7" x14ac:dyDescent="0.2">
      <c r="A11605" t="str">
        <f t="shared" si="986"/>
        <v>PPWD1</v>
      </c>
      <c r="B11605" t="s">
        <v>64</v>
      </c>
      <c r="C11605">
        <v>64859355</v>
      </c>
      <c r="D11605" t="s">
        <v>8</v>
      </c>
      <c r="E11605">
        <v>24</v>
      </c>
      <c r="F11605" t="s">
        <v>14364</v>
      </c>
      <c r="G11605">
        <v>1.3028259103099999</v>
      </c>
    </row>
    <row r="11606" spans="1:7" x14ac:dyDescent="0.2">
      <c r="A11606" t="str">
        <f t="shared" si="986"/>
        <v>PPWD1</v>
      </c>
      <c r="B11606" t="s">
        <v>64</v>
      </c>
      <c r="C11606">
        <v>64859364</v>
      </c>
      <c r="D11606" t="s">
        <v>8</v>
      </c>
      <c r="E11606">
        <v>23</v>
      </c>
      <c r="F11606" t="s">
        <v>14365</v>
      </c>
      <c r="G11606">
        <v>0.689854199211</v>
      </c>
    </row>
    <row r="11607" spans="1:7" x14ac:dyDescent="0.2">
      <c r="A11607" t="str">
        <f t="shared" si="986"/>
        <v>PPWD1</v>
      </c>
      <c r="B11607" t="s">
        <v>64</v>
      </c>
      <c r="C11607">
        <v>64859203</v>
      </c>
      <c r="D11607" t="s">
        <v>8</v>
      </c>
      <c r="E11607">
        <v>24</v>
      </c>
      <c r="F11607" t="s">
        <v>14366</v>
      </c>
      <c r="G11607">
        <v>0.83260015595100001</v>
      </c>
    </row>
    <row r="11608" spans="1:7" x14ac:dyDescent="0.2">
      <c r="A11608" t="str">
        <f t="shared" ref="A11608:A11627" si="987">"PQBP1"</f>
        <v>PQBP1</v>
      </c>
      <c r="B11608" t="s">
        <v>172</v>
      </c>
      <c r="C11608">
        <v>48755380</v>
      </c>
      <c r="D11608" t="s">
        <v>8</v>
      </c>
      <c r="E11608">
        <v>24</v>
      </c>
      <c r="F11608" t="s">
        <v>14367</v>
      </c>
      <c r="G11608">
        <v>0.93640029271799996</v>
      </c>
    </row>
    <row r="11609" spans="1:7" x14ac:dyDescent="0.2">
      <c r="A11609" t="str">
        <f t="shared" si="987"/>
        <v>PQBP1</v>
      </c>
      <c r="B11609" t="s">
        <v>172</v>
      </c>
      <c r="C11609">
        <v>48755399</v>
      </c>
      <c r="D11609" t="s">
        <v>8</v>
      </c>
      <c r="E11609">
        <v>22</v>
      </c>
      <c r="F11609" t="s">
        <v>14368</v>
      </c>
      <c r="G11609">
        <v>-7.6857956592700005E-2</v>
      </c>
    </row>
    <row r="11610" spans="1:7" x14ac:dyDescent="0.2">
      <c r="A11610" t="str">
        <f t="shared" si="987"/>
        <v>PQBP1</v>
      </c>
      <c r="B11610" t="s">
        <v>172</v>
      </c>
      <c r="C11610">
        <v>48755494</v>
      </c>
      <c r="D11610" t="s">
        <v>8</v>
      </c>
      <c r="E11610">
        <v>24</v>
      </c>
      <c r="F11610" t="s">
        <v>14369</v>
      </c>
      <c r="G11610">
        <v>0.40388782250999999</v>
      </c>
    </row>
    <row r="11611" spans="1:7" x14ac:dyDescent="0.2">
      <c r="A11611" t="str">
        <f t="shared" si="987"/>
        <v>PQBP1</v>
      </c>
      <c r="B11611" t="s">
        <v>172</v>
      </c>
      <c r="C11611">
        <v>48755513</v>
      </c>
      <c r="D11611" t="s">
        <v>8</v>
      </c>
      <c r="E11611">
        <v>25</v>
      </c>
      <c r="F11611" t="s">
        <v>14370</v>
      </c>
      <c r="G11611">
        <v>-8.2427041558100003E-2</v>
      </c>
    </row>
    <row r="11612" spans="1:7" x14ac:dyDescent="0.2">
      <c r="A11612" t="str">
        <f t="shared" si="987"/>
        <v>PQBP1</v>
      </c>
      <c r="B11612" t="s">
        <v>172</v>
      </c>
      <c r="C11612">
        <v>48755580</v>
      </c>
      <c r="D11612" t="s">
        <v>8</v>
      </c>
      <c r="E11612">
        <v>24</v>
      </c>
      <c r="F11612" t="s">
        <v>14371</v>
      </c>
      <c r="G11612">
        <v>0.44443159284799999</v>
      </c>
    </row>
    <row r="11613" spans="1:7" x14ac:dyDescent="0.2">
      <c r="A11613" t="str">
        <f t="shared" si="987"/>
        <v>PQBP1</v>
      </c>
      <c r="B11613" t="s">
        <v>172</v>
      </c>
      <c r="C11613">
        <v>48755570</v>
      </c>
      <c r="D11613" t="s">
        <v>8</v>
      </c>
      <c r="E11613">
        <v>24</v>
      </c>
      <c r="F11613" t="s">
        <v>14372</v>
      </c>
      <c r="G11613">
        <v>0.39086916446100001</v>
      </c>
    </row>
    <row r="11614" spans="1:7" x14ac:dyDescent="0.2">
      <c r="A11614" t="str">
        <f t="shared" si="987"/>
        <v>PQBP1</v>
      </c>
      <c r="B11614" t="s">
        <v>172</v>
      </c>
      <c r="C11614">
        <v>48755658</v>
      </c>
      <c r="D11614" t="s">
        <v>8</v>
      </c>
      <c r="E11614">
        <v>22</v>
      </c>
      <c r="F11614" t="s">
        <v>14373</v>
      </c>
      <c r="G11614">
        <v>0.192719306821</v>
      </c>
    </row>
    <row r="11615" spans="1:7" x14ac:dyDescent="0.2">
      <c r="A11615" t="str">
        <f t="shared" si="987"/>
        <v>PQBP1</v>
      </c>
      <c r="B11615" t="s">
        <v>172</v>
      </c>
      <c r="C11615">
        <v>48755729</v>
      </c>
      <c r="D11615" t="s">
        <v>8</v>
      </c>
      <c r="E11615">
        <v>24</v>
      </c>
      <c r="F11615" t="s">
        <v>14374</v>
      </c>
      <c r="G11615">
        <v>0.26336712738599999</v>
      </c>
    </row>
    <row r="11616" spans="1:7" x14ac:dyDescent="0.2">
      <c r="A11616" t="str">
        <f t="shared" si="987"/>
        <v>PQBP1</v>
      </c>
      <c r="B11616" t="s">
        <v>172</v>
      </c>
      <c r="C11616">
        <v>48755825</v>
      </c>
      <c r="D11616" t="s">
        <v>8</v>
      </c>
      <c r="E11616">
        <v>22</v>
      </c>
      <c r="F11616" t="s">
        <v>14375</v>
      </c>
      <c r="G11616">
        <v>0.124330942656</v>
      </c>
    </row>
    <row r="11617" spans="1:7" x14ac:dyDescent="0.2">
      <c r="A11617" t="str">
        <f t="shared" si="987"/>
        <v>PQBP1</v>
      </c>
      <c r="B11617" t="s">
        <v>172</v>
      </c>
      <c r="C11617">
        <v>48755325</v>
      </c>
      <c r="D11617" t="s">
        <v>8</v>
      </c>
      <c r="E11617">
        <v>24</v>
      </c>
      <c r="F11617" t="s">
        <v>14376</v>
      </c>
      <c r="G11617">
        <v>0.43367617396500002</v>
      </c>
    </row>
    <row r="11618" spans="1:7" x14ac:dyDescent="0.2">
      <c r="A11618" t="str">
        <f t="shared" si="987"/>
        <v>PQBP1</v>
      </c>
      <c r="B11618" t="s">
        <v>172</v>
      </c>
      <c r="C11618">
        <v>48755519</v>
      </c>
      <c r="D11618" t="s">
        <v>8</v>
      </c>
      <c r="E11618">
        <v>23</v>
      </c>
      <c r="F11618" t="s">
        <v>14377</v>
      </c>
      <c r="G11618">
        <v>1.4076857649500001E-2</v>
      </c>
    </row>
    <row r="11619" spans="1:7" x14ac:dyDescent="0.2">
      <c r="A11619" t="str">
        <f t="shared" si="987"/>
        <v>PQBP1</v>
      </c>
      <c r="B11619" t="s">
        <v>172</v>
      </c>
      <c r="C11619">
        <v>48755291</v>
      </c>
      <c r="D11619" t="s">
        <v>8</v>
      </c>
      <c r="E11619">
        <v>24</v>
      </c>
      <c r="F11619" t="s">
        <v>14378</v>
      </c>
      <c r="G11619">
        <v>0.69827037596700003</v>
      </c>
    </row>
    <row r="11620" spans="1:7" x14ac:dyDescent="0.2">
      <c r="A11620" t="str">
        <f t="shared" si="987"/>
        <v>PQBP1</v>
      </c>
      <c r="B11620" t="s">
        <v>172</v>
      </c>
      <c r="C11620">
        <v>48755439</v>
      </c>
      <c r="D11620" t="s">
        <v>8</v>
      </c>
      <c r="E11620">
        <v>23</v>
      </c>
      <c r="F11620" t="s">
        <v>14379</v>
      </c>
      <c r="G11620">
        <v>0.134086511154</v>
      </c>
    </row>
    <row r="11621" spans="1:7" x14ac:dyDescent="0.2">
      <c r="A11621" t="str">
        <f t="shared" si="987"/>
        <v>PQBP1</v>
      </c>
      <c r="B11621" t="s">
        <v>172</v>
      </c>
      <c r="C11621">
        <v>48755232</v>
      </c>
      <c r="D11621" t="s">
        <v>8</v>
      </c>
      <c r="E11621">
        <v>24</v>
      </c>
      <c r="F11621" t="s">
        <v>14380</v>
      </c>
      <c r="G11621">
        <v>0.51504972169899998</v>
      </c>
    </row>
    <row r="11622" spans="1:7" x14ac:dyDescent="0.2">
      <c r="A11622" t="str">
        <f t="shared" si="987"/>
        <v>PQBP1</v>
      </c>
      <c r="B11622" t="s">
        <v>172</v>
      </c>
      <c r="C11622">
        <v>48755795</v>
      </c>
      <c r="D11622" t="s">
        <v>3</v>
      </c>
      <c r="E11622">
        <v>23</v>
      </c>
      <c r="F11622" t="s">
        <v>14381</v>
      </c>
      <c r="G11622">
        <v>0.51343728316000004</v>
      </c>
    </row>
    <row r="11623" spans="1:7" x14ac:dyDescent="0.2">
      <c r="A11623" t="str">
        <f t="shared" si="987"/>
        <v>PQBP1</v>
      </c>
      <c r="B11623" t="s">
        <v>172</v>
      </c>
      <c r="C11623">
        <v>48755768</v>
      </c>
      <c r="D11623" t="s">
        <v>3</v>
      </c>
      <c r="E11623">
        <v>23</v>
      </c>
      <c r="F11623" t="s">
        <v>14382</v>
      </c>
      <c r="G11623">
        <v>0.73697811066499996</v>
      </c>
    </row>
    <row r="11624" spans="1:7" x14ac:dyDescent="0.2">
      <c r="A11624" t="str">
        <f t="shared" si="987"/>
        <v>PQBP1</v>
      </c>
      <c r="B11624" t="s">
        <v>172</v>
      </c>
      <c r="C11624">
        <v>48755551</v>
      </c>
      <c r="D11624" t="s">
        <v>3</v>
      </c>
      <c r="E11624">
        <v>24</v>
      </c>
      <c r="F11624" t="s">
        <v>14383</v>
      </c>
      <c r="G11624">
        <v>0.92959595918899995</v>
      </c>
    </row>
    <row r="11625" spans="1:7" x14ac:dyDescent="0.2">
      <c r="A11625" t="str">
        <f t="shared" si="987"/>
        <v>PQBP1</v>
      </c>
      <c r="B11625" t="s">
        <v>172</v>
      </c>
      <c r="C11625">
        <v>48755450</v>
      </c>
      <c r="D11625" t="s">
        <v>3</v>
      </c>
      <c r="E11625">
        <v>28</v>
      </c>
      <c r="F11625" t="s">
        <v>14384</v>
      </c>
      <c r="G11625">
        <v>-0.13726006692000001</v>
      </c>
    </row>
    <row r="11626" spans="1:7" x14ac:dyDescent="0.2">
      <c r="A11626" t="str">
        <f t="shared" si="987"/>
        <v>PQBP1</v>
      </c>
      <c r="B11626" t="s">
        <v>172</v>
      </c>
      <c r="C11626">
        <v>48755292</v>
      </c>
      <c r="D11626" t="s">
        <v>3</v>
      </c>
      <c r="E11626">
        <v>23</v>
      </c>
      <c r="F11626" t="s">
        <v>14385</v>
      </c>
      <c r="G11626">
        <v>0.301197918821</v>
      </c>
    </row>
    <row r="11627" spans="1:7" x14ac:dyDescent="0.2">
      <c r="A11627" t="str">
        <f t="shared" si="987"/>
        <v>PQBP1</v>
      </c>
      <c r="B11627" t="s">
        <v>172</v>
      </c>
      <c r="C11627">
        <v>48755256</v>
      </c>
      <c r="D11627" t="s">
        <v>8</v>
      </c>
      <c r="E11627">
        <v>23</v>
      </c>
      <c r="F11627" t="s">
        <v>14386</v>
      </c>
      <c r="G11627">
        <v>1.13400374809</v>
      </c>
    </row>
    <row r="11628" spans="1:7" x14ac:dyDescent="0.2">
      <c r="A11628" t="str">
        <f t="shared" ref="A11628:A11637" si="988">"PQLC2"</f>
        <v>PQLC2</v>
      </c>
      <c r="B11628" t="s">
        <v>35</v>
      </c>
      <c r="C11628">
        <v>19639061</v>
      </c>
      <c r="D11628" t="s">
        <v>8</v>
      </c>
      <c r="E11628">
        <v>24</v>
      </c>
      <c r="F11628" t="s">
        <v>14387</v>
      </c>
      <c r="G11628">
        <v>0.704485936019</v>
      </c>
    </row>
    <row r="11629" spans="1:7" x14ac:dyDescent="0.2">
      <c r="A11629" t="str">
        <f t="shared" si="988"/>
        <v>PQLC2</v>
      </c>
      <c r="B11629" t="s">
        <v>35</v>
      </c>
      <c r="C11629">
        <v>19639017</v>
      </c>
      <c r="D11629" t="s">
        <v>8</v>
      </c>
      <c r="E11629">
        <v>24</v>
      </c>
      <c r="F11629" t="s">
        <v>14388</v>
      </c>
      <c r="G11629">
        <v>0.81059730352600001</v>
      </c>
    </row>
    <row r="11630" spans="1:7" x14ac:dyDescent="0.2">
      <c r="A11630" t="str">
        <f t="shared" si="988"/>
        <v>PQLC2</v>
      </c>
      <c r="B11630" t="s">
        <v>35</v>
      </c>
      <c r="C11630">
        <v>19639000</v>
      </c>
      <c r="D11630" t="s">
        <v>8</v>
      </c>
      <c r="E11630">
        <v>24</v>
      </c>
      <c r="F11630" t="s">
        <v>14389</v>
      </c>
      <c r="G11630">
        <v>0.76022686072599999</v>
      </c>
    </row>
    <row r="11631" spans="1:7" x14ac:dyDescent="0.2">
      <c r="A11631" t="str">
        <f t="shared" si="988"/>
        <v>PQLC2</v>
      </c>
      <c r="B11631" t="s">
        <v>35</v>
      </c>
      <c r="C11631">
        <v>19638875</v>
      </c>
      <c r="D11631" t="s">
        <v>8</v>
      </c>
      <c r="E11631">
        <v>24</v>
      </c>
      <c r="F11631" t="s">
        <v>14390</v>
      </c>
      <c r="G11631">
        <v>0.63659031483299999</v>
      </c>
    </row>
    <row r="11632" spans="1:7" x14ac:dyDescent="0.2">
      <c r="A11632" t="str">
        <f t="shared" si="988"/>
        <v>PQLC2</v>
      </c>
      <c r="B11632" t="s">
        <v>35</v>
      </c>
      <c r="C11632">
        <v>19638867</v>
      </c>
      <c r="D11632" t="s">
        <v>8</v>
      </c>
      <c r="E11632">
        <v>23</v>
      </c>
      <c r="F11632" t="s">
        <v>14391</v>
      </c>
      <c r="G11632">
        <v>1.01198428502</v>
      </c>
    </row>
    <row r="11633" spans="1:7" x14ac:dyDescent="0.2">
      <c r="A11633" t="str">
        <f t="shared" si="988"/>
        <v>PQLC2</v>
      </c>
      <c r="B11633" t="s">
        <v>35</v>
      </c>
      <c r="C11633">
        <v>19638846</v>
      </c>
      <c r="D11633" t="s">
        <v>8</v>
      </c>
      <c r="E11633">
        <v>24</v>
      </c>
      <c r="F11633" t="s">
        <v>14392</v>
      </c>
      <c r="G11633">
        <v>1.13240081548</v>
      </c>
    </row>
    <row r="11634" spans="1:7" x14ac:dyDescent="0.2">
      <c r="A11634" t="str">
        <f t="shared" si="988"/>
        <v>PQLC2</v>
      </c>
      <c r="B11634" t="s">
        <v>35</v>
      </c>
      <c r="C11634">
        <v>19638837</v>
      </c>
      <c r="D11634" t="s">
        <v>8</v>
      </c>
      <c r="E11634">
        <v>24</v>
      </c>
      <c r="F11634" t="s">
        <v>14393</v>
      </c>
      <c r="G11634">
        <v>0.855614899506</v>
      </c>
    </row>
    <row r="11635" spans="1:7" x14ac:dyDescent="0.2">
      <c r="A11635" t="str">
        <f t="shared" si="988"/>
        <v>PQLC2</v>
      </c>
      <c r="B11635" t="s">
        <v>35</v>
      </c>
      <c r="C11635">
        <v>19638857</v>
      </c>
      <c r="D11635" t="s">
        <v>3</v>
      </c>
      <c r="E11635">
        <v>24</v>
      </c>
      <c r="F11635" t="s">
        <v>14394</v>
      </c>
      <c r="G11635">
        <v>0.850255181295</v>
      </c>
    </row>
    <row r="11636" spans="1:7" x14ac:dyDescent="0.2">
      <c r="A11636" t="str">
        <f t="shared" si="988"/>
        <v>PQLC2</v>
      </c>
      <c r="B11636" t="s">
        <v>35</v>
      </c>
      <c r="C11636">
        <v>19638801</v>
      </c>
      <c r="D11636" t="s">
        <v>3</v>
      </c>
      <c r="E11636">
        <v>24</v>
      </c>
      <c r="F11636" t="s">
        <v>14395</v>
      </c>
      <c r="G11636">
        <v>0.31031455908400002</v>
      </c>
    </row>
    <row r="11637" spans="1:7" x14ac:dyDescent="0.2">
      <c r="A11637" t="str">
        <f t="shared" si="988"/>
        <v>PQLC2</v>
      </c>
      <c r="B11637" t="s">
        <v>35</v>
      </c>
      <c r="C11637">
        <v>19639086</v>
      </c>
      <c r="D11637" t="s">
        <v>8</v>
      </c>
      <c r="E11637">
        <v>24</v>
      </c>
      <c r="F11637" t="s">
        <v>14396</v>
      </c>
      <c r="G11637">
        <v>0.34936105003399998</v>
      </c>
    </row>
    <row r="11638" spans="1:7" x14ac:dyDescent="0.2">
      <c r="A11638" t="str">
        <f t="shared" ref="A11638:A11645" si="989">"PRDX3"</f>
        <v>PRDX3</v>
      </c>
      <c r="B11638" t="s">
        <v>372</v>
      </c>
      <c r="C11638">
        <v>120938331</v>
      </c>
      <c r="D11638" t="s">
        <v>8</v>
      </c>
      <c r="E11638">
        <v>23</v>
      </c>
      <c r="F11638" t="s">
        <v>14397</v>
      </c>
      <c r="G11638">
        <v>0.64446895861499998</v>
      </c>
    </row>
    <row r="11639" spans="1:7" x14ac:dyDescent="0.2">
      <c r="A11639" t="str">
        <f t="shared" si="989"/>
        <v>PRDX3</v>
      </c>
      <c r="B11639" t="s">
        <v>372</v>
      </c>
      <c r="C11639">
        <v>120938351</v>
      </c>
      <c r="D11639" t="s">
        <v>3</v>
      </c>
      <c r="E11639">
        <v>23</v>
      </c>
      <c r="F11639" t="s">
        <v>14398</v>
      </c>
      <c r="G11639">
        <v>0.172924448866</v>
      </c>
    </row>
    <row r="11640" spans="1:7" x14ac:dyDescent="0.2">
      <c r="A11640" t="str">
        <f t="shared" si="989"/>
        <v>PRDX3</v>
      </c>
      <c r="B11640" t="s">
        <v>372</v>
      </c>
      <c r="C11640">
        <v>120938295</v>
      </c>
      <c r="D11640" t="s">
        <v>3</v>
      </c>
      <c r="E11640">
        <v>24</v>
      </c>
      <c r="F11640" t="s">
        <v>14399</v>
      </c>
      <c r="G11640">
        <v>0.89937550028799995</v>
      </c>
    </row>
    <row r="11641" spans="1:7" x14ac:dyDescent="0.2">
      <c r="A11641" t="str">
        <f t="shared" si="989"/>
        <v>PRDX3</v>
      </c>
      <c r="B11641" t="s">
        <v>372</v>
      </c>
      <c r="C11641">
        <v>120938258</v>
      </c>
      <c r="D11641" t="s">
        <v>3</v>
      </c>
      <c r="E11641">
        <v>24</v>
      </c>
      <c r="F11641" t="s">
        <v>14400</v>
      </c>
      <c r="G11641">
        <v>0.50780338407600001</v>
      </c>
    </row>
    <row r="11642" spans="1:7" x14ac:dyDescent="0.2">
      <c r="A11642" t="str">
        <f t="shared" si="989"/>
        <v>PRDX3</v>
      </c>
      <c r="B11642" t="s">
        <v>372</v>
      </c>
      <c r="C11642">
        <v>120938246</v>
      </c>
      <c r="D11642" t="s">
        <v>3</v>
      </c>
      <c r="E11642">
        <v>24</v>
      </c>
      <c r="F11642" t="s">
        <v>14401</v>
      </c>
      <c r="G11642">
        <v>0.46607403225600003</v>
      </c>
    </row>
    <row r="11643" spans="1:7" x14ac:dyDescent="0.2">
      <c r="A11643" t="str">
        <f t="shared" si="989"/>
        <v>PRDX3</v>
      </c>
      <c r="B11643" t="s">
        <v>372</v>
      </c>
      <c r="C11643">
        <v>120938126</v>
      </c>
      <c r="D11643" t="s">
        <v>8</v>
      </c>
      <c r="E11643">
        <v>24</v>
      </c>
      <c r="F11643" t="s">
        <v>14402</v>
      </c>
      <c r="G11643">
        <v>0.39231196054099998</v>
      </c>
    </row>
    <row r="11644" spans="1:7" x14ac:dyDescent="0.2">
      <c r="A11644" t="str">
        <f t="shared" si="989"/>
        <v>PRDX3</v>
      </c>
      <c r="B11644" t="s">
        <v>372</v>
      </c>
      <c r="C11644">
        <v>120938174</v>
      </c>
      <c r="D11644" t="s">
        <v>3</v>
      </c>
      <c r="E11644">
        <v>24</v>
      </c>
      <c r="F11644" t="s">
        <v>14403</v>
      </c>
      <c r="G11644">
        <v>3.6615690134500001E-2</v>
      </c>
    </row>
    <row r="11645" spans="1:7" x14ac:dyDescent="0.2">
      <c r="A11645" t="str">
        <f t="shared" si="989"/>
        <v>PRDX3</v>
      </c>
      <c r="B11645" t="s">
        <v>372</v>
      </c>
      <c r="C11645">
        <v>120938153</v>
      </c>
      <c r="D11645" t="s">
        <v>3</v>
      </c>
      <c r="E11645">
        <v>23</v>
      </c>
      <c r="F11645" t="s">
        <v>14404</v>
      </c>
      <c r="G11645">
        <v>1.4561555411</v>
      </c>
    </row>
    <row r="11646" spans="1:7" x14ac:dyDescent="0.2">
      <c r="A11646" t="str">
        <f t="shared" ref="A11646:A11655" si="990">"PRIM1"</f>
        <v>PRIM1</v>
      </c>
      <c r="B11646" t="s">
        <v>140</v>
      </c>
      <c r="C11646">
        <v>57146124</v>
      </c>
      <c r="D11646" t="s">
        <v>8</v>
      </c>
      <c r="E11646">
        <v>24</v>
      </c>
      <c r="F11646" t="s">
        <v>14405</v>
      </c>
      <c r="G11646">
        <v>1.51341552128</v>
      </c>
    </row>
    <row r="11647" spans="1:7" x14ac:dyDescent="0.2">
      <c r="A11647" t="str">
        <f t="shared" si="990"/>
        <v>PRIM1</v>
      </c>
      <c r="B11647" t="s">
        <v>140</v>
      </c>
      <c r="C11647">
        <v>57146090</v>
      </c>
      <c r="D11647" t="s">
        <v>8</v>
      </c>
      <c r="E11647">
        <v>24</v>
      </c>
      <c r="F11647" t="s">
        <v>14406</v>
      </c>
      <c r="G11647">
        <v>0.41859327033100002</v>
      </c>
    </row>
    <row r="11648" spans="1:7" x14ac:dyDescent="0.2">
      <c r="A11648" t="str">
        <f t="shared" si="990"/>
        <v>PRIM1</v>
      </c>
      <c r="B11648" t="s">
        <v>140</v>
      </c>
      <c r="C11648">
        <v>57146054</v>
      </c>
      <c r="D11648" t="s">
        <v>8</v>
      </c>
      <c r="E11648">
        <v>24</v>
      </c>
      <c r="F11648" t="s">
        <v>14407</v>
      </c>
      <c r="G11648">
        <v>8.7568093184800001E-3</v>
      </c>
    </row>
    <row r="11649" spans="1:7" x14ac:dyDescent="0.2">
      <c r="A11649" t="str">
        <f t="shared" si="990"/>
        <v>PRIM1</v>
      </c>
      <c r="B11649" t="s">
        <v>140</v>
      </c>
      <c r="C11649">
        <v>57145919</v>
      </c>
      <c r="D11649" t="s">
        <v>8</v>
      </c>
      <c r="E11649">
        <v>28</v>
      </c>
      <c r="F11649" t="s">
        <v>14408</v>
      </c>
      <c r="G11649">
        <v>-4.9437084939600003E-3</v>
      </c>
    </row>
    <row r="11650" spans="1:7" x14ac:dyDescent="0.2">
      <c r="A11650" t="str">
        <f t="shared" si="990"/>
        <v>PRIM1</v>
      </c>
      <c r="B11650" t="s">
        <v>140</v>
      </c>
      <c r="C11650">
        <v>57145885</v>
      </c>
      <c r="D11650" t="s">
        <v>8</v>
      </c>
      <c r="E11650">
        <v>24</v>
      </c>
      <c r="F11650" t="s">
        <v>14409</v>
      </c>
      <c r="G11650">
        <v>3.9549209108199999E-2</v>
      </c>
    </row>
    <row r="11651" spans="1:7" x14ac:dyDescent="0.2">
      <c r="A11651" t="str">
        <f t="shared" si="990"/>
        <v>PRIM1</v>
      </c>
      <c r="B11651" t="s">
        <v>140</v>
      </c>
      <c r="C11651">
        <v>57146017</v>
      </c>
      <c r="D11651" t="s">
        <v>8</v>
      </c>
      <c r="E11651">
        <v>24</v>
      </c>
      <c r="F11651" t="s">
        <v>14410</v>
      </c>
      <c r="G11651">
        <v>0.310096030573</v>
      </c>
    </row>
    <row r="11652" spans="1:7" x14ac:dyDescent="0.2">
      <c r="A11652" t="str">
        <f t="shared" si="990"/>
        <v>PRIM1</v>
      </c>
      <c r="B11652" t="s">
        <v>140</v>
      </c>
      <c r="C11652">
        <v>57145826</v>
      </c>
      <c r="D11652" t="s">
        <v>3</v>
      </c>
      <c r="E11652">
        <v>24</v>
      </c>
      <c r="F11652" t="s">
        <v>14411</v>
      </c>
      <c r="G11652">
        <v>0.66814460895299999</v>
      </c>
    </row>
    <row r="11653" spans="1:7" x14ac:dyDescent="0.2">
      <c r="A11653" t="str">
        <f t="shared" si="990"/>
        <v>PRIM1</v>
      </c>
      <c r="B11653" t="s">
        <v>140</v>
      </c>
      <c r="C11653">
        <v>57145978</v>
      </c>
      <c r="D11653" t="s">
        <v>3</v>
      </c>
      <c r="E11653">
        <v>22</v>
      </c>
      <c r="F11653" t="s">
        <v>14412</v>
      </c>
      <c r="G11653">
        <v>0.69547039177500003</v>
      </c>
    </row>
    <row r="11654" spans="1:7" x14ac:dyDescent="0.2">
      <c r="A11654" t="str">
        <f t="shared" si="990"/>
        <v>PRIM1</v>
      </c>
      <c r="B11654" t="s">
        <v>140</v>
      </c>
      <c r="C11654">
        <v>57146078</v>
      </c>
      <c r="D11654" t="s">
        <v>3</v>
      </c>
      <c r="E11654">
        <v>21</v>
      </c>
      <c r="F11654" t="s">
        <v>14413</v>
      </c>
      <c r="G11654">
        <v>0.79111408694200003</v>
      </c>
    </row>
    <row r="11655" spans="1:7" x14ac:dyDescent="0.2">
      <c r="A11655" t="str">
        <f t="shared" si="990"/>
        <v>PRIM1</v>
      </c>
      <c r="B11655" t="s">
        <v>140</v>
      </c>
      <c r="C11655">
        <v>57145866</v>
      </c>
      <c r="D11655" t="s">
        <v>8</v>
      </c>
      <c r="E11655">
        <v>25</v>
      </c>
      <c r="F11655" t="s">
        <v>14414</v>
      </c>
      <c r="G11655">
        <v>0.67324166916299999</v>
      </c>
    </row>
    <row r="11656" spans="1:7" x14ac:dyDescent="0.2">
      <c r="A11656" t="str">
        <f t="shared" ref="A11656:A11665" si="991">"PRIM2"</f>
        <v>PRIM2</v>
      </c>
      <c r="B11656" t="s">
        <v>75</v>
      </c>
      <c r="C11656">
        <v>57182590</v>
      </c>
      <c r="D11656" t="s">
        <v>8</v>
      </c>
      <c r="E11656">
        <v>23</v>
      </c>
      <c r="F11656" t="s">
        <v>14415</v>
      </c>
      <c r="G11656">
        <v>0.37781728596899999</v>
      </c>
    </row>
    <row r="11657" spans="1:7" x14ac:dyDescent="0.2">
      <c r="A11657" t="str">
        <f t="shared" si="991"/>
        <v>PRIM2</v>
      </c>
      <c r="B11657" t="s">
        <v>75</v>
      </c>
      <c r="C11657">
        <v>57182685</v>
      </c>
      <c r="D11657" t="s">
        <v>8</v>
      </c>
      <c r="E11657">
        <v>23</v>
      </c>
      <c r="F11657" t="s">
        <v>14416</v>
      </c>
      <c r="G11657">
        <v>0.47162893592100003</v>
      </c>
    </row>
    <row r="11658" spans="1:7" x14ac:dyDescent="0.2">
      <c r="A11658" t="str">
        <f t="shared" si="991"/>
        <v>PRIM2</v>
      </c>
      <c r="B11658" t="s">
        <v>75</v>
      </c>
      <c r="C11658">
        <v>57182653</v>
      </c>
      <c r="D11658" t="s">
        <v>8</v>
      </c>
      <c r="E11658">
        <v>23</v>
      </c>
      <c r="F11658" t="s">
        <v>14417</v>
      </c>
      <c r="G11658">
        <v>1.2384501140699999</v>
      </c>
    </row>
    <row r="11659" spans="1:7" x14ac:dyDescent="0.2">
      <c r="A11659" t="str">
        <f t="shared" si="991"/>
        <v>PRIM2</v>
      </c>
      <c r="B11659" t="s">
        <v>75</v>
      </c>
      <c r="C11659">
        <v>57182413</v>
      </c>
      <c r="D11659" t="s">
        <v>3</v>
      </c>
      <c r="E11659">
        <v>22</v>
      </c>
      <c r="F11659" t="s">
        <v>14418</v>
      </c>
      <c r="G11659">
        <v>0.78648995096499996</v>
      </c>
    </row>
    <row r="11660" spans="1:7" x14ac:dyDescent="0.2">
      <c r="A11660" t="str">
        <f t="shared" si="991"/>
        <v>PRIM2</v>
      </c>
      <c r="B11660" t="s">
        <v>75</v>
      </c>
      <c r="C11660">
        <v>57182419</v>
      </c>
      <c r="D11660" t="s">
        <v>3</v>
      </c>
      <c r="E11660">
        <v>24</v>
      </c>
      <c r="F11660" t="s">
        <v>14419</v>
      </c>
      <c r="G11660">
        <v>0.39129926330600001</v>
      </c>
    </row>
    <row r="11661" spans="1:7" x14ac:dyDescent="0.2">
      <c r="A11661" t="str">
        <f t="shared" si="991"/>
        <v>PRIM2</v>
      </c>
      <c r="B11661" t="s">
        <v>75</v>
      </c>
      <c r="C11661">
        <v>57182439</v>
      </c>
      <c r="D11661" t="s">
        <v>3</v>
      </c>
      <c r="E11661">
        <v>24</v>
      </c>
      <c r="F11661" t="s">
        <v>14420</v>
      </c>
      <c r="G11661">
        <v>0.94754315894899999</v>
      </c>
    </row>
    <row r="11662" spans="1:7" x14ac:dyDescent="0.2">
      <c r="A11662" t="str">
        <f t="shared" si="991"/>
        <v>PRIM2</v>
      </c>
      <c r="B11662" t="s">
        <v>75</v>
      </c>
      <c r="C11662">
        <v>57182633</v>
      </c>
      <c r="D11662" t="s">
        <v>8</v>
      </c>
      <c r="E11662">
        <v>24</v>
      </c>
      <c r="F11662" t="s">
        <v>14421</v>
      </c>
      <c r="G11662">
        <v>0.23518127922400001</v>
      </c>
    </row>
    <row r="11663" spans="1:7" x14ac:dyDescent="0.2">
      <c r="A11663" t="str">
        <f t="shared" si="991"/>
        <v>PRIM2</v>
      </c>
      <c r="B11663" t="s">
        <v>75</v>
      </c>
      <c r="C11663">
        <v>57182624</v>
      </c>
      <c r="D11663" t="s">
        <v>8</v>
      </c>
      <c r="E11663">
        <v>23</v>
      </c>
      <c r="F11663" t="s">
        <v>14422</v>
      </c>
      <c r="G11663">
        <v>0.81400672698400001</v>
      </c>
    </row>
    <row r="11664" spans="1:7" x14ac:dyDescent="0.2">
      <c r="A11664" t="str">
        <f t="shared" si="991"/>
        <v>PRIM2</v>
      </c>
      <c r="B11664" t="s">
        <v>75</v>
      </c>
      <c r="C11664">
        <v>57182524</v>
      </c>
      <c r="D11664" t="s">
        <v>8</v>
      </c>
      <c r="E11664">
        <v>23</v>
      </c>
      <c r="F11664" t="s">
        <v>14423</v>
      </c>
      <c r="G11664">
        <v>0.116683310044</v>
      </c>
    </row>
    <row r="11665" spans="1:7" x14ac:dyDescent="0.2">
      <c r="A11665" t="str">
        <f t="shared" si="991"/>
        <v>PRIM2</v>
      </c>
      <c r="B11665" t="s">
        <v>75</v>
      </c>
      <c r="C11665">
        <v>57182504</v>
      </c>
      <c r="D11665" t="s">
        <v>8</v>
      </c>
      <c r="E11665">
        <v>24</v>
      </c>
      <c r="F11665" t="s">
        <v>14424</v>
      </c>
      <c r="G11665">
        <v>1.9143943955299999E-2</v>
      </c>
    </row>
    <row r="11666" spans="1:7" x14ac:dyDescent="0.2">
      <c r="A11666" t="str">
        <f t="shared" ref="A11666:A11675" si="992">"PRMT1"</f>
        <v>PRMT1</v>
      </c>
      <c r="B11666" t="s">
        <v>245</v>
      </c>
      <c r="C11666">
        <v>50180506</v>
      </c>
      <c r="D11666" t="s">
        <v>8</v>
      </c>
      <c r="E11666">
        <v>24</v>
      </c>
      <c r="F11666" t="s">
        <v>14425</v>
      </c>
      <c r="G11666">
        <v>0.18258072852400001</v>
      </c>
    </row>
    <row r="11667" spans="1:7" x14ac:dyDescent="0.2">
      <c r="A11667" t="str">
        <f t="shared" si="992"/>
        <v>PRMT1</v>
      </c>
      <c r="B11667" t="s">
        <v>245</v>
      </c>
      <c r="C11667">
        <v>50180641</v>
      </c>
      <c r="D11667" t="s">
        <v>8</v>
      </c>
      <c r="E11667">
        <v>24</v>
      </c>
      <c r="F11667" t="s">
        <v>14426</v>
      </c>
      <c r="G11667">
        <v>0.27402966905199999</v>
      </c>
    </row>
    <row r="11668" spans="1:7" x14ac:dyDescent="0.2">
      <c r="A11668" t="str">
        <f t="shared" si="992"/>
        <v>PRMT1</v>
      </c>
      <c r="B11668" t="s">
        <v>245</v>
      </c>
      <c r="C11668">
        <v>50180403</v>
      </c>
      <c r="D11668" t="s">
        <v>3</v>
      </c>
      <c r="E11668">
        <v>24</v>
      </c>
      <c r="F11668" t="s">
        <v>14427</v>
      </c>
      <c r="G11668">
        <v>0.47887626520400001</v>
      </c>
    </row>
    <row r="11669" spans="1:7" x14ac:dyDescent="0.2">
      <c r="A11669" t="str">
        <f t="shared" si="992"/>
        <v>PRMT1</v>
      </c>
      <c r="B11669" t="s">
        <v>245</v>
      </c>
      <c r="C11669">
        <v>50180412</v>
      </c>
      <c r="D11669" t="s">
        <v>3</v>
      </c>
      <c r="E11669">
        <v>24</v>
      </c>
      <c r="F11669" t="s">
        <v>14428</v>
      </c>
      <c r="G11669">
        <v>0.28345361664099999</v>
      </c>
    </row>
    <row r="11670" spans="1:7" x14ac:dyDescent="0.2">
      <c r="A11670" t="str">
        <f t="shared" si="992"/>
        <v>PRMT1</v>
      </c>
      <c r="B11670" t="s">
        <v>245</v>
      </c>
      <c r="C11670">
        <v>50180455</v>
      </c>
      <c r="D11670" t="s">
        <v>3</v>
      </c>
      <c r="E11670">
        <v>22</v>
      </c>
      <c r="F11670" t="s">
        <v>14429</v>
      </c>
      <c r="G11670">
        <v>7.4995284579700006E-2</v>
      </c>
    </row>
    <row r="11671" spans="1:7" x14ac:dyDescent="0.2">
      <c r="A11671" t="str">
        <f t="shared" si="992"/>
        <v>PRMT1</v>
      </c>
      <c r="B11671" t="s">
        <v>245</v>
      </c>
      <c r="C11671">
        <v>50180453</v>
      </c>
      <c r="D11671" t="s">
        <v>8</v>
      </c>
      <c r="E11671">
        <v>24</v>
      </c>
      <c r="F11671" t="s">
        <v>14430</v>
      </c>
      <c r="G11671">
        <v>0.48225666520900001</v>
      </c>
    </row>
    <row r="11672" spans="1:7" x14ac:dyDescent="0.2">
      <c r="A11672" t="str">
        <f t="shared" si="992"/>
        <v>PRMT1</v>
      </c>
      <c r="B11672" t="s">
        <v>245</v>
      </c>
      <c r="C11672">
        <v>50180469</v>
      </c>
      <c r="D11672" t="s">
        <v>8</v>
      </c>
      <c r="E11672">
        <v>24</v>
      </c>
      <c r="F11672" t="s">
        <v>14431</v>
      </c>
      <c r="G11672">
        <v>1.6278109038399999</v>
      </c>
    </row>
    <row r="11673" spans="1:7" x14ac:dyDescent="0.2">
      <c r="A11673" t="str">
        <f t="shared" si="992"/>
        <v>PRMT1</v>
      </c>
      <c r="B11673" t="s">
        <v>245</v>
      </c>
      <c r="C11673">
        <v>50180601</v>
      </c>
      <c r="D11673" t="s">
        <v>8</v>
      </c>
      <c r="E11673">
        <v>23</v>
      </c>
      <c r="F11673" t="s">
        <v>14432</v>
      </c>
      <c r="G11673">
        <v>0.692523217099</v>
      </c>
    </row>
    <row r="11674" spans="1:7" x14ac:dyDescent="0.2">
      <c r="A11674" t="str">
        <f t="shared" si="992"/>
        <v>PRMT1</v>
      </c>
      <c r="B11674" t="s">
        <v>245</v>
      </c>
      <c r="C11674">
        <v>50180619</v>
      </c>
      <c r="D11674" t="s">
        <v>8</v>
      </c>
      <c r="E11674">
        <v>24</v>
      </c>
      <c r="F11674" t="s">
        <v>14433</v>
      </c>
      <c r="G11674">
        <v>0.53548680268000004</v>
      </c>
    </row>
    <row r="11675" spans="1:7" x14ac:dyDescent="0.2">
      <c r="A11675" t="str">
        <f t="shared" si="992"/>
        <v>PRMT1</v>
      </c>
      <c r="B11675" t="s">
        <v>245</v>
      </c>
      <c r="C11675">
        <v>50180668</v>
      </c>
      <c r="D11675" t="s">
        <v>8</v>
      </c>
      <c r="E11675">
        <v>23</v>
      </c>
      <c r="F11675" t="s">
        <v>14434</v>
      </c>
      <c r="G11675">
        <v>0.67966587905700004</v>
      </c>
    </row>
    <row r="11676" spans="1:7" x14ac:dyDescent="0.2">
      <c r="A11676" t="str">
        <f t="shared" ref="A11676:A11685" si="993">"PRMT5"</f>
        <v>PRMT5</v>
      </c>
      <c r="B11676" t="s">
        <v>86</v>
      </c>
      <c r="C11676">
        <v>23398734</v>
      </c>
      <c r="D11676" t="s">
        <v>8</v>
      </c>
      <c r="E11676">
        <v>23</v>
      </c>
      <c r="F11676" t="s">
        <v>14435</v>
      </c>
      <c r="G11676">
        <v>2.2738455731500001E-2</v>
      </c>
    </row>
    <row r="11677" spans="1:7" x14ac:dyDescent="0.2">
      <c r="A11677" t="str">
        <f t="shared" si="993"/>
        <v>PRMT5</v>
      </c>
      <c r="B11677" t="s">
        <v>86</v>
      </c>
      <c r="C11677">
        <v>23398615</v>
      </c>
      <c r="D11677" t="s">
        <v>3</v>
      </c>
      <c r="E11677">
        <v>24</v>
      </c>
      <c r="F11677" t="s">
        <v>14436</v>
      </c>
      <c r="G11677">
        <v>0.18165143057399999</v>
      </c>
    </row>
    <row r="11678" spans="1:7" x14ac:dyDescent="0.2">
      <c r="A11678" t="str">
        <f t="shared" si="993"/>
        <v>PRMT5</v>
      </c>
      <c r="B11678" t="s">
        <v>86</v>
      </c>
      <c r="C11678">
        <v>23398638</v>
      </c>
      <c r="D11678" t="s">
        <v>3</v>
      </c>
      <c r="E11678">
        <v>24</v>
      </c>
      <c r="F11678" t="s">
        <v>14437</v>
      </c>
      <c r="G11678">
        <v>1.13074356619</v>
      </c>
    </row>
    <row r="11679" spans="1:7" x14ac:dyDescent="0.2">
      <c r="A11679" t="str">
        <f t="shared" si="993"/>
        <v>PRMT5</v>
      </c>
      <c r="B11679" t="s">
        <v>86</v>
      </c>
      <c r="C11679">
        <v>23398660</v>
      </c>
      <c r="D11679" t="s">
        <v>3</v>
      </c>
      <c r="E11679">
        <v>23</v>
      </c>
      <c r="F11679" t="s">
        <v>14438</v>
      </c>
      <c r="G11679">
        <v>0.57519611035899998</v>
      </c>
    </row>
    <row r="11680" spans="1:7" x14ac:dyDescent="0.2">
      <c r="A11680" t="str">
        <f t="shared" si="993"/>
        <v>PRMT5</v>
      </c>
      <c r="B11680" t="s">
        <v>86</v>
      </c>
      <c r="C11680">
        <v>23398723</v>
      </c>
      <c r="D11680" t="s">
        <v>3</v>
      </c>
      <c r="E11680">
        <v>24</v>
      </c>
      <c r="F11680" t="s">
        <v>14439</v>
      </c>
      <c r="G11680">
        <v>0.414812857727</v>
      </c>
    </row>
    <row r="11681" spans="1:7" x14ac:dyDescent="0.2">
      <c r="A11681" t="str">
        <f t="shared" si="993"/>
        <v>PRMT5</v>
      </c>
      <c r="B11681" t="s">
        <v>86</v>
      </c>
      <c r="C11681">
        <v>23398760</v>
      </c>
      <c r="D11681" t="s">
        <v>3</v>
      </c>
      <c r="E11681">
        <v>23</v>
      </c>
      <c r="F11681" t="s">
        <v>14440</v>
      </c>
      <c r="G11681">
        <v>0.29618536246900001</v>
      </c>
    </row>
    <row r="11682" spans="1:7" x14ac:dyDescent="0.2">
      <c r="A11682" t="str">
        <f t="shared" si="993"/>
        <v>PRMT5</v>
      </c>
      <c r="B11682" t="s">
        <v>86</v>
      </c>
      <c r="C11682">
        <v>23398534</v>
      </c>
      <c r="D11682" t="s">
        <v>8</v>
      </c>
      <c r="E11682">
        <v>23</v>
      </c>
      <c r="F11682" t="s">
        <v>14441</v>
      </c>
      <c r="G11682">
        <v>1.1140994693999999</v>
      </c>
    </row>
    <row r="11683" spans="1:7" x14ac:dyDescent="0.2">
      <c r="A11683" t="str">
        <f t="shared" si="993"/>
        <v>PRMT5</v>
      </c>
      <c r="B11683" t="s">
        <v>86</v>
      </c>
      <c r="C11683">
        <v>23398702</v>
      </c>
      <c r="D11683" t="s">
        <v>8</v>
      </c>
      <c r="E11683">
        <v>23</v>
      </c>
      <c r="F11683" t="s">
        <v>14442</v>
      </c>
      <c r="G11683">
        <v>0.57504110378499995</v>
      </c>
    </row>
    <row r="11684" spans="1:7" x14ac:dyDescent="0.2">
      <c r="A11684" t="str">
        <f t="shared" si="993"/>
        <v>PRMT5</v>
      </c>
      <c r="B11684" t="s">
        <v>86</v>
      </c>
      <c r="C11684">
        <v>23398773</v>
      </c>
      <c r="D11684" t="s">
        <v>8</v>
      </c>
      <c r="E11684">
        <v>22</v>
      </c>
      <c r="F11684" t="s">
        <v>14443</v>
      </c>
      <c r="G11684">
        <v>0.31163034380499999</v>
      </c>
    </row>
    <row r="11685" spans="1:7" x14ac:dyDescent="0.2">
      <c r="A11685" t="str">
        <f t="shared" si="993"/>
        <v>PRMT5</v>
      </c>
      <c r="B11685" t="s">
        <v>86</v>
      </c>
      <c r="C11685">
        <v>23398752</v>
      </c>
      <c r="D11685" t="s">
        <v>8</v>
      </c>
      <c r="E11685">
        <v>23</v>
      </c>
      <c r="F11685" t="s">
        <v>14444</v>
      </c>
      <c r="G11685">
        <v>0.75515696441000002</v>
      </c>
    </row>
    <row r="11686" spans="1:7" x14ac:dyDescent="0.2">
      <c r="A11686" t="str">
        <f t="shared" ref="A11686:A11694" si="994">"PRPF18"</f>
        <v>PRPF18</v>
      </c>
      <c r="B11686" t="s">
        <v>372</v>
      </c>
      <c r="C11686">
        <v>13628984</v>
      </c>
      <c r="D11686" t="s">
        <v>8</v>
      </c>
      <c r="E11686">
        <v>24</v>
      </c>
      <c r="F11686" t="s">
        <v>14445</v>
      </c>
      <c r="G11686">
        <v>1.02526181052</v>
      </c>
    </row>
    <row r="11687" spans="1:7" x14ac:dyDescent="0.2">
      <c r="A11687" t="str">
        <f t="shared" si="994"/>
        <v>PRPF18</v>
      </c>
      <c r="B11687" t="s">
        <v>372</v>
      </c>
      <c r="C11687">
        <v>13629173</v>
      </c>
      <c r="D11687" t="s">
        <v>8</v>
      </c>
      <c r="E11687">
        <v>23</v>
      </c>
      <c r="F11687" t="s">
        <v>14446</v>
      </c>
      <c r="G11687">
        <v>0.71632096906300002</v>
      </c>
    </row>
    <row r="11688" spans="1:7" x14ac:dyDescent="0.2">
      <c r="A11688" t="str">
        <f t="shared" si="994"/>
        <v>PRPF18</v>
      </c>
      <c r="B11688" t="s">
        <v>372</v>
      </c>
      <c r="C11688">
        <v>13629078</v>
      </c>
      <c r="D11688" t="s">
        <v>8</v>
      </c>
      <c r="E11688">
        <v>24</v>
      </c>
      <c r="F11688" t="s">
        <v>14447</v>
      </c>
      <c r="G11688">
        <v>2.6344666697500001E-2</v>
      </c>
    </row>
    <row r="11689" spans="1:7" x14ac:dyDescent="0.2">
      <c r="A11689" t="str">
        <f t="shared" si="994"/>
        <v>PRPF18</v>
      </c>
      <c r="B11689" t="s">
        <v>372</v>
      </c>
      <c r="C11689">
        <v>13628935</v>
      </c>
      <c r="D11689" t="s">
        <v>3</v>
      </c>
      <c r="E11689">
        <v>24</v>
      </c>
      <c r="F11689" t="s">
        <v>14448</v>
      </c>
      <c r="G11689">
        <v>1.8876557078999999E-3</v>
      </c>
    </row>
    <row r="11690" spans="1:7" x14ac:dyDescent="0.2">
      <c r="A11690" t="str">
        <f t="shared" si="994"/>
        <v>PRPF18</v>
      </c>
      <c r="B11690" t="s">
        <v>372</v>
      </c>
      <c r="C11690">
        <v>13628994</v>
      </c>
      <c r="D11690" t="s">
        <v>3</v>
      </c>
      <c r="E11690">
        <v>24</v>
      </c>
      <c r="F11690" t="s">
        <v>14449</v>
      </c>
      <c r="G11690">
        <v>1.2584172204099999</v>
      </c>
    </row>
    <row r="11691" spans="1:7" x14ac:dyDescent="0.2">
      <c r="A11691" t="str">
        <f t="shared" si="994"/>
        <v>PRPF18</v>
      </c>
      <c r="B11691" t="s">
        <v>372</v>
      </c>
      <c r="C11691">
        <v>13629045</v>
      </c>
      <c r="D11691" t="s">
        <v>8</v>
      </c>
      <c r="E11691">
        <v>24</v>
      </c>
      <c r="F11691" t="s">
        <v>14450</v>
      </c>
      <c r="G11691">
        <v>1.1537132181E-2</v>
      </c>
    </row>
    <row r="11692" spans="1:7" x14ac:dyDescent="0.2">
      <c r="A11692" t="str">
        <f t="shared" si="994"/>
        <v>PRPF18</v>
      </c>
      <c r="B11692" t="s">
        <v>372</v>
      </c>
      <c r="C11692">
        <v>13629217</v>
      </c>
      <c r="D11692" t="s">
        <v>8</v>
      </c>
      <c r="E11692">
        <v>23</v>
      </c>
      <c r="F11692" t="s">
        <v>14451</v>
      </c>
      <c r="G11692">
        <v>0.30592832269800002</v>
      </c>
    </row>
    <row r="11693" spans="1:7" x14ac:dyDescent="0.2">
      <c r="A11693" t="str">
        <f t="shared" si="994"/>
        <v>PRPF18</v>
      </c>
      <c r="B11693" t="s">
        <v>372</v>
      </c>
      <c r="C11693">
        <v>13629180</v>
      </c>
      <c r="D11693" t="s">
        <v>8</v>
      </c>
      <c r="E11693">
        <v>24</v>
      </c>
      <c r="F11693" t="s">
        <v>14452</v>
      </c>
      <c r="G11693">
        <v>1.34297856711E-2</v>
      </c>
    </row>
    <row r="11694" spans="1:7" x14ac:dyDescent="0.2">
      <c r="A11694" t="str">
        <f t="shared" si="994"/>
        <v>PRPF18</v>
      </c>
      <c r="B11694" t="s">
        <v>372</v>
      </c>
      <c r="C11694">
        <v>13629128</v>
      </c>
      <c r="D11694" t="s">
        <v>8</v>
      </c>
      <c r="E11694">
        <v>23</v>
      </c>
      <c r="F11694" t="s">
        <v>14453</v>
      </c>
      <c r="G11694">
        <v>0.178637445486</v>
      </c>
    </row>
    <row r="11695" spans="1:7" x14ac:dyDescent="0.2">
      <c r="A11695" t="str">
        <f t="shared" ref="A11695:A11709" si="995">"PRPF19"</f>
        <v>PRPF19</v>
      </c>
      <c r="B11695" t="s">
        <v>291</v>
      </c>
      <c r="C11695">
        <v>60674009</v>
      </c>
      <c r="D11695" t="s">
        <v>8</v>
      </c>
      <c r="E11695">
        <v>22</v>
      </c>
      <c r="F11695" t="s">
        <v>14454</v>
      </c>
      <c r="G11695">
        <v>0.48252326750899999</v>
      </c>
    </row>
    <row r="11696" spans="1:7" x14ac:dyDescent="0.2">
      <c r="A11696" t="str">
        <f t="shared" si="995"/>
        <v>PRPF19</v>
      </c>
      <c r="B11696" t="s">
        <v>291</v>
      </c>
      <c r="C11696">
        <v>60673969</v>
      </c>
      <c r="D11696" t="s">
        <v>8</v>
      </c>
      <c r="E11696">
        <v>24</v>
      </c>
      <c r="F11696" t="s">
        <v>14455</v>
      </c>
      <c r="G11696">
        <v>0.54683806214200004</v>
      </c>
    </row>
    <row r="11697" spans="1:7" x14ac:dyDescent="0.2">
      <c r="A11697" t="str">
        <f t="shared" si="995"/>
        <v>PRPF19</v>
      </c>
      <c r="B11697" t="s">
        <v>291</v>
      </c>
      <c r="C11697">
        <v>60674044</v>
      </c>
      <c r="D11697" t="s">
        <v>3</v>
      </c>
      <c r="E11697">
        <v>23</v>
      </c>
      <c r="F11697" t="s">
        <v>14456</v>
      </c>
      <c r="G11697">
        <v>0.46767022696799998</v>
      </c>
    </row>
    <row r="11698" spans="1:7" x14ac:dyDescent="0.2">
      <c r="A11698" t="str">
        <f t="shared" si="995"/>
        <v>PRPF19</v>
      </c>
      <c r="B11698" t="s">
        <v>291</v>
      </c>
      <c r="C11698">
        <v>60674035</v>
      </c>
      <c r="D11698" t="s">
        <v>3</v>
      </c>
      <c r="E11698">
        <v>24</v>
      </c>
      <c r="F11698" t="s">
        <v>14457</v>
      </c>
      <c r="G11698">
        <v>1.53006048208E-2</v>
      </c>
    </row>
    <row r="11699" spans="1:7" x14ac:dyDescent="0.2">
      <c r="A11699" t="str">
        <f t="shared" si="995"/>
        <v>PRPF19</v>
      </c>
      <c r="B11699" t="s">
        <v>291</v>
      </c>
      <c r="C11699">
        <v>60673871</v>
      </c>
      <c r="D11699" t="s">
        <v>3</v>
      </c>
      <c r="E11699">
        <v>24</v>
      </c>
      <c r="F11699" t="s">
        <v>14458</v>
      </c>
      <c r="G11699">
        <v>5.5742186675899997E-4</v>
      </c>
    </row>
    <row r="11700" spans="1:7" x14ac:dyDescent="0.2">
      <c r="A11700" t="str">
        <f t="shared" si="995"/>
        <v>PRPF19</v>
      </c>
      <c r="B11700" t="s">
        <v>291</v>
      </c>
      <c r="C11700">
        <v>60673864</v>
      </c>
      <c r="D11700" t="s">
        <v>3</v>
      </c>
      <c r="E11700">
        <v>24</v>
      </c>
      <c r="F11700" t="s">
        <v>14459</v>
      </c>
      <c r="G11700">
        <v>0.14350189581200001</v>
      </c>
    </row>
    <row r="11701" spans="1:7" x14ac:dyDescent="0.2">
      <c r="A11701" t="str">
        <f t="shared" si="995"/>
        <v>PRPF19</v>
      </c>
      <c r="B11701" t="s">
        <v>291</v>
      </c>
      <c r="C11701">
        <v>60673858</v>
      </c>
      <c r="D11701" t="s">
        <v>3</v>
      </c>
      <c r="E11701">
        <v>22</v>
      </c>
      <c r="F11701" t="s">
        <v>14460</v>
      </c>
      <c r="G11701">
        <v>0.95736737145600004</v>
      </c>
    </row>
    <row r="11702" spans="1:7" x14ac:dyDescent="0.2">
      <c r="A11702" t="str">
        <f t="shared" si="995"/>
        <v>PRPF19</v>
      </c>
      <c r="B11702" t="s">
        <v>291</v>
      </c>
      <c r="C11702">
        <v>60673921</v>
      </c>
      <c r="D11702" t="s">
        <v>3</v>
      </c>
      <c r="E11702">
        <v>24</v>
      </c>
      <c r="F11702" t="s">
        <v>14461</v>
      </c>
      <c r="G11702">
        <v>0.53514930061999999</v>
      </c>
    </row>
    <row r="11703" spans="1:7" x14ac:dyDescent="0.2">
      <c r="A11703" t="str">
        <f t="shared" si="995"/>
        <v>PRPF19</v>
      </c>
      <c r="B11703" t="s">
        <v>291</v>
      </c>
      <c r="C11703">
        <v>60674017</v>
      </c>
      <c r="D11703" t="s">
        <v>8</v>
      </c>
      <c r="E11703">
        <v>24</v>
      </c>
      <c r="F11703" t="s">
        <v>14462</v>
      </c>
      <c r="G11703">
        <v>0.83357019441799995</v>
      </c>
    </row>
    <row r="11704" spans="1:7" x14ac:dyDescent="0.2">
      <c r="A11704" t="str">
        <f t="shared" si="995"/>
        <v>PRPF19</v>
      </c>
      <c r="B11704" t="s">
        <v>291</v>
      </c>
      <c r="C11704">
        <v>60673864</v>
      </c>
      <c r="D11704" t="s">
        <v>3</v>
      </c>
      <c r="E11704">
        <v>23</v>
      </c>
      <c r="F11704" t="s">
        <v>14463</v>
      </c>
      <c r="G11704">
        <v>0.21641449854700001</v>
      </c>
    </row>
    <row r="11705" spans="1:7" x14ac:dyDescent="0.2">
      <c r="A11705" t="str">
        <f t="shared" si="995"/>
        <v>PRPF19</v>
      </c>
      <c r="B11705" t="s">
        <v>291</v>
      </c>
      <c r="C11705">
        <v>60673979</v>
      </c>
      <c r="D11705" t="s">
        <v>3</v>
      </c>
      <c r="E11705">
        <v>22</v>
      </c>
      <c r="F11705" t="s">
        <v>14464</v>
      </c>
      <c r="G11705">
        <v>0.89135306232800005</v>
      </c>
    </row>
    <row r="11706" spans="1:7" x14ac:dyDescent="0.2">
      <c r="A11706" t="str">
        <f t="shared" si="995"/>
        <v>PRPF19</v>
      </c>
      <c r="B11706" t="s">
        <v>291</v>
      </c>
      <c r="C11706">
        <v>60674058</v>
      </c>
      <c r="D11706" t="s">
        <v>3</v>
      </c>
      <c r="E11706">
        <v>24</v>
      </c>
      <c r="F11706" t="s">
        <v>14465</v>
      </c>
      <c r="G11706">
        <v>0.44049647614999998</v>
      </c>
    </row>
    <row r="11707" spans="1:7" x14ac:dyDescent="0.2">
      <c r="A11707" t="str">
        <f t="shared" si="995"/>
        <v>PRPF19</v>
      </c>
      <c r="B11707" t="s">
        <v>291</v>
      </c>
      <c r="C11707">
        <v>60673960</v>
      </c>
      <c r="D11707" t="s">
        <v>8</v>
      </c>
      <c r="E11707">
        <v>24</v>
      </c>
      <c r="F11707" t="s">
        <v>14466</v>
      </c>
      <c r="G11707">
        <v>1.1391981363100001</v>
      </c>
    </row>
    <row r="11708" spans="1:7" x14ac:dyDescent="0.2">
      <c r="A11708" t="str">
        <f t="shared" si="995"/>
        <v>PRPF19</v>
      </c>
      <c r="B11708" t="s">
        <v>291</v>
      </c>
      <c r="C11708">
        <v>60673969</v>
      </c>
      <c r="D11708" t="s">
        <v>8</v>
      </c>
      <c r="E11708">
        <v>23</v>
      </c>
      <c r="F11708" t="s">
        <v>14467</v>
      </c>
      <c r="G11708">
        <v>0.62288418155799996</v>
      </c>
    </row>
    <row r="11709" spans="1:7" x14ac:dyDescent="0.2">
      <c r="A11709" t="str">
        <f t="shared" si="995"/>
        <v>PRPF19</v>
      </c>
      <c r="B11709" t="s">
        <v>291</v>
      </c>
      <c r="C11709">
        <v>60674010</v>
      </c>
      <c r="D11709" t="s">
        <v>8</v>
      </c>
      <c r="E11709">
        <v>23</v>
      </c>
      <c r="F11709" t="s">
        <v>14468</v>
      </c>
      <c r="G11709">
        <v>0.90343449223299999</v>
      </c>
    </row>
    <row r="11710" spans="1:7" x14ac:dyDescent="0.2">
      <c r="A11710" t="str">
        <f t="shared" ref="A11710:A11719" si="996">"PRPF3"</f>
        <v>PRPF3</v>
      </c>
      <c r="B11710" t="s">
        <v>35</v>
      </c>
      <c r="C11710">
        <v>150293974</v>
      </c>
      <c r="D11710" t="s">
        <v>8</v>
      </c>
      <c r="E11710">
        <v>22</v>
      </c>
      <c r="F11710" t="s">
        <v>14469</v>
      </c>
      <c r="G11710">
        <v>0.53928719739999997</v>
      </c>
    </row>
    <row r="11711" spans="1:7" x14ac:dyDescent="0.2">
      <c r="A11711" t="str">
        <f t="shared" si="996"/>
        <v>PRPF3</v>
      </c>
      <c r="B11711" t="s">
        <v>35</v>
      </c>
      <c r="C11711">
        <v>150294128</v>
      </c>
      <c r="D11711" t="s">
        <v>8</v>
      </c>
      <c r="E11711">
        <v>24</v>
      </c>
      <c r="F11711" t="s">
        <v>14470</v>
      </c>
      <c r="G11711">
        <v>0.14505937866900001</v>
      </c>
    </row>
    <row r="11712" spans="1:7" x14ac:dyDescent="0.2">
      <c r="A11712" t="str">
        <f t="shared" si="996"/>
        <v>PRPF3</v>
      </c>
      <c r="B11712" t="s">
        <v>35</v>
      </c>
      <c r="C11712">
        <v>150294024</v>
      </c>
      <c r="D11712" t="s">
        <v>8</v>
      </c>
      <c r="E11712">
        <v>24</v>
      </c>
      <c r="F11712" t="s">
        <v>14471</v>
      </c>
      <c r="G11712">
        <v>0.86897529048400002</v>
      </c>
    </row>
    <row r="11713" spans="1:7" x14ac:dyDescent="0.2">
      <c r="A11713" t="str">
        <f t="shared" si="996"/>
        <v>PRPF3</v>
      </c>
      <c r="B11713" t="s">
        <v>35</v>
      </c>
      <c r="C11713">
        <v>150294068</v>
      </c>
      <c r="D11713" t="s">
        <v>8</v>
      </c>
      <c r="E11713">
        <v>24</v>
      </c>
      <c r="F11713" t="s">
        <v>14472</v>
      </c>
      <c r="G11713">
        <v>0.92940498715200004</v>
      </c>
    </row>
    <row r="11714" spans="1:7" x14ac:dyDescent="0.2">
      <c r="A11714" t="str">
        <f t="shared" si="996"/>
        <v>PRPF3</v>
      </c>
      <c r="B11714" t="s">
        <v>35</v>
      </c>
      <c r="C11714">
        <v>150294051</v>
      </c>
      <c r="D11714" t="s">
        <v>8</v>
      </c>
      <c r="E11714">
        <v>23</v>
      </c>
      <c r="F11714" t="s">
        <v>14473</v>
      </c>
      <c r="G11714">
        <v>1.20161972236</v>
      </c>
    </row>
    <row r="11715" spans="1:7" x14ac:dyDescent="0.2">
      <c r="A11715" t="str">
        <f t="shared" si="996"/>
        <v>PRPF3</v>
      </c>
      <c r="B11715" t="s">
        <v>35</v>
      </c>
      <c r="C11715">
        <v>150293968</v>
      </c>
      <c r="D11715" t="s">
        <v>3</v>
      </c>
      <c r="E11715">
        <v>24</v>
      </c>
      <c r="F11715" t="s">
        <v>14474</v>
      </c>
      <c r="G11715">
        <v>0.46423002866200003</v>
      </c>
    </row>
    <row r="11716" spans="1:7" x14ac:dyDescent="0.2">
      <c r="A11716" t="str">
        <f t="shared" si="996"/>
        <v>PRPF3</v>
      </c>
      <c r="B11716" t="s">
        <v>35</v>
      </c>
      <c r="C11716">
        <v>150293990</v>
      </c>
      <c r="D11716" t="s">
        <v>3</v>
      </c>
      <c r="E11716">
        <v>24</v>
      </c>
      <c r="F11716" t="s">
        <v>14475</v>
      </c>
      <c r="G11716">
        <v>0.202084360899</v>
      </c>
    </row>
    <row r="11717" spans="1:7" x14ac:dyDescent="0.2">
      <c r="A11717" t="str">
        <f t="shared" si="996"/>
        <v>PRPF3</v>
      </c>
      <c r="B11717" t="s">
        <v>35</v>
      </c>
      <c r="C11717">
        <v>150294052</v>
      </c>
      <c r="D11717" t="s">
        <v>3</v>
      </c>
      <c r="E11717">
        <v>24</v>
      </c>
      <c r="F11717" t="s">
        <v>14476</v>
      </c>
      <c r="G11717">
        <v>0.39938449148999999</v>
      </c>
    </row>
    <row r="11718" spans="1:7" x14ac:dyDescent="0.2">
      <c r="A11718" t="str">
        <f t="shared" si="996"/>
        <v>PRPF3</v>
      </c>
      <c r="B11718" t="s">
        <v>35</v>
      </c>
      <c r="C11718">
        <v>150294060</v>
      </c>
      <c r="D11718" t="s">
        <v>3</v>
      </c>
      <c r="E11718">
        <v>24</v>
      </c>
      <c r="F11718" t="s">
        <v>14477</v>
      </c>
      <c r="G11718">
        <v>0.79195804285500004</v>
      </c>
    </row>
    <row r="11719" spans="1:7" x14ac:dyDescent="0.2">
      <c r="A11719" t="str">
        <f t="shared" si="996"/>
        <v>PRPF3</v>
      </c>
      <c r="B11719" t="s">
        <v>35</v>
      </c>
      <c r="C11719">
        <v>150294114</v>
      </c>
      <c r="D11719" t="s">
        <v>8</v>
      </c>
      <c r="E11719">
        <v>23</v>
      </c>
      <c r="F11719" t="s">
        <v>14478</v>
      </c>
      <c r="G11719">
        <v>0.76247298716300005</v>
      </c>
    </row>
    <row r="11720" spans="1:7" x14ac:dyDescent="0.2">
      <c r="A11720" t="str">
        <f t="shared" ref="A11720:A11729" si="997">"PRPF39"</f>
        <v>PRPF39</v>
      </c>
      <c r="B11720" t="s">
        <v>86</v>
      </c>
      <c r="C11720">
        <v>45553326</v>
      </c>
      <c r="D11720" t="s">
        <v>8</v>
      </c>
      <c r="E11720">
        <v>23</v>
      </c>
      <c r="F11720" t="s">
        <v>14479</v>
      </c>
      <c r="G11720">
        <v>7.1701947668199997E-2</v>
      </c>
    </row>
    <row r="11721" spans="1:7" x14ac:dyDescent="0.2">
      <c r="A11721" t="str">
        <f t="shared" si="997"/>
        <v>PRPF39</v>
      </c>
      <c r="B11721" t="s">
        <v>86</v>
      </c>
      <c r="C11721">
        <v>45553322</v>
      </c>
      <c r="D11721" t="s">
        <v>3</v>
      </c>
      <c r="E11721">
        <v>23</v>
      </c>
      <c r="F11721" t="s">
        <v>14480</v>
      </c>
      <c r="G11721">
        <v>0.35074348608700001</v>
      </c>
    </row>
    <row r="11722" spans="1:7" x14ac:dyDescent="0.2">
      <c r="A11722" t="str">
        <f t="shared" si="997"/>
        <v>PRPF39</v>
      </c>
      <c r="B11722" t="s">
        <v>86</v>
      </c>
      <c r="C11722">
        <v>45553532</v>
      </c>
      <c r="D11722" t="s">
        <v>3</v>
      </c>
      <c r="E11722">
        <v>23</v>
      </c>
      <c r="F11722" t="s">
        <v>14481</v>
      </c>
      <c r="G11722">
        <v>1.3974085545699999</v>
      </c>
    </row>
    <row r="11723" spans="1:7" x14ac:dyDescent="0.2">
      <c r="A11723" t="str">
        <f t="shared" si="997"/>
        <v>PRPF39</v>
      </c>
      <c r="B11723" t="s">
        <v>86</v>
      </c>
      <c r="C11723">
        <v>45553341</v>
      </c>
      <c r="D11723" t="s">
        <v>8</v>
      </c>
      <c r="E11723">
        <v>24</v>
      </c>
      <c r="F11723" t="s">
        <v>14482</v>
      </c>
      <c r="G11723">
        <v>0.15670835379</v>
      </c>
    </row>
    <row r="11724" spans="1:7" x14ac:dyDescent="0.2">
      <c r="A11724" t="str">
        <f t="shared" si="997"/>
        <v>PRPF39</v>
      </c>
      <c r="B11724" t="s">
        <v>86</v>
      </c>
      <c r="C11724">
        <v>45553514</v>
      </c>
      <c r="D11724" t="s">
        <v>8</v>
      </c>
      <c r="E11724">
        <v>24</v>
      </c>
      <c r="F11724" t="s">
        <v>14483</v>
      </c>
      <c r="G11724">
        <v>0.24655486281200001</v>
      </c>
    </row>
    <row r="11725" spans="1:7" x14ac:dyDescent="0.2">
      <c r="A11725" t="str">
        <f t="shared" si="997"/>
        <v>PRPF39</v>
      </c>
      <c r="B11725" t="s">
        <v>86</v>
      </c>
      <c r="C11725">
        <v>45553460</v>
      </c>
      <c r="D11725" t="s">
        <v>8</v>
      </c>
      <c r="E11725">
        <v>23</v>
      </c>
      <c r="F11725" t="s">
        <v>14484</v>
      </c>
      <c r="G11725">
        <v>-5.8793703655600001E-2</v>
      </c>
    </row>
    <row r="11726" spans="1:7" x14ac:dyDescent="0.2">
      <c r="A11726" t="str">
        <f t="shared" si="997"/>
        <v>PRPF39</v>
      </c>
      <c r="B11726" t="s">
        <v>86</v>
      </c>
      <c r="C11726">
        <v>45553485</v>
      </c>
      <c r="D11726" t="s">
        <v>8</v>
      </c>
      <c r="E11726">
        <v>24</v>
      </c>
      <c r="F11726" t="s">
        <v>14485</v>
      </c>
      <c r="G11726">
        <v>-2.1101144957099999E-2</v>
      </c>
    </row>
    <row r="11727" spans="1:7" x14ac:dyDescent="0.2">
      <c r="A11727" t="str">
        <f t="shared" si="997"/>
        <v>PRPF39</v>
      </c>
      <c r="B11727" t="s">
        <v>86</v>
      </c>
      <c r="C11727">
        <v>45553542</v>
      </c>
      <c r="D11727" t="s">
        <v>8</v>
      </c>
      <c r="E11727">
        <v>24</v>
      </c>
      <c r="F11727" t="s">
        <v>14486</v>
      </c>
      <c r="G11727">
        <v>0.79504580670799996</v>
      </c>
    </row>
    <row r="11728" spans="1:7" x14ac:dyDescent="0.2">
      <c r="A11728" t="str">
        <f t="shared" si="997"/>
        <v>PRPF39</v>
      </c>
      <c r="B11728" t="s">
        <v>86</v>
      </c>
      <c r="C11728">
        <v>45553583</v>
      </c>
      <c r="D11728" t="s">
        <v>8</v>
      </c>
      <c r="E11728">
        <v>23</v>
      </c>
      <c r="F11728" t="s">
        <v>14487</v>
      </c>
      <c r="G11728">
        <v>-2.8664630253799998E-2</v>
      </c>
    </row>
    <row r="11729" spans="1:7" x14ac:dyDescent="0.2">
      <c r="A11729" t="str">
        <f t="shared" si="997"/>
        <v>PRPF39</v>
      </c>
      <c r="B11729" t="s">
        <v>86</v>
      </c>
      <c r="C11729">
        <v>45553400</v>
      </c>
      <c r="D11729" t="s">
        <v>8</v>
      </c>
      <c r="E11729">
        <v>24</v>
      </c>
      <c r="F11729" t="s">
        <v>14488</v>
      </c>
      <c r="G11729">
        <v>0.807545638718</v>
      </c>
    </row>
    <row r="11730" spans="1:7" x14ac:dyDescent="0.2">
      <c r="A11730" t="str">
        <f t="shared" ref="A11730:A11745" si="998">"PRPF4"</f>
        <v>PRPF4</v>
      </c>
      <c r="B11730" t="s">
        <v>15</v>
      </c>
      <c r="C11730">
        <v>116038181</v>
      </c>
      <c r="D11730" t="s">
        <v>8</v>
      </c>
      <c r="E11730">
        <v>24</v>
      </c>
      <c r="F11730" t="s">
        <v>14489</v>
      </c>
      <c r="G11730">
        <v>0.90210773178100001</v>
      </c>
    </row>
    <row r="11731" spans="1:7" x14ac:dyDescent="0.2">
      <c r="A11731" t="str">
        <f t="shared" si="998"/>
        <v>PRPF4</v>
      </c>
      <c r="B11731" t="s">
        <v>15</v>
      </c>
      <c r="C11731">
        <v>116038103</v>
      </c>
      <c r="D11731" t="s">
        <v>8</v>
      </c>
      <c r="E11731">
        <v>24</v>
      </c>
      <c r="F11731" t="s">
        <v>14490</v>
      </c>
      <c r="G11731">
        <v>-6.0921686404300001E-4</v>
      </c>
    </row>
    <row r="11732" spans="1:7" x14ac:dyDescent="0.2">
      <c r="A11732" t="str">
        <f t="shared" si="998"/>
        <v>PRPF4</v>
      </c>
      <c r="B11732" t="s">
        <v>15</v>
      </c>
      <c r="C11732">
        <v>116038085</v>
      </c>
      <c r="D11732" t="s">
        <v>8</v>
      </c>
      <c r="E11732">
        <v>24</v>
      </c>
      <c r="F11732" t="s">
        <v>14491</v>
      </c>
      <c r="G11732">
        <v>1.99973914171E-2</v>
      </c>
    </row>
    <row r="11733" spans="1:7" x14ac:dyDescent="0.2">
      <c r="A11733" t="str">
        <f t="shared" si="998"/>
        <v>PRPF4</v>
      </c>
      <c r="B11733" t="s">
        <v>15</v>
      </c>
      <c r="C11733">
        <v>116038000</v>
      </c>
      <c r="D11733" t="s">
        <v>8</v>
      </c>
      <c r="E11733">
        <v>24</v>
      </c>
      <c r="F11733" t="s">
        <v>14492</v>
      </c>
      <c r="G11733">
        <v>1.2532714257199999</v>
      </c>
    </row>
    <row r="11734" spans="1:7" x14ac:dyDescent="0.2">
      <c r="A11734" t="str">
        <f t="shared" si="998"/>
        <v>PRPF4</v>
      </c>
      <c r="B11734" t="s">
        <v>15</v>
      </c>
      <c r="C11734">
        <v>116038067</v>
      </c>
      <c r="D11734" t="s">
        <v>3</v>
      </c>
      <c r="E11734">
        <v>24</v>
      </c>
      <c r="F11734" t="s">
        <v>14493</v>
      </c>
      <c r="G11734">
        <v>-6.9401426088800001E-3</v>
      </c>
    </row>
    <row r="11735" spans="1:7" x14ac:dyDescent="0.2">
      <c r="A11735" t="str">
        <f t="shared" si="998"/>
        <v>PRPF4</v>
      </c>
      <c r="B11735" t="s">
        <v>15</v>
      </c>
      <c r="C11735">
        <v>116038030</v>
      </c>
      <c r="D11735" t="s">
        <v>3</v>
      </c>
      <c r="E11735">
        <v>24</v>
      </c>
      <c r="F11735" t="s">
        <v>14494</v>
      </c>
      <c r="G11735">
        <v>0.84462084249699998</v>
      </c>
    </row>
    <row r="11736" spans="1:7" x14ac:dyDescent="0.2">
      <c r="A11736" t="str">
        <f t="shared" si="998"/>
        <v>PRPF4</v>
      </c>
      <c r="B11736" t="s">
        <v>15</v>
      </c>
      <c r="C11736">
        <v>116037572</v>
      </c>
      <c r="D11736" t="s">
        <v>3</v>
      </c>
      <c r="E11736">
        <v>21</v>
      </c>
      <c r="F11736" t="s">
        <v>14495</v>
      </c>
      <c r="G11736">
        <v>2.68502955712E-2</v>
      </c>
    </row>
    <row r="11737" spans="1:7" x14ac:dyDescent="0.2">
      <c r="A11737" t="str">
        <f t="shared" si="998"/>
        <v>PRPF4</v>
      </c>
      <c r="B11737" t="s">
        <v>15</v>
      </c>
      <c r="C11737">
        <v>116037877</v>
      </c>
      <c r="D11737" t="s">
        <v>3</v>
      </c>
      <c r="E11737">
        <v>25</v>
      </c>
      <c r="F11737" t="s">
        <v>14496</v>
      </c>
      <c r="G11737">
        <v>6.1867102569999996E-4</v>
      </c>
    </row>
    <row r="11738" spans="1:7" x14ac:dyDescent="0.2">
      <c r="A11738" t="str">
        <f t="shared" si="998"/>
        <v>PRPF4</v>
      </c>
      <c r="B11738" t="s">
        <v>15</v>
      </c>
      <c r="C11738">
        <v>116037872</v>
      </c>
      <c r="D11738" t="s">
        <v>3</v>
      </c>
      <c r="E11738">
        <v>22</v>
      </c>
      <c r="F11738" t="s">
        <v>14497</v>
      </c>
      <c r="G11738">
        <v>-7.20214845689E-3</v>
      </c>
    </row>
    <row r="11739" spans="1:7" x14ac:dyDescent="0.2">
      <c r="A11739" t="str">
        <f t="shared" si="998"/>
        <v>PRPF4</v>
      </c>
      <c r="B11739" t="s">
        <v>15</v>
      </c>
      <c r="C11739">
        <v>116037745</v>
      </c>
      <c r="D11739" t="s">
        <v>3</v>
      </c>
      <c r="E11739">
        <v>23</v>
      </c>
      <c r="F11739" t="s">
        <v>14498</v>
      </c>
      <c r="G11739">
        <v>-2.0320849962099999E-2</v>
      </c>
    </row>
    <row r="11740" spans="1:7" x14ac:dyDescent="0.2">
      <c r="A11740" t="str">
        <f t="shared" si="998"/>
        <v>PRPF4</v>
      </c>
      <c r="B11740" t="s">
        <v>15</v>
      </c>
      <c r="C11740">
        <v>116037694</v>
      </c>
      <c r="D11740" t="s">
        <v>3</v>
      </c>
      <c r="E11740">
        <v>23</v>
      </c>
      <c r="F11740" t="s">
        <v>14499</v>
      </c>
      <c r="G11740">
        <v>-3.1173253289199999E-2</v>
      </c>
    </row>
    <row r="11741" spans="1:7" x14ac:dyDescent="0.2">
      <c r="A11741" t="str">
        <f t="shared" si="998"/>
        <v>PRPF4</v>
      </c>
      <c r="B11741" t="s">
        <v>15</v>
      </c>
      <c r="C11741">
        <v>116037633</v>
      </c>
      <c r="D11741" t="s">
        <v>3</v>
      </c>
      <c r="E11741">
        <v>24</v>
      </c>
      <c r="F11741" t="s">
        <v>14500</v>
      </c>
      <c r="G11741">
        <v>5.3408287481499998E-2</v>
      </c>
    </row>
    <row r="11742" spans="1:7" x14ac:dyDescent="0.2">
      <c r="A11742" t="str">
        <f t="shared" si="998"/>
        <v>PRPF4</v>
      </c>
      <c r="B11742" t="s">
        <v>15</v>
      </c>
      <c r="C11742">
        <v>116037599</v>
      </c>
      <c r="D11742" t="s">
        <v>3</v>
      </c>
      <c r="E11742">
        <v>24</v>
      </c>
      <c r="F11742" t="s">
        <v>4651</v>
      </c>
      <c r="G11742">
        <v>3.1088059461499999E-2</v>
      </c>
    </row>
    <row r="11743" spans="1:7" x14ac:dyDescent="0.2">
      <c r="A11743" t="str">
        <f t="shared" si="998"/>
        <v>PRPF4</v>
      </c>
      <c r="B11743" t="s">
        <v>15</v>
      </c>
      <c r="C11743">
        <v>116037892</v>
      </c>
      <c r="D11743" t="s">
        <v>3</v>
      </c>
      <c r="E11743">
        <v>27</v>
      </c>
      <c r="F11743" t="s">
        <v>14501</v>
      </c>
      <c r="G11743">
        <v>-2.84614586582E-2</v>
      </c>
    </row>
    <row r="11744" spans="1:7" x14ac:dyDescent="0.2">
      <c r="A11744" t="str">
        <f t="shared" si="998"/>
        <v>PRPF4</v>
      </c>
      <c r="B11744" t="s">
        <v>15</v>
      </c>
      <c r="C11744">
        <v>116037844</v>
      </c>
      <c r="D11744" t="s">
        <v>3</v>
      </c>
      <c r="E11744">
        <v>24</v>
      </c>
      <c r="F11744" t="s">
        <v>14502</v>
      </c>
      <c r="G11744">
        <v>2.9411879556400001E-2</v>
      </c>
    </row>
    <row r="11745" spans="1:7" x14ac:dyDescent="0.2">
      <c r="A11745" t="str">
        <f t="shared" si="998"/>
        <v>PRPF4</v>
      </c>
      <c r="B11745" t="s">
        <v>15</v>
      </c>
      <c r="C11745">
        <v>116037901</v>
      </c>
      <c r="D11745" t="s">
        <v>3</v>
      </c>
      <c r="E11745">
        <v>22</v>
      </c>
      <c r="F11745" t="s">
        <v>14503</v>
      </c>
      <c r="G11745">
        <v>-1.7542362877699998E-2</v>
      </c>
    </row>
    <row r="11746" spans="1:7" x14ac:dyDescent="0.2">
      <c r="A11746" t="str">
        <f t="shared" ref="A11746:A11755" si="999">"PRPF6"</f>
        <v>PRPF6</v>
      </c>
      <c r="B11746" t="s">
        <v>352</v>
      </c>
      <c r="C11746">
        <v>62612473</v>
      </c>
      <c r="D11746" t="s">
        <v>8</v>
      </c>
      <c r="E11746">
        <v>24</v>
      </c>
      <c r="F11746" t="s">
        <v>14504</v>
      </c>
      <c r="G11746">
        <v>9.9954723297000003E-2</v>
      </c>
    </row>
    <row r="11747" spans="1:7" x14ac:dyDescent="0.2">
      <c r="A11747" t="str">
        <f t="shared" si="999"/>
        <v>PRPF6</v>
      </c>
      <c r="B11747" t="s">
        <v>352</v>
      </c>
      <c r="C11747">
        <v>62612740</v>
      </c>
      <c r="D11747" t="s">
        <v>8</v>
      </c>
      <c r="E11747">
        <v>24</v>
      </c>
      <c r="F11747" t="s">
        <v>14505</v>
      </c>
      <c r="G11747">
        <v>-3.48311535414E-3</v>
      </c>
    </row>
    <row r="11748" spans="1:7" x14ac:dyDescent="0.2">
      <c r="A11748" t="str">
        <f t="shared" si="999"/>
        <v>PRPF6</v>
      </c>
      <c r="B11748" t="s">
        <v>352</v>
      </c>
      <c r="C11748">
        <v>62612657</v>
      </c>
      <c r="D11748" t="s">
        <v>8</v>
      </c>
      <c r="E11748">
        <v>24</v>
      </c>
      <c r="F11748" t="s">
        <v>14506</v>
      </c>
      <c r="G11748">
        <v>5.9885172557899997E-2</v>
      </c>
    </row>
    <row r="11749" spans="1:7" x14ac:dyDescent="0.2">
      <c r="A11749" t="str">
        <f t="shared" si="999"/>
        <v>PRPF6</v>
      </c>
      <c r="B11749" t="s">
        <v>352</v>
      </c>
      <c r="C11749">
        <v>62612463</v>
      </c>
      <c r="D11749" t="s">
        <v>3</v>
      </c>
      <c r="E11749">
        <v>24</v>
      </c>
      <c r="F11749" t="s">
        <v>14507</v>
      </c>
      <c r="G11749">
        <v>9.7267646379299993E-2</v>
      </c>
    </row>
    <row r="11750" spans="1:7" x14ac:dyDescent="0.2">
      <c r="A11750" t="str">
        <f t="shared" si="999"/>
        <v>PRPF6</v>
      </c>
      <c r="B11750" t="s">
        <v>352</v>
      </c>
      <c r="C11750">
        <v>62612616</v>
      </c>
      <c r="D11750" t="s">
        <v>3</v>
      </c>
      <c r="E11750">
        <v>22</v>
      </c>
      <c r="F11750" t="s">
        <v>14508</v>
      </c>
      <c r="G11750">
        <v>0.99516253712000002</v>
      </c>
    </row>
    <row r="11751" spans="1:7" x14ac:dyDescent="0.2">
      <c r="A11751" t="str">
        <f t="shared" si="999"/>
        <v>PRPF6</v>
      </c>
      <c r="B11751" t="s">
        <v>352</v>
      </c>
      <c r="C11751">
        <v>62612639</v>
      </c>
      <c r="D11751" t="s">
        <v>3</v>
      </c>
      <c r="E11751">
        <v>25</v>
      </c>
      <c r="F11751" t="s">
        <v>14509</v>
      </c>
      <c r="G11751">
        <v>-4.41601778443E-2</v>
      </c>
    </row>
    <row r="11752" spans="1:7" x14ac:dyDescent="0.2">
      <c r="A11752" t="str">
        <f t="shared" si="999"/>
        <v>PRPF6</v>
      </c>
      <c r="B11752" t="s">
        <v>352</v>
      </c>
      <c r="C11752">
        <v>62612466</v>
      </c>
      <c r="D11752" t="s">
        <v>8</v>
      </c>
      <c r="E11752">
        <v>24</v>
      </c>
      <c r="F11752" t="s">
        <v>14510</v>
      </c>
      <c r="G11752">
        <v>8.9671205664500001E-2</v>
      </c>
    </row>
    <row r="11753" spans="1:7" x14ac:dyDescent="0.2">
      <c r="A11753" t="str">
        <f t="shared" si="999"/>
        <v>PRPF6</v>
      </c>
      <c r="B11753" t="s">
        <v>352</v>
      </c>
      <c r="C11753">
        <v>62612728</v>
      </c>
      <c r="D11753" t="s">
        <v>8</v>
      </c>
      <c r="E11753">
        <v>24</v>
      </c>
      <c r="F11753" t="s">
        <v>14511</v>
      </c>
      <c r="G11753">
        <v>0.96390919203400005</v>
      </c>
    </row>
    <row r="11754" spans="1:7" x14ac:dyDescent="0.2">
      <c r="A11754" t="str">
        <f t="shared" si="999"/>
        <v>PRPF6</v>
      </c>
      <c r="B11754" t="s">
        <v>352</v>
      </c>
      <c r="C11754">
        <v>62612504</v>
      </c>
      <c r="D11754" t="s">
        <v>8</v>
      </c>
      <c r="E11754">
        <v>24</v>
      </c>
      <c r="F11754" t="s">
        <v>14512</v>
      </c>
      <c r="G11754">
        <v>1.0409282708500001</v>
      </c>
    </row>
    <row r="11755" spans="1:7" x14ac:dyDescent="0.2">
      <c r="A11755" t="str">
        <f t="shared" si="999"/>
        <v>PRPF6</v>
      </c>
      <c r="B11755" t="s">
        <v>352</v>
      </c>
      <c r="C11755">
        <v>62612713</v>
      </c>
      <c r="D11755" t="s">
        <v>8</v>
      </c>
      <c r="E11755">
        <v>24</v>
      </c>
      <c r="F11755" t="s">
        <v>14513</v>
      </c>
      <c r="G11755">
        <v>2.5100800789699999E-2</v>
      </c>
    </row>
    <row r="11756" spans="1:7" x14ac:dyDescent="0.2">
      <c r="A11756" t="str">
        <f t="shared" ref="A11756:A11772" si="1000">"PRPF8"</f>
        <v>PRPF8</v>
      </c>
      <c r="B11756" t="s">
        <v>484</v>
      </c>
      <c r="C11756">
        <v>1588040</v>
      </c>
      <c r="D11756" t="s">
        <v>3</v>
      </c>
      <c r="E11756">
        <v>23</v>
      </c>
      <c r="F11756" t="s">
        <v>14514</v>
      </c>
      <c r="G11756">
        <v>1.3360174418600001E-2</v>
      </c>
    </row>
    <row r="11757" spans="1:7" x14ac:dyDescent="0.2">
      <c r="A11757" t="str">
        <f t="shared" si="1000"/>
        <v>PRPF8</v>
      </c>
      <c r="B11757" t="s">
        <v>484</v>
      </c>
      <c r="C11757">
        <v>1588052</v>
      </c>
      <c r="D11757" t="s">
        <v>3</v>
      </c>
      <c r="E11757">
        <v>22</v>
      </c>
      <c r="F11757" t="s">
        <v>14515</v>
      </c>
      <c r="G11757">
        <v>0.45072974048199999</v>
      </c>
    </row>
    <row r="11758" spans="1:7" x14ac:dyDescent="0.2">
      <c r="A11758" t="str">
        <f t="shared" si="1000"/>
        <v>PRPF8</v>
      </c>
      <c r="B11758" t="s">
        <v>484</v>
      </c>
      <c r="C11758">
        <v>1588005</v>
      </c>
      <c r="D11758" t="s">
        <v>3</v>
      </c>
      <c r="E11758">
        <v>24</v>
      </c>
      <c r="F11758" t="s">
        <v>14516</v>
      </c>
      <c r="G11758">
        <v>1.02255107757</v>
      </c>
    </row>
    <row r="11759" spans="1:7" x14ac:dyDescent="0.2">
      <c r="A11759" t="str">
        <f t="shared" si="1000"/>
        <v>PRPF8</v>
      </c>
      <c r="B11759" t="s">
        <v>484</v>
      </c>
      <c r="C11759">
        <v>1587973</v>
      </c>
      <c r="D11759" t="s">
        <v>3</v>
      </c>
      <c r="E11759">
        <v>24</v>
      </c>
      <c r="F11759" t="s">
        <v>14517</v>
      </c>
      <c r="G11759">
        <v>0.45878894893</v>
      </c>
    </row>
    <row r="11760" spans="1:7" x14ac:dyDescent="0.2">
      <c r="A11760" t="str">
        <f t="shared" si="1000"/>
        <v>PRPF8</v>
      </c>
      <c r="B11760" t="s">
        <v>484</v>
      </c>
      <c r="C11760">
        <v>1588122</v>
      </c>
      <c r="D11760" t="s">
        <v>3</v>
      </c>
      <c r="E11760">
        <v>24</v>
      </c>
      <c r="F11760" t="s">
        <v>14518</v>
      </c>
      <c r="G11760">
        <v>0.18652220649000001</v>
      </c>
    </row>
    <row r="11761" spans="1:7" x14ac:dyDescent="0.2">
      <c r="A11761" t="str">
        <f t="shared" si="1000"/>
        <v>PRPF8</v>
      </c>
      <c r="B11761" t="s">
        <v>484</v>
      </c>
      <c r="C11761">
        <v>1588145</v>
      </c>
      <c r="D11761" t="s">
        <v>3</v>
      </c>
      <c r="E11761">
        <v>24</v>
      </c>
      <c r="F11761" t="s">
        <v>14519</v>
      </c>
      <c r="G11761">
        <v>0.32476544663200002</v>
      </c>
    </row>
    <row r="11762" spans="1:7" x14ac:dyDescent="0.2">
      <c r="A11762" t="str">
        <f t="shared" si="1000"/>
        <v>PRPF8</v>
      </c>
      <c r="B11762" t="s">
        <v>484</v>
      </c>
      <c r="C11762">
        <v>1588152</v>
      </c>
      <c r="D11762" t="s">
        <v>3</v>
      </c>
      <c r="E11762">
        <v>24</v>
      </c>
      <c r="F11762" t="s">
        <v>14520</v>
      </c>
      <c r="G11762">
        <v>1.1069128723299999</v>
      </c>
    </row>
    <row r="11763" spans="1:7" x14ac:dyDescent="0.2">
      <c r="A11763" t="str">
        <f t="shared" si="1000"/>
        <v>PRPF8</v>
      </c>
      <c r="B11763" t="s">
        <v>484</v>
      </c>
      <c r="C11763">
        <v>1588096</v>
      </c>
      <c r="D11763" t="s">
        <v>3</v>
      </c>
      <c r="E11763">
        <v>24</v>
      </c>
      <c r="F11763" t="s">
        <v>14521</v>
      </c>
      <c r="G11763">
        <v>0.43156936897199999</v>
      </c>
    </row>
    <row r="11764" spans="1:7" x14ac:dyDescent="0.2">
      <c r="A11764" t="str">
        <f t="shared" si="1000"/>
        <v>PRPF8</v>
      </c>
      <c r="B11764" t="s">
        <v>484</v>
      </c>
      <c r="C11764">
        <v>1587915</v>
      </c>
      <c r="D11764" t="s">
        <v>3</v>
      </c>
      <c r="E11764">
        <v>23</v>
      </c>
      <c r="F11764" t="s">
        <v>14522</v>
      </c>
      <c r="G11764">
        <v>0.15130191626100001</v>
      </c>
    </row>
    <row r="11765" spans="1:7" x14ac:dyDescent="0.2">
      <c r="A11765" t="str">
        <f t="shared" si="1000"/>
        <v>PRPF8</v>
      </c>
      <c r="B11765" t="s">
        <v>484</v>
      </c>
      <c r="C11765">
        <v>1588104</v>
      </c>
      <c r="D11765" t="s">
        <v>3</v>
      </c>
      <c r="E11765">
        <v>24</v>
      </c>
      <c r="F11765" t="s">
        <v>14523</v>
      </c>
      <c r="G11765">
        <v>1.71400854223E-2</v>
      </c>
    </row>
    <row r="11766" spans="1:7" x14ac:dyDescent="0.2">
      <c r="A11766" t="str">
        <f t="shared" si="1000"/>
        <v>PRPF8</v>
      </c>
      <c r="B11766" t="s">
        <v>484</v>
      </c>
      <c r="C11766">
        <v>1588007</v>
      </c>
      <c r="D11766" t="s">
        <v>3</v>
      </c>
      <c r="E11766">
        <v>23</v>
      </c>
      <c r="F11766" t="s">
        <v>14524</v>
      </c>
      <c r="G11766">
        <v>0.45830770870199999</v>
      </c>
    </row>
    <row r="11767" spans="1:7" x14ac:dyDescent="0.2">
      <c r="A11767" t="str">
        <f t="shared" si="1000"/>
        <v>PRPF8</v>
      </c>
      <c r="B11767" t="s">
        <v>484</v>
      </c>
      <c r="C11767">
        <v>1588022</v>
      </c>
      <c r="D11767" t="s">
        <v>3</v>
      </c>
      <c r="E11767">
        <v>23</v>
      </c>
      <c r="F11767" t="s">
        <v>14525</v>
      </c>
      <c r="G11767">
        <v>0.411257902851</v>
      </c>
    </row>
    <row r="11768" spans="1:7" x14ac:dyDescent="0.2">
      <c r="A11768" t="str">
        <f t="shared" si="1000"/>
        <v>PRPF8</v>
      </c>
      <c r="B11768" t="s">
        <v>484</v>
      </c>
      <c r="C11768">
        <v>1588052</v>
      </c>
      <c r="D11768" t="s">
        <v>3</v>
      </c>
      <c r="E11768">
        <v>23</v>
      </c>
      <c r="F11768" t="s">
        <v>14526</v>
      </c>
      <c r="G11768">
        <v>0.45170638016199999</v>
      </c>
    </row>
    <row r="11769" spans="1:7" x14ac:dyDescent="0.2">
      <c r="A11769" t="str">
        <f t="shared" si="1000"/>
        <v>PRPF8</v>
      </c>
      <c r="B11769" t="s">
        <v>484</v>
      </c>
      <c r="C11769">
        <v>1588021</v>
      </c>
      <c r="D11769" t="s">
        <v>8</v>
      </c>
      <c r="E11769">
        <v>23</v>
      </c>
      <c r="F11769" t="s">
        <v>14527</v>
      </c>
      <c r="G11769">
        <v>8.0571451392300007E-3</v>
      </c>
    </row>
    <row r="11770" spans="1:7" x14ac:dyDescent="0.2">
      <c r="A11770" t="str">
        <f t="shared" si="1000"/>
        <v>PRPF8</v>
      </c>
      <c r="B11770" t="s">
        <v>484</v>
      </c>
      <c r="C11770">
        <v>1587953</v>
      </c>
      <c r="D11770" t="s">
        <v>8</v>
      </c>
      <c r="E11770">
        <v>23</v>
      </c>
      <c r="F11770" t="s">
        <v>14528</v>
      </c>
      <c r="G11770">
        <v>0.87053605009500001</v>
      </c>
    </row>
    <row r="11771" spans="1:7" x14ac:dyDescent="0.2">
      <c r="A11771" t="str">
        <f t="shared" si="1000"/>
        <v>PRPF8</v>
      </c>
      <c r="B11771" t="s">
        <v>484</v>
      </c>
      <c r="C11771">
        <v>1588000</v>
      </c>
      <c r="D11771" t="s">
        <v>3</v>
      </c>
      <c r="E11771">
        <v>24</v>
      </c>
      <c r="F11771" t="s">
        <v>14529</v>
      </c>
      <c r="G11771">
        <v>0.47674504096999998</v>
      </c>
    </row>
    <row r="11772" spans="1:7" x14ac:dyDescent="0.2">
      <c r="A11772" t="str">
        <f t="shared" si="1000"/>
        <v>PRPF8</v>
      </c>
      <c r="B11772" t="s">
        <v>484</v>
      </c>
      <c r="C11772">
        <v>1587969</v>
      </c>
      <c r="D11772" t="s">
        <v>3</v>
      </c>
      <c r="E11772">
        <v>24</v>
      </c>
      <c r="F11772" t="s">
        <v>14530</v>
      </c>
      <c r="G11772">
        <v>2.9839790328600002E-3</v>
      </c>
    </row>
    <row r="11773" spans="1:7" x14ac:dyDescent="0.2">
      <c r="A11773" t="str">
        <f t="shared" ref="A11773:A11782" si="1001">"PRPS1"</f>
        <v>PRPS1</v>
      </c>
      <c r="B11773" t="s">
        <v>172</v>
      </c>
      <c r="C11773">
        <v>106871834</v>
      </c>
      <c r="D11773" t="s">
        <v>8</v>
      </c>
      <c r="E11773">
        <v>24</v>
      </c>
      <c r="F11773" t="s">
        <v>14531</v>
      </c>
      <c r="G11773">
        <v>0.31763903446300001</v>
      </c>
    </row>
    <row r="11774" spans="1:7" x14ac:dyDescent="0.2">
      <c r="A11774" t="str">
        <f t="shared" si="1001"/>
        <v>PRPS1</v>
      </c>
      <c r="B11774" t="s">
        <v>172</v>
      </c>
      <c r="C11774">
        <v>106871845</v>
      </c>
      <c r="D11774" t="s">
        <v>8</v>
      </c>
      <c r="E11774">
        <v>24</v>
      </c>
      <c r="F11774" t="s">
        <v>14532</v>
      </c>
      <c r="G11774">
        <v>0.61547330665199995</v>
      </c>
    </row>
    <row r="11775" spans="1:7" x14ac:dyDescent="0.2">
      <c r="A11775" t="str">
        <f t="shared" si="1001"/>
        <v>PRPS1</v>
      </c>
      <c r="B11775" t="s">
        <v>172</v>
      </c>
      <c r="C11775">
        <v>106871805</v>
      </c>
      <c r="D11775" t="s">
        <v>8</v>
      </c>
      <c r="E11775">
        <v>24</v>
      </c>
      <c r="F11775" t="s">
        <v>14533</v>
      </c>
      <c r="G11775">
        <v>0.36115551599500001</v>
      </c>
    </row>
    <row r="11776" spans="1:7" x14ac:dyDescent="0.2">
      <c r="A11776" t="str">
        <f t="shared" si="1001"/>
        <v>PRPS1</v>
      </c>
      <c r="B11776" t="s">
        <v>172</v>
      </c>
      <c r="C11776">
        <v>106871775</v>
      </c>
      <c r="D11776" t="s">
        <v>8</v>
      </c>
      <c r="E11776">
        <v>23</v>
      </c>
      <c r="F11776" t="s">
        <v>14534</v>
      </c>
      <c r="G11776">
        <v>0.973681571716</v>
      </c>
    </row>
    <row r="11777" spans="1:7" x14ac:dyDescent="0.2">
      <c r="A11777" t="str">
        <f t="shared" si="1001"/>
        <v>PRPS1</v>
      </c>
      <c r="B11777" t="s">
        <v>172</v>
      </c>
      <c r="C11777">
        <v>106871790</v>
      </c>
      <c r="D11777" t="s">
        <v>3</v>
      </c>
      <c r="E11777">
        <v>23</v>
      </c>
      <c r="F11777" t="s">
        <v>14535</v>
      </c>
      <c r="G11777">
        <v>0.92692694573099998</v>
      </c>
    </row>
    <row r="11778" spans="1:7" x14ac:dyDescent="0.2">
      <c r="A11778" t="str">
        <f t="shared" si="1001"/>
        <v>PRPS1</v>
      </c>
      <c r="B11778" t="s">
        <v>172</v>
      </c>
      <c r="C11778">
        <v>106871802</v>
      </c>
      <c r="D11778" t="s">
        <v>3</v>
      </c>
      <c r="E11778">
        <v>24</v>
      </c>
      <c r="F11778" t="s">
        <v>14536</v>
      </c>
      <c r="G11778">
        <v>1.09939148255</v>
      </c>
    </row>
    <row r="11779" spans="1:7" x14ac:dyDescent="0.2">
      <c r="A11779" t="str">
        <f t="shared" si="1001"/>
        <v>PRPS1</v>
      </c>
      <c r="B11779" t="s">
        <v>172</v>
      </c>
      <c r="C11779">
        <v>106871853</v>
      </c>
      <c r="D11779" t="s">
        <v>3</v>
      </c>
      <c r="E11779">
        <v>23</v>
      </c>
      <c r="F11779" t="s">
        <v>14537</v>
      </c>
      <c r="G11779">
        <v>1.6840365158400001E-2</v>
      </c>
    </row>
    <row r="11780" spans="1:7" x14ac:dyDescent="0.2">
      <c r="A11780" t="str">
        <f t="shared" si="1001"/>
        <v>PRPS1</v>
      </c>
      <c r="B11780" t="s">
        <v>172</v>
      </c>
      <c r="C11780">
        <v>106871976</v>
      </c>
      <c r="D11780" t="s">
        <v>3</v>
      </c>
      <c r="E11780">
        <v>24</v>
      </c>
      <c r="F11780" t="s">
        <v>14538</v>
      </c>
      <c r="G11780">
        <v>0.69176100013399999</v>
      </c>
    </row>
    <row r="11781" spans="1:7" x14ac:dyDescent="0.2">
      <c r="A11781" t="str">
        <f t="shared" si="1001"/>
        <v>PRPS1</v>
      </c>
      <c r="B11781" t="s">
        <v>172</v>
      </c>
      <c r="C11781">
        <v>106871987</v>
      </c>
      <c r="D11781" t="s">
        <v>3</v>
      </c>
      <c r="E11781">
        <v>24</v>
      </c>
      <c r="F11781" t="s">
        <v>14539</v>
      </c>
      <c r="G11781">
        <v>0.40326139024699997</v>
      </c>
    </row>
    <row r="11782" spans="1:7" x14ac:dyDescent="0.2">
      <c r="A11782" t="str">
        <f t="shared" si="1001"/>
        <v>PRPS1</v>
      </c>
      <c r="B11782" t="s">
        <v>172</v>
      </c>
      <c r="C11782">
        <v>106871999</v>
      </c>
      <c r="D11782" t="s">
        <v>3</v>
      </c>
      <c r="E11782">
        <v>22</v>
      </c>
      <c r="F11782" t="s">
        <v>14540</v>
      </c>
      <c r="G11782">
        <v>-1.10043273534E-2</v>
      </c>
    </row>
    <row r="11783" spans="1:7" x14ac:dyDescent="0.2">
      <c r="A11783" t="str">
        <f t="shared" ref="A11783:A11792" si="1002">"PRRC2A"</f>
        <v>PRRC2A</v>
      </c>
      <c r="B11783" t="s">
        <v>75</v>
      </c>
      <c r="C11783">
        <v>31588779</v>
      </c>
      <c r="D11783" t="s">
        <v>8</v>
      </c>
      <c r="E11783">
        <v>24</v>
      </c>
      <c r="F11783" t="s">
        <v>14541</v>
      </c>
      <c r="G11783">
        <v>-3.0862817020800001E-2</v>
      </c>
    </row>
    <row r="11784" spans="1:7" x14ac:dyDescent="0.2">
      <c r="A11784" t="str">
        <f t="shared" si="1002"/>
        <v>PRRC2A</v>
      </c>
      <c r="B11784" t="s">
        <v>75</v>
      </c>
      <c r="C11784">
        <v>31588678</v>
      </c>
      <c r="D11784" t="s">
        <v>8</v>
      </c>
      <c r="E11784">
        <v>23</v>
      </c>
      <c r="F11784" t="s">
        <v>14542</v>
      </c>
      <c r="G11784">
        <v>-0.10102231531600001</v>
      </c>
    </row>
    <row r="11785" spans="1:7" x14ac:dyDescent="0.2">
      <c r="A11785" t="str">
        <f t="shared" si="1002"/>
        <v>PRRC2A</v>
      </c>
      <c r="B11785" t="s">
        <v>75</v>
      </c>
      <c r="C11785">
        <v>31588630</v>
      </c>
      <c r="D11785" t="s">
        <v>8</v>
      </c>
      <c r="E11785">
        <v>24</v>
      </c>
      <c r="F11785" t="s">
        <v>14543</v>
      </c>
      <c r="G11785">
        <v>0.31835403081199998</v>
      </c>
    </row>
    <row r="11786" spans="1:7" x14ac:dyDescent="0.2">
      <c r="A11786" t="str">
        <f t="shared" si="1002"/>
        <v>PRRC2A</v>
      </c>
      <c r="B11786" t="s">
        <v>75</v>
      </c>
      <c r="C11786">
        <v>31588607</v>
      </c>
      <c r="D11786" t="s">
        <v>8</v>
      </c>
      <c r="E11786">
        <v>24</v>
      </c>
      <c r="F11786" t="s">
        <v>14544</v>
      </c>
      <c r="G11786">
        <v>0.24545832231299999</v>
      </c>
    </row>
    <row r="11787" spans="1:7" x14ac:dyDescent="0.2">
      <c r="A11787" t="str">
        <f t="shared" si="1002"/>
        <v>PRRC2A</v>
      </c>
      <c r="B11787" t="s">
        <v>75</v>
      </c>
      <c r="C11787">
        <v>31588591</v>
      </c>
      <c r="D11787" t="s">
        <v>8</v>
      </c>
      <c r="E11787">
        <v>24</v>
      </c>
      <c r="F11787" t="s">
        <v>14545</v>
      </c>
      <c r="G11787">
        <v>0.76623360924999995</v>
      </c>
    </row>
    <row r="11788" spans="1:7" x14ac:dyDescent="0.2">
      <c r="A11788" t="str">
        <f t="shared" si="1002"/>
        <v>PRRC2A</v>
      </c>
      <c r="B11788" t="s">
        <v>75</v>
      </c>
      <c r="C11788">
        <v>31588485</v>
      </c>
      <c r="D11788" t="s">
        <v>8</v>
      </c>
      <c r="E11788">
        <v>23</v>
      </c>
      <c r="F11788" t="s">
        <v>14546</v>
      </c>
      <c r="G11788">
        <v>1.06534744717</v>
      </c>
    </row>
    <row r="11789" spans="1:7" x14ac:dyDescent="0.2">
      <c r="A11789" t="str">
        <f t="shared" si="1002"/>
        <v>PRRC2A</v>
      </c>
      <c r="B11789" t="s">
        <v>75</v>
      </c>
      <c r="C11789">
        <v>31588627</v>
      </c>
      <c r="D11789" t="s">
        <v>3</v>
      </c>
      <c r="E11789">
        <v>24</v>
      </c>
      <c r="F11789" t="s">
        <v>14547</v>
      </c>
      <c r="G11789">
        <v>-2.99050882657E-2</v>
      </c>
    </row>
    <row r="11790" spans="1:7" x14ac:dyDescent="0.2">
      <c r="A11790" t="str">
        <f t="shared" si="1002"/>
        <v>PRRC2A</v>
      </c>
      <c r="B11790" t="s">
        <v>75</v>
      </c>
      <c r="C11790">
        <v>31588477</v>
      </c>
      <c r="D11790" t="s">
        <v>3</v>
      </c>
      <c r="E11790">
        <v>23</v>
      </c>
      <c r="F11790" t="s">
        <v>14548</v>
      </c>
      <c r="G11790">
        <v>1.04895828333</v>
      </c>
    </row>
    <row r="11791" spans="1:7" x14ac:dyDescent="0.2">
      <c r="A11791" t="str">
        <f t="shared" si="1002"/>
        <v>PRRC2A</v>
      </c>
      <c r="B11791" t="s">
        <v>75</v>
      </c>
      <c r="C11791">
        <v>31588534</v>
      </c>
      <c r="D11791" t="s">
        <v>3</v>
      </c>
      <c r="E11791">
        <v>23</v>
      </c>
      <c r="F11791" t="s">
        <v>14549</v>
      </c>
      <c r="G11791">
        <v>0.59913389074800005</v>
      </c>
    </row>
    <row r="11792" spans="1:7" x14ac:dyDescent="0.2">
      <c r="A11792" t="str">
        <f t="shared" si="1002"/>
        <v>PRRC2A</v>
      </c>
      <c r="B11792" t="s">
        <v>75</v>
      </c>
      <c r="C11792">
        <v>31588595</v>
      </c>
      <c r="D11792" t="s">
        <v>3</v>
      </c>
      <c r="E11792">
        <v>23</v>
      </c>
      <c r="F11792" t="s">
        <v>14550</v>
      </c>
      <c r="G11792">
        <v>0.88569426949800001</v>
      </c>
    </row>
    <row r="11793" spans="1:7" x14ac:dyDescent="0.2">
      <c r="A11793" t="str">
        <f t="shared" ref="A11793:A11802" si="1003">"PRRC2C"</f>
        <v>PRRC2C</v>
      </c>
      <c r="B11793" t="s">
        <v>35</v>
      </c>
      <c r="C11793">
        <v>171454701</v>
      </c>
      <c r="D11793" t="s">
        <v>3</v>
      </c>
      <c r="E11793">
        <v>24</v>
      </c>
      <c r="F11793" t="s">
        <v>14551</v>
      </c>
      <c r="G11793">
        <v>0.42144897640500001</v>
      </c>
    </row>
    <row r="11794" spans="1:7" x14ac:dyDescent="0.2">
      <c r="A11794" t="str">
        <f t="shared" si="1003"/>
        <v>PRRC2C</v>
      </c>
      <c r="B11794" t="s">
        <v>35</v>
      </c>
      <c r="C11794">
        <v>171454807</v>
      </c>
      <c r="D11794" t="s">
        <v>3</v>
      </c>
      <c r="E11794">
        <v>22</v>
      </c>
      <c r="F11794" t="s">
        <v>14552</v>
      </c>
      <c r="G11794">
        <v>-3.5576900560399999E-2</v>
      </c>
    </row>
    <row r="11795" spans="1:7" x14ac:dyDescent="0.2">
      <c r="A11795" t="str">
        <f t="shared" si="1003"/>
        <v>PRRC2C</v>
      </c>
      <c r="B11795" t="s">
        <v>35</v>
      </c>
      <c r="C11795">
        <v>171454838</v>
      </c>
      <c r="D11795" t="s">
        <v>3</v>
      </c>
      <c r="E11795">
        <v>24</v>
      </c>
      <c r="F11795" t="s">
        <v>14553</v>
      </c>
      <c r="G11795">
        <v>0.17606341556300001</v>
      </c>
    </row>
    <row r="11796" spans="1:7" x14ac:dyDescent="0.2">
      <c r="A11796" t="str">
        <f t="shared" si="1003"/>
        <v>PRRC2C</v>
      </c>
      <c r="B11796" t="s">
        <v>35</v>
      </c>
      <c r="C11796">
        <v>171454914</v>
      </c>
      <c r="D11796" t="s">
        <v>3</v>
      </c>
      <c r="E11796">
        <v>24</v>
      </c>
      <c r="F11796" t="s">
        <v>14554</v>
      </c>
      <c r="G11796">
        <v>0.65931178742899998</v>
      </c>
    </row>
    <row r="11797" spans="1:7" x14ac:dyDescent="0.2">
      <c r="A11797" t="str">
        <f t="shared" si="1003"/>
        <v>PRRC2C</v>
      </c>
      <c r="B11797" t="s">
        <v>35</v>
      </c>
      <c r="C11797">
        <v>171454945</v>
      </c>
      <c r="D11797" t="s">
        <v>8</v>
      </c>
      <c r="E11797">
        <v>24</v>
      </c>
      <c r="F11797" t="s">
        <v>14555</v>
      </c>
      <c r="G11797">
        <v>-0.13659464804900001</v>
      </c>
    </row>
    <row r="11798" spans="1:7" x14ac:dyDescent="0.2">
      <c r="A11798" t="str">
        <f t="shared" si="1003"/>
        <v>PRRC2C</v>
      </c>
      <c r="B11798" t="s">
        <v>35</v>
      </c>
      <c r="C11798">
        <v>171454912</v>
      </c>
      <c r="D11798" t="s">
        <v>8</v>
      </c>
      <c r="E11798">
        <v>24</v>
      </c>
      <c r="F11798" t="s">
        <v>14556</v>
      </c>
      <c r="G11798">
        <v>0.648389367494</v>
      </c>
    </row>
    <row r="11799" spans="1:7" x14ac:dyDescent="0.2">
      <c r="A11799" t="str">
        <f t="shared" si="1003"/>
        <v>PRRC2C</v>
      </c>
      <c r="B11799" t="s">
        <v>35</v>
      </c>
      <c r="C11799">
        <v>171454889</v>
      </c>
      <c r="D11799" t="s">
        <v>8</v>
      </c>
      <c r="E11799">
        <v>21</v>
      </c>
      <c r="F11799" t="s">
        <v>14557</v>
      </c>
      <c r="G11799">
        <v>1.2218458721800001</v>
      </c>
    </row>
    <row r="11800" spans="1:7" x14ac:dyDescent="0.2">
      <c r="A11800" t="str">
        <f t="shared" si="1003"/>
        <v>PRRC2C</v>
      </c>
      <c r="B11800" t="s">
        <v>35</v>
      </c>
      <c r="C11800">
        <v>171454898</v>
      </c>
      <c r="D11800" t="s">
        <v>3</v>
      </c>
      <c r="E11800">
        <v>23</v>
      </c>
      <c r="F11800" t="s">
        <v>14558</v>
      </c>
      <c r="G11800">
        <v>0.16855014983800001</v>
      </c>
    </row>
    <row r="11801" spans="1:7" x14ac:dyDescent="0.2">
      <c r="A11801" t="str">
        <f t="shared" si="1003"/>
        <v>PRRC2C</v>
      </c>
      <c r="B11801" t="s">
        <v>35</v>
      </c>
      <c r="C11801">
        <v>171454729</v>
      </c>
      <c r="D11801" t="s">
        <v>8</v>
      </c>
      <c r="E11801">
        <v>23</v>
      </c>
      <c r="F11801" t="s">
        <v>14559</v>
      </c>
      <c r="G11801">
        <v>0.79280711337499998</v>
      </c>
    </row>
    <row r="11802" spans="1:7" x14ac:dyDescent="0.2">
      <c r="A11802" t="str">
        <f t="shared" si="1003"/>
        <v>PRRC2C</v>
      </c>
      <c r="B11802" t="s">
        <v>35</v>
      </c>
      <c r="C11802">
        <v>171454879</v>
      </c>
      <c r="D11802" t="s">
        <v>8</v>
      </c>
      <c r="E11802">
        <v>23</v>
      </c>
      <c r="F11802" t="s">
        <v>14560</v>
      </c>
      <c r="G11802">
        <v>0.98534701444499995</v>
      </c>
    </row>
    <row r="11803" spans="1:7" x14ac:dyDescent="0.2">
      <c r="A11803" t="str">
        <f t="shared" ref="A11803:A11812" si="1004">"PRSS12"</f>
        <v>PRSS12</v>
      </c>
      <c r="B11803" t="s">
        <v>24</v>
      </c>
      <c r="C11803">
        <v>119274076</v>
      </c>
      <c r="D11803" t="s">
        <v>8</v>
      </c>
      <c r="E11803">
        <v>24</v>
      </c>
      <c r="F11803" t="s">
        <v>14561</v>
      </c>
      <c r="G11803">
        <v>9.5180418163800004E-2</v>
      </c>
    </row>
    <row r="11804" spans="1:7" x14ac:dyDescent="0.2">
      <c r="A11804" t="str">
        <f t="shared" si="1004"/>
        <v>PRSS12</v>
      </c>
      <c r="B11804" t="s">
        <v>24</v>
      </c>
      <c r="C11804">
        <v>119273897</v>
      </c>
      <c r="D11804" t="s">
        <v>8</v>
      </c>
      <c r="E11804">
        <v>23</v>
      </c>
      <c r="F11804" t="s">
        <v>14562</v>
      </c>
      <c r="G11804">
        <v>1.3440561469800001</v>
      </c>
    </row>
    <row r="11805" spans="1:7" x14ac:dyDescent="0.2">
      <c r="A11805" t="str">
        <f t="shared" si="1004"/>
        <v>PRSS12</v>
      </c>
      <c r="B11805" t="s">
        <v>24</v>
      </c>
      <c r="C11805">
        <v>119273891</v>
      </c>
      <c r="D11805" t="s">
        <v>8</v>
      </c>
      <c r="E11805">
        <v>24</v>
      </c>
      <c r="F11805" t="s">
        <v>14563</v>
      </c>
      <c r="G11805">
        <v>4.05602275483E-2</v>
      </c>
    </row>
    <row r="11806" spans="1:7" x14ac:dyDescent="0.2">
      <c r="A11806" t="str">
        <f t="shared" si="1004"/>
        <v>PRSS12</v>
      </c>
      <c r="B11806" t="s">
        <v>24</v>
      </c>
      <c r="C11806">
        <v>119274080</v>
      </c>
      <c r="D11806" t="s">
        <v>3</v>
      </c>
      <c r="E11806">
        <v>23</v>
      </c>
      <c r="F11806" t="s">
        <v>14564</v>
      </c>
      <c r="G11806">
        <v>-2.33495457786E-2</v>
      </c>
    </row>
    <row r="11807" spans="1:7" x14ac:dyDescent="0.2">
      <c r="A11807" t="str">
        <f t="shared" si="1004"/>
        <v>PRSS12</v>
      </c>
      <c r="B11807" t="s">
        <v>24</v>
      </c>
      <c r="C11807">
        <v>119273906</v>
      </c>
      <c r="D11807" t="s">
        <v>3</v>
      </c>
      <c r="E11807">
        <v>23</v>
      </c>
      <c r="F11807" t="s">
        <v>14565</v>
      </c>
      <c r="G11807">
        <v>0.115117794266</v>
      </c>
    </row>
    <row r="11808" spans="1:7" x14ac:dyDescent="0.2">
      <c r="A11808" t="str">
        <f t="shared" si="1004"/>
        <v>PRSS12</v>
      </c>
      <c r="B11808" t="s">
        <v>24</v>
      </c>
      <c r="C11808">
        <v>119274180</v>
      </c>
      <c r="D11808" t="s">
        <v>3</v>
      </c>
      <c r="E11808">
        <v>24</v>
      </c>
      <c r="F11808" t="s">
        <v>14566</v>
      </c>
      <c r="G11808">
        <v>4.4116615684999999E-2</v>
      </c>
    </row>
    <row r="11809" spans="1:7" x14ac:dyDescent="0.2">
      <c r="A11809" t="str">
        <f t="shared" si="1004"/>
        <v>PRSS12</v>
      </c>
      <c r="B11809" t="s">
        <v>24</v>
      </c>
      <c r="C11809">
        <v>119274023</v>
      </c>
      <c r="D11809" t="s">
        <v>3</v>
      </c>
      <c r="E11809">
        <v>24</v>
      </c>
      <c r="F11809" t="s">
        <v>14567</v>
      </c>
      <c r="G11809">
        <v>1.14849298185</v>
      </c>
    </row>
    <row r="11810" spans="1:7" x14ac:dyDescent="0.2">
      <c r="A11810" t="str">
        <f t="shared" si="1004"/>
        <v>PRSS12</v>
      </c>
      <c r="B11810" t="s">
        <v>24</v>
      </c>
      <c r="C11810">
        <v>119274032</v>
      </c>
      <c r="D11810" t="s">
        <v>3</v>
      </c>
      <c r="E11810">
        <v>23</v>
      </c>
      <c r="F11810" t="s">
        <v>14568</v>
      </c>
      <c r="G11810">
        <v>0.15804049689800001</v>
      </c>
    </row>
    <row r="11811" spans="1:7" x14ac:dyDescent="0.2">
      <c r="A11811" t="str">
        <f t="shared" si="1004"/>
        <v>PRSS12</v>
      </c>
      <c r="B11811" t="s">
        <v>24</v>
      </c>
      <c r="C11811">
        <v>119274044</v>
      </c>
      <c r="D11811" t="s">
        <v>3</v>
      </c>
      <c r="E11811">
        <v>24</v>
      </c>
      <c r="F11811" t="s">
        <v>14569</v>
      </c>
      <c r="G11811">
        <v>0.50745087116700005</v>
      </c>
    </row>
    <row r="11812" spans="1:7" x14ac:dyDescent="0.2">
      <c r="A11812" t="str">
        <f t="shared" si="1004"/>
        <v>PRSS12</v>
      </c>
      <c r="B11812" t="s">
        <v>24</v>
      </c>
      <c r="C11812">
        <v>119273959</v>
      </c>
      <c r="D11812" t="s">
        <v>3</v>
      </c>
      <c r="E11812">
        <v>23</v>
      </c>
      <c r="F11812" t="s">
        <v>14570</v>
      </c>
      <c r="G11812">
        <v>0.28045627171600002</v>
      </c>
    </row>
    <row r="11813" spans="1:7" x14ac:dyDescent="0.2">
      <c r="A11813" t="str">
        <f t="shared" ref="A11813:A11827" si="1005">"PSMA1"</f>
        <v>PSMA1</v>
      </c>
      <c r="B11813" t="s">
        <v>291</v>
      </c>
      <c r="C11813">
        <v>14541679</v>
      </c>
      <c r="D11813" t="s">
        <v>8</v>
      </c>
      <c r="E11813">
        <v>23</v>
      </c>
      <c r="F11813" t="s">
        <v>14571</v>
      </c>
      <c r="G11813">
        <v>2.5982164999199999E-2</v>
      </c>
    </row>
    <row r="11814" spans="1:7" x14ac:dyDescent="0.2">
      <c r="A11814" t="str">
        <f t="shared" si="1005"/>
        <v>PSMA1</v>
      </c>
      <c r="B11814" t="s">
        <v>291</v>
      </c>
      <c r="C11814">
        <v>14541830</v>
      </c>
      <c r="D11814" t="s">
        <v>8</v>
      </c>
      <c r="E11814">
        <v>24</v>
      </c>
      <c r="F11814" t="s">
        <v>14572</v>
      </c>
      <c r="G11814">
        <v>0.208135822892</v>
      </c>
    </row>
    <row r="11815" spans="1:7" x14ac:dyDescent="0.2">
      <c r="A11815" t="str">
        <f t="shared" si="1005"/>
        <v>PSMA1</v>
      </c>
      <c r="B11815" t="s">
        <v>291</v>
      </c>
      <c r="C11815">
        <v>14541770</v>
      </c>
      <c r="D11815" t="s">
        <v>8</v>
      </c>
      <c r="E11815">
        <v>22</v>
      </c>
      <c r="F11815" t="s">
        <v>14573</v>
      </c>
      <c r="G11815">
        <v>0.48173786885199998</v>
      </c>
    </row>
    <row r="11816" spans="1:7" x14ac:dyDescent="0.2">
      <c r="A11816" t="str">
        <f t="shared" si="1005"/>
        <v>PSMA1</v>
      </c>
      <c r="B11816" t="s">
        <v>291</v>
      </c>
      <c r="C11816">
        <v>14541852</v>
      </c>
      <c r="D11816" t="s">
        <v>8</v>
      </c>
      <c r="E11816">
        <v>24</v>
      </c>
      <c r="F11816" t="s">
        <v>14574</v>
      </c>
      <c r="G11816">
        <v>0.75663393621999997</v>
      </c>
    </row>
    <row r="11817" spans="1:7" x14ac:dyDescent="0.2">
      <c r="A11817" t="str">
        <f t="shared" si="1005"/>
        <v>PSMA1</v>
      </c>
      <c r="B11817" t="s">
        <v>291</v>
      </c>
      <c r="C11817">
        <v>14541762</v>
      </c>
      <c r="D11817" t="s">
        <v>8</v>
      </c>
      <c r="E11817">
        <v>22</v>
      </c>
      <c r="F11817" t="s">
        <v>14575</v>
      </c>
      <c r="G11817">
        <v>0.48852526563699999</v>
      </c>
    </row>
    <row r="11818" spans="1:7" x14ac:dyDescent="0.2">
      <c r="A11818" t="str">
        <f t="shared" si="1005"/>
        <v>PSMA1</v>
      </c>
      <c r="B11818" t="s">
        <v>291</v>
      </c>
      <c r="C11818">
        <v>14541751</v>
      </c>
      <c r="D11818" t="s">
        <v>8</v>
      </c>
      <c r="E11818">
        <v>24</v>
      </c>
      <c r="F11818" t="s">
        <v>14576</v>
      </c>
      <c r="G11818">
        <v>8.6936808205300004E-2</v>
      </c>
    </row>
    <row r="11819" spans="1:7" x14ac:dyDescent="0.2">
      <c r="A11819" t="str">
        <f t="shared" si="1005"/>
        <v>PSMA1</v>
      </c>
      <c r="B11819" t="s">
        <v>291</v>
      </c>
      <c r="C11819">
        <v>14541628</v>
      </c>
      <c r="D11819" t="s">
        <v>8</v>
      </c>
      <c r="E11819">
        <v>23</v>
      </c>
      <c r="F11819" t="s">
        <v>14577</v>
      </c>
      <c r="G11819">
        <v>0.84785467454200003</v>
      </c>
    </row>
    <row r="11820" spans="1:7" x14ac:dyDescent="0.2">
      <c r="A11820" t="str">
        <f t="shared" si="1005"/>
        <v>PSMA1</v>
      </c>
      <c r="B11820" t="s">
        <v>291</v>
      </c>
      <c r="C11820">
        <v>14541711</v>
      </c>
      <c r="D11820" t="s">
        <v>3</v>
      </c>
      <c r="E11820">
        <v>23</v>
      </c>
      <c r="F11820" t="s">
        <v>14578</v>
      </c>
      <c r="G11820">
        <v>0.44316483350800001</v>
      </c>
    </row>
    <row r="11821" spans="1:7" x14ac:dyDescent="0.2">
      <c r="A11821" t="str">
        <f t="shared" si="1005"/>
        <v>PSMA1</v>
      </c>
      <c r="B11821" t="s">
        <v>291</v>
      </c>
      <c r="C11821">
        <v>14541640</v>
      </c>
      <c r="D11821" t="s">
        <v>8</v>
      </c>
      <c r="E11821">
        <v>23</v>
      </c>
      <c r="F11821" t="s">
        <v>14579</v>
      </c>
      <c r="G11821">
        <v>1.1627112481599999</v>
      </c>
    </row>
    <row r="11822" spans="1:7" x14ac:dyDescent="0.2">
      <c r="A11822" t="str">
        <f t="shared" si="1005"/>
        <v>PSMA1</v>
      </c>
      <c r="B11822" t="s">
        <v>291</v>
      </c>
      <c r="C11822">
        <v>14541628</v>
      </c>
      <c r="D11822" t="s">
        <v>8</v>
      </c>
      <c r="E11822">
        <v>22</v>
      </c>
      <c r="F11822" t="s">
        <v>14580</v>
      </c>
      <c r="G11822">
        <v>0.95412119066699996</v>
      </c>
    </row>
    <row r="11823" spans="1:7" x14ac:dyDescent="0.2">
      <c r="A11823" t="str">
        <f t="shared" si="1005"/>
        <v>PSMA1</v>
      </c>
      <c r="B11823" t="s">
        <v>291</v>
      </c>
      <c r="C11823">
        <v>14541616</v>
      </c>
      <c r="D11823" t="s">
        <v>8</v>
      </c>
      <c r="E11823">
        <v>23</v>
      </c>
      <c r="F11823" t="s">
        <v>14581</v>
      </c>
      <c r="G11823">
        <v>0.88316756117499995</v>
      </c>
    </row>
    <row r="11824" spans="1:7" x14ac:dyDescent="0.2">
      <c r="A11824" t="str">
        <f t="shared" si="1005"/>
        <v>PSMA1</v>
      </c>
      <c r="B11824" t="s">
        <v>291</v>
      </c>
      <c r="C11824">
        <v>14541716</v>
      </c>
      <c r="D11824" t="s">
        <v>3</v>
      </c>
      <c r="E11824">
        <v>23</v>
      </c>
      <c r="F11824" t="s">
        <v>14582</v>
      </c>
      <c r="G11824">
        <v>0.38426959998600002</v>
      </c>
    </row>
    <row r="11825" spans="1:7" x14ac:dyDescent="0.2">
      <c r="A11825" t="str">
        <f t="shared" si="1005"/>
        <v>PSMA1</v>
      </c>
      <c r="B11825" t="s">
        <v>291</v>
      </c>
      <c r="C11825">
        <v>14541599</v>
      </c>
      <c r="D11825" t="s">
        <v>3</v>
      </c>
      <c r="E11825">
        <v>24</v>
      </c>
      <c r="F11825" t="s">
        <v>14583</v>
      </c>
      <c r="G11825">
        <v>0.64107718862100005</v>
      </c>
    </row>
    <row r="11826" spans="1:7" x14ac:dyDescent="0.2">
      <c r="A11826" t="str">
        <f t="shared" si="1005"/>
        <v>PSMA1</v>
      </c>
      <c r="B11826" t="s">
        <v>291</v>
      </c>
      <c r="C11826">
        <v>14541649</v>
      </c>
      <c r="D11826" t="s">
        <v>3</v>
      </c>
      <c r="E11826">
        <v>23</v>
      </c>
      <c r="F11826" t="s">
        <v>14584</v>
      </c>
      <c r="G11826">
        <v>0.75440476807800005</v>
      </c>
    </row>
    <row r="11827" spans="1:7" x14ac:dyDescent="0.2">
      <c r="A11827" t="str">
        <f t="shared" si="1005"/>
        <v>PSMA1</v>
      </c>
      <c r="B11827" t="s">
        <v>291</v>
      </c>
      <c r="C11827">
        <v>14541815</v>
      </c>
      <c r="D11827" t="s">
        <v>3</v>
      </c>
      <c r="E11827">
        <v>23</v>
      </c>
      <c r="F11827" t="s">
        <v>14585</v>
      </c>
      <c r="G11827">
        <v>2.5954909088200001E-2</v>
      </c>
    </row>
    <row r="11828" spans="1:7" x14ac:dyDescent="0.2">
      <c r="A11828" t="str">
        <f t="shared" ref="A11828:A11837" si="1006">"PSMA2"</f>
        <v>PSMA2</v>
      </c>
      <c r="B11828" t="s">
        <v>2</v>
      </c>
      <c r="C11828">
        <v>42971702</v>
      </c>
      <c r="D11828" t="s">
        <v>8</v>
      </c>
      <c r="E11828">
        <v>22</v>
      </c>
      <c r="F11828" t="s">
        <v>14586</v>
      </c>
      <c r="G11828">
        <v>-8.5475829918499997E-4</v>
      </c>
    </row>
    <row r="11829" spans="1:7" x14ac:dyDescent="0.2">
      <c r="A11829" t="str">
        <f t="shared" si="1006"/>
        <v>PSMA2</v>
      </c>
      <c r="B11829" t="s">
        <v>2</v>
      </c>
      <c r="C11829">
        <v>42971647</v>
      </c>
      <c r="D11829" t="s">
        <v>8</v>
      </c>
      <c r="E11829">
        <v>24</v>
      </c>
      <c r="F11829" t="s">
        <v>14587</v>
      </c>
      <c r="G11829">
        <v>1.7291343102399999E-2</v>
      </c>
    </row>
    <row r="11830" spans="1:7" x14ac:dyDescent="0.2">
      <c r="A11830" t="str">
        <f t="shared" si="1006"/>
        <v>PSMA2</v>
      </c>
      <c r="B11830" t="s">
        <v>2</v>
      </c>
      <c r="C11830">
        <v>42971704</v>
      </c>
      <c r="D11830" t="s">
        <v>3</v>
      </c>
      <c r="E11830">
        <v>24</v>
      </c>
      <c r="F11830" t="s">
        <v>14588</v>
      </c>
      <c r="G11830">
        <v>0.49149222007900001</v>
      </c>
    </row>
    <row r="11831" spans="1:7" x14ac:dyDescent="0.2">
      <c r="A11831" t="str">
        <f t="shared" si="1006"/>
        <v>PSMA2</v>
      </c>
      <c r="B11831" t="s">
        <v>2</v>
      </c>
      <c r="C11831">
        <v>42971742</v>
      </c>
      <c r="D11831" t="s">
        <v>3</v>
      </c>
      <c r="E11831">
        <v>23</v>
      </c>
      <c r="F11831" t="s">
        <v>14589</v>
      </c>
      <c r="G11831">
        <v>1.2353763558499999</v>
      </c>
    </row>
    <row r="11832" spans="1:7" x14ac:dyDescent="0.2">
      <c r="A11832" t="str">
        <f t="shared" si="1006"/>
        <v>PSMA2</v>
      </c>
      <c r="B11832" t="s">
        <v>2</v>
      </c>
      <c r="C11832">
        <v>42971545</v>
      </c>
      <c r="D11832" t="s">
        <v>3</v>
      </c>
      <c r="E11832">
        <v>24</v>
      </c>
      <c r="F11832" t="s">
        <v>14590</v>
      </c>
      <c r="G11832">
        <v>0.48053044597900002</v>
      </c>
    </row>
    <row r="11833" spans="1:7" x14ac:dyDescent="0.2">
      <c r="A11833" t="str">
        <f t="shared" si="1006"/>
        <v>PSMA2</v>
      </c>
      <c r="B11833" t="s">
        <v>2</v>
      </c>
      <c r="C11833">
        <v>42971563</v>
      </c>
      <c r="D11833" t="s">
        <v>3</v>
      </c>
      <c r="E11833">
        <v>24</v>
      </c>
      <c r="F11833" t="s">
        <v>14591</v>
      </c>
      <c r="G11833">
        <v>0.127177227615</v>
      </c>
    </row>
    <row r="11834" spans="1:7" x14ac:dyDescent="0.2">
      <c r="A11834" t="str">
        <f t="shared" si="1006"/>
        <v>PSMA2</v>
      </c>
      <c r="B11834" t="s">
        <v>2</v>
      </c>
      <c r="C11834">
        <v>42971604</v>
      </c>
      <c r="D11834" t="s">
        <v>3</v>
      </c>
      <c r="E11834">
        <v>24</v>
      </c>
      <c r="F11834" t="s">
        <v>14592</v>
      </c>
      <c r="G11834">
        <v>2.04520807395E-2</v>
      </c>
    </row>
    <row r="11835" spans="1:7" x14ac:dyDescent="0.2">
      <c r="A11835" t="str">
        <f t="shared" si="1006"/>
        <v>PSMA2</v>
      </c>
      <c r="B11835" t="s">
        <v>2</v>
      </c>
      <c r="C11835">
        <v>42971618</v>
      </c>
      <c r="D11835" t="s">
        <v>3</v>
      </c>
      <c r="E11835">
        <v>23</v>
      </c>
      <c r="F11835" t="s">
        <v>14593</v>
      </c>
      <c r="G11835">
        <v>-9.1343272134200001E-2</v>
      </c>
    </row>
    <row r="11836" spans="1:7" x14ac:dyDescent="0.2">
      <c r="A11836" t="str">
        <f t="shared" si="1006"/>
        <v>PSMA2</v>
      </c>
      <c r="B11836" t="s">
        <v>2</v>
      </c>
      <c r="C11836">
        <v>42971562</v>
      </c>
      <c r="D11836" t="s">
        <v>8</v>
      </c>
      <c r="E11836">
        <v>24</v>
      </c>
      <c r="F11836" t="s">
        <v>14594</v>
      </c>
      <c r="G11836">
        <v>0.96426538946999996</v>
      </c>
    </row>
    <row r="11837" spans="1:7" x14ac:dyDescent="0.2">
      <c r="A11837" t="str">
        <f t="shared" si="1006"/>
        <v>PSMA2</v>
      </c>
      <c r="B11837" t="s">
        <v>2</v>
      </c>
      <c r="C11837">
        <v>42971715</v>
      </c>
      <c r="D11837" t="s">
        <v>3</v>
      </c>
      <c r="E11837">
        <v>23</v>
      </c>
      <c r="F11837" t="s">
        <v>14595</v>
      </c>
      <c r="G11837">
        <v>0.80035825468300004</v>
      </c>
    </row>
    <row r="11838" spans="1:7" x14ac:dyDescent="0.2">
      <c r="A11838" t="str">
        <f t="shared" ref="A11838:A11853" si="1007">"PSMA3"</f>
        <v>PSMA3</v>
      </c>
      <c r="B11838" t="s">
        <v>86</v>
      </c>
      <c r="C11838">
        <v>58711575</v>
      </c>
      <c r="D11838" t="s">
        <v>3</v>
      </c>
      <c r="E11838">
        <v>24</v>
      </c>
      <c r="F11838" t="s">
        <v>14596</v>
      </c>
      <c r="G11838">
        <v>0.45018652918899998</v>
      </c>
    </row>
    <row r="11839" spans="1:7" x14ac:dyDescent="0.2">
      <c r="A11839" t="str">
        <f t="shared" si="1007"/>
        <v>PSMA3</v>
      </c>
      <c r="B11839" t="s">
        <v>86</v>
      </c>
      <c r="C11839">
        <v>58711628</v>
      </c>
      <c r="D11839" t="s">
        <v>8</v>
      </c>
      <c r="E11839">
        <v>24</v>
      </c>
      <c r="F11839" t="s">
        <v>14597</v>
      </c>
      <c r="G11839">
        <v>0.676948159961</v>
      </c>
    </row>
    <row r="11840" spans="1:7" x14ac:dyDescent="0.2">
      <c r="A11840" t="str">
        <f t="shared" si="1007"/>
        <v>PSMA3</v>
      </c>
      <c r="B11840" t="s">
        <v>86</v>
      </c>
      <c r="C11840">
        <v>58711554</v>
      </c>
      <c r="D11840" t="s">
        <v>3</v>
      </c>
      <c r="E11840">
        <v>23</v>
      </c>
      <c r="F11840" t="s">
        <v>14598</v>
      </c>
      <c r="G11840">
        <v>4.99302092766E-3</v>
      </c>
    </row>
    <row r="11841" spans="1:7" x14ac:dyDescent="0.2">
      <c r="A11841" t="str">
        <f t="shared" si="1007"/>
        <v>PSMA3</v>
      </c>
      <c r="B11841" t="s">
        <v>86</v>
      </c>
      <c r="C11841">
        <v>58711745</v>
      </c>
      <c r="D11841" t="s">
        <v>3</v>
      </c>
      <c r="E11841">
        <v>24</v>
      </c>
      <c r="F11841" t="s">
        <v>14599</v>
      </c>
      <c r="G11841">
        <v>0.41541581787699999</v>
      </c>
    </row>
    <row r="11842" spans="1:7" x14ac:dyDescent="0.2">
      <c r="A11842" t="str">
        <f t="shared" si="1007"/>
        <v>PSMA3</v>
      </c>
      <c r="B11842" t="s">
        <v>86</v>
      </c>
      <c r="C11842">
        <v>58711764</v>
      </c>
      <c r="D11842" t="s">
        <v>3</v>
      </c>
      <c r="E11842">
        <v>24</v>
      </c>
      <c r="F11842" t="s">
        <v>14600</v>
      </c>
      <c r="G11842">
        <v>8.2790086963900004E-3</v>
      </c>
    </row>
    <row r="11843" spans="1:7" x14ac:dyDescent="0.2">
      <c r="A11843" t="str">
        <f t="shared" si="1007"/>
        <v>PSMA3</v>
      </c>
      <c r="B11843" t="s">
        <v>86</v>
      </c>
      <c r="C11843">
        <v>58711552</v>
      </c>
      <c r="D11843" t="s">
        <v>8</v>
      </c>
      <c r="E11843">
        <v>24</v>
      </c>
      <c r="F11843" t="s">
        <v>14601</v>
      </c>
      <c r="G11843">
        <v>2.9756793491500001E-2</v>
      </c>
    </row>
    <row r="11844" spans="1:7" x14ac:dyDescent="0.2">
      <c r="A11844" t="str">
        <f t="shared" si="1007"/>
        <v>PSMA3</v>
      </c>
      <c r="B11844" t="s">
        <v>86</v>
      </c>
      <c r="C11844">
        <v>58711601</v>
      </c>
      <c r="D11844" t="s">
        <v>8</v>
      </c>
      <c r="E11844">
        <v>22</v>
      </c>
      <c r="F11844" t="s">
        <v>14602</v>
      </c>
      <c r="G11844">
        <v>1.32526613367</v>
      </c>
    </row>
    <row r="11845" spans="1:7" x14ac:dyDescent="0.2">
      <c r="A11845" t="str">
        <f t="shared" si="1007"/>
        <v>PSMA3</v>
      </c>
      <c r="B11845" t="s">
        <v>86</v>
      </c>
      <c r="C11845">
        <v>58711627</v>
      </c>
      <c r="D11845" t="s">
        <v>8</v>
      </c>
      <c r="E11845">
        <v>23</v>
      </c>
      <c r="F11845" t="s">
        <v>14603</v>
      </c>
      <c r="G11845">
        <v>0.95659251453799998</v>
      </c>
    </row>
    <row r="11846" spans="1:7" x14ac:dyDescent="0.2">
      <c r="A11846" t="str">
        <f t="shared" si="1007"/>
        <v>PSMA3</v>
      </c>
      <c r="B11846" t="s">
        <v>86</v>
      </c>
      <c r="C11846">
        <v>58711678</v>
      </c>
      <c r="D11846" t="s">
        <v>8</v>
      </c>
      <c r="E11846">
        <v>23</v>
      </c>
      <c r="F11846" t="s">
        <v>14604</v>
      </c>
      <c r="G11846">
        <v>0.37615955458599998</v>
      </c>
    </row>
    <row r="11847" spans="1:7" x14ac:dyDescent="0.2">
      <c r="A11847" t="str">
        <f t="shared" si="1007"/>
        <v>PSMA3</v>
      </c>
      <c r="B11847" t="s">
        <v>86</v>
      </c>
      <c r="C11847">
        <v>58711735</v>
      </c>
      <c r="D11847" t="s">
        <v>8</v>
      </c>
      <c r="E11847">
        <v>23</v>
      </c>
      <c r="F11847" t="s">
        <v>14605</v>
      </c>
      <c r="G11847">
        <v>0.12257850991700001</v>
      </c>
    </row>
    <row r="11848" spans="1:7" x14ac:dyDescent="0.2">
      <c r="A11848" t="str">
        <f t="shared" si="1007"/>
        <v>PSMA3</v>
      </c>
      <c r="B11848" t="s">
        <v>86</v>
      </c>
      <c r="C11848">
        <v>58711775</v>
      </c>
      <c r="D11848" t="s">
        <v>8</v>
      </c>
      <c r="E11848">
        <v>24</v>
      </c>
      <c r="F11848" t="s">
        <v>14606</v>
      </c>
      <c r="G11848">
        <v>0.71814135178899996</v>
      </c>
    </row>
    <row r="11849" spans="1:7" x14ac:dyDescent="0.2">
      <c r="A11849" t="str">
        <f t="shared" si="1007"/>
        <v>PSMA3</v>
      </c>
      <c r="B11849" t="s">
        <v>86</v>
      </c>
      <c r="C11849">
        <v>58711797</v>
      </c>
      <c r="D11849" t="s">
        <v>8</v>
      </c>
      <c r="E11849">
        <v>23</v>
      </c>
      <c r="F11849" t="s">
        <v>14607</v>
      </c>
      <c r="G11849">
        <v>0.114678849981</v>
      </c>
    </row>
    <row r="11850" spans="1:7" x14ac:dyDescent="0.2">
      <c r="A11850" t="str">
        <f t="shared" si="1007"/>
        <v>PSMA3</v>
      </c>
      <c r="B11850" t="s">
        <v>86</v>
      </c>
      <c r="C11850">
        <v>58711815</v>
      </c>
      <c r="D11850" t="s">
        <v>3</v>
      </c>
      <c r="E11850">
        <v>23</v>
      </c>
      <c r="F11850" t="s">
        <v>14608</v>
      </c>
      <c r="G11850">
        <v>0.71013677397599995</v>
      </c>
    </row>
    <row r="11851" spans="1:7" x14ac:dyDescent="0.2">
      <c r="A11851" t="str">
        <f t="shared" si="1007"/>
        <v>PSMA3</v>
      </c>
      <c r="B11851" t="s">
        <v>86</v>
      </c>
      <c r="C11851">
        <v>58711829</v>
      </c>
      <c r="D11851" t="s">
        <v>8</v>
      </c>
      <c r="E11851">
        <v>23</v>
      </c>
      <c r="F11851" t="s">
        <v>14609</v>
      </c>
      <c r="G11851">
        <v>8.5345262548699993E-2</v>
      </c>
    </row>
    <row r="11852" spans="1:7" x14ac:dyDescent="0.2">
      <c r="A11852" t="str">
        <f t="shared" si="1007"/>
        <v>PSMA3</v>
      </c>
      <c r="B11852" t="s">
        <v>86</v>
      </c>
      <c r="C11852">
        <v>58711651</v>
      </c>
      <c r="D11852" t="s">
        <v>8</v>
      </c>
      <c r="E11852">
        <v>24</v>
      </c>
      <c r="F11852" t="s">
        <v>14610</v>
      </c>
      <c r="G11852">
        <v>0.17350785479299999</v>
      </c>
    </row>
    <row r="11853" spans="1:7" x14ac:dyDescent="0.2">
      <c r="A11853" t="str">
        <f t="shared" si="1007"/>
        <v>PSMA3</v>
      </c>
      <c r="B11853" t="s">
        <v>86</v>
      </c>
      <c r="C11853">
        <v>58711774</v>
      </c>
      <c r="D11853" t="s">
        <v>8</v>
      </c>
      <c r="E11853">
        <v>23</v>
      </c>
      <c r="F11853" t="s">
        <v>14611</v>
      </c>
      <c r="G11853">
        <v>5.4717770748099998E-2</v>
      </c>
    </row>
    <row r="11854" spans="1:7" x14ac:dyDescent="0.2">
      <c r="A11854" t="str">
        <f t="shared" ref="A11854:A11863" si="1008">"PSMA4"</f>
        <v>PSMA4</v>
      </c>
      <c r="B11854" t="s">
        <v>514</v>
      </c>
      <c r="C11854">
        <v>78832938</v>
      </c>
      <c r="D11854" t="s">
        <v>8</v>
      </c>
      <c r="E11854">
        <v>23</v>
      </c>
      <c r="F11854" t="s">
        <v>14612</v>
      </c>
      <c r="G11854">
        <v>1.2813541620999999E-2</v>
      </c>
    </row>
    <row r="11855" spans="1:7" x14ac:dyDescent="0.2">
      <c r="A11855" t="str">
        <f t="shared" si="1008"/>
        <v>PSMA4</v>
      </c>
      <c r="B11855" t="s">
        <v>514</v>
      </c>
      <c r="C11855">
        <v>78832805</v>
      </c>
      <c r="D11855" t="s">
        <v>8</v>
      </c>
      <c r="E11855">
        <v>24</v>
      </c>
      <c r="F11855" t="s">
        <v>14613</v>
      </c>
      <c r="G11855">
        <v>0.43655550752799999</v>
      </c>
    </row>
    <row r="11856" spans="1:7" x14ac:dyDescent="0.2">
      <c r="A11856" t="str">
        <f t="shared" si="1008"/>
        <v>PSMA4</v>
      </c>
      <c r="B11856" t="s">
        <v>514</v>
      </c>
      <c r="C11856">
        <v>78832782</v>
      </c>
      <c r="D11856" t="s">
        <v>8</v>
      </c>
      <c r="E11856">
        <v>23</v>
      </c>
      <c r="F11856" t="s">
        <v>14614</v>
      </c>
      <c r="G11856">
        <v>-1.2688369283800001E-2</v>
      </c>
    </row>
    <row r="11857" spans="1:7" x14ac:dyDescent="0.2">
      <c r="A11857" t="str">
        <f t="shared" si="1008"/>
        <v>PSMA4</v>
      </c>
      <c r="B11857" t="s">
        <v>514</v>
      </c>
      <c r="C11857">
        <v>78832989</v>
      </c>
      <c r="D11857" t="s">
        <v>3</v>
      </c>
      <c r="E11857">
        <v>24</v>
      </c>
      <c r="F11857" t="s">
        <v>14615</v>
      </c>
      <c r="G11857">
        <v>0.20201622104899999</v>
      </c>
    </row>
    <row r="11858" spans="1:7" x14ac:dyDescent="0.2">
      <c r="A11858" t="str">
        <f t="shared" si="1008"/>
        <v>PSMA4</v>
      </c>
      <c r="B11858" t="s">
        <v>514</v>
      </c>
      <c r="C11858">
        <v>78832926</v>
      </c>
      <c r="D11858" t="s">
        <v>3</v>
      </c>
      <c r="E11858">
        <v>22</v>
      </c>
      <c r="F11858" t="s">
        <v>14616</v>
      </c>
      <c r="G11858">
        <v>-1.43477826844E-2</v>
      </c>
    </row>
    <row r="11859" spans="1:7" x14ac:dyDescent="0.2">
      <c r="A11859" t="str">
        <f t="shared" si="1008"/>
        <v>PSMA4</v>
      </c>
      <c r="B11859" t="s">
        <v>514</v>
      </c>
      <c r="C11859">
        <v>78832833</v>
      </c>
      <c r="D11859" t="s">
        <v>8</v>
      </c>
      <c r="E11859">
        <v>23</v>
      </c>
      <c r="F11859" t="s">
        <v>14617</v>
      </c>
      <c r="G11859">
        <v>0.95127226058600001</v>
      </c>
    </row>
    <row r="11860" spans="1:7" x14ac:dyDescent="0.2">
      <c r="A11860" t="str">
        <f t="shared" si="1008"/>
        <v>PSMA4</v>
      </c>
      <c r="B11860" t="s">
        <v>514</v>
      </c>
      <c r="C11860">
        <v>78832818</v>
      </c>
      <c r="D11860" t="s">
        <v>8</v>
      </c>
      <c r="E11860">
        <v>23</v>
      </c>
      <c r="F11860" t="s">
        <v>14618</v>
      </c>
      <c r="G11860">
        <v>1.61217223189</v>
      </c>
    </row>
    <row r="11861" spans="1:7" x14ac:dyDescent="0.2">
      <c r="A11861" t="str">
        <f t="shared" si="1008"/>
        <v>PSMA4</v>
      </c>
      <c r="B11861" t="s">
        <v>514</v>
      </c>
      <c r="C11861">
        <v>78832752</v>
      </c>
      <c r="D11861" t="s">
        <v>3</v>
      </c>
      <c r="E11861">
        <v>24</v>
      </c>
      <c r="F11861" t="s">
        <v>14619</v>
      </c>
      <c r="G11861">
        <v>4.2633356071899997E-3</v>
      </c>
    </row>
    <row r="11862" spans="1:7" x14ac:dyDescent="0.2">
      <c r="A11862" t="str">
        <f t="shared" si="1008"/>
        <v>PSMA4</v>
      </c>
      <c r="B11862" t="s">
        <v>514</v>
      </c>
      <c r="C11862">
        <v>78832895</v>
      </c>
      <c r="D11862" t="s">
        <v>3</v>
      </c>
      <c r="E11862">
        <v>24</v>
      </c>
      <c r="F11862" t="s">
        <v>14620</v>
      </c>
      <c r="G11862">
        <v>0.16132179182699999</v>
      </c>
    </row>
    <row r="11863" spans="1:7" x14ac:dyDescent="0.2">
      <c r="A11863" t="str">
        <f t="shared" si="1008"/>
        <v>PSMA4</v>
      </c>
      <c r="B11863" t="s">
        <v>514</v>
      </c>
      <c r="C11863">
        <v>78832904</v>
      </c>
      <c r="D11863" t="s">
        <v>3</v>
      </c>
      <c r="E11863">
        <v>23</v>
      </c>
      <c r="F11863" t="s">
        <v>14621</v>
      </c>
      <c r="G11863">
        <v>-1.7222829443999998E-2</v>
      </c>
    </row>
    <row r="11864" spans="1:7" x14ac:dyDescent="0.2">
      <c r="A11864" t="str">
        <f t="shared" ref="A11864:A11873" si="1009">"PSMA5"</f>
        <v>PSMA5</v>
      </c>
      <c r="B11864" t="s">
        <v>35</v>
      </c>
      <c r="C11864">
        <v>109968780</v>
      </c>
      <c r="D11864" t="s">
        <v>3</v>
      </c>
      <c r="E11864">
        <v>23</v>
      </c>
      <c r="F11864" t="s">
        <v>14622</v>
      </c>
      <c r="G11864">
        <v>0.347579695134</v>
      </c>
    </row>
    <row r="11865" spans="1:7" x14ac:dyDescent="0.2">
      <c r="A11865" t="str">
        <f t="shared" si="1009"/>
        <v>PSMA5</v>
      </c>
      <c r="B11865" t="s">
        <v>35</v>
      </c>
      <c r="C11865">
        <v>109968713</v>
      </c>
      <c r="D11865" t="s">
        <v>3</v>
      </c>
      <c r="E11865">
        <v>24</v>
      </c>
      <c r="F11865" t="s">
        <v>14623</v>
      </c>
      <c r="G11865">
        <v>0.61061052437100005</v>
      </c>
    </row>
    <row r="11866" spans="1:7" x14ac:dyDescent="0.2">
      <c r="A11866" t="str">
        <f t="shared" si="1009"/>
        <v>PSMA5</v>
      </c>
      <c r="B11866" t="s">
        <v>35</v>
      </c>
      <c r="C11866">
        <v>109968958</v>
      </c>
      <c r="D11866" t="s">
        <v>8</v>
      </c>
      <c r="E11866">
        <v>24</v>
      </c>
      <c r="F11866" t="s">
        <v>14624</v>
      </c>
      <c r="G11866">
        <v>0.14241650685400001</v>
      </c>
    </row>
    <row r="11867" spans="1:7" x14ac:dyDescent="0.2">
      <c r="A11867" t="str">
        <f t="shared" si="1009"/>
        <v>PSMA5</v>
      </c>
      <c r="B11867" t="s">
        <v>35</v>
      </c>
      <c r="C11867">
        <v>109968940</v>
      </c>
      <c r="D11867" t="s">
        <v>8</v>
      </c>
      <c r="E11867">
        <v>21</v>
      </c>
      <c r="F11867" t="s">
        <v>14625</v>
      </c>
      <c r="G11867">
        <v>0.78438025416400003</v>
      </c>
    </row>
    <row r="11868" spans="1:7" x14ac:dyDescent="0.2">
      <c r="A11868" t="str">
        <f t="shared" si="1009"/>
        <v>PSMA5</v>
      </c>
      <c r="B11868" t="s">
        <v>35</v>
      </c>
      <c r="C11868">
        <v>109968753</v>
      </c>
      <c r="D11868" t="s">
        <v>8</v>
      </c>
      <c r="E11868">
        <v>24</v>
      </c>
      <c r="F11868" t="s">
        <v>14626</v>
      </c>
      <c r="G11868">
        <v>0.76175286712800006</v>
      </c>
    </row>
    <row r="11869" spans="1:7" x14ac:dyDescent="0.2">
      <c r="A11869" t="str">
        <f t="shared" si="1009"/>
        <v>PSMA5</v>
      </c>
      <c r="B11869" t="s">
        <v>35</v>
      </c>
      <c r="C11869">
        <v>109968886</v>
      </c>
      <c r="D11869" t="s">
        <v>3</v>
      </c>
      <c r="E11869">
        <v>24</v>
      </c>
      <c r="F11869" t="s">
        <v>14627</v>
      </c>
      <c r="G11869">
        <v>3.5379222603400002E-3</v>
      </c>
    </row>
    <row r="11870" spans="1:7" x14ac:dyDescent="0.2">
      <c r="A11870" t="str">
        <f t="shared" si="1009"/>
        <v>PSMA5</v>
      </c>
      <c r="B11870" t="s">
        <v>35</v>
      </c>
      <c r="C11870">
        <v>109968801</v>
      </c>
      <c r="D11870" t="s">
        <v>3</v>
      </c>
      <c r="E11870">
        <v>24</v>
      </c>
      <c r="F11870" t="s">
        <v>14628</v>
      </c>
      <c r="G11870">
        <v>4.6372105572700002E-2</v>
      </c>
    </row>
    <row r="11871" spans="1:7" x14ac:dyDescent="0.2">
      <c r="A11871" t="str">
        <f t="shared" si="1009"/>
        <v>PSMA5</v>
      </c>
      <c r="B11871" t="s">
        <v>35</v>
      </c>
      <c r="C11871">
        <v>109968835</v>
      </c>
      <c r="D11871" t="s">
        <v>3</v>
      </c>
      <c r="E11871">
        <v>23</v>
      </c>
      <c r="F11871" t="s">
        <v>14629</v>
      </c>
      <c r="G11871">
        <v>0.41417853913199998</v>
      </c>
    </row>
    <row r="11872" spans="1:7" x14ac:dyDescent="0.2">
      <c r="A11872" t="str">
        <f t="shared" si="1009"/>
        <v>PSMA5</v>
      </c>
      <c r="B11872" t="s">
        <v>35</v>
      </c>
      <c r="C11872">
        <v>109968996</v>
      </c>
      <c r="D11872" t="s">
        <v>3</v>
      </c>
      <c r="E11872">
        <v>22</v>
      </c>
      <c r="F11872" t="s">
        <v>14630</v>
      </c>
      <c r="G11872">
        <v>1.45386687871</v>
      </c>
    </row>
    <row r="11873" spans="1:7" x14ac:dyDescent="0.2">
      <c r="A11873" t="str">
        <f t="shared" si="1009"/>
        <v>PSMA5</v>
      </c>
      <c r="B11873" t="s">
        <v>35</v>
      </c>
      <c r="C11873">
        <v>109968871</v>
      </c>
      <c r="D11873" t="s">
        <v>3</v>
      </c>
      <c r="E11873">
        <v>24</v>
      </c>
      <c r="F11873" t="s">
        <v>14631</v>
      </c>
      <c r="G11873">
        <v>1.6301830141199999E-2</v>
      </c>
    </row>
    <row r="11874" spans="1:7" x14ac:dyDescent="0.2">
      <c r="A11874" t="str">
        <f t="shared" ref="A11874:A11883" si="1010">"PSMA6"</f>
        <v>PSMA6</v>
      </c>
      <c r="B11874" t="s">
        <v>86</v>
      </c>
      <c r="C11874">
        <v>35761849</v>
      </c>
      <c r="D11874" t="s">
        <v>8</v>
      </c>
      <c r="E11874">
        <v>24</v>
      </c>
      <c r="F11874" t="s">
        <v>14632</v>
      </c>
      <c r="G11874">
        <v>3.2487698999100001E-3</v>
      </c>
    </row>
    <row r="11875" spans="1:7" x14ac:dyDescent="0.2">
      <c r="A11875" t="str">
        <f t="shared" si="1010"/>
        <v>PSMA6</v>
      </c>
      <c r="B11875" t="s">
        <v>86</v>
      </c>
      <c r="C11875">
        <v>35761832</v>
      </c>
      <c r="D11875" t="s">
        <v>8</v>
      </c>
      <c r="E11875">
        <v>23</v>
      </c>
      <c r="F11875" t="s">
        <v>14633</v>
      </c>
      <c r="G11875">
        <v>1.56155971229</v>
      </c>
    </row>
    <row r="11876" spans="1:7" x14ac:dyDescent="0.2">
      <c r="A11876" t="str">
        <f t="shared" si="1010"/>
        <v>PSMA6</v>
      </c>
      <c r="B11876" t="s">
        <v>86</v>
      </c>
      <c r="C11876">
        <v>35761783</v>
      </c>
      <c r="D11876" t="s">
        <v>8</v>
      </c>
      <c r="E11876">
        <v>24</v>
      </c>
      <c r="F11876" t="s">
        <v>14634</v>
      </c>
      <c r="G11876">
        <v>0.14252553581800001</v>
      </c>
    </row>
    <row r="11877" spans="1:7" x14ac:dyDescent="0.2">
      <c r="A11877" t="str">
        <f t="shared" si="1010"/>
        <v>PSMA6</v>
      </c>
      <c r="B11877" t="s">
        <v>86</v>
      </c>
      <c r="C11877">
        <v>35761806</v>
      </c>
      <c r="D11877" t="s">
        <v>8</v>
      </c>
      <c r="E11877">
        <v>24</v>
      </c>
      <c r="F11877" t="s">
        <v>14635</v>
      </c>
      <c r="G11877">
        <v>0.58360113570899996</v>
      </c>
    </row>
    <row r="11878" spans="1:7" x14ac:dyDescent="0.2">
      <c r="A11878" t="str">
        <f t="shared" si="1010"/>
        <v>PSMA6</v>
      </c>
      <c r="B11878" t="s">
        <v>86</v>
      </c>
      <c r="C11878">
        <v>35761611</v>
      </c>
      <c r="D11878" t="s">
        <v>8</v>
      </c>
      <c r="E11878">
        <v>24</v>
      </c>
      <c r="F11878" t="s">
        <v>14636</v>
      </c>
      <c r="G11878">
        <v>-6.7835502241699999E-2</v>
      </c>
    </row>
    <row r="11879" spans="1:7" x14ac:dyDescent="0.2">
      <c r="A11879" t="str">
        <f t="shared" si="1010"/>
        <v>PSMA6</v>
      </c>
      <c r="B11879" t="s">
        <v>86</v>
      </c>
      <c r="C11879">
        <v>35761588</v>
      </c>
      <c r="D11879" t="s">
        <v>8</v>
      </c>
      <c r="E11879">
        <v>24</v>
      </c>
      <c r="F11879" t="s">
        <v>14637</v>
      </c>
      <c r="G11879">
        <v>0.13339024584</v>
      </c>
    </row>
    <row r="11880" spans="1:7" x14ac:dyDescent="0.2">
      <c r="A11880" t="str">
        <f t="shared" si="1010"/>
        <v>PSMA6</v>
      </c>
      <c r="B11880" t="s">
        <v>86</v>
      </c>
      <c r="C11880">
        <v>35761834</v>
      </c>
      <c r="D11880" t="s">
        <v>3</v>
      </c>
      <c r="E11880">
        <v>24</v>
      </c>
      <c r="F11880" t="s">
        <v>14638</v>
      </c>
      <c r="G11880">
        <v>-5.91402513959E-3</v>
      </c>
    </row>
    <row r="11881" spans="1:7" x14ac:dyDescent="0.2">
      <c r="A11881" t="str">
        <f t="shared" si="1010"/>
        <v>PSMA6</v>
      </c>
      <c r="B11881" t="s">
        <v>86</v>
      </c>
      <c r="C11881">
        <v>35761787</v>
      </c>
      <c r="D11881" t="s">
        <v>3</v>
      </c>
      <c r="E11881">
        <v>23</v>
      </c>
      <c r="F11881" t="s">
        <v>14639</v>
      </c>
      <c r="G11881">
        <v>0.224268232516</v>
      </c>
    </row>
    <row r="11882" spans="1:7" x14ac:dyDescent="0.2">
      <c r="A11882" t="str">
        <f t="shared" si="1010"/>
        <v>PSMA6</v>
      </c>
      <c r="B11882" t="s">
        <v>86</v>
      </c>
      <c r="C11882">
        <v>35761797</v>
      </c>
      <c r="D11882" t="s">
        <v>3</v>
      </c>
      <c r="E11882">
        <v>24</v>
      </c>
      <c r="F11882" t="s">
        <v>14640</v>
      </c>
      <c r="G11882">
        <v>0.204279255849</v>
      </c>
    </row>
    <row r="11883" spans="1:7" x14ac:dyDescent="0.2">
      <c r="A11883" t="str">
        <f t="shared" si="1010"/>
        <v>PSMA6</v>
      </c>
      <c r="B11883" t="s">
        <v>86</v>
      </c>
      <c r="C11883">
        <v>35761758</v>
      </c>
      <c r="D11883" t="s">
        <v>8</v>
      </c>
      <c r="E11883">
        <v>23</v>
      </c>
      <c r="F11883" t="s">
        <v>14641</v>
      </c>
      <c r="G11883">
        <v>0.854839152002</v>
      </c>
    </row>
    <row r="11884" spans="1:7" x14ac:dyDescent="0.2">
      <c r="A11884" t="str">
        <f t="shared" ref="A11884:A11899" si="1011">"PSMA7"</f>
        <v>PSMA7</v>
      </c>
      <c r="B11884" t="s">
        <v>352</v>
      </c>
      <c r="C11884">
        <v>60718342</v>
      </c>
      <c r="D11884" t="s">
        <v>8</v>
      </c>
      <c r="E11884">
        <v>23</v>
      </c>
      <c r="F11884" t="s">
        <v>14642</v>
      </c>
      <c r="G11884">
        <v>0.70096323009799999</v>
      </c>
    </row>
    <row r="11885" spans="1:7" x14ac:dyDescent="0.2">
      <c r="A11885" t="str">
        <f t="shared" si="1011"/>
        <v>PSMA7</v>
      </c>
      <c r="B11885" t="s">
        <v>352</v>
      </c>
      <c r="C11885">
        <v>60718388</v>
      </c>
      <c r="D11885" t="s">
        <v>3</v>
      </c>
      <c r="E11885">
        <v>23</v>
      </c>
      <c r="F11885" t="s">
        <v>14643</v>
      </c>
      <c r="G11885">
        <v>0.35030304487699998</v>
      </c>
    </row>
    <row r="11886" spans="1:7" x14ac:dyDescent="0.2">
      <c r="A11886" t="str">
        <f t="shared" si="1011"/>
        <v>PSMA7</v>
      </c>
      <c r="B11886" t="s">
        <v>352</v>
      </c>
      <c r="C11886">
        <v>60718443</v>
      </c>
      <c r="D11886" t="s">
        <v>3</v>
      </c>
      <c r="E11886">
        <v>24</v>
      </c>
      <c r="F11886" t="s">
        <v>14644</v>
      </c>
      <c r="G11886">
        <v>0.25212283633600002</v>
      </c>
    </row>
    <row r="11887" spans="1:7" x14ac:dyDescent="0.2">
      <c r="A11887" t="str">
        <f t="shared" si="1011"/>
        <v>PSMA7</v>
      </c>
      <c r="B11887" t="s">
        <v>352</v>
      </c>
      <c r="C11887">
        <v>60718459</v>
      </c>
      <c r="D11887" t="s">
        <v>3</v>
      </c>
      <c r="E11887">
        <v>23</v>
      </c>
      <c r="F11887" t="s">
        <v>14645</v>
      </c>
      <c r="G11887">
        <v>0.55858298691800001</v>
      </c>
    </row>
    <row r="11888" spans="1:7" x14ac:dyDescent="0.2">
      <c r="A11888" t="str">
        <f t="shared" si="1011"/>
        <v>PSMA7</v>
      </c>
      <c r="B11888" t="s">
        <v>352</v>
      </c>
      <c r="C11888">
        <v>60718486</v>
      </c>
      <c r="D11888" t="s">
        <v>3</v>
      </c>
      <c r="E11888">
        <v>22</v>
      </c>
      <c r="F11888" t="s">
        <v>14646</v>
      </c>
      <c r="G11888">
        <v>0.97821620661499997</v>
      </c>
    </row>
    <row r="11889" spans="1:7" x14ac:dyDescent="0.2">
      <c r="A11889" t="str">
        <f t="shared" si="1011"/>
        <v>PSMA7</v>
      </c>
      <c r="B11889" t="s">
        <v>352</v>
      </c>
      <c r="C11889">
        <v>60718267</v>
      </c>
      <c r="D11889" t="s">
        <v>8</v>
      </c>
      <c r="E11889">
        <v>24</v>
      </c>
      <c r="F11889" t="s">
        <v>14647</v>
      </c>
      <c r="G11889">
        <v>1.1407517810100001</v>
      </c>
    </row>
    <row r="11890" spans="1:7" x14ac:dyDescent="0.2">
      <c r="A11890" t="str">
        <f t="shared" si="1011"/>
        <v>PSMA7</v>
      </c>
      <c r="B11890" t="s">
        <v>352</v>
      </c>
      <c r="C11890">
        <v>60718363</v>
      </c>
      <c r="D11890" t="s">
        <v>8</v>
      </c>
      <c r="E11890">
        <v>23</v>
      </c>
      <c r="F11890" t="s">
        <v>14648</v>
      </c>
      <c r="G11890">
        <v>0.88103201237399997</v>
      </c>
    </row>
    <row r="11891" spans="1:7" x14ac:dyDescent="0.2">
      <c r="A11891" t="str">
        <f t="shared" si="1011"/>
        <v>PSMA7</v>
      </c>
      <c r="B11891" t="s">
        <v>352</v>
      </c>
      <c r="C11891">
        <v>60718373</v>
      </c>
      <c r="D11891" t="s">
        <v>8</v>
      </c>
      <c r="E11891">
        <v>24</v>
      </c>
      <c r="F11891" t="s">
        <v>14649</v>
      </c>
      <c r="G11891">
        <v>0.40803433888399998</v>
      </c>
    </row>
    <row r="11892" spans="1:7" x14ac:dyDescent="0.2">
      <c r="A11892" t="str">
        <f t="shared" si="1011"/>
        <v>PSMA7</v>
      </c>
      <c r="B11892" t="s">
        <v>352</v>
      </c>
      <c r="C11892">
        <v>60718336</v>
      </c>
      <c r="D11892" t="s">
        <v>8</v>
      </c>
      <c r="E11892">
        <v>24</v>
      </c>
      <c r="F11892" t="s">
        <v>14650</v>
      </c>
      <c r="G11892">
        <v>0.43784467535100002</v>
      </c>
    </row>
    <row r="11893" spans="1:7" x14ac:dyDescent="0.2">
      <c r="A11893" t="str">
        <f t="shared" si="1011"/>
        <v>PSMA7</v>
      </c>
      <c r="B11893" t="s">
        <v>352</v>
      </c>
      <c r="C11893">
        <v>60718317</v>
      </c>
      <c r="D11893" t="s">
        <v>8</v>
      </c>
      <c r="E11893">
        <v>24</v>
      </c>
      <c r="F11893" t="s">
        <v>14651</v>
      </c>
      <c r="G11893">
        <v>0.18683191427900001</v>
      </c>
    </row>
    <row r="11894" spans="1:7" x14ac:dyDescent="0.2">
      <c r="A11894" t="str">
        <f t="shared" si="1011"/>
        <v>PSMA7</v>
      </c>
      <c r="B11894" t="s">
        <v>352</v>
      </c>
      <c r="C11894">
        <v>60718308</v>
      </c>
      <c r="D11894" t="s">
        <v>8</v>
      </c>
      <c r="E11894">
        <v>24</v>
      </c>
      <c r="F11894" t="s">
        <v>14652</v>
      </c>
      <c r="G11894">
        <v>0.18383188189399999</v>
      </c>
    </row>
    <row r="11895" spans="1:7" x14ac:dyDescent="0.2">
      <c r="A11895" t="str">
        <f t="shared" si="1011"/>
        <v>PSMA7</v>
      </c>
      <c r="B11895" t="s">
        <v>352</v>
      </c>
      <c r="C11895">
        <v>60718427</v>
      </c>
      <c r="D11895" t="s">
        <v>3</v>
      </c>
      <c r="E11895">
        <v>23</v>
      </c>
      <c r="F11895" t="s">
        <v>14653</v>
      </c>
      <c r="G11895">
        <v>0.77958937723599997</v>
      </c>
    </row>
    <row r="11896" spans="1:7" x14ac:dyDescent="0.2">
      <c r="A11896" t="str">
        <f t="shared" si="1011"/>
        <v>PSMA7</v>
      </c>
      <c r="B11896" t="s">
        <v>352</v>
      </c>
      <c r="C11896">
        <v>60718385</v>
      </c>
      <c r="D11896" t="s">
        <v>3</v>
      </c>
      <c r="E11896">
        <v>22</v>
      </c>
      <c r="F11896" t="s">
        <v>14654</v>
      </c>
      <c r="G11896">
        <v>1.7625531679800001E-2</v>
      </c>
    </row>
    <row r="11897" spans="1:7" x14ac:dyDescent="0.2">
      <c r="A11897" t="str">
        <f t="shared" si="1011"/>
        <v>PSMA7</v>
      </c>
      <c r="B11897" t="s">
        <v>352</v>
      </c>
      <c r="C11897">
        <v>60718250</v>
      </c>
      <c r="D11897" t="s">
        <v>3</v>
      </c>
      <c r="E11897">
        <v>24</v>
      </c>
      <c r="F11897" t="s">
        <v>14655</v>
      </c>
      <c r="G11897">
        <v>-2.1570118305999999E-2</v>
      </c>
    </row>
    <row r="11898" spans="1:7" x14ac:dyDescent="0.2">
      <c r="A11898" t="str">
        <f t="shared" si="1011"/>
        <v>PSMA7</v>
      </c>
      <c r="B11898" t="s">
        <v>352</v>
      </c>
      <c r="C11898">
        <v>60718496</v>
      </c>
      <c r="D11898" t="s">
        <v>8</v>
      </c>
      <c r="E11898">
        <v>22</v>
      </c>
      <c r="F11898" t="s">
        <v>14656</v>
      </c>
      <c r="G11898">
        <v>0.220071177014</v>
      </c>
    </row>
    <row r="11899" spans="1:7" x14ac:dyDescent="0.2">
      <c r="A11899" t="str">
        <f t="shared" si="1011"/>
        <v>PSMA7</v>
      </c>
      <c r="B11899" t="s">
        <v>352</v>
      </c>
      <c r="C11899">
        <v>60718436</v>
      </c>
      <c r="D11899" t="s">
        <v>3</v>
      </c>
      <c r="E11899">
        <v>24</v>
      </c>
      <c r="F11899" t="s">
        <v>14657</v>
      </c>
      <c r="G11899">
        <v>-2.33250755059E-2</v>
      </c>
    </row>
    <row r="11900" spans="1:7" x14ac:dyDescent="0.2">
      <c r="A11900" t="str">
        <f t="shared" ref="A11900:A11909" si="1012">"PSMB5"</f>
        <v>PSMB5</v>
      </c>
      <c r="B11900" t="s">
        <v>86</v>
      </c>
      <c r="C11900">
        <v>23504144</v>
      </c>
      <c r="D11900" t="s">
        <v>8</v>
      </c>
      <c r="E11900">
        <v>24</v>
      </c>
      <c r="F11900" t="s">
        <v>14658</v>
      </c>
      <c r="G11900">
        <v>7.1793800207499994E-2</v>
      </c>
    </row>
    <row r="11901" spans="1:7" x14ac:dyDescent="0.2">
      <c r="A11901" t="str">
        <f t="shared" si="1012"/>
        <v>PSMB5</v>
      </c>
      <c r="B11901" t="s">
        <v>86</v>
      </c>
      <c r="C11901">
        <v>23504101</v>
      </c>
      <c r="D11901" t="s">
        <v>8</v>
      </c>
      <c r="E11901">
        <v>24</v>
      </c>
      <c r="F11901" t="s">
        <v>14659</v>
      </c>
      <c r="G11901">
        <v>1.93702340119</v>
      </c>
    </row>
    <row r="11902" spans="1:7" x14ac:dyDescent="0.2">
      <c r="A11902" t="str">
        <f t="shared" si="1012"/>
        <v>PSMB5</v>
      </c>
      <c r="B11902" t="s">
        <v>86</v>
      </c>
      <c r="C11902">
        <v>23504079</v>
      </c>
      <c r="D11902" t="s">
        <v>8</v>
      </c>
      <c r="E11902">
        <v>24</v>
      </c>
      <c r="F11902" t="s">
        <v>14660</v>
      </c>
      <c r="G11902">
        <v>0.226465749169</v>
      </c>
    </row>
    <row r="11903" spans="1:7" x14ac:dyDescent="0.2">
      <c r="A11903" t="str">
        <f t="shared" si="1012"/>
        <v>PSMB5</v>
      </c>
      <c r="B11903" t="s">
        <v>86</v>
      </c>
      <c r="C11903">
        <v>23504239</v>
      </c>
      <c r="D11903" t="s">
        <v>3</v>
      </c>
      <c r="E11903">
        <v>24</v>
      </c>
      <c r="F11903" t="s">
        <v>14661</v>
      </c>
      <c r="G11903">
        <v>5.9429237396199999E-2</v>
      </c>
    </row>
    <row r="11904" spans="1:7" x14ac:dyDescent="0.2">
      <c r="A11904" t="str">
        <f t="shared" si="1012"/>
        <v>PSMB5</v>
      </c>
      <c r="B11904" t="s">
        <v>86</v>
      </c>
      <c r="C11904">
        <v>23504223</v>
      </c>
      <c r="D11904" t="s">
        <v>3</v>
      </c>
      <c r="E11904">
        <v>24</v>
      </c>
      <c r="F11904" t="s">
        <v>14662</v>
      </c>
      <c r="G11904">
        <v>-3.20464864913E-2</v>
      </c>
    </row>
    <row r="11905" spans="1:7" x14ac:dyDescent="0.2">
      <c r="A11905" t="str">
        <f t="shared" si="1012"/>
        <v>PSMB5</v>
      </c>
      <c r="B11905" t="s">
        <v>86</v>
      </c>
      <c r="C11905">
        <v>23504188</v>
      </c>
      <c r="D11905" t="s">
        <v>3</v>
      </c>
      <c r="E11905">
        <v>24</v>
      </c>
      <c r="F11905" t="s">
        <v>14663</v>
      </c>
      <c r="G11905">
        <v>2.8248548268099999E-2</v>
      </c>
    </row>
    <row r="11906" spans="1:7" x14ac:dyDescent="0.2">
      <c r="A11906" t="str">
        <f t="shared" si="1012"/>
        <v>PSMB5</v>
      </c>
      <c r="B11906" t="s">
        <v>86</v>
      </c>
      <c r="C11906">
        <v>23504151</v>
      </c>
      <c r="D11906" t="s">
        <v>3</v>
      </c>
      <c r="E11906">
        <v>23</v>
      </c>
      <c r="F11906" t="s">
        <v>14664</v>
      </c>
      <c r="G11906">
        <v>0.24423752167099999</v>
      </c>
    </row>
    <row r="11907" spans="1:7" x14ac:dyDescent="0.2">
      <c r="A11907" t="str">
        <f t="shared" si="1012"/>
        <v>PSMB5</v>
      </c>
      <c r="B11907" t="s">
        <v>86</v>
      </c>
      <c r="C11907">
        <v>23504141</v>
      </c>
      <c r="D11907" t="s">
        <v>3</v>
      </c>
      <c r="E11907">
        <v>22</v>
      </c>
      <c r="F11907" t="s">
        <v>14665</v>
      </c>
      <c r="G11907">
        <v>-6.4402091058800001E-2</v>
      </c>
    </row>
    <row r="11908" spans="1:7" x14ac:dyDescent="0.2">
      <c r="A11908" t="str">
        <f t="shared" si="1012"/>
        <v>PSMB5</v>
      </c>
      <c r="B11908" t="s">
        <v>86</v>
      </c>
      <c r="C11908">
        <v>23504126</v>
      </c>
      <c r="D11908" t="s">
        <v>3</v>
      </c>
      <c r="E11908">
        <v>24</v>
      </c>
      <c r="F11908" t="s">
        <v>14666</v>
      </c>
      <c r="G11908">
        <v>0.81873907714000005</v>
      </c>
    </row>
    <row r="11909" spans="1:7" x14ac:dyDescent="0.2">
      <c r="A11909" t="str">
        <f t="shared" si="1012"/>
        <v>PSMB5</v>
      </c>
      <c r="B11909" t="s">
        <v>86</v>
      </c>
      <c r="C11909">
        <v>23504237</v>
      </c>
      <c r="D11909" t="s">
        <v>8</v>
      </c>
      <c r="E11909">
        <v>24</v>
      </c>
      <c r="F11909" t="s">
        <v>14667</v>
      </c>
      <c r="G11909">
        <v>1.04790687957E-2</v>
      </c>
    </row>
    <row r="11910" spans="1:7" x14ac:dyDescent="0.2">
      <c r="A11910" t="str">
        <f t="shared" ref="A11910:A11924" si="1013">"PSMB6"</f>
        <v>PSMB6</v>
      </c>
      <c r="B11910" t="s">
        <v>484</v>
      </c>
      <c r="C11910">
        <v>4699407</v>
      </c>
      <c r="D11910" t="s">
        <v>3</v>
      </c>
      <c r="E11910">
        <v>24</v>
      </c>
      <c r="F11910" t="s">
        <v>14668</v>
      </c>
      <c r="G11910">
        <v>0.774055926128</v>
      </c>
    </row>
    <row r="11911" spans="1:7" x14ac:dyDescent="0.2">
      <c r="A11911" t="str">
        <f t="shared" si="1013"/>
        <v>PSMB6</v>
      </c>
      <c r="B11911" t="s">
        <v>484</v>
      </c>
      <c r="C11911">
        <v>4699389</v>
      </c>
      <c r="D11911" t="s">
        <v>3</v>
      </c>
      <c r="E11911">
        <v>21</v>
      </c>
      <c r="F11911" t="s">
        <v>14669</v>
      </c>
      <c r="G11911">
        <v>0.194948166112</v>
      </c>
    </row>
    <row r="11912" spans="1:7" x14ac:dyDescent="0.2">
      <c r="A11912" t="str">
        <f t="shared" si="1013"/>
        <v>PSMB6</v>
      </c>
      <c r="B11912" t="s">
        <v>484</v>
      </c>
      <c r="C11912">
        <v>4699629</v>
      </c>
      <c r="D11912" t="s">
        <v>3</v>
      </c>
      <c r="E11912">
        <v>24</v>
      </c>
      <c r="F11912" t="s">
        <v>14670</v>
      </c>
      <c r="G11912">
        <v>3.3942296143199997E-2</v>
      </c>
    </row>
    <row r="11913" spans="1:7" x14ac:dyDescent="0.2">
      <c r="A11913" t="str">
        <f t="shared" si="1013"/>
        <v>PSMB6</v>
      </c>
      <c r="B11913" t="s">
        <v>484</v>
      </c>
      <c r="C11913">
        <v>4699470</v>
      </c>
      <c r="D11913" t="s">
        <v>8</v>
      </c>
      <c r="E11913">
        <v>23</v>
      </c>
      <c r="F11913" t="s">
        <v>14671</v>
      </c>
      <c r="G11913">
        <v>3.01048224089E-2</v>
      </c>
    </row>
    <row r="11914" spans="1:7" x14ac:dyDescent="0.2">
      <c r="A11914" t="str">
        <f t="shared" si="1013"/>
        <v>PSMB6</v>
      </c>
      <c r="B11914" t="s">
        <v>484</v>
      </c>
      <c r="C11914">
        <v>4699542</v>
      </c>
      <c r="D11914" t="s">
        <v>8</v>
      </c>
      <c r="E11914">
        <v>24</v>
      </c>
      <c r="F11914" t="s">
        <v>14672</v>
      </c>
      <c r="G11914">
        <v>0.15590724205100001</v>
      </c>
    </row>
    <row r="11915" spans="1:7" x14ac:dyDescent="0.2">
      <c r="A11915" t="str">
        <f t="shared" si="1013"/>
        <v>PSMB6</v>
      </c>
      <c r="B11915" t="s">
        <v>484</v>
      </c>
      <c r="C11915">
        <v>4699642</v>
      </c>
      <c r="D11915" t="s">
        <v>8</v>
      </c>
      <c r="E11915">
        <v>24</v>
      </c>
      <c r="F11915" t="s">
        <v>14673</v>
      </c>
      <c r="G11915">
        <v>8.1651531132700003E-2</v>
      </c>
    </row>
    <row r="11916" spans="1:7" x14ac:dyDescent="0.2">
      <c r="A11916" t="str">
        <f t="shared" si="1013"/>
        <v>PSMB6</v>
      </c>
      <c r="B11916" t="s">
        <v>484</v>
      </c>
      <c r="C11916">
        <v>4699589</v>
      </c>
      <c r="D11916" t="s">
        <v>8</v>
      </c>
      <c r="E11916">
        <v>24</v>
      </c>
      <c r="F11916" t="s">
        <v>14674</v>
      </c>
      <c r="G11916">
        <v>8.1970447800500001E-2</v>
      </c>
    </row>
    <row r="11917" spans="1:7" x14ac:dyDescent="0.2">
      <c r="A11917" t="str">
        <f t="shared" si="1013"/>
        <v>PSMB6</v>
      </c>
      <c r="B11917" t="s">
        <v>484</v>
      </c>
      <c r="C11917">
        <v>4699680</v>
      </c>
      <c r="D11917" t="s">
        <v>8</v>
      </c>
      <c r="E11917">
        <v>24</v>
      </c>
      <c r="F11917" t="s">
        <v>14675</v>
      </c>
      <c r="G11917">
        <v>0.91718070875299995</v>
      </c>
    </row>
    <row r="11918" spans="1:7" x14ac:dyDescent="0.2">
      <c r="A11918" t="str">
        <f t="shared" si="1013"/>
        <v>PSMB6</v>
      </c>
      <c r="B11918" t="s">
        <v>484</v>
      </c>
      <c r="C11918">
        <v>4699641</v>
      </c>
      <c r="D11918" t="s">
        <v>8</v>
      </c>
      <c r="E11918">
        <v>23</v>
      </c>
      <c r="F11918" t="s">
        <v>14676</v>
      </c>
      <c r="G11918">
        <v>-5.6647881383800003E-2</v>
      </c>
    </row>
    <row r="11919" spans="1:7" x14ac:dyDescent="0.2">
      <c r="A11919" t="str">
        <f t="shared" si="1013"/>
        <v>PSMB6</v>
      </c>
      <c r="B11919" t="s">
        <v>484</v>
      </c>
      <c r="C11919">
        <v>4699476</v>
      </c>
      <c r="D11919" t="s">
        <v>3</v>
      </c>
      <c r="E11919">
        <v>24</v>
      </c>
      <c r="F11919" t="s">
        <v>14677</v>
      </c>
      <c r="G11919">
        <v>0.42867434832700002</v>
      </c>
    </row>
    <row r="11920" spans="1:7" x14ac:dyDescent="0.2">
      <c r="A11920" t="str">
        <f t="shared" si="1013"/>
        <v>PSMB6</v>
      </c>
      <c r="B11920" t="s">
        <v>484</v>
      </c>
      <c r="C11920">
        <v>4699515</v>
      </c>
      <c r="D11920" t="s">
        <v>8</v>
      </c>
      <c r="E11920">
        <v>24</v>
      </c>
      <c r="F11920" t="s">
        <v>14678</v>
      </c>
      <c r="G11920">
        <v>-5.8848967721799997E-2</v>
      </c>
    </row>
    <row r="11921" spans="1:7" x14ac:dyDescent="0.2">
      <c r="A11921" t="str">
        <f t="shared" si="1013"/>
        <v>PSMB6</v>
      </c>
      <c r="B11921" t="s">
        <v>484</v>
      </c>
      <c r="C11921">
        <v>4699482</v>
      </c>
      <c r="D11921" t="s">
        <v>8</v>
      </c>
      <c r="E11921">
        <v>24</v>
      </c>
      <c r="F11921" t="s">
        <v>14679</v>
      </c>
      <c r="G11921">
        <v>0.65747047489699995</v>
      </c>
    </row>
    <row r="11922" spans="1:7" x14ac:dyDescent="0.2">
      <c r="A11922" t="str">
        <f t="shared" si="1013"/>
        <v>PSMB6</v>
      </c>
      <c r="B11922" t="s">
        <v>484</v>
      </c>
      <c r="C11922">
        <v>4699628</v>
      </c>
      <c r="D11922" t="s">
        <v>8</v>
      </c>
      <c r="E11922">
        <v>24</v>
      </c>
      <c r="F11922" t="s">
        <v>14680</v>
      </c>
      <c r="G11922">
        <v>1.9423384237500001E-2</v>
      </c>
    </row>
    <row r="11923" spans="1:7" x14ac:dyDescent="0.2">
      <c r="A11923" t="str">
        <f t="shared" si="1013"/>
        <v>PSMB6</v>
      </c>
      <c r="B11923" t="s">
        <v>484</v>
      </c>
      <c r="C11923">
        <v>4699616</v>
      </c>
      <c r="D11923" t="s">
        <v>8</v>
      </c>
      <c r="E11923">
        <v>24</v>
      </c>
      <c r="F11923" t="s">
        <v>14681</v>
      </c>
      <c r="G11923">
        <v>0.157065889008</v>
      </c>
    </row>
    <row r="11924" spans="1:7" x14ac:dyDescent="0.2">
      <c r="A11924" t="str">
        <f t="shared" si="1013"/>
        <v>PSMB6</v>
      </c>
      <c r="B11924" t="s">
        <v>484</v>
      </c>
      <c r="C11924">
        <v>4699499</v>
      </c>
      <c r="D11924" t="s">
        <v>3</v>
      </c>
      <c r="E11924">
        <v>22</v>
      </c>
      <c r="F11924" t="s">
        <v>14682</v>
      </c>
      <c r="G11924">
        <v>1.3087633651199999</v>
      </c>
    </row>
    <row r="11925" spans="1:7" x14ac:dyDescent="0.2">
      <c r="A11925" t="str">
        <f t="shared" ref="A11925:A11934" si="1014">"PSMB7"</f>
        <v>PSMB7</v>
      </c>
      <c r="B11925" t="s">
        <v>15</v>
      </c>
      <c r="C11925">
        <v>127177625</v>
      </c>
      <c r="D11925" t="s">
        <v>3</v>
      </c>
      <c r="E11925">
        <v>24</v>
      </c>
      <c r="F11925" t="s">
        <v>14683</v>
      </c>
      <c r="G11925">
        <v>0.66614050951000003</v>
      </c>
    </row>
    <row r="11926" spans="1:7" x14ac:dyDescent="0.2">
      <c r="A11926" t="str">
        <f t="shared" si="1014"/>
        <v>PSMB7</v>
      </c>
      <c r="B11926" t="s">
        <v>15</v>
      </c>
      <c r="C11926">
        <v>127177589</v>
      </c>
      <c r="D11926" t="s">
        <v>3</v>
      </c>
      <c r="E11926">
        <v>24</v>
      </c>
      <c r="F11926" t="s">
        <v>14684</v>
      </c>
      <c r="G11926">
        <v>7.6545464408199995E-2</v>
      </c>
    </row>
    <row r="11927" spans="1:7" x14ac:dyDescent="0.2">
      <c r="A11927" t="str">
        <f t="shared" si="1014"/>
        <v>PSMB7</v>
      </c>
      <c r="B11927" t="s">
        <v>15</v>
      </c>
      <c r="C11927">
        <v>127177619</v>
      </c>
      <c r="D11927" t="s">
        <v>3</v>
      </c>
      <c r="E11927">
        <v>23</v>
      </c>
      <c r="F11927" t="s">
        <v>14685</v>
      </c>
      <c r="G11927">
        <v>9.8882750683499998E-2</v>
      </c>
    </row>
    <row r="11928" spans="1:7" x14ac:dyDescent="0.2">
      <c r="A11928" t="str">
        <f t="shared" si="1014"/>
        <v>PSMB7</v>
      </c>
      <c r="B11928" t="s">
        <v>15</v>
      </c>
      <c r="C11928">
        <v>127177669</v>
      </c>
      <c r="D11928" t="s">
        <v>3</v>
      </c>
      <c r="E11928">
        <v>24</v>
      </c>
      <c r="F11928" t="s">
        <v>14686</v>
      </c>
      <c r="G11928">
        <v>1.51367939499</v>
      </c>
    </row>
    <row r="11929" spans="1:7" x14ac:dyDescent="0.2">
      <c r="A11929" t="str">
        <f t="shared" si="1014"/>
        <v>PSMB7</v>
      </c>
      <c r="B11929" t="s">
        <v>15</v>
      </c>
      <c r="C11929">
        <v>127177454</v>
      </c>
      <c r="D11929" t="s">
        <v>8</v>
      </c>
      <c r="E11929">
        <v>23</v>
      </c>
      <c r="F11929" t="s">
        <v>14687</v>
      </c>
      <c r="G11929">
        <v>0.82018009549799997</v>
      </c>
    </row>
    <row r="11930" spans="1:7" x14ac:dyDescent="0.2">
      <c r="A11930" t="str">
        <f t="shared" si="1014"/>
        <v>PSMB7</v>
      </c>
      <c r="B11930" t="s">
        <v>15</v>
      </c>
      <c r="C11930">
        <v>127177584</v>
      </c>
      <c r="D11930" t="s">
        <v>3</v>
      </c>
      <c r="E11930">
        <v>23</v>
      </c>
      <c r="F11930" t="s">
        <v>14688</v>
      </c>
      <c r="G11930">
        <v>0.36566775768900001</v>
      </c>
    </row>
    <row r="11931" spans="1:7" x14ac:dyDescent="0.2">
      <c r="A11931" t="str">
        <f t="shared" si="1014"/>
        <v>PSMB7</v>
      </c>
      <c r="B11931" t="s">
        <v>15</v>
      </c>
      <c r="C11931">
        <v>127177549</v>
      </c>
      <c r="D11931" t="s">
        <v>3</v>
      </c>
      <c r="E11931">
        <v>23</v>
      </c>
      <c r="F11931" t="s">
        <v>14689</v>
      </c>
      <c r="G11931">
        <v>6.2817272684999995E-2</v>
      </c>
    </row>
    <row r="11932" spans="1:7" x14ac:dyDescent="0.2">
      <c r="A11932" t="str">
        <f t="shared" si="1014"/>
        <v>PSMB7</v>
      </c>
      <c r="B11932" t="s">
        <v>15</v>
      </c>
      <c r="C11932">
        <v>127177578</v>
      </c>
      <c r="D11932" t="s">
        <v>3</v>
      </c>
      <c r="E11932">
        <v>24</v>
      </c>
      <c r="F11932" t="s">
        <v>14690</v>
      </c>
      <c r="G11932">
        <v>-3.98931189756E-3</v>
      </c>
    </row>
    <row r="11933" spans="1:7" x14ac:dyDescent="0.2">
      <c r="A11933" t="str">
        <f t="shared" si="1014"/>
        <v>PSMB7</v>
      </c>
      <c r="B11933" t="s">
        <v>15</v>
      </c>
      <c r="C11933">
        <v>127177532</v>
      </c>
      <c r="D11933" t="s">
        <v>3</v>
      </c>
      <c r="E11933">
        <v>22</v>
      </c>
      <c r="F11933" t="s">
        <v>14691</v>
      </c>
      <c r="G11933">
        <v>0.43203741038799998</v>
      </c>
    </row>
    <row r="11934" spans="1:7" x14ac:dyDescent="0.2">
      <c r="A11934" t="str">
        <f t="shared" si="1014"/>
        <v>PSMB7</v>
      </c>
      <c r="B11934" t="s">
        <v>15</v>
      </c>
      <c r="C11934">
        <v>127177537</v>
      </c>
      <c r="D11934" t="s">
        <v>3</v>
      </c>
      <c r="E11934">
        <v>24</v>
      </c>
      <c r="F11934" t="s">
        <v>14692</v>
      </c>
      <c r="G11934">
        <v>-0.10770732084</v>
      </c>
    </row>
    <row r="11935" spans="1:7" x14ac:dyDescent="0.2">
      <c r="A11935" t="str">
        <f t="shared" ref="A11935:A11950" si="1015">"PSMC1"</f>
        <v>PSMC1</v>
      </c>
      <c r="B11935" t="s">
        <v>86</v>
      </c>
      <c r="C11935">
        <v>90723126</v>
      </c>
      <c r="D11935" t="s">
        <v>8</v>
      </c>
      <c r="E11935">
        <v>24</v>
      </c>
      <c r="F11935" t="s">
        <v>14693</v>
      </c>
      <c r="G11935">
        <v>-2.7150308626E-2</v>
      </c>
    </row>
    <row r="11936" spans="1:7" x14ac:dyDescent="0.2">
      <c r="A11936" t="str">
        <f t="shared" si="1015"/>
        <v>PSMC1</v>
      </c>
      <c r="B11936" t="s">
        <v>86</v>
      </c>
      <c r="C11936">
        <v>90723120</v>
      </c>
      <c r="D11936" t="s">
        <v>8</v>
      </c>
      <c r="E11936">
        <v>24</v>
      </c>
      <c r="F11936" t="s">
        <v>14694</v>
      </c>
      <c r="G11936">
        <v>3.04976240433E-2</v>
      </c>
    </row>
    <row r="11937" spans="1:7" x14ac:dyDescent="0.2">
      <c r="A11937" t="str">
        <f t="shared" si="1015"/>
        <v>PSMC1</v>
      </c>
      <c r="B11937" t="s">
        <v>86</v>
      </c>
      <c r="C11937">
        <v>90722990</v>
      </c>
      <c r="D11937" t="s">
        <v>8</v>
      </c>
      <c r="E11937">
        <v>23</v>
      </c>
      <c r="F11937" t="s">
        <v>14695</v>
      </c>
      <c r="G11937">
        <v>0.68881287728399998</v>
      </c>
    </row>
    <row r="11938" spans="1:7" x14ac:dyDescent="0.2">
      <c r="A11938" t="str">
        <f t="shared" si="1015"/>
        <v>PSMC1</v>
      </c>
      <c r="B11938" t="s">
        <v>86</v>
      </c>
      <c r="C11938">
        <v>90722981</v>
      </c>
      <c r="D11938" t="s">
        <v>8</v>
      </c>
      <c r="E11938">
        <v>24</v>
      </c>
      <c r="F11938" t="s">
        <v>14696</v>
      </c>
      <c r="G11938">
        <v>-3.53872304589E-2</v>
      </c>
    </row>
    <row r="11939" spans="1:7" x14ac:dyDescent="0.2">
      <c r="A11939" t="str">
        <f t="shared" si="1015"/>
        <v>PSMC1</v>
      </c>
      <c r="B11939" t="s">
        <v>86</v>
      </c>
      <c r="C11939">
        <v>90722972</v>
      </c>
      <c r="D11939" t="s">
        <v>8</v>
      </c>
      <c r="E11939">
        <v>23</v>
      </c>
      <c r="F11939" t="s">
        <v>14697</v>
      </c>
      <c r="G11939">
        <v>1.11226662338</v>
      </c>
    </row>
    <row r="11940" spans="1:7" x14ac:dyDescent="0.2">
      <c r="A11940" t="str">
        <f t="shared" si="1015"/>
        <v>PSMC1</v>
      </c>
      <c r="B11940" t="s">
        <v>86</v>
      </c>
      <c r="C11940">
        <v>90723091</v>
      </c>
      <c r="D11940" t="s">
        <v>3</v>
      </c>
      <c r="E11940">
        <v>24</v>
      </c>
      <c r="F11940" t="s">
        <v>14698</v>
      </c>
      <c r="G11940">
        <v>0.31592930564499999</v>
      </c>
    </row>
    <row r="11941" spans="1:7" x14ac:dyDescent="0.2">
      <c r="A11941" t="str">
        <f t="shared" si="1015"/>
        <v>PSMC1</v>
      </c>
      <c r="B11941" t="s">
        <v>86</v>
      </c>
      <c r="C11941">
        <v>90722854</v>
      </c>
      <c r="D11941" t="s">
        <v>3</v>
      </c>
      <c r="E11941">
        <v>22</v>
      </c>
      <c r="F11941" t="s">
        <v>14699</v>
      </c>
      <c r="G11941">
        <v>0.609663426176</v>
      </c>
    </row>
    <row r="11942" spans="1:7" x14ac:dyDescent="0.2">
      <c r="A11942" t="str">
        <f t="shared" si="1015"/>
        <v>PSMC1</v>
      </c>
      <c r="B11942" t="s">
        <v>86</v>
      </c>
      <c r="C11942">
        <v>90722884</v>
      </c>
      <c r="D11942" t="s">
        <v>8</v>
      </c>
      <c r="E11942">
        <v>24</v>
      </c>
      <c r="F11942" t="s">
        <v>14700</v>
      </c>
      <c r="G11942">
        <v>0.112387889017</v>
      </c>
    </row>
    <row r="11943" spans="1:7" x14ac:dyDescent="0.2">
      <c r="A11943" t="str">
        <f t="shared" si="1015"/>
        <v>PSMC1</v>
      </c>
      <c r="B11943" t="s">
        <v>86</v>
      </c>
      <c r="C11943">
        <v>90722793</v>
      </c>
      <c r="D11943" t="s">
        <v>3</v>
      </c>
      <c r="E11943">
        <v>23</v>
      </c>
      <c r="F11943" t="s">
        <v>14701</v>
      </c>
      <c r="G11943">
        <v>0.39746096066300002</v>
      </c>
    </row>
    <row r="11944" spans="1:7" x14ac:dyDescent="0.2">
      <c r="A11944" t="str">
        <f t="shared" si="1015"/>
        <v>PSMC1</v>
      </c>
      <c r="B11944" t="s">
        <v>86</v>
      </c>
      <c r="C11944">
        <v>90722807</v>
      </c>
      <c r="D11944" t="s">
        <v>3</v>
      </c>
      <c r="E11944">
        <v>23</v>
      </c>
      <c r="F11944" t="s">
        <v>14702</v>
      </c>
      <c r="G11944">
        <v>0.10287531972900001</v>
      </c>
    </row>
    <row r="11945" spans="1:7" x14ac:dyDescent="0.2">
      <c r="A11945" t="str">
        <f t="shared" si="1015"/>
        <v>PSMC1</v>
      </c>
      <c r="B11945" t="s">
        <v>86</v>
      </c>
      <c r="C11945">
        <v>90722863</v>
      </c>
      <c r="D11945" t="s">
        <v>3</v>
      </c>
      <c r="E11945">
        <v>23</v>
      </c>
      <c r="F11945" t="s">
        <v>14703</v>
      </c>
      <c r="G11945">
        <v>0.490231184609</v>
      </c>
    </row>
    <row r="11946" spans="1:7" x14ac:dyDescent="0.2">
      <c r="A11946" t="str">
        <f t="shared" si="1015"/>
        <v>PSMC1</v>
      </c>
      <c r="B11946" t="s">
        <v>86</v>
      </c>
      <c r="C11946">
        <v>90723092</v>
      </c>
      <c r="D11946" t="s">
        <v>3</v>
      </c>
      <c r="E11946">
        <v>24</v>
      </c>
      <c r="F11946" t="s">
        <v>14704</v>
      </c>
      <c r="G11946">
        <v>0.27356454804300001</v>
      </c>
    </row>
    <row r="11947" spans="1:7" x14ac:dyDescent="0.2">
      <c r="A11947" t="str">
        <f t="shared" si="1015"/>
        <v>PSMC1</v>
      </c>
      <c r="B11947" t="s">
        <v>86</v>
      </c>
      <c r="C11947">
        <v>90722900</v>
      </c>
      <c r="D11947" t="s">
        <v>8</v>
      </c>
      <c r="E11947">
        <v>24</v>
      </c>
      <c r="F11947" t="s">
        <v>14705</v>
      </c>
      <c r="G11947">
        <v>1.0844505101799999</v>
      </c>
    </row>
    <row r="11948" spans="1:7" x14ac:dyDescent="0.2">
      <c r="A11948" t="str">
        <f t="shared" si="1015"/>
        <v>PSMC1</v>
      </c>
      <c r="B11948" t="s">
        <v>86</v>
      </c>
      <c r="C11948">
        <v>90723020</v>
      </c>
      <c r="D11948" t="s">
        <v>8</v>
      </c>
      <c r="E11948">
        <v>24</v>
      </c>
      <c r="F11948" t="s">
        <v>14706</v>
      </c>
      <c r="G11948">
        <v>0.80328286644199998</v>
      </c>
    </row>
    <row r="11949" spans="1:7" x14ac:dyDescent="0.2">
      <c r="A11949" t="str">
        <f t="shared" si="1015"/>
        <v>PSMC1</v>
      </c>
      <c r="B11949" t="s">
        <v>86</v>
      </c>
      <c r="C11949">
        <v>90723033</v>
      </c>
      <c r="D11949" t="s">
        <v>8</v>
      </c>
      <c r="E11949">
        <v>23</v>
      </c>
      <c r="F11949" t="s">
        <v>14707</v>
      </c>
      <c r="G11949">
        <v>0.177867786216</v>
      </c>
    </row>
    <row r="11950" spans="1:7" x14ac:dyDescent="0.2">
      <c r="A11950" t="str">
        <f t="shared" si="1015"/>
        <v>PSMC1</v>
      </c>
      <c r="B11950" t="s">
        <v>86</v>
      </c>
      <c r="C11950">
        <v>90722806</v>
      </c>
      <c r="D11950" t="s">
        <v>3</v>
      </c>
      <c r="E11950">
        <v>24</v>
      </c>
      <c r="F11950" t="s">
        <v>14708</v>
      </c>
      <c r="G11950">
        <v>0.14273105159899999</v>
      </c>
    </row>
    <row r="11951" spans="1:7" x14ac:dyDescent="0.2">
      <c r="A11951" t="str">
        <f t="shared" ref="A11951:A11977" si="1016">"PSMC2"</f>
        <v>PSMC2</v>
      </c>
      <c r="B11951" t="s">
        <v>2</v>
      </c>
      <c r="C11951">
        <v>102988292</v>
      </c>
      <c r="D11951" t="s">
        <v>8</v>
      </c>
      <c r="E11951">
        <v>23</v>
      </c>
      <c r="F11951" t="s">
        <v>14709</v>
      </c>
      <c r="G11951">
        <v>0.96857411088800005</v>
      </c>
    </row>
    <row r="11952" spans="1:7" x14ac:dyDescent="0.2">
      <c r="A11952" t="str">
        <f t="shared" si="1016"/>
        <v>PSMC2</v>
      </c>
      <c r="B11952" t="s">
        <v>2</v>
      </c>
      <c r="C11952">
        <v>102985500</v>
      </c>
      <c r="D11952" t="s">
        <v>8</v>
      </c>
      <c r="E11952">
        <v>25</v>
      </c>
      <c r="F11952" t="s">
        <v>14710</v>
      </c>
      <c r="G11952">
        <v>-0.119196026558</v>
      </c>
    </row>
    <row r="11953" spans="1:7" x14ac:dyDescent="0.2">
      <c r="A11953" t="str">
        <f t="shared" si="1016"/>
        <v>PSMC2</v>
      </c>
      <c r="B11953" t="s">
        <v>2</v>
      </c>
      <c r="C11953">
        <v>102988286</v>
      </c>
      <c r="D11953" t="s">
        <v>8</v>
      </c>
      <c r="E11953">
        <v>24</v>
      </c>
      <c r="F11953" t="s">
        <v>14711</v>
      </c>
      <c r="G11953">
        <v>9.7037924571200009E-3</v>
      </c>
    </row>
    <row r="11954" spans="1:7" x14ac:dyDescent="0.2">
      <c r="A11954" t="str">
        <f t="shared" si="1016"/>
        <v>PSMC2</v>
      </c>
      <c r="B11954" t="s">
        <v>2</v>
      </c>
      <c r="C11954">
        <v>102988264</v>
      </c>
      <c r="D11954" t="s">
        <v>8</v>
      </c>
      <c r="E11954">
        <v>24</v>
      </c>
      <c r="F11954" t="s">
        <v>14712</v>
      </c>
      <c r="G11954">
        <v>0.50581818776800003</v>
      </c>
    </row>
    <row r="11955" spans="1:7" x14ac:dyDescent="0.2">
      <c r="A11955" t="str">
        <f t="shared" si="1016"/>
        <v>PSMC2</v>
      </c>
      <c r="B11955" t="s">
        <v>2</v>
      </c>
      <c r="C11955">
        <v>102988132</v>
      </c>
      <c r="D11955" t="s">
        <v>8</v>
      </c>
      <c r="E11955">
        <v>24</v>
      </c>
      <c r="F11955" t="s">
        <v>14713</v>
      </c>
      <c r="G11955">
        <v>1.0322834812099999</v>
      </c>
    </row>
    <row r="11956" spans="1:7" x14ac:dyDescent="0.2">
      <c r="A11956" t="str">
        <f t="shared" si="1016"/>
        <v>PSMC2</v>
      </c>
      <c r="B11956" t="s">
        <v>2</v>
      </c>
      <c r="C11956">
        <v>102988077</v>
      </c>
      <c r="D11956" t="s">
        <v>8</v>
      </c>
      <c r="E11956">
        <v>24</v>
      </c>
      <c r="F11956" t="s">
        <v>14714</v>
      </c>
      <c r="G11956">
        <v>-5.9770779697899998E-2</v>
      </c>
    </row>
    <row r="11957" spans="1:7" x14ac:dyDescent="0.2">
      <c r="A11957" t="str">
        <f t="shared" si="1016"/>
        <v>PSMC2</v>
      </c>
      <c r="B11957" t="s">
        <v>2</v>
      </c>
      <c r="C11957">
        <v>102985574</v>
      </c>
      <c r="D11957" t="s">
        <v>8</v>
      </c>
      <c r="E11957">
        <v>24</v>
      </c>
      <c r="F11957" t="s">
        <v>14715</v>
      </c>
      <c r="G11957">
        <v>-2.9017890124800001E-2</v>
      </c>
    </row>
    <row r="11958" spans="1:7" x14ac:dyDescent="0.2">
      <c r="A11958" t="str">
        <f t="shared" si="1016"/>
        <v>PSMC2</v>
      </c>
      <c r="B11958" t="s">
        <v>2</v>
      </c>
      <c r="C11958">
        <v>102985377</v>
      </c>
      <c r="D11958" t="s">
        <v>8</v>
      </c>
      <c r="E11958">
        <v>25</v>
      </c>
      <c r="F11958" t="s">
        <v>14716</v>
      </c>
      <c r="G11958">
        <v>-4.2846596445899998E-2</v>
      </c>
    </row>
    <row r="11959" spans="1:7" x14ac:dyDescent="0.2">
      <c r="A11959" t="str">
        <f t="shared" si="1016"/>
        <v>PSMC2</v>
      </c>
      <c r="B11959" t="s">
        <v>2</v>
      </c>
      <c r="C11959">
        <v>102985543</v>
      </c>
      <c r="D11959" t="s">
        <v>3</v>
      </c>
      <c r="E11959">
        <v>24</v>
      </c>
      <c r="F11959" t="s">
        <v>14717</v>
      </c>
      <c r="G11959">
        <v>-1.10519003217E-2</v>
      </c>
    </row>
    <row r="11960" spans="1:7" x14ac:dyDescent="0.2">
      <c r="A11960" t="str">
        <f t="shared" si="1016"/>
        <v>PSMC2</v>
      </c>
      <c r="B11960" t="s">
        <v>2</v>
      </c>
      <c r="C11960">
        <v>102988364</v>
      </c>
      <c r="D11960" t="s">
        <v>3</v>
      </c>
      <c r="E11960">
        <v>23</v>
      </c>
      <c r="F11960" t="s">
        <v>14718</v>
      </c>
      <c r="G11960">
        <v>0.44089215490099998</v>
      </c>
    </row>
    <row r="11961" spans="1:7" x14ac:dyDescent="0.2">
      <c r="A11961" t="str">
        <f t="shared" si="1016"/>
        <v>PSMC2</v>
      </c>
      <c r="B11961" t="s">
        <v>2</v>
      </c>
      <c r="C11961">
        <v>102985325</v>
      </c>
      <c r="D11961" t="s">
        <v>3</v>
      </c>
      <c r="E11961">
        <v>24</v>
      </c>
      <c r="F11961" t="s">
        <v>14719</v>
      </c>
      <c r="G11961">
        <v>-1.69342992388E-2</v>
      </c>
    </row>
    <row r="11962" spans="1:7" x14ac:dyDescent="0.2">
      <c r="A11962" t="str">
        <f t="shared" si="1016"/>
        <v>PSMC2</v>
      </c>
      <c r="B11962" t="s">
        <v>2</v>
      </c>
      <c r="C11962">
        <v>102988343</v>
      </c>
      <c r="D11962" t="s">
        <v>3</v>
      </c>
      <c r="E11962">
        <v>23</v>
      </c>
      <c r="F11962" t="s">
        <v>14720</v>
      </c>
      <c r="G11962">
        <v>0.84305825827100001</v>
      </c>
    </row>
    <row r="11963" spans="1:7" x14ac:dyDescent="0.2">
      <c r="A11963" t="str">
        <f t="shared" si="1016"/>
        <v>PSMC2</v>
      </c>
      <c r="B11963" t="s">
        <v>2</v>
      </c>
      <c r="C11963">
        <v>102988169</v>
      </c>
      <c r="D11963" t="s">
        <v>3</v>
      </c>
      <c r="E11963">
        <v>24</v>
      </c>
      <c r="F11963" t="s">
        <v>14721</v>
      </c>
      <c r="G11963">
        <v>0.99914240789999997</v>
      </c>
    </row>
    <row r="11964" spans="1:7" x14ac:dyDescent="0.2">
      <c r="A11964" t="str">
        <f t="shared" si="1016"/>
        <v>PSMC2</v>
      </c>
      <c r="B11964" t="s">
        <v>2</v>
      </c>
      <c r="C11964">
        <v>102985533</v>
      </c>
      <c r="D11964" t="s">
        <v>3</v>
      </c>
      <c r="E11964">
        <v>24</v>
      </c>
      <c r="F11964" t="s">
        <v>14722</v>
      </c>
      <c r="G11964">
        <v>-7.4788879330699998E-2</v>
      </c>
    </row>
    <row r="11965" spans="1:7" x14ac:dyDescent="0.2">
      <c r="A11965" t="str">
        <f t="shared" si="1016"/>
        <v>PSMC2</v>
      </c>
      <c r="B11965" t="s">
        <v>2</v>
      </c>
      <c r="C11965">
        <v>102985392</v>
      </c>
      <c r="D11965" t="s">
        <v>3</v>
      </c>
      <c r="E11965">
        <v>25</v>
      </c>
      <c r="F11965" t="s">
        <v>14723</v>
      </c>
      <c r="G11965">
        <v>-2.72463690341E-2</v>
      </c>
    </row>
    <row r="11966" spans="1:7" x14ac:dyDescent="0.2">
      <c r="A11966" t="str">
        <f t="shared" si="1016"/>
        <v>PSMC2</v>
      </c>
      <c r="B11966" t="s">
        <v>2</v>
      </c>
      <c r="C11966">
        <v>102988317</v>
      </c>
      <c r="D11966" t="s">
        <v>8</v>
      </c>
      <c r="E11966">
        <v>24</v>
      </c>
      <c r="F11966" t="s">
        <v>14724</v>
      </c>
      <c r="G11966">
        <v>-1.2951053119500001E-2</v>
      </c>
    </row>
    <row r="11967" spans="1:7" x14ac:dyDescent="0.2">
      <c r="A11967" t="str">
        <f t="shared" si="1016"/>
        <v>PSMC2</v>
      </c>
      <c r="B11967" t="s">
        <v>2</v>
      </c>
      <c r="C11967">
        <v>102985345</v>
      </c>
      <c r="D11967" t="s">
        <v>8</v>
      </c>
      <c r="E11967">
        <v>25</v>
      </c>
      <c r="F11967" t="s">
        <v>14725</v>
      </c>
      <c r="G11967">
        <v>-4.3700754868100003E-2</v>
      </c>
    </row>
    <row r="11968" spans="1:7" x14ac:dyDescent="0.2">
      <c r="A11968" t="str">
        <f t="shared" si="1016"/>
        <v>PSMC2</v>
      </c>
      <c r="B11968" t="s">
        <v>2</v>
      </c>
      <c r="C11968">
        <v>102988360</v>
      </c>
      <c r="D11968" t="s">
        <v>8</v>
      </c>
      <c r="E11968">
        <v>23</v>
      </c>
      <c r="F11968" t="s">
        <v>14726</v>
      </c>
      <c r="G11968">
        <v>-2.77130413432E-2</v>
      </c>
    </row>
    <row r="11969" spans="1:7" x14ac:dyDescent="0.2">
      <c r="A11969" t="str">
        <f t="shared" si="1016"/>
        <v>PSMC2</v>
      </c>
      <c r="B11969" t="s">
        <v>2</v>
      </c>
      <c r="C11969">
        <v>102985386</v>
      </c>
      <c r="D11969" t="s">
        <v>3</v>
      </c>
      <c r="E11969">
        <v>26</v>
      </c>
      <c r="F11969" t="s">
        <v>14727</v>
      </c>
      <c r="G11969">
        <v>-0.103390918338</v>
      </c>
    </row>
    <row r="11970" spans="1:7" x14ac:dyDescent="0.2">
      <c r="A11970" t="str">
        <f t="shared" si="1016"/>
        <v>PSMC2</v>
      </c>
      <c r="B11970" t="s">
        <v>2</v>
      </c>
      <c r="C11970">
        <v>102985366</v>
      </c>
      <c r="D11970" t="s">
        <v>3</v>
      </c>
      <c r="E11970">
        <v>24</v>
      </c>
      <c r="F11970" t="s">
        <v>14728</v>
      </c>
      <c r="G11970">
        <v>6.8367579327499997E-2</v>
      </c>
    </row>
    <row r="11971" spans="1:7" x14ac:dyDescent="0.2">
      <c r="A11971" t="str">
        <f t="shared" si="1016"/>
        <v>PSMC2</v>
      </c>
      <c r="B11971" t="s">
        <v>2</v>
      </c>
      <c r="C11971">
        <v>102988228</v>
      </c>
      <c r="D11971" t="s">
        <v>8</v>
      </c>
      <c r="E11971">
        <v>24</v>
      </c>
      <c r="F11971" t="s">
        <v>14729</v>
      </c>
      <c r="G11971">
        <v>0.19750308608799999</v>
      </c>
    </row>
    <row r="11972" spans="1:7" x14ac:dyDescent="0.2">
      <c r="A11972" t="str">
        <f t="shared" si="1016"/>
        <v>PSMC2</v>
      </c>
      <c r="B11972" t="s">
        <v>2</v>
      </c>
      <c r="C11972">
        <v>102988286</v>
      </c>
      <c r="D11972" t="s">
        <v>8</v>
      </c>
      <c r="E11972">
        <v>23</v>
      </c>
      <c r="F11972" t="s">
        <v>14730</v>
      </c>
      <c r="G11972">
        <v>9.4598969429199996E-3</v>
      </c>
    </row>
    <row r="11973" spans="1:7" x14ac:dyDescent="0.2">
      <c r="A11973" t="str">
        <f t="shared" si="1016"/>
        <v>PSMC2</v>
      </c>
      <c r="B11973" t="s">
        <v>2</v>
      </c>
      <c r="C11973">
        <v>102988292</v>
      </c>
      <c r="D11973" t="s">
        <v>8</v>
      </c>
      <c r="E11973">
        <v>24</v>
      </c>
      <c r="F11973" t="s">
        <v>14731</v>
      </c>
      <c r="G11973">
        <v>0.95596070942599998</v>
      </c>
    </row>
    <row r="11974" spans="1:7" x14ac:dyDescent="0.2">
      <c r="A11974" t="str">
        <f t="shared" si="1016"/>
        <v>PSMC2</v>
      </c>
      <c r="B11974" t="s">
        <v>2</v>
      </c>
      <c r="C11974">
        <v>102988341</v>
      </c>
      <c r="D11974" t="s">
        <v>3</v>
      </c>
      <c r="E11974">
        <v>24</v>
      </c>
      <c r="F11974" t="s">
        <v>14732</v>
      </c>
      <c r="G11974">
        <v>0.58113196085999996</v>
      </c>
    </row>
    <row r="11975" spans="1:7" x14ac:dyDescent="0.2">
      <c r="A11975" t="str">
        <f t="shared" si="1016"/>
        <v>PSMC2</v>
      </c>
      <c r="B11975" t="s">
        <v>2</v>
      </c>
      <c r="C11975">
        <v>102985393</v>
      </c>
      <c r="D11975" t="s">
        <v>3</v>
      </c>
      <c r="E11975">
        <v>25</v>
      </c>
      <c r="F11975" t="s">
        <v>14733</v>
      </c>
      <c r="G11975">
        <v>-1.2157033538299999E-2</v>
      </c>
    </row>
    <row r="11976" spans="1:7" x14ac:dyDescent="0.2">
      <c r="A11976" t="str">
        <f t="shared" si="1016"/>
        <v>PSMC2</v>
      </c>
      <c r="B11976" t="s">
        <v>2</v>
      </c>
      <c r="C11976">
        <v>102988072</v>
      </c>
      <c r="D11976" t="s">
        <v>8</v>
      </c>
      <c r="E11976">
        <v>23</v>
      </c>
      <c r="F11976" t="s">
        <v>14734</v>
      </c>
      <c r="G11976">
        <v>6.6557605601999997E-2</v>
      </c>
    </row>
    <row r="11977" spans="1:7" x14ac:dyDescent="0.2">
      <c r="A11977" t="str">
        <f t="shared" si="1016"/>
        <v>PSMC2</v>
      </c>
      <c r="B11977" t="s">
        <v>2</v>
      </c>
      <c r="C11977">
        <v>102988364</v>
      </c>
      <c r="D11977" t="s">
        <v>3</v>
      </c>
      <c r="E11977">
        <v>22</v>
      </c>
      <c r="F11977" t="s">
        <v>14735</v>
      </c>
      <c r="G11977">
        <v>0.399894695824</v>
      </c>
    </row>
    <row r="11978" spans="1:7" x14ac:dyDescent="0.2">
      <c r="A11978" t="str">
        <f t="shared" ref="A11978:A11991" si="1017">"PSMC4"</f>
        <v>PSMC4</v>
      </c>
      <c r="B11978" t="s">
        <v>245</v>
      </c>
      <c r="C11978">
        <v>40477060</v>
      </c>
      <c r="D11978" t="s">
        <v>8</v>
      </c>
      <c r="E11978">
        <v>23</v>
      </c>
      <c r="F11978" t="s">
        <v>14736</v>
      </c>
      <c r="G11978">
        <v>1.6192193908199998E-2</v>
      </c>
    </row>
    <row r="11979" spans="1:7" x14ac:dyDescent="0.2">
      <c r="A11979" t="str">
        <f t="shared" si="1017"/>
        <v>PSMC4</v>
      </c>
      <c r="B11979" t="s">
        <v>245</v>
      </c>
      <c r="C11979">
        <v>40476864</v>
      </c>
      <c r="D11979" t="s">
        <v>3</v>
      </c>
      <c r="E11979">
        <v>21</v>
      </c>
      <c r="F11979" t="s">
        <v>14737</v>
      </c>
      <c r="G11979">
        <v>0.29736681861499997</v>
      </c>
    </row>
    <row r="11980" spans="1:7" x14ac:dyDescent="0.2">
      <c r="A11980" t="str">
        <f t="shared" si="1017"/>
        <v>PSMC4</v>
      </c>
      <c r="B11980" t="s">
        <v>245</v>
      </c>
      <c r="C11980">
        <v>40477083</v>
      </c>
      <c r="D11980" t="s">
        <v>8</v>
      </c>
      <c r="E11980">
        <v>24</v>
      </c>
      <c r="F11980" t="s">
        <v>14738</v>
      </c>
      <c r="G11980">
        <v>0.912238476144</v>
      </c>
    </row>
    <row r="11981" spans="1:7" x14ac:dyDescent="0.2">
      <c r="A11981" t="str">
        <f t="shared" si="1017"/>
        <v>PSMC4</v>
      </c>
      <c r="B11981" t="s">
        <v>245</v>
      </c>
      <c r="C11981">
        <v>40477103</v>
      </c>
      <c r="D11981" t="s">
        <v>8</v>
      </c>
      <c r="E11981">
        <v>22</v>
      </c>
      <c r="F11981" t="s">
        <v>14739</v>
      </c>
      <c r="G11981">
        <v>0.89948398824599995</v>
      </c>
    </row>
    <row r="11982" spans="1:7" x14ac:dyDescent="0.2">
      <c r="A11982" t="str">
        <f t="shared" si="1017"/>
        <v>PSMC4</v>
      </c>
      <c r="B11982" t="s">
        <v>245</v>
      </c>
      <c r="C11982">
        <v>40477133</v>
      </c>
      <c r="D11982" t="s">
        <v>8</v>
      </c>
      <c r="E11982">
        <v>23</v>
      </c>
      <c r="F11982" t="s">
        <v>14740</v>
      </c>
      <c r="G11982">
        <v>1.0951600403199999</v>
      </c>
    </row>
    <row r="11983" spans="1:7" x14ac:dyDescent="0.2">
      <c r="A11983" t="str">
        <f t="shared" si="1017"/>
        <v>PSMC4</v>
      </c>
      <c r="B11983" t="s">
        <v>245</v>
      </c>
      <c r="C11983">
        <v>40477155</v>
      </c>
      <c r="D11983" t="s">
        <v>8</v>
      </c>
      <c r="E11983">
        <v>24</v>
      </c>
      <c r="F11983" t="s">
        <v>14741</v>
      </c>
      <c r="G11983">
        <v>0.99260148353900002</v>
      </c>
    </row>
    <row r="11984" spans="1:7" x14ac:dyDescent="0.2">
      <c r="A11984" t="str">
        <f t="shared" si="1017"/>
        <v>PSMC4</v>
      </c>
      <c r="B11984" t="s">
        <v>245</v>
      </c>
      <c r="C11984">
        <v>40477175</v>
      </c>
      <c r="D11984" t="s">
        <v>8</v>
      </c>
      <c r="E11984">
        <v>23</v>
      </c>
      <c r="F11984" t="s">
        <v>14742</v>
      </c>
      <c r="G11984">
        <v>-3.6913080424899998E-4</v>
      </c>
    </row>
    <row r="11985" spans="1:7" x14ac:dyDescent="0.2">
      <c r="A11985" t="str">
        <f t="shared" si="1017"/>
        <v>PSMC4</v>
      </c>
      <c r="B11985" t="s">
        <v>245</v>
      </c>
      <c r="C11985">
        <v>40477029</v>
      </c>
      <c r="D11985" t="s">
        <v>3</v>
      </c>
      <c r="E11985">
        <v>24</v>
      </c>
      <c r="F11985" t="s">
        <v>14743</v>
      </c>
      <c r="G11985">
        <v>-5.7308525385899999E-2</v>
      </c>
    </row>
    <row r="11986" spans="1:7" x14ac:dyDescent="0.2">
      <c r="A11986" t="str">
        <f t="shared" si="1017"/>
        <v>PSMC4</v>
      </c>
      <c r="B11986" t="s">
        <v>245</v>
      </c>
      <c r="C11986">
        <v>40476990</v>
      </c>
      <c r="D11986" t="s">
        <v>3</v>
      </c>
      <c r="E11986">
        <v>24</v>
      </c>
      <c r="F11986" t="s">
        <v>14744</v>
      </c>
      <c r="G11986">
        <v>2.4972483052000002E-2</v>
      </c>
    </row>
    <row r="11987" spans="1:7" x14ac:dyDescent="0.2">
      <c r="A11987" t="str">
        <f t="shared" si="1017"/>
        <v>PSMC4</v>
      </c>
      <c r="B11987" t="s">
        <v>245</v>
      </c>
      <c r="C11987">
        <v>40476952</v>
      </c>
      <c r="D11987" t="s">
        <v>3</v>
      </c>
      <c r="E11987">
        <v>24</v>
      </c>
      <c r="F11987" t="s">
        <v>14745</v>
      </c>
      <c r="G11987">
        <v>1.32791679276E-2</v>
      </c>
    </row>
    <row r="11988" spans="1:7" x14ac:dyDescent="0.2">
      <c r="A11988" t="str">
        <f t="shared" si="1017"/>
        <v>PSMC4</v>
      </c>
      <c r="B11988" t="s">
        <v>245</v>
      </c>
      <c r="C11988">
        <v>40476963</v>
      </c>
      <c r="D11988" t="s">
        <v>3</v>
      </c>
      <c r="E11988">
        <v>23</v>
      </c>
      <c r="F11988" t="s">
        <v>14746</v>
      </c>
      <c r="G11988">
        <v>4.9760742018499997E-2</v>
      </c>
    </row>
    <row r="11989" spans="1:7" x14ac:dyDescent="0.2">
      <c r="A11989" t="str">
        <f t="shared" si="1017"/>
        <v>PSMC4</v>
      </c>
      <c r="B11989" t="s">
        <v>245</v>
      </c>
      <c r="C11989">
        <v>40477035</v>
      </c>
      <c r="D11989" t="s">
        <v>3</v>
      </c>
      <c r="E11989">
        <v>24</v>
      </c>
      <c r="F11989" t="s">
        <v>14747</v>
      </c>
      <c r="G11989">
        <v>-5.3213744056200003E-2</v>
      </c>
    </row>
    <row r="11990" spans="1:7" x14ac:dyDescent="0.2">
      <c r="A11990" t="str">
        <f t="shared" si="1017"/>
        <v>PSMC4</v>
      </c>
      <c r="B11990" t="s">
        <v>245</v>
      </c>
      <c r="C11990">
        <v>40477181</v>
      </c>
      <c r="D11990" t="s">
        <v>8</v>
      </c>
      <c r="E11990">
        <v>22</v>
      </c>
      <c r="F11990" t="s">
        <v>14748</v>
      </c>
      <c r="G11990">
        <v>2.00315919398E-2</v>
      </c>
    </row>
    <row r="11991" spans="1:7" x14ac:dyDescent="0.2">
      <c r="A11991" t="str">
        <f t="shared" si="1017"/>
        <v>PSMC4</v>
      </c>
      <c r="B11991" t="s">
        <v>245</v>
      </c>
      <c r="C11991">
        <v>40476901</v>
      </c>
      <c r="D11991" t="s">
        <v>3</v>
      </c>
      <c r="E11991">
        <v>23</v>
      </c>
      <c r="F11991" t="s">
        <v>14749</v>
      </c>
      <c r="G11991">
        <v>6.05038473132E-2</v>
      </c>
    </row>
    <row r="11992" spans="1:7" x14ac:dyDescent="0.2">
      <c r="A11992" t="str">
        <f t="shared" ref="A11992:A12001" si="1018">"PSMC6"</f>
        <v>PSMC6</v>
      </c>
      <c r="B11992" t="s">
        <v>86</v>
      </c>
      <c r="C11992">
        <v>53174178</v>
      </c>
      <c r="D11992" t="s">
        <v>8</v>
      </c>
      <c r="E11992">
        <v>23</v>
      </c>
      <c r="F11992" t="s">
        <v>14750</v>
      </c>
      <c r="G11992">
        <v>0.64507458325699996</v>
      </c>
    </row>
    <row r="11993" spans="1:7" x14ac:dyDescent="0.2">
      <c r="A11993" t="str">
        <f t="shared" si="1018"/>
        <v>PSMC6</v>
      </c>
      <c r="B11993" t="s">
        <v>86</v>
      </c>
      <c r="C11993">
        <v>53174164</v>
      </c>
      <c r="D11993" t="s">
        <v>8</v>
      </c>
      <c r="E11993">
        <v>23</v>
      </c>
      <c r="F11993" t="s">
        <v>14751</v>
      </c>
      <c r="G11993">
        <v>0.49237108512400002</v>
      </c>
    </row>
    <row r="11994" spans="1:7" x14ac:dyDescent="0.2">
      <c r="A11994" t="str">
        <f t="shared" si="1018"/>
        <v>PSMC6</v>
      </c>
      <c r="B11994" t="s">
        <v>86</v>
      </c>
      <c r="C11994">
        <v>53174136</v>
      </c>
      <c r="D11994" t="s">
        <v>8</v>
      </c>
      <c r="E11994">
        <v>24</v>
      </c>
      <c r="F11994" t="s">
        <v>14752</v>
      </c>
      <c r="G11994">
        <v>5.4258207800500003E-4</v>
      </c>
    </row>
    <row r="11995" spans="1:7" x14ac:dyDescent="0.2">
      <c r="A11995" t="str">
        <f t="shared" si="1018"/>
        <v>PSMC6</v>
      </c>
      <c r="B11995" t="s">
        <v>86</v>
      </c>
      <c r="C11995">
        <v>53174105</v>
      </c>
      <c r="D11995" t="s">
        <v>8</v>
      </c>
      <c r="E11995">
        <v>24</v>
      </c>
      <c r="F11995" t="s">
        <v>14753</v>
      </c>
      <c r="G11995">
        <v>6.2865959203199998E-2</v>
      </c>
    </row>
    <row r="11996" spans="1:7" x14ac:dyDescent="0.2">
      <c r="A11996" t="str">
        <f t="shared" si="1018"/>
        <v>PSMC6</v>
      </c>
      <c r="B11996" t="s">
        <v>86</v>
      </c>
      <c r="C11996">
        <v>53174071</v>
      </c>
      <c r="D11996" t="s">
        <v>3</v>
      </c>
      <c r="E11996">
        <v>24</v>
      </c>
      <c r="F11996" t="s">
        <v>14754</v>
      </c>
      <c r="G11996">
        <v>0.17674231988799999</v>
      </c>
    </row>
    <row r="11997" spans="1:7" x14ac:dyDescent="0.2">
      <c r="A11997" t="str">
        <f t="shared" si="1018"/>
        <v>PSMC6</v>
      </c>
      <c r="B11997" t="s">
        <v>86</v>
      </c>
      <c r="C11997">
        <v>53174055</v>
      </c>
      <c r="D11997" t="s">
        <v>3</v>
      </c>
      <c r="E11997">
        <v>24</v>
      </c>
      <c r="F11997" t="s">
        <v>14755</v>
      </c>
      <c r="G11997">
        <v>0.14272198396399999</v>
      </c>
    </row>
    <row r="11998" spans="1:7" x14ac:dyDescent="0.2">
      <c r="A11998" t="str">
        <f t="shared" si="1018"/>
        <v>PSMC6</v>
      </c>
      <c r="B11998" t="s">
        <v>86</v>
      </c>
      <c r="C11998">
        <v>53174008</v>
      </c>
      <c r="D11998" t="s">
        <v>3</v>
      </c>
      <c r="E11998">
        <v>24</v>
      </c>
      <c r="F11998" t="s">
        <v>14756</v>
      </c>
      <c r="G11998">
        <v>0.60097222891900004</v>
      </c>
    </row>
    <row r="11999" spans="1:7" x14ac:dyDescent="0.2">
      <c r="A11999" t="str">
        <f t="shared" si="1018"/>
        <v>PSMC6</v>
      </c>
      <c r="B11999" t="s">
        <v>86</v>
      </c>
      <c r="C11999">
        <v>53173913</v>
      </c>
      <c r="D11999" t="s">
        <v>3</v>
      </c>
      <c r="E11999">
        <v>24</v>
      </c>
      <c r="F11999" t="s">
        <v>14757</v>
      </c>
      <c r="G11999">
        <v>1.4584639320299999</v>
      </c>
    </row>
    <row r="12000" spans="1:7" x14ac:dyDescent="0.2">
      <c r="A12000" t="str">
        <f t="shared" si="1018"/>
        <v>PSMC6</v>
      </c>
      <c r="B12000" t="s">
        <v>86</v>
      </c>
      <c r="C12000">
        <v>53173878</v>
      </c>
      <c r="D12000" t="s">
        <v>3</v>
      </c>
      <c r="E12000">
        <v>23</v>
      </c>
      <c r="F12000" t="s">
        <v>14758</v>
      </c>
      <c r="G12000">
        <v>0.16792767316599999</v>
      </c>
    </row>
    <row r="12001" spans="1:7" x14ac:dyDescent="0.2">
      <c r="A12001" t="str">
        <f t="shared" si="1018"/>
        <v>PSMC6</v>
      </c>
      <c r="B12001" t="s">
        <v>86</v>
      </c>
      <c r="C12001">
        <v>53173905</v>
      </c>
      <c r="D12001" t="s">
        <v>3</v>
      </c>
      <c r="E12001">
        <v>24</v>
      </c>
      <c r="F12001" t="s">
        <v>14759</v>
      </c>
      <c r="G12001">
        <v>0.89646148470800002</v>
      </c>
    </row>
    <row r="12002" spans="1:7" x14ac:dyDescent="0.2">
      <c r="A12002" t="str">
        <f t="shared" ref="A12002:A12018" si="1019">"PSMD1"</f>
        <v>PSMD1</v>
      </c>
      <c r="B12002" t="s">
        <v>161</v>
      </c>
      <c r="C12002">
        <v>231921857</v>
      </c>
      <c r="D12002" t="s">
        <v>8</v>
      </c>
      <c r="E12002">
        <v>23</v>
      </c>
      <c r="F12002" t="s">
        <v>14760</v>
      </c>
      <c r="G12002">
        <v>0.59366981875000002</v>
      </c>
    </row>
    <row r="12003" spans="1:7" x14ac:dyDescent="0.2">
      <c r="A12003" t="str">
        <f t="shared" si="1019"/>
        <v>PSMD1</v>
      </c>
      <c r="B12003" t="s">
        <v>161</v>
      </c>
      <c r="C12003">
        <v>231921824</v>
      </c>
      <c r="D12003" t="s">
        <v>8</v>
      </c>
      <c r="E12003">
        <v>23</v>
      </c>
      <c r="F12003" t="s">
        <v>14761</v>
      </c>
      <c r="G12003">
        <v>0.622995672876</v>
      </c>
    </row>
    <row r="12004" spans="1:7" x14ac:dyDescent="0.2">
      <c r="A12004" t="str">
        <f t="shared" si="1019"/>
        <v>PSMD1</v>
      </c>
      <c r="B12004" t="s">
        <v>161</v>
      </c>
      <c r="C12004">
        <v>231921729</v>
      </c>
      <c r="D12004" t="s">
        <v>8</v>
      </c>
      <c r="E12004">
        <v>24</v>
      </c>
      <c r="F12004" t="s">
        <v>14762</v>
      </c>
      <c r="G12004">
        <v>0.16711919209699999</v>
      </c>
    </row>
    <row r="12005" spans="1:7" x14ac:dyDescent="0.2">
      <c r="A12005" t="str">
        <f t="shared" si="1019"/>
        <v>PSMD1</v>
      </c>
      <c r="B12005" t="s">
        <v>161</v>
      </c>
      <c r="C12005">
        <v>231921704</v>
      </c>
      <c r="D12005" t="s">
        <v>8</v>
      </c>
      <c r="E12005">
        <v>23</v>
      </c>
      <c r="F12005" t="s">
        <v>14763</v>
      </c>
      <c r="G12005">
        <v>1.05492082015</v>
      </c>
    </row>
    <row r="12006" spans="1:7" x14ac:dyDescent="0.2">
      <c r="A12006" t="str">
        <f t="shared" si="1019"/>
        <v>PSMD1</v>
      </c>
      <c r="B12006" t="s">
        <v>161</v>
      </c>
      <c r="C12006">
        <v>231921586</v>
      </c>
      <c r="D12006" t="s">
        <v>8</v>
      </c>
      <c r="E12006">
        <v>24</v>
      </c>
      <c r="F12006" t="s">
        <v>14764</v>
      </c>
      <c r="G12006">
        <v>0.107422684963</v>
      </c>
    </row>
    <row r="12007" spans="1:7" x14ac:dyDescent="0.2">
      <c r="A12007" t="str">
        <f t="shared" si="1019"/>
        <v>PSMD1</v>
      </c>
      <c r="B12007" t="s">
        <v>161</v>
      </c>
      <c r="C12007">
        <v>231921551</v>
      </c>
      <c r="D12007" t="s">
        <v>8</v>
      </c>
      <c r="E12007">
        <v>24</v>
      </c>
      <c r="F12007" t="s">
        <v>14765</v>
      </c>
      <c r="G12007">
        <v>4.7317125164800002E-2</v>
      </c>
    </row>
    <row r="12008" spans="1:7" x14ac:dyDescent="0.2">
      <c r="A12008" t="str">
        <f t="shared" si="1019"/>
        <v>PSMD1</v>
      </c>
      <c r="B12008" t="s">
        <v>161</v>
      </c>
      <c r="C12008">
        <v>231921825</v>
      </c>
      <c r="D12008" t="s">
        <v>3</v>
      </c>
      <c r="E12008">
        <v>23</v>
      </c>
      <c r="F12008" t="s">
        <v>14766</v>
      </c>
      <c r="G12008">
        <v>0.71801521339999996</v>
      </c>
    </row>
    <row r="12009" spans="1:7" x14ac:dyDescent="0.2">
      <c r="A12009" t="str">
        <f t="shared" si="1019"/>
        <v>PSMD1</v>
      </c>
      <c r="B12009" t="s">
        <v>161</v>
      </c>
      <c r="C12009">
        <v>231921846</v>
      </c>
      <c r="D12009" t="s">
        <v>8</v>
      </c>
      <c r="E12009">
        <v>24</v>
      </c>
      <c r="F12009" t="s">
        <v>14767</v>
      </c>
      <c r="G12009">
        <v>0.96678582793800005</v>
      </c>
    </row>
    <row r="12010" spans="1:7" x14ac:dyDescent="0.2">
      <c r="A12010" t="str">
        <f t="shared" si="1019"/>
        <v>PSMD1</v>
      </c>
      <c r="B12010" t="s">
        <v>161</v>
      </c>
      <c r="C12010">
        <v>231921836</v>
      </c>
      <c r="D12010" t="s">
        <v>8</v>
      </c>
      <c r="E12010">
        <v>24</v>
      </c>
      <c r="F12010" t="s">
        <v>14768</v>
      </c>
      <c r="G12010">
        <v>0.43035070203800002</v>
      </c>
    </row>
    <row r="12011" spans="1:7" x14ac:dyDescent="0.2">
      <c r="A12011" t="str">
        <f t="shared" si="1019"/>
        <v>PSMD1</v>
      </c>
      <c r="B12011" t="s">
        <v>161</v>
      </c>
      <c r="C12011">
        <v>231921857</v>
      </c>
      <c r="D12011" t="s">
        <v>8</v>
      </c>
      <c r="E12011">
        <v>24</v>
      </c>
      <c r="F12011" t="s">
        <v>14769</v>
      </c>
      <c r="G12011">
        <v>0.68087851780300002</v>
      </c>
    </row>
    <row r="12012" spans="1:7" x14ac:dyDescent="0.2">
      <c r="A12012" t="str">
        <f t="shared" si="1019"/>
        <v>PSMD1</v>
      </c>
      <c r="B12012" t="s">
        <v>161</v>
      </c>
      <c r="C12012">
        <v>231921638</v>
      </c>
      <c r="D12012" t="s">
        <v>8</v>
      </c>
      <c r="E12012">
        <v>23</v>
      </c>
      <c r="F12012" t="s">
        <v>14770</v>
      </c>
      <c r="G12012">
        <v>0.71970312531000002</v>
      </c>
    </row>
    <row r="12013" spans="1:7" x14ac:dyDescent="0.2">
      <c r="A12013" t="str">
        <f t="shared" si="1019"/>
        <v>PSMD1</v>
      </c>
      <c r="B12013" t="s">
        <v>161</v>
      </c>
      <c r="C12013">
        <v>231921605</v>
      </c>
      <c r="D12013" t="s">
        <v>3</v>
      </c>
      <c r="E12013">
        <v>23</v>
      </c>
      <c r="F12013" t="s">
        <v>14771</v>
      </c>
      <c r="G12013">
        <v>0.97829335191099998</v>
      </c>
    </row>
    <row r="12014" spans="1:7" x14ac:dyDescent="0.2">
      <c r="A12014" t="str">
        <f t="shared" si="1019"/>
        <v>PSMD1</v>
      </c>
      <c r="B12014" t="s">
        <v>161</v>
      </c>
      <c r="C12014">
        <v>231921751</v>
      </c>
      <c r="D12014" t="s">
        <v>8</v>
      </c>
      <c r="E12014">
        <v>24</v>
      </c>
      <c r="F12014" t="s">
        <v>14772</v>
      </c>
      <c r="G12014">
        <v>0.43852955358000001</v>
      </c>
    </row>
    <row r="12015" spans="1:7" x14ac:dyDescent="0.2">
      <c r="A12015" t="str">
        <f t="shared" si="1019"/>
        <v>PSMD1</v>
      </c>
      <c r="B12015" t="s">
        <v>161</v>
      </c>
      <c r="C12015">
        <v>231921786</v>
      </c>
      <c r="D12015" t="s">
        <v>8</v>
      </c>
      <c r="E12015">
        <v>24</v>
      </c>
      <c r="F12015" t="s">
        <v>14773</v>
      </c>
      <c r="G12015">
        <v>0.85939244115199998</v>
      </c>
    </row>
    <row r="12016" spans="1:7" x14ac:dyDescent="0.2">
      <c r="A12016" t="str">
        <f t="shared" si="1019"/>
        <v>PSMD1</v>
      </c>
      <c r="B12016" t="s">
        <v>161</v>
      </c>
      <c r="C12016">
        <v>231921828</v>
      </c>
      <c r="D12016" t="s">
        <v>8</v>
      </c>
      <c r="E12016">
        <v>23</v>
      </c>
      <c r="F12016" t="s">
        <v>14774</v>
      </c>
      <c r="G12016">
        <v>0.21942934291499999</v>
      </c>
    </row>
    <row r="12017" spans="1:7" x14ac:dyDescent="0.2">
      <c r="A12017" t="str">
        <f t="shared" si="1019"/>
        <v>PSMD1</v>
      </c>
      <c r="B12017" t="s">
        <v>161</v>
      </c>
      <c r="C12017">
        <v>231921611</v>
      </c>
      <c r="D12017" t="s">
        <v>8</v>
      </c>
      <c r="E12017">
        <v>22</v>
      </c>
      <c r="F12017" t="s">
        <v>14775</v>
      </c>
      <c r="G12017">
        <v>0.32845681885799999</v>
      </c>
    </row>
    <row r="12018" spans="1:7" x14ac:dyDescent="0.2">
      <c r="A12018" t="str">
        <f t="shared" si="1019"/>
        <v>PSMD1</v>
      </c>
      <c r="B12018" t="s">
        <v>161</v>
      </c>
      <c r="C12018">
        <v>231921571</v>
      </c>
      <c r="D12018" t="s">
        <v>8</v>
      </c>
      <c r="E12018">
        <v>24</v>
      </c>
      <c r="F12018" t="s">
        <v>14776</v>
      </c>
      <c r="G12018">
        <v>-4.2791113235800003E-2</v>
      </c>
    </row>
    <row r="12019" spans="1:7" x14ac:dyDescent="0.2">
      <c r="A12019" t="str">
        <f t="shared" ref="A12019:A12028" si="1020">"PSMD12"</f>
        <v>PSMD12</v>
      </c>
      <c r="B12019" t="s">
        <v>484</v>
      </c>
      <c r="C12019">
        <v>65362498</v>
      </c>
      <c r="D12019" t="s">
        <v>3</v>
      </c>
      <c r="E12019">
        <v>24</v>
      </c>
      <c r="F12019" t="s">
        <v>14777</v>
      </c>
      <c r="G12019">
        <v>0.12944331127700001</v>
      </c>
    </row>
    <row r="12020" spans="1:7" x14ac:dyDescent="0.2">
      <c r="A12020" t="str">
        <f t="shared" si="1020"/>
        <v>PSMD12</v>
      </c>
      <c r="B12020" t="s">
        <v>484</v>
      </c>
      <c r="C12020">
        <v>65362580</v>
      </c>
      <c r="D12020" t="s">
        <v>3</v>
      </c>
      <c r="E12020">
        <v>24</v>
      </c>
      <c r="F12020" t="s">
        <v>14778</v>
      </c>
      <c r="G12020">
        <v>0.203866169205</v>
      </c>
    </row>
    <row r="12021" spans="1:7" x14ac:dyDescent="0.2">
      <c r="A12021" t="str">
        <f t="shared" si="1020"/>
        <v>PSMD12</v>
      </c>
      <c r="B12021" t="s">
        <v>484</v>
      </c>
      <c r="C12021">
        <v>65362460</v>
      </c>
      <c r="D12021" t="s">
        <v>3</v>
      </c>
      <c r="E12021">
        <v>24</v>
      </c>
      <c r="F12021" t="s">
        <v>14779</v>
      </c>
      <c r="G12021">
        <v>0.43659195519999999</v>
      </c>
    </row>
    <row r="12022" spans="1:7" x14ac:dyDescent="0.2">
      <c r="A12022" t="str">
        <f t="shared" si="1020"/>
        <v>PSMD12</v>
      </c>
      <c r="B12022" t="s">
        <v>484</v>
      </c>
      <c r="C12022">
        <v>65362713</v>
      </c>
      <c r="D12022" t="s">
        <v>3</v>
      </c>
      <c r="E12022">
        <v>24</v>
      </c>
      <c r="F12022" t="s">
        <v>14780</v>
      </c>
      <c r="G12022">
        <v>1.9366058187200001E-2</v>
      </c>
    </row>
    <row r="12023" spans="1:7" x14ac:dyDescent="0.2">
      <c r="A12023" t="str">
        <f t="shared" si="1020"/>
        <v>PSMD12</v>
      </c>
      <c r="B12023" t="s">
        <v>484</v>
      </c>
      <c r="C12023">
        <v>65362737</v>
      </c>
      <c r="D12023" t="s">
        <v>3</v>
      </c>
      <c r="E12023">
        <v>24</v>
      </c>
      <c r="F12023" t="s">
        <v>14781</v>
      </c>
      <c r="G12023">
        <v>0.225475422161</v>
      </c>
    </row>
    <row r="12024" spans="1:7" x14ac:dyDescent="0.2">
      <c r="A12024" t="str">
        <f t="shared" si="1020"/>
        <v>PSMD12</v>
      </c>
      <c r="B12024" t="s">
        <v>484</v>
      </c>
      <c r="C12024">
        <v>65362761</v>
      </c>
      <c r="D12024" t="s">
        <v>3</v>
      </c>
      <c r="E12024">
        <v>24</v>
      </c>
      <c r="F12024" t="s">
        <v>14782</v>
      </c>
      <c r="G12024">
        <v>-2.20444451726E-2</v>
      </c>
    </row>
    <row r="12025" spans="1:7" x14ac:dyDescent="0.2">
      <c r="A12025" t="str">
        <f t="shared" si="1020"/>
        <v>PSMD12</v>
      </c>
      <c r="B12025" t="s">
        <v>484</v>
      </c>
      <c r="C12025">
        <v>65362747</v>
      </c>
      <c r="D12025" t="s">
        <v>8</v>
      </c>
      <c r="E12025">
        <v>24</v>
      </c>
      <c r="F12025" t="s">
        <v>14783</v>
      </c>
      <c r="G12025">
        <v>0.22432457513699999</v>
      </c>
    </row>
    <row r="12026" spans="1:7" x14ac:dyDescent="0.2">
      <c r="A12026" t="str">
        <f t="shared" si="1020"/>
        <v>PSMD12</v>
      </c>
      <c r="B12026" t="s">
        <v>484</v>
      </c>
      <c r="C12026">
        <v>65362450</v>
      </c>
      <c r="D12026" t="s">
        <v>3</v>
      </c>
      <c r="E12026">
        <v>24</v>
      </c>
      <c r="F12026" t="s">
        <v>14784</v>
      </c>
      <c r="G12026">
        <v>0.49805089175700001</v>
      </c>
    </row>
    <row r="12027" spans="1:7" x14ac:dyDescent="0.2">
      <c r="A12027" t="str">
        <f t="shared" si="1020"/>
        <v>PSMD12</v>
      </c>
      <c r="B12027" t="s">
        <v>484</v>
      </c>
      <c r="C12027">
        <v>65362472</v>
      </c>
      <c r="D12027" t="s">
        <v>3</v>
      </c>
      <c r="E12027">
        <v>24</v>
      </c>
      <c r="F12027" t="s">
        <v>14785</v>
      </c>
      <c r="G12027">
        <v>0.92779293984400002</v>
      </c>
    </row>
    <row r="12028" spans="1:7" x14ac:dyDescent="0.2">
      <c r="A12028" t="str">
        <f t="shared" si="1020"/>
        <v>PSMD12</v>
      </c>
      <c r="B12028" t="s">
        <v>484</v>
      </c>
      <c r="C12028">
        <v>65362639</v>
      </c>
      <c r="D12028" t="s">
        <v>3</v>
      </c>
      <c r="E12028">
        <v>24</v>
      </c>
      <c r="F12028" t="s">
        <v>14786</v>
      </c>
      <c r="G12028">
        <v>1.5741561684000001</v>
      </c>
    </row>
    <row r="12029" spans="1:7" x14ac:dyDescent="0.2">
      <c r="A12029" t="str">
        <f t="shared" ref="A12029:A12038" si="1021">"PSMD4"</f>
        <v>PSMD4</v>
      </c>
      <c r="B12029" t="s">
        <v>35</v>
      </c>
      <c r="C12029">
        <v>151227393</v>
      </c>
      <c r="D12029" t="s">
        <v>3</v>
      </c>
      <c r="E12029">
        <v>23</v>
      </c>
      <c r="F12029" t="s">
        <v>14787</v>
      </c>
      <c r="G12029">
        <v>2.73557676775E-2</v>
      </c>
    </row>
    <row r="12030" spans="1:7" x14ac:dyDescent="0.2">
      <c r="A12030" t="str">
        <f t="shared" si="1021"/>
        <v>PSMD4</v>
      </c>
      <c r="B12030" t="s">
        <v>35</v>
      </c>
      <c r="C12030">
        <v>151227401</v>
      </c>
      <c r="D12030" t="s">
        <v>3</v>
      </c>
      <c r="E12030">
        <v>24</v>
      </c>
      <c r="F12030" t="s">
        <v>14788</v>
      </c>
      <c r="G12030">
        <v>0.52656614471300001</v>
      </c>
    </row>
    <row r="12031" spans="1:7" x14ac:dyDescent="0.2">
      <c r="A12031" t="str">
        <f t="shared" si="1021"/>
        <v>PSMD4</v>
      </c>
      <c r="B12031" t="s">
        <v>35</v>
      </c>
      <c r="C12031">
        <v>151227179</v>
      </c>
      <c r="D12031" t="s">
        <v>8</v>
      </c>
      <c r="E12031">
        <v>24</v>
      </c>
      <c r="F12031" t="s">
        <v>14789</v>
      </c>
      <c r="G12031">
        <v>3.5046444768300003E-2</v>
      </c>
    </row>
    <row r="12032" spans="1:7" x14ac:dyDescent="0.2">
      <c r="A12032" t="str">
        <f t="shared" si="1021"/>
        <v>PSMD4</v>
      </c>
      <c r="B12032" t="s">
        <v>35</v>
      </c>
      <c r="C12032">
        <v>151227306</v>
      </c>
      <c r="D12032" t="s">
        <v>8</v>
      </c>
      <c r="E12032">
        <v>23</v>
      </c>
      <c r="F12032" t="s">
        <v>14790</v>
      </c>
      <c r="G12032">
        <v>0.30539422707800001</v>
      </c>
    </row>
    <row r="12033" spans="1:7" x14ac:dyDescent="0.2">
      <c r="A12033" t="str">
        <f t="shared" si="1021"/>
        <v>PSMD4</v>
      </c>
      <c r="B12033" t="s">
        <v>35</v>
      </c>
      <c r="C12033">
        <v>151227239</v>
      </c>
      <c r="D12033" t="s">
        <v>8</v>
      </c>
      <c r="E12033">
        <v>23</v>
      </c>
      <c r="F12033" t="s">
        <v>14791</v>
      </c>
      <c r="G12033">
        <v>1.39530034422</v>
      </c>
    </row>
    <row r="12034" spans="1:7" x14ac:dyDescent="0.2">
      <c r="A12034" t="str">
        <f t="shared" si="1021"/>
        <v>PSMD4</v>
      </c>
      <c r="B12034" t="s">
        <v>35</v>
      </c>
      <c r="C12034">
        <v>151227289</v>
      </c>
      <c r="D12034" t="s">
        <v>8</v>
      </c>
      <c r="E12034">
        <v>23</v>
      </c>
      <c r="F12034" t="s">
        <v>14792</v>
      </c>
      <c r="G12034">
        <v>0.84759714717699997</v>
      </c>
    </row>
    <row r="12035" spans="1:7" x14ac:dyDescent="0.2">
      <c r="A12035" t="str">
        <f t="shared" si="1021"/>
        <v>PSMD4</v>
      </c>
      <c r="B12035" t="s">
        <v>35</v>
      </c>
      <c r="C12035">
        <v>151227300</v>
      </c>
      <c r="D12035" t="s">
        <v>8</v>
      </c>
      <c r="E12035">
        <v>23</v>
      </c>
      <c r="F12035" t="s">
        <v>14793</v>
      </c>
      <c r="G12035">
        <v>0.56976456681099996</v>
      </c>
    </row>
    <row r="12036" spans="1:7" x14ac:dyDescent="0.2">
      <c r="A12036" t="str">
        <f t="shared" si="1021"/>
        <v>PSMD4</v>
      </c>
      <c r="B12036" t="s">
        <v>35</v>
      </c>
      <c r="C12036">
        <v>151227350</v>
      </c>
      <c r="D12036" t="s">
        <v>8</v>
      </c>
      <c r="E12036">
        <v>24</v>
      </c>
      <c r="F12036" t="s">
        <v>14794</v>
      </c>
      <c r="G12036">
        <v>3.1847475184499999E-2</v>
      </c>
    </row>
    <row r="12037" spans="1:7" x14ac:dyDescent="0.2">
      <c r="A12037" t="str">
        <f t="shared" si="1021"/>
        <v>PSMD4</v>
      </c>
      <c r="B12037" t="s">
        <v>35</v>
      </c>
      <c r="C12037">
        <v>151227193</v>
      </c>
      <c r="D12037" t="s">
        <v>8</v>
      </c>
      <c r="E12037">
        <v>22</v>
      </c>
      <c r="F12037" t="s">
        <v>14795</v>
      </c>
      <c r="G12037">
        <v>-5.56412748182E-3</v>
      </c>
    </row>
    <row r="12038" spans="1:7" x14ac:dyDescent="0.2">
      <c r="A12038" t="str">
        <f t="shared" si="1021"/>
        <v>PSMD4</v>
      </c>
      <c r="B12038" t="s">
        <v>35</v>
      </c>
      <c r="C12038">
        <v>151227234</v>
      </c>
      <c r="D12038" t="s">
        <v>8</v>
      </c>
      <c r="E12038">
        <v>23</v>
      </c>
      <c r="F12038" t="s">
        <v>14796</v>
      </c>
      <c r="G12038">
        <v>0.75710250860200001</v>
      </c>
    </row>
    <row r="12039" spans="1:7" x14ac:dyDescent="0.2">
      <c r="A12039" t="str">
        <f t="shared" ref="A12039:A12053" si="1022">"PSMD6"</f>
        <v>PSMD6</v>
      </c>
      <c r="B12039" t="s">
        <v>114</v>
      </c>
      <c r="C12039">
        <v>64009155</v>
      </c>
      <c r="D12039" t="s">
        <v>8</v>
      </c>
      <c r="E12039">
        <v>24</v>
      </c>
      <c r="F12039" t="s">
        <v>14797</v>
      </c>
      <c r="G12039">
        <v>0.62145043915499998</v>
      </c>
    </row>
    <row r="12040" spans="1:7" x14ac:dyDescent="0.2">
      <c r="A12040" t="str">
        <f t="shared" si="1022"/>
        <v>PSMD6</v>
      </c>
      <c r="B12040" t="s">
        <v>114</v>
      </c>
      <c r="C12040">
        <v>64009076</v>
      </c>
      <c r="D12040" t="s">
        <v>3</v>
      </c>
      <c r="E12040">
        <v>22</v>
      </c>
      <c r="F12040" t="s">
        <v>14798</v>
      </c>
      <c r="G12040">
        <v>0.55741467356600005</v>
      </c>
    </row>
    <row r="12041" spans="1:7" x14ac:dyDescent="0.2">
      <c r="A12041" t="str">
        <f t="shared" si="1022"/>
        <v>PSMD6</v>
      </c>
      <c r="B12041" t="s">
        <v>114</v>
      </c>
      <c r="C12041">
        <v>64009228</v>
      </c>
      <c r="D12041" t="s">
        <v>3</v>
      </c>
      <c r="E12041">
        <v>24</v>
      </c>
      <c r="F12041" t="s">
        <v>14799</v>
      </c>
      <c r="G12041">
        <v>4.7774820051599998E-2</v>
      </c>
    </row>
    <row r="12042" spans="1:7" x14ac:dyDescent="0.2">
      <c r="A12042" t="str">
        <f t="shared" si="1022"/>
        <v>PSMD6</v>
      </c>
      <c r="B12042" t="s">
        <v>114</v>
      </c>
      <c r="C12042">
        <v>64009241</v>
      </c>
      <c r="D12042" t="s">
        <v>3</v>
      </c>
      <c r="E12042">
        <v>23</v>
      </c>
      <c r="F12042" t="s">
        <v>14800</v>
      </c>
      <c r="G12042">
        <v>7.3632880512300002E-3</v>
      </c>
    </row>
    <row r="12043" spans="1:7" x14ac:dyDescent="0.2">
      <c r="A12043" t="str">
        <f t="shared" si="1022"/>
        <v>PSMD6</v>
      </c>
      <c r="B12043" t="s">
        <v>114</v>
      </c>
      <c r="C12043">
        <v>64008960</v>
      </c>
      <c r="D12043" t="s">
        <v>8</v>
      </c>
      <c r="E12043">
        <v>24</v>
      </c>
      <c r="F12043" t="s">
        <v>14801</v>
      </c>
      <c r="G12043">
        <v>0.39544899780600001</v>
      </c>
    </row>
    <row r="12044" spans="1:7" x14ac:dyDescent="0.2">
      <c r="A12044" t="str">
        <f t="shared" si="1022"/>
        <v>PSMD6</v>
      </c>
      <c r="B12044" t="s">
        <v>114</v>
      </c>
      <c r="C12044">
        <v>64008964</v>
      </c>
      <c r="D12044" t="s">
        <v>8</v>
      </c>
      <c r="E12044">
        <v>23</v>
      </c>
      <c r="F12044" t="s">
        <v>14802</v>
      </c>
      <c r="G12044">
        <v>0.62885001760199999</v>
      </c>
    </row>
    <row r="12045" spans="1:7" x14ac:dyDescent="0.2">
      <c r="A12045" t="str">
        <f t="shared" si="1022"/>
        <v>PSMD6</v>
      </c>
      <c r="B12045" t="s">
        <v>114</v>
      </c>
      <c r="C12045">
        <v>64008988</v>
      </c>
      <c r="D12045" t="s">
        <v>8</v>
      </c>
      <c r="E12045">
        <v>22</v>
      </c>
      <c r="F12045" t="s">
        <v>14803</v>
      </c>
      <c r="G12045">
        <v>-2.0013414281500001E-2</v>
      </c>
    </row>
    <row r="12046" spans="1:7" x14ac:dyDescent="0.2">
      <c r="A12046" t="str">
        <f t="shared" si="1022"/>
        <v>PSMD6</v>
      </c>
      <c r="B12046" t="s">
        <v>114</v>
      </c>
      <c r="C12046">
        <v>64009247</v>
      </c>
      <c r="D12046" t="s">
        <v>8</v>
      </c>
      <c r="E12046">
        <v>24</v>
      </c>
      <c r="F12046" t="s">
        <v>14804</v>
      </c>
      <c r="G12046">
        <v>3.8440947472300001E-2</v>
      </c>
    </row>
    <row r="12047" spans="1:7" x14ac:dyDescent="0.2">
      <c r="A12047" t="str">
        <f t="shared" si="1022"/>
        <v>PSMD6</v>
      </c>
      <c r="B12047" t="s">
        <v>114</v>
      </c>
      <c r="C12047">
        <v>64009221</v>
      </c>
      <c r="D12047" t="s">
        <v>8</v>
      </c>
      <c r="E12047">
        <v>24</v>
      </c>
      <c r="F12047" t="s">
        <v>14805</v>
      </c>
      <c r="G12047">
        <v>0.19358877463999999</v>
      </c>
    </row>
    <row r="12048" spans="1:7" x14ac:dyDescent="0.2">
      <c r="A12048" t="str">
        <f t="shared" si="1022"/>
        <v>PSMD6</v>
      </c>
      <c r="B12048" t="s">
        <v>114</v>
      </c>
      <c r="C12048">
        <v>64009051</v>
      </c>
      <c r="D12048" t="s">
        <v>8</v>
      </c>
      <c r="E12048">
        <v>24</v>
      </c>
      <c r="F12048" t="s">
        <v>14806</v>
      </c>
      <c r="G12048">
        <v>0.39523371458099998</v>
      </c>
    </row>
    <row r="12049" spans="1:7" x14ac:dyDescent="0.2">
      <c r="A12049" t="str">
        <f t="shared" si="1022"/>
        <v>PSMD6</v>
      </c>
      <c r="B12049" t="s">
        <v>114</v>
      </c>
      <c r="C12049">
        <v>64008964</v>
      </c>
      <c r="D12049" t="s">
        <v>8</v>
      </c>
      <c r="E12049">
        <v>24</v>
      </c>
      <c r="F12049" t="s">
        <v>14807</v>
      </c>
      <c r="G12049">
        <v>0.61858396980200003</v>
      </c>
    </row>
    <row r="12050" spans="1:7" x14ac:dyDescent="0.2">
      <c r="A12050" t="str">
        <f t="shared" si="1022"/>
        <v>PSMD6</v>
      </c>
      <c r="B12050" t="s">
        <v>114</v>
      </c>
      <c r="C12050">
        <v>64009002</v>
      </c>
      <c r="D12050" t="s">
        <v>8</v>
      </c>
      <c r="E12050">
        <v>22</v>
      </c>
      <c r="F12050" t="s">
        <v>14808</v>
      </c>
      <c r="G12050">
        <v>1.2310563050500001</v>
      </c>
    </row>
    <row r="12051" spans="1:7" x14ac:dyDescent="0.2">
      <c r="A12051" t="str">
        <f t="shared" si="1022"/>
        <v>PSMD6</v>
      </c>
      <c r="B12051" t="s">
        <v>114</v>
      </c>
      <c r="C12051">
        <v>64009143</v>
      </c>
      <c r="D12051" t="s">
        <v>8</v>
      </c>
      <c r="E12051">
        <v>22</v>
      </c>
      <c r="F12051" t="s">
        <v>14809</v>
      </c>
      <c r="G12051">
        <v>1.1400936773499999</v>
      </c>
    </row>
    <row r="12052" spans="1:7" x14ac:dyDescent="0.2">
      <c r="A12052" t="str">
        <f t="shared" si="1022"/>
        <v>PSMD6</v>
      </c>
      <c r="B12052" t="s">
        <v>114</v>
      </c>
      <c r="C12052">
        <v>64009184</v>
      </c>
      <c r="D12052" t="s">
        <v>8</v>
      </c>
      <c r="E12052">
        <v>23</v>
      </c>
      <c r="F12052" t="s">
        <v>14810</v>
      </c>
      <c r="G12052">
        <v>0.12374467384399999</v>
      </c>
    </row>
    <row r="12053" spans="1:7" x14ac:dyDescent="0.2">
      <c r="A12053" t="str">
        <f t="shared" si="1022"/>
        <v>PSMD6</v>
      </c>
      <c r="B12053" t="s">
        <v>114</v>
      </c>
      <c r="C12053">
        <v>64009196</v>
      </c>
      <c r="D12053" t="s">
        <v>3</v>
      </c>
      <c r="E12053">
        <v>24</v>
      </c>
      <c r="F12053" t="s">
        <v>14811</v>
      </c>
      <c r="G12053">
        <v>0.124519947745</v>
      </c>
    </row>
    <row r="12054" spans="1:7" x14ac:dyDescent="0.2">
      <c r="A12054" t="str">
        <f t="shared" ref="A12054:A12071" si="1023">"PSMD7"</f>
        <v>PSMD7</v>
      </c>
      <c r="B12054" t="s">
        <v>273</v>
      </c>
      <c r="C12054">
        <v>74330939</v>
      </c>
      <c r="D12054" t="s">
        <v>8</v>
      </c>
      <c r="E12054">
        <v>24</v>
      </c>
      <c r="F12054" t="s">
        <v>14812</v>
      </c>
      <c r="G12054">
        <v>0.68146745198400005</v>
      </c>
    </row>
    <row r="12055" spans="1:7" x14ac:dyDescent="0.2">
      <c r="A12055" t="str">
        <f t="shared" si="1023"/>
        <v>PSMD7</v>
      </c>
      <c r="B12055" t="s">
        <v>273</v>
      </c>
      <c r="C12055">
        <v>74330909</v>
      </c>
      <c r="D12055" t="s">
        <v>8</v>
      </c>
      <c r="E12055">
        <v>24</v>
      </c>
      <c r="F12055" t="s">
        <v>14813</v>
      </c>
      <c r="G12055">
        <v>0.35818727839499998</v>
      </c>
    </row>
    <row r="12056" spans="1:7" x14ac:dyDescent="0.2">
      <c r="A12056" t="str">
        <f t="shared" si="1023"/>
        <v>PSMD7</v>
      </c>
      <c r="B12056" t="s">
        <v>273</v>
      </c>
      <c r="C12056">
        <v>74330818</v>
      </c>
      <c r="D12056" t="s">
        <v>8</v>
      </c>
      <c r="E12056">
        <v>24</v>
      </c>
      <c r="F12056" t="s">
        <v>14814</v>
      </c>
      <c r="G12056">
        <v>-9.2843959691700003E-3</v>
      </c>
    </row>
    <row r="12057" spans="1:7" x14ac:dyDescent="0.2">
      <c r="A12057" t="str">
        <f t="shared" si="1023"/>
        <v>PSMD7</v>
      </c>
      <c r="B12057" t="s">
        <v>273</v>
      </c>
      <c r="C12057">
        <v>74330738</v>
      </c>
      <c r="D12057" t="s">
        <v>8</v>
      </c>
      <c r="E12057">
        <v>24</v>
      </c>
      <c r="F12057" t="s">
        <v>14815</v>
      </c>
      <c r="G12057">
        <v>0.73677574561600001</v>
      </c>
    </row>
    <row r="12058" spans="1:7" x14ac:dyDescent="0.2">
      <c r="A12058" t="str">
        <f t="shared" si="1023"/>
        <v>PSMD7</v>
      </c>
      <c r="B12058" t="s">
        <v>273</v>
      </c>
      <c r="C12058">
        <v>74330673</v>
      </c>
      <c r="D12058" t="s">
        <v>8</v>
      </c>
      <c r="E12058">
        <v>23</v>
      </c>
      <c r="F12058" t="s">
        <v>14816</v>
      </c>
      <c r="G12058">
        <v>5.2901830426800002E-2</v>
      </c>
    </row>
    <row r="12059" spans="1:7" x14ac:dyDescent="0.2">
      <c r="A12059" t="str">
        <f t="shared" si="1023"/>
        <v>PSMD7</v>
      </c>
      <c r="B12059" t="s">
        <v>273</v>
      </c>
      <c r="C12059">
        <v>74330729</v>
      </c>
      <c r="D12059" t="s">
        <v>3</v>
      </c>
      <c r="E12059">
        <v>23</v>
      </c>
      <c r="F12059" t="s">
        <v>14817</v>
      </c>
      <c r="G12059">
        <v>0.76735310285500002</v>
      </c>
    </row>
    <row r="12060" spans="1:7" x14ac:dyDescent="0.2">
      <c r="A12060" t="str">
        <f t="shared" si="1023"/>
        <v>PSMD7</v>
      </c>
      <c r="B12060" t="s">
        <v>273</v>
      </c>
      <c r="C12060">
        <v>74330916</v>
      </c>
      <c r="D12060" t="s">
        <v>8</v>
      </c>
      <c r="E12060">
        <v>23</v>
      </c>
      <c r="F12060" t="s">
        <v>14818</v>
      </c>
      <c r="G12060">
        <v>-5.3796466582499997E-3</v>
      </c>
    </row>
    <row r="12061" spans="1:7" x14ac:dyDescent="0.2">
      <c r="A12061" t="str">
        <f t="shared" si="1023"/>
        <v>PSMD7</v>
      </c>
      <c r="B12061" t="s">
        <v>273</v>
      </c>
      <c r="C12061">
        <v>74330961</v>
      </c>
      <c r="D12061" t="s">
        <v>8</v>
      </c>
      <c r="E12061">
        <v>23</v>
      </c>
      <c r="F12061" t="s">
        <v>14819</v>
      </c>
      <c r="G12061">
        <v>0.65398193439600005</v>
      </c>
    </row>
    <row r="12062" spans="1:7" x14ac:dyDescent="0.2">
      <c r="A12062" t="str">
        <f t="shared" si="1023"/>
        <v>PSMD7</v>
      </c>
      <c r="B12062" t="s">
        <v>273</v>
      </c>
      <c r="C12062">
        <v>74330953</v>
      </c>
      <c r="D12062" t="s">
        <v>8</v>
      </c>
      <c r="E12062">
        <v>24</v>
      </c>
      <c r="F12062" t="s">
        <v>14820</v>
      </c>
      <c r="G12062">
        <v>0.55601443378500004</v>
      </c>
    </row>
    <row r="12063" spans="1:7" x14ac:dyDescent="0.2">
      <c r="A12063" t="str">
        <f t="shared" si="1023"/>
        <v>PSMD7</v>
      </c>
      <c r="B12063" t="s">
        <v>273</v>
      </c>
      <c r="C12063">
        <v>74330938</v>
      </c>
      <c r="D12063" t="s">
        <v>8</v>
      </c>
      <c r="E12063">
        <v>24</v>
      </c>
      <c r="F12063" t="s">
        <v>14821</v>
      </c>
      <c r="G12063">
        <v>0.25033255626200002</v>
      </c>
    </row>
    <row r="12064" spans="1:7" x14ac:dyDescent="0.2">
      <c r="A12064" t="str">
        <f t="shared" si="1023"/>
        <v>PSMD7</v>
      </c>
      <c r="B12064" t="s">
        <v>273</v>
      </c>
      <c r="C12064">
        <v>74330913</v>
      </c>
      <c r="D12064" t="s">
        <v>8</v>
      </c>
      <c r="E12064">
        <v>24</v>
      </c>
      <c r="F12064" t="s">
        <v>14822</v>
      </c>
      <c r="G12064">
        <v>0.298933397351</v>
      </c>
    </row>
    <row r="12065" spans="1:7" x14ac:dyDescent="0.2">
      <c r="A12065" t="str">
        <f t="shared" si="1023"/>
        <v>PSMD7</v>
      </c>
      <c r="B12065" t="s">
        <v>273</v>
      </c>
      <c r="C12065">
        <v>74330744</v>
      </c>
      <c r="D12065" t="s">
        <v>8</v>
      </c>
      <c r="E12065">
        <v>24</v>
      </c>
      <c r="F12065" t="s">
        <v>14823</v>
      </c>
      <c r="G12065">
        <v>1.4027092215600001</v>
      </c>
    </row>
    <row r="12066" spans="1:7" x14ac:dyDescent="0.2">
      <c r="A12066" t="str">
        <f t="shared" si="1023"/>
        <v>PSMD7</v>
      </c>
      <c r="B12066" t="s">
        <v>273</v>
      </c>
      <c r="C12066">
        <v>74330721</v>
      </c>
      <c r="D12066" t="s">
        <v>8</v>
      </c>
      <c r="E12066">
        <v>24</v>
      </c>
      <c r="F12066" t="s">
        <v>14824</v>
      </c>
      <c r="G12066">
        <v>5.8127609415499999E-2</v>
      </c>
    </row>
    <row r="12067" spans="1:7" x14ac:dyDescent="0.2">
      <c r="A12067" t="str">
        <f t="shared" si="1023"/>
        <v>PSMD7</v>
      </c>
      <c r="B12067" t="s">
        <v>273</v>
      </c>
      <c r="C12067">
        <v>74330712</v>
      </c>
      <c r="D12067" t="s">
        <v>8</v>
      </c>
      <c r="E12067">
        <v>24</v>
      </c>
      <c r="F12067" t="s">
        <v>14825</v>
      </c>
      <c r="G12067">
        <v>0.66181845188800004</v>
      </c>
    </row>
    <row r="12068" spans="1:7" x14ac:dyDescent="0.2">
      <c r="A12068" t="str">
        <f t="shared" si="1023"/>
        <v>PSMD7</v>
      </c>
      <c r="B12068" t="s">
        <v>273</v>
      </c>
      <c r="C12068">
        <v>74330686</v>
      </c>
      <c r="D12068" t="s">
        <v>8</v>
      </c>
      <c r="E12068">
        <v>22</v>
      </c>
      <c r="F12068" t="s">
        <v>14826</v>
      </c>
      <c r="G12068">
        <v>3.5055165270299997E-2</v>
      </c>
    </row>
    <row r="12069" spans="1:7" x14ac:dyDescent="0.2">
      <c r="A12069" t="str">
        <f t="shared" si="1023"/>
        <v>PSMD7</v>
      </c>
      <c r="B12069" t="s">
        <v>273</v>
      </c>
      <c r="C12069">
        <v>74330897</v>
      </c>
      <c r="D12069" t="s">
        <v>3</v>
      </c>
      <c r="E12069">
        <v>23</v>
      </c>
      <c r="F12069" t="s">
        <v>14827</v>
      </c>
      <c r="G12069">
        <v>0.829937675584</v>
      </c>
    </row>
    <row r="12070" spans="1:7" x14ac:dyDescent="0.2">
      <c r="A12070" t="str">
        <f t="shared" si="1023"/>
        <v>PSMD7</v>
      </c>
      <c r="B12070" t="s">
        <v>273</v>
      </c>
      <c r="C12070">
        <v>74330647</v>
      </c>
      <c r="D12070" t="s">
        <v>3</v>
      </c>
      <c r="E12070">
        <v>24</v>
      </c>
      <c r="F12070" t="s">
        <v>14828</v>
      </c>
      <c r="G12070">
        <v>-2.8324548668899999E-2</v>
      </c>
    </row>
    <row r="12071" spans="1:7" x14ac:dyDescent="0.2">
      <c r="A12071" t="str">
        <f t="shared" si="1023"/>
        <v>PSMD7</v>
      </c>
      <c r="B12071" t="s">
        <v>273</v>
      </c>
      <c r="C12071">
        <v>74330947</v>
      </c>
      <c r="D12071" t="s">
        <v>8</v>
      </c>
      <c r="E12071">
        <v>24</v>
      </c>
      <c r="F12071" t="s">
        <v>14829</v>
      </c>
      <c r="G12071">
        <v>0.118646272156</v>
      </c>
    </row>
    <row r="12072" spans="1:7" x14ac:dyDescent="0.2">
      <c r="A12072" t="str">
        <f t="shared" ref="A12072:A12081" si="1024">"PSME3"</f>
        <v>PSME3</v>
      </c>
      <c r="B12072" t="s">
        <v>484</v>
      </c>
      <c r="C12072">
        <v>40985618</v>
      </c>
      <c r="D12072" t="s">
        <v>3</v>
      </c>
      <c r="E12072">
        <v>24</v>
      </c>
      <c r="F12072" t="s">
        <v>14830</v>
      </c>
      <c r="G12072">
        <v>0.160900342173</v>
      </c>
    </row>
    <row r="12073" spans="1:7" x14ac:dyDescent="0.2">
      <c r="A12073" t="str">
        <f t="shared" si="1024"/>
        <v>PSME3</v>
      </c>
      <c r="B12073" t="s">
        <v>484</v>
      </c>
      <c r="C12073">
        <v>40985637</v>
      </c>
      <c r="D12073" t="s">
        <v>3</v>
      </c>
      <c r="E12073">
        <v>24</v>
      </c>
      <c r="F12073" t="s">
        <v>14831</v>
      </c>
      <c r="G12073">
        <v>0.204001381147</v>
      </c>
    </row>
    <row r="12074" spans="1:7" x14ac:dyDescent="0.2">
      <c r="A12074" t="str">
        <f t="shared" si="1024"/>
        <v>PSME3</v>
      </c>
      <c r="B12074" t="s">
        <v>484</v>
      </c>
      <c r="C12074">
        <v>40985423</v>
      </c>
      <c r="D12074" t="s">
        <v>8</v>
      </c>
      <c r="E12074">
        <v>24</v>
      </c>
      <c r="F12074" t="s">
        <v>14832</v>
      </c>
      <c r="G12074">
        <v>4.7853378818699999E-2</v>
      </c>
    </row>
    <row r="12075" spans="1:7" x14ac:dyDescent="0.2">
      <c r="A12075" t="str">
        <f t="shared" si="1024"/>
        <v>PSME3</v>
      </c>
      <c r="B12075" t="s">
        <v>484</v>
      </c>
      <c r="C12075">
        <v>40985432</v>
      </c>
      <c r="D12075" t="s">
        <v>8</v>
      </c>
      <c r="E12075">
        <v>23</v>
      </c>
      <c r="F12075" t="s">
        <v>14833</v>
      </c>
      <c r="G12075">
        <v>7.3464395123599993E-2</v>
      </c>
    </row>
    <row r="12076" spans="1:7" x14ac:dyDescent="0.2">
      <c r="A12076" t="str">
        <f t="shared" si="1024"/>
        <v>PSME3</v>
      </c>
      <c r="B12076" t="s">
        <v>484</v>
      </c>
      <c r="C12076">
        <v>40985447</v>
      </c>
      <c r="D12076" t="s">
        <v>8</v>
      </c>
      <c r="E12076">
        <v>23</v>
      </c>
      <c r="F12076" t="s">
        <v>14834</v>
      </c>
      <c r="G12076">
        <v>2.2666061582800001</v>
      </c>
    </row>
    <row r="12077" spans="1:7" x14ac:dyDescent="0.2">
      <c r="A12077" t="str">
        <f t="shared" si="1024"/>
        <v>PSME3</v>
      </c>
      <c r="B12077" t="s">
        <v>484</v>
      </c>
      <c r="C12077">
        <v>40985508</v>
      </c>
      <c r="D12077" t="s">
        <v>8</v>
      </c>
      <c r="E12077">
        <v>24</v>
      </c>
      <c r="F12077" t="s">
        <v>14835</v>
      </c>
      <c r="G12077">
        <v>0.392124557007</v>
      </c>
    </row>
    <row r="12078" spans="1:7" x14ac:dyDescent="0.2">
      <c r="A12078" t="str">
        <f t="shared" si="1024"/>
        <v>PSME3</v>
      </c>
      <c r="B12078" t="s">
        <v>484</v>
      </c>
      <c r="C12078">
        <v>40985548</v>
      </c>
      <c r="D12078" t="s">
        <v>8</v>
      </c>
      <c r="E12078">
        <v>23</v>
      </c>
      <c r="F12078" t="s">
        <v>14836</v>
      </c>
      <c r="G12078">
        <v>0.11704390196800001</v>
      </c>
    </row>
    <row r="12079" spans="1:7" x14ac:dyDescent="0.2">
      <c r="A12079" t="str">
        <f t="shared" si="1024"/>
        <v>PSME3</v>
      </c>
      <c r="B12079" t="s">
        <v>484</v>
      </c>
      <c r="C12079">
        <v>40985540</v>
      </c>
      <c r="D12079" t="s">
        <v>8</v>
      </c>
      <c r="E12079">
        <v>24</v>
      </c>
      <c r="F12079" t="s">
        <v>14837</v>
      </c>
      <c r="G12079">
        <v>0.34126928471399998</v>
      </c>
    </row>
    <row r="12080" spans="1:7" x14ac:dyDescent="0.2">
      <c r="A12080" t="str">
        <f t="shared" si="1024"/>
        <v>PSME3</v>
      </c>
      <c r="B12080" t="s">
        <v>484</v>
      </c>
      <c r="C12080">
        <v>40985635</v>
      </c>
      <c r="D12080" t="s">
        <v>8</v>
      </c>
      <c r="E12080">
        <v>23</v>
      </c>
      <c r="F12080" t="s">
        <v>14838</v>
      </c>
      <c r="G12080">
        <v>0.22152682055199999</v>
      </c>
    </row>
    <row r="12081" spans="1:7" x14ac:dyDescent="0.2">
      <c r="A12081" t="str">
        <f t="shared" si="1024"/>
        <v>PSME3</v>
      </c>
      <c r="B12081" t="s">
        <v>484</v>
      </c>
      <c r="C12081">
        <v>40985629</v>
      </c>
      <c r="D12081" t="s">
        <v>8</v>
      </c>
      <c r="E12081">
        <v>23</v>
      </c>
      <c r="F12081" t="s">
        <v>14839</v>
      </c>
      <c r="G12081">
        <v>0.173674184771</v>
      </c>
    </row>
    <row r="12082" spans="1:7" x14ac:dyDescent="0.2">
      <c r="A12082" t="str">
        <f t="shared" ref="A12082:A12090" si="1025">"PSPH"</f>
        <v>PSPH</v>
      </c>
      <c r="B12082" t="s">
        <v>2</v>
      </c>
      <c r="C12082">
        <v>56119179</v>
      </c>
      <c r="D12082" t="s">
        <v>3</v>
      </c>
      <c r="E12082">
        <v>24</v>
      </c>
      <c r="F12082" t="s">
        <v>14840</v>
      </c>
      <c r="G12082">
        <v>3.9673804629100001E-2</v>
      </c>
    </row>
    <row r="12083" spans="1:7" x14ac:dyDescent="0.2">
      <c r="A12083" t="str">
        <f t="shared" si="1025"/>
        <v>PSPH</v>
      </c>
      <c r="B12083" t="s">
        <v>2</v>
      </c>
      <c r="C12083">
        <v>56119192</v>
      </c>
      <c r="D12083" t="s">
        <v>3</v>
      </c>
      <c r="E12083">
        <v>23</v>
      </c>
      <c r="F12083" t="s">
        <v>14841</v>
      </c>
      <c r="G12083">
        <v>7.59878029649E-2</v>
      </c>
    </row>
    <row r="12084" spans="1:7" x14ac:dyDescent="0.2">
      <c r="A12084" t="str">
        <f t="shared" si="1025"/>
        <v>PSPH</v>
      </c>
      <c r="B12084" t="s">
        <v>2</v>
      </c>
      <c r="C12084">
        <v>56119235</v>
      </c>
      <c r="D12084" t="s">
        <v>3</v>
      </c>
      <c r="E12084">
        <v>24</v>
      </c>
      <c r="F12084" t="s">
        <v>14842</v>
      </c>
      <c r="G12084">
        <v>7.6380087485399997E-2</v>
      </c>
    </row>
    <row r="12085" spans="1:7" x14ac:dyDescent="0.2">
      <c r="A12085" t="str">
        <f t="shared" si="1025"/>
        <v>PSPH</v>
      </c>
      <c r="B12085" t="s">
        <v>2</v>
      </c>
      <c r="C12085">
        <v>56119249</v>
      </c>
      <c r="D12085" t="s">
        <v>3</v>
      </c>
      <c r="E12085">
        <v>24</v>
      </c>
      <c r="F12085" t="s">
        <v>14843</v>
      </c>
      <c r="G12085">
        <v>0.23065833339</v>
      </c>
    </row>
    <row r="12086" spans="1:7" x14ac:dyDescent="0.2">
      <c r="A12086" t="str">
        <f t="shared" si="1025"/>
        <v>PSPH</v>
      </c>
      <c r="B12086" t="s">
        <v>2</v>
      </c>
      <c r="C12086">
        <v>56119260</v>
      </c>
      <c r="D12086" t="s">
        <v>3</v>
      </c>
      <c r="E12086">
        <v>23</v>
      </c>
      <c r="F12086" t="s">
        <v>14844</v>
      </c>
      <c r="G12086">
        <v>0.87531990005399996</v>
      </c>
    </row>
    <row r="12087" spans="1:7" x14ac:dyDescent="0.2">
      <c r="A12087" t="str">
        <f t="shared" si="1025"/>
        <v>PSPH</v>
      </c>
      <c r="B12087" t="s">
        <v>2</v>
      </c>
      <c r="C12087">
        <v>56119086</v>
      </c>
      <c r="D12087" t="s">
        <v>8</v>
      </c>
      <c r="E12087">
        <v>24</v>
      </c>
      <c r="F12087" t="s">
        <v>14845</v>
      </c>
      <c r="G12087">
        <v>0.320519580621</v>
      </c>
    </row>
    <row r="12088" spans="1:7" x14ac:dyDescent="0.2">
      <c r="A12088" t="str">
        <f t="shared" si="1025"/>
        <v>PSPH</v>
      </c>
      <c r="B12088" t="s">
        <v>2</v>
      </c>
      <c r="C12088">
        <v>56119102</v>
      </c>
      <c r="D12088" t="s">
        <v>8</v>
      </c>
      <c r="E12088">
        <v>24</v>
      </c>
      <c r="F12088" t="s">
        <v>14846</v>
      </c>
      <c r="G12088">
        <v>0.33720964957799998</v>
      </c>
    </row>
    <row r="12089" spans="1:7" x14ac:dyDescent="0.2">
      <c r="A12089" t="str">
        <f t="shared" si="1025"/>
        <v>PSPH</v>
      </c>
      <c r="B12089" t="s">
        <v>2</v>
      </c>
      <c r="C12089">
        <v>56119277</v>
      </c>
      <c r="D12089" t="s">
        <v>8</v>
      </c>
      <c r="E12089">
        <v>23</v>
      </c>
      <c r="F12089" t="s">
        <v>14847</v>
      </c>
      <c r="G12089">
        <v>1.7874704503700001</v>
      </c>
    </row>
    <row r="12090" spans="1:7" x14ac:dyDescent="0.2">
      <c r="A12090" t="str">
        <f t="shared" si="1025"/>
        <v>PSPH</v>
      </c>
      <c r="B12090" t="s">
        <v>2</v>
      </c>
      <c r="C12090">
        <v>56119247</v>
      </c>
      <c r="D12090" t="s">
        <v>8</v>
      </c>
      <c r="E12090">
        <v>23</v>
      </c>
      <c r="F12090" t="s">
        <v>14848</v>
      </c>
      <c r="G12090">
        <v>0.162581890521</v>
      </c>
    </row>
    <row r="12091" spans="1:7" x14ac:dyDescent="0.2">
      <c r="A12091" t="str">
        <f t="shared" ref="A12091:A12100" si="1026">"PTBP1"</f>
        <v>PTBP1</v>
      </c>
      <c r="B12091" t="s">
        <v>245</v>
      </c>
      <c r="C12091">
        <v>797445</v>
      </c>
      <c r="D12091" t="s">
        <v>3</v>
      </c>
      <c r="E12091">
        <v>24</v>
      </c>
      <c r="F12091" t="s">
        <v>14849</v>
      </c>
      <c r="G12091">
        <v>9.4236125276999996E-2</v>
      </c>
    </row>
    <row r="12092" spans="1:7" x14ac:dyDescent="0.2">
      <c r="A12092" t="str">
        <f t="shared" si="1026"/>
        <v>PTBP1</v>
      </c>
      <c r="B12092" t="s">
        <v>245</v>
      </c>
      <c r="C12092">
        <v>797438</v>
      </c>
      <c r="D12092" t="s">
        <v>8</v>
      </c>
      <c r="E12092">
        <v>23</v>
      </c>
      <c r="F12092" t="s">
        <v>14850</v>
      </c>
      <c r="G12092">
        <v>1.2644106447400001</v>
      </c>
    </row>
    <row r="12093" spans="1:7" x14ac:dyDescent="0.2">
      <c r="A12093" t="str">
        <f t="shared" si="1026"/>
        <v>PTBP1</v>
      </c>
      <c r="B12093" t="s">
        <v>245</v>
      </c>
      <c r="C12093">
        <v>797629</v>
      </c>
      <c r="D12093" t="s">
        <v>3</v>
      </c>
      <c r="E12093">
        <v>23</v>
      </c>
      <c r="F12093" t="s">
        <v>14851</v>
      </c>
      <c r="G12093">
        <v>1.0943726175099999</v>
      </c>
    </row>
    <row r="12094" spans="1:7" x14ac:dyDescent="0.2">
      <c r="A12094" t="str">
        <f t="shared" si="1026"/>
        <v>PTBP1</v>
      </c>
      <c r="B12094" t="s">
        <v>245</v>
      </c>
      <c r="C12094">
        <v>797678</v>
      </c>
      <c r="D12094" t="s">
        <v>3</v>
      </c>
      <c r="E12094">
        <v>23</v>
      </c>
      <c r="F12094" t="s">
        <v>14852</v>
      </c>
      <c r="G12094">
        <v>1.7445549793599999E-2</v>
      </c>
    </row>
    <row r="12095" spans="1:7" x14ac:dyDescent="0.2">
      <c r="A12095" t="str">
        <f t="shared" si="1026"/>
        <v>PTBP1</v>
      </c>
      <c r="B12095" t="s">
        <v>245</v>
      </c>
      <c r="C12095">
        <v>797683</v>
      </c>
      <c r="D12095" t="s">
        <v>8</v>
      </c>
      <c r="E12095">
        <v>24</v>
      </c>
      <c r="F12095" t="s">
        <v>14853</v>
      </c>
      <c r="G12095">
        <v>3.05366326493E-2</v>
      </c>
    </row>
    <row r="12096" spans="1:7" x14ac:dyDescent="0.2">
      <c r="A12096" t="str">
        <f t="shared" si="1026"/>
        <v>PTBP1</v>
      </c>
      <c r="B12096" t="s">
        <v>245</v>
      </c>
      <c r="C12096">
        <v>797646</v>
      </c>
      <c r="D12096" t="s">
        <v>8</v>
      </c>
      <c r="E12096">
        <v>24</v>
      </c>
      <c r="F12096" t="s">
        <v>14854</v>
      </c>
      <c r="G12096">
        <v>0.16785013085700001</v>
      </c>
    </row>
    <row r="12097" spans="1:7" x14ac:dyDescent="0.2">
      <c r="A12097" t="str">
        <f t="shared" si="1026"/>
        <v>PTBP1</v>
      </c>
      <c r="B12097" t="s">
        <v>245</v>
      </c>
      <c r="C12097">
        <v>797578</v>
      </c>
      <c r="D12097" t="s">
        <v>3</v>
      </c>
      <c r="E12097">
        <v>24</v>
      </c>
      <c r="F12097" t="s">
        <v>14855</v>
      </c>
      <c r="G12097">
        <v>-2.1192619713500001E-2</v>
      </c>
    </row>
    <row r="12098" spans="1:7" x14ac:dyDescent="0.2">
      <c r="A12098" t="str">
        <f t="shared" si="1026"/>
        <v>PTBP1</v>
      </c>
      <c r="B12098" t="s">
        <v>245</v>
      </c>
      <c r="C12098">
        <v>797585</v>
      </c>
      <c r="D12098" t="s">
        <v>8</v>
      </c>
      <c r="E12098">
        <v>24</v>
      </c>
      <c r="F12098" t="s">
        <v>14856</v>
      </c>
      <c r="G12098">
        <v>0.558981559583</v>
      </c>
    </row>
    <row r="12099" spans="1:7" x14ac:dyDescent="0.2">
      <c r="A12099" t="str">
        <f t="shared" si="1026"/>
        <v>PTBP1</v>
      </c>
      <c r="B12099" t="s">
        <v>245</v>
      </c>
      <c r="C12099">
        <v>797457</v>
      </c>
      <c r="D12099" t="s">
        <v>8</v>
      </c>
      <c r="E12099">
        <v>22</v>
      </c>
      <c r="F12099" t="s">
        <v>14857</v>
      </c>
      <c r="G12099">
        <v>0.64121673774700005</v>
      </c>
    </row>
    <row r="12100" spans="1:7" x14ac:dyDescent="0.2">
      <c r="A12100" t="str">
        <f t="shared" si="1026"/>
        <v>PTBP1</v>
      </c>
      <c r="B12100" t="s">
        <v>245</v>
      </c>
      <c r="C12100">
        <v>797605</v>
      </c>
      <c r="D12100" t="s">
        <v>8</v>
      </c>
      <c r="E12100">
        <v>22</v>
      </c>
      <c r="F12100" t="s">
        <v>14858</v>
      </c>
      <c r="G12100">
        <v>0.32350122152799998</v>
      </c>
    </row>
    <row r="12101" spans="1:7" x14ac:dyDescent="0.2">
      <c r="A12101" t="str">
        <f t="shared" ref="A12101:A12110" si="1027">"PTCD1"</f>
        <v>PTCD1</v>
      </c>
      <c r="B12101" t="s">
        <v>2</v>
      </c>
      <c r="C12101">
        <v>99036354</v>
      </c>
      <c r="D12101" t="s">
        <v>3</v>
      </c>
      <c r="E12101">
        <v>24</v>
      </c>
      <c r="F12101" t="s">
        <v>14859</v>
      </c>
      <c r="G12101">
        <v>1.32302808439</v>
      </c>
    </row>
    <row r="12102" spans="1:7" x14ac:dyDescent="0.2">
      <c r="A12102" t="str">
        <f t="shared" si="1027"/>
        <v>PTCD1</v>
      </c>
      <c r="B12102" t="s">
        <v>2</v>
      </c>
      <c r="C12102">
        <v>99036360</v>
      </c>
      <c r="D12102" t="s">
        <v>3</v>
      </c>
      <c r="E12102">
        <v>24</v>
      </c>
      <c r="F12102" t="s">
        <v>14860</v>
      </c>
      <c r="G12102">
        <v>0.80203427951700001</v>
      </c>
    </row>
    <row r="12103" spans="1:7" x14ac:dyDescent="0.2">
      <c r="A12103" t="str">
        <f t="shared" si="1027"/>
        <v>PTCD1</v>
      </c>
      <c r="B12103" t="s">
        <v>2</v>
      </c>
      <c r="C12103">
        <v>99036382</v>
      </c>
      <c r="D12103" t="s">
        <v>3</v>
      </c>
      <c r="E12103">
        <v>24</v>
      </c>
      <c r="F12103" t="s">
        <v>14861</v>
      </c>
      <c r="G12103">
        <v>0.595820122467</v>
      </c>
    </row>
    <row r="12104" spans="1:7" x14ac:dyDescent="0.2">
      <c r="A12104" t="str">
        <f t="shared" si="1027"/>
        <v>PTCD1</v>
      </c>
      <c r="B12104" t="s">
        <v>2</v>
      </c>
      <c r="C12104">
        <v>99036463</v>
      </c>
      <c r="D12104" t="s">
        <v>3</v>
      </c>
      <c r="E12104">
        <v>23</v>
      </c>
      <c r="F12104" t="s">
        <v>14862</v>
      </c>
      <c r="G12104">
        <v>0.61537316501499995</v>
      </c>
    </row>
    <row r="12105" spans="1:7" x14ac:dyDescent="0.2">
      <c r="A12105" t="str">
        <f t="shared" si="1027"/>
        <v>PTCD1</v>
      </c>
      <c r="B12105" t="s">
        <v>2</v>
      </c>
      <c r="C12105">
        <v>99036285</v>
      </c>
      <c r="D12105" t="s">
        <v>8</v>
      </c>
      <c r="E12105">
        <v>23</v>
      </c>
      <c r="F12105" t="s">
        <v>14863</v>
      </c>
      <c r="G12105">
        <v>0.283594214718</v>
      </c>
    </row>
    <row r="12106" spans="1:7" x14ac:dyDescent="0.2">
      <c r="A12106" t="str">
        <f t="shared" si="1027"/>
        <v>PTCD1</v>
      </c>
      <c r="B12106" t="s">
        <v>2</v>
      </c>
      <c r="C12106">
        <v>99036306</v>
      </c>
      <c r="D12106" t="s">
        <v>8</v>
      </c>
      <c r="E12106">
        <v>23</v>
      </c>
      <c r="F12106" t="s">
        <v>14864</v>
      </c>
      <c r="G12106">
        <v>0.87493763608999997</v>
      </c>
    </row>
    <row r="12107" spans="1:7" x14ac:dyDescent="0.2">
      <c r="A12107" t="str">
        <f t="shared" si="1027"/>
        <v>PTCD1</v>
      </c>
      <c r="B12107" t="s">
        <v>2</v>
      </c>
      <c r="C12107">
        <v>99036466</v>
      </c>
      <c r="D12107" t="s">
        <v>8</v>
      </c>
      <c r="E12107">
        <v>24</v>
      </c>
      <c r="F12107" t="s">
        <v>14865</v>
      </c>
      <c r="G12107">
        <v>2.1755211864899999E-2</v>
      </c>
    </row>
    <row r="12108" spans="1:7" x14ac:dyDescent="0.2">
      <c r="A12108" t="str">
        <f t="shared" si="1027"/>
        <v>PTCD1</v>
      </c>
      <c r="B12108" t="s">
        <v>2</v>
      </c>
      <c r="C12108">
        <v>99036473</v>
      </c>
      <c r="D12108" t="s">
        <v>8</v>
      </c>
      <c r="E12108">
        <v>24</v>
      </c>
      <c r="F12108" t="s">
        <v>14866</v>
      </c>
      <c r="G12108">
        <v>1.03386280287E-2</v>
      </c>
    </row>
    <row r="12109" spans="1:7" x14ac:dyDescent="0.2">
      <c r="A12109" t="str">
        <f t="shared" si="1027"/>
        <v>PTCD1</v>
      </c>
      <c r="B12109" t="s">
        <v>2</v>
      </c>
      <c r="C12109">
        <v>99036288</v>
      </c>
      <c r="D12109" t="s">
        <v>3</v>
      </c>
      <c r="E12109">
        <v>24</v>
      </c>
      <c r="F12109" t="s">
        <v>14867</v>
      </c>
      <c r="G12109">
        <v>0.18567426955399999</v>
      </c>
    </row>
    <row r="12110" spans="1:7" x14ac:dyDescent="0.2">
      <c r="A12110" t="str">
        <f t="shared" si="1027"/>
        <v>PTCD1</v>
      </c>
      <c r="B12110" t="s">
        <v>2</v>
      </c>
      <c r="C12110">
        <v>99036480</v>
      </c>
      <c r="D12110" t="s">
        <v>8</v>
      </c>
      <c r="E12110">
        <v>24</v>
      </c>
      <c r="F12110" t="s">
        <v>14868</v>
      </c>
      <c r="G12110">
        <v>8.99118776579E-2</v>
      </c>
    </row>
    <row r="12111" spans="1:7" x14ac:dyDescent="0.2">
      <c r="A12111" t="str">
        <f t="shared" ref="A12111:A12119" si="1028">"PTCD3"</f>
        <v>PTCD3</v>
      </c>
      <c r="B12111" t="s">
        <v>161</v>
      </c>
      <c r="C12111">
        <v>86333591</v>
      </c>
      <c r="D12111" t="s">
        <v>8</v>
      </c>
      <c r="E12111">
        <v>21</v>
      </c>
      <c r="F12111" t="s">
        <v>14869</v>
      </c>
      <c r="G12111">
        <v>0.36186167345300002</v>
      </c>
    </row>
    <row r="12112" spans="1:7" x14ac:dyDescent="0.2">
      <c r="A12112" t="str">
        <f t="shared" si="1028"/>
        <v>PTCD3</v>
      </c>
      <c r="B12112" t="s">
        <v>161</v>
      </c>
      <c r="C12112">
        <v>86333511</v>
      </c>
      <c r="D12112" t="s">
        <v>8</v>
      </c>
      <c r="E12112">
        <v>24</v>
      </c>
      <c r="F12112" t="s">
        <v>14870</v>
      </c>
      <c r="G12112">
        <v>0.118918168056</v>
      </c>
    </row>
    <row r="12113" spans="1:7" x14ac:dyDescent="0.2">
      <c r="A12113" t="str">
        <f t="shared" si="1028"/>
        <v>PTCD3</v>
      </c>
      <c r="B12113" t="s">
        <v>161</v>
      </c>
      <c r="C12113">
        <v>86333490</v>
      </c>
      <c r="D12113" t="s">
        <v>8</v>
      </c>
      <c r="E12113">
        <v>24</v>
      </c>
      <c r="F12113" t="s">
        <v>14871</v>
      </c>
      <c r="G12113">
        <v>0.241791547627</v>
      </c>
    </row>
    <row r="12114" spans="1:7" x14ac:dyDescent="0.2">
      <c r="A12114" t="str">
        <f t="shared" si="1028"/>
        <v>PTCD3</v>
      </c>
      <c r="B12114" t="s">
        <v>161</v>
      </c>
      <c r="C12114">
        <v>86333460</v>
      </c>
      <c r="D12114" t="s">
        <v>8</v>
      </c>
      <c r="E12114">
        <v>24</v>
      </c>
      <c r="F12114" t="s">
        <v>14872</v>
      </c>
      <c r="G12114">
        <v>0.57981063650499998</v>
      </c>
    </row>
    <row r="12115" spans="1:7" x14ac:dyDescent="0.2">
      <c r="A12115" t="str">
        <f t="shared" si="1028"/>
        <v>PTCD3</v>
      </c>
      <c r="B12115" t="s">
        <v>161</v>
      </c>
      <c r="C12115">
        <v>86333441</v>
      </c>
      <c r="D12115" t="s">
        <v>8</v>
      </c>
      <c r="E12115">
        <v>24</v>
      </c>
      <c r="F12115" t="s">
        <v>14873</v>
      </c>
      <c r="G12115">
        <v>1.74886563964</v>
      </c>
    </row>
    <row r="12116" spans="1:7" x14ac:dyDescent="0.2">
      <c r="A12116" t="str">
        <f t="shared" si="1028"/>
        <v>PTCD3</v>
      </c>
      <c r="B12116" t="s">
        <v>161</v>
      </c>
      <c r="C12116">
        <v>86333433</v>
      </c>
      <c r="D12116" t="s">
        <v>8</v>
      </c>
      <c r="E12116">
        <v>24</v>
      </c>
      <c r="F12116" t="s">
        <v>14874</v>
      </c>
      <c r="G12116">
        <v>0.67132372385000005</v>
      </c>
    </row>
    <row r="12117" spans="1:7" x14ac:dyDescent="0.2">
      <c r="A12117" t="str">
        <f t="shared" si="1028"/>
        <v>PTCD3</v>
      </c>
      <c r="B12117" t="s">
        <v>161</v>
      </c>
      <c r="C12117">
        <v>86333373</v>
      </c>
      <c r="D12117" t="s">
        <v>8</v>
      </c>
      <c r="E12117">
        <v>24</v>
      </c>
      <c r="F12117" t="s">
        <v>14875</v>
      </c>
      <c r="G12117">
        <v>3.5203453591699997E-2</v>
      </c>
    </row>
    <row r="12118" spans="1:7" x14ac:dyDescent="0.2">
      <c r="A12118" t="str">
        <f t="shared" si="1028"/>
        <v>PTCD3</v>
      </c>
      <c r="B12118" t="s">
        <v>161</v>
      </c>
      <c r="C12118">
        <v>86333494</v>
      </c>
      <c r="D12118" t="s">
        <v>3</v>
      </c>
      <c r="E12118">
        <v>24</v>
      </c>
      <c r="F12118" t="s">
        <v>14876</v>
      </c>
      <c r="G12118">
        <v>-6.6079908116399994E-2</v>
      </c>
    </row>
    <row r="12119" spans="1:7" x14ac:dyDescent="0.2">
      <c r="A12119" t="str">
        <f t="shared" si="1028"/>
        <v>PTCD3</v>
      </c>
      <c r="B12119" t="s">
        <v>161</v>
      </c>
      <c r="C12119">
        <v>86333320</v>
      </c>
      <c r="D12119" t="s">
        <v>3</v>
      </c>
      <c r="E12119">
        <v>24</v>
      </c>
      <c r="F12119" t="s">
        <v>14877</v>
      </c>
      <c r="G12119">
        <v>0.146705206941</v>
      </c>
    </row>
    <row r="12120" spans="1:7" x14ac:dyDescent="0.2">
      <c r="A12120" t="str">
        <f t="shared" ref="A12120:A12131" si="1029">"PTMA"</f>
        <v>PTMA</v>
      </c>
      <c r="B12120" t="s">
        <v>161</v>
      </c>
      <c r="C12120">
        <v>232573171</v>
      </c>
      <c r="D12120" t="s">
        <v>3</v>
      </c>
      <c r="E12120">
        <v>25</v>
      </c>
      <c r="F12120" t="s">
        <v>14878</v>
      </c>
      <c r="G12120">
        <v>3.6253844278900001E-3</v>
      </c>
    </row>
    <row r="12121" spans="1:7" x14ac:dyDescent="0.2">
      <c r="A12121" t="str">
        <f t="shared" si="1029"/>
        <v>PTMA</v>
      </c>
      <c r="B12121" t="s">
        <v>161</v>
      </c>
      <c r="C12121">
        <v>232573195</v>
      </c>
      <c r="D12121" t="s">
        <v>3</v>
      </c>
      <c r="E12121">
        <v>24</v>
      </c>
      <c r="F12121" t="s">
        <v>14879</v>
      </c>
      <c r="G12121">
        <v>8.4121689854300005E-2</v>
      </c>
    </row>
    <row r="12122" spans="1:7" x14ac:dyDescent="0.2">
      <c r="A12122" t="str">
        <f t="shared" si="1029"/>
        <v>PTMA</v>
      </c>
      <c r="B12122" t="s">
        <v>161</v>
      </c>
      <c r="C12122">
        <v>232573273</v>
      </c>
      <c r="D12122" t="s">
        <v>3</v>
      </c>
      <c r="E12122">
        <v>23</v>
      </c>
      <c r="F12122" t="s">
        <v>14880</v>
      </c>
      <c r="G12122">
        <v>1.0869727440800001</v>
      </c>
    </row>
    <row r="12123" spans="1:7" x14ac:dyDescent="0.2">
      <c r="A12123" t="str">
        <f t="shared" si="1029"/>
        <v>PTMA</v>
      </c>
      <c r="B12123" t="s">
        <v>161</v>
      </c>
      <c r="C12123">
        <v>232573444</v>
      </c>
      <c r="D12123" t="s">
        <v>3</v>
      </c>
      <c r="E12123">
        <v>24</v>
      </c>
      <c r="F12123" t="s">
        <v>14881</v>
      </c>
      <c r="G12123">
        <v>-9.7681950139300006E-2</v>
      </c>
    </row>
    <row r="12124" spans="1:7" x14ac:dyDescent="0.2">
      <c r="A12124" t="str">
        <f t="shared" si="1029"/>
        <v>PTMA</v>
      </c>
      <c r="B12124" t="s">
        <v>161</v>
      </c>
      <c r="C12124">
        <v>232573456</v>
      </c>
      <c r="D12124" t="s">
        <v>3</v>
      </c>
      <c r="E12124">
        <v>27</v>
      </c>
      <c r="F12124" t="s">
        <v>14882</v>
      </c>
      <c r="G12124">
        <v>0.28081717330200001</v>
      </c>
    </row>
    <row r="12125" spans="1:7" x14ac:dyDescent="0.2">
      <c r="A12125" t="str">
        <f t="shared" si="1029"/>
        <v>PTMA</v>
      </c>
      <c r="B12125" t="s">
        <v>161</v>
      </c>
      <c r="C12125">
        <v>232573521</v>
      </c>
      <c r="D12125" t="s">
        <v>8</v>
      </c>
      <c r="E12125">
        <v>23</v>
      </c>
      <c r="F12125" t="s">
        <v>14883</v>
      </c>
      <c r="G12125">
        <v>-0.16507847168500001</v>
      </c>
    </row>
    <row r="12126" spans="1:7" x14ac:dyDescent="0.2">
      <c r="A12126" t="str">
        <f t="shared" si="1029"/>
        <v>PTMA</v>
      </c>
      <c r="B12126" t="s">
        <v>161</v>
      </c>
      <c r="C12126">
        <v>232573482</v>
      </c>
      <c r="D12126" t="s">
        <v>3</v>
      </c>
      <c r="E12126">
        <v>25</v>
      </c>
      <c r="F12126" t="s">
        <v>14884</v>
      </c>
      <c r="G12126">
        <v>0.62079152737499999</v>
      </c>
    </row>
    <row r="12127" spans="1:7" x14ac:dyDescent="0.2">
      <c r="A12127" t="str">
        <f t="shared" si="1029"/>
        <v>PTMA</v>
      </c>
      <c r="B12127" t="s">
        <v>161</v>
      </c>
      <c r="C12127">
        <v>232573503</v>
      </c>
      <c r="D12127" t="s">
        <v>3</v>
      </c>
      <c r="E12127">
        <v>24</v>
      </c>
      <c r="F12127" t="s">
        <v>14885</v>
      </c>
      <c r="G12127">
        <v>0.30482162932200002</v>
      </c>
    </row>
    <row r="12128" spans="1:7" x14ac:dyDescent="0.2">
      <c r="A12128" t="str">
        <f t="shared" si="1029"/>
        <v>PTMA</v>
      </c>
      <c r="B12128" t="s">
        <v>161</v>
      </c>
      <c r="C12128">
        <v>232573510</v>
      </c>
      <c r="D12128" t="s">
        <v>8</v>
      </c>
      <c r="E12128">
        <v>23</v>
      </c>
      <c r="F12128" t="s">
        <v>14886</v>
      </c>
      <c r="G12128">
        <v>0.235215349726</v>
      </c>
    </row>
    <row r="12129" spans="1:7" x14ac:dyDescent="0.2">
      <c r="A12129" t="str">
        <f t="shared" si="1029"/>
        <v>PTMA</v>
      </c>
      <c r="B12129" t="s">
        <v>161</v>
      </c>
      <c r="C12129">
        <v>232573489</v>
      </c>
      <c r="D12129" t="s">
        <v>8</v>
      </c>
      <c r="E12129">
        <v>24</v>
      </c>
      <c r="F12129" t="s">
        <v>14887</v>
      </c>
      <c r="G12129">
        <v>0.64217217508900004</v>
      </c>
    </row>
    <row r="12130" spans="1:7" x14ac:dyDescent="0.2">
      <c r="A12130" t="str">
        <f t="shared" si="1029"/>
        <v>PTMA</v>
      </c>
      <c r="B12130" t="s">
        <v>161</v>
      </c>
      <c r="C12130">
        <v>232573474</v>
      </c>
      <c r="D12130" t="s">
        <v>3</v>
      </c>
      <c r="E12130">
        <v>27</v>
      </c>
      <c r="F12130" t="s">
        <v>14888</v>
      </c>
      <c r="G12130">
        <v>-5.7612638857199999E-2</v>
      </c>
    </row>
    <row r="12131" spans="1:7" x14ac:dyDescent="0.2">
      <c r="A12131" t="str">
        <f t="shared" si="1029"/>
        <v>PTMA</v>
      </c>
      <c r="B12131" t="s">
        <v>161</v>
      </c>
      <c r="C12131">
        <v>232573243</v>
      </c>
      <c r="D12131" t="s">
        <v>8</v>
      </c>
      <c r="E12131">
        <v>23</v>
      </c>
      <c r="F12131" t="s">
        <v>14889</v>
      </c>
      <c r="G12131">
        <v>1.2708550808300001</v>
      </c>
    </row>
    <row r="12132" spans="1:7" x14ac:dyDescent="0.2">
      <c r="A12132" t="str">
        <f t="shared" ref="A12132:A12141" si="1030">"PTPLB"</f>
        <v>PTPLB</v>
      </c>
      <c r="B12132" t="s">
        <v>114</v>
      </c>
      <c r="C12132">
        <v>123303787</v>
      </c>
      <c r="D12132" t="s">
        <v>3</v>
      </c>
      <c r="E12132">
        <v>24</v>
      </c>
      <c r="F12132" t="s">
        <v>14890</v>
      </c>
      <c r="G12132">
        <v>5.9015845427000002E-2</v>
      </c>
    </row>
    <row r="12133" spans="1:7" x14ac:dyDescent="0.2">
      <c r="A12133" t="str">
        <f t="shared" si="1030"/>
        <v>PTPLB</v>
      </c>
      <c r="B12133" t="s">
        <v>114</v>
      </c>
      <c r="C12133">
        <v>123304057</v>
      </c>
      <c r="D12133" t="s">
        <v>8</v>
      </c>
      <c r="E12133">
        <v>24</v>
      </c>
      <c r="F12133" t="s">
        <v>14891</v>
      </c>
      <c r="G12133">
        <v>8.6756154293200008E-3</v>
      </c>
    </row>
    <row r="12134" spans="1:7" x14ac:dyDescent="0.2">
      <c r="A12134" t="str">
        <f t="shared" si="1030"/>
        <v>PTPLB</v>
      </c>
      <c r="B12134" t="s">
        <v>114</v>
      </c>
      <c r="C12134">
        <v>123303861</v>
      </c>
      <c r="D12134" t="s">
        <v>3</v>
      </c>
      <c r="E12134">
        <v>24</v>
      </c>
      <c r="F12134" t="s">
        <v>14892</v>
      </c>
      <c r="G12134">
        <v>0.93505647386199997</v>
      </c>
    </row>
    <row r="12135" spans="1:7" x14ac:dyDescent="0.2">
      <c r="A12135" t="str">
        <f t="shared" si="1030"/>
        <v>PTPLB</v>
      </c>
      <c r="B12135" t="s">
        <v>114</v>
      </c>
      <c r="C12135">
        <v>123303870</v>
      </c>
      <c r="D12135" t="s">
        <v>3</v>
      </c>
      <c r="E12135">
        <v>24</v>
      </c>
      <c r="F12135" t="s">
        <v>14893</v>
      </c>
      <c r="G12135">
        <v>1.08636179763</v>
      </c>
    </row>
    <row r="12136" spans="1:7" x14ac:dyDescent="0.2">
      <c r="A12136" t="str">
        <f t="shared" si="1030"/>
        <v>PTPLB</v>
      </c>
      <c r="B12136" t="s">
        <v>114</v>
      </c>
      <c r="C12136">
        <v>123303882</v>
      </c>
      <c r="D12136" t="s">
        <v>3</v>
      </c>
      <c r="E12136">
        <v>23</v>
      </c>
      <c r="F12136" t="s">
        <v>14894</v>
      </c>
      <c r="G12136">
        <v>0.87470717011300003</v>
      </c>
    </row>
    <row r="12137" spans="1:7" x14ac:dyDescent="0.2">
      <c r="A12137" t="str">
        <f t="shared" si="1030"/>
        <v>PTPLB</v>
      </c>
      <c r="B12137" t="s">
        <v>114</v>
      </c>
      <c r="C12137">
        <v>123303761</v>
      </c>
      <c r="D12137" t="s">
        <v>8</v>
      </c>
      <c r="E12137">
        <v>23</v>
      </c>
      <c r="F12137" t="s">
        <v>14895</v>
      </c>
      <c r="G12137">
        <v>0.66533931604700003</v>
      </c>
    </row>
    <row r="12138" spans="1:7" x14ac:dyDescent="0.2">
      <c r="A12138" t="str">
        <f t="shared" si="1030"/>
        <v>PTPLB</v>
      </c>
      <c r="B12138" t="s">
        <v>114</v>
      </c>
      <c r="C12138">
        <v>123303768</v>
      </c>
      <c r="D12138" t="s">
        <v>8</v>
      </c>
      <c r="E12138">
        <v>24</v>
      </c>
      <c r="F12138" t="s">
        <v>14896</v>
      </c>
      <c r="G12138">
        <v>0.18802745294199999</v>
      </c>
    </row>
    <row r="12139" spans="1:7" x14ac:dyDescent="0.2">
      <c r="A12139" t="str">
        <f t="shared" si="1030"/>
        <v>PTPLB</v>
      </c>
      <c r="B12139" t="s">
        <v>114</v>
      </c>
      <c r="C12139">
        <v>123303931</v>
      </c>
      <c r="D12139" t="s">
        <v>8</v>
      </c>
      <c r="E12139">
        <v>23</v>
      </c>
      <c r="F12139" t="s">
        <v>14897</v>
      </c>
      <c r="G12139">
        <v>0.73378794012100002</v>
      </c>
    </row>
    <row r="12140" spans="1:7" x14ac:dyDescent="0.2">
      <c r="A12140" t="str">
        <f t="shared" si="1030"/>
        <v>PTPLB</v>
      </c>
      <c r="B12140" t="s">
        <v>114</v>
      </c>
      <c r="C12140">
        <v>123303937</v>
      </c>
      <c r="D12140" t="s">
        <v>8</v>
      </c>
      <c r="E12140">
        <v>24</v>
      </c>
      <c r="F12140" t="s">
        <v>14898</v>
      </c>
      <c r="G12140">
        <v>0.97858172850400005</v>
      </c>
    </row>
    <row r="12141" spans="1:7" x14ac:dyDescent="0.2">
      <c r="A12141" t="str">
        <f t="shared" si="1030"/>
        <v>PTPLB</v>
      </c>
      <c r="B12141" t="s">
        <v>114</v>
      </c>
      <c r="C12141">
        <v>123303942</v>
      </c>
      <c r="D12141" t="s">
        <v>8</v>
      </c>
      <c r="E12141">
        <v>24</v>
      </c>
      <c r="F12141" t="s">
        <v>14899</v>
      </c>
      <c r="G12141">
        <v>0.37963444600200003</v>
      </c>
    </row>
    <row r="12142" spans="1:7" x14ac:dyDescent="0.2">
      <c r="A12142" t="str">
        <f t="shared" ref="A12142:A12151" si="1031">"PTPN1"</f>
        <v>PTPN1</v>
      </c>
      <c r="B12142" t="s">
        <v>352</v>
      </c>
      <c r="C12142">
        <v>49127029</v>
      </c>
      <c r="D12142" t="s">
        <v>3</v>
      </c>
      <c r="E12142">
        <v>24</v>
      </c>
      <c r="F12142" t="s">
        <v>14900</v>
      </c>
      <c r="G12142">
        <v>0.68073060750199998</v>
      </c>
    </row>
    <row r="12143" spans="1:7" x14ac:dyDescent="0.2">
      <c r="A12143" t="str">
        <f t="shared" si="1031"/>
        <v>PTPN1</v>
      </c>
      <c r="B12143" t="s">
        <v>352</v>
      </c>
      <c r="C12143">
        <v>49127116</v>
      </c>
      <c r="D12143" t="s">
        <v>3</v>
      </c>
      <c r="E12143">
        <v>24</v>
      </c>
      <c r="F12143" t="s">
        <v>14901</v>
      </c>
      <c r="G12143">
        <v>0.23577204118600001</v>
      </c>
    </row>
    <row r="12144" spans="1:7" x14ac:dyDescent="0.2">
      <c r="A12144" t="str">
        <f t="shared" si="1031"/>
        <v>PTPN1</v>
      </c>
      <c r="B12144" t="s">
        <v>352</v>
      </c>
      <c r="C12144">
        <v>49127123</v>
      </c>
      <c r="D12144" t="s">
        <v>3</v>
      </c>
      <c r="E12144">
        <v>24</v>
      </c>
      <c r="F12144" t="s">
        <v>14902</v>
      </c>
      <c r="G12144">
        <v>0.61511812141</v>
      </c>
    </row>
    <row r="12145" spans="1:7" x14ac:dyDescent="0.2">
      <c r="A12145" t="str">
        <f t="shared" si="1031"/>
        <v>PTPN1</v>
      </c>
      <c r="B12145" t="s">
        <v>352</v>
      </c>
      <c r="C12145">
        <v>49127138</v>
      </c>
      <c r="D12145" t="s">
        <v>3</v>
      </c>
      <c r="E12145">
        <v>23</v>
      </c>
      <c r="F12145" t="s">
        <v>14903</v>
      </c>
      <c r="G12145">
        <v>1.0560087579899999</v>
      </c>
    </row>
    <row r="12146" spans="1:7" x14ac:dyDescent="0.2">
      <c r="A12146" t="str">
        <f t="shared" si="1031"/>
        <v>PTPN1</v>
      </c>
      <c r="B12146" t="s">
        <v>352</v>
      </c>
      <c r="C12146">
        <v>49127156</v>
      </c>
      <c r="D12146" t="s">
        <v>3</v>
      </c>
      <c r="E12146">
        <v>22</v>
      </c>
      <c r="F12146" t="s">
        <v>14904</v>
      </c>
      <c r="G12146">
        <v>0.115003241964</v>
      </c>
    </row>
    <row r="12147" spans="1:7" x14ac:dyDescent="0.2">
      <c r="A12147" t="str">
        <f t="shared" si="1031"/>
        <v>PTPN1</v>
      </c>
      <c r="B12147" t="s">
        <v>352</v>
      </c>
      <c r="C12147">
        <v>49126906</v>
      </c>
      <c r="D12147" t="s">
        <v>8</v>
      </c>
      <c r="E12147">
        <v>23</v>
      </c>
      <c r="F12147" t="s">
        <v>14905</v>
      </c>
      <c r="G12147">
        <v>0.94053982050899998</v>
      </c>
    </row>
    <row r="12148" spans="1:7" x14ac:dyDescent="0.2">
      <c r="A12148" t="str">
        <f t="shared" si="1031"/>
        <v>PTPN1</v>
      </c>
      <c r="B12148" t="s">
        <v>352</v>
      </c>
      <c r="C12148">
        <v>49126965</v>
      </c>
      <c r="D12148" t="s">
        <v>8</v>
      </c>
      <c r="E12148">
        <v>24</v>
      </c>
      <c r="F12148" t="s">
        <v>14906</v>
      </c>
      <c r="G12148">
        <v>0.77109438661600005</v>
      </c>
    </row>
    <row r="12149" spans="1:7" x14ac:dyDescent="0.2">
      <c r="A12149" t="str">
        <f t="shared" si="1031"/>
        <v>PTPN1</v>
      </c>
      <c r="B12149" t="s">
        <v>352</v>
      </c>
      <c r="C12149">
        <v>49127133</v>
      </c>
      <c r="D12149" t="s">
        <v>8</v>
      </c>
      <c r="E12149">
        <v>24</v>
      </c>
      <c r="F12149" t="s">
        <v>14907</v>
      </c>
      <c r="G12149">
        <v>0.63926870164399996</v>
      </c>
    </row>
    <row r="12150" spans="1:7" x14ac:dyDescent="0.2">
      <c r="A12150" t="str">
        <f t="shared" si="1031"/>
        <v>PTPN1</v>
      </c>
      <c r="B12150" t="s">
        <v>352</v>
      </c>
      <c r="C12150">
        <v>49127104</v>
      </c>
      <c r="D12150" t="s">
        <v>8</v>
      </c>
      <c r="E12150">
        <v>24</v>
      </c>
      <c r="F12150" t="s">
        <v>14908</v>
      </c>
      <c r="G12150">
        <v>0.191117506347</v>
      </c>
    </row>
    <row r="12151" spans="1:7" x14ac:dyDescent="0.2">
      <c r="A12151" t="str">
        <f t="shared" si="1031"/>
        <v>PTPN1</v>
      </c>
      <c r="B12151" t="s">
        <v>352</v>
      </c>
      <c r="C12151">
        <v>49127127</v>
      </c>
      <c r="D12151" t="s">
        <v>8</v>
      </c>
      <c r="E12151">
        <v>23</v>
      </c>
      <c r="F12151" t="s">
        <v>14909</v>
      </c>
      <c r="G12151">
        <v>1.0034514215000001</v>
      </c>
    </row>
    <row r="12152" spans="1:7" x14ac:dyDescent="0.2">
      <c r="A12152" t="str">
        <f t="shared" ref="A12152:A12161" si="1032">"PTPN7"</f>
        <v>PTPN7</v>
      </c>
      <c r="B12152" t="s">
        <v>35</v>
      </c>
      <c r="C12152">
        <v>202129770</v>
      </c>
      <c r="D12152" t="s">
        <v>3</v>
      </c>
      <c r="E12152">
        <v>24</v>
      </c>
      <c r="F12152" t="s">
        <v>14910</v>
      </c>
      <c r="G12152">
        <v>0.67406590264900001</v>
      </c>
    </row>
    <row r="12153" spans="1:7" x14ac:dyDescent="0.2">
      <c r="A12153" t="str">
        <f t="shared" si="1032"/>
        <v>PTPN7</v>
      </c>
      <c r="B12153" t="s">
        <v>35</v>
      </c>
      <c r="C12153">
        <v>202129643</v>
      </c>
      <c r="D12153" t="s">
        <v>8</v>
      </c>
      <c r="E12153">
        <v>24</v>
      </c>
      <c r="F12153" t="s">
        <v>14911</v>
      </c>
      <c r="G12153">
        <v>0.17241145845899999</v>
      </c>
    </row>
    <row r="12154" spans="1:7" x14ac:dyDescent="0.2">
      <c r="A12154" t="str">
        <f t="shared" si="1032"/>
        <v>PTPN7</v>
      </c>
      <c r="B12154" t="s">
        <v>35</v>
      </c>
      <c r="C12154">
        <v>202129657</v>
      </c>
      <c r="D12154" t="s">
        <v>3</v>
      </c>
      <c r="E12154">
        <v>24</v>
      </c>
      <c r="F12154" t="s">
        <v>14912</v>
      </c>
      <c r="G12154">
        <v>0.33045975179699999</v>
      </c>
    </row>
    <row r="12155" spans="1:7" x14ac:dyDescent="0.2">
      <c r="A12155" t="str">
        <f t="shared" si="1032"/>
        <v>PTPN7</v>
      </c>
      <c r="B12155" t="s">
        <v>35</v>
      </c>
      <c r="C12155">
        <v>202129631</v>
      </c>
      <c r="D12155" t="s">
        <v>3</v>
      </c>
      <c r="E12155">
        <v>24</v>
      </c>
      <c r="F12155" t="s">
        <v>14913</v>
      </c>
      <c r="G12155">
        <v>0.119769998238</v>
      </c>
    </row>
    <row r="12156" spans="1:7" x14ac:dyDescent="0.2">
      <c r="A12156" t="str">
        <f t="shared" si="1032"/>
        <v>PTPN7</v>
      </c>
      <c r="B12156" t="s">
        <v>35</v>
      </c>
      <c r="C12156">
        <v>202129602</v>
      </c>
      <c r="D12156" t="s">
        <v>3</v>
      </c>
      <c r="E12156">
        <v>22</v>
      </c>
      <c r="F12156" t="s">
        <v>14914</v>
      </c>
      <c r="G12156">
        <v>0.60460675549499998</v>
      </c>
    </row>
    <row r="12157" spans="1:7" x14ac:dyDescent="0.2">
      <c r="A12157" t="str">
        <f t="shared" si="1032"/>
        <v>PTPN7</v>
      </c>
      <c r="B12157" t="s">
        <v>35</v>
      </c>
      <c r="C12157">
        <v>202129592</v>
      </c>
      <c r="D12157" t="s">
        <v>3</v>
      </c>
      <c r="E12157">
        <v>24</v>
      </c>
      <c r="F12157" t="s">
        <v>14915</v>
      </c>
      <c r="G12157">
        <v>0.87328681225600002</v>
      </c>
    </row>
    <row r="12158" spans="1:7" x14ac:dyDescent="0.2">
      <c r="A12158" t="str">
        <f t="shared" si="1032"/>
        <v>PTPN7</v>
      </c>
      <c r="B12158" t="s">
        <v>35</v>
      </c>
      <c r="C12158">
        <v>202129580</v>
      </c>
      <c r="D12158" t="s">
        <v>3</v>
      </c>
      <c r="E12158">
        <v>24</v>
      </c>
      <c r="F12158" t="s">
        <v>14916</v>
      </c>
      <c r="G12158">
        <v>1.17118248137</v>
      </c>
    </row>
    <row r="12159" spans="1:7" x14ac:dyDescent="0.2">
      <c r="A12159" t="str">
        <f t="shared" si="1032"/>
        <v>PTPN7</v>
      </c>
      <c r="B12159" t="s">
        <v>35</v>
      </c>
      <c r="C12159">
        <v>202129509</v>
      </c>
      <c r="D12159" t="s">
        <v>3</v>
      </c>
      <c r="E12159">
        <v>23</v>
      </c>
      <c r="F12159" t="s">
        <v>14917</v>
      </c>
      <c r="G12159">
        <v>0.95553070637399995</v>
      </c>
    </row>
    <row r="12160" spans="1:7" x14ac:dyDescent="0.2">
      <c r="A12160" t="str">
        <f t="shared" si="1032"/>
        <v>PTPN7</v>
      </c>
      <c r="B12160" t="s">
        <v>35</v>
      </c>
      <c r="C12160">
        <v>202129685</v>
      </c>
      <c r="D12160" t="s">
        <v>8</v>
      </c>
      <c r="E12160">
        <v>23</v>
      </c>
      <c r="F12160" t="s">
        <v>14918</v>
      </c>
      <c r="G12160">
        <v>0.31581880010399999</v>
      </c>
    </row>
    <row r="12161" spans="1:7" x14ac:dyDescent="0.2">
      <c r="A12161" t="str">
        <f t="shared" si="1032"/>
        <v>PTPN7</v>
      </c>
      <c r="B12161" t="s">
        <v>35</v>
      </c>
      <c r="C12161">
        <v>202129500</v>
      </c>
      <c r="D12161" t="s">
        <v>3</v>
      </c>
      <c r="E12161">
        <v>24</v>
      </c>
      <c r="F12161" t="s">
        <v>14919</v>
      </c>
      <c r="G12161">
        <v>2.23042228018E-2</v>
      </c>
    </row>
    <row r="12162" spans="1:7" x14ac:dyDescent="0.2">
      <c r="A12162" t="str">
        <f t="shared" ref="A12162:A12171" si="1033">"PTTG1"</f>
        <v>PTTG1</v>
      </c>
      <c r="B12162" t="s">
        <v>64</v>
      </c>
      <c r="C12162">
        <v>159849062</v>
      </c>
      <c r="D12162" t="s">
        <v>8</v>
      </c>
      <c r="E12162">
        <v>24</v>
      </c>
      <c r="F12162" t="s">
        <v>14920</v>
      </c>
      <c r="G12162">
        <v>0.44185164106000002</v>
      </c>
    </row>
    <row r="12163" spans="1:7" x14ac:dyDescent="0.2">
      <c r="A12163" t="str">
        <f t="shared" si="1033"/>
        <v>PTTG1</v>
      </c>
      <c r="B12163" t="s">
        <v>64</v>
      </c>
      <c r="C12163">
        <v>159849044</v>
      </c>
      <c r="D12163" t="s">
        <v>8</v>
      </c>
      <c r="E12163">
        <v>24</v>
      </c>
      <c r="F12163" t="s">
        <v>14921</v>
      </c>
      <c r="G12163">
        <v>5.4605950936999999E-2</v>
      </c>
    </row>
    <row r="12164" spans="1:7" x14ac:dyDescent="0.2">
      <c r="A12164" t="str">
        <f t="shared" si="1033"/>
        <v>PTTG1</v>
      </c>
      <c r="B12164" t="s">
        <v>64</v>
      </c>
      <c r="C12164">
        <v>159848947</v>
      </c>
      <c r="D12164" t="s">
        <v>8</v>
      </c>
      <c r="E12164">
        <v>24</v>
      </c>
      <c r="F12164" t="s">
        <v>14922</v>
      </c>
      <c r="G12164">
        <v>0.51110937062399997</v>
      </c>
    </row>
    <row r="12165" spans="1:7" x14ac:dyDescent="0.2">
      <c r="A12165" t="str">
        <f t="shared" si="1033"/>
        <v>PTTG1</v>
      </c>
      <c r="B12165" t="s">
        <v>64</v>
      </c>
      <c r="C12165">
        <v>159848937</v>
      </c>
      <c r="D12165" t="s">
        <v>8</v>
      </c>
      <c r="E12165">
        <v>24</v>
      </c>
      <c r="F12165" t="s">
        <v>14923</v>
      </c>
      <c r="G12165">
        <v>1.00265336423</v>
      </c>
    </row>
    <row r="12166" spans="1:7" x14ac:dyDescent="0.2">
      <c r="A12166" t="str">
        <f t="shared" si="1033"/>
        <v>PTTG1</v>
      </c>
      <c r="B12166" t="s">
        <v>64</v>
      </c>
      <c r="C12166">
        <v>159848924</v>
      </c>
      <c r="D12166" t="s">
        <v>8</v>
      </c>
      <c r="E12166">
        <v>23</v>
      </c>
      <c r="F12166" t="s">
        <v>14924</v>
      </c>
      <c r="G12166">
        <v>1.09247198793</v>
      </c>
    </row>
    <row r="12167" spans="1:7" x14ac:dyDescent="0.2">
      <c r="A12167" t="str">
        <f t="shared" si="1033"/>
        <v>PTTG1</v>
      </c>
      <c r="B12167" t="s">
        <v>64</v>
      </c>
      <c r="C12167">
        <v>159848909</v>
      </c>
      <c r="D12167" t="s">
        <v>8</v>
      </c>
      <c r="E12167">
        <v>24</v>
      </c>
      <c r="F12167" t="s">
        <v>14925</v>
      </c>
      <c r="G12167">
        <v>0.90487464784100002</v>
      </c>
    </row>
    <row r="12168" spans="1:7" x14ac:dyDescent="0.2">
      <c r="A12168" t="str">
        <f t="shared" si="1033"/>
        <v>PTTG1</v>
      </c>
      <c r="B12168" t="s">
        <v>64</v>
      </c>
      <c r="C12168">
        <v>159849025</v>
      </c>
      <c r="D12168" t="s">
        <v>3</v>
      </c>
      <c r="E12168">
        <v>24</v>
      </c>
      <c r="F12168" t="s">
        <v>14926</v>
      </c>
      <c r="G12168">
        <v>0.112943742958</v>
      </c>
    </row>
    <row r="12169" spans="1:7" x14ac:dyDescent="0.2">
      <c r="A12169" t="str">
        <f t="shared" si="1033"/>
        <v>PTTG1</v>
      </c>
      <c r="B12169" t="s">
        <v>64</v>
      </c>
      <c r="C12169">
        <v>159849114</v>
      </c>
      <c r="D12169" t="s">
        <v>8</v>
      </c>
      <c r="E12169">
        <v>24</v>
      </c>
      <c r="F12169" t="s">
        <v>14927</v>
      </c>
      <c r="G12169">
        <v>0.12234523727799999</v>
      </c>
    </row>
    <row r="12170" spans="1:7" x14ac:dyDescent="0.2">
      <c r="A12170" t="str">
        <f t="shared" si="1033"/>
        <v>PTTG1</v>
      </c>
      <c r="B12170" t="s">
        <v>64</v>
      </c>
      <c r="C12170">
        <v>159848893</v>
      </c>
      <c r="D12170" t="s">
        <v>3</v>
      </c>
      <c r="E12170">
        <v>24</v>
      </c>
      <c r="F12170" t="s">
        <v>14928</v>
      </c>
      <c r="G12170">
        <v>0.35307746294499998</v>
      </c>
    </row>
    <row r="12171" spans="1:7" x14ac:dyDescent="0.2">
      <c r="A12171" t="str">
        <f t="shared" si="1033"/>
        <v>PTTG1</v>
      </c>
      <c r="B12171" t="s">
        <v>64</v>
      </c>
      <c r="C12171">
        <v>159849008</v>
      </c>
      <c r="D12171" t="s">
        <v>3</v>
      </c>
      <c r="E12171">
        <v>24</v>
      </c>
      <c r="F12171" t="s">
        <v>14929</v>
      </c>
      <c r="G12171">
        <v>7.8330655797100007E-3</v>
      </c>
    </row>
    <row r="12172" spans="1:7" x14ac:dyDescent="0.2">
      <c r="A12172" t="str">
        <f t="shared" ref="A12172:A12181" si="1034">"PUM1"</f>
        <v>PUM1</v>
      </c>
      <c r="B12172" t="s">
        <v>35</v>
      </c>
      <c r="C12172">
        <v>31538567</v>
      </c>
      <c r="D12172" t="s">
        <v>8</v>
      </c>
      <c r="E12172">
        <v>23</v>
      </c>
      <c r="F12172" t="s">
        <v>14930</v>
      </c>
      <c r="G12172">
        <v>0.30528385636799998</v>
      </c>
    </row>
    <row r="12173" spans="1:7" x14ac:dyDescent="0.2">
      <c r="A12173" t="str">
        <f t="shared" si="1034"/>
        <v>PUM1</v>
      </c>
      <c r="B12173" t="s">
        <v>35</v>
      </c>
      <c r="C12173">
        <v>31538257</v>
      </c>
      <c r="D12173" t="s">
        <v>3</v>
      </c>
      <c r="E12173">
        <v>24</v>
      </c>
      <c r="F12173" t="s">
        <v>14931</v>
      </c>
      <c r="G12173">
        <v>1.2786455689E-2</v>
      </c>
    </row>
    <row r="12174" spans="1:7" x14ac:dyDescent="0.2">
      <c r="A12174" t="str">
        <f t="shared" si="1034"/>
        <v>PUM1</v>
      </c>
      <c r="B12174" t="s">
        <v>35</v>
      </c>
      <c r="C12174">
        <v>31538389</v>
      </c>
      <c r="D12174" t="s">
        <v>3</v>
      </c>
      <c r="E12174">
        <v>24</v>
      </c>
      <c r="F12174" t="s">
        <v>14932</v>
      </c>
      <c r="G12174">
        <v>0.118900260462</v>
      </c>
    </row>
    <row r="12175" spans="1:7" x14ac:dyDescent="0.2">
      <c r="A12175" t="str">
        <f t="shared" si="1034"/>
        <v>PUM1</v>
      </c>
      <c r="B12175" t="s">
        <v>35</v>
      </c>
      <c r="C12175">
        <v>31538527</v>
      </c>
      <c r="D12175" t="s">
        <v>3</v>
      </c>
      <c r="E12175">
        <v>24</v>
      </c>
      <c r="F12175" t="s">
        <v>14933</v>
      </c>
      <c r="G12175">
        <v>1.1922398082100001</v>
      </c>
    </row>
    <row r="12176" spans="1:7" x14ac:dyDescent="0.2">
      <c r="A12176" t="str">
        <f t="shared" si="1034"/>
        <v>PUM1</v>
      </c>
      <c r="B12176" t="s">
        <v>35</v>
      </c>
      <c r="C12176">
        <v>31538337</v>
      </c>
      <c r="D12176" t="s">
        <v>8</v>
      </c>
      <c r="E12176">
        <v>24</v>
      </c>
      <c r="F12176" t="s">
        <v>14934</v>
      </c>
      <c r="G12176">
        <v>0.81945736446100004</v>
      </c>
    </row>
    <row r="12177" spans="1:7" x14ac:dyDescent="0.2">
      <c r="A12177" t="str">
        <f t="shared" si="1034"/>
        <v>PUM1</v>
      </c>
      <c r="B12177" t="s">
        <v>35</v>
      </c>
      <c r="C12177">
        <v>31538419</v>
      </c>
      <c r="D12177" t="s">
        <v>8</v>
      </c>
      <c r="E12177">
        <v>21</v>
      </c>
      <c r="F12177" t="s">
        <v>14935</v>
      </c>
      <c r="G12177">
        <v>2.44336279378E-2</v>
      </c>
    </row>
    <row r="12178" spans="1:7" x14ac:dyDescent="0.2">
      <c r="A12178" t="str">
        <f t="shared" si="1034"/>
        <v>PUM1</v>
      </c>
      <c r="B12178" t="s">
        <v>35</v>
      </c>
      <c r="C12178">
        <v>31538443</v>
      </c>
      <c r="D12178" t="s">
        <v>8</v>
      </c>
      <c r="E12178">
        <v>24</v>
      </c>
      <c r="F12178" t="s">
        <v>14936</v>
      </c>
      <c r="G12178">
        <v>0.25836707207699999</v>
      </c>
    </row>
    <row r="12179" spans="1:7" x14ac:dyDescent="0.2">
      <c r="A12179" t="str">
        <f t="shared" si="1034"/>
        <v>PUM1</v>
      </c>
      <c r="B12179" t="s">
        <v>35</v>
      </c>
      <c r="C12179">
        <v>31538472</v>
      </c>
      <c r="D12179" t="s">
        <v>8</v>
      </c>
      <c r="E12179">
        <v>23</v>
      </c>
      <c r="F12179" t="s">
        <v>14937</v>
      </c>
      <c r="G12179">
        <v>0.66660362828300002</v>
      </c>
    </row>
    <row r="12180" spans="1:7" x14ac:dyDescent="0.2">
      <c r="A12180" t="str">
        <f t="shared" si="1034"/>
        <v>PUM1</v>
      </c>
      <c r="B12180" t="s">
        <v>35</v>
      </c>
      <c r="C12180">
        <v>31538486</v>
      </c>
      <c r="D12180" t="s">
        <v>8</v>
      </c>
      <c r="E12180">
        <v>24</v>
      </c>
      <c r="F12180" t="s">
        <v>14938</v>
      </c>
      <c r="G12180">
        <v>0.70072865625299996</v>
      </c>
    </row>
    <row r="12181" spans="1:7" x14ac:dyDescent="0.2">
      <c r="A12181" t="str">
        <f t="shared" si="1034"/>
        <v>PUM1</v>
      </c>
      <c r="B12181" t="s">
        <v>35</v>
      </c>
      <c r="C12181">
        <v>31538515</v>
      </c>
      <c r="D12181" t="s">
        <v>8</v>
      </c>
      <c r="E12181">
        <v>23</v>
      </c>
      <c r="F12181" t="s">
        <v>14939</v>
      </c>
      <c r="G12181">
        <v>0.98830282732600006</v>
      </c>
    </row>
    <row r="12182" spans="1:7" x14ac:dyDescent="0.2">
      <c r="A12182" t="str">
        <f t="shared" ref="A12182:A12191" si="1035">"PWP1"</f>
        <v>PWP1</v>
      </c>
      <c r="B12182" t="s">
        <v>140</v>
      </c>
      <c r="C12182">
        <v>108079672</v>
      </c>
      <c r="D12182" t="s">
        <v>8</v>
      </c>
      <c r="E12182">
        <v>24</v>
      </c>
      <c r="F12182" t="s">
        <v>14940</v>
      </c>
      <c r="G12182">
        <v>5.7414546912700003E-2</v>
      </c>
    </row>
    <row r="12183" spans="1:7" x14ac:dyDescent="0.2">
      <c r="A12183" t="str">
        <f t="shared" si="1035"/>
        <v>PWP1</v>
      </c>
      <c r="B12183" t="s">
        <v>140</v>
      </c>
      <c r="C12183">
        <v>108079481</v>
      </c>
      <c r="D12183" t="s">
        <v>3</v>
      </c>
      <c r="E12183">
        <v>24</v>
      </c>
      <c r="F12183" t="s">
        <v>14941</v>
      </c>
      <c r="G12183">
        <v>4.3912713065100001E-2</v>
      </c>
    </row>
    <row r="12184" spans="1:7" x14ac:dyDescent="0.2">
      <c r="A12184" t="str">
        <f t="shared" si="1035"/>
        <v>PWP1</v>
      </c>
      <c r="B12184" t="s">
        <v>140</v>
      </c>
      <c r="C12184">
        <v>108079706</v>
      </c>
      <c r="D12184" t="s">
        <v>8</v>
      </c>
      <c r="E12184">
        <v>24</v>
      </c>
      <c r="F12184" t="s">
        <v>14942</v>
      </c>
      <c r="G12184">
        <v>0.14121017797099999</v>
      </c>
    </row>
    <row r="12185" spans="1:7" x14ac:dyDescent="0.2">
      <c r="A12185" t="str">
        <f t="shared" si="1035"/>
        <v>PWP1</v>
      </c>
      <c r="B12185" t="s">
        <v>140</v>
      </c>
      <c r="C12185">
        <v>108079551</v>
      </c>
      <c r="D12185" t="s">
        <v>3</v>
      </c>
      <c r="E12185">
        <v>24</v>
      </c>
      <c r="F12185" t="s">
        <v>14943</v>
      </c>
      <c r="G12185">
        <v>2.8702296071399999E-2</v>
      </c>
    </row>
    <row r="12186" spans="1:7" x14ac:dyDescent="0.2">
      <c r="A12186" t="str">
        <f t="shared" si="1035"/>
        <v>PWP1</v>
      </c>
      <c r="B12186" t="s">
        <v>140</v>
      </c>
      <c r="C12186">
        <v>108079592</v>
      </c>
      <c r="D12186" t="s">
        <v>3</v>
      </c>
      <c r="E12186">
        <v>23</v>
      </c>
      <c r="F12186" t="s">
        <v>14944</v>
      </c>
      <c r="G12186">
        <v>1.30889008206</v>
      </c>
    </row>
    <row r="12187" spans="1:7" x14ac:dyDescent="0.2">
      <c r="A12187" t="str">
        <f t="shared" si="1035"/>
        <v>PWP1</v>
      </c>
      <c r="B12187" t="s">
        <v>140</v>
      </c>
      <c r="C12187">
        <v>108079622</v>
      </c>
      <c r="D12187" t="s">
        <v>8</v>
      </c>
      <c r="E12187">
        <v>23</v>
      </c>
      <c r="F12187" t="s">
        <v>14945</v>
      </c>
      <c r="G12187">
        <v>1.06994393845</v>
      </c>
    </row>
    <row r="12188" spans="1:7" x14ac:dyDescent="0.2">
      <c r="A12188" t="str">
        <f t="shared" si="1035"/>
        <v>PWP1</v>
      </c>
      <c r="B12188" t="s">
        <v>140</v>
      </c>
      <c r="C12188">
        <v>108079775</v>
      </c>
      <c r="D12188" t="s">
        <v>8</v>
      </c>
      <c r="E12188">
        <v>24</v>
      </c>
      <c r="F12188" t="s">
        <v>14946</v>
      </c>
      <c r="G12188">
        <v>0.62116597949100005</v>
      </c>
    </row>
    <row r="12189" spans="1:7" x14ac:dyDescent="0.2">
      <c r="A12189" t="str">
        <f t="shared" si="1035"/>
        <v>PWP1</v>
      </c>
      <c r="B12189" t="s">
        <v>140</v>
      </c>
      <c r="C12189">
        <v>108079758</v>
      </c>
      <c r="D12189" t="s">
        <v>8</v>
      </c>
      <c r="E12189">
        <v>24</v>
      </c>
      <c r="F12189" t="s">
        <v>14947</v>
      </c>
      <c r="G12189">
        <v>-1.09398029622E-2</v>
      </c>
    </row>
    <row r="12190" spans="1:7" x14ac:dyDescent="0.2">
      <c r="A12190" t="str">
        <f t="shared" si="1035"/>
        <v>PWP1</v>
      </c>
      <c r="B12190" t="s">
        <v>140</v>
      </c>
      <c r="C12190">
        <v>108079486</v>
      </c>
      <c r="D12190" t="s">
        <v>3</v>
      </c>
      <c r="E12190">
        <v>22</v>
      </c>
      <c r="F12190" t="s">
        <v>14948</v>
      </c>
      <c r="G12190">
        <v>-2.8121336565500001E-2</v>
      </c>
    </row>
    <row r="12191" spans="1:7" x14ac:dyDescent="0.2">
      <c r="A12191" t="str">
        <f t="shared" si="1035"/>
        <v>PWP1</v>
      </c>
      <c r="B12191" t="s">
        <v>140</v>
      </c>
      <c r="C12191">
        <v>108079799</v>
      </c>
      <c r="D12191" t="s">
        <v>8</v>
      </c>
      <c r="E12191">
        <v>24</v>
      </c>
      <c r="F12191" t="s">
        <v>14949</v>
      </c>
      <c r="G12191">
        <v>4.0892295484000002E-2</v>
      </c>
    </row>
    <row r="12192" spans="1:7" x14ac:dyDescent="0.2">
      <c r="A12192" t="str">
        <f t="shared" ref="A12192:A12201" si="1036">"PWP2"</f>
        <v>PWP2</v>
      </c>
      <c r="B12192" t="s">
        <v>645</v>
      </c>
      <c r="C12192">
        <v>45527426</v>
      </c>
      <c r="D12192" t="s">
        <v>8</v>
      </c>
      <c r="E12192">
        <v>24</v>
      </c>
      <c r="F12192" t="s">
        <v>14950</v>
      </c>
      <c r="G12192">
        <v>2.8520727586500001E-2</v>
      </c>
    </row>
    <row r="12193" spans="1:7" x14ac:dyDescent="0.2">
      <c r="A12193" t="str">
        <f t="shared" si="1036"/>
        <v>PWP2</v>
      </c>
      <c r="B12193" t="s">
        <v>645</v>
      </c>
      <c r="C12193">
        <v>45527365</v>
      </c>
      <c r="D12193" t="s">
        <v>8</v>
      </c>
      <c r="E12193">
        <v>24</v>
      </c>
      <c r="F12193" t="s">
        <v>14951</v>
      </c>
      <c r="G12193">
        <v>0.123079062765</v>
      </c>
    </row>
    <row r="12194" spans="1:7" x14ac:dyDescent="0.2">
      <c r="A12194" t="str">
        <f t="shared" si="1036"/>
        <v>PWP2</v>
      </c>
      <c r="B12194" t="s">
        <v>645</v>
      </c>
      <c r="C12194">
        <v>45527353</v>
      </c>
      <c r="D12194" t="s">
        <v>8</v>
      </c>
      <c r="E12194">
        <v>22</v>
      </c>
      <c r="F12194" t="s">
        <v>14952</v>
      </c>
      <c r="G12194">
        <v>5.3564744378600003E-2</v>
      </c>
    </row>
    <row r="12195" spans="1:7" x14ac:dyDescent="0.2">
      <c r="A12195" t="str">
        <f t="shared" si="1036"/>
        <v>PWP2</v>
      </c>
      <c r="B12195" t="s">
        <v>645</v>
      </c>
      <c r="C12195">
        <v>45527130</v>
      </c>
      <c r="D12195" t="s">
        <v>3</v>
      </c>
      <c r="E12195">
        <v>24</v>
      </c>
      <c r="F12195" t="s">
        <v>14953</v>
      </c>
      <c r="G12195">
        <v>4.2996193488600003E-2</v>
      </c>
    </row>
    <row r="12196" spans="1:7" x14ac:dyDescent="0.2">
      <c r="A12196" t="str">
        <f t="shared" si="1036"/>
        <v>PWP2</v>
      </c>
      <c r="B12196" t="s">
        <v>645</v>
      </c>
      <c r="C12196">
        <v>45527259</v>
      </c>
      <c r="D12196" t="s">
        <v>3</v>
      </c>
      <c r="E12196">
        <v>24</v>
      </c>
      <c r="F12196" t="s">
        <v>14954</v>
      </c>
      <c r="G12196">
        <v>0.78034574994799999</v>
      </c>
    </row>
    <row r="12197" spans="1:7" x14ac:dyDescent="0.2">
      <c r="A12197" t="str">
        <f t="shared" si="1036"/>
        <v>PWP2</v>
      </c>
      <c r="B12197" t="s">
        <v>645</v>
      </c>
      <c r="C12197">
        <v>45527164</v>
      </c>
      <c r="D12197" t="s">
        <v>8</v>
      </c>
      <c r="E12197">
        <v>24</v>
      </c>
      <c r="F12197" t="s">
        <v>14955</v>
      </c>
      <c r="G12197">
        <v>2.5511671979800001E-2</v>
      </c>
    </row>
    <row r="12198" spans="1:7" x14ac:dyDescent="0.2">
      <c r="A12198" t="str">
        <f t="shared" si="1036"/>
        <v>PWP2</v>
      </c>
      <c r="B12198" t="s">
        <v>645</v>
      </c>
      <c r="C12198">
        <v>45527254</v>
      </c>
      <c r="D12198" t="s">
        <v>8</v>
      </c>
      <c r="E12198">
        <v>24</v>
      </c>
      <c r="F12198" t="s">
        <v>14956</v>
      </c>
      <c r="G12198">
        <v>1.10877812622</v>
      </c>
    </row>
    <row r="12199" spans="1:7" x14ac:dyDescent="0.2">
      <c r="A12199" t="str">
        <f t="shared" si="1036"/>
        <v>PWP2</v>
      </c>
      <c r="B12199" t="s">
        <v>645</v>
      </c>
      <c r="C12199">
        <v>45527277</v>
      </c>
      <c r="D12199" t="s">
        <v>8</v>
      </c>
      <c r="E12199">
        <v>24</v>
      </c>
      <c r="F12199" t="s">
        <v>14957</v>
      </c>
      <c r="G12199">
        <v>1.11087612383</v>
      </c>
    </row>
    <row r="12200" spans="1:7" x14ac:dyDescent="0.2">
      <c r="A12200" t="str">
        <f t="shared" si="1036"/>
        <v>PWP2</v>
      </c>
      <c r="B12200" t="s">
        <v>645</v>
      </c>
      <c r="C12200">
        <v>45527328</v>
      </c>
      <c r="D12200" t="s">
        <v>8</v>
      </c>
      <c r="E12200">
        <v>23</v>
      </c>
      <c r="F12200" t="s">
        <v>14958</v>
      </c>
      <c r="G12200">
        <v>0.45362080476900002</v>
      </c>
    </row>
    <row r="12201" spans="1:7" x14ac:dyDescent="0.2">
      <c r="A12201" t="str">
        <f t="shared" si="1036"/>
        <v>PWP2</v>
      </c>
      <c r="B12201" t="s">
        <v>645</v>
      </c>
      <c r="C12201">
        <v>45527314</v>
      </c>
      <c r="D12201" t="s">
        <v>8</v>
      </c>
      <c r="E12201">
        <v>24</v>
      </c>
      <c r="F12201" t="s">
        <v>14959</v>
      </c>
      <c r="G12201">
        <v>-5.6192061330399999E-3</v>
      </c>
    </row>
    <row r="12202" spans="1:7" x14ac:dyDescent="0.2">
      <c r="A12202" t="str">
        <f t="shared" ref="A12202:A12211" si="1037">"PWWP2A"</f>
        <v>PWWP2A</v>
      </c>
      <c r="B12202" t="s">
        <v>64</v>
      </c>
      <c r="C12202">
        <v>159546327</v>
      </c>
      <c r="D12202" t="s">
        <v>8</v>
      </c>
      <c r="E12202">
        <v>23</v>
      </c>
      <c r="F12202" t="s">
        <v>14960</v>
      </c>
      <c r="G12202">
        <v>0.68869778456399999</v>
      </c>
    </row>
    <row r="12203" spans="1:7" x14ac:dyDescent="0.2">
      <c r="A12203" t="str">
        <f t="shared" si="1037"/>
        <v>PWWP2A</v>
      </c>
      <c r="B12203" t="s">
        <v>64</v>
      </c>
      <c r="C12203">
        <v>159546304</v>
      </c>
      <c r="D12203" t="s">
        <v>8</v>
      </c>
      <c r="E12203">
        <v>24</v>
      </c>
      <c r="F12203" t="s">
        <v>14961</v>
      </c>
      <c r="G12203">
        <v>0.249225787033</v>
      </c>
    </row>
    <row r="12204" spans="1:7" x14ac:dyDescent="0.2">
      <c r="A12204" t="str">
        <f t="shared" si="1037"/>
        <v>PWWP2A</v>
      </c>
      <c r="B12204" t="s">
        <v>64</v>
      </c>
      <c r="C12204">
        <v>159546275</v>
      </c>
      <c r="D12204" t="s">
        <v>8</v>
      </c>
      <c r="E12204">
        <v>24</v>
      </c>
      <c r="F12204" t="s">
        <v>14962</v>
      </c>
      <c r="G12204">
        <v>0.94502515029900003</v>
      </c>
    </row>
    <row r="12205" spans="1:7" x14ac:dyDescent="0.2">
      <c r="A12205" t="str">
        <f t="shared" si="1037"/>
        <v>PWWP2A</v>
      </c>
      <c r="B12205" t="s">
        <v>64</v>
      </c>
      <c r="C12205">
        <v>159546178</v>
      </c>
      <c r="D12205" t="s">
        <v>8</v>
      </c>
      <c r="E12205">
        <v>24</v>
      </c>
      <c r="F12205" t="s">
        <v>14963</v>
      </c>
      <c r="G12205">
        <v>0.75800968391400003</v>
      </c>
    </row>
    <row r="12206" spans="1:7" x14ac:dyDescent="0.2">
      <c r="A12206" t="str">
        <f t="shared" si="1037"/>
        <v>PWWP2A</v>
      </c>
      <c r="B12206" t="s">
        <v>64</v>
      </c>
      <c r="C12206">
        <v>159546348</v>
      </c>
      <c r="D12206" t="s">
        <v>3</v>
      </c>
      <c r="E12206">
        <v>24</v>
      </c>
      <c r="F12206" t="s">
        <v>14964</v>
      </c>
      <c r="G12206">
        <v>0.66117694775799996</v>
      </c>
    </row>
    <row r="12207" spans="1:7" x14ac:dyDescent="0.2">
      <c r="A12207" t="str">
        <f t="shared" si="1037"/>
        <v>PWWP2A</v>
      </c>
      <c r="B12207" t="s">
        <v>64</v>
      </c>
      <c r="C12207">
        <v>159546342</v>
      </c>
      <c r="D12207" t="s">
        <v>3</v>
      </c>
      <c r="E12207">
        <v>24</v>
      </c>
      <c r="F12207" t="s">
        <v>14965</v>
      </c>
      <c r="G12207">
        <v>-2.2092130544399999E-2</v>
      </c>
    </row>
    <row r="12208" spans="1:7" x14ac:dyDescent="0.2">
      <c r="A12208" t="str">
        <f t="shared" si="1037"/>
        <v>PWWP2A</v>
      </c>
      <c r="B12208" t="s">
        <v>64</v>
      </c>
      <c r="C12208">
        <v>159546265</v>
      </c>
      <c r="D12208" t="s">
        <v>3</v>
      </c>
      <c r="E12208">
        <v>24</v>
      </c>
      <c r="F12208" t="s">
        <v>14966</v>
      </c>
      <c r="G12208">
        <v>0.73459112230500001</v>
      </c>
    </row>
    <row r="12209" spans="1:7" x14ac:dyDescent="0.2">
      <c r="A12209" t="str">
        <f t="shared" si="1037"/>
        <v>PWWP2A</v>
      </c>
      <c r="B12209" t="s">
        <v>64</v>
      </c>
      <c r="C12209">
        <v>159546228</v>
      </c>
      <c r="D12209" t="s">
        <v>3</v>
      </c>
      <c r="E12209">
        <v>23</v>
      </c>
      <c r="F12209" t="s">
        <v>14967</v>
      </c>
      <c r="G12209">
        <v>0.773572355968</v>
      </c>
    </row>
    <row r="12210" spans="1:7" x14ac:dyDescent="0.2">
      <c r="A12210" t="str">
        <f t="shared" si="1037"/>
        <v>PWWP2A</v>
      </c>
      <c r="B12210" t="s">
        <v>64</v>
      </c>
      <c r="C12210">
        <v>159546145</v>
      </c>
      <c r="D12210" t="s">
        <v>3</v>
      </c>
      <c r="E12210">
        <v>24</v>
      </c>
      <c r="F12210" t="s">
        <v>14968</v>
      </c>
      <c r="G12210">
        <v>1.0377640128400001</v>
      </c>
    </row>
    <row r="12211" spans="1:7" x14ac:dyDescent="0.2">
      <c r="A12211" t="str">
        <f t="shared" si="1037"/>
        <v>PWWP2A</v>
      </c>
      <c r="B12211" t="s">
        <v>64</v>
      </c>
      <c r="C12211">
        <v>159546458</v>
      </c>
      <c r="D12211" t="s">
        <v>8</v>
      </c>
      <c r="E12211">
        <v>23</v>
      </c>
      <c r="F12211" t="s">
        <v>14969</v>
      </c>
      <c r="G12211">
        <v>1.0172108368599999</v>
      </c>
    </row>
    <row r="12212" spans="1:7" x14ac:dyDescent="0.2">
      <c r="A12212" t="str">
        <f t="shared" ref="A12212:A12226" si="1038">"PYROXD1"</f>
        <v>PYROXD1</v>
      </c>
      <c r="B12212" t="s">
        <v>140</v>
      </c>
      <c r="C12212">
        <v>21590679</v>
      </c>
      <c r="D12212" t="s">
        <v>3</v>
      </c>
      <c r="E12212">
        <v>24</v>
      </c>
      <c r="F12212" t="s">
        <v>14970</v>
      </c>
      <c r="G12212">
        <v>0.54327520112399996</v>
      </c>
    </row>
    <row r="12213" spans="1:7" x14ac:dyDescent="0.2">
      <c r="A12213" t="str">
        <f t="shared" si="1038"/>
        <v>PYROXD1</v>
      </c>
      <c r="B12213" t="s">
        <v>140</v>
      </c>
      <c r="C12213">
        <v>21590617</v>
      </c>
      <c r="D12213" t="s">
        <v>3</v>
      </c>
      <c r="E12213">
        <v>22</v>
      </c>
      <c r="F12213" t="s">
        <v>14971</v>
      </c>
      <c r="G12213">
        <v>0.49664922124799998</v>
      </c>
    </row>
    <row r="12214" spans="1:7" x14ac:dyDescent="0.2">
      <c r="A12214" t="str">
        <f t="shared" si="1038"/>
        <v>PYROXD1</v>
      </c>
      <c r="B12214" t="s">
        <v>140</v>
      </c>
      <c r="C12214">
        <v>21590691</v>
      </c>
      <c r="D12214" t="s">
        <v>8</v>
      </c>
      <c r="E12214">
        <v>22</v>
      </c>
      <c r="F12214" t="s">
        <v>14972</v>
      </c>
      <c r="G12214">
        <v>0.66495935453300004</v>
      </c>
    </row>
    <row r="12215" spans="1:7" x14ac:dyDescent="0.2">
      <c r="A12215" t="str">
        <f t="shared" si="1038"/>
        <v>PYROXD1</v>
      </c>
      <c r="B12215" t="s">
        <v>140</v>
      </c>
      <c r="C12215">
        <v>21590841</v>
      </c>
      <c r="D12215" t="s">
        <v>3</v>
      </c>
      <c r="E12215">
        <v>24</v>
      </c>
      <c r="F12215" t="s">
        <v>14973</v>
      </c>
      <c r="G12215">
        <v>0.96868029982799997</v>
      </c>
    </row>
    <row r="12216" spans="1:7" x14ac:dyDescent="0.2">
      <c r="A12216" t="str">
        <f t="shared" si="1038"/>
        <v>PYROXD1</v>
      </c>
      <c r="B12216" t="s">
        <v>140</v>
      </c>
      <c r="C12216">
        <v>21590787</v>
      </c>
      <c r="D12216" t="s">
        <v>3</v>
      </c>
      <c r="E12216">
        <v>24</v>
      </c>
      <c r="F12216" t="s">
        <v>14974</v>
      </c>
      <c r="G12216">
        <v>0.56679518711700005</v>
      </c>
    </row>
    <row r="12217" spans="1:7" x14ac:dyDescent="0.2">
      <c r="A12217" t="str">
        <f t="shared" si="1038"/>
        <v>PYROXD1</v>
      </c>
      <c r="B12217" t="s">
        <v>140</v>
      </c>
      <c r="C12217">
        <v>21590780</v>
      </c>
      <c r="D12217" t="s">
        <v>3</v>
      </c>
      <c r="E12217">
        <v>24</v>
      </c>
      <c r="F12217" t="s">
        <v>14975</v>
      </c>
      <c r="G12217">
        <v>-4.46676698163E-2</v>
      </c>
    </row>
    <row r="12218" spans="1:7" x14ac:dyDescent="0.2">
      <c r="A12218" t="str">
        <f t="shared" si="1038"/>
        <v>PYROXD1</v>
      </c>
      <c r="B12218" t="s">
        <v>140</v>
      </c>
      <c r="C12218">
        <v>21590796</v>
      </c>
      <c r="D12218" t="s">
        <v>8</v>
      </c>
      <c r="E12218">
        <v>25</v>
      </c>
      <c r="F12218" t="s">
        <v>14976</v>
      </c>
      <c r="G12218">
        <v>0.47747140418200001</v>
      </c>
    </row>
    <row r="12219" spans="1:7" x14ac:dyDescent="0.2">
      <c r="A12219" t="str">
        <f t="shared" si="1038"/>
        <v>PYROXD1</v>
      </c>
      <c r="B12219" t="s">
        <v>140</v>
      </c>
      <c r="C12219">
        <v>21590764</v>
      </c>
      <c r="D12219" t="s">
        <v>8</v>
      </c>
      <c r="E12219">
        <v>24</v>
      </c>
      <c r="F12219" t="s">
        <v>14977</v>
      </c>
      <c r="G12219">
        <v>0.419746569066</v>
      </c>
    </row>
    <row r="12220" spans="1:7" x14ac:dyDescent="0.2">
      <c r="A12220" t="str">
        <f t="shared" si="1038"/>
        <v>PYROXD1</v>
      </c>
      <c r="B12220" t="s">
        <v>140</v>
      </c>
      <c r="C12220">
        <v>21590753</v>
      </c>
      <c r="D12220" t="s">
        <v>8</v>
      </c>
      <c r="E12220">
        <v>24</v>
      </c>
      <c r="F12220" t="s">
        <v>14978</v>
      </c>
      <c r="G12220">
        <v>0.55209583431700004</v>
      </c>
    </row>
    <row r="12221" spans="1:7" x14ac:dyDescent="0.2">
      <c r="A12221" t="str">
        <f t="shared" si="1038"/>
        <v>PYROXD1</v>
      </c>
      <c r="B12221" t="s">
        <v>140</v>
      </c>
      <c r="C12221">
        <v>21590862</v>
      </c>
      <c r="D12221" t="s">
        <v>3</v>
      </c>
      <c r="E12221">
        <v>24</v>
      </c>
      <c r="F12221" t="s">
        <v>14979</v>
      </c>
      <c r="G12221">
        <v>1.0380712625299999</v>
      </c>
    </row>
    <row r="12222" spans="1:7" x14ac:dyDescent="0.2">
      <c r="A12222" t="str">
        <f t="shared" si="1038"/>
        <v>PYROXD1</v>
      </c>
      <c r="B12222" t="s">
        <v>140</v>
      </c>
      <c r="C12222">
        <v>21590788</v>
      </c>
      <c r="D12222" t="s">
        <v>3</v>
      </c>
      <c r="E12222">
        <v>24</v>
      </c>
      <c r="F12222" t="s">
        <v>14980</v>
      </c>
      <c r="G12222">
        <v>0.54957756836399996</v>
      </c>
    </row>
    <row r="12223" spans="1:7" x14ac:dyDescent="0.2">
      <c r="A12223" t="str">
        <f t="shared" si="1038"/>
        <v>PYROXD1</v>
      </c>
      <c r="B12223" t="s">
        <v>140</v>
      </c>
      <c r="C12223">
        <v>21590767</v>
      </c>
      <c r="D12223" t="s">
        <v>8</v>
      </c>
      <c r="E12223">
        <v>24</v>
      </c>
      <c r="F12223" t="s">
        <v>14981</v>
      </c>
      <c r="G12223">
        <v>0.668723518992</v>
      </c>
    </row>
    <row r="12224" spans="1:7" x14ac:dyDescent="0.2">
      <c r="A12224" t="str">
        <f t="shared" si="1038"/>
        <v>PYROXD1</v>
      </c>
      <c r="B12224" t="s">
        <v>140</v>
      </c>
      <c r="C12224">
        <v>21590752</v>
      </c>
      <c r="D12224" t="s">
        <v>8</v>
      </c>
      <c r="E12224">
        <v>23</v>
      </c>
      <c r="F12224" t="s">
        <v>14982</v>
      </c>
      <c r="G12224">
        <v>0.99324843764699999</v>
      </c>
    </row>
    <row r="12225" spans="1:7" x14ac:dyDescent="0.2">
      <c r="A12225" t="str">
        <f t="shared" si="1038"/>
        <v>PYROXD1</v>
      </c>
      <c r="B12225" t="s">
        <v>140</v>
      </c>
      <c r="C12225">
        <v>21590862</v>
      </c>
      <c r="D12225" t="s">
        <v>3</v>
      </c>
      <c r="E12225">
        <v>22</v>
      </c>
      <c r="F12225" t="s">
        <v>14983</v>
      </c>
      <c r="G12225">
        <v>0.43086167222900001</v>
      </c>
    </row>
    <row r="12226" spans="1:7" x14ac:dyDescent="0.2">
      <c r="A12226" t="str">
        <f t="shared" si="1038"/>
        <v>PYROXD1</v>
      </c>
      <c r="B12226" t="s">
        <v>140</v>
      </c>
      <c r="C12226">
        <v>21590748</v>
      </c>
      <c r="D12226" t="s">
        <v>8</v>
      </c>
      <c r="E12226">
        <v>25</v>
      </c>
      <c r="F12226" t="s">
        <v>14984</v>
      </c>
      <c r="G12226">
        <v>0.17066789113899999</v>
      </c>
    </row>
    <row r="12227" spans="1:7" x14ac:dyDescent="0.2">
      <c r="A12227" t="str">
        <f t="shared" ref="A12227:A12236" si="1039">"QARS"</f>
        <v>QARS</v>
      </c>
      <c r="B12227" t="s">
        <v>114</v>
      </c>
      <c r="C12227">
        <v>49142246</v>
      </c>
      <c r="D12227" t="s">
        <v>3</v>
      </c>
      <c r="E12227">
        <v>24</v>
      </c>
      <c r="F12227" t="s">
        <v>14985</v>
      </c>
      <c r="G12227">
        <v>0.166106064676</v>
      </c>
    </row>
    <row r="12228" spans="1:7" x14ac:dyDescent="0.2">
      <c r="A12228" t="str">
        <f t="shared" si="1039"/>
        <v>QARS</v>
      </c>
      <c r="B12228" t="s">
        <v>114</v>
      </c>
      <c r="C12228">
        <v>49142522</v>
      </c>
      <c r="D12228" t="s">
        <v>3</v>
      </c>
      <c r="E12228">
        <v>23</v>
      </c>
      <c r="F12228" t="s">
        <v>14986</v>
      </c>
      <c r="G12228">
        <v>0.28689320188</v>
      </c>
    </row>
    <row r="12229" spans="1:7" x14ac:dyDescent="0.2">
      <c r="A12229" t="str">
        <f t="shared" si="1039"/>
        <v>QARS</v>
      </c>
      <c r="B12229" t="s">
        <v>114</v>
      </c>
      <c r="C12229">
        <v>49142281</v>
      </c>
      <c r="D12229" t="s">
        <v>8</v>
      </c>
      <c r="E12229">
        <v>24</v>
      </c>
      <c r="F12229" t="s">
        <v>14987</v>
      </c>
      <c r="G12229">
        <v>1.32476135088E-3</v>
      </c>
    </row>
    <row r="12230" spans="1:7" x14ac:dyDescent="0.2">
      <c r="A12230" t="str">
        <f t="shared" si="1039"/>
        <v>QARS</v>
      </c>
      <c r="B12230" t="s">
        <v>114</v>
      </c>
      <c r="C12230">
        <v>49142287</v>
      </c>
      <c r="D12230" t="s">
        <v>8</v>
      </c>
      <c r="E12230">
        <v>24</v>
      </c>
      <c r="F12230" t="s">
        <v>14988</v>
      </c>
      <c r="G12230">
        <v>-2.6782524329799998E-3</v>
      </c>
    </row>
    <row r="12231" spans="1:7" x14ac:dyDescent="0.2">
      <c r="A12231" t="str">
        <f t="shared" si="1039"/>
        <v>QARS</v>
      </c>
      <c r="B12231" t="s">
        <v>114</v>
      </c>
      <c r="C12231">
        <v>49142355</v>
      </c>
      <c r="D12231" t="s">
        <v>8</v>
      </c>
      <c r="E12231">
        <v>23</v>
      </c>
      <c r="F12231" t="s">
        <v>14989</v>
      </c>
      <c r="G12231">
        <v>1.86002299528</v>
      </c>
    </row>
    <row r="12232" spans="1:7" x14ac:dyDescent="0.2">
      <c r="A12232" t="str">
        <f t="shared" si="1039"/>
        <v>QARS</v>
      </c>
      <c r="B12232" t="s">
        <v>114</v>
      </c>
      <c r="C12232">
        <v>49142382</v>
      </c>
      <c r="D12232" t="s">
        <v>8</v>
      </c>
      <c r="E12232">
        <v>23</v>
      </c>
      <c r="F12232" t="s">
        <v>14990</v>
      </c>
      <c r="G12232">
        <v>0.69387910032699995</v>
      </c>
    </row>
    <row r="12233" spans="1:7" x14ac:dyDescent="0.2">
      <c r="A12233" t="str">
        <f t="shared" si="1039"/>
        <v>QARS</v>
      </c>
      <c r="B12233" t="s">
        <v>114</v>
      </c>
      <c r="C12233">
        <v>49142434</v>
      </c>
      <c r="D12233" t="s">
        <v>8</v>
      </c>
      <c r="E12233">
        <v>24</v>
      </c>
      <c r="F12233" t="s">
        <v>14991</v>
      </c>
      <c r="G12233">
        <v>0.39965056777500002</v>
      </c>
    </row>
    <row r="12234" spans="1:7" x14ac:dyDescent="0.2">
      <c r="A12234" t="str">
        <f t="shared" si="1039"/>
        <v>QARS</v>
      </c>
      <c r="B12234" t="s">
        <v>114</v>
      </c>
      <c r="C12234">
        <v>49142470</v>
      </c>
      <c r="D12234" t="s">
        <v>8</v>
      </c>
      <c r="E12234">
        <v>24</v>
      </c>
      <c r="F12234" t="s">
        <v>14992</v>
      </c>
      <c r="G12234">
        <v>0.38282778726799999</v>
      </c>
    </row>
    <row r="12235" spans="1:7" x14ac:dyDescent="0.2">
      <c r="A12235" t="str">
        <f t="shared" si="1039"/>
        <v>QARS</v>
      </c>
      <c r="B12235" t="s">
        <v>114</v>
      </c>
      <c r="C12235">
        <v>49142436</v>
      </c>
      <c r="D12235" t="s">
        <v>3</v>
      </c>
      <c r="E12235">
        <v>23</v>
      </c>
      <c r="F12235" t="s">
        <v>14993</v>
      </c>
      <c r="G12235">
        <v>0.446097904391</v>
      </c>
    </row>
    <row r="12236" spans="1:7" x14ac:dyDescent="0.2">
      <c r="A12236" t="str">
        <f t="shared" si="1039"/>
        <v>QARS</v>
      </c>
      <c r="B12236" t="s">
        <v>114</v>
      </c>
      <c r="C12236">
        <v>49142485</v>
      </c>
      <c r="D12236" t="s">
        <v>8</v>
      </c>
      <c r="E12236">
        <v>24</v>
      </c>
      <c r="F12236" t="s">
        <v>14994</v>
      </c>
      <c r="G12236">
        <v>4.7088790432899999E-2</v>
      </c>
    </row>
    <row r="12237" spans="1:7" x14ac:dyDescent="0.2">
      <c r="A12237" t="str">
        <f t="shared" ref="A12237:A12246" si="1040">"RAB14"</f>
        <v>RAB14</v>
      </c>
      <c r="B12237" t="s">
        <v>15</v>
      </c>
      <c r="C12237">
        <v>123963911</v>
      </c>
      <c r="D12237" t="s">
        <v>8</v>
      </c>
      <c r="E12237">
        <v>24</v>
      </c>
      <c r="F12237" t="s">
        <v>14995</v>
      </c>
      <c r="G12237">
        <v>-2.08566998076E-2</v>
      </c>
    </row>
    <row r="12238" spans="1:7" x14ac:dyDescent="0.2">
      <c r="A12238" t="str">
        <f t="shared" si="1040"/>
        <v>RAB14</v>
      </c>
      <c r="B12238" t="s">
        <v>15</v>
      </c>
      <c r="C12238">
        <v>123963864</v>
      </c>
      <c r="D12238" t="s">
        <v>3</v>
      </c>
      <c r="E12238">
        <v>23</v>
      </c>
      <c r="F12238" t="s">
        <v>14996</v>
      </c>
      <c r="G12238">
        <v>0.25124365804900001</v>
      </c>
    </row>
    <row r="12239" spans="1:7" x14ac:dyDescent="0.2">
      <c r="A12239" t="str">
        <f t="shared" si="1040"/>
        <v>RAB14</v>
      </c>
      <c r="B12239" t="s">
        <v>15</v>
      </c>
      <c r="C12239">
        <v>123963933</v>
      </c>
      <c r="D12239" t="s">
        <v>8</v>
      </c>
      <c r="E12239">
        <v>24</v>
      </c>
      <c r="F12239" t="s">
        <v>14997</v>
      </c>
      <c r="G12239">
        <v>0.93905458337000003</v>
      </c>
    </row>
    <row r="12240" spans="1:7" x14ac:dyDescent="0.2">
      <c r="A12240" t="str">
        <f t="shared" si="1040"/>
        <v>RAB14</v>
      </c>
      <c r="B12240" t="s">
        <v>15</v>
      </c>
      <c r="C12240">
        <v>123963953</v>
      </c>
      <c r="D12240" t="s">
        <v>8</v>
      </c>
      <c r="E12240">
        <v>24</v>
      </c>
      <c r="F12240" t="s">
        <v>14998</v>
      </c>
      <c r="G12240">
        <v>0.15995246727500001</v>
      </c>
    </row>
    <row r="12241" spans="1:7" x14ac:dyDescent="0.2">
      <c r="A12241" t="str">
        <f t="shared" si="1040"/>
        <v>RAB14</v>
      </c>
      <c r="B12241" t="s">
        <v>15</v>
      </c>
      <c r="C12241">
        <v>123964024</v>
      </c>
      <c r="D12241" t="s">
        <v>8</v>
      </c>
      <c r="E12241">
        <v>24</v>
      </c>
      <c r="F12241" t="s">
        <v>14999</v>
      </c>
      <c r="G12241">
        <v>0.14868360854000001</v>
      </c>
    </row>
    <row r="12242" spans="1:7" x14ac:dyDescent="0.2">
      <c r="A12242" t="str">
        <f t="shared" si="1040"/>
        <v>RAB14</v>
      </c>
      <c r="B12242" t="s">
        <v>15</v>
      </c>
      <c r="C12242">
        <v>123964030</v>
      </c>
      <c r="D12242" t="s">
        <v>8</v>
      </c>
      <c r="E12242">
        <v>23</v>
      </c>
      <c r="F12242" t="s">
        <v>15000</v>
      </c>
      <c r="G12242">
        <v>0.64637714571799998</v>
      </c>
    </row>
    <row r="12243" spans="1:7" x14ac:dyDescent="0.2">
      <c r="A12243" t="str">
        <f t="shared" si="1040"/>
        <v>RAB14</v>
      </c>
      <c r="B12243" t="s">
        <v>15</v>
      </c>
      <c r="C12243">
        <v>123964068</v>
      </c>
      <c r="D12243" t="s">
        <v>8</v>
      </c>
      <c r="E12243">
        <v>23</v>
      </c>
      <c r="F12243" t="s">
        <v>15001</v>
      </c>
      <c r="G12243">
        <v>0.71176048010399995</v>
      </c>
    </row>
    <row r="12244" spans="1:7" x14ac:dyDescent="0.2">
      <c r="A12244" t="str">
        <f t="shared" si="1040"/>
        <v>RAB14</v>
      </c>
      <c r="B12244" t="s">
        <v>15</v>
      </c>
      <c r="C12244">
        <v>123964133</v>
      </c>
      <c r="D12244" t="s">
        <v>8</v>
      </c>
      <c r="E12244">
        <v>24</v>
      </c>
      <c r="F12244" t="s">
        <v>15002</v>
      </c>
      <c r="G12244">
        <v>1.3491849365299999</v>
      </c>
    </row>
    <row r="12245" spans="1:7" x14ac:dyDescent="0.2">
      <c r="A12245" t="str">
        <f t="shared" si="1040"/>
        <v>RAB14</v>
      </c>
      <c r="B12245" t="s">
        <v>15</v>
      </c>
      <c r="C12245">
        <v>123963901</v>
      </c>
      <c r="D12245" t="s">
        <v>8</v>
      </c>
      <c r="E12245">
        <v>24</v>
      </c>
      <c r="F12245" t="s">
        <v>15003</v>
      </c>
      <c r="G12245">
        <v>0.32890536510599999</v>
      </c>
    </row>
    <row r="12246" spans="1:7" x14ac:dyDescent="0.2">
      <c r="A12246" t="str">
        <f t="shared" si="1040"/>
        <v>RAB14</v>
      </c>
      <c r="B12246" t="s">
        <v>15</v>
      </c>
      <c r="C12246">
        <v>123963922</v>
      </c>
      <c r="D12246" t="s">
        <v>8</v>
      </c>
      <c r="E12246">
        <v>23</v>
      </c>
      <c r="F12246" t="s">
        <v>15004</v>
      </c>
      <c r="G12246">
        <v>0.59733107588000001</v>
      </c>
    </row>
    <row r="12247" spans="1:7" x14ac:dyDescent="0.2">
      <c r="A12247" t="str">
        <f t="shared" ref="A12247:A12255" si="1041">"RAB35"</f>
        <v>RAB35</v>
      </c>
      <c r="B12247" t="s">
        <v>140</v>
      </c>
      <c r="C12247">
        <v>120554458</v>
      </c>
      <c r="D12247" t="s">
        <v>8</v>
      </c>
      <c r="E12247">
        <v>24</v>
      </c>
      <c r="F12247" t="s">
        <v>15005</v>
      </c>
      <c r="G12247">
        <v>1.5332378067000001</v>
      </c>
    </row>
    <row r="12248" spans="1:7" x14ac:dyDescent="0.2">
      <c r="A12248" t="str">
        <f t="shared" si="1041"/>
        <v>RAB35</v>
      </c>
      <c r="B12248" t="s">
        <v>140</v>
      </c>
      <c r="C12248">
        <v>120554433</v>
      </c>
      <c r="D12248" t="s">
        <v>8</v>
      </c>
      <c r="E12248">
        <v>25</v>
      </c>
      <c r="F12248" t="s">
        <v>15006</v>
      </c>
      <c r="G12248">
        <v>0.13364406557899999</v>
      </c>
    </row>
    <row r="12249" spans="1:7" x14ac:dyDescent="0.2">
      <c r="A12249" t="str">
        <f t="shared" si="1041"/>
        <v>RAB35</v>
      </c>
      <c r="B12249" t="s">
        <v>140</v>
      </c>
      <c r="C12249">
        <v>120554649</v>
      </c>
      <c r="D12249" t="s">
        <v>3</v>
      </c>
      <c r="E12249">
        <v>23</v>
      </c>
      <c r="F12249" t="s">
        <v>15007</v>
      </c>
      <c r="G12249">
        <v>-3.8651792904399997E-2</v>
      </c>
    </row>
    <row r="12250" spans="1:7" x14ac:dyDescent="0.2">
      <c r="A12250" t="str">
        <f t="shared" si="1041"/>
        <v>RAB35</v>
      </c>
      <c r="B12250" t="s">
        <v>140</v>
      </c>
      <c r="C12250">
        <v>120554550</v>
      </c>
      <c r="D12250" t="s">
        <v>3</v>
      </c>
      <c r="E12250">
        <v>24</v>
      </c>
      <c r="F12250" t="s">
        <v>15008</v>
      </c>
      <c r="G12250">
        <v>0.17990459657399999</v>
      </c>
    </row>
    <row r="12251" spans="1:7" x14ac:dyDescent="0.2">
      <c r="A12251" t="str">
        <f t="shared" si="1041"/>
        <v>RAB35</v>
      </c>
      <c r="B12251" t="s">
        <v>140</v>
      </c>
      <c r="C12251">
        <v>120554360</v>
      </c>
      <c r="D12251" t="s">
        <v>3</v>
      </c>
      <c r="E12251">
        <v>24</v>
      </c>
      <c r="F12251" t="s">
        <v>15009</v>
      </c>
      <c r="G12251">
        <v>-4.9130719274700002E-2</v>
      </c>
    </row>
    <row r="12252" spans="1:7" x14ac:dyDescent="0.2">
      <c r="A12252" t="str">
        <f t="shared" si="1041"/>
        <v>RAB35</v>
      </c>
      <c r="B12252" t="s">
        <v>140</v>
      </c>
      <c r="C12252">
        <v>120554507</v>
      </c>
      <c r="D12252" t="s">
        <v>3</v>
      </c>
      <c r="E12252">
        <v>24</v>
      </c>
      <c r="F12252" t="s">
        <v>15010</v>
      </c>
      <c r="G12252">
        <v>1.1178238409600001</v>
      </c>
    </row>
    <row r="12253" spans="1:7" x14ac:dyDescent="0.2">
      <c r="A12253" t="str">
        <f t="shared" si="1041"/>
        <v>RAB35</v>
      </c>
      <c r="B12253" t="s">
        <v>140</v>
      </c>
      <c r="C12253">
        <v>120554386</v>
      </c>
      <c r="D12253" t="s">
        <v>3</v>
      </c>
      <c r="E12253">
        <v>25</v>
      </c>
      <c r="F12253" t="s">
        <v>15011</v>
      </c>
      <c r="G12253">
        <v>0.34893835234300002</v>
      </c>
    </row>
    <row r="12254" spans="1:7" x14ac:dyDescent="0.2">
      <c r="A12254" t="str">
        <f t="shared" si="1041"/>
        <v>RAB35</v>
      </c>
      <c r="B12254" t="s">
        <v>140</v>
      </c>
      <c r="C12254">
        <v>120554401</v>
      </c>
      <c r="D12254" t="s">
        <v>3</v>
      </c>
      <c r="E12254">
        <v>24</v>
      </c>
      <c r="F12254" t="s">
        <v>15012</v>
      </c>
      <c r="G12254">
        <v>0.10969065755100001</v>
      </c>
    </row>
    <row r="12255" spans="1:7" x14ac:dyDescent="0.2">
      <c r="A12255" t="str">
        <f t="shared" si="1041"/>
        <v>RAB35</v>
      </c>
      <c r="B12255" t="s">
        <v>140</v>
      </c>
      <c r="C12255">
        <v>120554498</v>
      </c>
      <c r="D12255" t="s">
        <v>3</v>
      </c>
      <c r="E12255">
        <v>23</v>
      </c>
      <c r="F12255" t="s">
        <v>15013</v>
      </c>
      <c r="G12255">
        <v>0.33549205796600001</v>
      </c>
    </row>
    <row r="12256" spans="1:7" x14ac:dyDescent="0.2">
      <c r="A12256" t="str">
        <f t="shared" ref="A12256:A12264" si="1042">"RAB5C"</f>
        <v>RAB5C</v>
      </c>
      <c r="B12256" t="s">
        <v>484</v>
      </c>
      <c r="C12256">
        <v>40306755</v>
      </c>
      <c r="D12256" t="s">
        <v>3</v>
      </c>
      <c r="E12256">
        <v>24</v>
      </c>
      <c r="F12256" t="s">
        <v>15014</v>
      </c>
      <c r="G12256">
        <v>5.2276880001200003E-2</v>
      </c>
    </row>
    <row r="12257" spans="1:7" x14ac:dyDescent="0.2">
      <c r="A12257" t="str">
        <f t="shared" si="1042"/>
        <v>RAB5C</v>
      </c>
      <c r="B12257" t="s">
        <v>484</v>
      </c>
      <c r="C12257">
        <v>40306969</v>
      </c>
      <c r="D12257" t="s">
        <v>3</v>
      </c>
      <c r="E12257">
        <v>24</v>
      </c>
      <c r="F12257" t="s">
        <v>15015</v>
      </c>
      <c r="G12257">
        <v>0.93571253805400001</v>
      </c>
    </row>
    <row r="12258" spans="1:7" x14ac:dyDescent="0.2">
      <c r="A12258" t="str">
        <f t="shared" si="1042"/>
        <v>RAB5C</v>
      </c>
      <c r="B12258" t="s">
        <v>484</v>
      </c>
      <c r="C12258">
        <v>40306974</v>
      </c>
      <c r="D12258" t="s">
        <v>3</v>
      </c>
      <c r="E12258">
        <v>24</v>
      </c>
      <c r="F12258" t="s">
        <v>15016</v>
      </c>
      <c r="G12258">
        <v>0.92712804473699995</v>
      </c>
    </row>
    <row r="12259" spans="1:7" x14ac:dyDescent="0.2">
      <c r="A12259" t="str">
        <f t="shared" si="1042"/>
        <v>RAB5C</v>
      </c>
      <c r="B12259" t="s">
        <v>484</v>
      </c>
      <c r="C12259">
        <v>40307021</v>
      </c>
      <c r="D12259" t="s">
        <v>3</v>
      </c>
      <c r="E12259">
        <v>24</v>
      </c>
      <c r="F12259" t="s">
        <v>15017</v>
      </c>
      <c r="G12259">
        <v>0.67419897596</v>
      </c>
    </row>
    <row r="12260" spans="1:7" x14ac:dyDescent="0.2">
      <c r="A12260" t="str">
        <f t="shared" si="1042"/>
        <v>RAB5C</v>
      </c>
      <c r="B12260" t="s">
        <v>484</v>
      </c>
      <c r="C12260">
        <v>40306940</v>
      </c>
      <c r="D12260" t="s">
        <v>8</v>
      </c>
      <c r="E12260">
        <v>22</v>
      </c>
      <c r="F12260" t="s">
        <v>15018</v>
      </c>
      <c r="G12260">
        <v>1.1371594172099999</v>
      </c>
    </row>
    <row r="12261" spans="1:7" x14ac:dyDescent="0.2">
      <c r="A12261" t="str">
        <f t="shared" si="1042"/>
        <v>RAB5C</v>
      </c>
      <c r="B12261" t="s">
        <v>484</v>
      </c>
      <c r="C12261">
        <v>40306922</v>
      </c>
      <c r="D12261" t="s">
        <v>8</v>
      </c>
      <c r="E12261">
        <v>23</v>
      </c>
      <c r="F12261" t="s">
        <v>15019</v>
      </c>
      <c r="G12261">
        <v>0.35361366040800002</v>
      </c>
    </row>
    <row r="12262" spans="1:7" x14ac:dyDescent="0.2">
      <c r="A12262" t="str">
        <f t="shared" si="1042"/>
        <v>RAB5C</v>
      </c>
      <c r="B12262" t="s">
        <v>484</v>
      </c>
      <c r="C12262">
        <v>40306831</v>
      </c>
      <c r="D12262" t="s">
        <v>8</v>
      </c>
      <c r="E12262">
        <v>24</v>
      </c>
      <c r="F12262" t="s">
        <v>15020</v>
      </c>
      <c r="G12262">
        <v>7.9538189535299994E-2</v>
      </c>
    </row>
    <row r="12263" spans="1:7" x14ac:dyDescent="0.2">
      <c r="A12263" t="str">
        <f t="shared" si="1042"/>
        <v>RAB5C</v>
      </c>
      <c r="B12263" t="s">
        <v>484</v>
      </c>
      <c r="C12263">
        <v>40307027</v>
      </c>
      <c r="D12263" t="s">
        <v>3</v>
      </c>
      <c r="E12263">
        <v>24</v>
      </c>
      <c r="F12263" t="s">
        <v>15021</v>
      </c>
      <c r="G12263">
        <v>9.9688055784400001E-2</v>
      </c>
    </row>
    <row r="12264" spans="1:7" x14ac:dyDescent="0.2">
      <c r="A12264" t="str">
        <f t="shared" si="1042"/>
        <v>RAB5C</v>
      </c>
      <c r="B12264" t="s">
        <v>484</v>
      </c>
      <c r="C12264">
        <v>40306747</v>
      </c>
      <c r="D12264" t="s">
        <v>3</v>
      </c>
      <c r="E12264">
        <v>24</v>
      </c>
      <c r="F12264" t="s">
        <v>15022</v>
      </c>
      <c r="G12264">
        <v>0.66439091369699999</v>
      </c>
    </row>
    <row r="12265" spans="1:7" x14ac:dyDescent="0.2">
      <c r="A12265" t="str">
        <f t="shared" ref="A12265:A12278" si="1043">"RABGGTB"</f>
        <v>RABGGTB</v>
      </c>
      <c r="B12265" t="s">
        <v>35</v>
      </c>
      <c r="C12265">
        <v>76251922</v>
      </c>
      <c r="D12265" t="s">
        <v>8</v>
      </c>
      <c r="E12265">
        <v>24</v>
      </c>
      <c r="F12265" t="s">
        <v>15023</v>
      </c>
      <c r="G12265">
        <v>1.1221717497100001</v>
      </c>
    </row>
    <row r="12266" spans="1:7" x14ac:dyDescent="0.2">
      <c r="A12266" t="str">
        <f t="shared" si="1043"/>
        <v>RABGGTB</v>
      </c>
      <c r="B12266" t="s">
        <v>35</v>
      </c>
      <c r="C12266">
        <v>76251918</v>
      </c>
      <c r="D12266" t="s">
        <v>3</v>
      </c>
      <c r="E12266">
        <v>24</v>
      </c>
      <c r="F12266" t="s">
        <v>15024</v>
      </c>
      <c r="G12266">
        <v>0.91483752295599996</v>
      </c>
    </row>
    <row r="12267" spans="1:7" x14ac:dyDescent="0.2">
      <c r="A12267" t="str">
        <f t="shared" si="1043"/>
        <v>RABGGTB</v>
      </c>
      <c r="B12267" t="s">
        <v>35</v>
      </c>
      <c r="C12267">
        <v>76252031</v>
      </c>
      <c r="D12267" t="s">
        <v>8</v>
      </c>
      <c r="E12267">
        <v>24</v>
      </c>
      <c r="F12267" t="s">
        <v>15025</v>
      </c>
      <c r="G12267">
        <v>6.8370667819000003E-2</v>
      </c>
    </row>
    <row r="12268" spans="1:7" x14ac:dyDescent="0.2">
      <c r="A12268" t="str">
        <f t="shared" si="1043"/>
        <v>RABGGTB</v>
      </c>
      <c r="B12268" t="s">
        <v>35</v>
      </c>
      <c r="C12268">
        <v>76251874</v>
      </c>
      <c r="D12268" t="s">
        <v>8</v>
      </c>
      <c r="E12268">
        <v>23</v>
      </c>
      <c r="F12268" t="s">
        <v>15026</v>
      </c>
      <c r="G12268">
        <v>0.20013147712599999</v>
      </c>
    </row>
    <row r="12269" spans="1:7" x14ac:dyDescent="0.2">
      <c r="A12269" t="str">
        <f t="shared" si="1043"/>
        <v>RABGGTB</v>
      </c>
      <c r="B12269" t="s">
        <v>35</v>
      </c>
      <c r="C12269">
        <v>76251987</v>
      </c>
      <c r="D12269" t="s">
        <v>8</v>
      </c>
      <c r="E12269">
        <v>23</v>
      </c>
      <c r="F12269" t="s">
        <v>15027</v>
      </c>
      <c r="G12269">
        <v>0.242125660311</v>
      </c>
    </row>
    <row r="12270" spans="1:7" x14ac:dyDescent="0.2">
      <c r="A12270" t="str">
        <f t="shared" si="1043"/>
        <v>RABGGTB</v>
      </c>
      <c r="B12270" t="s">
        <v>35</v>
      </c>
      <c r="C12270">
        <v>76251897</v>
      </c>
      <c r="D12270" t="s">
        <v>8</v>
      </c>
      <c r="E12270">
        <v>24</v>
      </c>
      <c r="F12270" t="s">
        <v>15028</v>
      </c>
      <c r="G12270">
        <v>1.37993002479E-2</v>
      </c>
    </row>
    <row r="12271" spans="1:7" x14ac:dyDescent="0.2">
      <c r="A12271" t="str">
        <f t="shared" si="1043"/>
        <v>RABGGTB</v>
      </c>
      <c r="B12271" t="s">
        <v>35</v>
      </c>
      <c r="C12271">
        <v>76252046</v>
      </c>
      <c r="D12271" t="s">
        <v>8</v>
      </c>
      <c r="E12271">
        <v>24</v>
      </c>
      <c r="F12271" t="s">
        <v>15029</v>
      </c>
      <c r="G12271">
        <v>2.6112809187499999E-2</v>
      </c>
    </row>
    <row r="12272" spans="1:7" x14ac:dyDescent="0.2">
      <c r="A12272" t="str">
        <f t="shared" si="1043"/>
        <v>RABGGTB</v>
      </c>
      <c r="B12272" t="s">
        <v>35</v>
      </c>
      <c r="C12272">
        <v>76252041</v>
      </c>
      <c r="D12272" t="s">
        <v>8</v>
      </c>
      <c r="E12272">
        <v>24</v>
      </c>
      <c r="F12272" t="s">
        <v>15030</v>
      </c>
      <c r="G12272">
        <v>0.120961023853</v>
      </c>
    </row>
    <row r="12273" spans="1:7" x14ac:dyDescent="0.2">
      <c r="A12273" t="str">
        <f t="shared" si="1043"/>
        <v>RABGGTB</v>
      </c>
      <c r="B12273" t="s">
        <v>35</v>
      </c>
      <c r="C12273">
        <v>76252018</v>
      </c>
      <c r="D12273" t="s">
        <v>8</v>
      </c>
      <c r="E12273">
        <v>24</v>
      </c>
      <c r="F12273" t="s">
        <v>15031</v>
      </c>
      <c r="G12273">
        <v>0.356417134094</v>
      </c>
    </row>
    <row r="12274" spans="1:7" x14ac:dyDescent="0.2">
      <c r="A12274" t="str">
        <f t="shared" si="1043"/>
        <v>RABGGTB</v>
      </c>
      <c r="B12274" t="s">
        <v>35</v>
      </c>
      <c r="C12274">
        <v>76251996</v>
      </c>
      <c r="D12274" t="s">
        <v>8</v>
      </c>
      <c r="E12274">
        <v>23</v>
      </c>
      <c r="F12274" t="s">
        <v>15032</v>
      </c>
      <c r="G12274">
        <v>0.96299072733199997</v>
      </c>
    </row>
    <row r="12275" spans="1:7" x14ac:dyDescent="0.2">
      <c r="A12275" t="str">
        <f t="shared" si="1043"/>
        <v>RABGGTB</v>
      </c>
      <c r="B12275" t="s">
        <v>35</v>
      </c>
      <c r="C12275">
        <v>76251872</v>
      </c>
      <c r="D12275" t="s">
        <v>8</v>
      </c>
      <c r="E12275">
        <v>21</v>
      </c>
      <c r="F12275" t="s">
        <v>15033</v>
      </c>
      <c r="G12275">
        <v>-9.1869855873699998E-3</v>
      </c>
    </row>
    <row r="12276" spans="1:7" x14ac:dyDescent="0.2">
      <c r="A12276" t="str">
        <f t="shared" si="1043"/>
        <v>RABGGTB</v>
      </c>
      <c r="B12276" t="s">
        <v>35</v>
      </c>
      <c r="C12276">
        <v>76251904</v>
      </c>
      <c r="D12276" t="s">
        <v>8</v>
      </c>
      <c r="E12276">
        <v>23</v>
      </c>
      <c r="F12276" t="s">
        <v>15034</v>
      </c>
      <c r="G12276">
        <v>6.5804107703699996E-3</v>
      </c>
    </row>
    <row r="12277" spans="1:7" x14ac:dyDescent="0.2">
      <c r="A12277" t="str">
        <f t="shared" si="1043"/>
        <v>RABGGTB</v>
      </c>
      <c r="B12277" t="s">
        <v>35</v>
      </c>
      <c r="C12277">
        <v>76252136</v>
      </c>
      <c r="D12277" t="s">
        <v>8</v>
      </c>
      <c r="E12277">
        <v>22</v>
      </c>
      <c r="F12277" t="s">
        <v>15035</v>
      </c>
      <c r="G12277">
        <v>-1.5566916251E-2</v>
      </c>
    </row>
    <row r="12278" spans="1:7" x14ac:dyDescent="0.2">
      <c r="A12278" t="str">
        <f t="shared" si="1043"/>
        <v>RABGGTB</v>
      </c>
      <c r="B12278" t="s">
        <v>35</v>
      </c>
      <c r="C12278">
        <v>76251875</v>
      </c>
      <c r="D12278" t="s">
        <v>3</v>
      </c>
      <c r="E12278">
        <v>24</v>
      </c>
      <c r="F12278" t="s">
        <v>15036</v>
      </c>
      <c r="G12278">
        <v>-4.1073262484399999E-2</v>
      </c>
    </row>
    <row r="12279" spans="1:7" x14ac:dyDescent="0.2">
      <c r="A12279" t="str">
        <f t="shared" ref="A12279:A12298" si="1044">"RACGAP1"</f>
        <v>RACGAP1</v>
      </c>
      <c r="B12279" t="s">
        <v>140</v>
      </c>
      <c r="C12279">
        <v>50410316</v>
      </c>
      <c r="D12279" t="s">
        <v>8</v>
      </c>
      <c r="E12279">
        <v>26</v>
      </c>
      <c r="F12279" t="s">
        <v>15037</v>
      </c>
      <c r="G12279">
        <v>-1.4856393405199999E-2</v>
      </c>
    </row>
    <row r="12280" spans="1:7" x14ac:dyDescent="0.2">
      <c r="A12280" t="str">
        <f t="shared" si="1044"/>
        <v>RACGAP1</v>
      </c>
      <c r="B12280" t="s">
        <v>140</v>
      </c>
      <c r="C12280">
        <v>50410528</v>
      </c>
      <c r="D12280" t="s">
        <v>8</v>
      </c>
      <c r="E12280">
        <v>25</v>
      </c>
      <c r="F12280" t="s">
        <v>15038</v>
      </c>
      <c r="G12280">
        <v>4.5529896350000001E-2</v>
      </c>
    </row>
    <row r="12281" spans="1:7" x14ac:dyDescent="0.2">
      <c r="A12281" t="str">
        <f t="shared" si="1044"/>
        <v>RACGAP1</v>
      </c>
      <c r="B12281" t="s">
        <v>140</v>
      </c>
      <c r="C12281">
        <v>50419098</v>
      </c>
      <c r="D12281" t="s">
        <v>8</v>
      </c>
      <c r="E12281">
        <v>23</v>
      </c>
      <c r="F12281" t="s">
        <v>15039</v>
      </c>
      <c r="G12281">
        <v>0.70271132661699998</v>
      </c>
    </row>
    <row r="12282" spans="1:7" x14ac:dyDescent="0.2">
      <c r="A12282" t="str">
        <f t="shared" si="1044"/>
        <v>RACGAP1</v>
      </c>
      <c r="B12282" t="s">
        <v>140</v>
      </c>
      <c r="C12282">
        <v>50410414</v>
      </c>
      <c r="D12282" t="s">
        <v>8</v>
      </c>
      <c r="E12282">
        <v>27</v>
      </c>
      <c r="F12282" t="s">
        <v>15040</v>
      </c>
      <c r="G12282">
        <v>-1.15477932661E-2</v>
      </c>
    </row>
    <row r="12283" spans="1:7" x14ac:dyDescent="0.2">
      <c r="A12283" t="str">
        <f t="shared" si="1044"/>
        <v>RACGAP1</v>
      </c>
      <c r="B12283" t="s">
        <v>140</v>
      </c>
      <c r="C12283">
        <v>50410393</v>
      </c>
      <c r="D12283" t="s">
        <v>8</v>
      </c>
      <c r="E12283">
        <v>25</v>
      </c>
      <c r="F12283" t="s">
        <v>15041</v>
      </c>
      <c r="G12283">
        <v>-3.6351521109399998E-3</v>
      </c>
    </row>
    <row r="12284" spans="1:7" x14ac:dyDescent="0.2">
      <c r="A12284" t="str">
        <f t="shared" si="1044"/>
        <v>RACGAP1</v>
      </c>
      <c r="B12284" t="s">
        <v>140</v>
      </c>
      <c r="C12284">
        <v>50410304</v>
      </c>
      <c r="D12284" t="s">
        <v>8</v>
      </c>
      <c r="E12284">
        <v>27</v>
      </c>
      <c r="F12284" t="s">
        <v>15042</v>
      </c>
      <c r="G12284">
        <v>2.4207390543300001E-2</v>
      </c>
    </row>
    <row r="12285" spans="1:7" x14ac:dyDescent="0.2">
      <c r="A12285" t="str">
        <f t="shared" si="1044"/>
        <v>RACGAP1</v>
      </c>
      <c r="B12285" t="s">
        <v>140</v>
      </c>
      <c r="C12285">
        <v>50419209</v>
      </c>
      <c r="D12285" t="s">
        <v>3</v>
      </c>
      <c r="E12285">
        <v>22</v>
      </c>
      <c r="F12285" t="s">
        <v>15043</v>
      </c>
      <c r="G12285">
        <v>1.53004805026</v>
      </c>
    </row>
    <row r="12286" spans="1:7" x14ac:dyDescent="0.2">
      <c r="A12286" t="str">
        <f t="shared" si="1044"/>
        <v>RACGAP1</v>
      </c>
      <c r="B12286" t="s">
        <v>140</v>
      </c>
      <c r="C12286">
        <v>50419166</v>
      </c>
      <c r="D12286" t="s">
        <v>3</v>
      </c>
      <c r="E12286">
        <v>24</v>
      </c>
      <c r="F12286" t="s">
        <v>15044</v>
      </c>
      <c r="G12286">
        <v>0.70826641081599995</v>
      </c>
    </row>
    <row r="12287" spans="1:7" x14ac:dyDescent="0.2">
      <c r="A12287" t="str">
        <f t="shared" si="1044"/>
        <v>RACGAP1</v>
      </c>
      <c r="B12287" t="s">
        <v>140</v>
      </c>
      <c r="C12287">
        <v>50419154</v>
      </c>
      <c r="D12287" t="s">
        <v>3</v>
      </c>
      <c r="E12287">
        <v>24</v>
      </c>
      <c r="F12287" t="s">
        <v>15045</v>
      </c>
      <c r="G12287">
        <v>0.29716325386499998</v>
      </c>
    </row>
    <row r="12288" spans="1:7" x14ac:dyDescent="0.2">
      <c r="A12288" t="str">
        <f t="shared" si="1044"/>
        <v>RACGAP1</v>
      </c>
      <c r="B12288" t="s">
        <v>140</v>
      </c>
      <c r="C12288">
        <v>50419128</v>
      </c>
      <c r="D12288" t="s">
        <v>3</v>
      </c>
      <c r="E12288">
        <v>23</v>
      </c>
      <c r="F12288" t="s">
        <v>15046</v>
      </c>
      <c r="G12288">
        <v>0.72843163127999999</v>
      </c>
    </row>
    <row r="12289" spans="1:7" x14ac:dyDescent="0.2">
      <c r="A12289" t="str">
        <f t="shared" si="1044"/>
        <v>RACGAP1</v>
      </c>
      <c r="B12289" t="s">
        <v>140</v>
      </c>
      <c r="C12289">
        <v>50419195</v>
      </c>
      <c r="D12289" t="s">
        <v>3</v>
      </c>
      <c r="E12289">
        <v>24</v>
      </c>
      <c r="F12289" t="s">
        <v>15047</v>
      </c>
      <c r="G12289">
        <v>0.462104987656</v>
      </c>
    </row>
    <row r="12290" spans="1:7" x14ac:dyDescent="0.2">
      <c r="A12290" t="str">
        <f t="shared" si="1044"/>
        <v>RACGAP1</v>
      </c>
      <c r="B12290" t="s">
        <v>140</v>
      </c>
      <c r="C12290">
        <v>50419081</v>
      </c>
      <c r="D12290" t="s">
        <v>3</v>
      </c>
      <c r="E12290">
        <v>25</v>
      </c>
      <c r="F12290" t="s">
        <v>15048</v>
      </c>
      <c r="G12290">
        <v>0.51563321329900003</v>
      </c>
    </row>
    <row r="12291" spans="1:7" x14ac:dyDescent="0.2">
      <c r="A12291" t="str">
        <f t="shared" si="1044"/>
        <v>RACGAP1</v>
      </c>
      <c r="B12291" t="s">
        <v>140</v>
      </c>
      <c r="C12291">
        <v>50419033</v>
      </c>
      <c r="D12291" t="s">
        <v>3</v>
      </c>
      <c r="E12291">
        <v>24</v>
      </c>
      <c r="F12291" t="s">
        <v>15049</v>
      </c>
      <c r="G12291">
        <v>0.74152031845999999</v>
      </c>
    </row>
    <row r="12292" spans="1:7" x14ac:dyDescent="0.2">
      <c r="A12292" t="str">
        <f t="shared" si="1044"/>
        <v>RACGAP1</v>
      </c>
      <c r="B12292" t="s">
        <v>140</v>
      </c>
      <c r="C12292">
        <v>50419024</v>
      </c>
      <c r="D12292" t="s">
        <v>3</v>
      </c>
      <c r="E12292">
        <v>24</v>
      </c>
      <c r="F12292" t="s">
        <v>15050</v>
      </c>
      <c r="G12292">
        <v>2.1503817525599999E-2</v>
      </c>
    </row>
    <row r="12293" spans="1:7" x14ac:dyDescent="0.2">
      <c r="A12293" t="str">
        <f t="shared" si="1044"/>
        <v>RACGAP1</v>
      </c>
      <c r="B12293" t="s">
        <v>140</v>
      </c>
      <c r="C12293">
        <v>50410471</v>
      </c>
      <c r="D12293" t="s">
        <v>3</v>
      </c>
      <c r="E12293">
        <v>24</v>
      </c>
      <c r="F12293" t="s">
        <v>15051</v>
      </c>
      <c r="G12293">
        <v>9.5005903476399998E-3</v>
      </c>
    </row>
    <row r="12294" spans="1:7" x14ac:dyDescent="0.2">
      <c r="A12294" t="str">
        <f t="shared" si="1044"/>
        <v>RACGAP1</v>
      </c>
      <c r="B12294" t="s">
        <v>140</v>
      </c>
      <c r="C12294">
        <v>50410424</v>
      </c>
      <c r="D12294" t="s">
        <v>3</v>
      </c>
      <c r="E12294">
        <v>25</v>
      </c>
      <c r="F12294" t="s">
        <v>15052</v>
      </c>
      <c r="G12294">
        <v>3.5747367071700002E-2</v>
      </c>
    </row>
    <row r="12295" spans="1:7" x14ac:dyDescent="0.2">
      <c r="A12295" t="str">
        <f t="shared" si="1044"/>
        <v>RACGAP1</v>
      </c>
      <c r="B12295" t="s">
        <v>140</v>
      </c>
      <c r="C12295">
        <v>50410394</v>
      </c>
      <c r="D12295" t="s">
        <v>3</v>
      </c>
      <c r="E12295">
        <v>26</v>
      </c>
      <c r="F12295" t="s">
        <v>15053</v>
      </c>
      <c r="G12295">
        <v>4.9864218031200003E-2</v>
      </c>
    </row>
    <row r="12296" spans="1:7" x14ac:dyDescent="0.2">
      <c r="A12296" t="str">
        <f t="shared" si="1044"/>
        <v>RACGAP1</v>
      </c>
      <c r="B12296" t="s">
        <v>140</v>
      </c>
      <c r="C12296">
        <v>50410382</v>
      </c>
      <c r="D12296" t="s">
        <v>3</v>
      </c>
      <c r="E12296">
        <v>27</v>
      </c>
      <c r="F12296" t="s">
        <v>15054</v>
      </c>
      <c r="G12296">
        <v>1.5095073550200001E-2</v>
      </c>
    </row>
    <row r="12297" spans="1:7" x14ac:dyDescent="0.2">
      <c r="A12297" t="str">
        <f t="shared" si="1044"/>
        <v>RACGAP1</v>
      </c>
      <c r="B12297" t="s">
        <v>140</v>
      </c>
      <c r="C12297">
        <v>50419089</v>
      </c>
      <c r="D12297" t="s">
        <v>3</v>
      </c>
      <c r="E12297">
        <v>24</v>
      </c>
      <c r="F12297" t="s">
        <v>15055</v>
      </c>
      <c r="G12297">
        <v>0.128741326613</v>
      </c>
    </row>
    <row r="12298" spans="1:7" x14ac:dyDescent="0.2">
      <c r="A12298" t="str">
        <f t="shared" si="1044"/>
        <v>RACGAP1</v>
      </c>
      <c r="B12298" t="s">
        <v>140</v>
      </c>
      <c r="C12298">
        <v>50410243</v>
      </c>
      <c r="D12298" t="s">
        <v>3</v>
      </c>
      <c r="E12298">
        <v>26</v>
      </c>
      <c r="F12298" t="s">
        <v>15056</v>
      </c>
      <c r="G12298">
        <v>1.53934580479E-2</v>
      </c>
    </row>
    <row r="12299" spans="1:7" x14ac:dyDescent="0.2">
      <c r="A12299" t="str">
        <f t="shared" ref="A12299:A12316" si="1045">"RAD17"</f>
        <v>RAD17</v>
      </c>
      <c r="B12299" t="s">
        <v>64</v>
      </c>
      <c r="C12299">
        <v>68665680</v>
      </c>
      <c r="D12299" t="s">
        <v>8</v>
      </c>
      <c r="E12299">
        <v>24</v>
      </c>
      <c r="F12299" t="s">
        <v>15057</v>
      </c>
      <c r="G12299">
        <v>0.35120290004999999</v>
      </c>
    </row>
    <row r="12300" spans="1:7" x14ac:dyDescent="0.2">
      <c r="A12300" t="str">
        <f t="shared" si="1045"/>
        <v>RAD17</v>
      </c>
      <c r="B12300" t="s">
        <v>64</v>
      </c>
      <c r="C12300">
        <v>68665685</v>
      </c>
      <c r="D12300" t="s">
        <v>8</v>
      </c>
      <c r="E12300">
        <v>24</v>
      </c>
      <c r="F12300" t="s">
        <v>15058</v>
      </c>
      <c r="G12300">
        <v>0.92588407364600001</v>
      </c>
    </row>
    <row r="12301" spans="1:7" x14ac:dyDescent="0.2">
      <c r="A12301" t="str">
        <f t="shared" si="1045"/>
        <v>RAD17</v>
      </c>
      <c r="B12301" t="s">
        <v>64</v>
      </c>
      <c r="C12301">
        <v>68665765</v>
      </c>
      <c r="D12301" t="s">
        <v>8</v>
      </c>
      <c r="E12301">
        <v>23</v>
      </c>
      <c r="F12301" t="s">
        <v>15059</v>
      </c>
      <c r="G12301">
        <v>8.85876933526E-2</v>
      </c>
    </row>
    <row r="12302" spans="1:7" x14ac:dyDescent="0.2">
      <c r="A12302" t="str">
        <f t="shared" si="1045"/>
        <v>RAD17</v>
      </c>
      <c r="B12302" t="s">
        <v>64</v>
      </c>
      <c r="C12302">
        <v>68667369</v>
      </c>
      <c r="D12302" t="s">
        <v>8</v>
      </c>
      <c r="E12302">
        <v>26</v>
      </c>
      <c r="F12302" t="s">
        <v>15060</v>
      </c>
      <c r="G12302">
        <v>0.111790230127</v>
      </c>
    </row>
    <row r="12303" spans="1:7" x14ac:dyDescent="0.2">
      <c r="A12303" t="str">
        <f t="shared" si="1045"/>
        <v>RAD17</v>
      </c>
      <c r="B12303" t="s">
        <v>64</v>
      </c>
      <c r="C12303">
        <v>68667324</v>
      </c>
      <c r="D12303" t="s">
        <v>8</v>
      </c>
      <c r="E12303">
        <v>28</v>
      </c>
      <c r="F12303" t="s">
        <v>15061</v>
      </c>
      <c r="G12303">
        <v>4.9192450808999998E-2</v>
      </c>
    </row>
    <row r="12304" spans="1:7" x14ac:dyDescent="0.2">
      <c r="A12304" t="str">
        <f t="shared" si="1045"/>
        <v>RAD17</v>
      </c>
      <c r="B12304" t="s">
        <v>64</v>
      </c>
      <c r="C12304">
        <v>68665675</v>
      </c>
      <c r="D12304" t="s">
        <v>8</v>
      </c>
      <c r="E12304">
        <v>24</v>
      </c>
      <c r="F12304" t="s">
        <v>15062</v>
      </c>
      <c r="G12304">
        <v>0.29931672684999999</v>
      </c>
    </row>
    <row r="12305" spans="1:7" x14ac:dyDescent="0.2">
      <c r="A12305" t="str">
        <f t="shared" si="1045"/>
        <v>RAD17</v>
      </c>
      <c r="B12305" t="s">
        <v>64</v>
      </c>
      <c r="C12305">
        <v>68667323</v>
      </c>
      <c r="D12305" t="s">
        <v>8</v>
      </c>
      <c r="E12305">
        <v>22</v>
      </c>
      <c r="F12305" t="s">
        <v>15063</v>
      </c>
      <c r="G12305">
        <v>0.14903890215099999</v>
      </c>
    </row>
    <row r="12306" spans="1:7" x14ac:dyDescent="0.2">
      <c r="A12306" t="str">
        <f t="shared" si="1045"/>
        <v>RAD17</v>
      </c>
      <c r="B12306" t="s">
        <v>64</v>
      </c>
      <c r="C12306">
        <v>68665657</v>
      </c>
      <c r="D12306" t="s">
        <v>8</v>
      </c>
      <c r="E12306">
        <v>22</v>
      </c>
      <c r="F12306" t="s">
        <v>15064</v>
      </c>
      <c r="G12306">
        <v>1.03023238057</v>
      </c>
    </row>
    <row r="12307" spans="1:7" x14ac:dyDescent="0.2">
      <c r="A12307" t="str">
        <f t="shared" si="1045"/>
        <v>RAD17</v>
      </c>
      <c r="B12307" t="s">
        <v>64</v>
      </c>
      <c r="C12307">
        <v>68667384</v>
      </c>
      <c r="D12307" t="s">
        <v>8</v>
      </c>
      <c r="E12307">
        <v>24</v>
      </c>
      <c r="F12307" t="s">
        <v>15065</v>
      </c>
      <c r="G12307">
        <v>-5.4429237538399997E-2</v>
      </c>
    </row>
    <row r="12308" spans="1:7" x14ac:dyDescent="0.2">
      <c r="A12308" t="str">
        <f t="shared" si="1045"/>
        <v>RAD17</v>
      </c>
      <c r="B12308" t="s">
        <v>64</v>
      </c>
      <c r="C12308">
        <v>68667308</v>
      </c>
      <c r="D12308" t="s">
        <v>3</v>
      </c>
      <c r="E12308">
        <v>26</v>
      </c>
      <c r="F12308" t="s">
        <v>15066</v>
      </c>
      <c r="G12308">
        <v>-3.6062265110300001E-2</v>
      </c>
    </row>
    <row r="12309" spans="1:7" x14ac:dyDescent="0.2">
      <c r="A12309" t="str">
        <f t="shared" si="1045"/>
        <v>RAD17</v>
      </c>
      <c r="B12309" t="s">
        <v>64</v>
      </c>
      <c r="C12309">
        <v>68667276</v>
      </c>
      <c r="D12309" t="s">
        <v>3</v>
      </c>
      <c r="E12309">
        <v>25</v>
      </c>
      <c r="F12309" t="s">
        <v>15067</v>
      </c>
      <c r="G12309">
        <v>-3.03434046497E-2</v>
      </c>
    </row>
    <row r="12310" spans="1:7" x14ac:dyDescent="0.2">
      <c r="A12310" t="str">
        <f t="shared" si="1045"/>
        <v>RAD17</v>
      </c>
      <c r="B12310" t="s">
        <v>64</v>
      </c>
      <c r="C12310">
        <v>68665906</v>
      </c>
      <c r="D12310" t="s">
        <v>3</v>
      </c>
      <c r="E12310">
        <v>23</v>
      </c>
      <c r="F12310" t="s">
        <v>15068</v>
      </c>
      <c r="G12310">
        <v>1.9797785763100002E-2</v>
      </c>
    </row>
    <row r="12311" spans="1:7" x14ac:dyDescent="0.2">
      <c r="A12311" t="str">
        <f t="shared" si="1045"/>
        <v>RAD17</v>
      </c>
      <c r="B12311" t="s">
        <v>64</v>
      </c>
      <c r="C12311">
        <v>68665711</v>
      </c>
      <c r="D12311" t="s">
        <v>3</v>
      </c>
      <c r="E12311">
        <v>23</v>
      </c>
      <c r="F12311" t="s">
        <v>15069</v>
      </c>
      <c r="G12311">
        <v>1.04388354578</v>
      </c>
    </row>
    <row r="12312" spans="1:7" x14ac:dyDescent="0.2">
      <c r="A12312" t="str">
        <f t="shared" si="1045"/>
        <v>RAD17</v>
      </c>
      <c r="B12312" t="s">
        <v>64</v>
      </c>
      <c r="C12312">
        <v>68665700</v>
      </c>
      <c r="D12312" t="s">
        <v>3</v>
      </c>
      <c r="E12312">
        <v>24</v>
      </c>
      <c r="F12312" t="s">
        <v>15070</v>
      </c>
      <c r="G12312">
        <v>0.36013592080200002</v>
      </c>
    </row>
    <row r="12313" spans="1:7" x14ac:dyDescent="0.2">
      <c r="A12313" t="str">
        <f t="shared" si="1045"/>
        <v>RAD17</v>
      </c>
      <c r="B12313" t="s">
        <v>64</v>
      </c>
      <c r="C12313">
        <v>68665602</v>
      </c>
      <c r="D12313" t="s">
        <v>3</v>
      </c>
      <c r="E12313">
        <v>22</v>
      </c>
      <c r="F12313" t="s">
        <v>15071</v>
      </c>
      <c r="G12313">
        <v>0.33187313475699998</v>
      </c>
    </row>
    <row r="12314" spans="1:7" x14ac:dyDescent="0.2">
      <c r="A12314" t="str">
        <f t="shared" si="1045"/>
        <v>RAD17</v>
      </c>
      <c r="B12314" t="s">
        <v>64</v>
      </c>
      <c r="C12314">
        <v>68665597</v>
      </c>
      <c r="D12314" t="s">
        <v>3</v>
      </c>
      <c r="E12314">
        <v>23</v>
      </c>
      <c r="F12314" t="s">
        <v>15072</v>
      </c>
      <c r="G12314">
        <v>0.36386170885000002</v>
      </c>
    </row>
    <row r="12315" spans="1:7" x14ac:dyDescent="0.2">
      <c r="A12315" t="str">
        <f t="shared" si="1045"/>
        <v>RAD17</v>
      </c>
      <c r="B12315" t="s">
        <v>64</v>
      </c>
      <c r="C12315">
        <v>68667376</v>
      </c>
      <c r="D12315" t="s">
        <v>3</v>
      </c>
      <c r="E12315">
        <v>28</v>
      </c>
      <c r="F12315" t="s">
        <v>15073</v>
      </c>
      <c r="G12315">
        <v>0.406173553588</v>
      </c>
    </row>
    <row r="12316" spans="1:7" x14ac:dyDescent="0.2">
      <c r="A12316" t="str">
        <f t="shared" si="1045"/>
        <v>RAD17</v>
      </c>
      <c r="B12316" t="s">
        <v>64</v>
      </c>
      <c r="C12316">
        <v>68667522</v>
      </c>
      <c r="D12316" t="s">
        <v>8</v>
      </c>
      <c r="E12316">
        <v>26</v>
      </c>
      <c r="F12316" t="s">
        <v>15074</v>
      </c>
      <c r="G12316">
        <v>0.36029359141</v>
      </c>
    </row>
    <row r="12317" spans="1:7" x14ac:dyDescent="0.2">
      <c r="A12317" t="str">
        <f t="shared" ref="A12317:A12326" si="1046">"RAD21"</f>
        <v>RAD21</v>
      </c>
      <c r="B12317" t="s">
        <v>1491</v>
      </c>
      <c r="C12317">
        <v>117886968</v>
      </c>
      <c r="D12317" t="s">
        <v>3</v>
      </c>
      <c r="E12317">
        <v>24</v>
      </c>
      <c r="F12317" t="s">
        <v>15075</v>
      </c>
      <c r="G12317">
        <v>0.90068410625100004</v>
      </c>
    </row>
    <row r="12318" spans="1:7" x14ac:dyDescent="0.2">
      <c r="A12318" t="str">
        <f t="shared" si="1046"/>
        <v>RAD21</v>
      </c>
      <c r="B12318" t="s">
        <v>1491</v>
      </c>
      <c r="C12318">
        <v>117886977</v>
      </c>
      <c r="D12318" t="s">
        <v>3</v>
      </c>
      <c r="E12318">
        <v>23</v>
      </c>
      <c r="F12318" t="s">
        <v>15076</v>
      </c>
      <c r="G12318">
        <v>0.96785406562599996</v>
      </c>
    </row>
    <row r="12319" spans="1:7" x14ac:dyDescent="0.2">
      <c r="A12319" t="str">
        <f t="shared" si="1046"/>
        <v>RAD21</v>
      </c>
      <c r="B12319" t="s">
        <v>1491</v>
      </c>
      <c r="C12319">
        <v>117887016</v>
      </c>
      <c r="D12319" t="s">
        <v>8</v>
      </c>
      <c r="E12319">
        <v>24</v>
      </c>
      <c r="F12319" t="s">
        <v>15077</v>
      </c>
      <c r="G12319">
        <v>0.11187100826099999</v>
      </c>
    </row>
    <row r="12320" spans="1:7" x14ac:dyDescent="0.2">
      <c r="A12320" t="str">
        <f t="shared" si="1046"/>
        <v>RAD21</v>
      </c>
      <c r="B12320" t="s">
        <v>1491</v>
      </c>
      <c r="C12320">
        <v>117887020</v>
      </c>
      <c r="D12320" t="s">
        <v>3</v>
      </c>
      <c r="E12320">
        <v>24</v>
      </c>
      <c r="F12320" t="s">
        <v>15078</v>
      </c>
      <c r="G12320">
        <v>0.74700961861299997</v>
      </c>
    </row>
    <row r="12321" spans="1:7" x14ac:dyDescent="0.2">
      <c r="A12321" t="str">
        <f t="shared" si="1046"/>
        <v>RAD21</v>
      </c>
      <c r="B12321" t="s">
        <v>1491</v>
      </c>
      <c r="C12321">
        <v>117887046</v>
      </c>
      <c r="D12321" t="s">
        <v>3</v>
      </c>
      <c r="E12321">
        <v>24</v>
      </c>
      <c r="F12321" t="s">
        <v>15079</v>
      </c>
      <c r="G12321">
        <v>1.13146182812</v>
      </c>
    </row>
    <row r="12322" spans="1:7" x14ac:dyDescent="0.2">
      <c r="A12322" t="str">
        <f t="shared" si="1046"/>
        <v>RAD21</v>
      </c>
      <c r="B12322" t="s">
        <v>1491</v>
      </c>
      <c r="C12322">
        <v>117887125</v>
      </c>
      <c r="D12322" t="s">
        <v>3</v>
      </c>
      <c r="E12322">
        <v>23</v>
      </c>
      <c r="F12322" t="s">
        <v>15080</v>
      </c>
      <c r="G12322">
        <v>0.1086635569</v>
      </c>
    </row>
    <row r="12323" spans="1:7" x14ac:dyDescent="0.2">
      <c r="A12323" t="str">
        <f t="shared" si="1046"/>
        <v>RAD21</v>
      </c>
      <c r="B12323" t="s">
        <v>1491</v>
      </c>
      <c r="C12323">
        <v>117886863</v>
      </c>
      <c r="D12323" t="s">
        <v>8</v>
      </c>
      <c r="E12323">
        <v>24</v>
      </c>
      <c r="F12323" t="s">
        <v>15081</v>
      </c>
      <c r="G12323">
        <v>-9.8728578873699999E-2</v>
      </c>
    </row>
    <row r="12324" spans="1:7" x14ac:dyDescent="0.2">
      <c r="A12324" t="str">
        <f t="shared" si="1046"/>
        <v>RAD21</v>
      </c>
      <c r="B12324" t="s">
        <v>1491</v>
      </c>
      <c r="C12324">
        <v>117886942</v>
      </c>
      <c r="D12324" t="s">
        <v>8</v>
      </c>
      <c r="E12324">
        <v>23</v>
      </c>
      <c r="F12324" t="s">
        <v>15082</v>
      </c>
      <c r="G12324">
        <v>0.55601843192099998</v>
      </c>
    </row>
    <row r="12325" spans="1:7" x14ac:dyDescent="0.2">
      <c r="A12325" t="str">
        <f t="shared" si="1046"/>
        <v>RAD21</v>
      </c>
      <c r="B12325" t="s">
        <v>1491</v>
      </c>
      <c r="C12325">
        <v>117886933</v>
      </c>
      <c r="D12325" t="s">
        <v>3</v>
      </c>
      <c r="E12325">
        <v>24</v>
      </c>
      <c r="F12325" t="s">
        <v>15083</v>
      </c>
      <c r="G12325">
        <v>0.36957701523100001</v>
      </c>
    </row>
    <row r="12326" spans="1:7" x14ac:dyDescent="0.2">
      <c r="A12326" t="str">
        <f t="shared" si="1046"/>
        <v>RAD21</v>
      </c>
      <c r="B12326" t="s">
        <v>1491</v>
      </c>
      <c r="C12326">
        <v>117887033</v>
      </c>
      <c r="D12326" t="s">
        <v>8</v>
      </c>
      <c r="E12326">
        <v>22</v>
      </c>
      <c r="F12326" t="s">
        <v>15084</v>
      </c>
      <c r="G12326">
        <v>0.57236214376899996</v>
      </c>
    </row>
    <row r="12327" spans="1:7" x14ac:dyDescent="0.2">
      <c r="A12327" t="str">
        <f t="shared" ref="A12327:A12336" si="1047">"RAD51"</f>
        <v>RAD51</v>
      </c>
      <c r="B12327" t="s">
        <v>514</v>
      </c>
      <c r="C12327">
        <v>40987571</v>
      </c>
      <c r="D12327" t="s">
        <v>8</v>
      </c>
      <c r="E12327">
        <v>24</v>
      </c>
      <c r="F12327" t="s">
        <v>15085</v>
      </c>
      <c r="G12327">
        <v>3.4634585689199998E-2</v>
      </c>
    </row>
    <row r="12328" spans="1:7" x14ac:dyDescent="0.2">
      <c r="A12328" t="str">
        <f t="shared" si="1047"/>
        <v>RAD51</v>
      </c>
      <c r="B12328" t="s">
        <v>514</v>
      </c>
      <c r="C12328">
        <v>40987553</v>
      </c>
      <c r="D12328" t="s">
        <v>8</v>
      </c>
      <c r="E12328">
        <v>24</v>
      </c>
      <c r="F12328" t="s">
        <v>15086</v>
      </c>
      <c r="G12328">
        <v>-2.31676763684E-2</v>
      </c>
    </row>
    <row r="12329" spans="1:7" x14ac:dyDescent="0.2">
      <c r="A12329" t="str">
        <f t="shared" si="1047"/>
        <v>RAD51</v>
      </c>
      <c r="B12329" t="s">
        <v>514</v>
      </c>
      <c r="C12329">
        <v>40987536</v>
      </c>
      <c r="D12329" t="s">
        <v>8</v>
      </c>
      <c r="E12329">
        <v>23</v>
      </c>
      <c r="F12329" t="s">
        <v>15087</v>
      </c>
      <c r="G12329">
        <v>6.2255350247300001E-2</v>
      </c>
    </row>
    <row r="12330" spans="1:7" x14ac:dyDescent="0.2">
      <c r="A12330" t="str">
        <f t="shared" si="1047"/>
        <v>RAD51</v>
      </c>
      <c r="B12330" t="s">
        <v>514</v>
      </c>
      <c r="C12330">
        <v>40987457</v>
      </c>
      <c r="D12330" t="s">
        <v>8</v>
      </c>
      <c r="E12330">
        <v>24</v>
      </c>
      <c r="F12330" t="s">
        <v>15088</v>
      </c>
      <c r="G12330">
        <v>2.0122198419400002E-2</v>
      </c>
    </row>
    <row r="12331" spans="1:7" x14ac:dyDescent="0.2">
      <c r="A12331" t="str">
        <f t="shared" si="1047"/>
        <v>RAD51</v>
      </c>
      <c r="B12331" t="s">
        <v>514</v>
      </c>
      <c r="C12331">
        <v>40987441</v>
      </c>
      <c r="D12331" t="s">
        <v>3</v>
      </c>
      <c r="E12331">
        <v>24</v>
      </c>
      <c r="F12331" t="s">
        <v>15089</v>
      </c>
      <c r="G12331">
        <v>2.98837423576E-2</v>
      </c>
    </row>
    <row r="12332" spans="1:7" x14ac:dyDescent="0.2">
      <c r="A12332" t="str">
        <f t="shared" si="1047"/>
        <v>RAD51</v>
      </c>
      <c r="B12332" t="s">
        <v>514</v>
      </c>
      <c r="C12332">
        <v>40987361</v>
      </c>
      <c r="D12332" t="s">
        <v>8</v>
      </c>
      <c r="E12332">
        <v>23</v>
      </c>
      <c r="F12332" t="s">
        <v>15090</v>
      </c>
      <c r="G12332">
        <v>0.80175016589799997</v>
      </c>
    </row>
    <row r="12333" spans="1:7" x14ac:dyDescent="0.2">
      <c r="A12333" t="str">
        <f t="shared" si="1047"/>
        <v>RAD51</v>
      </c>
      <c r="B12333" t="s">
        <v>514</v>
      </c>
      <c r="C12333">
        <v>40987340</v>
      </c>
      <c r="D12333" t="s">
        <v>8</v>
      </c>
      <c r="E12333">
        <v>22</v>
      </c>
      <c r="F12333" t="s">
        <v>15091</v>
      </c>
      <c r="G12333">
        <v>5.96274286142E-2</v>
      </c>
    </row>
    <row r="12334" spans="1:7" x14ac:dyDescent="0.2">
      <c r="A12334" t="str">
        <f t="shared" si="1047"/>
        <v>RAD51</v>
      </c>
      <c r="B12334" t="s">
        <v>514</v>
      </c>
      <c r="C12334">
        <v>40987590</v>
      </c>
      <c r="D12334" t="s">
        <v>8</v>
      </c>
      <c r="E12334">
        <v>23</v>
      </c>
      <c r="F12334" t="s">
        <v>15092</v>
      </c>
      <c r="G12334">
        <v>0.42679406705299999</v>
      </c>
    </row>
    <row r="12335" spans="1:7" x14ac:dyDescent="0.2">
      <c r="A12335" t="str">
        <f t="shared" si="1047"/>
        <v>RAD51</v>
      </c>
      <c r="B12335" t="s">
        <v>514</v>
      </c>
      <c r="C12335">
        <v>40987418</v>
      </c>
      <c r="D12335" t="s">
        <v>3</v>
      </c>
      <c r="E12335">
        <v>24</v>
      </c>
      <c r="F12335" t="s">
        <v>15093</v>
      </c>
      <c r="G12335">
        <v>1.13796493111</v>
      </c>
    </row>
    <row r="12336" spans="1:7" x14ac:dyDescent="0.2">
      <c r="A12336" t="str">
        <f t="shared" si="1047"/>
        <v>RAD51</v>
      </c>
      <c r="B12336" t="s">
        <v>514</v>
      </c>
      <c r="C12336">
        <v>40987434</v>
      </c>
      <c r="D12336" t="s">
        <v>8</v>
      </c>
      <c r="E12336">
        <v>24</v>
      </c>
      <c r="F12336" t="s">
        <v>15094</v>
      </c>
      <c r="G12336">
        <v>1.0602849029899999</v>
      </c>
    </row>
    <row r="12337" spans="1:7" x14ac:dyDescent="0.2">
      <c r="A12337" t="str">
        <f t="shared" ref="A12337:A12346" si="1048">"RAD9A"</f>
        <v>RAD9A</v>
      </c>
      <c r="B12337" t="s">
        <v>291</v>
      </c>
      <c r="C12337">
        <v>67159601</v>
      </c>
      <c r="D12337" t="s">
        <v>3</v>
      </c>
      <c r="E12337">
        <v>24</v>
      </c>
      <c r="F12337" t="s">
        <v>15095</v>
      </c>
      <c r="G12337">
        <v>0.86131094826700005</v>
      </c>
    </row>
    <row r="12338" spans="1:7" x14ac:dyDescent="0.2">
      <c r="A12338" t="str">
        <f t="shared" si="1048"/>
        <v>RAD9A</v>
      </c>
      <c r="B12338" t="s">
        <v>291</v>
      </c>
      <c r="C12338">
        <v>67159625</v>
      </c>
      <c r="D12338" t="s">
        <v>3</v>
      </c>
      <c r="E12338">
        <v>23</v>
      </c>
      <c r="F12338" t="s">
        <v>15096</v>
      </c>
      <c r="G12338">
        <v>1.15532393021</v>
      </c>
    </row>
    <row r="12339" spans="1:7" x14ac:dyDescent="0.2">
      <c r="A12339" t="str">
        <f t="shared" si="1048"/>
        <v>RAD9A</v>
      </c>
      <c r="B12339" t="s">
        <v>291</v>
      </c>
      <c r="C12339">
        <v>67159658</v>
      </c>
      <c r="D12339" t="s">
        <v>3</v>
      </c>
      <c r="E12339">
        <v>24</v>
      </c>
      <c r="F12339" t="s">
        <v>15097</v>
      </c>
      <c r="G12339">
        <v>0.41340107801199999</v>
      </c>
    </row>
    <row r="12340" spans="1:7" x14ac:dyDescent="0.2">
      <c r="A12340" t="str">
        <f t="shared" si="1048"/>
        <v>RAD9A</v>
      </c>
      <c r="B12340" t="s">
        <v>291</v>
      </c>
      <c r="C12340">
        <v>67159400</v>
      </c>
      <c r="D12340" t="s">
        <v>8</v>
      </c>
      <c r="E12340">
        <v>23</v>
      </c>
      <c r="F12340" t="s">
        <v>15098</v>
      </c>
      <c r="G12340">
        <v>0.18489544692900001</v>
      </c>
    </row>
    <row r="12341" spans="1:7" x14ac:dyDescent="0.2">
      <c r="A12341" t="str">
        <f t="shared" si="1048"/>
        <v>RAD9A</v>
      </c>
      <c r="B12341" t="s">
        <v>291</v>
      </c>
      <c r="C12341">
        <v>67159409</v>
      </c>
      <c r="D12341" t="s">
        <v>8</v>
      </c>
      <c r="E12341">
        <v>23</v>
      </c>
      <c r="F12341" t="s">
        <v>15099</v>
      </c>
      <c r="G12341">
        <v>3.8682314604199998E-2</v>
      </c>
    </row>
    <row r="12342" spans="1:7" x14ac:dyDescent="0.2">
      <c r="A12342" t="str">
        <f t="shared" si="1048"/>
        <v>RAD9A</v>
      </c>
      <c r="B12342" t="s">
        <v>291</v>
      </c>
      <c r="C12342">
        <v>67159457</v>
      </c>
      <c r="D12342" t="s">
        <v>8</v>
      </c>
      <c r="E12342">
        <v>24</v>
      </c>
      <c r="F12342" t="s">
        <v>15100</v>
      </c>
      <c r="G12342">
        <v>0.98336512152199995</v>
      </c>
    </row>
    <row r="12343" spans="1:7" x14ac:dyDescent="0.2">
      <c r="A12343" t="str">
        <f t="shared" si="1048"/>
        <v>RAD9A</v>
      </c>
      <c r="B12343" t="s">
        <v>291</v>
      </c>
      <c r="C12343">
        <v>67159480</v>
      </c>
      <c r="D12343" t="s">
        <v>8</v>
      </c>
      <c r="E12343">
        <v>24</v>
      </c>
      <c r="F12343" t="s">
        <v>15101</v>
      </c>
      <c r="G12343">
        <v>0.57030499885099994</v>
      </c>
    </row>
    <row r="12344" spans="1:7" x14ac:dyDescent="0.2">
      <c r="A12344" t="str">
        <f t="shared" si="1048"/>
        <v>RAD9A</v>
      </c>
      <c r="B12344" t="s">
        <v>291</v>
      </c>
      <c r="C12344">
        <v>67159533</v>
      </c>
      <c r="D12344" t="s">
        <v>8</v>
      </c>
      <c r="E12344">
        <v>24</v>
      </c>
      <c r="F12344" t="s">
        <v>15102</v>
      </c>
      <c r="G12344">
        <v>0.251071858205</v>
      </c>
    </row>
    <row r="12345" spans="1:7" x14ac:dyDescent="0.2">
      <c r="A12345" t="str">
        <f t="shared" si="1048"/>
        <v>RAD9A</v>
      </c>
      <c r="B12345" t="s">
        <v>291</v>
      </c>
      <c r="C12345">
        <v>67159668</v>
      </c>
      <c r="D12345" t="s">
        <v>8</v>
      </c>
      <c r="E12345">
        <v>24</v>
      </c>
      <c r="F12345" t="s">
        <v>15103</v>
      </c>
      <c r="G12345">
        <v>0.35314655946500001</v>
      </c>
    </row>
    <row r="12346" spans="1:7" x14ac:dyDescent="0.2">
      <c r="A12346" t="str">
        <f t="shared" si="1048"/>
        <v>RAD9A</v>
      </c>
      <c r="B12346" t="s">
        <v>291</v>
      </c>
      <c r="C12346">
        <v>67159653</v>
      </c>
      <c r="D12346" t="s">
        <v>3</v>
      </c>
      <c r="E12346">
        <v>23</v>
      </c>
      <c r="F12346" t="s">
        <v>15104</v>
      </c>
      <c r="G12346">
        <v>-0.114619950271</v>
      </c>
    </row>
    <row r="12347" spans="1:7" x14ac:dyDescent="0.2">
      <c r="A12347" t="str">
        <f t="shared" ref="A12347:A12356" si="1049">"RAD9B"</f>
        <v>RAD9B</v>
      </c>
      <c r="B12347" t="s">
        <v>140</v>
      </c>
      <c r="C12347">
        <v>110940299</v>
      </c>
      <c r="D12347" t="s">
        <v>8</v>
      </c>
      <c r="E12347">
        <v>23</v>
      </c>
      <c r="F12347" t="s">
        <v>15105</v>
      </c>
      <c r="G12347">
        <v>5.7302941555700003E-2</v>
      </c>
    </row>
    <row r="12348" spans="1:7" x14ac:dyDescent="0.2">
      <c r="A12348" t="str">
        <f t="shared" si="1049"/>
        <v>RAD9B</v>
      </c>
      <c r="B12348" t="s">
        <v>140</v>
      </c>
      <c r="C12348">
        <v>110940145</v>
      </c>
      <c r="D12348" t="s">
        <v>8</v>
      </c>
      <c r="E12348">
        <v>24</v>
      </c>
      <c r="F12348" t="s">
        <v>15106</v>
      </c>
      <c r="G12348">
        <v>0.28180012273799998</v>
      </c>
    </row>
    <row r="12349" spans="1:7" x14ac:dyDescent="0.2">
      <c r="A12349" t="str">
        <f t="shared" si="1049"/>
        <v>RAD9B</v>
      </c>
      <c r="B12349" t="s">
        <v>140</v>
      </c>
      <c r="C12349">
        <v>110940137</v>
      </c>
      <c r="D12349" t="s">
        <v>8</v>
      </c>
      <c r="E12349">
        <v>23</v>
      </c>
      <c r="F12349" t="s">
        <v>15107</v>
      </c>
      <c r="G12349">
        <v>0.39595192585299999</v>
      </c>
    </row>
    <row r="12350" spans="1:7" x14ac:dyDescent="0.2">
      <c r="A12350" t="str">
        <f t="shared" si="1049"/>
        <v>RAD9B</v>
      </c>
      <c r="B12350" t="s">
        <v>140</v>
      </c>
      <c r="C12350">
        <v>110940111</v>
      </c>
      <c r="D12350" t="s">
        <v>8</v>
      </c>
      <c r="E12350">
        <v>23</v>
      </c>
      <c r="F12350" t="s">
        <v>15108</v>
      </c>
      <c r="G12350">
        <v>0.658898589847</v>
      </c>
    </row>
    <row r="12351" spans="1:7" x14ac:dyDescent="0.2">
      <c r="A12351" t="str">
        <f t="shared" si="1049"/>
        <v>RAD9B</v>
      </c>
      <c r="B12351" t="s">
        <v>140</v>
      </c>
      <c r="C12351">
        <v>110940097</v>
      </c>
      <c r="D12351" t="s">
        <v>8</v>
      </c>
      <c r="E12351">
        <v>24</v>
      </c>
      <c r="F12351" t="s">
        <v>15109</v>
      </c>
      <c r="G12351">
        <v>0.59836994585799996</v>
      </c>
    </row>
    <row r="12352" spans="1:7" x14ac:dyDescent="0.2">
      <c r="A12352" t="str">
        <f t="shared" si="1049"/>
        <v>RAD9B</v>
      </c>
      <c r="B12352" t="s">
        <v>140</v>
      </c>
      <c r="C12352">
        <v>110940149</v>
      </c>
      <c r="D12352" t="s">
        <v>3</v>
      </c>
      <c r="E12352">
        <v>23</v>
      </c>
      <c r="F12352" t="s">
        <v>15110</v>
      </c>
      <c r="G12352">
        <v>1.2058832321199999</v>
      </c>
    </row>
    <row r="12353" spans="1:7" x14ac:dyDescent="0.2">
      <c r="A12353" t="str">
        <f t="shared" si="1049"/>
        <v>RAD9B</v>
      </c>
      <c r="B12353" t="s">
        <v>140</v>
      </c>
      <c r="C12353">
        <v>110940033</v>
      </c>
      <c r="D12353" t="s">
        <v>8</v>
      </c>
      <c r="E12353">
        <v>24</v>
      </c>
      <c r="F12353" t="s">
        <v>15111</v>
      </c>
      <c r="G12353">
        <v>0.77156685361099997</v>
      </c>
    </row>
    <row r="12354" spans="1:7" x14ac:dyDescent="0.2">
      <c r="A12354" t="str">
        <f t="shared" si="1049"/>
        <v>RAD9B</v>
      </c>
      <c r="B12354" t="s">
        <v>140</v>
      </c>
      <c r="C12354">
        <v>110940098</v>
      </c>
      <c r="D12354" t="s">
        <v>3</v>
      </c>
      <c r="E12354">
        <v>23</v>
      </c>
      <c r="F12354" t="s">
        <v>15112</v>
      </c>
      <c r="G12354">
        <v>0.34668525109100001</v>
      </c>
    </row>
    <row r="12355" spans="1:7" x14ac:dyDescent="0.2">
      <c r="A12355" t="str">
        <f t="shared" si="1049"/>
        <v>RAD9B</v>
      </c>
      <c r="B12355" t="s">
        <v>140</v>
      </c>
      <c r="C12355">
        <v>110939997</v>
      </c>
      <c r="D12355" t="s">
        <v>3</v>
      </c>
      <c r="E12355">
        <v>23</v>
      </c>
      <c r="F12355" t="s">
        <v>15113</v>
      </c>
      <c r="G12355">
        <v>1.0225499142700001</v>
      </c>
    </row>
    <row r="12356" spans="1:7" x14ac:dyDescent="0.2">
      <c r="A12356" t="str">
        <f t="shared" si="1049"/>
        <v>RAD9B</v>
      </c>
      <c r="B12356" t="s">
        <v>140</v>
      </c>
      <c r="C12356">
        <v>110940191</v>
      </c>
      <c r="D12356" t="s">
        <v>8</v>
      </c>
      <c r="E12356">
        <v>24</v>
      </c>
      <c r="F12356" t="s">
        <v>15114</v>
      </c>
      <c r="G12356">
        <v>0.339368150551</v>
      </c>
    </row>
    <row r="12357" spans="1:7" x14ac:dyDescent="0.2">
      <c r="A12357" t="str">
        <f t="shared" ref="A12357:A12381" si="1050">"RAE1"</f>
        <v>RAE1</v>
      </c>
      <c r="B12357" t="s">
        <v>352</v>
      </c>
      <c r="C12357">
        <v>55926750</v>
      </c>
      <c r="D12357" t="s">
        <v>3</v>
      </c>
      <c r="E12357">
        <v>24</v>
      </c>
      <c r="F12357" t="s">
        <v>15115</v>
      </c>
      <c r="G12357">
        <v>-2.5174678458500001E-2</v>
      </c>
    </row>
    <row r="12358" spans="1:7" x14ac:dyDescent="0.2">
      <c r="A12358" t="str">
        <f t="shared" si="1050"/>
        <v>RAE1</v>
      </c>
      <c r="B12358" t="s">
        <v>352</v>
      </c>
      <c r="C12358">
        <v>55926611</v>
      </c>
      <c r="D12358" t="s">
        <v>8</v>
      </c>
      <c r="E12358">
        <v>22</v>
      </c>
      <c r="F12358" t="s">
        <v>15116</v>
      </c>
      <c r="G12358">
        <v>-8.7434629938799996E-2</v>
      </c>
    </row>
    <row r="12359" spans="1:7" x14ac:dyDescent="0.2">
      <c r="A12359" t="str">
        <f t="shared" si="1050"/>
        <v>RAE1</v>
      </c>
      <c r="B12359" t="s">
        <v>352</v>
      </c>
      <c r="C12359">
        <v>55926660</v>
      </c>
      <c r="D12359" t="s">
        <v>8</v>
      </c>
      <c r="E12359">
        <v>25</v>
      </c>
      <c r="F12359" t="s">
        <v>15117</v>
      </c>
      <c r="G12359">
        <v>-8.0798987986000007E-2</v>
      </c>
    </row>
    <row r="12360" spans="1:7" x14ac:dyDescent="0.2">
      <c r="A12360" t="str">
        <f t="shared" si="1050"/>
        <v>RAE1</v>
      </c>
      <c r="B12360" t="s">
        <v>352</v>
      </c>
      <c r="C12360">
        <v>55926319</v>
      </c>
      <c r="D12360" t="s">
        <v>8</v>
      </c>
      <c r="E12360">
        <v>24</v>
      </c>
      <c r="F12360" t="s">
        <v>15118</v>
      </c>
      <c r="G12360">
        <v>5.3784231737100001E-2</v>
      </c>
    </row>
    <row r="12361" spans="1:7" x14ac:dyDescent="0.2">
      <c r="A12361" t="str">
        <f t="shared" si="1050"/>
        <v>RAE1</v>
      </c>
      <c r="B12361" t="s">
        <v>352</v>
      </c>
      <c r="C12361">
        <v>55926351</v>
      </c>
      <c r="D12361" t="s">
        <v>8</v>
      </c>
      <c r="E12361">
        <v>24</v>
      </c>
      <c r="F12361" t="s">
        <v>15119</v>
      </c>
      <c r="G12361">
        <v>1.05761668086</v>
      </c>
    </row>
    <row r="12362" spans="1:7" x14ac:dyDescent="0.2">
      <c r="A12362" t="str">
        <f t="shared" si="1050"/>
        <v>RAE1</v>
      </c>
      <c r="B12362" t="s">
        <v>352</v>
      </c>
      <c r="C12362">
        <v>55926270</v>
      </c>
      <c r="D12362" t="s">
        <v>3</v>
      </c>
      <c r="E12362">
        <v>24</v>
      </c>
      <c r="F12362" t="s">
        <v>15120</v>
      </c>
      <c r="G12362">
        <v>-8.4513254233999999E-3</v>
      </c>
    </row>
    <row r="12363" spans="1:7" x14ac:dyDescent="0.2">
      <c r="A12363" t="str">
        <f t="shared" si="1050"/>
        <v>RAE1</v>
      </c>
      <c r="B12363" t="s">
        <v>352</v>
      </c>
      <c r="C12363">
        <v>55926292</v>
      </c>
      <c r="D12363" t="s">
        <v>3</v>
      </c>
      <c r="E12363">
        <v>24</v>
      </c>
      <c r="F12363" t="s">
        <v>15121</v>
      </c>
      <c r="G12363">
        <v>0.28522443347400001</v>
      </c>
    </row>
    <row r="12364" spans="1:7" x14ac:dyDescent="0.2">
      <c r="A12364" t="str">
        <f t="shared" si="1050"/>
        <v>RAE1</v>
      </c>
      <c r="B12364" t="s">
        <v>352</v>
      </c>
      <c r="C12364">
        <v>55926314</v>
      </c>
      <c r="D12364" t="s">
        <v>3</v>
      </c>
      <c r="E12364">
        <v>25</v>
      </c>
      <c r="F12364" t="s">
        <v>15122</v>
      </c>
      <c r="G12364">
        <v>0.63657949703299999</v>
      </c>
    </row>
    <row r="12365" spans="1:7" x14ac:dyDescent="0.2">
      <c r="A12365" t="str">
        <f t="shared" si="1050"/>
        <v>RAE1</v>
      </c>
      <c r="B12365" t="s">
        <v>352</v>
      </c>
      <c r="C12365">
        <v>55926338</v>
      </c>
      <c r="D12365" t="s">
        <v>3</v>
      </c>
      <c r="E12365">
        <v>25</v>
      </c>
      <c r="F12365" t="s">
        <v>15123</v>
      </c>
      <c r="G12365">
        <v>0.45924470765999997</v>
      </c>
    </row>
    <row r="12366" spans="1:7" x14ac:dyDescent="0.2">
      <c r="A12366" t="str">
        <f t="shared" si="1050"/>
        <v>RAE1</v>
      </c>
      <c r="B12366" t="s">
        <v>352</v>
      </c>
      <c r="C12366">
        <v>55926764</v>
      </c>
      <c r="D12366" t="s">
        <v>8</v>
      </c>
      <c r="E12366">
        <v>23</v>
      </c>
      <c r="F12366" t="s">
        <v>15124</v>
      </c>
      <c r="G12366">
        <v>1.27668285168E-2</v>
      </c>
    </row>
    <row r="12367" spans="1:7" x14ac:dyDescent="0.2">
      <c r="A12367" t="str">
        <f t="shared" si="1050"/>
        <v>RAE1</v>
      </c>
      <c r="B12367" t="s">
        <v>352</v>
      </c>
      <c r="C12367">
        <v>55926649</v>
      </c>
      <c r="D12367" t="s">
        <v>8</v>
      </c>
      <c r="E12367">
        <v>25</v>
      </c>
      <c r="F12367" t="s">
        <v>15125</v>
      </c>
      <c r="G12367">
        <v>-5.2386093347999999E-2</v>
      </c>
    </row>
    <row r="12368" spans="1:7" x14ac:dyDescent="0.2">
      <c r="A12368" t="str">
        <f t="shared" si="1050"/>
        <v>RAE1</v>
      </c>
      <c r="B12368" t="s">
        <v>352</v>
      </c>
      <c r="C12368">
        <v>55926612</v>
      </c>
      <c r="D12368" t="s">
        <v>8</v>
      </c>
      <c r="E12368">
        <v>23</v>
      </c>
      <c r="F12368" t="s">
        <v>15126</v>
      </c>
      <c r="G12368">
        <v>8.1452208924299996E-3</v>
      </c>
    </row>
    <row r="12369" spans="1:7" x14ac:dyDescent="0.2">
      <c r="A12369" t="str">
        <f t="shared" si="1050"/>
        <v>RAE1</v>
      </c>
      <c r="B12369" t="s">
        <v>352</v>
      </c>
      <c r="C12369">
        <v>55926234</v>
      </c>
      <c r="D12369" t="s">
        <v>3</v>
      </c>
      <c r="E12369">
        <v>25</v>
      </c>
      <c r="F12369" t="s">
        <v>15127</v>
      </c>
      <c r="G12369">
        <v>1.5742682522699999E-2</v>
      </c>
    </row>
    <row r="12370" spans="1:7" x14ac:dyDescent="0.2">
      <c r="A12370" t="str">
        <f t="shared" si="1050"/>
        <v>RAE1</v>
      </c>
      <c r="B12370" t="s">
        <v>352</v>
      </c>
      <c r="C12370">
        <v>55926586</v>
      </c>
      <c r="D12370" t="s">
        <v>8</v>
      </c>
      <c r="E12370">
        <v>24</v>
      </c>
      <c r="F12370" t="s">
        <v>15128</v>
      </c>
      <c r="G12370">
        <v>0.14919804350999999</v>
      </c>
    </row>
    <row r="12371" spans="1:7" x14ac:dyDescent="0.2">
      <c r="A12371" t="str">
        <f t="shared" si="1050"/>
        <v>RAE1</v>
      </c>
      <c r="B12371" t="s">
        <v>352</v>
      </c>
      <c r="C12371">
        <v>55926668</v>
      </c>
      <c r="D12371" t="s">
        <v>3</v>
      </c>
      <c r="E12371">
        <v>24</v>
      </c>
      <c r="F12371" t="s">
        <v>15129</v>
      </c>
      <c r="G12371">
        <v>3.9922677731599999E-2</v>
      </c>
    </row>
    <row r="12372" spans="1:7" x14ac:dyDescent="0.2">
      <c r="A12372" t="str">
        <f t="shared" si="1050"/>
        <v>RAE1</v>
      </c>
      <c r="B12372" t="s">
        <v>352</v>
      </c>
      <c r="C12372">
        <v>55926748</v>
      </c>
      <c r="D12372" t="s">
        <v>3</v>
      </c>
      <c r="E12372">
        <v>23</v>
      </c>
      <c r="F12372" t="s">
        <v>15130</v>
      </c>
      <c r="G12372">
        <v>0.49172656407799997</v>
      </c>
    </row>
    <row r="12373" spans="1:7" x14ac:dyDescent="0.2">
      <c r="A12373" t="str">
        <f t="shared" si="1050"/>
        <v>RAE1</v>
      </c>
      <c r="B12373" t="s">
        <v>352</v>
      </c>
      <c r="C12373">
        <v>55926804</v>
      </c>
      <c r="D12373" t="s">
        <v>3</v>
      </c>
      <c r="E12373">
        <v>23</v>
      </c>
      <c r="F12373" t="s">
        <v>15131</v>
      </c>
      <c r="G12373">
        <v>6.8402977899900005E-2</v>
      </c>
    </row>
    <row r="12374" spans="1:7" x14ac:dyDescent="0.2">
      <c r="A12374" t="str">
        <f t="shared" si="1050"/>
        <v>RAE1</v>
      </c>
      <c r="B12374" t="s">
        <v>352</v>
      </c>
      <c r="C12374">
        <v>55926831</v>
      </c>
      <c r="D12374" t="s">
        <v>3</v>
      </c>
      <c r="E12374">
        <v>24</v>
      </c>
      <c r="F12374" t="s">
        <v>15132</v>
      </c>
      <c r="G12374">
        <v>0.13858377619600001</v>
      </c>
    </row>
    <row r="12375" spans="1:7" x14ac:dyDescent="0.2">
      <c r="A12375" t="str">
        <f t="shared" si="1050"/>
        <v>RAE1</v>
      </c>
      <c r="B12375" t="s">
        <v>352</v>
      </c>
      <c r="C12375">
        <v>55926273</v>
      </c>
      <c r="D12375" t="s">
        <v>8</v>
      </c>
      <c r="E12375">
        <v>24</v>
      </c>
      <c r="F12375" t="s">
        <v>15133</v>
      </c>
      <c r="G12375">
        <v>2.3038100611599999E-2</v>
      </c>
    </row>
    <row r="12376" spans="1:7" x14ac:dyDescent="0.2">
      <c r="A12376" t="str">
        <f t="shared" si="1050"/>
        <v>RAE1</v>
      </c>
      <c r="B12376" t="s">
        <v>352</v>
      </c>
      <c r="C12376">
        <v>55926283</v>
      </c>
      <c r="D12376" t="s">
        <v>8</v>
      </c>
      <c r="E12376">
        <v>22</v>
      </c>
      <c r="F12376" t="s">
        <v>15134</v>
      </c>
      <c r="G12376">
        <v>4.60915076676E-2</v>
      </c>
    </row>
    <row r="12377" spans="1:7" x14ac:dyDescent="0.2">
      <c r="A12377" t="str">
        <f t="shared" si="1050"/>
        <v>RAE1</v>
      </c>
      <c r="B12377" t="s">
        <v>352</v>
      </c>
      <c r="C12377">
        <v>55926328</v>
      </c>
      <c r="D12377" t="s">
        <v>8</v>
      </c>
      <c r="E12377">
        <v>24</v>
      </c>
      <c r="F12377" t="s">
        <v>15135</v>
      </c>
      <c r="G12377">
        <v>7.2366094177800003E-2</v>
      </c>
    </row>
    <row r="12378" spans="1:7" x14ac:dyDescent="0.2">
      <c r="A12378" t="str">
        <f t="shared" si="1050"/>
        <v>RAE1</v>
      </c>
      <c r="B12378" t="s">
        <v>352</v>
      </c>
      <c r="C12378">
        <v>55926655</v>
      </c>
      <c r="D12378" t="s">
        <v>3</v>
      </c>
      <c r="E12378">
        <v>23</v>
      </c>
      <c r="F12378" t="s">
        <v>15136</v>
      </c>
      <c r="G12378">
        <v>-5.6516270935399997E-3</v>
      </c>
    </row>
    <row r="12379" spans="1:7" x14ac:dyDescent="0.2">
      <c r="A12379" t="str">
        <f t="shared" si="1050"/>
        <v>RAE1</v>
      </c>
      <c r="B12379" t="s">
        <v>352</v>
      </c>
      <c r="C12379">
        <v>55926344</v>
      </c>
      <c r="D12379" t="s">
        <v>8</v>
      </c>
      <c r="E12379">
        <v>23</v>
      </c>
      <c r="F12379" t="s">
        <v>15137</v>
      </c>
      <c r="G12379">
        <v>1.3058038221099999</v>
      </c>
    </row>
    <row r="12380" spans="1:7" x14ac:dyDescent="0.2">
      <c r="A12380" t="str">
        <f t="shared" si="1050"/>
        <v>RAE1</v>
      </c>
      <c r="B12380" t="s">
        <v>352</v>
      </c>
      <c r="C12380">
        <v>55926574</v>
      </c>
      <c r="D12380" t="s">
        <v>8</v>
      </c>
      <c r="E12380">
        <v>24</v>
      </c>
      <c r="F12380" t="s">
        <v>15138</v>
      </c>
      <c r="G12380">
        <v>-3.7694025730200002E-3</v>
      </c>
    </row>
    <row r="12381" spans="1:7" x14ac:dyDescent="0.2">
      <c r="A12381" t="str">
        <f t="shared" si="1050"/>
        <v>RAE1</v>
      </c>
      <c r="B12381" t="s">
        <v>352</v>
      </c>
      <c r="C12381">
        <v>55926327</v>
      </c>
      <c r="D12381" t="s">
        <v>8</v>
      </c>
      <c r="E12381">
        <v>23</v>
      </c>
      <c r="F12381" t="s">
        <v>15139</v>
      </c>
      <c r="G12381">
        <v>2.6624343198E-2</v>
      </c>
    </row>
    <row r="12382" spans="1:7" x14ac:dyDescent="0.2">
      <c r="A12382" t="str">
        <f t="shared" ref="A12382:A12391" si="1051">"RALGAPA1"</f>
        <v>RALGAPA1</v>
      </c>
      <c r="B12382" t="s">
        <v>86</v>
      </c>
      <c r="C12382">
        <v>36278502</v>
      </c>
      <c r="D12382" t="s">
        <v>8</v>
      </c>
      <c r="E12382">
        <v>23</v>
      </c>
      <c r="F12382" t="s">
        <v>15140</v>
      </c>
      <c r="G12382">
        <v>0.61594119358900001</v>
      </c>
    </row>
    <row r="12383" spans="1:7" x14ac:dyDescent="0.2">
      <c r="A12383" t="str">
        <f t="shared" si="1051"/>
        <v>RALGAPA1</v>
      </c>
      <c r="B12383" t="s">
        <v>86</v>
      </c>
      <c r="C12383">
        <v>36278490</v>
      </c>
      <c r="D12383" t="s">
        <v>8</v>
      </c>
      <c r="E12383">
        <v>27</v>
      </c>
      <c r="F12383" t="s">
        <v>15141</v>
      </c>
      <c r="G12383">
        <v>0.33972410663699998</v>
      </c>
    </row>
    <row r="12384" spans="1:7" x14ac:dyDescent="0.2">
      <c r="A12384" t="str">
        <f t="shared" si="1051"/>
        <v>RALGAPA1</v>
      </c>
      <c r="B12384" t="s">
        <v>86</v>
      </c>
      <c r="C12384">
        <v>36278435</v>
      </c>
      <c r="D12384" t="s">
        <v>8</v>
      </c>
      <c r="E12384">
        <v>26</v>
      </c>
      <c r="F12384" t="s">
        <v>15142</v>
      </c>
      <c r="G12384">
        <v>0.93523369488499997</v>
      </c>
    </row>
    <row r="12385" spans="1:7" x14ac:dyDescent="0.2">
      <c r="A12385" t="str">
        <f t="shared" si="1051"/>
        <v>RALGAPA1</v>
      </c>
      <c r="B12385" t="s">
        <v>86</v>
      </c>
      <c r="C12385">
        <v>36278414</v>
      </c>
      <c r="D12385" t="s">
        <v>8</v>
      </c>
      <c r="E12385">
        <v>24</v>
      </c>
      <c r="F12385" t="s">
        <v>15143</v>
      </c>
      <c r="G12385">
        <v>0.69255014205700005</v>
      </c>
    </row>
    <row r="12386" spans="1:7" x14ac:dyDescent="0.2">
      <c r="A12386" t="str">
        <f t="shared" si="1051"/>
        <v>RALGAPA1</v>
      </c>
      <c r="B12386" t="s">
        <v>86</v>
      </c>
      <c r="C12386">
        <v>36278527</v>
      </c>
      <c r="D12386" t="s">
        <v>3</v>
      </c>
      <c r="E12386">
        <v>22</v>
      </c>
      <c r="F12386" t="s">
        <v>15144</v>
      </c>
      <c r="G12386">
        <v>1.26902234798</v>
      </c>
    </row>
    <row r="12387" spans="1:7" x14ac:dyDescent="0.2">
      <c r="A12387" t="str">
        <f t="shared" si="1051"/>
        <v>RALGAPA1</v>
      </c>
      <c r="B12387" t="s">
        <v>86</v>
      </c>
      <c r="C12387">
        <v>36278472</v>
      </c>
      <c r="D12387" t="s">
        <v>3</v>
      </c>
      <c r="E12387">
        <v>23</v>
      </c>
      <c r="F12387" t="s">
        <v>15145</v>
      </c>
      <c r="G12387">
        <v>0.10255918607599999</v>
      </c>
    </row>
    <row r="12388" spans="1:7" x14ac:dyDescent="0.2">
      <c r="A12388" t="str">
        <f t="shared" si="1051"/>
        <v>RALGAPA1</v>
      </c>
      <c r="B12388" t="s">
        <v>86</v>
      </c>
      <c r="C12388">
        <v>36278438</v>
      </c>
      <c r="D12388" t="s">
        <v>3</v>
      </c>
      <c r="E12388">
        <v>25</v>
      </c>
      <c r="F12388" t="s">
        <v>15146</v>
      </c>
      <c r="G12388">
        <v>0.38469973265599999</v>
      </c>
    </row>
    <row r="12389" spans="1:7" x14ac:dyDescent="0.2">
      <c r="A12389" t="str">
        <f t="shared" si="1051"/>
        <v>RALGAPA1</v>
      </c>
      <c r="B12389" t="s">
        <v>86</v>
      </c>
      <c r="C12389">
        <v>36278429</v>
      </c>
      <c r="D12389" t="s">
        <v>3</v>
      </c>
      <c r="E12389">
        <v>25</v>
      </c>
      <c r="F12389" t="s">
        <v>15147</v>
      </c>
      <c r="G12389">
        <v>0.49091209410300002</v>
      </c>
    </row>
    <row r="12390" spans="1:7" x14ac:dyDescent="0.2">
      <c r="A12390" t="str">
        <f t="shared" si="1051"/>
        <v>RALGAPA1</v>
      </c>
      <c r="B12390" t="s">
        <v>86</v>
      </c>
      <c r="C12390">
        <v>36278543</v>
      </c>
      <c r="D12390" t="s">
        <v>8</v>
      </c>
      <c r="E12390">
        <v>24</v>
      </c>
      <c r="F12390" t="s">
        <v>15148</v>
      </c>
      <c r="G12390">
        <v>0.79574395713799995</v>
      </c>
    </row>
    <row r="12391" spans="1:7" x14ac:dyDescent="0.2">
      <c r="A12391" t="str">
        <f t="shared" si="1051"/>
        <v>RALGAPA1</v>
      </c>
      <c r="B12391" t="s">
        <v>86</v>
      </c>
      <c r="C12391">
        <v>36278536</v>
      </c>
      <c r="D12391" t="s">
        <v>8</v>
      </c>
      <c r="E12391">
        <v>24</v>
      </c>
      <c r="F12391" t="s">
        <v>15149</v>
      </c>
      <c r="G12391">
        <v>0.58082369270199996</v>
      </c>
    </row>
    <row r="12392" spans="1:7" x14ac:dyDescent="0.2">
      <c r="A12392" t="str">
        <f t="shared" ref="A12392:A12401" si="1052">"RAN"</f>
        <v>RAN</v>
      </c>
      <c r="B12392" t="s">
        <v>140</v>
      </c>
      <c r="C12392">
        <v>131356438</v>
      </c>
      <c r="D12392" t="s">
        <v>3</v>
      </c>
      <c r="E12392">
        <v>24</v>
      </c>
      <c r="F12392" t="s">
        <v>15150</v>
      </c>
      <c r="G12392">
        <v>0.94615737314299997</v>
      </c>
    </row>
    <row r="12393" spans="1:7" x14ac:dyDescent="0.2">
      <c r="A12393" t="str">
        <f t="shared" si="1052"/>
        <v>RAN</v>
      </c>
      <c r="B12393" t="s">
        <v>140</v>
      </c>
      <c r="C12393">
        <v>131356565</v>
      </c>
      <c r="D12393" t="s">
        <v>3</v>
      </c>
      <c r="E12393">
        <v>26</v>
      </c>
      <c r="F12393" t="s">
        <v>15151</v>
      </c>
      <c r="G12393">
        <v>0.16324860923500001</v>
      </c>
    </row>
    <row r="12394" spans="1:7" x14ac:dyDescent="0.2">
      <c r="A12394" t="str">
        <f t="shared" si="1052"/>
        <v>RAN</v>
      </c>
      <c r="B12394" t="s">
        <v>140</v>
      </c>
      <c r="C12394">
        <v>131356570</v>
      </c>
      <c r="D12394" t="s">
        <v>3</v>
      </c>
      <c r="E12394">
        <v>24</v>
      </c>
      <c r="F12394" t="s">
        <v>15152</v>
      </c>
      <c r="G12394">
        <v>9.8212477975400003E-2</v>
      </c>
    </row>
    <row r="12395" spans="1:7" x14ac:dyDescent="0.2">
      <c r="A12395" t="str">
        <f t="shared" si="1052"/>
        <v>RAN</v>
      </c>
      <c r="B12395" t="s">
        <v>140</v>
      </c>
      <c r="C12395">
        <v>131356601</v>
      </c>
      <c r="D12395" t="s">
        <v>3</v>
      </c>
      <c r="E12395">
        <v>22</v>
      </c>
      <c r="F12395" t="s">
        <v>15153</v>
      </c>
      <c r="G12395">
        <v>0.491507752558</v>
      </c>
    </row>
    <row r="12396" spans="1:7" x14ac:dyDescent="0.2">
      <c r="A12396" t="str">
        <f t="shared" si="1052"/>
        <v>RAN</v>
      </c>
      <c r="B12396" t="s">
        <v>140</v>
      </c>
      <c r="C12396">
        <v>131356702</v>
      </c>
      <c r="D12396" t="s">
        <v>8</v>
      </c>
      <c r="E12396">
        <v>25</v>
      </c>
      <c r="F12396" t="s">
        <v>15154</v>
      </c>
      <c r="G12396">
        <v>8.0224455227299998E-2</v>
      </c>
    </row>
    <row r="12397" spans="1:7" x14ac:dyDescent="0.2">
      <c r="A12397" t="str">
        <f t="shared" si="1052"/>
        <v>RAN</v>
      </c>
      <c r="B12397" t="s">
        <v>140</v>
      </c>
      <c r="C12397">
        <v>131356693</v>
      </c>
      <c r="D12397" t="s">
        <v>8</v>
      </c>
      <c r="E12397">
        <v>24</v>
      </c>
      <c r="F12397" t="s">
        <v>15155</v>
      </c>
      <c r="G12397">
        <v>-5.9109513357400001E-2</v>
      </c>
    </row>
    <row r="12398" spans="1:7" x14ac:dyDescent="0.2">
      <c r="A12398" t="str">
        <f t="shared" si="1052"/>
        <v>RAN</v>
      </c>
      <c r="B12398" t="s">
        <v>140</v>
      </c>
      <c r="C12398">
        <v>131356621</v>
      </c>
      <c r="D12398" t="s">
        <v>3</v>
      </c>
      <c r="E12398">
        <v>27</v>
      </c>
      <c r="F12398" t="s">
        <v>15156</v>
      </c>
      <c r="G12398">
        <v>0.95154026093800004</v>
      </c>
    </row>
    <row r="12399" spans="1:7" x14ac:dyDescent="0.2">
      <c r="A12399" t="str">
        <f t="shared" si="1052"/>
        <v>RAN</v>
      </c>
      <c r="B12399" t="s">
        <v>140</v>
      </c>
      <c r="C12399">
        <v>131356632</v>
      </c>
      <c r="D12399" t="s">
        <v>3</v>
      </c>
      <c r="E12399">
        <v>22</v>
      </c>
      <c r="F12399" t="s">
        <v>15157</v>
      </c>
      <c r="G12399">
        <v>0.81377055626499994</v>
      </c>
    </row>
    <row r="12400" spans="1:7" x14ac:dyDescent="0.2">
      <c r="A12400" t="str">
        <f t="shared" si="1052"/>
        <v>RAN</v>
      </c>
      <c r="B12400" t="s">
        <v>140</v>
      </c>
      <c r="C12400">
        <v>131356880</v>
      </c>
      <c r="D12400" t="s">
        <v>3</v>
      </c>
      <c r="E12400">
        <v>24</v>
      </c>
      <c r="F12400" t="s">
        <v>15158</v>
      </c>
      <c r="G12400">
        <v>1.10230236592</v>
      </c>
    </row>
    <row r="12401" spans="1:7" x14ac:dyDescent="0.2">
      <c r="A12401" t="str">
        <f t="shared" si="1052"/>
        <v>RAN</v>
      </c>
      <c r="B12401" t="s">
        <v>140</v>
      </c>
      <c r="C12401">
        <v>131356684</v>
      </c>
      <c r="D12401" t="s">
        <v>8</v>
      </c>
      <c r="E12401">
        <v>25</v>
      </c>
      <c r="F12401" t="s">
        <v>15159</v>
      </c>
      <c r="G12401">
        <v>0.458000811615</v>
      </c>
    </row>
    <row r="12402" spans="1:7" x14ac:dyDescent="0.2">
      <c r="A12402" t="str">
        <f t="shared" ref="A12402:A12409" si="1053">"RANBP3"</f>
        <v>RANBP3</v>
      </c>
      <c r="B12402" t="s">
        <v>245</v>
      </c>
      <c r="C12402">
        <v>5978131</v>
      </c>
      <c r="D12402" t="s">
        <v>3</v>
      </c>
      <c r="E12402">
        <v>23</v>
      </c>
      <c r="F12402" t="s">
        <v>15160</v>
      </c>
      <c r="G12402">
        <v>0.61929231737599999</v>
      </c>
    </row>
    <row r="12403" spans="1:7" x14ac:dyDescent="0.2">
      <c r="A12403" t="str">
        <f t="shared" si="1053"/>
        <v>RANBP3</v>
      </c>
      <c r="B12403" t="s">
        <v>245</v>
      </c>
      <c r="C12403">
        <v>5978051</v>
      </c>
      <c r="D12403" t="s">
        <v>3</v>
      </c>
      <c r="E12403">
        <v>24</v>
      </c>
      <c r="F12403" t="s">
        <v>15161</v>
      </c>
      <c r="G12403">
        <v>1.22313882359</v>
      </c>
    </row>
    <row r="12404" spans="1:7" x14ac:dyDescent="0.2">
      <c r="A12404" t="str">
        <f t="shared" si="1053"/>
        <v>RANBP3</v>
      </c>
      <c r="B12404" t="s">
        <v>245</v>
      </c>
      <c r="C12404">
        <v>5977985</v>
      </c>
      <c r="D12404" t="s">
        <v>8</v>
      </c>
      <c r="E12404">
        <v>23</v>
      </c>
      <c r="F12404" t="s">
        <v>15162</v>
      </c>
      <c r="G12404">
        <v>0.21531995136000001</v>
      </c>
    </row>
    <row r="12405" spans="1:7" x14ac:dyDescent="0.2">
      <c r="A12405" t="str">
        <f t="shared" si="1053"/>
        <v>RANBP3</v>
      </c>
      <c r="B12405" t="s">
        <v>245</v>
      </c>
      <c r="C12405">
        <v>5977926</v>
      </c>
      <c r="D12405" t="s">
        <v>8</v>
      </c>
      <c r="E12405">
        <v>24</v>
      </c>
      <c r="F12405" t="s">
        <v>15163</v>
      </c>
      <c r="G12405">
        <v>1.15756885904</v>
      </c>
    </row>
    <row r="12406" spans="1:7" x14ac:dyDescent="0.2">
      <c r="A12406" t="str">
        <f t="shared" si="1053"/>
        <v>RANBP3</v>
      </c>
      <c r="B12406" t="s">
        <v>245</v>
      </c>
      <c r="C12406">
        <v>5977947</v>
      </c>
      <c r="D12406" t="s">
        <v>8</v>
      </c>
      <c r="E12406">
        <v>24</v>
      </c>
      <c r="F12406" t="s">
        <v>15164</v>
      </c>
      <c r="G12406">
        <v>0.144494503568</v>
      </c>
    </row>
    <row r="12407" spans="1:7" x14ac:dyDescent="0.2">
      <c r="A12407" t="str">
        <f t="shared" si="1053"/>
        <v>RANBP3</v>
      </c>
      <c r="B12407" t="s">
        <v>245</v>
      </c>
      <c r="C12407">
        <v>5977993</v>
      </c>
      <c r="D12407" t="s">
        <v>3</v>
      </c>
      <c r="E12407">
        <v>24</v>
      </c>
      <c r="F12407" t="s">
        <v>15165</v>
      </c>
      <c r="G12407">
        <v>0.59520552881800004</v>
      </c>
    </row>
    <row r="12408" spans="1:7" x14ac:dyDescent="0.2">
      <c r="A12408" t="str">
        <f t="shared" si="1053"/>
        <v>RANBP3</v>
      </c>
      <c r="B12408" t="s">
        <v>245</v>
      </c>
      <c r="C12408">
        <v>5977891</v>
      </c>
      <c r="D12408" t="s">
        <v>8</v>
      </c>
      <c r="E12408">
        <v>24</v>
      </c>
      <c r="F12408" t="s">
        <v>15166</v>
      </c>
      <c r="G12408">
        <v>5.2897056909099998E-3</v>
      </c>
    </row>
    <row r="12409" spans="1:7" x14ac:dyDescent="0.2">
      <c r="A12409" t="str">
        <f t="shared" si="1053"/>
        <v>RANBP3</v>
      </c>
      <c r="B12409" t="s">
        <v>245</v>
      </c>
      <c r="C12409">
        <v>5977963</v>
      </c>
      <c r="D12409" t="s">
        <v>8</v>
      </c>
      <c r="E12409">
        <v>23</v>
      </c>
      <c r="F12409" t="s">
        <v>15167</v>
      </c>
      <c r="G12409">
        <v>0.25172294840199999</v>
      </c>
    </row>
    <row r="12410" spans="1:7" x14ac:dyDescent="0.2">
      <c r="A12410" t="str">
        <f t="shared" ref="A12410:A12419" si="1054">"RARS"</f>
        <v>RARS</v>
      </c>
      <c r="B12410" t="s">
        <v>64</v>
      </c>
      <c r="C12410">
        <v>167913443</v>
      </c>
      <c r="D12410" t="s">
        <v>3</v>
      </c>
      <c r="E12410">
        <v>24</v>
      </c>
      <c r="F12410" t="s">
        <v>15168</v>
      </c>
      <c r="G12410">
        <v>3.2583147425700003E-2</v>
      </c>
    </row>
    <row r="12411" spans="1:7" x14ac:dyDescent="0.2">
      <c r="A12411" t="str">
        <f t="shared" si="1054"/>
        <v>RARS</v>
      </c>
      <c r="B12411" t="s">
        <v>64</v>
      </c>
      <c r="C12411">
        <v>167913608</v>
      </c>
      <c r="D12411" t="s">
        <v>3</v>
      </c>
      <c r="E12411">
        <v>24</v>
      </c>
      <c r="F12411" t="s">
        <v>15169</v>
      </c>
      <c r="G12411">
        <v>0.16894030447300001</v>
      </c>
    </row>
    <row r="12412" spans="1:7" x14ac:dyDescent="0.2">
      <c r="A12412" t="str">
        <f t="shared" si="1054"/>
        <v>RARS</v>
      </c>
      <c r="B12412" t="s">
        <v>64</v>
      </c>
      <c r="C12412">
        <v>167913715</v>
      </c>
      <c r="D12412" t="s">
        <v>3</v>
      </c>
      <c r="E12412">
        <v>24</v>
      </c>
      <c r="F12412" t="s">
        <v>15170</v>
      </c>
      <c r="G12412">
        <v>2.54574785073E-3</v>
      </c>
    </row>
    <row r="12413" spans="1:7" x14ac:dyDescent="0.2">
      <c r="A12413" t="str">
        <f t="shared" si="1054"/>
        <v>RARS</v>
      </c>
      <c r="B12413" t="s">
        <v>64</v>
      </c>
      <c r="C12413">
        <v>167913433</v>
      </c>
      <c r="D12413" t="s">
        <v>8</v>
      </c>
      <c r="E12413">
        <v>24</v>
      </c>
      <c r="F12413" t="s">
        <v>15171</v>
      </c>
      <c r="G12413">
        <v>0.22578886494600001</v>
      </c>
    </row>
    <row r="12414" spans="1:7" x14ac:dyDescent="0.2">
      <c r="A12414" t="str">
        <f t="shared" si="1054"/>
        <v>RARS</v>
      </c>
      <c r="B12414" t="s">
        <v>64</v>
      </c>
      <c r="C12414">
        <v>167913452</v>
      </c>
      <c r="D12414" t="s">
        <v>8</v>
      </c>
      <c r="E12414">
        <v>23</v>
      </c>
      <c r="F12414" t="s">
        <v>15172</v>
      </c>
      <c r="G12414">
        <v>3.9857535961200001E-2</v>
      </c>
    </row>
    <row r="12415" spans="1:7" x14ac:dyDescent="0.2">
      <c r="A12415" t="str">
        <f t="shared" si="1054"/>
        <v>RARS</v>
      </c>
      <c r="B12415" t="s">
        <v>64</v>
      </c>
      <c r="C12415">
        <v>167913480</v>
      </c>
      <c r="D12415" t="s">
        <v>8</v>
      </c>
      <c r="E12415">
        <v>22</v>
      </c>
      <c r="F12415" t="s">
        <v>15173</v>
      </c>
      <c r="G12415">
        <v>-1.0213589075299999E-2</v>
      </c>
    </row>
    <row r="12416" spans="1:7" x14ac:dyDescent="0.2">
      <c r="A12416" t="str">
        <f t="shared" si="1054"/>
        <v>RARS</v>
      </c>
      <c r="B12416" t="s">
        <v>64</v>
      </c>
      <c r="C12416">
        <v>167913623</v>
      </c>
      <c r="D12416" t="s">
        <v>8</v>
      </c>
      <c r="E12416">
        <v>24</v>
      </c>
      <c r="F12416" t="s">
        <v>15174</v>
      </c>
      <c r="G12416">
        <v>5.2334959376600002E-2</v>
      </c>
    </row>
    <row r="12417" spans="1:7" x14ac:dyDescent="0.2">
      <c r="A12417" t="str">
        <f t="shared" si="1054"/>
        <v>RARS</v>
      </c>
      <c r="B12417" t="s">
        <v>64</v>
      </c>
      <c r="C12417">
        <v>167913403</v>
      </c>
      <c r="D12417" t="s">
        <v>3</v>
      </c>
      <c r="E12417">
        <v>23</v>
      </c>
      <c r="F12417" t="s">
        <v>15175</v>
      </c>
      <c r="G12417">
        <v>3.0680655312599999E-2</v>
      </c>
    </row>
    <row r="12418" spans="1:7" x14ac:dyDescent="0.2">
      <c r="A12418" t="str">
        <f t="shared" si="1054"/>
        <v>RARS</v>
      </c>
      <c r="B12418" t="s">
        <v>64</v>
      </c>
      <c r="C12418">
        <v>167913708</v>
      </c>
      <c r="D12418" t="s">
        <v>8</v>
      </c>
      <c r="E12418">
        <v>24</v>
      </c>
      <c r="F12418" t="s">
        <v>15176</v>
      </c>
      <c r="G12418">
        <v>0.97443157792500001</v>
      </c>
    </row>
    <row r="12419" spans="1:7" x14ac:dyDescent="0.2">
      <c r="A12419" t="str">
        <f t="shared" si="1054"/>
        <v>RARS</v>
      </c>
      <c r="B12419" t="s">
        <v>64</v>
      </c>
      <c r="C12419">
        <v>167913687</v>
      </c>
      <c r="D12419" t="s">
        <v>8</v>
      </c>
      <c r="E12419">
        <v>24</v>
      </c>
      <c r="F12419" t="s">
        <v>15177</v>
      </c>
      <c r="G12419">
        <v>1.7997795571299999</v>
      </c>
    </row>
    <row r="12420" spans="1:7" x14ac:dyDescent="0.2">
      <c r="A12420" t="str">
        <f t="shared" ref="A12420:A12434" si="1055">"RARS2"</f>
        <v>RARS2</v>
      </c>
      <c r="B12420" t="s">
        <v>75</v>
      </c>
      <c r="C12420">
        <v>88299546</v>
      </c>
      <c r="D12420" t="s">
        <v>3</v>
      </c>
      <c r="E12420">
        <v>24</v>
      </c>
      <c r="F12420" t="s">
        <v>15178</v>
      </c>
      <c r="G12420">
        <v>5.6329223616900001E-2</v>
      </c>
    </row>
    <row r="12421" spans="1:7" x14ac:dyDescent="0.2">
      <c r="A12421" t="str">
        <f t="shared" si="1055"/>
        <v>RARS2</v>
      </c>
      <c r="B12421" t="s">
        <v>75</v>
      </c>
      <c r="C12421">
        <v>88299603</v>
      </c>
      <c r="D12421" t="s">
        <v>3</v>
      </c>
      <c r="E12421">
        <v>24</v>
      </c>
      <c r="F12421" t="s">
        <v>15179</v>
      </c>
      <c r="G12421">
        <v>0.29798447170300002</v>
      </c>
    </row>
    <row r="12422" spans="1:7" x14ac:dyDescent="0.2">
      <c r="A12422" t="str">
        <f t="shared" si="1055"/>
        <v>RARS2</v>
      </c>
      <c r="B12422" t="s">
        <v>75</v>
      </c>
      <c r="C12422">
        <v>88299729</v>
      </c>
      <c r="D12422" t="s">
        <v>3</v>
      </c>
      <c r="E12422">
        <v>23</v>
      </c>
      <c r="F12422" t="s">
        <v>15180</v>
      </c>
      <c r="G12422">
        <v>0.19728935535700001</v>
      </c>
    </row>
    <row r="12423" spans="1:7" x14ac:dyDescent="0.2">
      <c r="A12423" t="str">
        <f t="shared" si="1055"/>
        <v>RARS2</v>
      </c>
      <c r="B12423" t="s">
        <v>75</v>
      </c>
      <c r="C12423">
        <v>88299688</v>
      </c>
      <c r="D12423" t="s">
        <v>8</v>
      </c>
      <c r="E12423">
        <v>23</v>
      </c>
      <c r="F12423" t="s">
        <v>15181</v>
      </c>
      <c r="G12423">
        <v>0.89974543020499997</v>
      </c>
    </row>
    <row r="12424" spans="1:7" x14ac:dyDescent="0.2">
      <c r="A12424" t="str">
        <f t="shared" si="1055"/>
        <v>RARS2</v>
      </c>
      <c r="B12424" t="s">
        <v>75</v>
      </c>
      <c r="C12424">
        <v>88299466</v>
      </c>
      <c r="D12424" t="s">
        <v>3</v>
      </c>
      <c r="E12424">
        <v>23</v>
      </c>
      <c r="F12424" t="s">
        <v>15182</v>
      </c>
      <c r="G12424">
        <v>9.5366760745299997E-2</v>
      </c>
    </row>
    <row r="12425" spans="1:7" x14ac:dyDescent="0.2">
      <c r="A12425" t="str">
        <f t="shared" si="1055"/>
        <v>RARS2</v>
      </c>
      <c r="B12425" t="s">
        <v>75</v>
      </c>
      <c r="C12425">
        <v>88299538</v>
      </c>
      <c r="D12425" t="s">
        <v>8</v>
      </c>
      <c r="E12425">
        <v>24</v>
      </c>
      <c r="F12425" t="s">
        <v>15183</v>
      </c>
      <c r="G12425">
        <v>0.13600665924999999</v>
      </c>
    </row>
    <row r="12426" spans="1:7" x14ac:dyDescent="0.2">
      <c r="A12426" t="str">
        <f t="shared" si="1055"/>
        <v>RARS2</v>
      </c>
      <c r="B12426" t="s">
        <v>75</v>
      </c>
      <c r="C12426">
        <v>88299706</v>
      </c>
      <c r="D12426" t="s">
        <v>3</v>
      </c>
      <c r="E12426">
        <v>24</v>
      </c>
      <c r="F12426" t="s">
        <v>15184</v>
      </c>
      <c r="G12426">
        <v>0.65900216001900003</v>
      </c>
    </row>
    <row r="12427" spans="1:7" x14ac:dyDescent="0.2">
      <c r="A12427" t="str">
        <f t="shared" si="1055"/>
        <v>RARS2</v>
      </c>
      <c r="B12427" t="s">
        <v>75</v>
      </c>
      <c r="C12427">
        <v>88299715</v>
      </c>
      <c r="D12427" t="s">
        <v>8</v>
      </c>
      <c r="E12427">
        <v>23</v>
      </c>
      <c r="F12427" t="s">
        <v>15185</v>
      </c>
      <c r="G12427">
        <v>0.191418007674</v>
      </c>
    </row>
    <row r="12428" spans="1:7" x14ac:dyDescent="0.2">
      <c r="A12428" t="str">
        <f t="shared" si="1055"/>
        <v>RARS2</v>
      </c>
      <c r="B12428" t="s">
        <v>75</v>
      </c>
      <c r="C12428">
        <v>88299716</v>
      </c>
      <c r="D12428" t="s">
        <v>3</v>
      </c>
      <c r="E12428">
        <v>24</v>
      </c>
      <c r="F12428" t="s">
        <v>15186</v>
      </c>
      <c r="G12428">
        <v>0.157377539028</v>
      </c>
    </row>
    <row r="12429" spans="1:7" x14ac:dyDescent="0.2">
      <c r="A12429" t="str">
        <f t="shared" si="1055"/>
        <v>RARS2</v>
      </c>
      <c r="B12429" t="s">
        <v>75</v>
      </c>
      <c r="C12429">
        <v>88299680</v>
      </c>
      <c r="D12429" t="s">
        <v>3</v>
      </c>
      <c r="E12429">
        <v>24</v>
      </c>
      <c r="F12429" t="s">
        <v>15187</v>
      </c>
      <c r="G12429">
        <v>1.3298965977399999</v>
      </c>
    </row>
    <row r="12430" spans="1:7" x14ac:dyDescent="0.2">
      <c r="A12430" t="str">
        <f t="shared" si="1055"/>
        <v>RARS2</v>
      </c>
      <c r="B12430" t="s">
        <v>75</v>
      </c>
      <c r="C12430">
        <v>88299466</v>
      </c>
      <c r="D12430" t="s">
        <v>3</v>
      </c>
      <c r="E12430">
        <v>24</v>
      </c>
      <c r="F12430" t="s">
        <v>15188</v>
      </c>
      <c r="G12430">
        <v>6.3720676944300003E-2</v>
      </c>
    </row>
    <row r="12431" spans="1:7" x14ac:dyDescent="0.2">
      <c r="A12431" t="str">
        <f t="shared" si="1055"/>
        <v>RARS2</v>
      </c>
      <c r="B12431" t="s">
        <v>75</v>
      </c>
      <c r="C12431">
        <v>88299454</v>
      </c>
      <c r="D12431" t="s">
        <v>3</v>
      </c>
      <c r="E12431">
        <v>24</v>
      </c>
      <c r="F12431" t="s">
        <v>15189</v>
      </c>
      <c r="G12431">
        <v>-6.10147735889E-2</v>
      </c>
    </row>
    <row r="12432" spans="1:7" x14ac:dyDescent="0.2">
      <c r="A12432" t="str">
        <f t="shared" si="1055"/>
        <v>RARS2</v>
      </c>
      <c r="B12432" t="s">
        <v>75</v>
      </c>
      <c r="C12432">
        <v>88299671</v>
      </c>
      <c r="D12432" t="s">
        <v>3</v>
      </c>
      <c r="E12432">
        <v>24</v>
      </c>
      <c r="F12432" t="s">
        <v>15190</v>
      </c>
      <c r="G12432">
        <v>0.77035797205400003</v>
      </c>
    </row>
    <row r="12433" spans="1:7" x14ac:dyDescent="0.2">
      <c r="A12433" t="str">
        <f t="shared" si="1055"/>
        <v>RARS2</v>
      </c>
      <c r="B12433" t="s">
        <v>75</v>
      </c>
      <c r="C12433">
        <v>88299696</v>
      </c>
      <c r="D12433" t="s">
        <v>3</v>
      </c>
      <c r="E12433">
        <v>24</v>
      </c>
      <c r="F12433" t="s">
        <v>15191</v>
      </c>
      <c r="G12433">
        <v>0.140667488073</v>
      </c>
    </row>
    <row r="12434" spans="1:7" x14ac:dyDescent="0.2">
      <c r="A12434" t="str">
        <f t="shared" si="1055"/>
        <v>RARS2</v>
      </c>
      <c r="B12434" t="s">
        <v>75</v>
      </c>
      <c r="C12434">
        <v>88299529</v>
      </c>
      <c r="D12434" t="s">
        <v>8</v>
      </c>
      <c r="E12434">
        <v>24</v>
      </c>
      <c r="F12434" t="s">
        <v>15192</v>
      </c>
      <c r="G12434">
        <v>-4.1773462525599998E-2</v>
      </c>
    </row>
    <row r="12435" spans="1:7" x14ac:dyDescent="0.2">
      <c r="A12435" t="str">
        <f t="shared" ref="A12435:A12444" si="1056">"RBBP5"</f>
        <v>RBBP5</v>
      </c>
      <c r="B12435" t="s">
        <v>35</v>
      </c>
      <c r="C12435">
        <v>205090928</v>
      </c>
      <c r="D12435" t="s">
        <v>3</v>
      </c>
      <c r="E12435">
        <v>23</v>
      </c>
      <c r="F12435" t="s">
        <v>15193</v>
      </c>
      <c r="G12435">
        <v>1.1869778865</v>
      </c>
    </row>
    <row r="12436" spans="1:7" x14ac:dyDescent="0.2">
      <c r="A12436" t="str">
        <f t="shared" si="1056"/>
        <v>RBBP5</v>
      </c>
      <c r="B12436" t="s">
        <v>35</v>
      </c>
      <c r="C12436">
        <v>205090943</v>
      </c>
      <c r="D12436" t="s">
        <v>3</v>
      </c>
      <c r="E12436">
        <v>24</v>
      </c>
      <c r="F12436" t="s">
        <v>15194</v>
      </c>
      <c r="G12436">
        <v>0.76576647709500001</v>
      </c>
    </row>
    <row r="12437" spans="1:7" x14ac:dyDescent="0.2">
      <c r="A12437" t="str">
        <f t="shared" si="1056"/>
        <v>RBBP5</v>
      </c>
      <c r="B12437" t="s">
        <v>35</v>
      </c>
      <c r="C12437">
        <v>205091002</v>
      </c>
      <c r="D12437" t="s">
        <v>3</v>
      </c>
      <c r="E12437">
        <v>24</v>
      </c>
      <c r="F12437" t="s">
        <v>15195</v>
      </c>
      <c r="G12437">
        <v>0.122403912186</v>
      </c>
    </row>
    <row r="12438" spans="1:7" x14ac:dyDescent="0.2">
      <c r="A12438" t="str">
        <f t="shared" si="1056"/>
        <v>RBBP5</v>
      </c>
      <c r="B12438" t="s">
        <v>35</v>
      </c>
      <c r="C12438">
        <v>205091051</v>
      </c>
      <c r="D12438" t="s">
        <v>3</v>
      </c>
      <c r="E12438">
        <v>23</v>
      </c>
      <c r="F12438" t="s">
        <v>15196</v>
      </c>
      <c r="G12438">
        <v>0.30721999429899999</v>
      </c>
    </row>
    <row r="12439" spans="1:7" x14ac:dyDescent="0.2">
      <c r="A12439" t="str">
        <f t="shared" si="1056"/>
        <v>RBBP5</v>
      </c>
      <c r="B12439" t="s">
        <v>35</v>
      </c>
      <c r="C12439">
        <v>205091137</v>
      </c>
      <c r="D12439" t="s">
        <v>3</v>
      </c>
      <c r="E12439">
        <v>23</v>
      </c>
      <c r="F12439" t="s">
        <v>15197</v>
      </c>
      <c r="G12439">
        <v>0.19929319457399999</v>
      </c>
    </row>
    <row r="12440" spans="1:7" x14ac:dyDescent="0.2">
      <c r="A12440" t="str">
        <f t="shared" si="1056"/>
        <v>RBBP5</v>
      </c>
      <c r="B12440" t="s">
        <v>35</v>
      </c>
      <c r="C12440">
        <v>205091015</v>
      </c>
      <c r="D12440" t="s">
        <v>8</v>
      </c>
      <c r="E12440">
        <v>22</v>
      </c>
      <c r="F12440" t="s">
        <v>15198</v>
      </c>
      <c r="G12440">
        <v>2.3790157643999998E-2</v>
      </c>
    </row>
    <row r="12441" spans="1:7" x14ac:dyDescent="0.2">
      <c r="A12441" t="str">
        <f t="shared" si="1056"/>
        <v>RBBP5</v>
      </c>
      <c r="B12441" t="s">
        <v>35</v>
      </c>
      <c r="C12441">
        <v>205091126</v>
      </c>
      <c r="D12441" t="s">
        <v>8</v>
      </c>
      <c r="E12441">
        <v>24</v>
      </c>
      <c r="F12441" t="s">
        <v>15199</v>
      </c>
      <c r="G12441">
        <v>0.26307946692599998</v>
      </c>
    </row>
    <row r="12442" spans="1:7" x14ac:dyDescent="0.2">
      <c r="A12442" t="str">
        <f t="shared" si="1056"/>
        <v>RBBP5</v>
      </c>
      <c r="B12442" t="s">
        <v>35</v>
      </c>
      <c r="C12442">
        <v>205090890</v>
      </c>
      <c r="D12442" t="s">
        <v>3</v>
      </c>
      <c r="E12442">
        <v>23</v>
      </c>
      <c r="F12442" t="s">
        <v>15200</v>
      </c>
      <c r="G12442">
        <v>1.0472556364000001</v>
      </c>
    </row>
    <row r="12443" spans="1:7" x14ac:dyDescent="0.2">
      <c r="A12443" t="str">
        <f t="shared" si="1056"/>
        <v>RBBP5</v>
      </c>
      <c r="B12443" t="s">
        <v>35</v>
      </c>
      <c r="C12443">
        <v>205090981</v>
      </c>
      <c r="D12443" t="s">
        <v>3</v>
      </c>
      <c r="E12443">
        <v>22</v>
      </c>
      <c r="F12443" t="s">
        <v>15201</v>
      </c>
      <c r="G12443">
        <v>0.31141042041099998</v>
      </c>
    </row>
    <row r="12444" spans="1:7" x14ac:dyDescent="0.2">
      <c r="A12444" t="str">
        <f t="shared" si="1056"/>
        <v>RBBP5</v>
      </c>
      <c r="B12444" t="s">
        <v>35</v>
      </c>
      <c r="C12444">
        <v>205091127</v>
      </c>
      <c r="D12444" t="s">
        <v>3</v>
      </c>
      <c r="E12444">
        <v>23</v>
      </c>
      <c r="F12444" t="s">
        <v>15202</v>
      </c>
      <c r="G12444">
        <v>0.22827276463400001</v>
      </c>
    </row>
    <row r="12445" spans="1:7" x14ac:dyDescent="0.2">
      <c r="A12445" t="str">
        <f t="shared" ref="A12445:A12463" si="1057">"RBBP6"</f>
        <v>RBBP6</v>
      </c>
      <c r="B12445" t="s">
        <v>273</v>
      </c>
      <c r="C12445">
        <v>24551617</v>
      </c>
      <c r="D12445" t="s">
        <v>3</v>
      </c>
      <c r="E12445">
        <v>24</v>
      </c>
      <c r="F12445" t="s">
        <v>15203</v>
      </c>
      <c r="G12445">
        <v>0.70540158988400004</v>
      </c>
    </row>
    <row r="12446" spans="1:7" x14ac:dyDescent="0.2">
      <c r="A12446" t="str">
        <f t="shared" si="1057"/>
        <v>RBBP6</v>
      </c>
      <c r="B12446" t="s">
        <v>273</v>
      </c>
      <c r="C12446">
        <v>24551657</v>
      </c>
      <c r="D12446" t="s">
        <v>8</v>
      </c>
      <c r="E12446">
        <v>24</v>
      </c>
      <c r="F12446" t="s">
        <v>15204</v>
      </c>
      <c r="G12446">
        <v>0.11638324797500001</v>
      </c>
    </row>
    <row r="12447" spans="1:7" x14ac:dyDescent="0.2">
      <c r="A12447" t="str">
        <f t="shared" si="1057"/>
        <v>RBBP6</v>
      </c>
      <c r="B12447" t="s">
        <v>273</v>
      </c>
      <c r="C12447">
        <v>24551542</v>
      </c>
      <c r="D12447" t="s">
        <v>3</v>
      </c>
      <c r="E12447">
        <v>21</v>
      </c>
      <c r="F12447" t="s">
        <v>15205</v>
      </c>
      <c r="G12447">
        <v>0.44623834345899999</v>
      </c>
    </row>
    <row r="12448" spans="1:7" x14ac:dyDescent="0.2">
      <c r="A12448" t="str">
        <f t="shared" si="1057"/>
        <v>RBBP6</v>
      </c>
      <c r="B12448" t="s">
        <v>273</v>
      </c>
      <c r="C12448">
        <v>24551504</v>
      </c>
      <c r="D12448" t="s">
        <v>3</v>
      </c>
      <c r="E12448">
        <v>24</v>
      </c>
      <c r="F12448" t="s">
        <v>15206</v>
      </c>
      <c r="G12448">
        <v>0.327908105038</v>
      </c>
    </row>
    <row r="12449" spans="1:7" x14ac:dyDescent="0.2">
      <c r="A12449" t="str">
        <f t="shared" si="1057"/>
        <v>RBBP6</v>
      </c>
      <c r="B12449" t="s">
        <v>273</v>
      </c>
      <c r="C12449">
        <v>24551667</v>
      </c>
      <c r="D12449" t="s">
        <v>3</v>
      </c>
      <c r="E12449">
        <v>24</v>
      </c>
      <c r="F12449" t="s">
        <v>15207</v>
      </c>
      <c r="G12449">
        <v>0.216040139213</v>
      </c>
    </row>
    <row r="12450" spans="1:7" x14ac:dyDescent="0.2">
      <c r="A12450" t="str">
        <f t="shared" si="1057"/>
        <v>RBBP6</v>
      </c>
      <c r="B12450" t="s">
        <v>273</v>
      </c>
      <c r="C12450">
        <v>24551683</v>
      </c>
      <c r="D12450" t="s">
        <v>3</v>
      </c>
      <c r="E12450">
        <v>24</v>
      </c>
      <c r="F12450" t="s">
        <v>15208</v>
      </c>
      <c r="G12450">
        <v>0.92509773564599995</v>
      </c>
    </row>
    <row r="12451" spans="1:7" x14ac:dyDescent="0.2">
      <c r="A12451" t="str">
        <f t="shared" si="1057"/>
        <v>RBBP6</v>
      </c>
      <c r="B12451" t="s">
        <v>273</v>
      </c>
      <c r="C12451">
        <v>24551761</v>
      </c>
      <c r="D12451" t="s">
        <v>8</v>
      </c>
      <c r="E12451">
        <v>22</v>
      </c>
      <c r="F12451" t="s">
        <v>15209</v>
      </c>
      <c r="G12451">
        <v>-0.19699628937200001</v>
      </c>
    </row>
    <row r="12452" spans="1:7" x14ac:dyDescent="0.2">
      <c r="A12452" t="str">
        <f t="shared" si="1057"/>
        <v>RBBP6</v>
      </c>
      <c r="B12452" t="s">
        <v>273</v>
      </c>
      <c r="C12452">
        <v>24551593</v>
      </c>
      <c r="D12452" t="s">
        <v>8</v>
      </c>
      <c r="E12452">
        <v>24</v>
      </c>
      <c r="F12452" t="s">
        <v>15210</v>
      </c>
      <c r="G12452">
        <v>0.13164387552699999</v>
      </c>
    </row>
    <row r="12453" spans="1:7" x14ac:dyDescent="0.2">
      <c r="A12453" t="str">
        <f t="shared" si="1057"/>
        <v>RBBP6</v>
      </c>
      <c r="B12453" t="s">
        <v>273</v>
      </c>
      <c r="C12453">
        <v>24551659</v>
      </c>
      <c r="D12453" t="s">
        <v>8</v>
      </c>
      <c r="E12453">
        <v>23</v>
      </c>
      <c r="F12453" t="s">
        <v>15211</v>
      </c>
      <c r="G12453">
        <v>0.47660659192299998</v>
      </c>
    </row>
    <row r="12454" spans="1:7" x14ac:dyDescent="0.2">
      <c r="A12454" t="str">
        <f t="shared" si="1057"/>
        <v>RBBP6</v>
      </c>
      <c r="B12454" t="s">
        <v>273</v>
      </c>
      <c r="C12454">
        <v>24551800</v>
      </c>
      <c r="D12454" t="s">
        <v>8</v>
      </c>
      <c r="E12454">
        <v>24</v>
      </c>
      <c r="F12454" t="s">
        <v>15212</v>
      </c>
      <c r="G12454">
        <v>0.106332564477</v>
      </c>
    </row>
    <row r="12455" spans="1:7" x14ac:dyDescent="0.2">
      <c r="A12455" t="str">
        <f t="shared" si="1057"/>
        <v>RBBP6</v>
      </c>
      <c r="B12455" t="s">
        <v>273</v>
      </c>
      <c r="C12455">
        <v>24551593</v>
      </c>
      <c r="D12455" t="s">
        <v>8</v>
      </c>
      <c r="E12455">
        <v>21</v>
      </c>
      <c r="F12455" t="s">
        <v>15213</v>
      </c>
      <c r="G12455">
        <v>5.3294845689000003E-2</v>
      </c>
    </row>
    <row r="12456" spans="1:7" x14ac:dyDescent="0.2">
      <c r="A12456" t="str">
        <f t="shared" si="1057"/>
        <v>RBBP6</v>
      </c>
      <c r="B12456" t="s">
        <v>273</v>
      </c>
      <c r="C12456">
        <v>24551568</v>
      </c>
      <c r="D12456" t="s">
        <v>8</v>
      </c>
      <c r="E12456">
        <v>23</v>
      </c>
      <c r="F12456" t="s">
        <v>15214</v>
      </c>
      <c r="G12456">
        <v>0.41884831209200002</v>
      </c>
    </row>
    <row r="12457" spans="1:7" x14ac:dyDescent="0.2">
      <c r="A12457" t="str">
        <f t="shared" si="1057"/>
        <v>RBBP6</v>
      </c>
      <c r="B12457" t="s">
        <v>273</v>
      </c>
      <c r="C12457">
        <v>24551515</v>
      </c>
      <c r="D12457" t="s">
        <v>8</v>
      </c>
      <c r="E12457">
        <v>24</v>
      </c>
      <c r="F12457" t="s">
        <v>15215</v>
      </c>
      <c r="G12457">
        <v>0.89740179132599995</v>
      </c>
    </row>
    <row r="12458" spans="1:7" x14ac:dyDescent="0.2">
      <c r="A12458" t="str">
        <f t="shared" si="1057"/>
        <v>RBBP6</v>
      </c>
      <c r="B12458" t="s">
        <v>273</v>
      </c>
      <c r="C12458">
        <v>24551682</v>
      </c>
      <c r="D12458" t="s">
        <v>3</v>
      </c>
      <c r="E12458">
        <v>24</v>
      </c>
      <c r="F12458" t="s">
        <v>15216</v>
      </c>
      <c r="G12458">
        <v>0.53018657914400003</v>
      </c>
    </row>
    <row r="12459" spans="1:7" x14ac:dyDescent="0.2">
      <c r="A12459" t="str">
        <f t="shared" si="1057"/>
        <v>RBBP6</v>
      </c>
      <c r="B12459" t="s">
        <v>273</v>
      </c>
      <c r="C12459">
        <v>24551640</v>
      </c>
      <c r="D12459" t="s">
        <v>3</v>
      </c>
      <c r="E12459">
        <v>24</v>
      </c>
      <c r="F12459" t="s">
        <v>15217</v>
      </c>
      <c r="G12459">
        <v>8.0646495365699997E-2</v>
      </c>
    </row>
    <row r="12460" spans="1:7" x14ac:dyDescent="0.2">
      <c r="A12460" t="str">
        <f t="shared" si="1057"/>
        <v>RBBP6</v>
      </c>
      <c r="B12460" t="s">
        <v>273</v>
      </c>
      <c r="C12460">
        <v>24551599</v>
      </c>
      <c r="D12460" t="s">
        <v>3</v>
      </c>
      <c r="E12460">
        <v>24</v>
      </c>
      <c r="F12460" t="s">
        <v>15218</v>
      </c>
      <c r="G12460">
        <v>1.17750047303</v>
      </c>
    </row>
    <row r="12461" spans="1:7" x14ac:dyDescent="0.2">
      <c r="A12461" t="str">
        <f t="shared" si="1057"/>
        <v>RBBP6</v>
      </c>
      <c r="B12461" t="s">
        <v>273</v>
      </c>
      <c r="C12461">
        <v>24551504</v>
      </c>
      <c r="D12461" t="s">
        <v>3</v>
      </c>
      <c r="E12461">
        <v>23</v>
      </c>
      <c r="F12461" t="s">
        <v>15219</v>
      </c>
      <c r="G12461">
        <v>0.51718987379100001</v>
      </c>
    </row>
    <row r="12462" spans="1:7" x14ac:dyDescent="0.2">
      <c r="A12462" t="str">
        <f t="shared" si="1057"/>
        <v>RBBP6</v>
      </c>
      <c r="B12462" t="s">
        <v>273</v>
      </c>
      <c r="C12462">
        <v>24551515</v>
      </c>
      <c r="D12462" t="s">
        <v>8</v>
      </c>
      <c r="E12462">
        <v>23</v>
      </c>
      <c r="F12462" t="s">
        <v>15220</v>
      </c>
      <c r="G12462">
        <v>0.88812352514100001</v>
      </c>
    </row>
    <row r="12463" spans="1:7" x14ac:dyDescent="0.2">
      <c r="A12463" t="str">
        <f t="shared" si="1057"/>
        <v>RBBP6</v>
      </c>
      <c r="B12463" t="s">
        <v>273</v>
      </c>
      <c r="C12463">
        <v>24551805</v>
      </c>
      <c r="D12463" t="s">
        <v>8</v>
      </c>
      <c r="E12463">
        <v>24</v>
      </c>
      <c r="F12463" t="s">
        <v>15221</v>
      </c>
      <c r="G12463">
        <v>-0.13951076138900001</v>
      </c>
    </row>
    <row r="12464" spans="1:7" x14ac:dyDescent="0.2">
      <c r="A12464" t="str">
        <f t="shared" ref="A12464:A12491" si="1058">"RBBP8"</f>
        <v>RBBP8</v>
      </c>
      <c r="B12464" t="s">
        <v>1918</v>
      </c>
      <c r="C12464">
        <v>20513423</v>
      </c>
      <c r="D12464" t="s">
        <v>8</v>
      </c>
      <c r="E12464">
        <v>24</v>
      </c>
      <c r="F12464" t="s">
        <v>15222</v>
      </c>
      <c r="G12464">
        <v>0.19563941750399999</v>
      </c>
    </row>
    <row r="12465" spans="1:7" x14ac:dyDescent="0.2">
      <c r="A12465" t="str">
        <f t="shared" si="1058"/>
        <v>RBBP8</v>
      </c>
      <c r="B12465" t="s">
        <v>1918</v>
      </c>
      <c r="C12465">
        <v>20513287</v>
      </c>
      <c r="D12465" t="s">
        <v>3</v>
      </c>
      <c r="E12465">
        <v>24</v>
      </c>
      <c r="F12465" t="s">
        <v>15223</v>
      </c>
      <c r="G12465">
        <v>5.1655919886399997E-2</v>
      </c>
    </row>
    <row r="12466" spans="1:7" x14ac:dyDescent="0.2">
      <c r="A12466" t="str">
        <f t="shared" si="1058"/>
        <v>RBBP8</v>
      </c>
      <c r="B12466" t="s">
        <v>1918</v>
      </c>
      <c r="C12466">
        <v>20513857</v>
      </c>
      <c r="D12466" t="s">
        <v>8</v>
      </c>
      <c r="E12466">
        <v>24</v>
      </c>
      <c r="F12466" t="s">
        <v>15224</v>
      </c>
      <c r="G12466">
        <v>0.49933490295799998</v>
      </c>
    </row>
    <row r="12467" spans="1:7" x14ac:dyDescent="0.2">
      <c r="A12467" t="str">
        <f t="shared" si="1058"/>
        <v>RBBP8</v>
      </c>
      <c r="B12467" t="s">
        <v>1918</v>
      </c>
      <c r="C12467">
        <v>20513493</v>
      </c>
      <c r="D12467" t="s">
        <v>8</v>
      </c>
      <c r="E12467">
        <v>24</v>
      </c>
      <c r="F12467" t="s">
        <v>15225</v>
      </c>
      <c r="G12467">
        <v>0.156712259326</v>
      </c>
    </row>
    <row r="12468" spans="1:7" x14ac:dyDescent="0.2">
      <c r="A12468" t="str">
        <f t="shared" si="1058"/>
        <v>RBBP8</v>
      </c>
      <c r="B12468" t="s">
        <v>1918</v>
      </c>
      <c r="C12468">
        <v>20513305</v>
      </c>
      <c r="D12468" t="s">
        <v>8</v>
      </c>
      <c r="E12468">
        <v>24</v>
      </c>
      <c r="F12468" t="s">
        <v>15226</v>
      </c>
      <c r="G12468">
        <v>7.0667461375800003E-2</v>
      </c>
    </row>
    <row r="12469" spans="1:7" x14ac:dyDescent="0.2">
      <c r="A12469" t="str">
        <f t="shared" si="1058"/>
        <v>RBBP8</v>
      </c>
      <c r="B12469" t="s">
        <v>1918</v>
      </c>
      <c r="C12469">
        <v>20513971</v>
      </c>
      <c r="D12469" t="s">
        <v>3</v>
      </c>
      <c r="E12469">
        <v>24</v>
      </c>
      <c r="F12469" t="s">
        <v>15227</v>
      </c>
      <c r="G12469">
        <v>0.23423339625799999</v>
      </c>
    </row>
    <row r="12470" spans="1:7" x14ac:dyDescent="0.2">
      <c r="A12470" t="str">
        <f t="shared" si="1058"/>
        <v>RBBP8</v>
      </c>
      <c r="B12470" t="s">
        <v>1918</v>
      </c>
      <c r="C12470">
        <v>20513949</v>
      </c>
      <c r="D12470" t="s">
        <v>3</v>
      </c>
      <c r="E12470">
        <v>24</v>
      </c>
      <c r="F12470" t="s">
        <v>15228</v>
      </c>
      <c r="G12470">
        <v>2.5252704732E-2</v>
      </c>
    </row>
    <row r="12471" spans="1:7" x14ac:dyDescent="0.2">
      <c r="A12471" t="str">
        <f t="shared" si="1058"/>
        <v>RBBP8</v>
      </c>
      <c r="B12471" t="s">
        <v>1918</v>
      </c>
      <c r="C12471">
        <v>20513485</v>
      </c>
      <c r="D12471" t="s">
        <v>3</v>
      </c>
      <c r="E12471">
        <v>22</v>
      </c>
      <c r="F12471" t="s">
        <v>15229</v>
      </c>
      <c r="G12471">
        <v>0.60783618802399997</v>
      </c>
    </row>
    <row r="12472" spans="1:7" x14ac:dyDescent="0.2">
      <c r="A12472" t="str">
        <f t="shared" si="1058"/>
        <v>RBBP8</v>
      </c>
      <c r="B12472" t="s">
        <v>1918</v>
      </c>
      <c r="C12472">
        <v>20513288</v>
      </c>
      <c r="D12472" t="s">
        <v>3</v>
      </c>
      <c r="E12472">
        <v>22</v>
      </c>
      <c r="F12472" t="s">
        <v>15230</v>
      </c>
      <c r="G12472">
        <v>2.11400239259E-2</v>
      </c>
    </row>
    <row r="12473" spans="1:7" x14ac:dyDescent="0.2">
      <c r="A12473" t="str">
        <f t="shared" si="1058"/>
        <v>RBBP8</v>
      </c>
      <c r="B12473" t="s">
        <v>1918</v>
      </c>
      <c r="C12473">
        <v>20513354</v>
      </c>
      <c r="D12473" t="s">
        <v>3</v>
      </c>
      <c r="E12473">
        <v>24</v>
      </c>
      <c r="F12473" t="s">
        <v>15231</v>
      </c>
      <c r="G12473">
        <v>0.22876041915600001</v>
      </c>
    </row>
    <row r="12474" spans="1:7" x14ac:dyDescent="0.2">
      <c r="A12474" t="str">
        <f t="shared" si="1058"/>
        <v>RBBP8</v>
      </c>
      <c r="B12474" t="s">
        <v>1918</v>
      </c>
      <c r="C12474">
        <v>20513329</v>
      </c>
      <c r="D12474" t="s">
        <v>3</v>
      </c>
      <c r="E12474">
        <v>24</v>
      </c>
      <c r="F12474" t="s">
        <v>15232</v>
      </c>
      <c r="G12474">
        <v>1.47024078151</v>
      </c>
    </row>
    <row r="12475" spans="1:7" x14ac:dyDescent="0.2">
      <c r="A12475" t="str">
        <f t="shared" si="1058"/>
        <v>RBBP8</v>
      </c>
      <c r="B12475" t="s">
        <v>1918</v>
      </c>
      <c r="C12475">
        <v>20513492</v>
      </c>
      <c r="D12475" t="s">
        <v>8</v>
      </c>
      <c r="E12475">
        <v>23</v>
      </c>
      <c r="F12475" t="s">
        <v>15233</v>
      </c>
      <c r="G12475">
        <v>0.24901235046799999</v>
      </c>
    </row>
    <row r="12476" spans="1:7" x14ac:dyDescent="0.2">
      <c r="A12476" t="str">
        <f t="shared" si="1058"/>
        <v>RBBP8</v>
      </c>
      <c r="B12476" t="s">
        <v>1918</v>
      </c>
      <c r="C12476">
        <v>20513485</v>
      </c>
      <c r="D12476" t="s">
        <v>3</v>
      </c>
      <c r="E12476">
        <v>23</v>
      </c>
      <c r="F12476" t="s">
        <v>15234</v>
      </c>
      <c r="G12476">
        <v>0.59544443718200002</v>
      </c>
    </row>
    <row r="12477" spans="1:7" x14ac:dyDescent="0.2">
      <c r="A12477" t="str">
        <f t="shared" si="1058"/>
        <v>RBBP8</v>
      </c>
      <c r="B12477" t="s">
        <v>1918</v>
      </c>
      <c r="C12477">
        <v>20513403</v>
      </c>
      <c r="D12477" t="s">
        <v>8</v>
      </c>
      <c r="E12477">
        <v>21</v>
      </c>
      <c r="F12477" t="s">
        <v>15235</v>
      </c>
      <c r="G12477">
        <v>0.53668686548599998</v>
      </c>
    </row>
    <row r="12478" spans="1:7" x14ac:dyDescent="0.2">
      <c r="A12478" t="str">
        <f t="shared" si="1058"/>
        <v>RBBP8</v>
      </c>
      <c r="B12478" t="s">
        <v>1918</v>
      </c>
      <c r="C12478">
        <v>20514074</v>
      </c>
      <c r="D12478" t="s">
        <v>8</v>
      </c>
      <c r="E12478">
        <v>24</v>
      </c>
      <c r="F12478" t="s">
        <v>15236</v>
      </c>
      <c r="G12478">
        <v>-1.1809151922899999E-3</v>
      </c>
    </row>
    <row r="12479" spans="1:7" x14ac:dyDescent="0.2">
      <c r="A12479" t="str">
        <f t="shared" si="1058"/>
        <v>RBBP8</v>
      </c>
      <c r="B12479" t="s">
        <v>1918</v>
      </c>
      <c r="C12479">
        <v>20514041</v>
      </c>
      <c r="D12479" t="s">
        <v>8</v>
      </c>
      <c r="E12479">
        <v>24</v>
      </c>
      <c r="F12479" t="s">
        <v>15237</v>
      </c>
      <c r="G12479">
        <v>4.8227658470199997E-2</v>
      </c>
    </row>
    <row r="12480" spans="1:7" x14ac:dyDescent="0.2">
      <c r="A12480" t="str">
        <f t="shared" si="1058"/>
        <v>RBBP8</v>
      </c>
      <c r="B12480" t="s">
        <v>1918</v>
      </c>
      <c r="C12480">
        <v>20513892</v>
      </c>
      <c r="D12480" t="s">
        <v>8</v>
      </c>
      <c r="E12480">
        <v>24</v>
      </c>
      <c r="F12480" t="s">
        <v>15238</v>
      </c>
      <c r="G12480">
        <v>0.34374228451200001</v>
      </c>
    </row>
    <row r="12481" spans="1:7" x14ac:dyDescent="0.2">
      <c r="A12481" t="str">
        <f t="shared" si="1058"/>
        <v>RBBP8</v>
      </c>
      <c r="B12481" t="s">
        <v>1918</v>
      </c>
      <c r="C12481">
        <v>20513852</v>
      </c>
      <c r="D12481" t="s">
        <v>8</v>
      </c>
      <c r="E12481">
        <v>24</v>
      </c>
      <c r="F12481" t="s">
        <v>15239</v>
      </c>
      <c r="G12481">
        <v>0.311972813141</v>
      </c>
    </row>
    <row r="12482" spans="1:7" x14ac:dyDescent="0.2">
      <c r="A12482" t="str">
        <f t="shared" si="1058"/>
        <v>RBBP8</v>
      </c>
      <c r="B12482" t="s">
        <v>1918</v>
      </c>
      <c r="C12482">
        <v>20513830</v>
      </c>
      <c r="D12482" t="s">
        <v>8</v>
      </c>
      <c r="E12482">
        <v>24</v>
      </c>
      <c r="F12482" t="s">
        <v>15240</v>
      </c>
      <c r="G12482">
        <v>-3.3340646023700002E-2</v>
      </c>
    </row>
    <row r="12483" spans="1:7" x14ac:dyDescent="0.2">
      <c r="A12483" t="str">
        <f t="shared" si="1058"/>
        <v>RBBP8</v>
      </c>
      <c r="B12483" t="s">
        <v>1918</v>
      </c>
      <c r="C12483">
        <v>20513524</v>
      </c>
      <c r="D12483" t="s">
        <v>8</v>
      </c>
      <c r="E12483">
        <v>23</v>
      </c>
      <c r="F12483" t="s">
        <v>15241</v>
      </c>
      <c r="G12483">
        <v>0.92192303046500002</v>
      </c>
    </row>
    <row r="12484" spans="1:7" x14ac:dyDescent="0.2">
      <c r="A12484" t="str">
        <f t="shared" si="1058"/>
        <v>RBBP8</v>
      </c>
      <c r="B12484" t="s">
        <v>1918</v>
      </c>
      <c r="C12484">
        <v>20513282</v>
      </c>
      <c r="D12484" t="s">
        <v>8</v>
      </c>
      <c r="E12484">
        <v>24</v>
      </c>
      <c r="F12484" t="s">
        <v>15242</v>
      </c>
      <c r="G12484" s="1">
        <v>2.5475018712399999E-6</v>
      </c>
    </row>
    <row r="12485" spans="1:7" x14ac:dyDescent="0.2">
      <c r="A12485" t="str">
        <f t="shared" si="1058"/>
        <v>RBBP8</v>
      </c>
      <c r="B12485" t="s">
        <v>1918</v>
      </c>
      <c r="C12485">
        <v>20513268</v>
      </c>
      <c r="D12485" t="s">
        <v>8</v>
      </c>
      <c r="E12485">
        <v>24</v>
      </c>
      <c r="F12485" t="s">
        <v>15243</v>
      </c>
      <c r="G12485">
        <v>0.43792188118600001</v>
      </c>
    </row>
    <row r="12486" spans="1:7" x14ac:dyDescent="0.2">
      <c r="A12486" t="str">
        <f t="shared" si="1058"/>
        <v>RBBP8</v>
      </c>
      <c r="B12486" t="s">
        <v>1918</v>
      </c>
      <c r="C12486">
        <v>20513970</v>
      </c>
      <c r="D12486" t="s">
        <v>3</v>
      </c>
      <c r="E12486">
        <v>23</v>
      </c>
      <c r="F12486" t="s">
        <v>15244</v>
      </c>
      <c r="G12486">
        <v>5.0084869309800002E-2</v>
      </c>
    </row>
    <row r="12487" spans="1:7" x14ac:dyDescent="0.2">
      <c r="A12487" t="str">
        <f t="shared" si="1058"/>
        <v>RBBP8</v>
      </c>
      <c r="B12487" t="s">
        <v>1918</v>
      </c>
      <c r="C12487">
        <v>20513950</v>
      </c>
      <c r="D12487" t="s">
        <v>3</v>
      </c>
      <c r="E12487">
        <v>23</v>
      </c>
      <c r="F12487" t="s">
        <v>15245</v>
      </c>
      <c r="G12487">
        <v>9.5536365810700005E-2</v>
      </c>
    </row>
    <row r="12488" spans="1:7" x14ac:dyDescent="0.2">
      <c r="A12488" t="str">
        <f t="shared" si="1058"/>
        <v>RBBP8</v>
      </c>
      <c r="B12488" t="s">
        <v>1918</v>
      </c>
      <c r="C12488">
        <v>20513926</v>
      </c>
      <c r="D12488" t="s">
        <v>3</v>
      </c>
      <c r="E12488">
        <v>24</v>
      </c>
      <c r="F12488" t="s">
        <v>15246</v>
      </c>
      <c r="G12488">
        <v>0.175552906472</v>
      </c>
    </row>
    <row r="12489" spans="1:7" x14ac:dyDescent="0.2">
      <c r="A12489" t="str">
        <f t="shared" si="1058"/>
        <v>RBBP8</v>
      </c>
      <c r="B12489" t="s">
        <v>1918</v>
      </c>
      <c r="C12489">
        <v>20513792</v>
      </c>
      <c r="D12489" t="s">
        <v>3</v>
      </c>
      <c r="E12489">
        <v>23</v>
      </c>
      <c r="F12489" t="s">
        <v>15247</v>
      </c>
      <c r="G12489">
        <v>0.12863662225200001</v>
      </c>
    </row>
    <row r="12490" spans="1:7" x14ac:dyDescent="0.2">
      <c r="A12490" t="str">
        <f t="shared" si="1058"/>
        <v>RBBP8</v>
      </c>
      <c r="B12490" t="s">
        <v>1918</v>
      </c>
      <c r="C12490">
        <v>20513317</v>
      </c>
      <c r="D12490" t="s">
        <v>8</v>
      </c>
      <c r="E12490">
        <v>24</v>
      </c>
      <c r="F12490" t="s">
        <v>15248</v>
      </c>
      <c r="G12490">
        <v>0.36264393407599999</v>
      </c>
    </row>
    <row r="12491" spans="1:7" x14ac:dyDescent="0.2">
      <c r="A12491" t="str">
        <f t="shared" si="1058"/>
        <v>RBBP8</v>
      </c>
      <c r="B12491" t="s">
        <v>1918</v>
      </c>
      <c r="C12491">
        <v>20513781</v>
      </c>
      <c r="D12491" t="s">
        <v>3</v>
      </c>
      <c r="E12491">
        <v>24</v>
      </c>
      <c r="F12491" t="s">
        <v>15249</v>
      </c>
      <c r="G12491">
        <v>1.38465241199E-2</v>
      </c>
    </row>
    <row r="12492" spans="1:7" x14ac:dyDescent="0.2">
      <c r="A12492" t="str">
        <f t="shared" ref="A12492:A12500" si="1059">"RBFA"</f>
        <v>RBFA</v>
      </c>
      <c r="B12492" t="s">
        <v>1918</v>
      </c>
      <c r="C12492">
        <v>77794351</v>
      </c>
      <c r="D12492" t="s">
        <v>3</v>
      </c>
      <c r="E12492">
        <v>24</v>
      </c>
      <c r="F12492" t="s">
        <v>15250</v>
      </c>
      <c r="G12492">
        <v>9.6248425282800004E-2</v>
      </c>
    </row>
    <row r="12493" spans="1:7" x14ac:dyDescent="0.2">
      <c r="A12493" t="str">
        <f t="shared" si="1059"/>
        <v>RBFA</v>
      </c>
      <c r="B12493" t="s">
        <v>1918</v>
      </c>
      <c r="C12493">
        <v>77794362</v>
      </c>
      <c r="D12493" t="s">
        <v>3</v>
      </c>
      <c r="E12493">
        <v>24</v>
      </c>
      <c r="F12493" t="s">
        <v>15251</v>
      </c>
      <c r="G12493">
        <v>-6.7082461183500001E-3</v>
      </c>
    </row>
    <row r="12494" spans="1:7" x14ac:dyDescent="0.2">
      <c r="A12494" t="str">
        <f t="shared" si="1059"/>
        <v>RBFA</v>
      </c>
      <c r="B12494" t="s">
        <v>1918</v>
      </c>
      <c r="C12494">
        <v>77794535</v>
      </c>
      <c r="D12494" t="s">
        <v>8</v>
      </c>
      <c r="E12494">
        <v>23</v>
      </c>
      <c r="F12494" t="s">
        <v>15252</v>
      </c>
      <c r="G12494">
        <v>0.135878753277</v>
      </c>
    </row>
    <row r="12495" spans="1:7" x14ac:dyDescent="0.2">
      <c r="A12495" t="str">
        <f t="shared" si="1059"/>
        <v>RBFA</v>
      </c>
      <c r="B12495" t="s">
        <v>1918</v>
      </c>
      <c r="C12495">
        <v>77794507</v>
      </c>
      <c r="D12495" t="s">
        <v>8</v>
      </c>
      <c r="E12495">
        <v>24</v>
      </c>
      <c r="F12495" t="s">
        <v>15253</v>
      </c>
      <c r="G12495">
        <v>0.80332535905699998</v>
      </c>
    </row>
    <row r="12496" spans="1:7" x14ac:dyDescent="0.2">
      <c r="A12496" t="str">
        <f t="shared" si="1059"/>
        <v>RBFA</v>
      </c>
      <c r="B12496" t="s">
        <v>1918</v>
      </c>
      <c r="C12496">
        <v>77794501</v>
      </c>
      <c r="D12496" t="s">
        <v>8</v>
      </c>
      <c r="E12496">
        <v>24</v>
      </c>
      <c r="F12496" t="s">
        <v>15254</v>
      </c>
      <c r="G12496">
        <v>1.10756130025</v>
      </c>
    </row>
    <row r="12497" spans="1:7" x14ac:dyDescent="0.2">
      <c r="A12497" t="str">
        <f t="shared" si="1059"/>
        <v>RBFA</v>
      </c>
      <c r="B12497" t="s">
        <v>1918</v>
      </c>
      <c r="C12497">
        <v>77794539</v>
      </c>
      <c r="D12497" t="s">
        <v>3</v>
      </c>
      <c r="E12497">
        <v>22</v>
      </c>
      <c r="F12497" t="s">
        <v>15255</v>
      </c>
      <c r="G12497">
        <v>4.7592810877900002E-2</v>
      </c>
    </row>
    <row r="12498" spans="1:7" x14ac:dyDescent="0.2">
      <c r="A12498" t="str">
        <f t="shared" si="1059"/>
        <v>RBFA</v>
      </c>
      <c r="B12498" t="s">
        <v>1918</v>
      </c>
      <c r="C12498">
        <v>77794493</v>
      </c>
      <c r="D12498" t="s">
        <v>3</v>
      </c>
      <c r="E12498">
        <v>24</v>
      </c>
      <c r="F12498" t="s">
        <v>15256</v>
      </c>
      <c r="G12498">
        <v>1.08911334069</v>
      </c>
    </row>
    <row r="12499" spans="1:7" x14ac:dyDescent="0.2">
      <c r="A12499" t="str">
        <f t="shared" si="1059"/>
        <v>RBFA</v>
      </c>
      <c r="B12499" t="s">
        <v>1918</v>
      </c>
      <c r="C12499">
        <v>77794420</v>
      </c>
      <c r="D12499" t="s">
        <v>3</v>
      </c>
      <c r="E12499">
        <v>24</v>
      </c>
      <c r="F12499" t="s">
        <v>15257</v>
      </c>
      <c r="G12499">
        <v>0.53242274062299999</v>
      </c>
    </row>
    <row r="12500" spans="1:7" x14ac:dyDescent="0.2">
      <c r="A12500" t="str">
        <f t="shared" si="1059"/>
        <v>RBFA</v>
      </c>
      <c r="B12500" t="s">
        <v>1918</v>
      </c>
      <c r="C12500">
        <v>77794369</v>
      </c>
      <c r="D12500" t="s">
        <v>3</v>
      </c>
      <c r="E12500">
        <v>23</v>
      </c>
      <c r="F12500" t="s">
        <v>15258</v>
      </c>
      <c r="G12500">
        <v>-2.68942024057E-2</v>
      </c>
    </row>
    <row r="12501" spans="1:7" x14ac:dyDescent="0.2">
      <c r="A12501" t="str">
        <f t="shared" ref="A12501:A12510" si="1060">"RBM10"</f>
        <v>RBM10</v>
      </c>
      <c r="B12501" t="s">
        <v>172</v>
      </c>
      <c r="C12501">
        <v>47004286</v>
      </c>
      <c r="D12501" t="s">
        <v>8</v>
      </c>
      <c r="E12501">
        <v>23</v>
      </c>
      <c r="F12501" t="s">
        <v>15259</v>
      </c>
      <c r="G12501">
        <v>0.14797222100999999</v>
      </c>
    </row>
    <row r="12502" spans="1:7" x14ac:dyDescent="0.2">
      <c r="A12502" t="str">
        <f t="shared" si="1060"/>
        <v>RBM10</v>
      </c>
      <c r="B12502" t="s">
        <v>172</v>
      </c>
      <c r="C12502">
        <v>47004308</v>
      </c>
      <c r="D12502" t="s">
        <v>8</v>
      </c>
      <c r="E12502">
        <v>24</v>
      </c>
      <c r="F12502" t="s">
        <v>15260</v>
      </c>
      <c r="G12502">
        <v>0.12772314410800001</v>
      </c>
    </row>
    <row r="12503" spans="1:7" x14ac:dyDescent="0.2">
      <c r="A12503" t="str">
        <f t="shared" si="1060"/>
        <v>RBM10</v>
      </c>
      <c r="B12503" t="s">
        <v>172</v>
      </c>
      <c r="C12503">
        <v>47004330</v>
      </c>
      <c r="D12503" t="s">
        <v>8</v>
      </c>
      <c r="E12503">
        <v>24</v>
      </c>
      <c r="F12503" t="s">
        <v>15261</v>
      </c>
      <c r="G12503">
        <v>0.20393021731700001</v>
      </c>
    </row>
    <row r="12504" spans="1:7" x14ac:dyDescent="0.2">
      <c r="A12504" t="str">
        <f t="shared" si="1060"/>
        <v>RBM10</v>
      </c>
      <c r="B12504" t="s">
        <v>172</v>
      </c>
      <c r="C12504">
        <v>47004351</v>
      </c>
      <c r="D12504" t="s">
        <v>8</v>
      </c>
      <c r="E12504">
        <v>23</v>
      </c>
      <c r="F12504" t="s">
        <v>15262</v>
      </c>
      <c r="G12504">
        <v>0.15482717800500001</v>
      </c>
    </row>
    <row r="12505" spans="1:7" x14ac:dyDescent="0.2">
      <c r="A12505" t="str">
        <f t="shared" si="1060"/>
        <v>RBM10</v>
      </c>
      <c r="B12505" t="s">
        <v>172</v>
      </c>
      <c r="C12505">
        <v>47004397</v>
      </c>
      <c r="D12505" t="s">
        <v>8</v>
      </c>
      <c r="E12505">
        <v>24</v>
      </c>
      <c r="F12505" t="s">
        <v>15263</v>
      </c>
      <c r="G12505">
        <v>0.34588882804299997</v>
      </c>
    </row>
    <row r="12506" spans="1:7" x14ac:dyDescent="0.2">
      <c r="A12506" t="str">
        <f t="shared" si="1060"/>
        <v>RBM10</v>
      </c>
      <c r="B12506" t="s">
        <v>172</v>
      </c>
      <c r="C12506">
        <v>47004368</v>
      </c>
      <c r="D12506" t="s">
        <v>3</v>
      </c>
      <c r="E12506">
        <v>23</v>
      </c>
      <c r="F12506" t="s">
        <v>15264</v>
      </c>
      <c r="G12506">
        <v>0.17098852483400001</v>
      </c>
    </row>
    <row r="12507" spans="1:7" x14ac:dyDescent="0.2">
      <c r="A12507" t="str">
        <f t="shared" si="1060"/>
        <v>RBM10</v>
      </c>
      <c r="B12507" t="s">
        <v>172</v>
      </c>
      <c r="C12507">
        <v>47004363</v>
      </c>
      <c r="D12507" t="s">
        <v>3</v>
      </c>
      <c r="E12507">
        <v>24</v>
      </c>
      <c r="F12507" t="s">
        <v>15265</v>
      </c>
      <c r="G12507">
        <v>0.21077646040199999</v>
      </c>
    </row>
    <row r="12508" spans="1:7" x14ac:dyDescent="0.2">
      <c r="A12508" t="str">
        <f t="shared" si="1060"/>
        <v>RBM10</v>
      </c>
      <c r="B12508" t="s">
        <v>172</v>
      </c>
      <c r="C12508">
        <v>47004463</v>
      </c>
      <c r="D12508" t="s">
        <v>3</v>
      </c>
      <c r="E12508">
        <v>24</v>
      </c>
      <c r="F12508" t="s">
        <v>15266</v>
      </c>
      <c r="G12508">
        <v>0.89259311925700002</v>
      </c>
    </row>
    <row r="12509" spans="1:7" x14ac:dyDescent="0.2">
      <c r="A12509" t="str">
        <f t="shared" si="1060"/>
        <v>RBM10</v>
      </c>
      <c r="B12509" t="s">
        <v>172</v>
      </c>
      <c r="C12509">
        <v>47004384</v>
      </c>
      <c r="D12509" t="s">
        <v>3</v>
      </c>
      <c r="E12509">
        <v>24</v>
      </c>
      <c r="F12509" t="s">
        <v>15267</v>
      </c>
      <c r="G12509">
        <v>0.294081375044</v>
      </c>
    </row>
    <row r="12510" spans="1:7" x14ac:dyDescent="0.2">
      <c r="A12510" t="str">
        <f t="shared" si="1060"/>
        <v>RBM10</v>
      </c>
      <c r="B12510" t="s">
        <v>172</v>
      </c>
      <c r="C12510">
        <v>47004526</v>
      </c>
      <c r="D12510" t="s">
        <v>8</v>
      </c>
      <c r="E12510">
        <v>22</v>
      </c>
      <c r="F12510" t="s">
        <v>15268</v>
      </c>
      <c r="G12510">
        <v>1.7615180527000001</v>
      </c>
    </row>
    <row r="12511" spans="1:7" x14ac:dyDescent="0.2">
      <c r="A12511" t="str">
        <f t="shared" ref="A12511:A12540" si="1061">"RBM17"</f>
        <v>RBM17</v>
      </c>
      <c r="B12511" t="s">
        <v>372</v>
      </c>
      <c r="C12511">
        <v>6131246</v>
      </c>
      <c r="D12511" t="s">
        <v>8</v>
      </c>
      <c r="E12511">
        <v>22</v>
      </c>
      <c r="F12511" t="s">
        <v>15269</v>
      </c>
      <c r="G12511">
        <v>2.1481735251000001E-3</v>
      </c>
    </row>
    <row r="12512" spans="1:7" x14ac:dyDescent="0.2">
      <c r="A12512" t="str">
        <f t="shared" si="1061"/>
        <v>RBM17</v>
      </c>
      <c r="B12512" t="s">
        <v>372</v>
      </c>
      <c r="C12512">
        <v>6131065</v>
      </c>
      <c r="D12512" t="s">
        <v>3</v>
      </c>
      <c r="E12512">
        <v>22</v>
      </c>
      <c r="F12512" t="s">
        <v>15270</v>
      </c>
      <c r="G12512">
        <v>0.222664792113</v>
      </c>
    </row>
    <row r="12513" spans="1:7" x14ac:dyDescent="0.2">
      <c r="A12513" t="str">
        <f t="shared" si="1061"/>
        <v>RBM17</v>
      </c>
      <c r="B12513" t="s">
        <v>372</v>
      </c>
      <c r="C12513">
        <v>6131006</v>
      </c>
      <c r="D12513" t="s">
        <v>3</v>
      </c>
      <c r="E12513">
        <v>24</v>
      </c>
      <c r="F12513" t="s">
        <v>15271</v>
      </c>
      <c r="G12513">
        <v>1.1112606913</v>
      </c>
    </row>
    <row r="12514" spans="1:7" x14ac:dyDescent="0.2">
      <c r="A12514" t="str">
        <f t="shared" si="1061"/>
        <v>RBM17</v>
      </c>
      <c r="B12514" t="s">
        <v>372</v>
      </c>
      <c r="C12514">
        <v>6131065</v>
      </c>
      <c r="D12514" t="s">
        <v>3</v>
      </c>
      <c r="E12514">
        <v>23</v>
      </c>
      <c r="F12514" t="s">
        <v>15272</v>
      </c>
      <c r="G12514">
        <v>0.18021391773000001</v>
      </c>
    </row>
    <row r="12515" spans="1:7" x14ac:dyDescent="0.2">
      <c r="A12515" t="str">
        <f t="shared" si="1061"/>
        <v>RBM17</v>
      </c>
      <c r="B12515" t="s">
        <v>372</v>
      </c>
      <c r="C12515">
        <v>6131535</v>
      </c>
      <c r="D12515" t="s">
        <v>3</v>
      </c>
      <c r="E12515">
        <v>23</v>
      </c>
      <c r="F12515" t="s">
        <v>15273</v>
      </c>
      <c r="G12515">
        <v>4.2864061034300002E-3</v>
      </c>
    </row>
    <row r="12516" spans="1:7" x14ac:dyDescent="0.2">
      <c r="A12516" t="str">
        <f t="shared" si="1061"/>
        <v>RBM17</v>
      </c>
      <c r="B12516" t="s">
        <v>372</v>
      </c>
      <c r="C12516">
        <v>6131219</v>
      </c>
      <c r="D12516" t="s">
        <v>3</v>
      </c>
      <c r="E12516">
        <v>23</v>
      </c>
      <c r="F12516" t="s">
        <v>15274</v>
      </c>
      <c r="G12516">
        <v>0.20124343849500001</v>
      </c>
    </row>
    <row r="12517" spans="1:7" x14ac:dyDescent="0.2">
      <c r="A12517" t="str">
        <f t="shared" si="1061"/>
        <v>RBM17</v>
      </c>
      <c r="B12517" t="s">
        <v>372</v>
      </c>
      <c r="C12517">
        <v>6131312</v>
      </c>
      <c r="D12517" t="s">
        <v>3</v>
      </c>
      <c r="E12517">
        <v>24</v>
      </c>
      <c r="F12517" t="s">
        <v>15275</v>
      </c>
      <c r="G12517">
        <v>3.7361795561500002E-2</v>
      </c>
    </row>
    <row r="12518" spans="1:7" x14ac:dyDescent="0.2">
      <c r="A12518" t="str">
        <f t="shared" si="1061"/>
        <v>RBM17</v>
      </c>
      <c r="B12518" t="s">
        <v>372</v>
      </c>
      <c r="C12518">
        <v>6131349</v>
      </c>
      <c r="D12518" t="s">
        <v>3</v>
      </c>
      <c r="E12518">
        <v>24</v>
      </c>
      <c r="F12518" t="s">
        <v>15276</v>
      </c>
      <c r="G12518">
        <v>6.5748383291700005E-2</v>
      </c>
    </row>
    <row r="12519" spans="1:7" x14ac:dyDescent="0.2">
      <c r="A12519" t="str">
        <f t="shared" si="1061"/>
        <v>RBM17</v>
      </c>
      <c r="B12519" t="s">
        <v>372</v>
      </c>
      <c r="C12519">
        <v>6131366</v>
      </c>
      <c r="D12519" t="s">
        <v>3</v>
      </c>
      <c r="E12519">
        <v>24</v>
      </c>
      <c r="F12519" t="s">
        <v>15277</v>
      </c>
      <c r="G12519">
        <v>0.35498464263899998</v>
      </c>
    </row>
    <row r="12520" spans="1:7" x14ac:dyDescent="0.2">
      <c r="A12520" t="str">
        <f t="shared" si="1061"/>
        <v>RBM17</v>
      </c>
      <c r="B12520" t="s">
        <v>372</v>
      </c>
      <c r="C12520">
        <v>6131176</v>
      </c>
      <c r="D12520" t="s">
        <v>3</v>
      </c>
      <c r="E12520">
        <v>24</v>
      </c>
      <c r="F12520" t="s">
        <v>15278</v>
      </c>
      <c r="G12520">
        <v>0.37220804146800002</v>
      </c>
    </row>
    <row r="12521" spans="1:7" x14ac:dyDescent="0.2">
      <c r="A12521" t="str">
        <f t="shared" si="1061"/>
        <v>RBM17</v>
      </c>
      <c r="B12521" t="s">
        <v>372</v>
      </c>
      <c r="C12521">
        <v>6131488</v>
      </c>
      <c r="D12521" t="s">
        <v>3</v>
      </c>
      <c r="E12521">
        <v>22</v>
      </c>
      <c r="F12521" t="s">
        <v>15279</v>
      </c>
      <c r="G12521">
        <v>2.9255024895700001E-2</v>
      </c>
    </row>
    <row r="12522" spans="1:7" x14ac:dyDescent="0.2">
      <c r="A12522" t="str">
        <f t="shared" si="1061"/>
        <v>RBM17</v>
      </c>
      <c r="B12522" t="s">
        <v>372</v>
      </c>
      <c r="C12522">
        <v>6131515</v>
      </c>
      <c r="D12522" t="s">
        <v>3</v>
      </c>
      <c r="E12522">
        <v>23</v>
      </c>
      <c r="F12522" t="s">
        <v>15280</v>
      </c>
      <c r="G12522">
        <v>3.6673460832099998E-2</v>
      </c>
    </row>
    <row r="12523" spans="1:7" x14ac:dyDescent="0.2">
      <c r="A12523" t="str">
        <f t="shared" si="1061"/>
        <v>RBM17</v>
      </c>
      <c r="B12523" t="s">
        <v>372</v>
      </c>
      <c r="C12523">
        <v>6131590</v>
      </c>
      <c r="D12523" t="s">
        <v>8</v>
      </c>
      <c r="E12523">
        <v>24</v>
      </c>
      <c r="F12523" t="s">
        <v>15281</v>
      </c>
      <c r="G12523">
        <v>-4.2139418764100003E-2</v>
      </c>
    </row>
    <row r="12524" spans="1:7" x14ac:dyDescent="0.2">
      <c r="A12524" t="str">
        <f t="shared" si="1061"/>
        <v>RBM17</v>
      </c>
      <c r="B12524" t="s">
        <v>372</v>
      </c>
      <c r="C12524">
        <v>6131321</v>
      </c>
      <c r="D12524" t="s">
        <v>8</v>
      </c>
      <c r="E12524">
        <v>23</v>
      </c>
      <c r="F12524" t="s">
        <v>15282</v>
      </c>
      <c r="G12524">
        <v>0.62333533773600003</v>
      </c>
    </row>
    <row r="12525" spans="1:7" x14ac:dyDescent="0.2">
      <c r="A12525" t="str">
        <f t="shared" si="1061"/>
        <v>RBM17</v>
      </c>
      <c r="B12525" t="s">
        <v>372</v>
      </c>
      <c r="C12525">
        <v>6131185</v>
      </c>
      <c r="D12525" t="s">
        <v>8</v>
      </c>
      <c r="E12525">
        <v>24</v>
      </c>
      <c r="F12525" t="s">
        <v>15283</v>
      </c>
      <c r="G12525">
        <v>-1.17404052807E-2</v>
      </c>
    </row>
    <row r="12526" spans="1:7" x14ac:dyDescent="0.2">
      <c r="A12526" t="str">
        <f t="shared" si="1061"/>
        <v>RBM17</v>
      </c>
      <c r="B12526" t="s">
        <v>372</v>
      </c>
      <c r="C12526">
        <v>6131147</v>
      </c>
      <c r="D12526" t="s">
        <v>8</v>
      </c>
      <c r="E12526">
        <v>24</v>
      </c>
      <c r="F12526" t="s">
        <v>15284</v>
      </c>
      <c r="G12526">
        <v>-4.07102683782E-2</v>
      </c>
    </row>
    <row r="12527" spans="1:7" x14ac:dyDescent="0.2">
      <c r="A12527" t="str">
        <f t="shared" si="1061"/>
        <v>RBM17</v>
      </c>
      <c r="B12527" t="s">
        <v>372</v>
      </c>
      <c r="C12527">
        <v>6131081</v>
      </c>
      <c r="D12527" t="s">
        <v>8</v>
      </c>
      <c r="E12527">
        <v>24</v>
      </c>
      <c r="F12527" t="s">
        <v>15285</v>
      </c>
      <c r="G12527">
        <v>-5.0991705626E-2</v>
      </c>
    </row>
    <row r="12528" spans="1:7" x14ac:dyDescent="0.2">
      <c r="A12528" t="str">
        <f t="shared" si="1061"/>
        <v>RBM17</v>
      </c>
      <c r="B12528" t="s">
        <v>372</v>
      </c>
      <c r="C12528">
        <v>6131049</v>
      </c>
      <c r="D12528" t="s">
        <v>8</v>
      </c>
      <c r="E12528">
        <v>24</v>
      </c>
      <c r="F12528" t="s">
        <v>15286</v>
      </c>
      <c r="G12528">
        <v>1.1522443737000001</v>
      </c>
    </row>
    <row r="12529" spans="1:7" x14ac:dyDescent="0.2">
      <c r="A12529" t="str">
        <f t="shared" si="1061"/>
        <v>RBM17</v>
      </c>
      <c r="B12529" t="s">
        <v>372</v>
      </c>
      <c r="C12529">
        <v>6130934</v>
      </c>
      <c r="D12529" t="s">
        <v>8</v>
      </c>
      <c r="E12529">
        <v>24</v>
      </c>
      <c r="F12529" t="s">
        <v>15287</v>
      </c>
      <c r="G12529">
        <v>-3.0566260181200001E-2</v>
      </c>
    </row>
    <row r="12530" spans="1:7" x14ac:dyDescent="0.2">
      <c r="A12530" t="str">
        <f t="shared" si="1061"/>
        <v>RBM17</v>
      </c>
      <c r="B12530" t="s">
        <v>372</v>
      </c>
      <c r="C12530">
        <v>6131509</v>
      </c>
      <c r="D12530" t="s">
        <v>3</v>
      </c>
      <c r="E12530">
        <v>22</v>
      </c>
      <c r="F12530" t="s">
        <v>15288</v>
      </c>
      <c r="G12530">
        <v>4.7675118380500002E-2</v>
      </c>
    </row>
    <row r="12531" spans="1:7" x14ac:dyDescent="0.2">
      <c r="A12531" t="str">
        <f t="shared" si="1061"/>
        <v>RBM17</v>
      </c>
      <c r="B12531" t="s">
        <v>372</v>
      </c>
      <c r="C12531">
        <v>6131488</v>
      </c>
      <c r="D12531" t="s">
        <v>3</v>
      </c>
      <c r="E12531">
        <v>23</v>
      </c>
      <c r="F12531" t="s">
        <v>15289</v>
      </c>
      <c r="G12531">
        <v>2.9062182137799999E-2</v>
      </c>
    </row>
    <row r="12532" spans="1:7" x14ac:dyDescent="0.2">
      <c r="A12532" t="str">
        <f t="shared" si="1061"/>
        <v>RBM17</v>
      </c>
      <c r="B12532" t="s">
        <v>372</v>
      </c>
      <c r="C12532">
        <v>6131152</v>
      </c>
      <c r="D12532" t="s">
        <v>3</v>
      </c>
      <c r="E12532">
        <v>24</v>
      </c>
      <c r="F12532" t="s">
        <v>15290</v>
      </c>
      <c r="G12532">
        <v>0.196401768118</v>
      </c>
    </row>
    <row r="12533" spans="1:7" x14ac:dyDescent="0.2">
      <c r="A12533" t="str">
        <f t="shared" si="1061"/>
        <v>RBM17</v>
      </c>
      <c r="B12533" t="s">
        <v>372</v>
      </c>
      <c r="C12533">
        <v>6131535</v>
      </c>
      <c r="D12533" t="s">
        <v>3</v>
      </c>
      <c r="E12533">
        <v>24</v>
      </c>
      <c r="F12533" t="s">
        <v>15291</v>
      </c>
      <c r="G12533">
        <v>-1.0763603064299999E-2</v>
      </c>
    </row>
    <row r="12534" spans="1:7" x14ac:dyDescent="0.2">
      <c r="A12534" t="str">
        <f t="shared" si="1061"/>
        <v>RBM17</v>
      </c>
      <c r="B12534" t="s">
        <v>372</v>
      </c>
      <c r="C12534">
        <v>6131515</v>
      </c>
      <c r="D12534" t="s">
        <v>3</v>
      </c>
      <c r="E12534">
        <v>24</v>
      </c>
      <c r="F12534" t="s">
        <v>15292</v>
      </c>
      <c r="G12534">
        <v>6.4804783414000006E-2</v>
      </c>
    </row>
    <row r="12535" spans="1:7" x14ac:dyDescent="0.2">
      <c r="A12535" t="str">
        <f t="shared" si="1061"/>
        <v>RBM17</v>
      </c>
      <c r="B12535" t="s">
        <v>372</v>
      </c>
      <c r="C12535">
        <v>6131341</v>
      </c>
      <c r="D12535" t="s">
        <v>8</v>
      </c>
      <c r="E12535">
        <v>24</v>
      </c>
      <c r="F12535" t="s">
        <v>15293</v>
      </c>
      <c r="G12535">
        <v>0.15595603989000001</v>
      </c>
    </row>
    <row r="12536" spans="1:7" x14ac:dyDescent="0.2">
      <c r="A12536" t="str">
        <f t="shared" si="1061"/>
        <v>RBM17</v>
      </c>
      <c r="B12536" t="s">
        <v>372</v>
      </c>
      <c r="C12536">
        <v>6131322</v>
      </c>
      <c r="D12536" t="s">
        <v>8</v>
      </c>
      <c r="E12536">
        <v>24</v>
      </c>
      <c r="F12536" t="s">
        <v>15294</v>
      </c>
      <c r="G12536">
        <v>-4.1533680145000001E-2</v>
      </c>
    </row>
    <row r="12537" spans="1:7" x14ac:dyDescent="0.2">
      <c r="A12537" t="str">
        <f t="shared" si="1061"/>
        <v>RBM17</v>
      </c>
      <c r="B12537" t="s">
        <v>372</v>
      </c>
      <c r="C12537">
        <v>6131208</v>
      </c>
      <c r="D12537" t="s">
        <v>8</v>
      </c>
      <c r="E12537">
        <v>24</v>
      </c>
      <c r="F12537" t="s">
        <v>15295</v>
      </c>
      <c r="G12537">
        <v>0.73649493499300001</v>
      </c>
    </row>
    <row r="12538" spans="1:7" x14ac:dyDescent="0.2">
      <c r="A12538" t="str">
        <f t="shared" si="1061"/>
        <v>RBM17</v>
      </c>
      <c r="B12538" t="s">
        <v>372</v>
      </c>
      <c r="C12538">
        <v>6131523</v>
      </c>
      <c r="D12538" t="s">
        <v>3</v>
      </c>
      <c r="E12538">
        <v>24</v>
      </c>
      <c r="F12538" t="s">
        <v>15296</v>
      </c>
      <c r="G12538">
        <v>-0.10506570863</v>
      </c>
    </row>
    <row r="12539" spans="1:7" x14ac:dyDescent="0.2">
      <c r="A12539" t="str">
        <f t="shared" si="1061"/>
        <v>RBM17</v>
      </c>
      <c r="B12539" t="s">
        <v>372</v>
      </c>
      <c r="C12539">
        <v>6131174</v>
      </c>
      <c r="D12539" t="s">
        <v>8</v>
      </c>
      <c r="E12539">
        <v>24</v>
      </c>
      <c r="F12539" t="s">
        <v>15297</v>
      </c>
      <c r="G12539">
        <v>0.19115961348999999</v>
      </c>
    </row>
    <row r="12540" spans="1:7" x14ac:dyDescent="0.2">
      <c r="A12540" t="str">
        <f t="shared" si="1061"/>
        <v>RBM17</v>
      </c>
      <c r="B12540" t="s">
        <v>372</v>
      </c>
      <c r="C12540">
        <v>6131103</v>
      </c>
      <c r="D12540" t="s">
        <v>8</v>
      </c>
      <c r="E12540">
        <v>24</v>
      </c>
      <c r="F12540" t="s">
        <v>15298</v>
      </c>
      <c r="G12540">
        <v>9.9150893666700005E-2</v>
      </c>
    </row>
    <row r="12541" spans="1:7" x14ac:dyDescent="0.2">
      <c r="A12541" t="str">
        <f t="shared" ref="A12541:A12550" si="1062">"RBM22"</f>
        <v>RBM22</v>
      </c>
      <c r="B12541" t="s">
        <v>64</v>
      </c>
      <c r="C12541">
        <v>150080394</v>
      </c>
      <c r="D12541" t="s">
        <v>3</v>
      </c>
      <c r="E12541">
        <v>24</v>
      </c>
      <c r="F12541" t="s">
        <v>15299</v>
      </c>
      <c r="G12541">
        <v>0.54449686765100003</v>
      </c>
    </row>
    <row r="12542" spans="1:7" x14ac:dyDescent="0.2">
      <c r="A12542" t="str">
        <f t="shared" si="1062"/>
        <v>RBM22</v>
      </c>
      <c r="B12542" t="s">
        <v>64</v>
      </c>
      <c r="C12542">
        <v>150080680</v>
      </c>
      <c r="D12542" t="s">
        <v>3</v>
      </c>
      <c r="E12542">
        <v>24</v>
      </c>
      <c r="F12542" t="s">
        <v>15300</v>
      </c>
      <c r="G12542">
        <v>-1.3956267453900001E-2</v>
      </c>
    </row>
    <row r="12543" spans="1:7" x14ac:dyDescent="0.2">
      <c r="A12543" t="str">
        <f t="shared" si="1062"/>
        <v>RBM22</v>
      </c>
      <c r="B12543" t="s">
        <v>64</v>
      </c>
      <c r="C12543">
        <v>150080408</v>
      </c>
      <c r="D12543" t="s">
        <v>8</v>
      </c>
      <c r="E12543">
        <v>24</v>
      </c>
      <c r="F12543" t="s">
        <v>15301</v>
      </c>
      <c r="G12543">
        <v>0.589134910259</v>
      </c>
    </row>
    <row r="12544" spans="1:7" x14ac:dyDescent="0.2">
      <c r="A12544" t="str">
        <f t="shared" si="1062"/>
        <v>RBM22</v>
      </c>
      <c r="B12544" t="s">
        <v>64</v>
      </c>
      <c r="C12544">
        <v>150080561</v>
      </c>
      <c r="D12544" t="s">
        <v>8</v>
      </c>
      <c r="E12544">
        <v>23</v>
      </c>
      <c r="F12544" t="s">
        <v>15302</v>
      </c>
      <c r="G12544">
        <v>0.13177739217000001</v>
      </c>
    </row>
    <row r="12545" spans="1:7" x14ac:dyDescent="0.2">
      <c r="A12545" t="str">
        <f t="shared" si="1062"/>
        <v>RBM22</v>
      </c>
      <c r="B12545" t="s">
        <v>64</v>
      </c>
      <c r="C12545">
        <v>150080633</v>
      </c>
      <c r="D12545" t="s">
        <v>3</v>
      </c>
      <c r="E12545">
        <v>22</v>
      </c>
      <c r="F12545" t="s">
        <v>15303</v>
      </c>
      <c r="G12545">
        <v>8.1423088539000002E-3</v>
      </c>
    </row>
    <row r="12546" spans="1:7" x14ac:dyDescent="0.2">
      <c r="A12546" t="str">
        <f t="shared" si="1062"/>
        <v>RBM22</v>
      </c>
      <c r="B12546" t="s">
        <v>64</v>
      </c>
      <c r="C12546">
        <v>150080661</v>
      </c>
      <c r="D12546" t="s">
        <v>8</v>
      </c>
      <c r="E12546">
        <v>23</v>
      </c>
      <c r="F12546" t="s">
        <v>15304</v>
      </c>
      <c r="G12546">
        <v>6.8800064332699999E-3</v>
      </c>
    </row>
    <row r="12547" spans="1:7" x14ac:dyDescent="0.2">
      <c r="A12547" t="str">
        <f t="shared" si="1062"/>
        <v>RBM22</v>
      </c>
      <c r="B12547" t="s">
        <v>64</v>
      </c>
      <c r="C12547">
        <v>150080606</v>
      </c>
      <c r="D12547" t="s">
        <v>3</v>
      </c>
      <c r="E12547">
        <v>23</v>
      </c>
      <c r="F12547" t="s">
        <v>15305</v>
      </c>
      <c r="G12547">
        <v>7.8470017781500007E-2</v>
      </c>
    </row>
    <row r="12548" spans="1:7" x14ac:dyDescent="0.2">
      <c r="A12548" t="str">
        <f t="shared" si="1062"/>
        <v>RBM22</v>
      </c>
      <c r="B12548" t="s">
        <v>64</v>
      </c>
      <c r="C12548">
        <v>150080640</v>
      </c>
      <c r="D12548" t="s">
        <v>8</v>
      </c>
      <c r="E12548">
        <v>23</v>
      </c>
      <c r="F12548" t="s">
        <v>15306</v>
      </c>
      <c r="G12548">
        <v>0.47945453660100001</v>
      </c>
    </row>
    <row r="12549" spans="1:7" x14ac:dyDescent="0.2">
      <c r="A12549" t="str">
        <f t="shared" si="1062"/>
        <v>RBM22</v>
      </c>
      <c r="B12549" t="s">
        <v>64</v>
      </c>
      <c r="C12549">
        <v>150080593</v>
      </c>
      <c r="D12549" t="s">
        <v>8</v>
      </c>
      <c r="E12549">
        <v>24</v>
      </c>
      <c r="F12549" t="s">
        <v>15307</v>
      </c>
      <c r="G12549">
        <v>0.92672820017299995</v>
      </c>
    </row>
    <row r="12550" spans="1:7" x14ac:dyDescent="0.2">
      <c r="A12550" t="str">
        <f t="shared" si="1062"/>
        <v>RBM22</v>
      </c>
      <c r="B12550" t="s">
        <v>64</v>
      </c>
      <c r="C12550">
        <v>150080586</v>
      </c>
      <c r="D12550" t="s">
        <v>8</v>
      </c>
      <c r="E12550">
        <v>23</v>
      </c>
      <c r="F12550" t="s">
        <v>15308</v>
      </c>
      <c r="G12550">
        <v>1.48413688957</v>
      </c>
    </row>
    <row r="12551" spans="1:7" x14ac:dyDescent="0.2">
      <c r="A12551" t="str">
        <f t="shared" ref="A12551:A12560" si="1063">"RBM25"</f>
        <v>RBM25</v>
      </c>
      <c r="B12551" t="s">
        <v>86</v>
      </c>
      <c r="C12551">
        <v>73525283</v>
      </c>
      <c r="D12551" t="s">
        <v>3</v>
      </c>
      <c r="E12551">
        <v>23</v>
      </c>
      <c r="F12551" t="s">
        <v>15309</v>
      </c>
      <c r="G12551">
        <v>1.70941995238</v>
      </c>
    </row>
    <row r="12552" spans="1:7" x14ac:dyDescent="0.2">
      <c r="A12552" t="str">
        <f t="shared" si="1063"/>
        <v>RBM25</v>
      </c>
      <c r="B12552" t="s">
        <v>86</v>
      </c>
      <c r="C12552">
        <v>73525258</v>
      </c>
      <c r="D12552" t="s">
        <v>3</v>
      </c>
      <c r="E12552">
        <v>23</v>
      </c>
      <c r="F12552" t="s">
        <v>15310</v>
      </c>
      <c r="G12552">
        <v>7.6024525816200006E-2</v>
      </c>
    </row>
    <row r="12553" spans="1:7" x14ac:dyDescent="0.2">
      <c r="A12553" t="str">
        <f t="shared" si="1063"/>
        <v>RBM25</v>
      </c>
      <c r="B12553" t="s">
        <v>86</v>
      </c>
      <c r="C12553">
        <v>73525389</v>
      </c>
      <c r="D12553" t="s">
        <v>8</v>
      </c>
      <c r="E12553">
        <v>22</v>
      </c>
      <c r="F12553" t="s">
        <v>15311</v>
      </c>
      <c r="G12553">
        <v>7.3433002090499994E-2</v>
      </c>
    </row>
    <row r="12554" spans="1:7" x14ac:dyDescent="0.2">
      <c r="A12554" t="str">
        <f t="shared" si="1063"/>
        <v>RBM25</v>
      </c>
      <c r="B12554" t="s">
        <v>86</v>
      </c>
      <c r="C12554">
        <v>73525413</v>
      </c>
      <c r="D12554" t="s">
        <v>8</v>
      </c>
      <c r="E12554">
        <v>22</v>
      </c>
      <c r="F12554" t="s">
        <v>15312</v>
      </c>
      <c r="G12554">
        <v>2.5703204781100001E-2</v>
      </c>
    </row>
    <row r="12555" spans="1:7" x14ac:dyDescent="0.2">
      <c r="A12555" t="str">
        <f t="shared" si="1063"/>
        <v>RBM25</v>
      </c>
      <c r="B12555" t="s">
        <v>86</v>
      </c>
      <c r="C12555">
        <v>73525316</v>
      </c>
      <c r="D12555" t="s">
        <v>3</v>
      </c>
      <c r="E12555">
        <v>24</v>
      </c>
      <c r="F12555" t="s">
        <v>15313</v>
      </c>
      <c r="G12555">
        <v>5.9786229021999999E-3</v>
      </c>
    </row>
    <row r="12556" spans="1:7" x14ac:dyDescent="0.2">
      <c r="A12556" t="str">
        <f t="shared" si="1063"/>
        <v>RBM25</v>
      </c>
      <c r="B12556" t="s">
        <v>86</v>
      </c>
      <c r="C12556">
        <v>73525373</v>
      </c>
      <c r="D12556" t="s">
        <v>3</v>
      </c>
      <c r="E12556">
        <v>24</v>
      </c>
      <c r="F12556" t="s">
        <v>15314</v>
      </c>
      <c r="G12556">
        <v>1.91283636928E-3</v>
      </c>
    </row>
    <row r="12557" spans="1:7" x14ac:dyDescent="0.2">
      <c r="A12557" t="str">
        <f t="shared" si="1063"/>
        <v>RBM25</v>
      </c>
      <c r="B12557" t="s">
        <v>86</v>
      </c>
      <c r="C12557">
        <v>73525296</v>
      </c>
      <c r="D12557" t="s">
        <v>8</v>
      </c>
      <c r="E12557">
        <v>24</v>
      </c>
      <c r="F12557" t="s">
        <v>15315</v>
      </c>
      <c r="G12557">
        <v>0.52047270138000001</v>
      </c>
    </row>
    <row r="12558" spans="1:7" x14ac:dyDescent="0.2">
      <c r="A12558" t="str">
        <f t="shared" si="1063"/>
        <v>RBM25</v>
      </c>
      <c r="B12558" t="s">
        <v>86</v>
      </c>
      <c r="C12558">
        <v>73525369</v>
      </c>
      <c r="D12558" t="s">
        <v>8</v>
      </c>
      <c r="E12558">
        <v>22</v>
      </c>
      <c r="F12558" t="s">
        <v>15316</v>
      </c>
      <c r="G12558">
        <v>4.3935129205900002E-2</v>
      </c>
    </row>
    <row r="12559" spans="1:7" x14ac:dyDescent="0.2">
      <c r="A12559" t="str">
        <f t="shared" si="1063"/>
        <v>RBM25</v>
      </c>
      <c r="B12559" t="s">
        <v>86</v>
      </c>
      <c r="C12559">
        <v>73525210</v>
      </c>
      <c r="D12559" t="s">
        <v>3</v>
      </c>
      <c r="E12559">
        <v>24</v>
      </c>
      <c r="F12559" t="s">
        <v>15317</v>
      </c>
      <c r="G12559">
        <v>4.6468953511300003E-2</v>
      </c>
    </row>
    <row r="12560" spans="1:7" x14ac:dyDescent="0.2">
      <c r="A12560" t="str">
        <f t="shared" si="1063"/>
        <v>RBM25</v>
      </c>
      <c r="B12560" t="s">
        <v>86</v>
      </c>
      <c r="C12560">
        <v>73525244</v>
      </c>
      <c r="D12560" t="s">
        <v>3</v>
      </c>
      <c r="E12560">
        <v>25</v>
      </c>
      <c r="F12560" t="s">
        <v>15318</v>
      </c>
      <c r="G12560">
        <v>0.77010734624499999</v>
      </c>
    </row>
    <row r="12561" spans="1:7" x14ac:dyDescent="0.2">
      <c r="A12561" t="str">
        <f t="shared" ref="A12561:A12570" si="1064">"RBM28"</f>
        <v>RBM28</v>
      </c>
      <c r="B12561" t="s">
        <v>2</v>
      </c>
      <c r="C12561">
        <v>127983822</v>
      </c>
      <c r="D12561" t="s">
        <v>3</v>
      </c>
      <c r="E12561">
        <v>23</v>
      </c>
      <c r="F12561" t="s">
        <v>15319</v>
      </c>
      <c r="G12561">
        <v>9.8878232169899993E-2</v>
      </c>
    </row>
    <row r="12562" spans="1:7" x14ac:dyDescent="0.2">
      <c r="A12562" t="str">
        <f t="shared" si="1064"/>
        <v>RBM28</v>
      </c>
      <c r="B12562" t="s">
        <v>2</v>
      </c>
      <c r="C12562">
        <v>127983702</v>
      </c>
      <c r="D12562" t="s">
        <v>3</v>
      </c>
      <c r="E12562">
        <v>24</v>
      </c>
      <c r="F12562" t="s">
        <v>15320</v>
      </c>
      <c r="G12562">
        <v>2.7226352000399998E-2</v>
      </c>
    </row>
    <row r="12563" spans="1:7" x14ac:dyDescent="0.2">
      <c r="A12563" t="str">
        <f t="shared" si="1064"/>
        <v>RBM28</v>
      </c>
      <c r="B12563" t="s">
        <v>2</v>
      </c>
      <c r="C12563">
        <v>127983741</v>
      </c>
      <c r="D12563" t="s">
        <v>3</v>
      </c>
      <c r="E12563">
        <v>24</v>
      </c>
      <c r="F12563" t="s">
        <v>15321</v>
      </c>
      <c r="G12563">
        <v>0.73792950232099996</v>
      </c>
    </row>
    <row r="12564" spans="1:7" x14ac:dyDescent="0.2">
      <c r="A12564" t="str">
        <f t="shared" si="1064"/>
        <v>RBM28</v>
      </c>
      <c r="B12564" t="s">
        <v>2</v>
      </c>
      <c r="C12564">
        <v>127983859</v>
      </c>
      <c r="D12564" t="s">
        <v>3</v>
      </c>
      <c r="E12564">
        <v>24</v>
      </c>
      <c r="F12564" t="s">
        <v>15322</v>
      </c>
      <c r="G12564">
        <v>9.9197941470699994E-3</v>
      </c>
    </row>
    <row r="12565" spans="1:7" x14ac:dyDescent="0.2">
      <c r="A12565" t="str">
        <f t="shared" si="1064"/>
        <v>RBM28</v>
      </c>
      <c r="B12565" t="s">
        <v>2</v>
      </c>
      <c r="C12565">
        <v>127983814</v>
      </c>
      <c r="D12565" t="s">
        <v>8</v>
      </c>
      <c r="E12565">
        <v>23</v>
      </c>
      <c r="F12565" t="s">
        <v>15323</v>
      </c>
      <c r="G12565">
        <v>0.71279912053200001</v>
      </c>
    </row>
    <row r="12566" spans="1:7" x14ac:dyDescent="0.2">
      <c r="A12566" t="str">
        <f t="shared" si="1064"/>
        <v>RBM28</v>
      </c>
      <c r="B12566" t="s">
        <v>2</v>
      </c>
      <c r="C12566">
        <v>127983855</v>
      </c>
      <c r="D12566" t="s">
        <v>8</v>
      </c>
      <c r="E12566">
        <v>24</v>
      </c>
      <c r="F12566" t="s">
        <v>15324</v>
      </c>
      <c r="G12566">
        <v>1.2565575632499999</v>
      </c>
    </row>
    <row r="12567" spans="1:7" x14ac:dyDescent="0.2">
      <c r="A12567" t="str">
        <f t="shared" si="1064"/>
        <v>RBM28</v>
      </c>
      <c r="B12567" t="s">
        <v>2</v>
      </c>
      <c r="C12567">
        <v>127983890</v>
      </c>
      <c r="D12567" t="s">
        <v>8</v>
      </c>
      <c r="E12567">
        <v>24</v>
      </c>
      <c r="F12567" t="s">
        <v>15325</v>
      </c>
      <c r="G12567">
        <v>0.94836814938000003</v>
      </c>
    </row>
    <row r="12568" spans="1:7" x14ac:dyDescent="0.2">
      <c r="A12568" t="str">
        <f t="shared" si="1064"/>
        <v>RBM28</v>
      </c>
      <c r="B12568" t="s">
        <v>2</v>
      </c>
      <c r="C12568">
        <v>127983916</v>
      </c>
      <c r="D12568" t="s">
        <v>8</v>
      </c>
      <c r="E12568">
        <v>24</v>
      </c>
      <c r="F12568" t="s">
        <v>15326</v>
      </c>
      <c r="G12568">
        <v>0.79507428737399999</v>
      </c>
    </row>
    <row r="12569" spans="1:7" x14ac:dyDescent="0.2">
      <c r="A12569" t="str">
        <f t="shared" si="1064"/>
        <v>RBM28</v>
      </c>
      <c r="B12569" t="s">
        <v>2</v>
      </c>
      <c r="C12569">
        <v>127983679</v>
      </c>
      <c r="D12569" t="s">
        <v>3</v>
      </c>
      <c r="E12569">
        <v>24</v>
      </c>
      <c r="F12569" t="s">
        <v>15327</v>
      </c>
      <c r="G12569">
        <v>0.52572178106099998</v>
      </c>
    </row>
    <row r="12570" spans="1:7" x14ac:dyDescent="0.2">
      <c r="A12570" t="str">
        <f t="shared" si="1064"/>
        <v>RBM28</v>
      </c>
      <c r="B12570" t="s">
        <v>2</v>
      </c>
      <c r="C12570">
        <v>127983833</v>
      </c>
      <c r="D12570" t="s">
        <v>8</v>
      </c>
      <c r="E12570">
        <v>24</v>
      </c>
      <c r="F12570" t="s">
        <v>15328</v>
      </c>
      <c r="G12570">
        <v>0.64851145724600001</v>
      </c>
    </row>
    <row r="12571" spans="1:7" x14ac:dyDescent="0.2">
      <c r="A12571" t="str">
        <f t="shared" ref="A12571:A12595" si="1065">"RBM4"</f>
        <v>RBM4</v>
      </c>
      <c r="B12571" t="s">
        <v>291</v>
      </c>
      <c r="C12571">
        <v>66406679</v>
      </c>
      <c r="D12571" t="s">
        <v>3</v>
      </c>
      <c r="E12571">
        <v>23</v>
      </c>
      <c r="F12571" t="s">
        <v>15329</v>
      </c>
      <c r="G12571">
        <v>0.76953869056599999</v>
      </c>
    </row>
    <row r="12572" spans="1:7" x14ac:dyDescent="0.2">
      <c r="A12572" t="str">
        <f t="shared" si="1065"/>
        <v>RBM4</v>
      </c>
      <c r="B12572" t="s">
        <v>291</v>
      </c>
      <c r="C12572">
        <v>66406319</v>
      </c>
      <c r="D12572" t="s">
        <v>3</v>
      </c>
      <c r="E12572">
        <v>24</v>
      </c>
      <c r="F12572" t="s">
        <v>15330</v>
      </c>
      <c r="G12572">
        <v>0.991513885634</v>
      </c>
    </row>
    <row r="12573" spans="1:7" x14ac:dyDescent="0.2">
      <c r="A12573" t="str">
        <f t="shared" si="1065"/>
        <v>RBM4</v>
      </c>
      <c r="B12573" t="s">
        <v>291</v>
      </c>
      <c r="C12573">
        <v>66384360</v>
      </c>
      <c r="D12573" t="s">
        <v>8</v>
      </c>
      <c r="E12573">
        <v>24</v>
      </c>
      <c r="F12573" t="s">
        <v>15331</v>
      </c>
      <c r="G12573">
        <v>6.1455770425799999E-2</v>
      </c>
    </row>
    <row r="12574" spans="1:7" x14ac:dyDescent="0.2">
      <c r="A12574" t="str">
        <f t="shared" si="1065"/>
        <v>RBM4</v>
      </c>
      <c r="B12574" t="s">
        <v>291</v>
      </c>
      <c r="C12574">
        <v>66384392</v>
      </c>
      <c r="D12574" t="s">
        <v>8</v>
      </c>
      <c r="E12574">
        <v>26</v>
      </c>
      <c r="F12574" t="s">
        <v>15332</v>
      </c>
      <c r="G12574">
        <v>-0.25853067440499999</v>
      </c>
    </row>
    <row r="12575" spans="1:7" x14ac:dyDescent="0.2">
      <c r="A12575" t="str">
        <f t="shared" si="1065"/>
        <v>RBM4</v>
      </c>
      <c r="B12575" t="s">
        <v>291</v>
      </c>
      <c r="C12575">
        <v>66384395</v>
      </c>
      <c r="D12575" t="s">
        <v>8</v>
      </c>
      <c r="E12575">
        <v>24</v>
      </c>
      <c r="F12575" t="s">
        <v>15333</v>
      </c>
      <c r="G12575">
        <v>-0.14205339806299999</v>
      </c>
    </row>
    <row r="12576" spans="1:7" x14ac:dyDescent="0.2">
      <c r="A12576" t="str">
        <f t="shared" si="1065"/>
        <v>RBM4</v>
      </c>
      <c r="B12576" t="s">
        <v>291</v>
      </c>
      <c r="C12576">
        <v>66406116</v>
      </c>
      <c r="D12576" t="s">
        <v>8</v>
      </c>
      <c r="E12576">
        <v>22</v>
      </c>
      <c r="F12576" t="s">
        <v>15334</v>
      </c>
      <c r="G12576">
        <v>0.34221722001499999</v>
      </c>
    </row>
    <row r="12577" spans="1:7" x14ac:dyDescent="0.2">
      <c r="A12577" t="str">
        <f t="shared" si="1065"/>
        <v>RBM4</v>
      </c>
      <c r="B12577" t="s">
        <v>291</v>
      </c>
      <c r="C12577">
        <v>66406196</v>
      </c>
      <c r="D12577" t="s">
        <v>8</v>
      </c>
      <c r="E12577">
        <v>24</v>
      </c>
      <c r="F12577" t="s">
        <v>15335</v>
      </c>
      <c r="G12577">
        <v>0.41000231675900001</v>
      </c>
    </row>
    <row r="12578" spans="1:7" x14ac:dyDescent="0.2">
      <c r="A12578" t="str">
        <f t="shared" si="1065"/>
        <v>RBM4</v>
      </c>
      <c r="B12578" t="s">
        <v>291</v>
      </c>
      <c r="C12578">
        <v>66406354</v>
      </c>
      <c r="D12578" t="s">
        <v>8</v>
      </c>
      <c r="E12578">
        <v>22</v>
      </c>
      <c r="F12578" t="s">
        <v>15336</v>
      </c>
      <c r="G12578">
        <v>0.60255863198799997</v>
      </c>
    </row>
    <row r="12579" spans="1:7" x14ac:dyDescent="0.2">
      <c r="A12579" t="str">
        <f t="shared" si="1065"/>
        <v>RBM4</v>
      </c>
      <c r="B12579" t="s">
        <v>291</v>
      </c>
      <c r="C12579">
        <v>66406456</v>
      </c>
      <c r="D12579" t="s">
        <v>8</v>
      </c>
      <c r="E12579">
        <v>23</v>
      </c>
      <c r="F12579" t="s">
        <v>15337</v>
      </c>
      <c r="G12579">
        <v>-0.14171459715500001</v>
      </c>
    </row>
    <row r="12580" spans="1:7" x14ac:dyDescent="0.2">
      <c r="A12580" t="str">
        <f t="shared" si="1065"/>
        <v>RBM4</v>
      </c>
      <c r="B12580" t="s">
        <v>291</v>
      </c>
      <c r="C12580">
        <v>66406600</v>
      </c>
      <c r="D12580" t="s">
        <v>8</v>
      </c>
      <c r="E12580">
        <v>22</v>
      </c>
      <c r="F12580" t="s">
        <v>15338</v>
      </c>
      <c r="G12580">
        <v>0.68554621151799999</v>
      </c>
    </row>
    <row r="12581" spans="1:7" x14ac:dyDescent="0.2">
      <c r="A12581" t="str">
        <f t="shared" si="1065"/>
        <v>RBM4</v>
      </c>
      <c r="B12581" t="s">
        <v>291</v>
      </c>
      <c r="C12581">
        <v>66406126</v>
      </c>
      <c r="D12581" t="s">
        <v>3</v>
      </c>
      <c r="E12581">
        <v>24</v>
      </c>
      <c r="F12581" t="s">
        <v>15339</v>
      </c>
      <c r="G12581">
        <v>0.453453498126</v>
      </c>
    </row>
    <row r="12582" spans="1:7" x14ac:dyDescent="0.2">
      <c r="A12582" t="str">
        <f t="shared" si="1065"/>
        <v>RBM4</v>
      </c>
      <c r="B12582" t="s">
        <v>291</v>
      </c>
      <c r="C12582">
        <v>66406324</v>
      </c>
      <c r="D12582" t="s">
        <v>3</v>
      </c>
      <c r="E12582">
        <v>22</v>
      </c>
      <c r="F12582" t="s">
        <v>15340</v>
      </c>
      <c r="G12582">
        <v>1.1214233580499999</v>
      </c>
    </row>
    <row r="12583" spans="1:7" x14ac:dyDescent="0.2">
      <c r="A12583" t="str">
        <f t="shared" si="1065"/>
        <v>RBM4</v>
      </c>
      <c r="B12583" t="s">
        <v>291</v>
      </c>
      <c r="C12583">
        <v>66406106</v>
      </c>
      <c r="D12583" t="s">
        <v>3</v>
      </c>
      <c r="E12583">
        <v>22</v>
      </c>
      <c r="F12583" t="s">
        <v>15341</v>
      </c>
      <c r="G12583">
        <v>0.18556176090099999</v>
      </c>
    </row>
    <row r="12584" spans="1:7" x14ac:dyDescent="0.2">
      <c r="A12584" t="str">
        <f t="shared" si="1065"/>
        <v>RBM4</v>
      </c>
      <c r="B12584" t="s">
        <v>291</v>
      </c>
      <c r="C12584">
        <v>66406349</v>
      </c>
      <c r="D12584" t="s">
        <v>3</v>
      </c>
      <c r="E12584">
        <v>22</v>
      </c>
      <c r="F12584" t="s">
        <v>15342</v>
      </c>
      <c r="G12584">
        <v>0.88706275631300002</v>
      </c>
    </row>
    <row r="12585" spans="1:7" x14ac:dyDescent="0.2">
      <c r="A12585" t="str">
        <f t="shared" si="1065"/>
        <v>RBM4</v>
      </c>
      <c r="B12585" t="s">
        <v>291</v>
      </c>
      <c r="C12585">
        <v>66406101</v>
      </c>
      <c r="D12585" t="s">
        <v>3</v>
      </c>
      <c r="E12585">
        <v>24</v>
      </c>
      <c r="F12585" t="s">
        <v>15343</v>
      </c>
      <c r="G12585">
        <v>0.47627398189999998</v>
      </c>
    </row>
    <row r="12586" spans="1:7" x14ac:dyDescent="0.2">
      <c r="A12586" t="str">
        <f t="shared" si="1065"/>
        <v>RBM4</v>
      </c>
      <c r="B12586" t="s">
        <v>291</v>
      </c>
      <c r="C12586">
        <v>66406384</v>
      </c>
      <c r="D12586" t="s">
        <v>3</v>
      </c>
      <c r="E12586">
        <v>24</v>
      </c>
      <c r="F12586" t="s">
        <v>15344</v>
      </c>
      <c r="G12586">
        <v>-0.51395205727899995</v>
      </c>
    </row>
    <row r="12587" spans="1:7" x14ac:dyDescent="0.2">
      <c r="A12587" t="str">
        <f t="shared" si="1065"/>
        <v>RBM4</v>
      </c>
      <c r="B12587" t="s">
        <v>291</v>
      </c>
      <c r="C12587">
        <v>66406396</v>
      </c>
      <c r="D12587" t="s">
        <v>3</v>
      </c>
      <c r="E12587">
        <v>26</v>
      </c>
      <c r="F12587" t="s">
        <v>15345</v>
      </c>
      <c r="G12587">
        <v>0.38612631417900001</v>
      </c>
    </row>
    <row r="12588" spans="1:7" x14ac:dyDescent="0.2">
      <c r="A12588" t="str">
        <f t="shared" si="1065"/>
        <v>RBM4</v>
      </c>
      <c r="B12588" t="s">
        <v>291</v>
      </c>
      <c r="C12588">
        <v>66406379</v>
      </c>
      <c r="D12588" t="s">
        <v>3</v>
      </c>
      <c r="E12588">
        <v>28</v>
      </c>
      <c r="F12588" t="s">
        <v>15346</v>
      </c>
      <c r="G12588">
        <v>-0.26441699393700002</v>
      </c>
    </row>
    <row r="12589" spans="1:7" x14ac:dyDescent="0.2">
      <c r="A12589" t="str">
        <f t="shared" si="1065"/>
        <v>RBM4</v>
      </c>
      <c r="B12589" t="s">
        <v>291</v>
      </c>
      <c r="C12589">
        <v>66406338</v>
      </c>
      <c r="D12589" t="s">
        <v>3</v>
      </c>
      <c r="E12589">
        <v>23</v>
      </c>
      <c r="F12589" t="s">
        <v>15347</v>
      </c>
      <c r="G12589">
        <v>0.46850212400000002</v>
      </c>
    </row>
    <row r="12590" spans="1:7" x14ac:dyDescent="0.2">
      <c r="A12590" t="str">
        <f t="shared" si="1065"/>
        <v>RBM4</v>
      </c>
      <c r="B12590" t="s">
        <v>291</v>
      </c>
      <c r="C12590">
        <v>66406406</v>
      </c>
      <c r="D12590" t="s">
        <v>3</v>
      </c>
      <c r="E12590">
        <v>26</v>
      </c>
      <c r="F12590" t="s">
        <v>15348</v>
      </c>
      <c r="G12590">
        <v>0.114494169795</v>
      </c>
    </row>
    <row r="12591" spans="1:7" x14ac:dyDescent="0.2">
      <c r="A12591" t="str">
        <f t="shared" si="1065"/>
        <v>RBM4</v>
      </c>
      <c r="B12591" t="s">
        <v>291</v>
      </c>
      <c r="C12591">
        <v>66406459</v>
      </c>
      <c r="D12591" t="s">
        <v>3</v>
      </c>
      <c r="E12591">
        <v>24</v>
      </c>
      <c r="F12591" t="s">
        <v>15349</v>
      </c>
      <c r="G12591">
        <v>0.29978626555799998</v>
      </c>
    </row>
    <row r="12592" spans="1:7" x14ac:dyDescent="0.2">
      <c r="A12592" t="str">
        <f t="shared" si="1065"/>
        <v>RBM4</v>
      </c>
      <c r="B12592" t="s">
        <v>291</v>
      </c>
      <c r="C12592">
        <v>66406619</v>
      </c>
      <c r="D12592" t="s">
        <v>3</v>
      </c>
      <c r="E12592">
        <v>23</v>
      </c>
      <c r="F12592" t="s">
        <v>15350</v>
      </c>
      <c r="G12592">
        <v>0.63353001085399996</v>
      </c>
    </row>
    <row r="12593" spans="1:7" x14ac:dyDescent="0.2">
      <c r="A12593" t="str">
        <f t="shared" si="1065"/>
        <v>RBM4</v>
      </c>
      <c r="B12593" t="s">
        <v>291</v>
      </c>
      <c r="C12593">
        <v>66384351</v>
      </c>
      <c r="D12593" t="s">
        <v>3</v>
      </c>
      <c r="E12593">
        <v>24</v>
      </c>
      <c r="F12593" t="s">
        <v>15351</v>
      </c>
      <c r="G12593">
        <v>0.19523147653100001</v>
      </c>
    </row>
    <row r="12594" spans="1:7" x14ac:dyDescent="0.2">
      <c r="A12594" t="str">
        <f t="shared" si="1065"/>
        <v>RBM4</v>
      </c>
      <c r="B12594" t="s">
        <v>291</v>
      </c>
      <c r="C12594">
        <v>66384342</v>
      </c>
      <c r="D12594" t="s">
        <v>3</v>
      </c>
      <c r="E12594">
        <v>23</v>
      </c>
      <c r="F12594" t="s">
        <v>15352</v>
      </c>
      <c r="G12594">
        <v>9.5794651204899994E-2</v>
      </c>
    </row>
    <row r="12595" spans="1:7" x14ac:dyDescent="0.2">
      <c r="A12595" t="str">
        <f t="shared" si="1065"/>
        <v>RBM4</v>
      </c>
      <c r="B12595" t="s">
        <v>291</v>
      </c>
      <c r="C12595">
        <v>66406369</v>
      </c>
      <c r="D12595" t="s">
        <v>3</v>
      </c>
      <c r="E12595">
        <v>26</v>
      </c>
      <c r="F12595" t="s">
        <v>15353</v>
      </c>
      <c r="G12595">
        <v>3.7874969465300001E-2</v>
      </c>
    </row>
    <row r="12596" spans="1:7" x14ac:dyDescent="0.2">
      <c r="A12596" t="str">
        <f t="shared" ref="A12596:A12605" si="1066">"RBM42"</f>
        <v>RBM42</v>
      </c>
      <c r="B12596" t="s">
        <v>245</v>
      </c>
      <c r="C12596">
        <v>36120188</v>
      </c>
      <c r="D12596" t="s">
        <v>8</v>
      </c>
      <c r="E12596">
        <v>23</v>
      </c>
      <c r="F12596" t="s">
        <v>15354</v>
      </c>
      <c r="G12596">
        <v>0.365197640529</v>
      </c>
    </row>
    <row r="12597" spans="1:7" x14ac:dyDescent="0.2">
      <c r="A12597" t="str">
        <f t="shared" si="1066"/>
        <v>RBM42</v>
      </c>
      <c r="B12597" t="s">
        <v>245</v>
      </c>
      <c r="C12597">
        <v>36120063</v>
      </c>
      <c r="D12597" t="s">
        <v>8</v>
      </c>
      <c r="E12597">
        <v>24</v>
      </c>
      <c r="F12597" t="s">
        <v>15355</v>
      </c>
      <c r="G12597">
        <v>2.2428251288500001E-2</v>
      </c>
    </row>
    <row r="12598" spans="1:7" x14ac:dyDescent="0.2">
      <c r="A12598" t="str">
        <f t="shared" si="1066"/>
        <v>RBM42</v>
      </c>
      <c r="B12598" t="s">
        <v>245</v>
      </c>
      <c r="C12598">
        <v>36119982</v>
      </c>
      <c r="D12598" t="s">
        <v>8</v>
      </c>
      <c r="E12598">
        <v>24</v>
      </c>
      <c r="F12598" t="s">
        <v>15356</v>
      </c>
      <c r="G12598">
        <v>1.3906787061999999</v>
      </c>
    </row>
    <row r="12599" spans="1:7" x14ac:dyDescent="0.2">
      <c r="A12599" t="str">
        <f t="shared" si="1066"/>
        <v>RBM42</v>
      </c>
      <c r="B12599" t="s">
        <v>245</v>
      </c>
      <c r="C12599">
        <v>36119972</v>
      </c>
      <c r="D12599" t="s">
        <v>8</v>
      </c>
      <c r="E12599">
        <v>23</v>
      </c>
      <c r="F12599" t="s">
        <v>15357</v>
      </c>
      <c r="G12599">
        <v>0.86227843381400004</v>
      </c>
    </row>
    <row r="12600" spans="1:7" x14ac:dyDescent="0.2">
      <c r="A12600" t="str">
        <f t="shared" si="1066"/>
        <v>RBM42</v>
      </c>
      <c r="B12600" t="s">
        <v>245</v>
      </c>
      <c r="C12600">
        <v>36119960</v>
      </c>
      <c r="D12600" t="s">
        <v>8</v>
      </c>
      <c r="E12600">
        <v>24</v>
      </c>
      <c r="F12600" t="s">
        <v>15358</v>
      </c>
      <c r="G12600">
        <v>3.2418904928800001E-2</v>
      </c>
    </row>
    <row r="12601" spans="1:7" x14ac:dyDescent="0.2">
      <c r="A12601" t="str">
        <f t="shared" si="1066"/>
        <v>RBM42</v>
      </c>
      <c r="B12601" t="s">
        <v>245</v>
      </c>
      <c r="C12601">
        <v>36120223</v>
      </c>
      <c r="D12601" t="s">
        <v>3</v>
      </c>
      <c r="E12601">
        <v>24</v>
      </c>
      <c r="F12601" t="s">
        <v>15359</v>
      </c>
      <c r="G12601">
        <v>0.20622325207600001</v>
      </c>
    </row>
    <row r="12602" spans="1:7" x14ac:dyDescent="0.2">
      <c r="A12602" t="str">
        <f t="shared" si="1066"/>
        <v>RBM42</v>
      </c>
      <c r="B12602" t="s">
        <v>245</v>
      </c>
      <c r="C12602">
        <v>36119968</v>
      </c>
      <c r="D12602" t="s">
        <v>3</v>
      </c>
      <c r="E12602">
        <v>24</v>
      </c>
      <c r="F12602" t="s">
        <v>15360</v>
      </c>
      <c r="G12602">
        <v>0.74704285998499997</v>
      </c>
    </row>
    <row r="12603" spans="1:7" x14ac:dyDescent="0.2">
      <c r="A12603" t="str">
        <f t="shared" si="1066"/>
        <v>RBM42</v>
      </c>
      <c r="B12603" t="s">
        <v>245</v>
      </c>
      <c r="C12603">
        <v>36119903</v>
      </c>
      <c r="D12603" t="s">
        <v>3</v>
      </c>
      <c r="E12603">
        <v>23</v>
      </c>
      <c r="F12603" t="s">
        <v>15361</v>
      </c>
      <c r="G12603">
        <v>0.235947863664</v>
      </c>
    </row>
    <row r="12604" spans="1:7" x14ac:dyDescent="0.2">
      <c r="A12604" t="str">
        <f t="shared" si="1066"/>
        <v>RBM42</v>
      </c>
      <c r="B12604" t="s">
        <v>245</v>
      </c>
      <c r="C12604">
        <v>36120089</v>
      </c>
      <c r="D12604" t="s">
        <v>8</v>
      </c>
      <c r="E12604">
        <v>24</v>
      </c>
      <c r="F12604" t="s">
        <v>15362</v>
      </c>
      <c r="G12604">
        <v>0.14136347055699999</v>
      </c>
    </row>
    <row r="12605" spans="1:7" x14ac:dyDescent="0.2">
      <c r="A12605" t="str">
        <f t="shared" si="1066"/>
        <v>RBM42</v>
      </c>
      <c r="B12605" t="s">
        <v>245</v>
      </c>
      <c r="C12605">
        <v>36120125</v>
      </c>
      <c r="D12605" t="s">
        <v>8</v>
      </c>
      <c r="E12605">
        <v>23</v>
      </c>
      <c r="F12605" t="s">
        <v>15363</v>
      </c>
      <c r="G12605">
        <v>3.1970232011299997E-2</v>
      </c>
    </row>
    <row r="12606" spans="1:7" x14ac:dyDescent="0.2">
      <c r="A12606" t="str">
        <f t="shared" ref="A12606:A12615" si="1067">"RBM48"</f>
        <v>RBM48</v>
      </c>
      <c r="B12606" t="s">
        <v>2</v>
      </c>
      <c r="C12606">
        <v>92158266</v>
      </c>
      <c r="D12606" t="s">
        <v>3</v>
      </c>
      <c r="E12606">
        <v>23</v>
      </c>
      <c r="F12606" t="s">
        <v>15364</v>
      </c>
      <c r="G12606">
        <v>0.17227712397600001</v>
      </c>
    </row>
    <row r="12607" spans="1:7" x14ac:dyDescent="0.2">
      <c r="A12607" t="str">
        <f t="shared" si="1067"/>
        <v>RBM48</v>
      </c>
      <c r="B12607" t="s">
        <v>2</v>
      </c>
      <c r="C12607">
        <v>92158214</v>
      </c>
      <c r="D12607" t="s">
        <v>8</v>
      </c>
      <c r="E12607">
        <v>25</v>
      </c>
      <c r="F12607" t="s">
        <v>15365</v>
      </c>
      <c r="G12607">
        <v>8.0393200984300001E-2</v>
      </c>
    </row>
    <row r="12608" spans="1:7" x14ac:dyDescent="0.2">
      <c r="A12608" t="str">
        <f t="shared" si="1067"/>
        <v>RBM48</v>
      </c>
      <c r="B12608" t="s">
        <v>2</v>
      </c>
      <c r="C12608">
        <v>92158145</v>
      </c>
      <c r="D12608" t="s">
        <v>8</v>
      </c>
      <c r="E12608">
        <v>24</v>
      </c>
      <c r="F12608" t="s">
        <v>15366</v>
      </c>
      <c r="G12608">
        <v>0.34290237645400001</v>
      </c>
    </row>
    <row r="12609" spans="1:7" x14ac:dyDescent="0.2">
      <c r="A12609" t="str">
        <f t="shared" si="1067"/>
        <v>RBM48</v>
      </c>
      <c r="B12609" t="s">
        <v>2</v>
      </c>
      <c r="C12609">
        <v>92158130</v>
      </c>
      <c r="D12609" t="s">
        <v>8</v>
      </c>
      <c r="E12609">
        <v>25</v>
      </c>
      <c r="F12609" t="s">
        <v>15367</v>
      </c>
      <c r="G12609">
        <v>0.286063976045</v>
      </c>
    </row>
    <row r="12610" spans="1:7" x14ac:dyDescent="0.2">
      <c r="A12610" t="str">
        <f t="shared" si="1067"/>
        <v>RBM48</v>
      </c>
      <c r="B12610" t="s">
        <v>2</v>
      </c>
      <c r="C12610">
        <v>92158111</v>
      </c>
      <c r="D12610" t="s">
        <v>8</v>
      </c>
      <c r="E12610">
        <v>24</v>
      </c>
      <c r="F12610" t="s">
        <v>15368</v>
      </c>
      <c r="G12610">
        <v>0.203653818741</v>
      </c>
    </row>
    <row r="12611" spans="1:7" x14ac:dyDescent="0.2">
      <c r="A12611" t="str">
        <f t="shared" si="1067"/>
        <v>RBM48</v>
      </c>
      <c r="B12611" t="s">
        <v>2</v>
      </c>
      <c r="C12611">
        <v>92158174</v>
      </c>
      <c r="D12611" t="s">
        <v>3</v>
      </c>
      <c r="E12611">
        <v>23</v>
      </c>
      <c r="F12611" t="s">
        <v>15369</v>
      </c>
      <c r="G12611">
        <v>2.3549010347800001</v>
      </c>
    </row>
    <row r="12612" spans="1:7" x14ac:dyDescent="0.2">
      <c r="A12612" t="str">
        <f t="shared" si="1067"/>
        <v>RBM48</v>
      </c>
      <c r="B12612" t="s">
        <v>2</v>
      </c>
      <c r="C12612">
        <v>92158168</v>
      </c>
      <c r="D12612" t="s">
        <v>3</v>
      </c>
      <c r="E12612">
        <v>25</v>
      </c>
      <c r="F12612" t="s">
        <v>15370</v>
      </c>
      <c r="G12612">
        <v>0.30219658876599997</v>
      </c>
    </row>
    <row r="12613" spans="1:7" x14ac:dyDescent="0.2">
      <c r="A12613" t="str">
        <f t="shared" si="1067"/>
        <v>RBM48</v>
      </c>
      <c r="B12613" t="s">
        <v>2</v>
      </c>
      <c r="C12613">
        <v>92158099</v>
      </c>
      <c r="D12613" t="s">
        <v>3</v>
      </c>
      <c r="E12613">
        <v>25</v>
      </c>
      <c r="F12613" t="s">
        <v>15371</v>
      </c>
      <c r="G12613">
        <v>0.15467579463100001</v>
      </c>
    </row>
    <row r="12614" spans="1:7" x14ac:dyDescent="0.2">
      <c r="A12614" t="str">
        <f t="shared" si="1067"/>
        <v>RBM48</v>
      </c>
      <c r="B12614" t="s">
        <v>2</v>
      </c>
      <c r="C12614">
        <v>92158238</v>
      </c>
      <c r="D12614" t="s">
        <v>8</v>
      </c>
      <c r="E12614">
        <v>25</v>
      </c>
      <c r="F12614" t="s">
        <v>15372</v>
      </c>
      <c r="G12614">
        <v>0.19418353051100001</v>
      </c>
    </row>
    <row r="12615" spans="1:7" x14ac:dyDescent="0.2">
      <c r="A12615" t="str">
        <f t="shared" si="1067"/>
        <v>RBM48</v>
      </c>
      <c r="B12615" t="s">
        <v>2</v>
      </c>
      <c r="C12615">
        <v>92158302</v>
      </c>
      <c r="D12615" t="s">
        <v>3</v>
      </c>
      <c r="E12615">
        <v>23</v>
      </c>
      <c r="F12615" t="s">
        <v>15373</v>
      </c>
      <c r="G12615">
        <v>0.138732599781</v>
      </c>
    </row>
    <row r="12616" spans="1:7" x14ac:dyDescent="0.2">
      <c r="A12616" t="str">
        <f t="shared" ref="A12616:A12624" si="1068">"RBM6"</f>
        <v>RBM6</v>
      </c>
      <c r="B12616" t="s">
        <v>114</v>
      </c>
      <c r="C12616">
        <v>49977721</v>
      </c>
      <c r="D12616" t="s">
        <v>3</v>
      </c>
      <c r="E12616">
        <v>23</v>
      </c>
      <c r="F12616" t="s">
        <v>15374</v>
      </c>
      <c r="G12616">
        <v>0.46243673937000002</v>
      </c>
    </row>
    <row r="12617" spans="1:7" x14ac:dyDescent="0.2">
      <c r="A12617" t="str">
        <f t="shared" si="1068"/>
        <v>RBM6</v>
      </c>
      <c r="B12617" t="s">
        <v>114</v>
      </c>
      <c r="C12617">
        <v>49977664</v>
      </c>
      <c r="D12617" t="s">
        <v>8</v>
      </c>
      <c r="E12617">
        <v>22</v>
      </c>
      <c r="F12617" t="s">
        <v>15375</v>
      </c>
      <c r="G12617">
        <v>1.0273085240399999</v>
      </c>
    </row>
    <row r="12618" spans="1:7" x14ac:dyDescent="0.2">
      <c r="A12618" t="str">
        <f t="shared" si="1068"/>
        <v>RBM6</v>
      </c>
      <c r="B12618" t="s">
        <v>114</v>
      </c>
      <c r="C12618">
        <v>49977563</v>
      </c>
      <c r="D12618" t="s">
        <v>8</v>
      </c>
      <c r="E12618">
        <v>24</v>
      </c>
      <c r="F12618" t="s">
        <v>15376</v>
      </c>
      <c r="G12618">
        <v>0.91786859106300001</v>
      </c>
    </row>
    <row r="12619" spans="1:7" x14ac:dyDescent="0.2">
      <c r="A12619" t="str">
        <f t="shared" si="1068"/>
        <v>RBM6</v>
      </c>
      <c r="B12619" t="s">
        <v>114</v>
      </c>
      <c r="C12619">
        <v>49977554</v>
      </c>
      <c r="D12619" t="s">
        <v>8</v>
      </c>
      <c r="E12619">
        <v>23</v>
      </c>
      <c r="F12619" t="s">
        <v>15377</v>
      </c>
      <c r="G12619">
        <v>0.81042304705799995</v>
      </c>
    </row>
    <row r="12620" spans="1:7" x14ac:dyDescent="0.2">
      <c r="A12620" t="str">
        <f t="shared" si="1068"/>
        <v>RBM6</v>
      </c>
      <c r="B12620" t="s">
        <v>114</v>
      </c>
      <c r="C12620">
        <v>49977443</v>
      </c>
      <c r="D12620" t="s">
        <v>8</v>
      </c>
      <c r="E12620">
        <v>24</v>
      </c>
      <c r="F12620" t="s">
        <v>15378</v>
      </c>
      <c r="G12620">
        <v>0.52261208910300005</v>
      </c>
    </row>
    <row r="12621" spans="1:7" x14ac:dyDescent="0.2">
      <c r="A12621" t="str">
        <f t="shared" si="1068"/>
        <v>RBM6</v>
      </c>
      <c r="B12621" t="s">
        <v>114</v>
      </c>
      <c r="C12621">
        <v>49977741</v>
      </c>
      <c r="D12621" t="s">
        <v>3</v>
      </c>
      <c r="E12621">
        <v>24</v>
      </c>
      <c r="F12621" t="s">
        <v>15379</v>
      </c>
      <c r="G12621">
        <v>0.25354350856899999</v>
      </c>
    </row>
    <row r="12622" spans="1:7" x14ac:dyDescent="0.2">
      <c r="A12622" t="str">
        <f t="shared" si="1068"/>
        <v>RBM6</v>
      </c>
      <c r="B12622" t="s">
        <v>114</v>
      </c>
      <c r="C12622">
        <v>49977666</v>
      </c>
      <c r="D12622" t="s">
        <v>3</v>
      </c>
      <c r="E12622">
        <v>23</v>
      </c>
      <c r="F12622" t="s">
        <v>15380</v>
      </c>
      <c r="G12622">
        <v>0.48186957447399997</v>
      </c>
    </row>
    <row r="12623" spans="1:7" x14ac:dyDescent="0.2">
      <c r="A12623" t="str">
        <f t="shared" si="1068"/>
        <v>RBM6</v>
      </c>
      <c r="B12623" t="s">
        <v>114</v>
      </c>
      <c r="C12623">
        <v>49977546</v>
      </c>
      <c r="D12623" t="s">
        <v>3</v>
      </c>
      <c r="E12623">
        <v>24</v>
      </c>
      <c r="F12623" t="s">
        <v>15381</v>
      </c>
      <c r="G12623">
        <v>0.89559976585800005</v>
      </c>
    </row>
    <row r="12624" spans="1:7" x14ac:dyDescent="0.2">
      <c r="A12624" t="str">
        <f t="shared" si="1068"/>
        <v>RBM6</v>
      </c>
      <c r="B12624" t="s">
        <v>114</v>
      </c>
      <c r="C12624">
        <v>49977650</v>
      </c>
      <c r="D12624" t="s">
        <v>3</v>
      </c>
      <c r="E12624">
        <v>23</v>
      </c>
      <c r="F12624" t="s">
        <v>15382</v>
      </c>
      <c r="G12624">
        <v>1.0548228849000001</v>
      </c>
    </row>
    <row r="12625" spans="1:7" x14ac:dyDescent="0.2">
      <c r="A12625" t="str">
        <f t="shared" ref="A12625:A12634" si="1069">"RBMX"</f>
        <v>RBMX</v>
      </c>
      <c r="B12625" t="s">
        <v>172</v>
      </c>
      <c r="C12625">
        <v>135962680</v>
      </c>
      <c r="D12625" t="s">
        <v>3</v>
      </c>
      <c r="E12625">
        <v>24</v>
      </c>
      <c r="F12625" t="s">
        <v>15383</v>
      </c>
      <c r="G12625">
        <v>6.2235883471899997E-2</v>
      </c>
    </row>
    <row r="12626" spans="1:7" x14ac:dyDescent="0.2">
      <c r="A12626" t="str">
        <f t="shared" si="1069"/>
        <v>RBMX</v>
      </c>
      <c r="B12626" t="s">
        <v>172</v>
      </c>
      <c r="C12626">
        <v>135962672</v>
      </c>
      <c r="D12626" t="s">
        <v>3</v>
      </c>
      <c r="E12626">
        <v>24</v>
      </c>
      <c r="F12626" t="s">
        <v>15384</v>
      </c>
      <c r="G12626">
        <v>2.2031784740300001E-2</v>
      </c>
    </row>
    <row r="12627" spans="1:7" x14ac:dyDescent="0.2">
      <c r="A12627" t="str">
        <f t="shared" si="1069"/>
        <v>RBMX</v>
      </c>
      <c r="B12627" t="s">
        <v>172</v>
      </c>
      <c r="C12627">
        <v>135962642</v>
      </c>
      <c r="D12627" t="s">
        <v>3</v>
      </c>
      <c r="E12627">
        <v>24</v>
      </c>
      <c r="F12627" t="s">
        <v>15385</v>
      </c>
      <c r="G12627">
        <v>-2.6904437614799999E-2</v>
      </c>
    </row>
    <row r="12628" spans="1:7" x14ac:dyDescent="0.2">
      <c r="A12628" t="str">
        <f t="shared" si="1069"/>
        <v>RBMX</v>
      </c>
      <c r="B12628" t="s">
        <v>172</v>
      </c>
      <c r="C12628">
        <v>135962895</v>
      </c>
      <c r="D12628" t="s">
        <v>8</v>
      </c>
      <c r="E12628">
        <v>22</v>
      </c>
      <c r="F12628" t="s">
        <v>15386</v>
      </c>
      <c r="G12628">
        <v>1.47636224205</v>
      </c>
    </row>
    <row r="12629" spans="1:7" x14ac:dyDescent="0.2">
      <c r="A12629" t="str">
        <f t="shared" si="1069"/>
        <v>RBMX</v>
      </c>
      <c r="B12629" t="s">
        <v>172</v>
      </c>
      <c r="C12629">
        <v>135962885</v>
      </c>
      <c r="D12629" t="s">
        <v>8</v>
      </c>
      <c r="E12629">
        <v>24</v>
      </c>
      <c r="F12629" t="s">
        <v>15387</v>
      </c>
      <c r="G12629">
        <v>1.21284920817</v>
      </c>
    </row>
    <row r="12630" spans="1:7" x14ac:dyDescent="0.2">
      <c r="A12630" t="str">
        <f t="shared" si="1069"/>
        <v>RBMX</v>
      </c>
      <c r="B12630" t="s">
        <v>172</v>
      </c>
      <c r="C12630">
        <v>135962793</v>
      </c>
      <c r="D12630" t="s">
        <v>8</v>
      </c>
      <c r="E12630">
        <v>24</v>
      </c>
      <c r="F12630" t="s">
        <v>15388</v>
      </c>
      <c r="G12630">
        <v>4.8212908038599997E-2</v>
      </c>
    </row>
    <row r="12631" spans="1:7" x14ac:dyDescent="0.2">
      <c r="A12631" t="str">
        <f t="shared" si="1069"/>
        <v>RBMX</v>
      </c>
      <c r="B12631" t="s">
        <v>172</v>
      </c>
      <c r="C12631">
        <v>135962762</v>
      </c>
      <c r="D12631" t="s">
        <v>8</v>
      </c>
      <c r="E12631">
        <v>24</v>
      </c>
      <c r="F12631" t="s">
        <v>15389</v>
      </c>
      <c r="G12631">
        <v>0.31078854978100001</v>
      </c>
    </row>
    <row r="12632" spans="1:7" x14ac:dyDescent="0.2">
      <c r="A12632" t="str">
        <f t="shared" si="1069"/>
        <v>RBMX</v>
      </c>
      <c r="B12632" t="s">
        <v>172</v>
      </c>
      <c r="C12632">
        <v>135962661</v>
      </c>
      <c r="D12632" t="s">
        <v>8</v>
      </c>
      <c r="E12632">
        <v>24</v>
      </c>
      <c r="F12632" t="s">
        <v>15390</v>
      </c>
      <c r="G12632">
        <v>0.107026140587</v>
      </c>
    </row>
    <row r="12633" spans="1:7" x14ac:dyDescent="0.2">
      <c r="A12633" t="str">
        <f t="shared" si="1069"/>
        <v>RBMX</v>
      </c>
      <c r="B12633" t="s">
        <v>172</v>
      </c>
      <c r="C12633">
        <v>135962781</v>
      </c>
      <c r="D12633" t="s">
        <v>3</v>
      </c>
      <c r="E12633">
        <v>23</v>
      </c>
      <c r="F12633" t="s">
        <v>15391</v>
      </c>
      <c r="G12633">
        <v>3.5979573973499997E-2</v>
      </c>
    </row>
    <row r="12634" spans="1:7" x14ac:dyDescent="0.2">
      <c r="A12634" t="str">
        <f t="shared" si="1069"/>
        <v>RBMX</v>
      </c>
      <c r="B12634" t="s">
        <v>172</v>
      </c>
      <c r="C12634">
        <v>135962920</v>
      </c>
      <c r="D12634" t="s">
        <v>8</v>
      </c>
      <c r="E12634">
        <v>24</v>
      </c>
      <c r="F12634" t="s">
        <v>15392</v>
      </c>
      <c r="G12634">
        <v>1.2685942224400001E-2</v>
      </c>
    </row>
    <row r="12635" spans="1:7" x14ac:dyDescent="0.2">
      <c r="A12635" t="str">
        <f t="shared" ref="A12635:A12644" si="1070">"RBMX2"</f>
        <v>RBMX2</v>
      </c>
      <c r="B12635" t="s">
        <v>172</v>
      </c>
      <c r="C12635">
        <v>129535937</v>
      </c>
      <c r="D12635" t="s">
        <v>8</v>
      </c>
      <c r="E12635">
        <v>24</v>
      </c>
      <c r="F12635" t="s">
        <v>15393</v>
      </c>
      <c r="G12635">
        <v>9.1295134906600003E-2</v>
      </c>
    </row>
    <row r="12636" spans="1:7" x14ac:dyDescent="0.2">
      <c r="A12636" t="str">
        <f t="shared" si="1070"/>
        <v>RBMX2</v>
      </c>
      <c r="B12636" t="s">
        <v>172</v>
      </c>
      <c r="C12636">
        <v>129535898</v>
      </c>
      <c r="D12636" t="s">
        <v>3</v>
      </c>
      <c r="E12636">
        <v>24</v>
      </c>
      <c r="F12636" t="s">
        <v>15394</v>
      </c>
      <c r="G12636">
        <v>0.70318694938199999</v>
      </c>
    </row>
    <row r="12637" spans="1:7" x14ac:dyDescent="0.2">
      <c r="A12637" t="str">
        <f t="shared" si="1070"/>
        <v>RBMX2</v>
      </c>
      <c r="B12637" t="s">
        <v>172</v>
      </c>
      <c r="C12637">
        <v>129535964</v>
      </c>
      <c r="D12637" t="s">
        <v>3</v>
      </c>
      <c r="E12637">
        <v>23</v>
      </c>
      <c r="F12637" t="s">
        <v>15395</v>
      </c>
      <c r="G12637">
        <v>0.42971105264199999</v>
      </c>
    </row>
    <row r="12638" spans="1:7" x14ac:dyDescent="0.2">
      <c r="A12638" t="str">
        <f t="shared" si="1070"/>
        <v>RBMX2</v>
      </c>
      <c r="B12638" t="s">
        <v>172</v>
      </c>
      <c r="C12638">
        <v>129535931</v>
      </c>
      <c r="D12638" t="s">
        <v>8</v>
      </c>
      <c r="E12638">
        <v>24</v>
      </c>
      <c r="F12638" t="s">
        <v>15396</v>
      </c>
      <c r="G12638">
        <v>6.7449095068600001E-2</v>
      </c>
    </row>
    <row r="12639" spans="1:7" x14ac:dyDescent="0.2">
      <c r="A12639" t="str">
        <f t="shared" si="1070"/>
        <v>RBMX2</v>
      </c>
      <c r="B12639" t="s">
        <v>172</v>
      </c>
      <c r="C12639">
        <v>129536016</v>
      </c>
      <c r="D12639" t="s">
        <v>8</v>
      </c>
      <c r="E12639">
        <v>23</v>
      </c>
      <c r="F12639" t="s">
        <v>15397</v>
      </c>
      <c r="G12639">
        <v>1.3831252407600001</v>
      </c>
    </row>
    <row r="12640" spans="1:7" x14ac:dyDescent="0.2">
      <c r="A12640" t="str">
        <f t="shared" si="1070"/>
        <v>RBMX2</v>
      </c>
      <c r="B12640" t="s">
        <v>172</v>
      </c>
      <c r="C12640">
        <v>129536205</v>
      </c>
      <c r="D12640" t="s">
        <v>3</v>
      </c>
      <c r="E12640">
        <v>24</v>
      </c>
      <c r="F12640" t="s">
        <v>15398</v>
      </c>
      <c r="G12640">
        <v>-1.4578130036700001E-2</v>
      </c>
    </row>
    <row r="12641" spans="1:7" x14ac:dyDescent="0.2">
      <c r="A12641" t="str">
        <f t="shared" si="1070"/>
        <v>RBMX2</v>
      </c>
      <c r="B12641" t="s">
        <v>172</v>
      </c>
      <c r="C12641">
        <v>129536070</v>
      </c>
      <c r="D12641" t="s">
        <v>8</v>
      </c>
      <c r="E12641">
        <v>23</v>
      </c>
      <c r="F12641" t="s">
        <v>15399</v>
      </c>
      <c r="G12641">
        <v>0.91368780986099996</v>
      </c>
    </row>
    <row r="12642" spans="1:7" x14ac:dyDescent="0.2">
      <c r="A12642" t="str">
        <f t="shared" si="1070"/>
        <v>RBMX2</v>
      </c>
      <c r="B12642" t="s">
        <v>172</v>
      </c>
      <c r="C12642">
        <v>129536080</v>
      </c>
      <c r="D12642" t="s">
        <v>8</v>
      </c>
      <c r="E12642">
        <v>24</v>
      </c>
      <c r="F12642" t="s">
        <v>15400</v>
      </c>
      <c r="G12642">
        <v>0.456743772519</v>
      </c>
    </row>
    <row r="12643" spans="1:7" x14ac:dyDescent="0.2">
      <c r="A12643" t="str">
        <f t="shared" si="1070"/>
        <v>RBMX2</v>
      </c>
      <c r="B12643" t="s">
        <v>172</v>
      </c>
      <c r="C12643">
        <v>129536102</v>
      </c>
      <c r="D12643" t="s">
        <v>8</v>
      </c>
      <c r="E12643">
        <v>24</v>
      </c>
      <c r="F12643" t="s">
        <v>15401</v>
      </c>
      <c r="G12643">
        <v>-1.6457317079499999E-2</v>
      </c>
    </row>
    <row r="12644" spans="1:7" x14ac:dyDescent="0.2">
      <c r="A12644" t="str">
        <f t="shared" si="1070"/>
        <v>RBMX2</v>
      </c>
      <c r="B12644" t="s">
        <v>172</v>
      </c>
      <c r="C12644">
        <v>129536055</v>
      </c>
      <c r="D12644" t="s">
        <v>8</v>
      </c>
      <c r="E12644">
        <v>22</v>
      </c>
      <c r="F12644" t="s">
        <v>15402</v>
      </c>
      <c r="G12644">
        <v>0.67822208987199994</v>
      </c>
    </row>
    <row r="12645" spans="1:7" x14ac:dyDescent="0.2">
      <c r="A12645" t="str">
        <f t="shared" ref="A12645:A12654" si="1071">"RCL1"</f>
        <v>RCL1</v>
      </c>
      <c r="B12645" t="s">
        <v>15</v>
      </c>
      <c r="C12645">
        <v>4793103</v>
      </c>
      <c r="D12645" t="s">
        <v>8</v>
      </c>
      <c r="E12645">
        <v>23</v>
      </c>
      <c r="F12645" t="s">
        <v>15403</v>
      </c>
      <c r="G12645">
        <v>0.53981050112700002</v>
      </c>
    </row>
    <row r="12646" spans="1:7" x14ac:dyDescent="0.2">
      <c r="A12646" t="str">
        <f t="shared" si="1071"/>
        <v>RCL1</v>
      </c>
      <c r="B12646" t="s">
        <v>15</v>
      </c>
      <c r="C12646">
        <v>4793125</v>
      </c>
      <c r="D12646" t="s">
        <v>8</v>
      </c>
      <c r="E12646">
        <v>23</v>
      </c>
      <c r="F12646" t="s">
        <v>15404</v>
      </c>
      <c r="G12646">
        <v>0.14071513463800001</v>
      </c>
    </row>
    <row r="12647" spans="1:7" x14ac:dyDescent="0.2">
      <c r="A12647" t="str">
        <f t="shared" si="1071"/>
        <v>RCL1</v>
      </c>
      <c r="B12647" t="s">
        <v>15</v>
      </c>
      <c r="C12647">
        <v>4793141</v>
      </c>
      <c r="D12647" t="s">
        <v>3</v>
      </c>
      <c r="E12647">
        <v>23</v>
      </c>
      <c r="F12647" t="s">
        <v>15405</v>
      </c>
      <c r="G12647">
        <v>1.28699396561</v>
      </c>
    </row>
    <row r="12648" spans="1:7" x14ac:dyDescent="0.2">
      <c r="A12648" t="str">
        <f t="shared" si="1071"/>
        <v>RCL1</v>
      </c>
      <c r="B12648" t="s">
        <v>15</v>
      </c>
      <c r="C12648">
        <v>4793110</v>
      </c>
      <c r="D12648" t="s">
        <v>3</v>
      </c>
      <c r="E12648">
        <v>23</v>
      </c>
      <c r="F12648" t="s">
        <v>15406</v>
      </c>
      <c r="G12648">
        <v>0.341224039285</v>
      </c>
    </row>
    <row r="12649" spans="1:7" x14ac:dyDescent="0.2">
      <c r="A12649" t="str">
        <f t="shared" si="1071"/>
        <v>RCL1</v>
      </c>
      <c r="B12649" t="s">
        <v>15</v>
      </c>
      <c r="C12649">
        <v>4793042</v>
      </c>
      <c r="D12649" t="s">
        <v>3</v>
      </c>
      <c r="E12649">
        <v>24</v>
      </c>
      <c r="F12649" t="s">
        <v>15407</v>
      </c>
      <c r="G12649">
        <v>0.42247612413500002</v>
      </c>
    </row>
    <row r="12650" spans="1:7" x14ac:dyDescent="0.2">
      <c r="A12650" t="str">
        <f t="shared" si="1071"/>
        <v>RCL1</v>
      </c>
      <c r="B12650" t="s">
        <v>15</v>
      </c>
      <c r="C12650">
        <v>4792979</v>
      </c>
      <c r="D12650" t="s">
        <v>3</v>
      </c>
      <c r="E12650">
        <v>24</v>
      </c>
      <c r="F12650" t="s">
        <v>15408</v>
      </c>
      <c r="G12650">
        <v>0.495548456947</v>
      </c>
    </row>
    <row r="12651" spans="1:7" x14ac:dyDescent="0.2">
      <c r="A12651" t="str">
        <f t="shared" si="1071"/>
        <v>RCL1</v>
      </c>
      <c r="B12651" t="s">
        <v>15</v>
      </c>
      <c r="C12651">
        <v>4792912</v>
      </c>
      <c r="D12651" t="s">
        <v>3</v>
      </c>
      <c r="E12651">
        <v>24</v>
      </c>
      <c r="F12651" t="s">
        <v>15409</v>
      </c>
      <c r="G12651">
        <v>1.1731955332599999</v>
      </c>
    </row>
    <row r="12652" spans="1:7" x14ac:dyDescent="0.2">
      <c r="A12652" t="str">
        <f t="shared" si="1071"/>
        <v>RCL1</v>
      </c>
      <c r="B12652" t="s">
        <v>15</v>
      </c>
      <c r="C12652">
        <v>4792822</v>
      </c>
      <c r="D12652" t="s">
        <v>3</v>
      </c>
      <c r="E12652">
        <v>23</v>
      </c>
      <c r="F12652" t="s">
        <v>15410</v>
      </c>
      <c r="G12652">
        <v>8.0625706839399999E-2</v>
      </c>
    </row>
    <row r="12653" spans="1:7" x14ac:dyDescent="0.2">
      <c r="A12653" t="str">
        <f t="shared" si="1071"/>
        <v>RCL1</v>
      </c>
      <c r="B12653" t="s">
        <v>15</v>
      </c>
      <c r="C12653">
        <v>4792866</v>
      </c>
      <c r="D12653" t="s">
        <v>8</v>
      </c>
      <c r="E12653">
        <v>24</v>
      </c>
      <c r="F12653" t="s">
        <v>15411</v>
      </c>
      <c r="G12653">
        <v>-2.2406238909199998E-2</v>
      </c>
    </row>
    <row r="12654" spans="1:7" x14ac:dyDescent="0.2">
      <c r="A12654" t="str">
        <f t="shared" si="1071"/>
        <v>RCL1</v>
      </c>
      <c r="B12654" t="s">
        <v>15</v>
      </c>
      <c r="C12654">
        <v>4792953</v>
      </c>
      <c r="D12654" t="s">
        <v>8</v>
      </c>
      <c r="E12654">
        <v>24</v>
      </c>
      <c r="F12654" t="s">
        <v>15412</v>
      </c>
      <c r="G12654">
        <v>6.8726323613500007E-2</v>
      </c>
    </row>
    <row r="12655" spans="1:7" x14ac:dyDescent="0.2">
      <c r="A12655" t="str">
        <f t="shared" ref="A12655:A12663" si="1072">"REXO2"</f>
        <v>REXO2</v>
      </c>
      <c r="B12655" t="s">
        <v>291</v>
      </c>
      <c r="C12655">
        <v>114310164</v>
      </c>
      <c r="D12655" t="s">
        <v>3</v>
      </c>
      <c r="E12655">
        <v>24</v>
      </c>
      <c r="F12655" t="s">
        <v>15413</v>
      </c>
      <c r="G12655">
        <v>0.21326706044099999</v>
      </c>
    </row>
    <row r="12656" spans="1:7" x14ac:dyDescent="0.2">
      <c r="A12656" t="str">
        <f t="shared" si="1072"/>
        <v>REXO2</v>
      </c>
      <c r="B12656" t="s">
        <v>291</v>
      </c>
      <c r="C12656">
        <v>114310318</v>
      </c>
      <c r="D12656" t="s">
        <v>3</v>
      </c>
      <c r="E12656">
        <v>24</v>
      </c>
      <c r="F12656" t="s">
        <v>15414</v>
      </c>
      <c r="G12656">
        <v>7.0452364540899995E-2</v>
      </c>
    </row>
    <row r="12657" spans="1:7" x14ac:dyDescent="0.2">
      <c r="A12657" t="str">
        <f t="shared" si="1072"/>
        <v>REXO2</v>
      </c>
      <c r="B12657" t="s">
        <v>291</v>
      </c>
      <c r="C12657">
        <v>114310269</v>
      </c>
      <c r="D12657" t="s">
        <v>8</v>
      </c>
      <c r="E12657">
        <v>24</v>
      </c>
      <c r="F12657" t="s">
        <v>15415</v>
      </c>
      <c r="G12657">
        <v>0.39468158659699998</v>
      </c>
    </row>
    <row r="12658" spans="1:7" x14ac:dyDescent="0.2">
      <c r="A12658" t="str">
        <f t="shared" si="1072"/>
        <v>REXO2</v>
      </c>
      <c r="B12658" t="s">
        <v>291</v>
      </c>
      <c r="C12658">
        <v>114310357</v>
      </c>
      <c r="D12658" t="s">
        <v>8</v>
      </c>
      <c r="E12658">
        <v>24</v>
      </c>
      <c r="F12658" t="s">
        <v>15416</v>
      </c>
      <c r="G12658">
        <v>0.34460312089900003</v>
      </c>
    </row>
    <row r="12659" spans="1:7" x14ac:dyDescent="0.2">
      <c r="A12659" t="str">
        <f t="shared" si="1072"/>
        <v>REXO2</v>
      </c>
      <c r="B12659" t="s">
        <v>291</v>
      </c>
      <c r="C12659">
        <v>114310327</v>
      </c>
      <c r="D12659" t="s">
        <v>3</v>
      </c>
      <c r="E12659">
        <v>24</v>
      </c>
      <c r="F12659" t="s">
        <v>15417</v>
      </c>
      <c r="G12659">
        <v>5.9981575436600001E-2</v>
      </c>
    </row>
    <row r="12660" spans="1:7" x14ac:dyDescent="0.2">
      <c r="A12660" t="str">
        <f t="shared" si="1072"/>
        <v>REXO2</v>
      </c>
      <c r="B12660" t="s">
        <v>291</v>
      </c>
      <c r="C12660">
        <v>114310122</v>
      </c>
      <c r="D12660" t="s">
        <v>8</v>
      </c>
      <c r="E12660">
        <v>24</v>
      </c>
      <c r="F12660" t="s">
        <v>15418</v>
      </c>
      <c r="G12660">
        <v>0.97421816341599998</v>
      </c>
    </row>
    <row r="12661" spans="1:7" x14ac:dyDescent="0.2">
      <c r="A12661" t="str">
        <f t="shared" si="1072"/>
        <v>REXO2</v>
      </c>
      <c r="B12661" t="s">
        <v>291</v>
      </c>
      <c r="C12661">
        <v>114310226</v>
      </c>
      <c r="D12661" t="s">
        <v>8</v>
      </c>
      <c r="E12661">
        <v>24</v>
      </c>
      <c r="F12661" t="s">
        <v>15419</v>
      </c>
      <c r="G12661">
        <v>0.65515965970800005</v>
      </c>
    </row>
    <row r="12662" spans="1:7" x14ac:dyDescent="0.2">
      <c r="A12662" t="str">
        <f t="shared" si="1072"/>
        <v>REXO2</v>
      </c>
      <c r="B12662" t="s">
        <v>291</v>
      </c>
      <c r="C12662">
        <v>114310146</v>
      </c>
      <c r="D12662" t="s">
        <v>8</v>
      </c>
      <c r="E12662">
        <v>23</v>
      </c>
      <c r="F12662" t="s">
        <v>15420</v>
      </c>
      <c r="G12662">
        <v>0.96407960093900003</v>
      </c>
    </row>
    <row r="12663" spans="1:7" x14ac:dyDescent="0.2">
      <c r="A12663" t="str">
        <f t="shared" si="1072"/>
        <v>REXO2</v>
      </c>
      <c r="B12663" t="s">
        <v>291</v>
      </c>
      <c r="C12663">
        <v>114310137</v>
      </c>
      <c r="D12663" t="s">
        <v>8</v>
      </c>
      <c r="E12663">
        <v>22</v>
      </c>
      <c r="F12663" t="s">
        <v>15421</v>
      </c>
      <c r="G12663">
        <v>1.0617022356500001</v>
      </c>
    </row>
    <row r="12664" spans="1:7" x14ac:dyDescent="0.2">
      <c r="A12664" t="str">
        <f t="shared" ref="A12664:A12679" si="1073">"RFC1"</f>
        <v>RFC1</v>
      </c>
      <c r="B12664" t="s">
        <v>24</v>
      </c>
      <c r="C12664">
        <v>39367845</v>
      </c>
      <c r="D12664" t="s">
        <v>3</v>
      </c>
      <c r="E12664">
        <v>22</v>
      </c>
      <c r="F12664" t="s">
        <v>15422</v>
      </c>
      <c r="G12664">
        <v>0.245468135601</v>
      </c>
    </row>
    <row r="12665" spans="1:7" x14ac:dyDescent="0.2">
      <c r="A12665" t="str">
        <f t="shared" si="1073"/>
        <v>RFC1</v>
      </c>
      <c r="B12665" t="s">
        <v>24</v>
      </c>
      <c r="C12665">
        <v>39368006</v>
      </c>
      <c r="D12665" t="s">
        <v>8</v>
      </c>
      <c r="E12665">
        <v>24</v>
      </c>
      <c r="F12665" t="s">
        <v>15423</v>
      </c>
      <c r="G12665">
        <v>7.2483057855300001E-2</v>
      </c>
    </row>
    <row r="12666" spans="1:7" x14ac:dyDescent="0.2">
      <c r="A12666" t="str">
        <f t="shared" si="1073"/>
        <v>RFC1</v>
      </c>
      <c r="B12666" t="s">
        <v>24</v>
      </c>
      <c r="C12666">
        <v>39367986</v>
      </c>
      <c r="D12666" t="s">
        <v>8</v>
      </c>
      <c r="E12666">
        <v>23</v>
      </c>
      <c r="F12666" t="s">
        <v>15424</v>
      </c>
      <c r="G12666">
        <v>0.86179063001599998</v>
      </c>
    </row>
    <row r="12667" spans="1:7" x14ac:dyDescent="0.2">
      <c r="A12667" t="str">
        <f t="shared" si="1073"/>
        <v>RFC1</v>
      </c>
      <c r="B12667" t="s">
        <v>24</v>
      </c>
      <c r="C12667">
        <v>39367932</v>
      </c>
      <c r="D12667" t="s">
        <v>8</v>
      </c>
      <c r="E12667">
        <v>23</v>
      </c>
      <c r="F12667" t="s">
        <v>15425</v>
      </c>
      <c r="G12667">
        <v>0.56678961962600005</v>
      </c>
    </row>
    <row r="12668" spans="1:7" x14ac:dyDescent="0.2">
      <c r="A12668" t="str">
        <f t="shared" si="1073"/>
        <v>RFC1</v>
      </c>
      <c r="B12668" t="s">
        <v>24</v>
      </c>
      <c r="C12668">
        <v>39367911</v>
      </c>
      <c r="D12668" t="s">
        <v>8</v>
      </c>
      <c r="E12668">
        <v>23</v>
      </c>
      <c r="F12668" t="s">
        <v>15426</v>
      </c>
      <c r="G12668">
        <v>7.6195611932100005E-2</v>
      </c>
    </row>
    <row r="12669" spans="1:7" x14ac:dyDescent="0.2">
      <c r="A12669" t="str">
        <f t="shared" si="1073"/>
        <v>RFC1</v>
      </c>
      <c r="B12669" t="s">
        <v>24</v>
      </c>
      <c r="C12669">
        <v>39367935</v>
      </c>
      <c r="D12669" t="s">
        <v>3</v>
      </c>
      <c r="E12669">
        <v>23</v>
      </c>
      <c r="F12669" t="s">
        <v>15427</v>
      </c>
      <c r="G12669">
        <v>0.49155401665100001</v>
      </c>
    </row>
    <row r="12670" spans="1:7" x14ac:dyDescent="0.2">
      <c r="A12670" t="str">
        <f t="shared" si="1073"/>
        <v>RFC1</v>
      </c>
      <c r="B12670" t="s">
        <v>24</v>
      </c>
      <c r="C12670">
        <v>39367730</v>
      </c>
      <c r="D12670" t="s">
        <v>3</v>
      </c>
      <c r="E12670">
        <v>24</v>
      </c>
      <c r="F12670" t="s">
        <v>15428</v>
      </c>
      <c r="G12670">
        <v>0.425434872736</v>
      </c>
    </row>
    <row r="12671" spans="1:7" x14ac:dyDescent="0.2">
      <c r="A12671" t="str">
        <f t="shared" si="1073"/>
        <v>RFC1</v>
      </c>
      <c r="B12671" t="s">
        <v>24</v>
      </c>
      <c r="C12671">
        <v>39367767</v>
      </c>
      <c r="D12671" t="s">
        <v>3</v>
      </c>
      <c r="E12671">
        <v>24</v>
      </c>
      <c r="F12671" t="s">
        <v>15429</v>
      </c>
      <c r="G12671">
        <v>0.27282070951499998</v>
      </c>
    </row>
    <row r="12672" spans="1:7" x14ac:dyDescent="0.2">
      <c r="A12672" t="str">
        <f t="shared" si="1073"/>
        <v>RFC1</v>
      </c>
      <c r="B12672" t="s">
        <v>24</v>
      </c>
      <c r="C12672">
        <v>39367740</v>
      </c>
      <c r="D12672" t="s">
        <v>3</v>
      </c>
      <c r="E12672">
        <v>24</v>
      </c>
      <c r="F12672" t="s">
        <v>15430</v>
      </c>
      <c r="G12672">
        <v>0.500169317537</v>
      </c>
    </row>
    <row r="12673" spans="1:7" x14ac:dyDescent="0.2">
      <c r="A12673" t="str">
        <f t="shared" si="1073"/>
        <v>RFC1</v>
      </c>
      <c r="B12673" t="s">
        <v>24</v>
      </c>
      <c r="C12673">
        <v>39367932</v>
      </c>
      <c r="D12673" t="s">
        <v>8</v>
      </c>
      <c r="E12673">
        <v>22</v>
      </c>
      <c r="F12673" t="s">
        <v>15431</v>
      </c>
      <c r="G12673">
        <v>1.2597030276800001</v>
      </c>
    </row>
    <row r="12674" spans="1:7" x14ac:dyDescent="0.2">
      <c r="A12674" t="str">
        <f t="shared" si="1073"/>
        <v>RFC1</v>
      </c>
      <c r="B12674" t="s">
        <v>24</v>
      </c>
      <c r="C12674">
        <v>39367827</v>
      </c>
      <c r="D12674" t="s">
        <v>3</v>
      </c>
      <c r="E12674">
        <v>24</v>
      </c>
      <c r="F12674" t="s">
        <v>15432</v>
      </c>
      <c r="G12674">
        <v>2.8167382409900001E-2</v>
      </c>
    </row>
    <row r="12675" spans="1:7" x14ac:dyDescent="0.2">
      <c r="A12675" t="str">
        <f t="shared" si="1073"/>
        <v>RFC1</v>
      </c>
      <c r="B12675" t="s">
        <v>24</v>
      </c>
      <c r="C12675">
        <v>39367840</v>
      </c>
      <c r="D12675" t="s">
        <v>3</v>
      </c>
      <c r="E12675">
        <v>24</v>
      </c>
      <c r="F12675" t="s">
        <v>15433</v>
      </c>
      <c r="G12675">
        <v>0.22623082123900001</v>
      </c>
    </row>
    <row r="12676" spans="1:7" x14ac:dyDescent="0.2">
      <c r="A12676" t="str">
        <f t="shared" si="1073"/>
        <v>RFC1</v>
      </c>
      <c r="B12676" t="s">
        <v>24</v>
      </c>
      <c r="C12676">
        <v>39367885</v>
      </c>
      <c r="D12676" t="s">
        <v>8</v>
      </c>
      <c r="E12676">
        <v>24</v>
      </c>
      <c r="F12676" t="s">
        <v>15434</v>
      </c>
      <c r="G12676">
        <v>0.87850634230400004</v>
      </c>
    </row>
    <row r="12677" spans="1:7" x14ac:dyDescent="0.2">
      <c r="A12677" t="str">
        <f t="shared" si="1073"/>
        <v>RFC1</v>
      </c>
      <c r="B12677" t="s">
        <v>24</v>
      </c>
      <c r="C12677">
        <v>39367926</v>
      </c>
      <c r="D12677" t="s">
        <v>8</v>
      </c>
      <c r="E12677">
        <v>23</v>
      </c>
      <c r="F12677" t="s">
        <v>15435</v>
      </c>
      <c r="G12677">
        <v>0.579060119456</v>
      </c>
    </row>
    <row r="12678" spans="1:7" x14ac:dyDescent="0.2">
      <c r="A12678" t="str">
        <f t="shared" si="1073"/>
        <v>RFC1</v>
      </c>
      <c r="B12678" t="s">
        <v>24</v>
      </c>
      <c r="C12678">
        <v>39367730</v>
      </c>
      <c r="D12678" t="s">
        <v>3</v>
      </c>
      <c r="E12678">
        <v>23</v>
      </c>
      <c r="F12678" t="s">
        <v>15436</v>
      </c>
      <c r="G12678">
        <v>0.71195110690899999</v>
      </c>
    </row>
    <row r="12679" spans="1:7" x14ac:dyDescent="0.2">
      <c r="A12679" t="str">
        <f t="shared" si="1073"/>
        <v>RFC1</v>
      </c>
      <c r="B12679" t="s">
        <v>24</v>
      </c>
      <c r="C12679">
        <v>39367993</v>
      </c>
      <c r="D12679" t="s">
        <v>8</v>
      </c>
      <c r="E12679">
        <v>24</v>
      </c>
      <c r="F12679" t="s">
        <v>15437</v>
      </c>
      <c r="G12679">
        <v>0.253464070072</v>
      </c>
    </row>
    <row r="12680" spans="1:7" x14ac:dyDescent="0.2">
      <c r="A12680" t="str">
        <f t="shared" ref="A12680:A12689" si="1074">"RFC3"</f>
        <v>RFC3</v>
      </c>
      <c r="B12680" t="s">
        <v>413</v>
      </c>
      <c r="C12680">
        <v>34392454</v>
      </c>
      <c r="D12680" t="s">
        <v>8</v>
      </c>
      <c r="E12680">
        <v>22</v>
      </c>
      <c r="F12680" t="s">
        <v>15438</v>
      </c>
      <c r="G12680">
        <v>4.8965229030600001E-2</v>
      </c>
    </row>
    <row r="12681" spans="1:7" x14ac:dyDescent="0.2">
      <c r="A12681" t="str">
        <f t="shared" si="1074"/>
        <v>RFC3</v>
      </c>
      <c r="B12681" t="s">
        <v>413</v>
      </c>
      <c r="C12681">
        <v>34392194</v>
      </c>
      <c r="D12681" t="s">
        <v>3</v>
      </c>
      <c r="E12681">
        <v>22</v>
      </c>
      <c r="F12681" t="s">
        <v>15439</v>
      </c>
      <c r="G12681">
        <v>4.9397093774399999E-3</v>
      </c>
    </row>
    <row r="12682" spans="1:7" x14ac:dyDescent="0.2">
      <c r="A12682" t="str">
        <f t="shared" si="1074"/>
        <v>RFC3</v>
      </c>
      <c r="B12682" t="s">
        <v>413</v>
      </c>
      <c r="C12682">
        <v>34392320</v>
      </c>
      <c r="D12682" t="s">
        <v>3</v>
      </c>
      <c r="E12682">
        <v>23</v>
      </c>
      <c r="F12682" t="s">
        <v>15440</v>
      </c>
      <c r="G12682">
        <v>1.1935707681200001</v>
      </c>
    </row>
    <row r="12683" spans="1:7" x14ac:dyDescent="0.2">
      <c r="A12683" t="str">
        <f t="shared" si="1074"/>
        <v>RFC3</v>
      </c>
      <c r="B12683" t="s">
        <v>413</v>
      </c>
      <c r="C12683">
        <v>34392293</v>
      </c>
      <c r="D12683" t="s">
        <v>8</v>
      </c>
      <c r="E12683">
        <v>22</v>
      </c>
      <c r="F12683" t="s">
        <v>15441</v>
      </c>
      <c r="G12683">
        <v>8.1431585259499999E-3</v>
      </c>
    </row>
    <row r="12684" spans="1:7" x14ac:dyDescent="0.2">
      <c r="A12684" t="str">
        <f t="shared" si="1074"/>
        <v>RFC3</v>
      </c>
      <c r="B12684" t="s">
        <v>413</v>
      </c>
      <c r="C12684">
        <v>34392349</v>
      </c>
      <c r="D12684" t="s">
        <v>3</v>
      </c>
      <c r="E12684">
        <v>23</v>
      </c>
      <c r="F12684" t="s">
        <v>15442</v>
      </c>
      <c r="G12684">
        <v>0.75806355020399996</v>
      </c>
    </row>
    <row r="12685" spans="1:7" x14ac:dyDescent="0.2">
      <c r="A12685" t="str">
        <f t="shared" si="1074"/>
        <v>RFC3</v>
      </c>
      <c r="B12685" t="s">
        <v>413</v>
      </c>
      <c r="C12685">
        <v>34392386</v>
      </c>
      <c r="D12685" t="s">
        <v>3</v>
      </c>
      <c r="E12685">
        <v>23</v>
      </c>
      <c r="F12685" t="s">
        <v>15443</v>
      </c>
      <c r="G12685">
        <v>1.3280647430999999E-2</v>
      </c>
    </row>
    <row r="12686" spans="1:7" x14ac:dyDescent="0.2">
      <c r="A12686" t="str">
        <f t="shared" si="1074"/>
        <v>RFC3</v>
      </c>
      <c r="B12686" t="s">
        <v>413</v>
      </c>
      <c r="C12686">
        <v>34392375</v>
      </c>
      <c r="D12686" t="s">
        <v>8</v>
      </c>
      <c r="E12686">
        <v>21</v>
      </c>
      <c r="F12686" t="s">
        <v>15444</v>
      </c>
      <c r="G12686">
        <v>1.04836568167</v>
      </c>
    </row>
    <row r="12687" spans="1:7" x14ac:dyDescent="0.2">
      <c r="A12687" t="str">
        <f t="shared" si="1074"/>
        <v>RFC3</v>
      </c>
      <c r="B12687" t="s">
        <v>413</v>
      </c>
      <c r="C12687">
        <v>34392172</v>
      </c>
      <c r="D12687" t="s">
        <v>3</v>
      </c>
      <c r="E12687">
        <v>23</v>
      </c>
      <c r="F12687" t="s">
        <v>15445</v>
      </c>
      <c r="G12687">
        <v>1.9620161308100001E-2</v>
      </c>
    </row>
    <row r="12688" spans="1:7" x14ac:dyDescent="0.2">
      <c r="A12688" t="str">
        <f t="shared" si="1074"/>
        <v>RFC3</v>
      </c>
      <c r="B12688" t="s">
        <v>413</v>
      </c>
      <c r="C12688">
        <v>34392440</v>
      </c>
      <c r="D12688" t="s">
        <v>3</v>
      </c>
      <c r="E12688">
        <v>24</v>
      </c>
      <c r="F12688" t="s">
        <v>15446</v>
      </c>
      <c r="G12688">
        <v>0.37074173578699998</v>
      </c>
    </row>
    <row r="12689" spans="1:7" x14ac:dyDescent="0.2">
      <c r="A12689" t="str">
        <f t="shared" si="1074"/>
        <v>RFC3</v>
      </c>
      <c r="B12689" t="s">
        <v>413</v>
      </c>
      <c r="C12689">
        <v>34392224</v>
      </c>
      <c r="D12689" t="s">
        <v>8</v>
      </c>
      <c r="E12689">
        <v>23</v>
      </c>
      <c r="F12689" t="s">
        <v>15447</v>
      </c>
      <c r="G12689">
        <v>5.4999682706000003E-2</v>
      </c>
    </row>
    <row r="12690" spans="1:7" x14ac:dyDescent="0.2">
      <c r="A12690" t="str">
        <f t="shared" ref="A12690:A12700" si="1075">"RFC4"</f>
        <v>RFC4</v>
      </c>
      <c r="B12690" t="s">
        <v>114</v>
      </c>
      <c r="C12690">
        <v>186524200</v>
      </c>
      <c r="D12690" t="s">
        <v>3</v>
      </c>
      <c r="E12690">
        <v>26</v>
      </c>
      <c r="F12690" t="s">
        <v>15448</v>
      </c>
      <c r="G12690">
        <v>1.8899997083300001E-2</v>
      </c>
    </row>
    <row r="12691" spans="1:7" x14ac:dyDescent="0.2">
      <c r="A12691" t="str">
        <f t="shared" si="1075"/>
        <v>RFC4</v>
      </c>
      <c r="B12691" t="s">
        <v>114</v>
      </c>
      <c r="C12691">
        <v>186524292</v>
      </c>
      <c r="D12691" t="s">
        <v>8</v>
      </c>
      <c r="E12691">
        <v>24</v>
      </c>
      <c r="F12691" t="s">
        <v>15449</v>
      </c>
      <c r="G12691">
        <v>0.30744020667400002</v>
      </c>
    </row>
    <row r="12692" spans="1:7" x14ac:dyDescent="0.2">
      <c r="A12692" t="str">
        <f t="shared" si="1075"/>
        <v>RFC4</v>
      </c>
      <c r="B12692" t="s">
        <v>114</v>
      </c>
      <c r="C12692">
        <v>186524236</v>
      </c>
      <c r="D12692" t="s">
        <v>3</v>
      </c>
      <c r="E12692">
        <v>24</v>
      </c>
      <c r="F12692" t="s">
        <v>15450</v>
      </c>
      <c r="G12692">
        <v>1.2735233556200001</v>
      </c>
    </row>
    <row r="12693" spans="1:7" x14ac:dyDescent="0.2">
      <c r="A12693" t="str">
        <f t="shared" si="1075"/>
        <v>RFC4</v>
      </c>
      <c r="B12693" t="s">
        <v>114</v>
      </c>
      <c r="C12693">
        <v>186524248</v>
      </c>
      <c r="D12693" t="s">
        <v>3</v>
      </c>
      <c r="E12693">
        <v>23</v>
      </c>
      <c r="F12693" t="s">
        <v>15451</v>
      </c>
      <c r="G12693">
        <v>0.738832040493</v>
      </c>
    </row>
    <row r="12694" spans="1:7" x14ac:dyDescent="0.2">
      <c r="A12694" t="str">
        <f t="shared" si="1075"/>
        <v>RFC4</v>
      </c>
      <c r="B12694" t="s">
        <v>114</v>
      </c>
      <c r="C12694">
        <v>186524285</v>
      </c>
      <c r="D12694" t="s">
        <v>3</v>
      </c>
      <c r="E12694">
        <v>21</v>
      </c>
      <c r="F12694" t="s">
        <v>15452</v>
      </c>
      <c r="G12694">
        <v>9.4912830945500001E-2</v>
      </c>
    </row>
    <row r="12695" spans="1:7" x14ac:dyDescent="0.2">
      <c r="A12695" t="str">
        <f t="shared" si="1075"/>
        <v>RFC4</v>
      </c>
      <c r="B12695" t="s">
        <v>114</v>
      </c>
      <c r="C12695">
        <v>186524288</v>
      </c>
      <c r="D12695" t="s">
        <v>8</v>
      </c>
      <c r="E12695">
        <v>25</v>
      </c>
      <c r="F12695" t="s">
        <v>15453</v>
      </c>
      <c r="G12695">
        <v>4.0133386676599998E-2</v>
      </c>
    </row>
    <row r="12696" spans="1:7" x14ac:dyDescent="0.2">
      <c r="A12696" t="str">
        <f t="shared" si="1075"/>
        <v>RFC4</v>
      </c>
      <c r="B12696" t="s">
        <v>114</v>
      </c>
      <c r="C12696">
        <v>186524292</v>
      </c>
      <c r="D12696" t="s">
        <v>8</v>
      </c>
      <c r="E12696">
        <v>21</v>
      </c>
      <c r="F12696" t="s">
        <v>15454</v>
      </c>
      <c r="G12696">
        <v>0.65344226070099998</v>
      </c>
    </row>
    <row r="12697" spans="1:7" x14ac:dyDescent="0.2">
      <c r="A12697" t="str">
        <f t="shared" si="1075"/>
        <v>RFC4</v>
      </c>
      <c r="B12697" t="s">
        <v>114</v>
      </c>
      <c r="C12697">
        <v>186524301</v>
      </c>
      <c r="D12697" t="s">
        <v>8</v>
      </c>
      <c r="E12697">
        <v>24</v>
      </c>
      <c r="F12697" t="s">
        <v>15455</v>
      </c>
      <c r="G12697">
        <v>4.5204660480199998E-2</v>
      </c>
    </row>
    <row r="12698" spans="1:7" x14ac:dyDescent="0.2">
      <c r="A12698" t="str">
        <f t="shared" si="1075"/>
        <v>RFC4</v>
      </c>
      <c r="B12698" t="s">
        <v>114</v>
      </c>
      <c r="C12698">
        <v>186524323</v>
      </c>
      <c r="D12698" t="s">
        <v>8</v>
      </c>
      <c r="E12698">
        <v>24</v>
      </c>
      <c r="F12698" t="s">
        <v>15456</v>
      </c>
      <c r="G12698">
        <v>-4.7174388125500002E-4</v>
      </c>
    </row>
    <row r="12699" spans="1:7" x14ac:dyDescent="0.2">
      <c r="A12699" t="str">
        <f t="shared" si="1075"/>
        <v>RFC4</v>
      </c>
      <c r="B12699" t="s">
        <v>114</v>
      </c>
      <c r="C12699">
        <v>186524226</v>
      </c>
      <c r="D12699" t="s">
        <v>3</v>
      </c>
      <c r="E12699">
        <v>23</v>
      </c>
      <c r="F12699" t="s">
        <v>15457</v>
      </c>
      <c r="G12699">
        <v>0.98764460388399999</v>
      </c>
    </row>
    <row r="12700" spans="1:7" x14ac:dyDescent="0.2">
      <c r="A12700" t="str">
        <f t="shared" si="1075"/>
        <v>RFC4</v>
      </c>
      <c r="B12700" t="s">
        <v>114</v>
      </c>
      <c r="C12700">
        <v>186524329</v>
      </c>
      <c r="D12700" t="s">
        <v>8</v>
      </c>
      <c r="E12700">
        <v>24</v>
      </c>
      <c r="F12700" t="s">
        <v>15458</v>
      </c>
      <c r="G12700">
        <v>-2.259651088E-2</v>
      </c>
    </row>
    <row r="12701" spans="1:7" x14ac:dyDescent="0.2">
      <c r="A12701" t="str">
        <f t="shared" ref="A12701:A12710" si="1076">"RFC5"</f>
        <v>RFC5</v>
      </c>
      <c r="B12701" t="s">
        <v>140</v>
      </c>
      <c r="C12701">
        <v>118454616</v>
      </c>
      <c r="D12701" t="s">
        <v>3</v>
      </c>
      <c r="E12701">
        <v>24</v>
      </c>
      <c r="F12701" t="s">
        <v>15459</v>
      </c>
      <c r="G12701">
        <v>0.61021993298599997</v>
      </c>
    </row>
    <row r="12702" spans="1:7" x14ac:dyDescent="0.2">
      <c r="A12702" t="str">
        <f t="shared" si="1076"/>
        <v>RFC5</v>
      </c>
      <c r="B12702" t="s">
        <v>140</v>
      </c>
      <c r="C12702">
        <v>118454542</v>
      </c>
      <c r="D12702" t="s">
        <v>8</v>
      </c>
      <c r="E12702">
        <v>23</v>
      </c>
      <c r="F12702" t="s">
        <v>15460</v>
      </c>
      <c r="G12702">
        <v>6.7848514676999996E-2</v>
      </c>
    </row>
    <row r="12703" spans="1:7" x14ac:dyDescent="0.2">
      <c r="A12703" t="str">
        <f t="shared" si="1076"/>
        <v>RFC5</v>
      </c>
      <c r="B12703" t="s">
        <v>140</v>
      </c>
      <c r="C12703">
        <v>118454566</v>
      </c>
      <c r="D12703" t="s">
        <v>8</v>
      </c>
      <c r="E12703">
        <v>24</v>
      </c>
      <c r="F12703" t="s">
        <v>15461</v>
      </c>
      <c r="G12703">
        <v>0.41981372787999999</v>
      </c>
    </row>
    <row r="12704" spans="1:7" x14ac:dyDescent="0.2">
      <c r="A12704" t="str">
        <f t="shared" si="1076"/>
        <v>RFC5</v>
      </c>
      <c r="B12704" t="s">
        <v>140</v>
      </c>
      <c r="C12704">
        <v>118454586</v>
      </c>
      <c r="D12704" t="s">
        <v>8</v>
      </c>
      <c r="E12704">
        <v>22</v>
      </c>
      <c r="F12704" t="s">
        <v>15462</v>
      </c>
      <c r="G12704">
        <v>1.3341048610699999</v>
      </c>
    </row>
    <row r="12705" spans="1:7" x14ac:dyDescent="0.2">
      <c r="A12705" t="str">
        <f t="shared" si="1076"/>
        <v>RFC5</v>
      </c>
      <c r="B12705" t="s">
        <v>140</v>
      </c>
      <c r="C12705">
        <v>118454606</v>
      </c>
      <c r="D12705" t="s">
        <v>8</v>
      </c>
      <c r="E12705">
        <v>22</v>
      </c>
      <c r="F12705" t="s">
        <v>15463</v>
      </c>
      <c r="G12705">
        <v>1.0556752059400001</v>
      </c>
    </row>
    <row r="12706" spans="1:7" x14ac:dyDescent="0.2">
      <c r="A12706" t="str">
        <f t="shared" si="1076"/>
        <v>RFC5</v>
      </c>
      <c r="B12706" t="s">
        <v>140</v>
      </c>
      <c r="C12706">
        <v>118454612</v>
      </c>
      <c r="D12706" t="s">
        <v>8</v>
      </c>
      <c r="E12706">
        <v>22</v>
      </c>
      <c r="F12706" t="s">
        <v>15464</v>
      </c>
      <c r="G12706">
        <v>4.80876812768E-2</v>
      </c>
    </row>
    <row r="12707" spans="1:7" x14ac:dyDescent="0.2">
      <c r="A12707" t="str">
        <f t="shared" si="1076"/>
        <v>RFC5</v>
      </c>
      <c r="B12707" t="s">
        <v>140</v>
      </c>
      <c r="C12707">
        <v>118454659</v>
      </c>
      <c r="D12707" t="s">
        <v>8</v>
      </c>
      <c r="E12707">
        <v>23</v>
      </c>
      <c r="F12707" t="s">
        <v>15465</v>
      </c>
      <c r="G12707">
        <v>5.7869788228799998E-2</v>
      </c>
    </row>
    <row r="12708" spans="1:7" x14ac:dyDescent="0.2">
      <c r="A12708" t="str">
        <f t="shared" si="1076"/>
        <v>RFC5</v>
      </c>
      <c r="B12708" t="s">
        <v>140</v>
      </c>
      <c r="C12708">
        <v>118454785</v>
      </c>
      <c r="D12708" t="s">
        <v>3</v>
      </c>
      <c r="E12708">
        <v>24</v>
      </c>
      <c r="F12708" t="s">
        <v>15466</v>
      </c>
      <c r="G12708">
        <v>0.17527545286900001</v>
      </c>
    </row>
    <row r="12709" spans="1:7" x14ac:dyDescent="0.2">
      <c r="A12709" t="str">
        <f t="shared" si="1076"/>
        <v>RFC5</v>
      </c>
      <c r="B12709" t="s">
        <v>140</v>
      </c>
      <c r="C12709">
        <v>118454778</v>
      </c>
      <c r="D12709" t="s">
        <v>3</v>
      </c>
      <c r="E12709">
        <v>23</v>
      </c>
      <c r="F12709" t="s">
        <v>15467</v>
      </c>
      <c r="G12709">
        <v>4.6964194360000003E-2</v>
      </c>
    </row>
    <row r="12710" spans="1:7" x14ac:dyDescent="0.2">
      <c r="A12710" t="str">
        <f t="shared" si="1076"/>
        <v>RFC5</v>
      </c>
      <c r="B12710" t="s">
        <v>140</v>
      </c>
      <c r="C12710">
        <v>118454685</v>
      </c>
      <c r="D12710" t="s">
        <v>8</v>
      </c>
      <c r="E12710">
        <v>22</v>
      </c>
      <c r="F12710" t="s">
        <v>15468</v>
      </c>
      <c r="G12710">
        <v>0.56418120048099996</v>
      </c>
    </row>
    <row r="12711" spans="1:7" x14ac:dyDescent="0.2">
      <c r="A12711" t="str">
        <f t="shared" ref="A12711:A12720" si="1077">"RFK"</f>
        <v>RFK</v>
      </c>
      <c r="B12711" t="s">
        <v>15</v>
      </c>
      <c r="C12711">
        <v>79009165</v>
      </c>
      <c r="D12711" t="s">
        <v>3</v>
      </c>
      <c r="E12711">
        <v>24</v>
      </c>
      <c r="F12711" t="s">
        <v>15469</v>
      </c>
      <c r="G12711">
        <v>0.22025107821699999</v>
      </c>
    </row>
    <row r="12712" spans="1:7" x14ac:dyDescent="0.2">
      <c r="A12712" t="str">
        <f t="shared" si="1077"/>
        <v>RFK</v>
      </c>
      <c r="B12712" t="s">
        <v>15</v>
      </c>
      <c r="C12712">
        <v>79009363</v>
      </c>
      <c r="D12712" t="s">
        <v>8</v>
      </c>
      <c r="E12712">
        <v>24</v>
      </c>
      <c r="F12712" t="s">
        <v>15470</v>
      </c>
      <c r="G12712">
        <v>0.50704573420599997</v>
      </c>
    </row>
    <row r="12713" spans="1:7" x14ac:dyDescent="0.2">
      <c r="A12713" t="str">
        <f t="shared" si="1077"/>
        <v>RFK</v>
      </c>
      <c r="B12713" t="s">
        <v>15</v>
      </c>
      <c r="C12713">
        <v>79009356</v>
      </c>
      <c r="D12713" t="s">
        <v>8</v>
      </c>
      <c r="E12713">
        <v>24</v>
      </c>
      <c r="F12713" t="s">
        <v>15471</v>
      </c>
      <c r="G12713">
        <v>0.59177961357599995</v>
      </c>
    </row>
    <row r="12714" spans="1:7" x14ac:dyDescent="0.2">
      <c r="A12714" t="str">
        <f t="shared" si="1077"/>
        <v>RFK</v>
      </c>
      <c r="B12714" t="s">
        <v>15</v>
      </c>
      <c r="C12714">
        <v>79009441</v>
      </c>
      <c r="D12714" t="s">
        <v>3</v>
      </c>
      <c r="E12714">
        <v>24</v>
      </c>
      <c r="F12714" t="s">
        <v>15472</v>
      </c>
      <c r="G12714">
        <v>0.61521782046999995</v>
      </c>
    </row>
    <row r="12715" spans="1:7" x14ac:dyDescent="0.2">
      <c r="A12715" t="str">
        <f t="shared" si="1077"/>
        <v>RFK</v>
      </c>
      <c r="B12715" t="s">
        <v>15</v>
      </c>
      <c r="C12715">
        <v>79009404</v>
      </c>
      <c r="D12715" t="s">
        <v>3</v>
      </c>
      <c r="E12715">
        <v>24</v>
      </c>
      <c r="F12715" t="s">
        <v>15473</v>
      </c>
      <c r="G12715">
        <v>0.73607471756800003</v>
      </c>
    </row>
    <row r="12716" spans="1:7" x14ac:dyDescent="0.2">
      <c r="A12716" t="str">
        <f t="shared" si="1077"/>
        <v>RFK</v>
      </c>
      <c r="B12716" t="s">
        <v>15</v>
      </c>
      <c r="C12716">
        <v>79009376</v>
      </c>
      <c r="D12716" t="s">
        <v>3</v>
      </c>
      <c r="E12716">
        <v>24</v>
      </c>
      <c r="F12716" t="s">
        <v>15474</v>
      </c>
      <c r="G12716">
        <v>0.26429612492400001</v>
      </c>
    </row>
    <row r="12717" spans="1:7" x14ac:dyDescent="0.2">
      <c r="A12717" t="str">
        <f t="shared" si="1077"/>
        <v>RFK</v>
      </c>
      <c r="B12717" t="s">
        <v>15</v>
      </c>
      <c r="C12717">
        <v>79009270</v>
      </c>
      <c r="D12717" t="s">
        <v>3</v>
      </c>
      <c r="E12717">
        <v>23</v>
      </c>
      <c r="F12717" t="s">
        <v>15475</v>
      </c>
      <c r="G12717">
        <v>0.91608480593999997</v>
      </c>
    </row>
    <row r="12718" spans="1:7" x14ac:dyDescent="0.2">
      <c r="A12718" t="str">
        <f t="shared" si="1077"/>
        <v>RFK</v>
      </c>
      <c r="B12718" t="s">
        <v>15</v>
      </c>
      <c r="C12718">
        <v>79009263</v>
      </c>
      <c r="D12718" t="s">
        <v>3</v>
      </c>
      <c r="E12718">
        <v>23</v>
      </c>
      <c r="F12718" t="s">
        <v>15476</v>
      </c>
      <c r="G12718">
        <v>1.33866396635</v>
      </c>
    </row>
    <row r="12719" spans="1:7" x14ac:dyDescent="0.2">
      <c r="A12719" t="str">
        <f t="shared" si="1077"/>
        <v>RFK</v>
      </c>
      <c r="B12719" t="s">
        <v>15</v>
      </c>
      <c r="C12719">
        <v>79009233</v>
      </c>
      <c r="D12719" t="s">
        <v>3</v>
      </c>
      <c r="E12719">
        <v>24</v>
      </c>
      <c r="F12719" t="s">
        <v>15477</v>
      </c>
      <c r="G12719">
        <v>0.74525122770600005</v>
      </c>
    </row>
    <row r="12720" spans="1:7" x14ac:dyDescent="0.2">
      <c r="A12720" t="str">
        <f t="shared" si="1077"/>
        <v>RFK</v>
      </c>
      <c r="B12720" t="s">
        <v>15</v>
      </c>
      <c r="C12720">
        <v>79009216</v>
      </c>
      <c r="D12720" t="s">
        <v>3</v>
      </c>
      <c r="E12720">
        <v>22</v>
      </c>
      <c r="F12720" t="s">
        <v>15478</v>
      </c>
      <c r="G12720">
        <v>0.135306125404</v>
      </c>
    </row>
    <row r="12721" spans="1:7" x14ac:dyDescent="0.2">
      <c r="A12721" t="str">
        <f t="shared" ref="A12721:A12730" si="1078">"RGP1"</f>
        <v>RGP1</v>
      </c>
      <c r="B12721" t="s">
        <v>15</v>
      </c>
      <c r="C12721">
        <v>35749346</v>
      </c>
      <c r="D12721" t="s">
        <v>3</v>
      </c>
      <c r="E12721">
        <v>24</v>
      </c>
      <c r="F12721" t="s">
        <v>15479</v>
      </c>
      <c r="G12721">
        <v>1.2869901099900001</v>
      </c>
    </row>
    <row r="12722" spans="1:7" x14ac:dyDescent="0.2">
      <c r="A12722" t="str">
        <f t="shared" si="1078"/>
        <v>RGP1</v>
      </c>
      <c r="B12722" t="s">
        <v>15</v>
      </c>
      <c r="C12722">
        <v>35749325</v>
      </c>
      <c r="D12722" t="s">
        <v>3</v>
      </c>
      <c r="E12722">
        <v>24</v>
      </c>
      <c r="F12722" t="s">
        <v>15480</v>
      </c>
      <c r="G12722">
        <v>0.97695296430099998</v>
      </c>
    </row>
    <row r="12723" spans="1:7" x14ac:dyDescent="0.2">
      <c r="A12723" t="str">
        <f t="shared" si="1078"/>
        <v>RGP1</v>
      </c>
      <c r="B12723" t="s">
        <v>15</v>
      </c>
      <c r="C12723">
        <v>35749290</v>
      </c>
      <c r="D12723" t="s">
        <v>3</v>
      </c>
      <c r="E12723">
        <v>24</v>
      </c>
      <c r="F12723" t="s">
        <v>15481</v>
      </c>
      <c r="G12723">
        <v>0.73605692571199999</v>
      </c>
    </row>
    <row r="12724" spans="1:7" x14ac:dyDescent="0.2">
      <c r="A12724" t="str">
        <f t="shared" si="1078"/>
        <v>RGP1</v>
      </c>
      <c r="B12724" t="s">
        <v>15</v>
      </c>
      <c r="C12724">
        <v>35749375</v>
      </c>
      <c r="D12724" t="s">
        <v>8</v>
      </c>
      <c r="E12724">
        <v>24</v>
      </c>
      <c r="F12724" t="s">
        <v>15482</v>
      </c>
      <c r="G12724">
        <v>0.55125043036200005</v>
      </c>
    </row>
    <row r="12725" spans="1:7" x14ac:dyDescent="0.2">
      <c r="A12725" t="str">
        <f t="shared" si="1078"/>
        <v>RGP1</v>
      </c>
      <c r="B12725" t="s">
        <v>15</v>
      </c>
      <c r="C12725">
        <v>35749455</v>
      </c>
      <c r="D12725" t="s">
        <v>8</v>
      </c>
      <c r="E12725">
        <v>24</v>
      </c>
      <c r="F12725" t="s">
        <v>15483</v>
      </c>
      <c r="G12725">
        <v>3.9038208464800002E-2</v>
      </c>
    </row>
    <row r="12726" spans="1:7" x14ac:dyDescent="0.2">
      <c r="A12726" t="str">
        <f t="shared" si="1078"/>
        <v>RGP1</v>
      </c>
      <c r="B12726" t="s">
        <v>15</v>
      </c>
      <c r="C12726">
        <v>35749344</v>
      </c>
      <c r="D12726" t="s">
        <v>8</v>
      </c>
      <c r="E12726">
        <v>24</v>
      </c>
      <c r="F12726" t="s">
        <v>15484</v>
      </c>
      <c r="G12726">
        <v>4.2233409195800001E-2</v>
      </c>
    </row>
    <row r="12727" spans="1:7" x14ac:dyDescent="0.2">
      <c r="A12727" t="str">
        <f t="shared" si="1078"/>
        <v>RGP1</v>
      </c>
      <c r="B12727" t="s">
        <v>15</v>
      </c>
      <c r="C12727">
        <v>35749519</v>
      </c>
      <c r="D12727" t="s">
        <v>8</v>
      </c>
      <c r="E12727">
        <v>23</v>
      </c>
      <c r="F12727" t="s">
        <v>15485</v>
      </c>
      <c r="G12727">
        <v>0.14936981412299999</v>
      </c>
    </row>
    <row r="12728" spans="1:7" x14ac:dyDescent="0.2">
      <c r="A12728" t="str">
        <f t="shared" si="1078"/>
        <v>RGP1</v>
      </c>
      <c r="B12728" t="s">
        <v>15</v>
      </c>
      <c r="C12728">
        <v>35749525</v>
      </c>
      <c r="D12728" t="s">
        <v>8</v>
      </c>
      <c r="E12728">
        <v>24</v>
      </c>
      <c r="F12728" t="s">
        <v>15486</v>
      </c>
      <c r="G12728">
        <v>0.46710254408000002</v>
      </c>
    </row>
    <row r="12729" spans="1:7" x14ac:dyDescent="0.2">
      <c r="A12729" t="str">
        <f t="shared" si="1078"/>
        <v>RGP1</v>
      </c>
      <c r="B12729" t="s">
        <v>15</v>
      </c>
      <c r="C12729">
        <v>35749306</v>
      </c>
      <c r="D12729" t="s">
        <v>8</v>
      </c>
      <c r="E12729">
        <v>23</v>
      </c>
      <c r="F12729" t="s">
        <v>15487</v>
      </c>
      <c r="G12729">
        <v>0.62333383493299999</v>
      </c>
    </row>
    <row r="12730" spans="1:7" x14ac:dyDescent="0.2">
      <c r="A12730" t="str">
        <f t="shared" si="1078"/>
        <v>RGP1</v>
      </c>
      <c r="B12730" t="s">
        <v>15</v>
      </c>
      <c r="C12730">
        <v>35749486</v>
      </c>
      <c r="D12730" t="s">
        <v>8</v>
      </c>
      <c r="E12730">
        <v>23</v>
      </c>
      <c r="F12730" t="s">
        <v>15488</v>
      </c>
      <c r="G12730">
        <v>0.22152112760199999</v>
      </c>
    </row>
    <row r="12731" spans="1:7" x14ac:dyDescent="0.2">
      <c r="A12731" t="str">
        <f t="shared" ref="A12731:A12748" si="1079">"RHOBTB1"</f>
        <v>RHOBTB1</v>
      </c>
      <c r="B12731" t="s">
        <v>372</v>
      </c>
      <c r="C12731">
        <v>62703728</v>
      </c>
      <c r="D12731" t="s">
        <v>3</v>
      </c>
      <c r="E12731">
        <v>24</v>
      </c>
      <c r="F12731" t="s">
        <v>15489</v>
      </c>
      <c r="G12731">
        <v>8.9800175648700006E-2</v>
      </c>
    </row>
    <row r="12732" spans="1:7" x14ac:dyDescent="0.2">
      <c r="A12732" t="str">
        <f t="shared" si="1079"/>
        <v>RHOBTB1</v>
      </c>
      <c r="B12732" t="s">
        <v>372</v>
      </c>
      <c r="C12732">
        <v>62703735</v>
      </c>
      <c r="D12732" t="s">
        <v>3</v>
      </c>
      <c r="E12732">
        <v>24</v>
      </c>
      <c r="F12732" t="s">
        <v>15490</v>
      </c>
      <c r="G12732">
        <v>0.755096402123</v>
      </c>
    </row>
    <row r="12733" spans="1:7" x14ac:dyDescent="0.2">
      <c r="A12733" t="str">
        <f t="shared" si="1079"/>
        <v>RHOBTB1</v>
      </c>
      <c r="B12733" t="s">
        <v>372</v>
      </c>
      <c r="C12733">
        <v>62761237</v>
      </c>
      <c r="D12733" t="s">
        <v>8</v>
      </c>
      <c r="E12733">
        <v>23</v>
      </c>
      <c r="F12733" t="s">
        <v>15491</v>
      </c>
      <c r="G12733">
        <v>-1.6463161371299999E-3</v>
      </c>
    </row>
    <row r="12734" spans="1:7" x14ac:dyDescent="0.2">
      <c r="A12734" t="str">
        <f t="shared" si="1079"/>
        <v>RHOBTB1</v>
      </c>
      <c r="B12734" t="s">
        <v>372</v>
      </c>
      <c r="C12734">
        <v>62761200</v>
      </c>
      <c r="D12734" t="s">
        <v>8</v>
      </c>
      <c r="E12734">
        <v>24</v>
      </c>
      <c r="F12734" t="s">
        <v>15492</v>
      </c>
      <c r="G12734">
        <v>0.189518972167</v>
      </c>
    </row>
    <row r="12735" spans="1:7" x14ac:dyDescent="0.2">
      <c r="A12735" t="str">
        <f t="shared" si="1079"/>
        <v>RHOBTB1</v>
      </c>
      <c r="B12735" t="s">
        <v>372</v>
      </c>
      <c r="C12735">
        <v>62703917</v>
      </c>
      <c r="D12735" t="s">
        <v>3</v>
      </c>
      <c r="E12735">
        <v>23</v>
      </c>
      <c r="F12735" t="s">
        <v>15493</v>
      </c>
      <c r="G12735">
        <v>1.08388192233</v>
      </c>
    </row>
    <row r="12736" spans="1:7" x14ac:dyDescent="0.2">
      <c r="A12736" t="str">
        <f t="shared" si="1079"/>
        <v>RHOBTB1</v>
      </c>
      <c r="B12736" t="s">
        <v>372</v>
      </c>
      <c r="C12736">
        <v>62703938</v>
      </c>
      <c r="D12736" t="s">
        <v>3</v>
      </c>
      <c r="E12736">
        <v>23</v>
      </c>
      <c r="F12736" t="s">
        <v>15494</v>
      </c>
      <c r="G12736">
        <v>0.71681375428299998</v>
      </c>
    </row>
    <row r="12737" spans="1:7" x14ac:dyDescent="0.2">
      <c r="A12737" t="str">
        <f t="shared" si="1079"/>
        <v>RHOBTB1</v>
      </c>
      <c r="B12737" t="s">
        <v>372</v>
      </c>
      <c r="C12737">
        <v>62703944</v>
      </c>
      <c r="D12737" t="s">
        <v>3</v>
      </c>
      <c r="E12737">
        <v>22</v>
      </c>
      <c r="F12737" t="s">
        <v>15495</v>
      </c>
      <c r="G12737">
        <v>0.10668840114</v>
      </c>
    </row>
    <row r="12738" spans="1:7" x14ac:dyDescent="0.2">
      <c r="A12738" t="str">
        <f t="shared" si="1079"/>
        <v>RHOBTB1</v>
      </c>
      <c r="B12738" t="s">
        <v>372</v>
      </c>
      <c r="C12738">
        <v>62703969</v>
      </c>
      <c r="D12738" t="s">
        <v>3</v>
      </c>
      <c r="E12738">
        <v>24</v>
      </c>
      <c r="F12738" t="s">
        <v>15496</v>
      </c>
      <c r="G12738">
        <v>1.16102167555</v>
      </c>
    </row>
    <row r="12739" spans="1:7" x14ac:dyDescent="0.2">
      <c r="A12739" t="str">
        <f t="shared" si="1079"/>
        <v>RHOBTB1</v>
      </c>
      <c r="B12739" t="s">
        <v>372</v>
      </c>
      <c r="C12739">
        <v>62761017</v>
      </c>
      <c r="D12739" t="s">
        <v>3</v>
      </c>
      <c r="E12739">
        <v>24</v>
      </c>
      <c r="F12739" t="s">
        <v>15497</v>
      </c>
      <c r="G12739">
        <v>4.6813469155499998E-2</v>
      </c>
    </row>
    <row r="12740" spans="1:7" x14ac:dyDescent="0.2">
      <c r="A12740" t="str">
        <f t="shared" si="1079"/>
        <v>RHOBTB1</v>
      </c>
      <c r="B12740" t="s">
        <v>372</v>
      </c>
      <c r="C12740">
        <v>62761033</v>
      </c>
      <c r="D12740" t="s">
        <v>3</v>
      </c>
      <c r="E12740">
        <v>24</v>
      </c>
      <c r="F12740" t="s">
        <v>15498</v>
      </c>
      <c r="G12740">
        <v>-4.1350548756300003E-2</v>
      </c>
    </row>
    <row r="12741" spans="1:7" x14ac:dyDescent="0.2">
      <c r="A12741" t="str">
        <f t="shared" si="1079"/>
        <v>RHOBTB1</v>
      </c>
      <c r="B12741" t="s">
        <v>372</v>
      </c>
      <c r="C12741">
        <v>62761155</v>
      </c>
      <c r="D12741" t="s">
        <v>3</v>
      </c>
      <c r="E12741">
        <v>24</v>
      </c>
      <c r="F12741" t="s">
        <v>15499</v>
      </c>
      <c r="G12741">
        <v>0.136429816308</v>
      </c>
    </row>
    <row r="12742" spans="1:7" x14ac:dyDescent="0.2">
      <c r="A12742" t="str">
        <f t="shared" si="1079"/>
        <v>RHOBTB1</v>
      </c>
      <c r="B12742" t="s">
        <v>372</v>
      </c>
      <c r="C12742">
        <v>62703782</v>
      </c>
      <c r="D12742" t="s">
        <v>8</v>
      </c>
      <c r="E12742">
        <v>24</v>
      </c>
      <c r="F12742" t="s">
        <v>15500</v>
      </c>
      <c r="G12742">
        <v>6.1018977107699997E-2</v>
      </c>
    </row>
    <row r="12743" spans="1:7" x14ac:dyDescent="0.2">
      <c r="A12743" t="str">
        <f t="shared" si="1079"/>
        <v>RHOBTB1</v>
      </c>
      <c r="B12743" t="s">
        <v>372</v>
      </c>
      <c r="C12743">
        <v>62760984</v>
      </c>
      <c r="D12743" t="s">
        <v>8</v>
      </c>
      <c r="E12743">
        <v>24</v>
      </c>
      <c r="F12743" t="s">
        <v>15501</v>
      </c>
      <c r="G12743">
        <v>-4.5506406487099998E-2</v>
      </c>
    </row>
    <row r="12744" spans="1:7" x14ac:dyDescent="0.2">
      <c r="A12744" t="str">
        <f t="shared" si="1079"/>
        <v>RHOBTB1</v>
      </c>
      <c r="B12744" t="s">
        <v>372</v>
      </c>
      <c r="C12744">
        <v>62703884</v>
      </c>
      <c r="D12744" t="s">
        <v>8</v>
      </c>
      <c r="E12744">
        <v>22</v>
      </c>
      <c r="F12744" t="s">
        <v>15502</v>
      </c>
      <c r="G12744">
        <v>4.1457918775700001E-2</v>
      </c>
    </row>
    <row r="12745" spans="1:7" x14ac:dyDescent="0.2">
      <c r="A12745" t="str">
        <f t="shared" si="1079"/>
        <v>RHOBTB1</v>
      </c>
      <c r="B12745" t="s">
        <v>372</v>
      </c>
      <c r="C12745">
        <v>62761168</v>
      </c>
      <c r="D12745" t="s">
        <v>8</v>
      </c>
      <c r="E12745">
        <v>24</v>
      </c>
      <c r="F12745" t="s">
        <v>15503</v>
      </c>
      <c r="G12745">
        <v>-9.7881277390999999E-2</v>
      </c>
    </row>
    <row r="12746" spans="1:7" x14ac:dyDescent="0.2">
      <c r="A12746" t="str">
        <f t="shared" si="1079"/>
        <v>RHOBTB1</v>
      </c>
      <c r="B12746" t="s">
        <v>372</v>
      </c>
      <c r="C12746">
        <v>62761190</v>
      </c>
      <c r="D12746" t="s">
        <v>8</v>
      </c>
      <c r="E12746">
        <v>24</v>
      </c>
      <c r="F12746" t="s">
        <v>15504</v>
      </c>
      <c r="G12746">
        <v>7.5754642059899999E-2</v>
      </c>
    </row>
    <row r="12747" spans="1:7" x14ac:dyDescent="0.2">
      <c r="A12747" t="str">
        <f t="shared" si="1079"/>
        <v>RHOBTB1</v>
      </c>
      <c r="B12747" t="s">
        <v>372</v>
      </c>
      <c r="C12747">
        <v>62761183</v>
      </c>
      <c r="D12747" t="s">
        <v>8</v>
      </c>
      <c r="E12747">
        <v>23</v>
      </c>
      <c r="F12747" t="s">
        <v>15505</v>
      </c>
      <c r="G12747">
        <v>0.16210984838</v>
      </c>
    </row>
    <row r="12748" spans="1:7" x14ac:dyDescent="0.2">
      <c r="A12748" t="str">
        <f t="shared" si="1079"/>
        <v>RHOBTB1</v>
      </c>
      <c r="B12748" t="s">
        <v>372</v>
      </c>
      <c r="C12748">
        <v>62761062</v>
      </c>
      <c r="D12748" t="s">
        <v>8</v>
      </c>
      <c r="E12748">
        <v>24</v>
      </c>
      <c r="F12748" t="s">
        <v>15506</v>
      </c>
      <c r="G12748">
        <v>5.2712658922500003E-2</v>
      </c>
    </row>
    <row r="12749" spans="1:7" x14ac:dyDescent="0.2">
      <c r="A12749" t="str">
        <f t="shared" ref="A12749:A12758" si="1080">"RIF1"</f>
        <v>RIF1</v>
      </c>
      <c r="B12749" t="s">
        <v>161</v>
      </c>
      <c r="C12749">
        <v>152266588</v>
      </c>
      <c r="D12749" t="s">
        <v>3</v>
      </c>
      <c r="E12749">
        <v>26</v>
      </c>
      <c r="F12749" t="s">
        <v>15507</v>
      </c>
      <c r="G12749">
        <v>2.9153864965500001E-2</v>
      </c>
    </row>
    <row r="12750" spans="1:7" x14ac:dyDescent="0.2">
      <c r="A12750" t="str">
        <f t="shared" si="1080"/>
        <v>RIF1</v>
      </c>
      <c r="B12750" t="s">
        <v>161</v>
      </c>
      <c r="C12750">
        <v>152266604</v>
      </c>
      <c r="D12750" t="s">
        <v>3</v>
      </c>
      <c r="E12750">
        <v>25</v>
      </c>
      <c r="F12750" t="s">
        <v>15508</v>
      </c>
      <c r="G12750">
        <v>0.71711420640099999</v>
      </c>
    </row>
    <row r="12751" spans="1:7" x14ac:dyDescent="0.2">
      <c r="A12751" t="str">
        <f t="shared" si="1080"/>
        <v>RIF1</v>
      </c>
      <c r="B12751" t="s">
        <v>161</v>
      </c>
      <c r="C12751">
        <v>152266613</v>
      </c>
      <c r="D12751" t="s">
        <v>3</v>
      </c>
      <c r="E12751">
        <v>24</v>
      </c>
      <c r="F12751" t="s">
        <v>15509</v>
      </c>
      <c r="G12751">
        <v>-0.13356352559000001</v>
      </c>
    </row>
    <row r="12752" spans="1:7" x14ac:dyDescent="0.2">
      <c r="A12752" t="str">
        <f t="shared" si="1080"/>
        <v>RIF1</v>
      </c>
      <c r="B12752" t="s">
        <v>161</v>
      </c>
      <c r="C12752">
        <v>152266628</v>
      </c>
      <c r="D12752" t="s">
        <v>3</v>
      </c>
      <c r="E12752">
        <v>24</v>
      </c>
      <c r="F12752" t="s">
        <v>15510</v>
      </c>
      <c r="G12752">
        <v>0.50601302824899996</v>
      </c>
    </row>
    <row r="12753" spans="1:7" x14ac:dyDescent="0.2">
      <c r="A12753" t="str">
        <f t="shared" si="1080"/>
        <v>RIF1</v>
      </c>
      <c r="B12753" t="s">
        <v>161</v>
      </c>
      <c r="C12753">
        <v>152266635</v>
      </c>
      <c r="D12753" t="s">
        <v>3</v>
      </c>
      <c r="E12753">
        <v>25</v>
      </c>
      <c r="F12753" t="s">
        <v>15511</v>
      </c>
      <c r="G12753">
        <v>0.50315751930800001</v>
      </c>
    </row>
    <row r="12754" spans="1:7" x14ac:dyDescent="0.2">
      <c r="A12754" t="str">
        <f t="shared" si="1080"/>
        <v>RIF1</v>
      </c>
      <c r="B12754" t="s">
        <v>161</v>
      </c>
      <c r="C12754">
        <v>152266651</v>
      </c>
      <c r="D12754" t="s">
        <v>3</v>
      </c>
      <c r="E12754">
        <v>22</v>
      </c>
      <c r="F12754" t="s">
        <v>15512</v>
      </c>
      <c r="G12754">
        <v>1.2723940039099999</v>
      </c>
    </row>
    <row r="12755" spans="1:7" x14ac:dyDescent="0.2">
      <c r="A12755" t="str">
        <f t="shared" si="1080"/>
        <v>RIF1</v>
      </c>
      <c r="B12755" t="s">
        <v>161</v>
      </c>
      <c r="C12755">
        <v>152266658</v>
      </c>
      <c r="D12755" t="s">
        <v>3</v>
      </c>
      <c r="E12755">
        <v>25</v>
      </c>
      <c r="F12755" t="s">
        <v>15513</v>
      </c>
      <c r="G12755">
        <v>0.31319012415199998</v>
      </c>
    </row>
    <row r="12756" spans="1:7" x14ac:dyDescent="0.2">
      <c r="A12756" t="str">
        <f t="shared" si="1080"/>
        <v>RIF1</v>
      </c>
      <c r="B12756" t="s">
        <v>161</v>
      </c>
      <c r="C12756">
        <v>152266585</v>
      </c>
      <c r="D12756" t="s">
        <v>8</v>
      </c>
      <c r="E12756">
        <v>23</v>
      </c>
      <c r="F12756" t="s">
        <v>15514</v>
      </c>
      <c r="G12756">
        <v>0.28192955497</v>
      </c>
    </row>
    <row r="12757" spans="1:7" x14ac:dyDescent="0.2">
      <c r="A12757" t="str">
        <f t="shared" si="1080"/>
        <v>RIF1</v>
      </c>
      <c r="B12757" t="s">
        <v>161</v>
      </c>
      <c r="C12757">
        <v>152266641</v>
      </c>
      <c r="D12757" t="s">
        <v>8</v>
      </c>
      <c r="E12757">
        <v>23</v>
      </c>
      <c r="F12757" t="s">
        <v>15515</v>
      </c>
      <c r="G12757">
        <v>1.0104917896900001</v>
      </c>
    </row>
    <row r="12758" spans="1:7" x14ac:dyDescent="0.2">
      <c r="A12758" t="str">
        <f t="shared" si="1080"/>
        <v>RIF1</v>
      </c>
      <c r="B12758" t="s">
        <v>161</v>
      </c>
      <c r="C12758">
        <v>152266578</v>
      </c>
      <c r="D12758" t="s">
        <v>3</v>
      </c>
      <c r="E12758">
        <v>24</v>
      </c>
      <c r="F12758" t="s">
        <v>15516</v>
      </c>
      <c r="G12758">
        <v>5.3744926463399997E-2</v>
      </c>
    </row>
    <row r="12759" spans="1:7" x14ac:dyDescent="0.2">
      <c r="A12759" t="str">
        <f t="shared" ref="A12759:A12768" si="1081">"RINT1"</f>
        <v>RINT1</v>
      </c>
      <c r="B12759" t="s">
        <v>2</v>
      </c>
      <c r="C12759">
        <v>105172620</v>
      </c>
      <c r="D12759" t="s">
        <v>3</v>
      </c>
      <c r="E12759">
        <v>24</v>
      </c>
      <c r="F12759" t="s">
        <v>15517</v>
      </c>
      <c r="G12759">
        <v>1.56670904078E-2</v>
      </c>
    </row>
    <row r="12760" spans="1:7" x14ac:dyDescent="0.2">
      <c r="A12760" t="str">
        <f t="shared" si="1081"/>
        <v>RINT1</v>
      </c>
      <c r="B12760" t="s">
        <v>2</v>
      </c>
      <c r="C12760">
        <v>105172772</v>
      </c>
      <c r="D12760" t="s">
        <v>3</v>
      </c>
      <c r="E12760">
        <v>22</v>
      </c>
      <c r="F12760" t="s">
        <v>15518</v>
      </c>
      <c r="G12760">
        <v>4.3544355179499998E-2</v>
      </c>
    </row>
    <row r="12761" spans="1:7" x14ac:dyDescent="0.2">
      <c r="A12761" t="str">
        <f t="shared" si="1081"/>
        <v>RINT1</v>
      </c>
      <c r="B12761" t="s">
        <v>2</v>
      </c>
      <c r="C12761">
        <v>105172801</v>
      </c>
      <c r="D12761" t="s">
        <v>3</v>
      </c>
      <c r="E12761">
        <v>23</v>
      </c>
      <c r="F12761" t="s">
        <v>15519</v>
      </c>
      <c r="G12761">
        <v>5.6895593063200002E-2</v>
      </c>
    </row>
    <row r="12762" spans="1:7" x14ac:dyDescent="0.2">
      <c r="A12762" t="str">
        <f t="shared" si="1081"/>
        <v>RINT1</v>
      </c>
      <c r="B12762" t="s">
        <v>2</v>
      </c>
      <c r="C12762">
        <v>105172650</v>
      </c>
      <c r="D12762" t="s">
        <v>8</v>
      </c>
      <c r="E12762">
        <v>24</v>
      </c>
      <c r="F12762" t="s">
        <v>15520</v>
      </c>
      <c r="G12762">
        <v>1.2900403651400001</v>
      </c>
    </row>
    <row r="12763" spans="1:7" x14ac:dyDescent="0.2">
      <c r="A12763" t="str">
        <f t="shared" si="1081"/>
        <v>RINT1</v>
      </c>
      <c r="B12763" t="s">
        <v>2</v>
      </c>
      <c r="C12763">
        <v>105172578</v>
      </c>
      <c r="D12763" t="s">
        <v>8</v>
      </c>
      <c r="E12763">
        <v>24</v>
      </c>
      <c r="F12763" t="s">
        <v>15521</v>
      </c>
      <c r="G12763">
        <v>8.57885072232E-2</v>
      </c>
    </row>
    <row r="12764" spans="1:7" x14ac:dyDescent="0.2">
      <c r="A12764" t="str">
        <f t="shared" si="1081"/>
        <v>RINT1</v>
      </c>
      <c r="B12764" t="s">
        <v>2</v>
      </c>
      <c r="C12764">
        <v>105172548</v>
      </c>
      <c r="D12764" t="s">
        <v>8</v>
      </c>
      <c r="E12764">
        <v>22</v>
      </c>
      <c r="F12764" t="s">
        <v>15522</v>
      </c>
      <c r="G12764">
        <v>0.59244113184299996</v>
      </c>
    </row>
    <row r="12765" spans="1:7" x14ac:dyDescent="0.2">
      <c r="A12765" t="str">
        <f t="shared" si="1081"/>
        <v>RINT1</v>
      </c>
      <c r="B12765" t="s">
        <v>2</v>
      </c>
      <c r="C12765">
        <v>105172553</v>
      </c>
      <c r="D12765" t="s">
        <v>8</v>
      </c>
      <c r="E12765">
        <v>22</v>
      </c>
      <c r="F12765" t="s">
        <v>15523</v>
      </c>
      <c r="G12765">
        <v>0.101373969887</v>
      </c>
    </row>
    <row r="12766" spans="1:7" x14ac:dyDescent="0.2">
      <c r="A12766" t="str">
        <f t="shared" si="1081"/>
        <v>RINT1</v>
      </c>
      <c r="B12766" t="s">
        <v>2</v>
      </c>
      <c r="C12766">
        <v>105172679</v>
      </c>
      <c r="D12766" t="s">
        <v>8</v>
      </c>
      <c r="E12766">
        <v>23</v>
      </c>
      <c r="F12766" t="s">
        <v>15524</v>
      </c>
      <c r="G12766">
        <v>1.1175185030100001</v>
      </c>
    </row>
    <row r="12767" spans="1:7" x14ac:dyDescent="0.2">
      <c r="A12767" t="str">
        <f t="shared" si="1081"/>
        <v>RINT1</v>
      </c>
      <c r="B12767" t="s">
        <v>2</v>
      </c>
      <c r="C12767">
        <v>105172784</v>
      </c>
      <c r="D12767" t="s">
        <v>8</v>
      </c>
      <c r="E12767">
        <v>24</v>
      </c>
      <c r="F12767" t="s">
        <v>15525</v>
      </c>
      <c r="G12767">
        <v>7.8030519295699999E-2</v>
      </c>
    </row>
    <row r="12768" spans="1:7" x14ac:dyDescent="0.2">
      <c r="A12768" t="str">
        <f t="shared" si="1081"/>
        <v>RINT1</v>
      </c>
      <c r="B12768" t="s">
        <v>2</v>
      </c>
      <c r="C12768">
        <v>105172754</v>
      </c>
      <c r="D12768" t="s">
        <v>8</v>
      </c>
      <c r="E12768">
        <v>24</v>
      </c>
      <c r="F12768" t="s">
        <v>15526</v>
      </c>
      <c r="G12768">
        <v>1.0482746291500001E-2</v>
      </c>
    </row>
    <row r="12769" spans="1:7" x14ac:dyDescent="0.2">
      <c r="A12769" t="str">
        <f t="shared" ref="A12769:A12777" si="1082">"RIOK2"</f>
        <v>RIOK2</v>
      </c>
      <c r="B12769" t="s">
        <v>64</v>
      </c>
      <c r="C12769">
        <v>96518820</v>
      </c>
      <c r="D12769" t="s">
        <v>8</v>
      </c>
      <c r="E12769">
        <v>23</v>
      </c>
      <c r="F12769" t="s">
        <v>15527</v>
      </c>
      <c r="G12769">
        <v>0.38601036630800001</v>
      </c>
    </row>
    <row r="12770" spans="1:7" x14ac:dyDescent="0.2">
      <c r="A12770" t="str">
        <f t="shared" si="1082"/>
        <v>RIOK2</v>
      </c>
      <c r="B12770" t="s">
        <v>64</v>
      </c>
      <c r="C12770">
        <v>96518707</v>
      </c>
      <c r="D12770" t="s">
        <v>3</v>
      </c>
      <c r="E12770">
        <v>24</v>
      </c>
      <c r="F12770" t="s">
        <v>15528</v>
      </c>
      <c r="G12770">
        <v>5.9480670246599997E-2</v>
      </c>
    </row>
    <row r="12771" spans="1:7" x14ac:dyDescent="0.2">
      <c r="A12771" t="str">
        <f t="shared" si="1082"/>
        <v>RIOK2</v>
      </c>
      <c r="B12771" t="s">
        <v>64</v>
      </c>
      <c r="C12771">
        <v>96518724</v>
      </c>
      <c r="D12771" t="s">
        <v>3</v>
      </c>
      <c r="E12771">
        <v>24</v>
      </c>
      <c r="F12771" t="s">
        <v>15529</v>
      </c>
      <c r="G12771">
        <v>0.17500932807799999</v>
      </c>
    </row>
    <row r="12772" spans="1:7" x14ac:dyDescent="0.2">
      <c r="A12772" t="str">
        <f t="shared" si="1082"/>
        <v>RIOK2</v>
      </c>
      <c r="B12772" t="s">
        <v>64</v>
      </c>
      <c r="C12772">
        <v>96518803</v>
      </c>
      <c r="D12772" t="s">
        <v>8</v>
      </c>
      <c r="E12772">
        <v>24</v>
      </c>
      <c r="F12772" t="s">
        <v>15530</v>
      </c>
      <c r="G12772">
        <v>0.30137681044300002</v>
      </c>
    </row>
    <row r="12773" spans="1:7" x14ac:dyDescent="0.2">
      <c r="A12773" t="str">
        <f t="shared" si="1082"/>
        <v>RIOK2</v>
      </c>
      <c r="B12773" t="s">
        <v>64</v>
      </c>
      <c r="C12773">
        <v>96518890</v>
      </c>
      <c r="D12773" t="s">
        <v>3</v>
      </c>
      <c r="E12773">
        <v>24</v>
      </c>
      <c r="F12773" t="s">
        <v>15531</v>
      </c>
      <c r="G12773">
        <v>0.69676294218699997</v>
      </c>
    </row>
    <row r="12774" spans="1:7" x14ac:dyDescent="0.2">
      <c r="A12774" t="str">
        <f t="shared" si="1082"/>
        <v>RIOK2</v>
      </c>
      <c r="B12774" t="s">
        <v>64</v>
      </c>
      <c r="C12774">
        <v>96518902</v>
      </c>
      <c r="D12774" t="s">
        <v>3</v>
      </c>
      <c r="E12774">
        <v>22</v>
      </c>
      <c r="F12774" t="s">
        <v>15532</v>
      </c>
      <c r="G12774">
        <v>1.27953052246</v>
      </c>
    </row>
    <row r="12775" spans="1:7" x14ac:dyDescent="0.2">
      <c r="A12775" t="str">
        <f t="shared" si="1082"/>
        <v>RIOK2</v>
      </c>
      <c r="B12775" t="s">
        <v>64</v>
      </c>
      <c r="C12775">
        <v>96518986</v>
      </c>
      <c r="D12775" t="s">
        <v>3</v>
      </c>
      <c r="E12775">
        <v>21</v>
      </c>
      <c r="F12775" t="s">
        <v>15533</v>
      </c>
      <c r="G12775">
        <v>1.0237065353499999</v>
      </c>
    </row>
    <row r="12776" spans="1:7" x14ac:dyDescent="0.2">
      <c r="A12776" t="str">
        <f t="shared" si="1082"/>
        <v>RIOK2</v>
      </c>
      <c r="B12776" t="s">
        <v>64</v>
      </c>
      <c r="C12776">
        <v>96518796</v>
      </c>
      <c r="D12776" t="s">
        <v>8</v>
      </c>
      <c r="E12776">
        <v>24</v>
      </c>
      <c r="F12776" t="s">
        <v>15534</v>
      </c>
      <c r="G12776">
        <v>0.102311127993</v>
      </c>
    </row>
    <row r="12777" spans="1:7" x14ac:dyDescent="0.2">
      <c r="A12777" t="str">
        <f t="shared" si="1082"/>
        <v>RIOK2</v>
      </c>
      <c r="B12777" t="s">
        <v>64</v>
      </c>
      <c r="C12777">
        <v>96518731</v>
      </c>
      <c r="D12777" t="s">
        <v>3</v>
      </c>
      <c r="E12777">
        <v>24</v>
      </c>
      <c r="F12777" t="s">
        <v>15535</v>
      </c>
      <c r="G12777">
        <v>0.38932329588600001</v>
      </c>
    </row>
    <row r="12778" spans="1:7" x14ac:dyDescent="0.2">
      <c r="A12778" t="str">
        <f t="shared" ref="A12778:A12793" si="1083">"RMI1"</f>
        <v>RMI1</v>
      </c>
      <c r="B12778" t="s">
        <v>15</v>
      </c>
      <c r="C12778">
        <v>86595743</v>
      </c>
      <c r="D12778" t="s">
        <v>3</v>
      </c>
      <c r="E12778">
        <v>24</v>
      </c>
      <c r="F12778" t="s">
        <v>15536</v>
      </c>
      <c r="G12778">
        <v>0.95977241393500001</v>
      </c>
    </row>
    <row r="12779" spans="1:7" x14ac:dyDescent="0.2">
      <c r="A12779" t="str">
        <f t="shared" si="1083"/>
        <v>RMI1</v>
      </c>
      <c r="B12779" t="s">
        <v>15</v>
      </c>
      <c r="C12779">
        <v>86595802</v>
      </c>
      <c r="D12779" t="s">
        <v>3</v>
      </c>
      <c r="E12779">
        <v>23</v>
      </c>
      <c r="F12779" t="s">
        <v>15537</v>
      </c>
      <c r="G12779">
        <v>0.26984721981100002</v>
      </c>
    </row>
    <row r="12780" spans="1:7" x14ac:dyDescent="0.2">
      <c r="A12780" t="str">
        <f t="shared" si="1083"/>
        <v>RMI1</v>
      </c>
      <c r="B12780" t="s">
        <v>15</v>
      </c>
      <c r="C12780">
        <v>86595845</v>
      </c>
      <c r="D12780" t="s">
        <v>3</v>
      </c>
      <c r="E12780">
        <v>23</v>
      </c>
      <c r="F12780" t="s">
        <v>15538</v>
      </c>
      <c r="G12780">
        <v>0.36549076242799999</v>
      </c>
    </row>
    <row r="12781" spans="1:7" x14ac:dyDescent="0.2">
      <c r="A12781" t="str">
        <f t="shared" si="1083"/>
        <v>RMI1</v>
      </c>
      <c r="B12781" t="s">
        <v>15</v>
      </c>
      <c r="C12781">
        <v>86595940</v>
      </c>
      <c r="D12781" t="s">
        <v>3</v>
      </c>
      <c r="E12781">
        <v>23</v>
      </c>
      <c r="F12781" t="s">
        <v>15539</v>
      </c>
      <c r="G12781">
        <v>-0.19222188889799999</v>
      </c>
    </row>
    <row r="12782" spans="1:7" x14ac:dyDescent="0.2">
      <c r="A12782" t="str">
        <f t="shared" si="1083"/>
        <v>RMI1</v>
      </c>
      <c r="B12782" t="s">
        <v>15</v>
      </c>
      <c r="C12782">
        <v>86595969</v>
      </c>
      <c r="D12782" t="s">
        <v>3</v>
      </c>
      <c r="E12782">
        <v>24</v>
      </c>
      <c r="F12782" t="s">
        <v>15540</v>
      </c>
      <c r="G12782">
        <v>0.147314899853</v>
      </c>
    </row>
    <row r="12783" spans="1:7" x14ac:dyDescent="0.2">
      <c r="A12783" t="str">
        <f t="shared" si="1083"/>
        <v>RMI1</v>
      </c>
      <c r="B12783" t="s">
        <v>15</v>
      </c>
      <c r="C12783">
        <v>86595698</v>
      </c>
      <c r="D12783" t="s">
        <v>8</v>
      </c>
      <c r="E12783">
        <v>22</v>
      </c>
      <c r="F12783" t="s">
        <v>15541</v>
      </c>
      <c r="G12783">
        <v>0.12820372013100001</v>
      </c>
    </row>
    <row r="12784" spans="1:7" x14ac:dyDescent="0.2">
      <c r="A12784" t="str">
        <f t="shared" si="1083"/>
        <v>RMI1</v>
      </c>
      <c r="B12784" t="s">
        <v>15</v>
      </c>
      <c r="C12784">
        <v>86595740</v>
      </c>
      <c r="D12784" t="s">
        <v>8</v>
      </c>
      <c r="E12784">
        <v>23</v>
      </c>
      <c r="F12784" t="s">
        <v>15542</v>
      </c>
      <c r="G12784">
        <v>0.233162970586</v>
      </c>
    </row>
    <row r="12785" spans="1:7" x14ac:dyDescent="0.2">
      <c r="A12785" t="str">
        <f t="shared" si="1083"/>
        <v>RMI1</v>
      </c>
      <c r="B12785" t="s">
        <v>15</v>
      </c>
      <c r="C12785">
        <v>86595947</v>
      </c>
      <c r="D12785" t="s">
        <v>8</v>
      </c>
      <c r="E12785">
        <v>23</v>
      </c>
      <c r="F12785" t="s">
        <v>15543</v>
      </c>
      <c r="G12785">
        <v>-9.45279457273E-2</v>
      </c>
    </row>
    <row r="12786" spans="1:7" x14ac:dyDescent="0.2">
      <c r="A12786" t="str">
        <f t="shared" si="1083"/>
        <v>RMI1</v>
      </c>
      <c r="B12786" t="s">
        <v>15</v>
      </c>
      <c r="C12786">
        <v>86596007</v>
      </c>
      <c r="D12786" t="s">
        <v>8</v>
      </c>
      <c r="E12786">
        <v>24</v>
      </c>
      <c r="F12786" t="s">
        <v>15544</v>
      </c>
      <c r="G12786">
        <v>0.12977640539400001</v>
      </c>
    </row>
    <row r="12787" spans="1:7" x14ac:dyDescent="0.2">
      <c r="A12787" t="str">
        <f t="shared" si="1083"/>
        <v>RMI1</v>
      </c>
      <c r="B12787" t="s">
        <v>15</v>
      </c>
      <c r="C12787">
        <v>86595772</v>
      </c>
      <c r="D12787" t="s">
        <v>3</v>
      </c>
      <c r="E12787">
        <v>23</v>
      </c>
      <c r="F12787" t="s">
        <v>15545</v>
      </c>
      <c r="G12787">
        <v>-0.12080502664700001</v>
      </c>
    </row>
    <row r="12788" spans="1:7" x14ac:dyDescent="0.2">
      <c r="A12788" t="str">
        <f t="shared" si="1083"/>
        <v>RMI1</v>
      </c>
      <c r="B12788" t="s">
        <v>15</v>
      </c>
      <c r="C12788">
        <v>86595801</v>
      </c>
      <c r="D12788" t="s">
        <v>3</v>
      </c>
      <c r="E12788">
        <v>24</v>
      </c>
      <c r="F12788" t="s">
        <v>15546</v>
      </c>
      <c r="G12788">
        <v>0.146084329845</v>
      </c>
    </row>
    <row r="12789" spans="1:7" x14ac:dyDescent="0.2">
      <c r="A12789" t="str">
        <f t="shared" si="1083"/>
        <v>RMI1</v>
      </c>
      <c r="B12789" t="s">
        <v>15</v>
      </c>
      <c r="C12789">
        <v>86595948</v>
      </c>
      <c r="D12789" t="s">
        <v>3</v>
      </c>
      <c r="E12789">
        <v>23</v>
      </c>
      <c r="F12789" t="s">
        <v>15547</v>
      </c>
      <c r="G12789">
        <v>-7.0533924137599999E-2</v>
      </c>
    </row>
    <row r="12790" spans="1:7" x14ac:dyDescent="0.2">
      <c r="A12790" t="str">
        <f t="shared" si="1083"/>
        <v>RMI1</v>
      </c>
      <c r="B12790" t="s">
        <v>15</v>
      </c>
      <c r="C12790">
        <v>86595703</v>
      </c>
      <c r="D12790" t="s">
        <v>8</v>
      </c>
      <c r="E12790">
        <v>21</v>
      </c>
      <c r="F12790" t="s">
        <v>15548</v>
      </c>
      <c r="G12790">
        <v>1.67473682364</v>
      </c>
    </row>
    <row r="12791" spans="1:7" x14ac:dyDescent="0.2">
      <c r="A12791" t="str">
        <f t="shared" si="1083"/>
        <v>RMI1</v>
      </c>
      <c r="B12791" t="s">
        <v>15</v>
      </c>
      <c r="C12791">
        <v>86595740</v>
      </c>
      <c r="D12791" t="s">
        <v>8</v>
      </c>
      <c r="E12791">
        <v>24</v>
      </c>
      <c r="F12791" t="s">
        <v>15549</v>
      </c>
      <c r="G12791">
        <v>0.13267322136900001</v>
      </c>
    </row>
    <row r="12792" spans="1:7" x14ac:dyDescent="0.2">
      <c r="A12792" t="str">
        <f t="shared" si="1083"/>
        <v>RMI1</v>
      </c>
      <c r="B12792" t="s">
        <v>15</v>
      </c>
      <c r="C12792">
        <v>86595919</v>
      </c>
      <c r="D12792" t="s">
        <v>8</v>
      </c>
      <c r="E12792">
        <v>24</v>
      </c>
      <c r="F12792" t="s">
        <v>15550</v>
      </c>
      <c r="G12792">
        <v>0.28440829095300002</v>
      </c>
    </row>
    <row r="12793" spans="1:7" x14ac:dyDescent="0.2">
      <c r="A12793" t="str">
        <f t="shared" si="1083"/>
        <v>RMI1</v>
      </c>
      <c r="B12793" t="s">
        <v>15</v>
      </c>
      <c r="C12793">
        <v>86595929</v>
      </c>
      <c r="D12793" t="s">
        <v>8</v>
      </c>
      <c r="E12793">
        <v>24</v>
      </c>
      <c r="F12793" t="s">
        <v>15551</v>
      </c>
      <c r="G12793">
        <v>0.21977156064200001</v>
      </c>
    </row>
    <row r="12794" spans="1:7" x14ac:dyDescent="0.2">
      <c r="A12794" t="str">
        <f t="shared" ref="A12794:A12803" si="1084">"RMND1"</f>
        <v>RMND1</v>
      </c>
      <c r="B12794" t="s">
        <v>75</v>
      </c>
      <c r="C12794">
        <v>151773273</v>
      </c>
      <c r="D12794" t="s">
        <v>3</v>
      </c>
      <c r="E12794">
        <v>25</v>
      </c>
      <c r="F12794" t="s">
        <v>15552</v>
      </c>
      <c r="G12794">
        <v>0.16402189789900001</v>
      </c>
    </row>
    <row r="12795" spans="1:7" x14ac:dyDescent="0.2">
      <c r="A12795" t="str">
        <f t="shared" si="1084"/>
        <v>RMND1</v>
      </c>
      <c r="B12795" t="s">
        <v>75</v>
      </c>
      <c r="C12795">
        <v>151773042</v>
      </c>
      <c r="D12795" t="s">
        <v>3</v>
      </c>
      <c r="E12795">
        <v>22</v>
      </c>
      <c r="F12795" t="s">
        <v>15553</v>
      </c>
      <c r="G12795">
        <v>0.946316817107</v>
      </c>
    </row>
    <row r="12796" spans="1:7" x14ac:dyDescent="0.2">
      <c r="A12796" t="str">
        <f t="shared" si="1084"/>
        <v>RMND1</v>
      </c>
      <c r="B12796" t="s">
        <v>75</v>
      </c>
      <c r="C12796">
        <v>151773057</v>
      </c>
      <c r="D12796" t="s">
        <v>3</v>
      </c>
      <c r="E12796">
        <v>23</v>
      </c>
      <c r="F12796" t="s">
        <v>15554</v>
      </c>
      <c r="G12796">
        <v>0.95448546416400004</v>
      </c>
    </row>
    <row r="12797" spans="1:7" x14ac:dyDescent="0.2">
      <c r="A12797" t="str">
        <f t="shared" si="1084"/>
        <v>RMND1</v>
      </c>
      <c r="B12797" t="s">
        <v>75</v>
      </c>
      <c r="C12797">
        <v>151773074</v>
      </c>
      <c r="D12797" t="s">
        <v>3</v>
      </c>
      <c r="E12797">
        <v>24</v>
      </c>
      <c r="F12797" t="s">
        <v>15555</v>
      </c>
      <c r="G12797">
        <v>-7.5716118561700005E-2</v>
      </c>
    </row>
    <row r="12798" spans="1:7" x14ac:dyDescent="0.2">
      <c r="A12798" t="str">
        <f t="shared" si="1084"/>
        <v>RMND1</v>
      </c>
      <c r="B12798" t="s">
        <v>75</v>
      </c>
      <c r="C12798">
        <v>151773104</v>
      </c>
      <c r="D12798" t="s">
        <v>3</v>
      </c>
      <c r="E12798">
        <v>23</v>
      </c>
      <c r="F12798" t="s">
        <v>15556</v>
      </c>
      <c r="G12798">
        <v>1.05251117966</v>
      </c>
    </row>
    <row r="12799" spans="1:7" x14ac:dyDescent="0.2">
      <c r="A12799" t="str">
        <f t="shared" si="1084"/>
        <v>RMND1</v>
      </c>
      <c r="B12799" t="s">
        <v>75</v>
      </c>
      <c r="C12799">
        <v>151773258</v>
      </c>
      <c r="D12799" t="s">
        <v>3</v>
      </c>
      <c r="E12799">
        <v>24</v>
      </c>
      <c r="F12799" t="s">
        <v>15557</v>
      </c>
      <c r="G12799">
        <v>0.26417854420999998</v>
      </c>
    </row>
    <row r="12800" spans="1:7" x14ac:dyDescent="0.2">
      <c r="A12800" t="str">
        <f t="shared" si="1084"/>
        <v>RMND1</v>
      </c>
      <c r="B12800" t="s">
        <v>75</v>
      </c>
      <c r="C12800">
        <v>151773050</v>
      </c>
      <c r="D12800" t="s">
        <v>8</v>
      </c>
      <c r="E12800">
        <v>24</v>
      </c>
      <c r="F12800" t="s">
        <v>15558</v>
      </c>
      <c r="G12800">
        <v>0.99300335617500002</v>
      </c>
    </row>
    <row r="12801" spans="1:7" x14ac:dyDescent="0.2">
      <c r="A12801" t="str">
        <f t="shared" si="1084"/>
        <v>RMND1</v>
      </c>
      <c r="B12801" t="s">
        <v>75</v>
      </c>
      <c r="C12801">
        <v>151773182</v>
      </c>
      <c r="D12801" t="s">
        <v>8</v>
      </c>
      <c r="E12801">
        <v>24</v>
      </c>
      <c r="F12801" t="s">
        <v>15559</v>
      </c>
      <c r="G12801">
        <v>0.54442649673499999</v>
      </c>
    </row>
    <row r="12802" spans="1:7" x14ac:dyDescent="0.2">
      <c r="A12802" t="str">
        <f t="shared" si="1084"/>
        <v>RMND1</v>
      </c>
      <c r="B12802" t="s">
        <v>75</v>
      </c>
      <c r="C12802">
        <v>151773160</v>
      </c>
      <c r="D12802" t="s">
        <v>8</v>
      </c>
      <c r="E12802">
        <v>24</v>
      </c>
      <c r="F12802" t="s">
        <v>15560</v>
      </c>
      <c r="G12802">
        <v>0.26775413235000001</v>
      </c>
    </row>
    <row r="12803" spans="1:7" x14ac:dyDescent="0.2">
      <c r="A12803" t="str">
        <f t="shared" si="1084"/>
        <v>RMND1</v>
      </c>
      <c r="B12803" t="s">
        <v>75</v>
      </c>
      <c r="C12803">
        <v>151773112</v>
      </c>
      <c r="D12803" t="s">
        <v>8</v>
      </c>
      <c r="E12803">
        <v>25</v>
      </c>
      <c r="F12803" t="s">
        <v>15561</v>
      </c>
      <c r="G12803">
        <v>0.50144614948900001</v>
      </c>
    </row>
    <row r="12804" spans="1:7" x14ac:dyDescent="0.2">
      <c r="A12804" t="str">
        <f t="shared" ref="A12804:A12812" si="1085">"RNASEK"</f>
        <v>RNASEK</v>
      </c>
      <c r="B12804" t="s">
        <v>484</v>
      </c>
      <c r="C12804">
        <v>6916065</v>
      </c>
      <c r="D12804" t="s">
        <v>8</v>
      </c>
      <c r="E12804">
        <v>22</v>
      </c>
      <c r="F12804" t="s">
        <v>15562</v>
      </c>
      <c r="G12804">
        <v>8.4944093025500003E-2</v>
      </c>
    </row>
    <row r="12805" spans="1:7" x14ac:dyDescent="0.2">
      <c r="A12805" t="str">
        <f t="shared" si="1085"/>
        <v>RNASEK</v>
      </c>
      <c r="B12805" t="s">
        <v>484</v>
      </c>
      <c r="C12805">
        <v>6916005</v>
      </c>
      <c r="D12805" t="s">
        <v>8</v>
      </c>
      <c r="E12805">
        <v>24</v>
      </c>
      <c r="F12805" t="s">
        <v>15563</v>
      </c>
      <c r="G12805">
        <v>0.27096431285900002</v>
      </c>
    </row>
    <row r="12806" spans="1:7" x14ac:dyDescent="0.2">
      <c r="A12806" t="str">
        <f t="shared" si="1085"/>
        <v>RNASEK</v>
      </c>
      <c r="B12806" t="s">
        <v>484</v>
      </c>
      <c r="C12806">
        <v>6915899</v>
      </c>
      <c r="D12806" t="s">
        <v>8</v>
      </c>
      <c r="E12806">
        <v>23</v>
      </c>
      <c r="F12806" t="s">
        <v>15564</v>
      </c>
      <c r="G12806">
        <v>0.23507961550500001</v>
      </c>
    </row>
    <row r="12807" spans="1:7" x14ac:dyDescent="0.2">
      <c r="A12807" t="str">
        <f t="shared" si="1085"/>
        <v>RNASEK</v>
      </c>
      <c r="B12807" t="s">
        <v>484</v>
      </c>
      <c r="C12807">
        <v>6915884</v>
      </c>
      <c r="D12807" t="s">
        <v>8</v>
      </c>
      <c r="E12807">
        <v>24</v>
      </c>
      <c r="F12807" t="s">
        <v>15565</v>
      </c>
      <c r="G12807">
        <v>0.23953143075800001</v>
      </c>
    </row>
    <row r="12808" spans="1:7" x14ac:dyDescent="0.2">
      <c r="A12808" t="str">
        <f t="shared" si="1085"/>
        <v>RNASEK</v>
      </c>
      <c r="B12808" t="s">
        <v>484</v>
      </c>
      <c r="C12808">
        <v>6915986</v>
      </c>
      <c r="D12808" t="s">
        <v>3</v>
      </c>
      <c r="E12808">
        <v>24</v>
      </c>
      <c r="F12808" t="s">
        <v>15566</v>
      </c>
      <c r="G12808">
        <v>0.23697739714499999</v>
      </c>
    </row>
    <row r="12809" spans="1:7" x14ac:dyDescent="0.2">
      <c r="A12809" t="str">
        <f t="shared" si="1085"/>
        <v>RNASEK</v>
      </c>
      <c r="B12809" t="s">
        <v>484</v>
      </c>
      <c r="C12809">
        <v>6915937</v>
      </c>
      <c r="D12809" t="s">
        <v>3</v>
      </c>
      <c r="E12809">
        <v>24</v>
      </c>
      <c r="F12809" t="s">
        <v>15567</v>
      </c>
      <c r="G12809">
        <v>1.68730636286</v>
      </c>
    </row>
    <row r="12810" spans="1:7" x14ac:dyDescent="0.2">
      <c r="A12810" t="str">
        <f t="shared" si="1085"/>
        <v>RNASEK</v>
      </c>
      <c r="B12810" t="s">
        <v>484</v>
      </c>
      <c r="C12810">
        <v>6915836</v>
      </c>
      <c r="D12810" t="s">
        <v>3</v>
      </c>
      <c r="E12810">
        <v>23</v>
      </c>
      <c r="F12810" t="s">
        <v>15568</v>
      </c>
      <c r="G12810">
        <v>0.25613196747</v>
      </c>
    </row>
    <row r="12811" spans="1:7" x14ac:dyDescent="0.2">
      <c r="A12811" t="str">
        <f t="shared" si="1085"/>
        <v>RNASEK</v>
      </c>
      <c r="B12811" t="s">
        <v>484</v>
      </c>
      <c r="C12811">
        <v>6916086</v>
      </c>
      <c r="D12811" t="s">
        <v>8</v>
      </c>
      <c r="E12811">
        <v>23</v>
      </c>
      <c r="F12811" t="s">
        <v>15569</v>
      </c>
      <c r="G12811">
        <v>6.2984559655700004E-2</v>
      </c>
    </row>
    <row r="12812" spans="1:7" x14ac:dyDescent="0.2">
      <c r="A12812" t="str">
        <f t="shared" si="1085"/>
        <v>RNASEK</v>
      </c>
      <c r="B12812" t="s">
        <v>484</v>
      </c>
      <c r="C12812">
        <v>6915749</v>
      </c>
      <c r="D12812" t="s">
        <v>3</v>
      </c>
      <c r="E12812">
        <v>24</v>
      </c>
      <c r="F12812" t="s">
        <v>15570</v>
      </c>
      <c r="G12812">
        <v>1.0417293242800001</v>
      </c>
    </row>
    <row r="12813" spans="1:7" x14ac:dyDescent="0.2">
      <c r="A12813" t="str">
        <f t="shared" ref="A12813:A12822" si="1086">"RNF113A"</f>
        <v>RNF113A</v>
      </c>
      <c r="B12813" t="s">
        <v>172</v>
      </c>
      <c r="C12813">
        <v>119005821</v>
      </c>
      <c r="D12813" t="s">
        <v>8</v>
      </c>
      <c r="E12813">
        <v>28</v>
      </c>
      <c r="F12813" t="s">
        <v>15571</v>
      </c>
      <c r="G12813">
        <v>3.8105630265499998E-2</v>
      </c>
    </row>
    <row r="12814" spans="1:7" x14ac:dyDescent="0.2">
      <c r="A12814" t="str">
        <f t="shared" si="1086"/>
        <v>RNF113A</v>
      </c>
      <c r="B12814" t="s">
        <v>172</v>
      </c>
      <c r="C12814">
        <v>119005811</v>
      </c>
      <c r="D12814" t="s">
        <v>8</v>
      </c>
      <c r="E12814">
        <v>26</v>
      </c>
      <c r="F12814" t="s">
        <v>15572</v>
      </c>
      <c r="G12814">
        <v>8.27398772522E-2</v>
      </c>
    </row>
    <row r="12815" spans="1:7" x14ac:dyDescent="0.2">
      <c r="A12815" t="str">
        <f t="shared" si="1086"/>
        <v>RNF113A</v>
      </c>
      <c r="B12815" t="s">
        <v>172</v>
      </c>
      <c r="C12815">
        <v>119005803</v>
      </c>
      <c r="D12815" t="s">
        <v>8</v>
      </c>
      <c r="E12815">
        <v>25</v>
      </c>
      <c r="F12815" t="s">
        <v>15573</v>
      </c>
      <c r="G12815">
        <v>8.3105860078099992E-3</v>
      </c>
    </row>
    <row r="12816" spans="1:7" x14ac:dyDescent="0.2">
      <c r="A12816" t="str">
        <f t="shared" si="1086"/>
        <v>RNF113A</v>
      </c>
      <c r="B12816" t="s">
        <v>172</v>
      </c>
      <c r="C12816">
        <v>119005786</v>
      </c>
      <c r="D12816" t="s">
        <v>8</v>
      </c>
      <c r="E12816">
        <v>25</v>
      </c>
      <c r="F12816" t="s">
        <v>15574</v>
      </c>
      <c r="G12816">
        <v>-5.7777676804300002E-2</v>
      </c>
    </row>
    <row r="12817" spans="1:7" x14ac:dyDescent="0.2">
      <c r="A12817" t="str">
        <f t="shared" si="1086"/>
        <v>RNF113A</v>
      </c>
      <c r="B12817" t="s">
        <v>172</v>
      </c>
      <c r="C12817">
        <v>119005753</v>
      </c>
      <c r="D12817" t="s">
        <v>8</v>
      </c>
      <c r="E12817">
        <v>23</v>
      </c>
      <c r="F12817" t="s">
        <v>15575</v>
      </c>
      <c r="G12817">
        <v>-6.7506352650900006E-2</v>
      </c>
    </row>
    <row r="12818" spans="1:7" x14ac:dyDescent="0.2">
      <c r="A12818" t="str">
        <f t="shared" si="1086"/>
        <v>RNF113A</v>
      </c>
      <c r="B12818" t="s">
        <v>172</v>
      </c>
      <c r="C12818">
        <v>119005772</v>
      </c>
      <c r="D12818" t="s">
        <v>3</v>
      </c>
      <c r="E12818">
        <v>24</v>
      </c>
      <c r="F12818" t="s">
        <v>15576</v>
      </c>
      <c r="G12818">
        <v>2.84579972997E-2</v>
      </c>
    </row>
    <row r="12819" spans="1:7" x14ac:dyDescent="0.2">
      <c r="A12819" t="str">
        <f t="shared" si="1086"/>
        <v>RNF113A</v>
      </c>
      <c r="B12819" t="s">
        <v>172</v>
      </c>
      <c r="C12819">
        <v>119005756</v>
      </c>
      <c r="D12819" t="s">
        <v>3</v>
      </c>
      <c r="E12819">
        <v>23</v>
      </c>
      <c r="F12819" t="s">
        <v>15577</v>
      </c>
      <c r="G12819">
        <v>0.80111964176499995</v>
      </c>
    </row>
    <row r="12820" spans="1:7" x14ac:dyDescent="0.2">
      <c r="A12820" t="str">
        <f t="shared" si="1086"/>
        <v>RNF113A</v>
      </c>
      <c r="B12820" t="s">
        <v>172</v>
      </c>
      <c r="C12820">
        <v>119005738</v>
      </c>
      <c r="D12820" t="s">
        <v>3</v>
      </c>
      <c r="E12820">
        <v>24</v>
      </c>
      <c r="F12820" t="s">
        <v>15578</v>
      </c>
      <c r="G12820">
        <v>1.1138580310999999</v>
      </c>
    </row>
    <row r="12821" spans="1:7" x14ac:dyDescent="0.2">
      <c r="A12821" t="str">
        <f t="shared" si="1086"/>
        <v>RNF113A</v>
      </c>
      <c r="B12821" t="s">
        <v>172</v>
      </c>
      <c r="C12821">
        <v>119005750</v>
      </c>
      <c r="D12821" t="s">
        <v>3</v>
      </c>
      <c r="E12821">
        <v>24</v>
      </c>
      <c r="F12821" t="s">
        <v>15579</v>
      </c>
      <c r="G12821">
        <v>1.0850223271299999</v>
      </c>
    </row>
    <row r="12822" spans="1:7" x14ac:dyDescent="0.2">
      <c r="A12822" t="str">
        <f t="shared" si="1086"/>
        <v>RNF113A</v>
      </c>
      <c r="B12822" t="s">
        <v>172</v>
      </c>
      <c r="C12822">
        <v>119005834</v>
      </c>
      <c r="D12822" t="s">
        <v>8</v>
      </c>
      <c r="E12822">
        <v>24</v>
      </c>
      <c r="F12822" t="s">
        <v>15580</v>
      </c>
      <c r="G12822">
        <v>0.20731090062599999</v>
      </c>
    </row>
    <row r="12823" spans="1:7" x14ac:dyDescent="0.2">
      <c r="A12823" t="str">
        <f t="shared" ref="A12823:A12832" si="1087">"RNF20"</f>
        <v>RNF20</v>
      </c>
      <c r="B12823" t="s">
        <v>15</v>
      </c>
      <c r="C12823">
        <v>104296331</v>
      </c>
      <c r="D12823" t="s">
        <v>3</v>
      </c>
      <c r="E12823">
        <v>23</v>
      </c>
      <c r="F12823" t="s">
        <v>15581</v>
      </c>
      <c r="G12823">
        <v>0.63631222086899997</v>
      </c>
    </row>
    <row r="12824" spans="1:7" x14ac:dyDescent="0.2">
      <c r="A12824" t="str">
        <f t="shared" si="1087"/>
        <v>RNF20</v>
      </c>
      <c r="B12824" t="s">
        <v>15</v>
      </c>
      <c r="C12824">
        <v>104296121</v>
      </c>
      <c r="D12824" t="s">
        <v>3</v>
      </c>
      <c r="E12824">
        <v>23</v>
      </c>
      <c r="F12824" t="s">
        <v>15582</v>
      </c>
      <c r="G12824">
        <v>-6.3778312696299994E-2</v>
      </c>
    </row>
    <row r="12825" spans="1:7" x14ac:dyDescent="0.2">
      <c r="A12825" t="str">
        <f t="shared" si="1087"/>
        <v>RNF20</v>
      </c>
      <c r="B12825" t="s">
        <v>15</v>
      </c>
      <c r="C12825">
        <v>104296159</v>
      </c>
      <c r="D12825" t="s">
        <v>8</v>
      </c>
      <c r="E12825">
        <v>24</v>
      </c>
      <c r="F12825" t="s">
        <v>15583</v>
      </c>
      <c r="G12825">
        <v>0.43020078159199998</v>
      </c>
    </row>
    <row r="12826" spans="1:7" x14ac:dyDescent="0.2">
      <c r="A12826" t="str">
        <f t="shared" si="1087"/>
        <v>RNF20</v>
      </c>
      <c r="B12826" t="s">
        <v>15</v>
      </c>
      <c r="C12826">
        <v>104296164</v>
      </c>
      <c r="D12826" t="s">
        <v>8</v>
      </c>
      <c r="E12826">
        <v>24</v>
      </c>
      <c r="F12826" t="s">
        <v>15584</v>
      </c>
      <c r="G12826">
        <v>1.0080932143800001</v>
      </c>
    </row>
    <row r="12827" spans="1:7" x14ac:dyDescent="0.2">
      <c r="A12827" t="str">
        <f t="shared" si="1087"/>
        <v>RNF20</v>
      </c>
      <c r="B12827" t="s">
        <v>15</v>
      </c>
      <c r="C12827">
        <v>104296229</v>
      </c>
      <c r="D12827" t="s">
        <v>8</v>
      </c>
      <c r="E12827">
        <v>24</v>
      </c>
      <c r="F12827" t="s">
        <v>15585</v>
      </c>
      <c r="G12827">
        <v>1.05941545581</v>
      </c>
    </row>
    <row r="12828" spans="1:7" x14ac:dyDescent="0.2">
      <c r="A12828" t="str">
        <f t="shared" si="1087"/>
        <v>RNF20</v>
      </c>
      <c r="B12828" t="s">
        <v>15</v>
      </c>
      <c r="C12828">
        <v>104296250</v>
      </c>
      <c r="D12828" t="s">
        <v>8</v>
      </c>
      <c r="E12828">
        <v>23</v>
      </c>
      <c r="F12828" t="s">
        <v>15586</v>
      </c>
      <c r="G12828">
        <v>0.78421957765000005</v>
      </c>
    </row>
    <row r="12829" spans="1:7" x14ac:dyDescent="0.2">
      <c r="A12829" t="str">
        <f t="shared" si="1087"/>
        <v>RNF20</v>
      </c>
      <c r="B12829" t="s">
        <v>15</v>
      </c>
      <c r="C12829">
        <v>104296276</v>
      </c>
      <c r="D12829" t="s">
        <v>8</v>
      </c>
      <c r="E12829">
        <v>23</v>
      </c>
      <c r="F12829" t="s">
        <v>15587</v>
      </c>
      <c r="G12829">
        <v>0.33483691441800001</v>
      </c>
    </row>
    <row r="12830" spans="1:7" x14ac:dyDescent="0.2">
      <c r="A12830" t="str">
        <f t="shared" si="1087"/>
        <v>RNF20</v>
      </c>
      <c r="B12830" t="s">
        <v>15</v>
      </c>
      <c r="C12830">
        <v>104296335</v>
      </c>
      <c r="D12830" t="s">
        <v>8</v>
      </c>
      <c r="E12830">
        <v>24</v>
      </c>
      <c r="F12830" t="s">
        <v>15588</v>
      </c>
      <c r="G12830">
        <v>0.11324935054599999</v>
      </c>
    </row>
    <row r="12831" spans="1:7" x14ac:dyDescent="0.2">
      <c r="A12831" t="str">
        <f t="shared" si="1087"/>
        <v>RNF20</v>
      </c>
      <c r="B12831" t="s">
        <v>15</v>
      </c>
      <c r="C12831">
        <v>104296431</v>
      </c>
      <c r="D12831" t="s">
        <v>8</v>
      </c>
      <c r="E12831">
        <v>23</v>
      </c>
      <c r="F12831" t="s">
        <v>15589</v>
      </c>
      <c r="G12831">
        <v>0.24777155601500001</v>
      </c>
    </row>
    <row r="12832" spans="1:7" x14ac:dyDescent="0.2">
      <c r="A12832" t="str">
        <f t="shared" si="1087"/>
        <v>RNF20</v>
      </c>
      <c r="B12832" t="s">
        <v>15</v>
      </c>
      <c r="C12832">
        <v>104296268</v>
      </c>
      <c r="D12832" t="s">
        <v>3</v>
      </c>
      <c r="E12832">
        <v>24</v>
      </c>
      <c r="F12832" t="s">
        <v>15590</v>
      </c>
      <c r="G12832">
        <v>0.93249132981100002</v>
      </c>
    </row>
    <row r="12833" spans="1:7" x14ac:dyDescent="0.2">
      <c r="A12833" t="str">
        <f t="shared" ref="A12833:A12851" si="1088">"RNF214"</f>
        <v>RNF214</v>
      </c>
      <c r="B12833" t="s">
        <v>291</v>
      </c>
      <c r="C12833">
        <v>117105018</v>
      </c>
      <c r="D12833" t="s">
        <v>8</v>
      </c>
      <c r="E12833">
        <v>25</v>
      </c>
      <c r="F12833" t="s">
        <v>15591</v>
      </c>
      <c r="G12833">
        <v>-0.11380836805900001</v>
      </c>
    </row>
    <row r="12834" spans="1:7" x14ac:dyDescent="0.2">
      <c r="A12834" t="str">
        <f t="shared" si="1088"/>
        <v>RNF214</v>
      </c>
      <c r="B12834" t="s">
        <v>291</v>
      </c>
      <c r="C12834">
        <v>117103422</v>
      </c>
      <c r="D12834" t="s">
        <v>3</v>
      </c>
      <c r="E12834">
        <v>24</v>
      </c>
      <c r="F12834" t="s">
        <v>15592</v>
      </c>
      <c r="G12834">
        <v>0.87966822342999995</v>
      </c>
    </row>
    <row r="12835" spans="1:7" x14ac:dyDescent="0.2">
      <c r="A12835" t="str">
        <f t="shared" si="1088"/>
        <v>RNF214</v>
      </c>
      <c r="B12835" t="s">
        <v>291</v>
      </c>
      <c r="C12835">
        <v>117103434</v>
      </c>
      <c r="D12835" t="s">
        <v>3</v>
      </c>
      <c r="E12835">
        <v>24</v>
      </c>
      <c r="F12835" t="s">
        <v>15593</v>
      </c>
      <c r="G12835">
        <v>0.64785576461700001</v>
      </c>
    </row>
    <row r="12836" spans="1:7" x14ac:dyDescent="0.2">
      <c r="A12836" t="str">
        <f t="shared" si="1088"/>
        <v>RNF214</v>
      </c>
      <c r="B12836" t="s">
        <v>291</v>
      </c>
      <c r="C12836">
        <v>117103460</v>
      </c>
      <c r="D12836" t="s">
        <v>3</v>
      </c>
      <c r="E12836">
        <v>24</v>
      </c>
      <c r="F12836" t="s">
        <v>15594</v>
      </c>
      <c r="G12836">
        <v>1.1718032701200001</v>
      </c>
    </row>
    <row r="12837" spans="1:7" x14ac:dyDescent="0.2">
      <c r="A12837" t="str">
        <f t="shared" si="1088"/>
        <v>RNF214</v>
      </c>
      <c r="B12837" t="s">
        <v>291</v>
      </c>
      <c r="C12837">
        <v>117105025</v>
      </c>
      <c r="D12837" t="s">
        <v>3</v>
      </c>
      <c r="E12837">
        <v>22</v>
      </c>
      <c r="F12837" t="s">
        <v>15595</v>
      </c>
      <c r="G12837">
        <v>6.6750967544400006E-2</v>
      </c>
    </row>
    <row r="12838" spans="1:7" x14ac:dyDescent="0.2">
      <c r="A12838" t="str">
        <f t="shared" si="1088"/>
        <v>RNF214</v>
      </c>
      <c r="B12838" t="s">
        <v>291</v>
      </c>
      <c r="C12838">
        <v>117105036</v>
      </c>
      <c r="D12838" t="s">
        <v>3</v>
      </c>
      <c r="E12838">
        <v>23</v>
      </c>
      <c r="F12838" t="s">
        <v>15596</v>
      </c>
      <c r="G12838">
        <v>-0.83238670182200003</v>
      </c>
    </row>
    <row r="12839" spans="1:7" x14ac:dyDescent="0.2">
      <c r="A12839" t="str">
        <f t="shared" si="1088"/>
        <v>RNF214</v>
      </c>
      <c r="B12839" t="s">
        <v>291</v>
      </c>
      <c r="C12839">
        <v>117105061</v>
      </c>
      <c r="D12839" t="s">
        <v>3</v>
      </c>
      <c r="E12839">
        <v>22</v>
      </c>
      <c r="F12839" t="s">
        <v>15597</v>
      </c>
      <c r="G12839">
        <v>-4.8297908264200003E-2</v>
      </c>
    </row>
    <row r="12840" spans="1:7" x14ac:dyDescent="0.2">
      <c r="A12840" t="str">
        <f t="shared" si="1088"/>
        <v>RNF214</v>
      </c>
      <c r="B12840" t="s">
        <v>291</v>
      </c>
      <c r="C12840">
        <v>117105187</v>
      </c>
      <c r="D12840" t="s">
        <v>8</v>
      </c>
      <c r="E12840">
        <v>24</v>
      </c>
      <c r="F12840" t="s">
        <v>15598</v>
      </c>
      <c r="G12840">
        <v>-5.7509484261500002E-2</v>
      </c>
    </row>
    <row r="12841" spans="1:7" x14ac:dyDescent="0.2">
      <c r="A12841" t="str">
        <f t="shared" si="1088"/>
        <v>RNF214</v>
      </c>
      <c r="B12841" t="s">
        <v>291</v>
      </c>
      <c r="C12841">
        <v>117103501</v>
      </c>
      <c r="D12841" t="s">
        <v>8</v>
      </c>
      <c r="E12841">
        <v>23</v>
      </c>
      <c r="F12841" t="s">
        <v>15599</v>
      </c>
      <c r="G12841">
        <v>0.948528506449</v>
      </c>
    </row>
    <row r="12842" spans="1:7" x14ac:dyDescent="0.2">
      <c r="A12842" t="str">
        <f t="shared" si="1088"/>
        <v>RNF214</v>
      </c>
      <c r="B12842" t="s">
        <v>291</v>
      </c>
      <c r="C12842">
        <v>117103525</v>
      </c>
      <c r="D12842" t="s">
        <v>8</v>
      </c>
      <c r="E12842">
        <v>24</v>
      </c>
      <c r="F12842" t="s">
        <v>15600</v>
      </c>
      <c r="G12842">
        <v>0.15491740017</v>
      </c>
    </row>
    <row r="12843" spans="1:7" x14ac:dyDescent="0.2">
      <c r="A12843" t="str">
        <f t="shared" si="1088"/>
        <v>RNF214</v>
      </c>
      <c r="B12843" t="s">
        <v>291</v>
      </c>
      <c r="C12843">
        <v>117105117</v>
      </c>
      <c r="D12843" t="s">
        <v>8</v>
      </c>
      <c r="E12843">
        <v>24</v>
      </c>
      <c r="F12843" t="s">
        <v>15601</v>
      </c>
      <c r="G12843">
        <v>0.21501455697999999</v>
      </c>
    </row>
    <row r="12844" spans="1:7" x14ac:dyDescent="0.2">
      <c r="A12844" t="str">
        <f t="shared" si="1088"/>
        <v>RNF214</v>
      </c>
      <c r="B12844" t="s">
        <v>291</v>
      </c>
      <c r="C12844">
        <v>117103606</v>
      </c>
      <c r="D12844" t="s">
        <v>8</v>
      </c>
      <c r="E12844">
        <v>24</v>
      </c>
      <c r="F12844" t="s">
        <v>15602</v>
      </c>
      <c r="G12844">
        <v>0.27121185915500001</v>
      </c>
    </row>
    <row r="12845" spans="1:7" x14ac:dyDescent="0.2">
      <c r="A12845" t="str">
        <f t="shared" si="1088"/>
        <v>RNF214</v>
      </c>
      <c r="B12845" t="s">
        <v>291</v>
      </c>
      <c r="C12845">
        <v>117105095</v>
      </c>
      <c r="D12845" t="s">
        <v>8</v>
      </c>
      <c r="E12845">
        <v>24</v>
      </c>
      <c r="F12845" t="s">
        <v>15603</v>
      </c>
      <c r="G12845">
        <v>0.20444706627799999</v>
      </c>
    </row>
    <row r="12846" spans="1:7" x14ac:dyDescent="0.2">
      <c r="A12846" t="str">
        <f t="shared" si="1088"/>
        <v>RNF214</v>
      </c>
      <c r="B12846" t="s">
        <v>291</v>
      </c>
      <c r="C12846">
        <v>117103703</v>
      </c>
      <c r="D12846" t="s">
        <v>8</v>
      </c>
      <c r="E12846">
        <v>24</v>
      </c>
      <c r="F12846" t="s">
        <v>15604</v>
      </c>
      <c r="G12846">
        <v>0.43379205196100001</v>
      </c>
    </row>
    <row r="12847" spans="1:7" x14ac:dyDescent="0.2">
      <c r="A12847" t="str">
        <f t="shared" si="1088"/>
        <v>RNF214</v>
      </c>
      <c r="B12847" t="s">
        <v>291</v>
      </c>
      <c r="C12847">
        <v>117104991</v>
      </c>
      <c r="D12847" t="s">
        <v>8</v>
      </c>
      <c r="E12847">
        <v>26</v>
      </c>
      <c r="F12847" t="s">
        <v>15605</v>
      </c>
      <c r="G12847">
        <v>0.229233444058</v>
      </c>
    </row>
    <row r="12848" spans="1:7" x14ac:dyDescent="0.2">
      <c r="A12848" t="str">
        <f t="shared" si="1088"/>
        <v>RNF214</v>
      </c>
      <c r="B12848" t="s">
        <v>291</v>
      </c>
      <c r="C12848">
        <v>117105003</v>
      </c>
      <c r="D12848" t="s">
        <v>8</v>
      </c>
      <c r="E12848">
        <v>23</v>
      </c>
      <c r="F12848" t="s">
        <v>15606</v>
      </c>
      <c r="G12848">
        <v>-0.17986937170200001</v>
      </c>
    </row>
    <row r="12849" spans="1:7" x14ac:dyDescent="0.2">
      <c r="A12849" t="str">
        <f t="shared" si="1088"/>
        <v>RNF214</v>
      </c>
      <c r="B12849" t="s">
        <v>291</v>
      </c>
      <c r="C12849">
        <v>117105039</v>
      </c>
      <c r="D12849" t="s">
        <v>8</v>
      </c>
      <c r="E12849">
        <v>23</v>
      </c>
      <c r="F12849" t="s">
        <v>15607</v>
      </c>
      <c r="G12849">
        <v>0.32330513920800003</v>
      </c>
    </row>
    <row r="12850" spans="1:7" x14ac:dyDescent="0.2">
      <c r="A12850" t="str">
        <f t="shared" si="1088"/>
        <v>RNF214</v>
      </c>
      <c r="B12850" t="s">
        <v>291</v>
      </c>
      <c r="C12850">
        <v>117103587</v>
      </c>
      <c r="D12850" t="s">
        <v>8</v>
      </c>
      <c r="E12850">
        <v>24</v>
      </c>
      <c r="F12850" t="s">
        <v>15608</v>
      </c>
      <c r="G12850">
        <v>0.18089225912599999</v>
      </c>
    </row>
    <row r="12851" spans="1:7" x14ac:dyDescent="0.2">
      <c r="A12851" t="str">
        <f t="shared" si="1088"/>
        <v>RNF214</v>
      </c>
      <c r="B12851" t="s">
        <v>291</v>
      </c>
      <c r="C12851">
        <v>117103646</v>
      </c>
      <c r="D12851" t="s">
        <v>8</v>
      </c>
      <c r="E12851">
        <v>24</v>
      </c>
      <c r="F12851" t="s">
        <v>15609</v>
      </c>
      <c r="G12851">
        <v>0.207136659931</v>
      </c>
    </row>
    <row r="12852" spans="1:7" x14ac:dyDescent="0.2">
      <c r="A12852" t="str">
        <f t="shared" ref="A12852:A12868" si="1089">"RNGTT"</f>
        <v>RNGTT</v>
      </c>
      <c r="B12852" t="s">
        <v>75</v>
      </c>
      <c r="C12852">
        <v>89673328</v>
      </c>
      <c r="D12852" t="s">
        <v>3</v>
      </c>
      <c r="E12852">
        <v>24</v>
      </c>
      <c r="F12852" t="s">
        <v>15610</v>
      </c>
      <c r="G12852">
        <v>7.9168553866200003E-2</v>
      </c>
    </row>
    <row r="12853" spans="1:7" x14ac:dyDescent="0.2">
      <c r="A12853" t="str">
        <f t="shared" si="1089"/>
        <v>RNGTT</v>
      </c>
      <c r="B12853" t="s">
        <v>75</v>
      </c>
      <c r="C12853">
        <v>89673109</v>
      </c>
      <c r="D12853" t="s">
        <v>8</v>
      </c>
      <c r="E12853">
        <v>22</v>
      </c>
      <c r="F12853" t="s">
        <v>15611</v>
      </c>
      <c r="G12853">
        <v>0.32428036089599999</v>
      </c>
    </row>
    <row r="12854" spans="1:7" x14ac:dyDescent="0.2">
      <c r="A12854" t="str">
        <f t="shared" si="1089"/>
        <v>RNGTT</v>
      </c>
      <c r="B12854" t="s">
        <v>75</v>
      </c>
      <c r="C12854">
        <v>89673267</v>
      </c>
      <c r="D12854" t="s">
        <v>8</v>
      </c>
      <c r="E12854">
        <v>23</v>
      </c>
      <c r="F12854" t="s">
        <v>15612</v>
      </c>
      <c r="G12854">
        <v>0.45966708881899998</v>
      </c>
    </row>
    <row r="12855" spans="1:7" x14ac:dyDescent="0.2">
      <c r="A12855" t="str">
        <f t="shared" si="1089"/>
        <v>RNGTT</v>
      </c>
      <c r="B12855" t="s">
        <v>75</v>
      </c>
      <c r="C12855">
        <v>89673106</v>
      </c>
      <c r="D12855" t="s">
        <v>8</v>
      </c>
      <c r="E12855">
        <v>22</v>
      </c>
      <c r="F12855" t="s">
        <v>15613</v>
      </c>
      <c r="G12855">
        <v>1.3469441771199999</v>
      </c>
    </row>
    <row r="12856" spans="1:7" x14ac:dyDescent="0.2">
      <c r="A12856" t="str">
        <f t="shared" si="1089"/>
        <v>RNGTT</v>
      </c>
      <c r="B12856" t="s">
        <v>75</v>
      </c>
      <c r="C12856">
        <v>89673338</v>
      </c>
      <c r="D12856" t="s">
        <v>3</v>
      </c>
      <c r="E12856">
        <v>23</v>
      </c>
      <c r="F12856" t="s">
        <v>15614</v>
      </c>
      <c r="G12856">
        <v>9.7145349970099992E-3</v>
      </c>
    </row>
    <row r="12857" spans="1:7" x14ac:dyDescent="0.2">
      <c r="A12857" t="str">
        <f t="shared" si="1089"/>
        <v>RNGTT</v>
      </c>
      <c r="B12857" t="s">
        <v>75</v>
      </c>
      <c r="C12857">
        <v>89673327</v>
      </c>
      <c r="D12857" t="s">
        <v>3</v>
      </c>
      <c r="E12857">
        <v>24</v>
      </c>
      <c r="F12857" t="s">
        <v>15615</v>
      </c>
      <c r="G12857">
        <v>1.0191855110699999E-2</v>
      </c>
    </row>
    <row r="12858" spans="1:7" x14ac:dyDescent="0.2">
      <c r="A12858" t="str">
        <f t="shared" si="1089"/>
        <v>RNGTT</v>
      </c>
      <c r="B12858" t="s">
        <v>75</v>
      </c>
      <c r="C12858">
        <v>89673254</v>
      </c>
      <c r="D12858" t="s">
        <v>3</v>
      </c>
      <c r="E12858">
        <v>22</v>
      </c>
      <c r="F12858" t="s">
        <v>15616</v>
      </c>
      <c r="G12858">
        <v>1.08422289857</v>
      </c>
    </row>
    <row r="12859" spans="1:7" x14ac:dyDescent="0.2">
      <c r="A12859" t="str">
        <f t="shared" si="1089"/>
        <v>RNGTT</v>
      </c>
      <c r="B12859" t="s">
        <v>75</v>
      </c>
      <c r="C12859">
        <v>89673184</v>
      </c>
      <c r="D12859" t="s">
        <v>3</v>
      </c>
      <c r="E12859">
        <v>24</v>
      </c>
      <c r="F12859" t="s">
        <v>15617</v>
      </c>
      <c r="G12859">
        <v>0.29845501482600001</v>
      </c>
    </row>
    <row r="12860" spans="1:7" x14ac:dyDescent="0.2">
      <c r="A12860" t="str">
        <f t="shared" si="1089"/>
        <v>RNGTT</v>
      </c>
      <c r="B12860" t="s">
        <v>75</v>
      </c>
      <c r="C12860">
        <v>89673067</v>
      </c>
      <c r="D12860" t="s">
        <v>3</v>
      </c>
      <c r="E12860">
        <v>24</v>
      </c>
      <c r="F12860" t="s">
        <v>15618</v>
      </c>
      <c r="G12860">
        <v>0.10423165619499999</v>
      </c>
    </row>
    <row r="12861" spans="1:7" x14ac:dyDescent="0.2">
      <c r="A12861" t="str">
        <f t="shared" si="1089"/>
        <v>RNGTT</v>
      </c>
      <c r="B12861" t="s">
        <v>75</v>
      </c>
      <c r="C12861">
        <v>89673264</v>
      </c>
      <c r="D12861" t="s">
        <v>3</v>
      </c>
      <c r="E12861">
        <v>23</v>
      </c>
      <c r="F12861" t="s">
        <v>15619</v>
      </c>
      <c r="G12861">
        <v>2.8827694242100001E-2</v>
      </c>
    </row>
    <row r="12862" spans="1:7" x14ac:dyDescent="0.2">
      <c r="A12862" t="str">
        <f t="shared" si="1089"/>
        <v>RNGTT</v>
      </c>
      <c r="B12862" t="s">
        <v>75</v>
      </c>
      <c r="C12862">
        <v>89673250</v>
      </c>
      <c r="D12862" t="s">
        <v>3</v>
      </c>
      <c r="E12862">
        <v>23</v>
      </c>
      <c r="F12862" t="s">
        <v>15620</v>
      </c>
      <c r="G12862">
        <v>0.56883292431700005</v>
      </c>
    </row>
    <row r="12863" spans="1:7" x14ac:dyDescent="0.2">
      <c r="A12863" t="str">
        <f t="shared" si="1089"/>
        <v>RNGTT</v>
      </c>
      <c r="B12863" t="s">
        <v>75</v>
      </c>
      <c r="C12863">
        <v>89673199</v>
      </c>
      <c r="D12863" t="s">
        <v>3</v>
      </c>
      <c r="E12863">
        <v>24</v>
      </c>
      <c r="F12863" t="s">
        <v>15621</v>
      </c>
      <c r="G12863">
        <v>0.471661812598</v>
      </c>
    </row>
    <row r="12864" spans="1:7" x14ac:dyDescent="0.2">
      <c r="A12864" t="str">
        <f t="shared" si="1089"/>
        <v>RNGTT</v>
      </c>
      <c r="B12864" t="s">
        <v>75</v>
      </c>
      <c r="C12864">
        <v>89673170</v>
      </c>
      <c r="D12864" t="s">
        <v>3</v>
      </c>
      <c r="E12864">
        <v>24</v>
      </c>
      <c r="F12864" t="s">
        <v>15622</v>
      </c>
      <c r="G12864">
        <v>9.8466658960700004E-2</v>
      </c>
    </row>
    <row r="12865" spans="1:7" x14ac:dyDescent="0.2">
      <c r="A12865" t="str">
        <f t="shared" si="1089"/>
        <v>RNGTT</v>
      </c>
      <c r="B12865" t="s">
        <v>75</v>
      </c>
      <c r="C12865">
        <v>89673154</v>
      </c>
      <c r="D12865" t="s">
        <v>3</v>
      </c>
      <c r="E12865">
        <v>23</v>
      </c>
      <c r="F12865" t="s">
        <v>15623</v>
      </c>
      <c r="G12865">
        <v>0.17904913663399999</v>
      </c>
    </row>
    <row r="12866" spans="1:7" x14ac:dyDescent="0.2">
      <c r="A12866" t="str">
        <f t="shared" si="1089"/>
        <v>RNGTT</v>
      </c>
      <c r="B12866" t="s">
        <v>75</v>
      </c>
      <c r="C12866">
        <v>89673101</v>
      </c>
      <c r="D12866" t="s">
        <v>3</v>
      </c>
      <c r="E12866">
        <v>24</v>
      </c>
      <c r="F12866" t="s">
        <v>15624</v>
      </c>
      <c r="G12866">
        <v>0.35508518396299998</v>
      </c>
    </row>
    <row r="12867" spans="1:7" x14ac:dyDescent="0.2">
      <c r="A12867" t="str">
        <f t="shared" si="1089"/>
        <v>RNGTT</v>
      </c>
      <c r="B12867" t="s">
        <v>75</v>
      </c>
      <c r="C12867">
        <v>89673302</v>
      </c>
      <c r="D12867" t="s">
        <v>8</v>
      </c>
      <c r="E12867">
        <v>24</v>
      </c>
      <c r="F12867" t="s">
        <v>15625</v>
      </c>
      <c r="G12867">
        <v>0.22953451392099999</v>
      </c>
    </row>
    <row r="12868" spans="1:7" x14ac:dyDescent="0.2">
      <c r="A12868" t="str">
        <f t="shared" si="1089"/>
        <v>RNGTT</v>
      </c>
      <c r="B12868" t="s">
        <v>75</v>
      </c>
      <c r="C12868">
        <v>89673318</v>
      </c>
      <c r="D12868" t="s">
        <v>3</v>
      </c>
      <c r="E12868">
        <v>24</v>
      </c>
      <c r="F12868" t="s">
        <v>15626</v>
      </c>
      <c r="G12868">
        <v>0.143922599284</v>
      </c>
    </row>
    <row r="12869" spans="1:7" x14ac:dyDescent="0.2">
      <c r="A12869" t="str">
        <f t="shared" ref="A12869:A12893" si="1090">"RNMT"</f>
        <v>RNMT</v>
      </c>
      <c r="B12869" t="s">
        <v>1918</v>
      </c>
      <c r="C12869">
        <v>13726910</v>
      </c>
      <c r="D12869" t="s">
        <v>3</v>
      </c>
      <c r="E12869">
        <v>24</v>
      </c>
      <c r="F12869" t="s">
        <v>15627</v>
      </c>
      <c r="G12869">
        <v>0.75695563840199998</v>
      </c>
    </row>
    <row r="12870" spans="1:7" x14ac:dyDescent="0.2">
      <c r="A12870" t="str">
        <f t="shared" si="1090"/>
        <v>RNMT</v>
      </c>
      <c r="B12870" t="s">
        <v>1918</v>
      </c>
      <c r="C12870">
        <v>13726744</v>
      </c>
      <c r="D12870" t="s">
        <v>8</v>
      </c>
      <c r="E12870">
        <v>23</v>
      </c>
      <c r="F12870" t="s">
        <v>15628</v>
      </c>
      <c r="G12870">
        <v>0.29380142180699997</v>
      </c>
    </row>
    <row r="12871" spans="1:7" x14ac:dyDescent="0.2">
      <c r="A12871" t="str">
        <f t="shared" si="1090"/>
        <v>RNMT</v>
      </c>
      <c r="B12871" t="s">
        <v>1918</v>
      </c>
      <c r="C12871">
        <v>13726790</v>
      </c>
      <c r="D12871" t="s">
        <v>8</v>
      </c>
      <c r="E12871">
        <v>24</v>
      </c>
      <c r="F12871" t="s">
        <v>15629</v>
      </c>
      <c r="G12871">
        <v>0.15824906436399999</v>
      </c>
    </row>
    <row r="12872" spans="1:7" x14ac:dyDescent="0.2">
      <c r="A12872" t="str">
        <f t="shared" si="1090"/>
        <v>RNMT</v>
      </c>
      <c r="B12872" t="s">
        <v>1918</v>
      </c>
      <c r="C12872">
        <v>13726752</v>
      </c>
      <c r="D12872" t="s">
        <v>8</v>
      </c>
      <c r="E12872">
        <v>23</v>
      </c>
      <c r="F12872" t="s">
        <v>15630</v>
      </c>
      <c r="G12872">
        <v>1.4553571096</v>
      </c>
    </row>
    <row r="12873" spans="1:7" x14ac:dyDescent="0.2">
      <c r="A12873" t="str">
        <f t="shared" si="1090"/>
        <v>RNMT</v>
      </c>
      <c r="B12873" t="s">
        <v>1918</v>
      </c>
      <c r="C12873">
        <v>13726688</v>
      </c>
      <c r="D12873" t="s">
        <v>8</v>
      </c>
      <c r="E12873">
        <v>24</v>
      </c>
      <c r="F12873" t="s">
        <v>15631</v>
      </c>
      <c r="G12873">
        <v>9.7795162970599994E-2</v>
      </c>
    </row>
    <row r="12874" spans="1:7" x14ac:dyDescent="0.2">
      <c r="A12874" t="str">
        <f t="shared" si="1090"/>
        <v>RNMT</v>
      </c>
      <c r="B12874" t="s">
        <v>1918</v>
      </c>
      <c r="C12874">
        <v>13731747</v>
      </c>
      <c r="D12874" t="s">
        <v>3</v>
      </c>
      <c r="E12874">
        <v>25</v>
      </c>
      <c r="F12874" t="s">
        <v>15632</v>
      </c>
      <c r="G12874">
        <v>0.111890213916</v>
      </c>
    </row>
    <row r="12875" spans="1:7" x14ac:dyDescent="0.2">
      <c r="A12875" t="str">
        <f t="shared" si="1090"/>
        <v>RNMT</v>
      </c>
      <c r="B12875" t="s">
        <v>1918</v>
      </c>
      <c r="C12875">
        <v>13731494</v>
      </c>
      <c r="D12875" t="s">
        <v>3</v>
      </c>
      <c r="E12875">
        <v>27</v>
      </c>
      <c r="F12875" t="s">
        <v>15633</v>
      </c>
      <c r="G12875">
        <v>7.2032859391699997E-2</v>
      </c>
    </row>
    <row r="12876" spans="1:7" x14ac:dyDescent="0.2">
      <c r="A12876" t="str">
        <f t="shared" si="1090"/>
        <v>RNMT</v>
      </c>
      <c r="B12876" t="s">
        <v>1918</v>
      </c>
      <c r="C12876">
        <v>13730704</v>
      </c>
      <c r="D12876" t="s">
        <v>3</v>
      </c>
      <c r="E12876">
        <v>26</v>
      </c>
      <c r="F12876" t="s">
        <v>15634</v>
      </c>
      <c r="G12876">
        <v>9.9860188532999994E-2</v>
      </c>
    </row>
    <row r="12877" spans="1:7" x14ac:dyDescent="0.2">
      <c r="A12877" t="str">
        <f t="shared" si="1090"/>
        <v>RNMT</v>
      </c>
      <c r="B12877" t="s">
        <v>1918</v>
      </c>
      <c r="C12877">
        <v>13730695</v>
      </c>
      <c r="D12877" t="s">
        <v>3</v>
      </c>
      <c r="E12877">
        <v>28</v>
      </c>
      <c r="F12877" t="s">
        <v>15635</v>
      </c>
      <c r="G12877">
        <v>0.31408699372900001</v>
      </c>
    </row>
    <row r="12878" spans="1:7" x14ac:dyDescent="0.2">
      <c r="A12878" t="str">
        <f t="shared" si="1090"/>
        <v>RNMT</v>
      </c>
      <c r="B12878" t="s">
        <v>1918</v>
      </c>
      <c r="C12878">
        <v>13730680</v>
      </c>
      <c r="D12878" t="s">
        <v>3</v>
      </c>
      <c r="E12878">
        <v>26</v>
      </c>
      <c r="F12878" t="s">
        <v>15636</v>
      </c>
      <c r="G12878">
        <v>-0.20925564458000001</v>
      </c>
    </row>
    <row r="12879" spans="1:7" x14ac:dyDescent="0.2">
      <c r="A12879" t="str">
        <f t="shared" si="1090"/>
        <v>RNMT</v>
      </c>
      <c r="B12879" t="s">
        <v>1918</v>
      </c>
      <c r="C12879">
        <v>13730661</v>
      </c>
      <c r="D12879" t="s">
        <v>3</v>
      </c>
      <c r="E12879">
        <v>24</v>
      </c>
      <c r="F12879" t="s">
        <v>15637</v>
      </c>
      <c r="G12879">
        <v>-1.8286101526699999E-2</v>
      </c>
    </row>
    <row r="12880" spans="1:7" x14ac:dyDescent="0.2">
      <c r="A12880" t="str">
        <f t="shared" si="1090"/>
        <v>RNMT</v>
      </c>
      <c r="B12880" t="s">
        <v>1918</v>
      </c>
      <c r="C12880">
        <v>13730635</v>
      </c>
      <c r="D12880" t="s">
        <v>3</v>
      </c>
      <c r="E12880">
        <v>27</v>
      </c>
      <c r="F12880" t="s">
        <v>15638</v>
      </c>
      <c r="G12880">
        <v>-0.200415376374</v>
      </c>
    </row>
    <row r="12881" spans="1:7" x14ac:dyDescent="0.2">
      <c r="A12881" t="str">
        <f t="shared" si="1090"/>
        <v>RNMT</v>
      </c>
      <c r="B12881" t="s">
        <v>1918</v>
      </c>
      <c r="C12881">
        <v>13730613</v>
      </c>
      <c r="D12881" t="s">
        <v>3</v>
      </c>
      <c r="E12881">
        <v>24</v>
      </c>
      <c r="F12881" t="s">
        <v>15639</v>
      </c>
      <c r="G12881">
        <v>-8.6602524110700005E-2</v>
      </c>
    </row>
    <row r="12882" spans="1:7" x14ac:dyDescent="0.2">
      <c r="A12882" t="str">
        <f t="shared" si="1090"/>
        <v>RNMT</v>
      </c>
      <c r="B12882" t="s">
        <v>1918</v>
      </c>
      <c r="C12882">
        <v>13730497</v>
      </c>
      <c r="D12882" t="s">
        <v>3</v>
      </c>
      <c r="E12882">
        <v>28</v>
      </c>
      <c r="F12882" t="s">
        <v>15640</v>
      </c>
      <c r="G12882">
        <v>0.157279969479</v>
      </c>
    </row>
    <row r="12883" spans="1:7" x14ac:dyDescent="0.2">
      <c r="A12883" t="str">
        <f t="shared" si="1090"/>
        <v>RNMT</v>
      </c>
      <c r="B12883" t="s">
        <v>1918</v>
      </c>
      <c r="C12883">
        <v>13730417</v>
      </c>
      <c r="D12883" t="s">
        <v>3</v>
      </c>
      <c r="E12883">
        <v>25</v>
      </c>
      <c r="F12883" t="s">
        <v>15641</v>
      </c>
      <c r="G12883">
        <v>-1.9045828358300002E-2</v>
      </c>
    </row>
    <row r="12884" spans="1:7" x14ac:dyDescent="0.2">
      <c r="A12884" t="str">
        <f t="shared" si="1090"/>
        <v>RNMT</v>
      </c>
      <c r="B12884" t="s">
        <v>1918</v>
      </c>
      <c r="C12884">
        <v>13726947</v>
      </c>
      <c r="D12884" t="s">
        <v>8</v>
      </c>
      <c r="E12884">
        <v>23</v>
      </c>
      <c r="F12884" t="s">
        <v>15642</v>
      </c>
      <c r="G12884">
        <v>0.25421271711400001</v>
      </c>
    </row>
    <row r="12885" spans="1:7" x14ac:dyDescent="0.2">
      <c r="A12885" t="str">
        <f t="shared" si="1090"/>
        <v>RNMT</v>
      </c>
      <c r="B12885" t="s">
        <v>1918</v>
      </c>
      <c r="C12885">
        <v>13730456</v>
      </c>
      <c r="D12885" t="s">
        <v>8</v>
      </c>
      <c r="E12885">
        <v>27</v>
      </c>
      <c r="F12885" t="s">
        <v>15643</v>
      </c>
      <c r="G12885">
        <v>0.106003833026</v>
      </c>
    </row>
    <row r="12886" spans="1:7" x14ac:dyDescent="0.2">
      <c r="A12886" t="str">
        <f t="shared" si="1090"/>
        <v>RNMT</v>
      </c>
      <c r="B12886" t="s">
        <v>1918</v>
      </c>
      <c r="C12886">
        <v>13726867</v>
      </c>
      <c r="D12886" t="s">
        <v>8</v>
      </c>
      <c r="E12886">
        <v>23</v>
      </c>
      <c r="F12886" t="s">
        <v>15644</v>
      </c>
      <c r="G12886">
        <v>-3.0260907292000001E-2</v>
      </c>
    </row>
    <row r="12887" spans="1:7" x14ac:dyDescent="0.2">
      <c r="A12887" t="str">
        <f t="shared" si="1090"/>
        <v>RNMT</v>
      </c>
      <c r="B12887" t="s">
        <v>1918</v>
      </c>
      <c r="C12887">
        <v>13731640</v>
      </c>
      <c r="D12887" t="s">
        <v>8</v>
      </c>
      <c r="E12887">
        <v>26</v>
      </c>
      <c r="F12887" t="s">
        <v>15645</v>
      </c>
      <c r="G12887">
        <v>-7.7656181126099996E-2</v>
      </c>
    </row>
    <row r="12888" spans="1:7" x14ac:dyDescent="0.2">
      <c r="A12888" t="str">
        <f t="shared" si="1090"/>
        <v>RNMT</v>
      </c>
      <c r="B12888" t="s">
        <v>1918</v>
      </c>
      <c r="C12888">
        <v>13731668</v>
      </c>
      <c r="D12888" t="s">
        <v>8</v>
      </c>
      <c r="E12888">
        <v>28</v>
      </c>
      <c r="F12888" t="s">
        <v>15646</v>
      </c>
      <c r="G12888">
        <v>0.106468526184</v>
      </c>
    </row>
    <row r="12889" spans="1:7" x14ac:dyDescent="0.2">
      <c r="A12889" t="str">
        <f t="shared" si="1090"/>
        <v>RNMT</v>
      </c>
      <c r="B12889" t="s">
        <v>1918</v>
      </c>
      <c r="C12889">
        <v>13731720</v>
      </c>
      <c r="D12889" t="s">
        <v>8</v>
      </c>
      <c r="E12889">
        <v>25</v>
      </c>
      <c r="F12889" t="s">
        <v>15647</v>
      </c>
      <c r="G12889">
        <v>-1.09170352903E-2</v>
      </c>
    </row>
    <row r="12890" spans="1:7" x14ac:dyDescent="0.2">
      <c r="A12890" t="str">
        <f t="shared" si="1090"/>
        <v>RNMT</v>
      </c>
      <c r="B12890" t="s">
        <v>1918</v>
      </c>
      <c r="C12890">
        <v>13726629</v>
      </c>
      <c r="D12890" t="s">
        <v>3</v>
      </c>
      <c r="E12890">
        <v>24</v>
      </c>
      <c r="F12890" t="s">
        <v>15648</v>
      </c>
      <c r="G12890">
        <v>0.38342117545799997</v>
      </c>
    </row>
    <row r="12891" spans="1:7" x14ac:dyDescent="0.2">
      <c r="A12891" t="str">
        <f t="shared" si="1090"/>
        <v>RNMT</v>
      </c>
      <c r="B12891" t="s">
        <v>1918</v>
      </c>
      <c r="C12891">
        <v>13726689</v>
      </c>
      <c r="D12891" t="s">
        <v>3</v>
      </c>
      <c r="E12891">
        <v>23</v>
      </c>
      <c r="F12891" t="s">
        <v>15649</v>
      </c>
      <c r="G12891">
        <v>0.22570330407200001</v>
      </c>
    </row>
    <row r="12892" spans="1:7" x14ac:dyDescent="0.2">
      <c r="A12892" t="str">
        <f t="shared" si="1090"/>
        <v>RNMT</v>
      </c>
      <c r="B12892" t="s">
        <v>1918</v>
      </c>
      <c r="C12892">
        <v>13726813</v>
      </c>
      <c r="D12892" t="s">
        <v>3</v>
      </c>
      <c r="E12892">
        <v>23</v>
      </c>
      <c r="F12892" t="s">
        <v>15650</v>
      </c>
      <c r="G12892">
        <v>0.78768725199400003</v>
      </c>
    </row>
    <row r="12893" spans="1:7" x14ac:dyDescent="0.2">
      <c r="A12893" t="str">
        <f t="shared" si="1090"/>
        <v>RNMT</v>
      </c>
      <c r="B12893" t="s">
        <v>1918</v>
      </c>
      <c r="C12893">
        <v>13730625</v>
      </c>
      <c r="D12893" t="s">
        <v>8</v>
      </c>
      <c r="E12893">
        <v>27</v>
      </c>
      <c r="F12893" t="s">
        <v>15651</v>
      </c>
      <c r="G12893">
        <v>0.22108044139300001</v>
      </c>
    </row>
    <row r="12894" spans="1:7" x14ac:dyDescent="0.2">
      <c r="A12894" t="str">
        <f t="shared" ref="A12894:A12899" si="1091">"ROMO1"</f>
        <v>ROMO1</v>
      </c>
      <c r="B12894" t="s">
        <v>352</v>
      </c>
      <c r="C12894">
        <v>34287434</v>
      </c>
      <c r="D12894" t="s">
        <v>3</v>
      </c>
      <c r="E12894">
        <v>25</v>
      </c>
      <c r="F12894" t="s">
        <v>15652</v>
      </c>
      <c r="G12894">
        <v>0.26241943921700001</v>
      </c>
    </row>
    <row r="12895" spans="1:7" x14ac:dyDescent="0.2">
      <c r="A12895" t="str">
        <f t="shared" si="1091"/>
        <v>ROMO1</v>
      </c>
      <c r="B12895" t="s">
        <v>352</v>
      </c>
      <c r="C12895">
        <v>34287450</v>
      </c>
      <c r="D12895" t="s">
        <v>3</v>
      </c>
      <c r="E12895">
        <v>25</v>
      </c>
      <c r="F12895" t="s">
        <v>15653</v>
      </c>
      <c r="G12895">
        <v>0.60602677312700004</v>
      </c>
    </row>
    <row r="12896" spans="1:7" x14ac:dyDescent="0.2">
      <c r="A12896" t="str">
        <f t="shared" si="1091"/>
        <v>ROMO1</v>
      </c>
      <c r="B12896" t="s">
        <v>352</v>
      </c>
      <c r="C12896">
        <v>34287373</v>
      </c>
      <c r="D12896" t="s">
        <v>8</v>
      </c>
      <c r="E12896">
        <v>24</v>
      </c>
      <c r="F12896" t="s">
        <v>15654</v>
      </c>
      <c r="G12896">
        <v>0.67429807390499996</v>
      </c>
    </row>
    <row r="12897" spans="1:7" x14ac:dyDescent="0.2">
      <c r="A12897" t="str">
        <f t="shared" si="1091"/>
        <v>ROMO1</v>
      </c>
      <c r="B12897" t="s">
        <v>352</v>
      </c>
      <c r="C12897">
        <v>34287382</v>
      </c>
      <c r="D12897" t="s">
        <v>8</v>
      </c>
      <c r="E12897">
        <v>23</v>
      </c>
      <c r="F12897" t="s">
        <v>15655</v>
      </c>
      <c r="G12897">
        <v>1.7196751529700001</v>
      </c>
    </row>
    <row r="12898" spans="1:7" x14ac:dyDescent="0.2">
      <c r="A12898" t="str">
        <f t="shared" si="1091"/>
        <v>ROMO1</v>
      </c>
      <c r="B12898" t="s">
        <v>352</v>
      </c>
      <c r="C12898">
        <v>34287389</v>
      </c>
      <c r="D12898" t="s">
        <v>8</v>
      </c>
      <c r="E12898">
        <v>24</v>
      </c>
      <c r="F12898" t="s">
        <v>15656</v>
      </c>
      <c r="G12898">
        <v>0.14491077049500001</v>
      </c>
    </row>
    <row r="12899" spans="1:7" x14ac:dyDescent="0.2">
      <c r="A12899" t="str">
        <f t="shared" si="1091"/>
        <v>ROMO1</v>
      </c>
      <c r="B12899" t="s">
        <v>352</v>
      </c>
      <c r="C12899">
        <v>34287398</v>
      </c>
      <c r="D12899" t="s">
        <v>8</v>
      </c>
      <c r="E12899">
        <v>24</v>
      </c>
      <c r="F12899" t="s">
        <v>15657</v>
      </c>
      <c r="G12899">
        <v>0.381770594352</v>
      </c>
    </row>
    <row r="12900" spans="1:7" x14ac:dyDescent="0.2">
      <c r="A12900" t="str">
        <f t="shared" ref="A12900:A12916" si="1092">"RPA1"</f>
        <v>RPA1</v>
      </c>
      <c r="B12900" t="s">
        <v>484</v>
      </c>
      <c r="C12900">
        <v>1733302</v>
      </c>
      <c r="D12900" t="s">
        <v>8</v>
      </c>
      <c r="E12900">
        <v>23</v>
      </c>
      <c r="F12900" t="s">
        <v>15658</v>
      </c>
      <c r="G12900">
        <v>0.43808437032399999</v>
      </c>
    </row>
    <row r="12901" spans="1:7" x14ac:dyDescent="0.2">
      <c r="A12901" t="str">
        <f t="shared" si="1092"/>
        <v>RPA1</v>
      </c>
      <c r="B12901" t="s">
        <v>484</v>
      </c>
      <c r="C12901">
        <v>1733528</v>
      </c>
      <c r="D12901" t="s">
        <v>8</v>
      </c>
      <c r="E12901">
        <v>23</v>
      </c>
      <c r="F12901" t="s">
        <v>15659</v>
      </c>
      <c r="G12901">
        <v>0.98042786247699998</v>
      </c>
    </row>
    <row r="12902" spans="1:7" x14ac:dyDescent="0.2">
      <c r="A12902" t="str">
        <f t="shared" si="1092"/>
        <v>RPA1</v>
      </c>
      <c r="B12902" t="s">
        <v>484</v>
      </c>
      <c r="C12902">
        <v>1733493</v>
      </c>
      <c r="D12902" t="s">
        <v>8</v>
      </c>
      <c r="E12902">
        <v>24</v>
      </c>
      <c r="F12902" t="s">
        <v>15660</v>
      </c>
      <c r="G12902">
        <v>0.56228623046199999</v>
      </c>
    </row>
    <row r="12903" spans="1:7" x14ac:dyDescent="0.2">
      <c r="A12903" t="str">
        <f t="shared" si="1092"/>
        <v>RPA1</v>
      </c>
      <c r="B12903" t="s">
        <v>484</v>
      </c>
      <c r="C12903">
        <v>1733456</v>
      </c>
      <c r="D12903" t="s">
        <v>8</v>
      </c>
      <c r="E12903">
        <v>24</v>
      </c>
      <c r="F12903" t="s">
        <v>15661</v>
      </c>
      <c r="G12903">
        <v>1.1705684823100001E-2</v>
      </c>
    </row>
    <row r="12904" spans="1:7" x14ac:dyDescent="0.2">
      <c r="A12904" t="str">
        <f t="shared" si="1092"/>
        <v>RPA1</v>
      </c>
      <c r="B12904" t="s">
        <v>484</v>
      </c>
      <c r="C12904">
        <v>1733367</v>
      </c>
      <c r="D12904" t="s">
        <v>8</v>
      </c>
      <c r="E12904">
        <v>23</v>
      </c>
      <c r="F12904" t="s">
        <v>15662</v>
      </c>
      <c r="G12904">
        <v>0.93544779478200002</v>
      </c>
    </row>
    <row r="12905" spans="1:7" x14ac:dyDescent="0.2">
      <c r="A12905" t="str">
        <f t="shared" si="1092"/>
        <v>RPA1</v>
      </c>
      <c r="B12905" t="s">
        <v>484</v>
      </c>
      <c r="C12905">
        <v>1733357</v>
      </c>
      <c r="D12905" t="s">
        <v>8</v>
      </c>
      <c r="E12905">
        <v>23</v>
      </c>
      <c r="F12905" t="s">
        <v>15663</v>
      </c>
      <c r="G12905">
        <v>0.79015357501000005</v>
      </c>
    </row>
    <row r="12906" spans="1:7" x14ac:dyDescent="0.2">
      <c r="A12906" t="str">
        <f t="shared" si="1092"/>
        <v>RPA1</v>
      </c>
      <c r="B12906" t="s">
        <v>484</v>
      </c>
      <c r="C12906">
        <v>1733302</v>
      </c>
      <c r="D12906" t="s">
        <v>8</v>
      </c>
      <c r="E12906">
        <v>24</v>
      </c>
      <c r="F12906" t="s">
        <v>15664</v>
      </c>
      <c r="G12906">
        <v>0.37472896562000002</v>
      </c>
    </row>
    <row r="12907" spans="1:7" x14ac:dyDescent="0.2">
      <c r="A12907" t="str">
        <f t="shared" si="1092"/>
        <v>RPA1</v>
      </c>
      <c r="B12907" t="s">
        <v>484</v>
      </c>
      <c r="C12907">
        <v>1733564</v>
      </c>
      <c r="D12907" t="s">
        <v>8</v>
      </c>
      <c r="E12907">
        <v>24</v>
      </c>
      <c r="F12907" t="s">
        <v>15665</v>
      </c>
      <c r="G12907">
        <v>-4.0749940265799998E-2</v>
      </c>
    </row>
    <row r="12908" spans="1:7" x14ac:dyDescent="0.2">
      <c r="A12908" t="str">
        <f t="shared" si="1092"/>
        <v>RPA1</v>
      </c>
      <c r="B12908" t="s">
        <v>484</v>
      </c>
      <c r="C12908">
        <v>1733528</v>
      </c>
      <c r="D12908" t="s">
        <v>8</v>
      </c>
      <c r="E12908">
        <v>22</v>
      </c>
      <c r="F12908" t="s">
        <v>15666</v>
      </c>
      <c r="G12908">
        <v>0.99086980358099996</v>
      </c>
    </row>
    <row r="12909" spans="1:7" x14ac:dyDescent="0.2">
      <c r="A12909" t="str">
        <f t="shared" si="1092"/>
        <v>RPA1</v>
      </c>
      <c r="B12909" t="s">
        <v>484</v>
      </c>
      <c r="C12909">
        <v>1733465</v>
      </c>
      <c r="D12909" t="s">
        <v>8</v>
      </c>
      <c r="E12909">
        <v>24</v>
      </c>
      <c r="F12909" t="s">
        <v>15667</v>
      </c>
      <c r="G12909">
        <v>0.72737606110300002</v>
      </c>
    </row>
    <row r="12910" spans="1:7" x14ac:dyDescent="0.2">
      <c r="A12910" t="str">
        <f t="shared" si="1092"/>
        <v>RPA1</v>
      </c>
      <c r="B12910" t="s">
        <v>484</v>
      </c>
      <c r="C12910">
        <v>1733428</v>
      </c>
      <c r="D12910" t="s">
        <v>8</v>
      </c>
      <c r="E12910">
        <v>24</v>
      </c>
      <c r="F12910" t="s">
        <v>15668</v>
      </c>
      <c r="G12910">
        <v>0.22874449999900001</v>
      </c>
    </row>
    <row r="12911" spans="1:7" x14ac:dyDescent="0.2">
      <c r="A12911" t="str">
        <f t="shared" si="1092"/>
        <v>RPA1</v>
      </c>
      <c r="B12911" t="s">
        <v>484</v>
      </c>
      <c r="C12911">
        <v>1733451</v>
      </c>
      <c r="D12911" t="s">
        <v>3</v>
      </c>
      <c r="E12911">
        <v>24</v>
      </c>
      <c r="F12911" t="s">
        <v>15669</v>
      </c>
      <c r="G12911">
        <v>0.97554543021600004</v>
      </c>
    </row>
    <row r="12912" spans="1:7" x14ac:dyDescent="0.2">
      <c r="A12912" t="str">
        <f t="shared" si="1092"/>
        <v>RPA1</v>
      </c>
      <c r="B12912" t="s">
        <v>484</v>
      </c>
      <c r="C12912">
        <v>1733358</v>
      </c>
      <c r="D12912" t="s">
        <v>8</v>
      </c>
      <c r="E12912">
        <v>24</v>
      </c>
      <c r="F12912" t="s">
        <v>15670</v>
      </c>
      <c r="G12912">
        <v>1.0287023339400001</v>
      </c>
    </row>
    <row r="12913" spans="1:7" x14ac:dyDescent="0.2">
      <c r="A12913" t="str">
        <f t="shared" si="1092"/>
        <v>RPA1</v>
      </c>
      <c r="B12913" t="s">
        <v>484</v>
      </c>
      <c r="C12913">
        <v>1733367</v>
      </c>
      <c r="D12913" t="s">
        <v>8</v>
      </c>
      <c r="E12913">
        <v>24</v>
      </c>
      <c r="F12913" t="s">
        <v>15671</v>
      </c>
      <c r="G12913">
        <v>0.89833222713000005</v>
      </c>
    </row>
    <row r="12914" spans="1:7" x14ac:dyDescent="0.2">
      <c r="A12914" t="str">
        <f t="shared" si="1092"/>
        <v>RPA1</v>
      </c>
      <c r="B12914" t="s">
        <v>484</v>
      </c>
      <c r="C12914">
        <v>1733411</v>
      </c>
      <c r="D12914" t="s">
        <v>8</v>
      </c>
      <c r="E12914">
        <v>23</v>
      </c>
      <c r="F12914" t="s">
        <v>15672</v>
      </c>
      <c r="G12914">
        <v>1.20695989523E-2</v>
      </c>
    </row>
    <row r="12915" spans="1:7" x14ac:dyDescent="0.2">
      <c r="A12915" t="str">
        <f t="shared" si="1092"/>
        <v>RPA1</v>
      </c>
      <c r="B12915" t="s">
        <v>484</v>
      </c>
      <c r="C12915">
        <v>1733279</v>
      </c>
      <c r="D12915" t="s">
        <v>8</v>
      </c>
      <c r="E12915">
        <v>24</v>
      </c>
      <c r="F12915" t="s">
        <v>15673</v>
      </c>
      <c r="G12915">
        <v>0.54224031550600005</v>
      </c>
    </row>
    <row r="12916" spans="1:7" x14ac:dyDescent="0.2">
      <c r="A12916" t="str">
        <f t="shared" si="1092"/>
        <v>RPA1</v>
      </c>
      <c r="B12916" t="s">
        <v>484</v>
      </c>
      <c r="C12916">
        <v>1733325</v>
      </c>
      <c r="D12916" t="s">
        <v>8</v>
      </c>
      <c r="E12916">
        <v>24</v>
      </c>
      <c r="F12916" t="s">
        <v>15674</v>
      </c>
      <c r="G12916">
        <v>6.9997058671700002E-2</v>
      </c>
    </row>
    <row r="12917" spans="1:7" x14ac:dyDescent="0.2">
      <c r="A12917" t="str">
        <f t="shared" ref="A12917:A12931" si="1093">"RPA2"</f>
        <v>RPA2</v>
      </c>
      <c r="B12917" t="s">
        <v>35</v>
      </c>
      <c r="C12917">
        <v>28241122</v>
      </c>
      <c r="D12917" t="s">
        <v>3</v>
      </c>
      <c r="E12917">
        <v>24</v>
      </c>
      <c r="F12917" t="s">
        <v>15675</v>
      </c>
      <c r="G12917">
        <v>0.28886742569500001</v>
      </c>
    </row>
    <row r="12918" spans="1:7" x14ac:dyDescent="0.2">
      <c r="A12918" t="str">
        <f t="shared" si="1093"/>
        <v>RPA2</v>
      </c>
      <c r="B12918" t="s">
        <v>35</v>
      </c>
      <c r="C12918">
        <v>28240969</v>
      </c>
      <c r="D12918" t="s">
        <v>3</v>
      </c>
      <c r="E12918">
        <v>23</v>
      </c>
      <c r="F12918" t="s">
        <v>15676</v>
      </c>
      <c r="G12918">
        <v>0.15145449546699999</v>
      </c>
    </row>
    <row r="12919" spans="1:7" x14ac:dyDescent="0.2">
      <c r="A12919" t="str">
        <f t="shared" si="1093"/>
        <v>RPA2</v>
      </c>
      <c r="B12919" t="s">
        <v>35</v>
      </c>
      <c r="C12919">
        <v>28241028</v>
      </c>
      <c r="D12919" t="s">
        <v>3</v>
      </c>
      <c r="E12919">
        <v>24</v>
      </c>
      <c r="F12919" t="s">
        <v>15677</v>
      </c>
      <c r="G12919">
        <v>1.45665032726</v>
      </c>
    </row>
    <row r="12920" spans="1:7" x14ac:dyDescent="0.2">
      <c r="A12920" t="str">
        <f t="shared" si="1093"/>
        <v>RPA2</v>
      </c>
      <c r="B12920" t="s">
        <v>35</v>
      </c>
      <c r="C12920">
        <v>28241078</v>
      </c>
      <c r="D12920" t="s">
        <v>3</v>
      </c>
      <c r="E12920">
        <v>24</v>
      </c>
      <c r="F12920" t="s">
        <v>15678</v>
      </c>
      <c r="G12920">
        <v>0.72888272050299996</v>
      </c>
    </row>
    <row r="12921" spans="1:7" x14ac:dyDescent="0.2">
      <c r="A12921" t="str">
        <f t="shared" si="1093"/>
        <v>RPA2</v>
      </c>
      <c r="B12921" t="s">
        <v>35</v>
      </c>
      <c r="C12921">
        <v>28241129</v>
      </c>
      <c r="D12921" t="s">
        <v>8</v>
      </c>
      <c r="E12921">
        <v>24</v>
      </c>
      <c r="F12921" t="s">
        <v>15679</v>
      </c>
      <c r="G12921">
        <v>-1.4919216099700001E-2</v>
      </c>
    </row>
    <row r="12922" spans="1:7" x14ac:dyDescent="0.2">
      <c r="A12922" t="str">
        <f t="shared" si="1093"/>
        <v>RPA2</v>
      </c>
      <c r="B12922" t="s">
        <v>35</v>
      </c>
      <c r="C12922">
        <v>28241061</v>
      </c>
      <c r="D12922" t="s">
        <v>8</v>
      </c>
      <c r="E12922">
        <v>24</v>
      </c>
      <c r="F12922" t="s">
        <v>15680</v>
      </c>
      <c r="G12922">
        <v>0.81446695223499999</v>
      </c>
    </row>
    <row r="12923" spans="1:7" x14ac:dyDescent="0.2">
      <c r="A12923" t="str">
        <f t="shared" si="1093"/>
        <v>RPA2</v>
      </c>
      <c r="B12923" t="s">
        <v>35</v>
      </c>
      <c r="C12923">
        <v>28241000</v>
      </c>
      <c r="D12923" t="s">
        <v>8</v>
      </c>
      <c r="E12923">
        <v>23</v>
      </c>
      <c r="F12923" t="s">
        <v>15681</v>
      </c>
      <c r="G12923">
        <v>1.40941847388E-2</v>
      </c>
    </row>
    <row r="12924" spans="1:7" x14ac:dyDescent="0.2">
      <c r="A12924" t="str">
        <f t="shared" si="1093"/>
        <v>RPA2</v>
      </c>
      <c r="B12924" t="s">
        <v>35</v>
      </c>
      <c r="C12924">
        <v>28240979</v>
      </c>
      <c r="D12924" t="s">
        <v>8</v>
      </c>
      <c r="E12924">
        <v>22</v>
      </c>
      <c r="F12924" t="s">
        <v>15682</v>
      </c>
      <c r="G12924">
        <v>0.33391616138199998</v>
      </c>
    </row>
    <row r="12925" spans="1:7" x14ac:dyDescent="0.2">
      <c r="A12925" t="str">
        <f t="shared" si="1093"/>
        <v>RPA2</v>
      </c>
      <c r="B12925" t="s">
        <v>35</v>
      </c>
      <c r="C12925">
        <v>28241073</v>
      </c>
      <c r="D12925" t="s">
        <v>3</v>
      </c>
      <c r="E12925">
        <v>21</v>
      </c>
      <c r="F12925" t="s">
        <v>15683</v>
      </c>
      <c r="G12925">
        <v>0.71362707009199999</v>
      </c>
    </row>
    <row r="12926" spans="1:7" x14ac:dyDescent="0.2">
      <c r="A12926" t="str">
        <f t="shared" si="1093"/>
        <v>RPA2</v>
      </c>
      <c r="B12926" t="s">
        <v>35</v>
      </c>
      <c r="C12926">
        <v>28241174</v>
      </c>
      <c r="D12926" t="s">
        <v>3</v>
      </c>
      <c r="E12926">
        <v>24</v>
      </c>
      <c r="F12926" t="s">
        <v>15684</v>
      </c>
      <c r="G12926">
        <v>-2.1807146733799999E-2</v>
      </c>
    </row>
    <row r="12927" spans="1:7" x14ac:dyDescent="0.2">
      <c r="A12927" t="str">
        <f t="shared" si="1093"/>
        <v>RPA2</v>
      </c>
      <c r="B12927" t="s">
        <v>35</v>
      </c>
      <c r="C12927">
        <v>28241174</v>
      </c>
      <c r="D12927" t="s">
        <v>3</v>
      </c>
      <c r="E12927">
        <v>23</v>
      </c>
      <c r="F12927" t="s">
        <v>15685</v>
      </c>
      <c r="G12927">
        <v>-2.4331854921400001E-2</v>
      </c>
    </row>
    <row r="12928" spans="1:7" x14ac:dyDescent="0.2">
      <c r="A12928" t="str">
        <f t="shared" si="1093"/>
        <v>RPA2</v>
      </c>
      <c r="B12928" t="s">
        <v>35</v>
      </c>
      <c r="C12928">
        <v>28241073</v>
      </c>
      <c r="D12928" t="s">
        <v>3</v>
      </c>
      <c r="E12928">
        <v>22</v>
      </c>
      <c r="F12928" t="s">
        <v>15686</v>
      </c>
      <c r="G12928">
        <v>0.70760190424199998</v>
      </c>
    </row>
    <row r="12929" spans="1:7" x14ac:dyDescent="0.2">
      <c r="A12929" t="str">
        <f t="shared" si="1093"/>
        <v>RPA2</v>
      </c>
      <c r="B12929" t="s">
        <v>35</v>
      </c>
      <c r="C12929">
        <v>28240999</v>
      </c>
      <c r="D12929" t="s">
        <v>8</v>
      </c>
      <c r="E12929">
        <v>24</v>
      </c>
      <c r="F12929" t="s">
        <v>15687</v>
      </c>
      <c r="G12929">
        <v>0.18260501135099999</v>
      </c>
    </row>
    <row r="12930" spans="1:7" x14ac:dyDescent="0.2">
      <c r="A12930" t="str">
        <f t="shared" si="1093"/>
        <v>RPA2</v>
      </c>
      <c r="B12930" t="s">
        <v>35</v>
      </c>
      <c r="C12930">
        <v>28241138</v>
      </c>
      <c r="D12930" t="s">
        <v>8</v>
      </c>
      <c r="E12930">
        <v>24</v>
      </c>
      <c r="F12930" t="s">
        <v>15688</v>
      </c>
      <c r="G12930">
        <v>1.3190744090100001E-3</v>
      </c>
    </row>
    <row r="12931" spans="1:7" x14ac:dyDescent="0.2">
      <c r="A12931" t="str">
        <f t="shared" si="1093"/>
        <v>RPA2</v>
      </c>
      <c r="B12931" t="s">
        <v>35</v>
      </c>
      <c r="C12931">
        <v>28241247</v>
      </c>
      <c r="D12931" t="s">
        <v>3</v>
      </c>
      <c r="E12931">
        <v>23</v>
      </c>
      <c r="F12931" t="s">
        <v>15689</v>
      </c>
      <c r="G12931">
        <v>6.8874350013300001E-2</v>
      </c>
    </row>
    <row r="12932" spans="1:7" x14ac:dyDescent="0.2">
      <c r="A12932" t="str">
        <f t="shared" ref="A12932:A12951" si="1094">"RPA3"</f>
        <v>RPA3</v>
      </c>
      <c r="B12932" t="s">
        <v>2</v>
      </c>
      <c r="C12932">
        <v>7758243</v>
      </c>
      <c r="D12932" t="s">
        <v>8</v>
      </c>
      <c r="E12932">
        <v>26</v>
      </c>
      <c r="F12932" t="s">
        <v>15690</v>
      </c>
      <c r="G12932">
        <v>-5.9491460167300003E-2</v>
      </c>
    </row>
    <row r="12933" spans="1:7" x14ac:dyDescent="0.2">
      <c r="A12933" t="str">
        <f t="shared" si="1094"/>
        <v>RPA3</v>
      </c>
      <c r="B12933" t="s">
        <v>2</v>
      </c>
      <c r="C12933">
        <v>7680502</v>
      </c>
      <c r="D12933" t="s">
        <v>3</v>
      </c>
      <c r="E12933">
        <v>22</v>
      </c>
      <c r="F12933" t="s">
        <v>15691</v>
      </c>
      <c r="G12933">
        <v>1.98145950031E-2</v>
      </c>
    </row>
    <row r="12934" spans="1:7" x14ac:dyDescent="0.2">
      <c r="A12934" t="str">
        <f t="shared" si="1094"/>
        <v>RPA3</v>
      </c>
      <c r="B12934" t="s">
        <v>2</v>
      </c>
      <c r="C12934">
        <v>7758086</v>
      </c>
      <c r="D12934" t="s">
        <v>3</v>
      </c>
      <c r="E12934">
        <v>27</v>
      </c>
      <c r="F12934" t="s">
        <v>15692</v>
      </c>
      <c r="G12934">
        <v>-3.3298354512099997E-2</v>
      </c>
    </row>
    <row r="12935" spans="1:7" x14ac:dyDescent="0.2">
      <c r="A12935" t="str">
        <f t="shared" si="1094"/>
        <v>RPA3</v>
      </c>
      <c r="B12935" t="s">
        <v>2</v>
      </c>
      <c r="C12935">
        <v>7758120</v>
      </c>
      <c r="D12935" t="s">
        <v>3</v>
      </c>
      <c r="E12935">
        <v>25</v>
      </c>
      <c r="F12935" t="s">
        <v>15693</v>
      </c>
      <c r="G12935">
        <v>-3.4299758289100001E-2</v>
      </c>
    </row>
    <row r="12936" spans="1:7" x14ac:dyDescent="0.2">
      <c r="A12936" t="str">
        <f t="shared" si="1094"/>
        <v>RPA3</v>
      </c>
      <c r="B12936" t="s">
        <v>2</v>
      </c>
      <c r="C12936">
        <v>7758175</v>
      </c>
      <c r="D12936" t="s">
        <v>3</v>
      </c>
      <c r="E12936">
        <v>25</v>
      </c>
      <c r="F12936" t="s">
        <v>15694</v>
      </c>
      <c r="G12936">
        <v>-3.1882385043399998E-2</v>
      </c>
    </row>
    <row r="12937" spans="1:7" x14ac:dyDescent="0.2">
      <c r="A12937" t="str">
        <f t="shared" si="1094"/>
        <v>RPA3</v>
      </c>
      <c r="B12937" t="s">
        <v>2</v>
      </c>
      <c r="C12937">
        <v>7758199</v>
      </c>
      <c r="D12937" t="s">
        <v>3</v>
      </c>
      <c r="E12937">
        <v>24</v>
      </c>
      <c r="F12937" t="s">
        <v>15695</v>
      </c>
      <c r="G12937">
        <v>0.156478214059</v>
      </c>
    </row>
    <row r="12938" spans="1:7" x14ac:dyDescent="0.2">
      <c r="A12938" t="str">
        <f t="shared" si="1094"/>
        <v>RPA3</v>
      </c>
      <c r="B12938" t="s">
        <v>2</v>
      </c>
      <c r="C12938">
        <v>7758209</v>
      </c>
      <c r="D12938" t="s">
        <v>3</v>
      </c>
      <c r="E12938">
        <v>27</v>
      </c>
      <c r="F12938" t="s">
        <v>15696</v>
      </c>
      <c r="G12938">
        <v>4.0525434692899997E-3</v>
      </c>
    </row>
    <row r="12939" spans="1:7" x14ac:dyDescent="0.2">
      <c r="A12939" t="str">
        <f t="shared" si="1094"/>
        <v>RPA3</v>
      </c>
      <c r="B12939" t="s">
        <v>2</v>
      </c>
      <c r="C12939">
        <v>7680402</v>
      </c>
      <c r="D12939" t="s">
        <v>8</v>
      </c>
      <c r="E12939">
        <v>24</v>
      </c>
      <c r="F12939" t="s">
        <v>15697</v>
      </c>
      <c r="G12939">
        <v>0.13667251543</v>
      </c>
    </row>
    <row r="12940" spans="1:7" x14ac:dyDescent="0.2">
      <c r="A12940" t="str">
        <f t="shared" si="1094"/>
        <v>RPA3</v>
      </c>
      <c r="B12940" t="s">
        <v>2</v>
      </c>
      <c r="C12940">
        <v>7680492</v>
      </c>
      <c r="D12940" t="s">
        <v>3</v>
      </c>
      <c r="E12940">
        <v>24</v>
      </c>
      <c r="F12940" t="s">
        <v>15698</v>
      </c>
      <c r="G12940">
        <v>0.27679285624299999</v>
      </c>
    </row>
    <row r="12941" spans="1:7" x14ac:dyDescent="0.2">
      <c r="A12941" t="str">
        <f t="shared" si="1094"/>
        <v>RPA3</v>
      </c>
      <c r="B12941" t="s">
        <v>2</v>
      </c>
      <c r="C12941">
        <v>7680421</v>
      </c>
      <c r="D12941" t="s">
        <v>8</v>
      </c>
      <c r="E12941">
        <v>23</v>
      </c>
      <c r="F12941" t="s">
        <v>15699</v>
      </c>
      <c r="G12941">
        <v>0.77717131877300005</v>
      </c>
    </row>
    <row r="12942" spans="1:7" x14ac:dyDescent="0.2">
      <c r="A12942" t="str">
        <f t="shared" si="1094"/>
        <v>RPA3</v>
      </c>
      <c r="B12942" t="s">
        <v>2</v>
      </c>
      <c r="C12942">
        <v>7680429</v>
      </c>
      <c r="D12942" t="s">
        <v>8</v>
      </c>
      <c r="E12942">
        <v>24</v>
      </c>
      <c r="F12942" t="s">
        <v>15700</v>
      </c>
      <c r="G12942">
        <v>0.63927318401800004</v>
      </c>
    </row>
    <row r="12943" spans="1:7" x14ac:dyDescent="0.2">
      <c r="A12943" t="str">
        <f t="shared" si="1094"/>
        <v>RPA3</v>
      </c>
      <c r="B12943" t="s">
        <v>2</v>
      </c>
      <c r="C12943">
        <v>7680440</v>
      </c>
      <c r="D12943" t="s">
        <v>8</v>
      </c>
      <c r="E12943">
        <v>24</v>
      </c>
      <c r="F12943" t="s">
        <v>15701</v>
      </c>
      <c r="G12943">
        <v>9.0380275302099994E-2</v>
      </c>
    </row>
    <row r="12944" spans="1:7" x14ac:dyDescent="0.2">
      <c r="A12944" t="str">
        <f t="shared" si="1094"/>
        <v>RPA3</v>
      </c>
      <c r="B12944" t="s">
        <v>2</v>
      </c>
      <c r="C12944">
        <v>7757971</v>
      </c>
      <c r="D12944" t="s">
        <v>8</v>
      </c>
      <c r="E12944">
        <v>24</v>
      </c>
      <c r="F12944" t="s">
        <v>15702</v>
      </c>
      <c r="G12944">
        <v>-3.508792585E-2</v>
      </c>
    </row>
    <row r="12945" spans="1:7" x14ac:dyDescent="0.2">
      <c r="A12945" t="str">
        <f t="shared" si="1094"/>
        <v>RPA3</v>
      </c>
      <c r="B12945" t="s">
        <v>2</v>
      </c>
      <c r="C12945">
        <v>7758036</v>
      </c>
      <c r="D12945" t="s">
        <v>8</v>
      </c>
      <c r="E12945">
        <v>25</v>
      </c>
      <c r="F12945" t="s">
        <v>15703</v>
      </c>
      <c r="G12945">
        <v>8.8539385790399995E-4</v>
      </c>
    </row>
    <row r="12946" spans="1:7" x14ac:dyDescent="0.2">
      <c r="A12946" t="str">
        <f t="shared" si="1094"/>
        <v>RPA3</v>
      </c>
      <c r="B12946" t="s">
        <v>2</v>
      </c>
      <c r="C12946">
        <v>7680380</v>
      </c>
      <c r="D12946" t="s">
        <v>8</v>
      </c>
      <c r="E12946">
        <v>22</v>
      </c>
      <c r="F12946" t="s">
        <v>15704</v>
      </c>
      <c r="G12946">
        <v>1.1604770768399999</v>
      </c>
    </row>
    <row r="12947" spans="1:7" x14ac:dyDescent="0.2">
      <c r="A12947" t="str">
        <f t="shared" si="1094"/>
        <v>RPA3</v>
      </c>
      <c r="B12947" t="s">
        <v>2</v>
      </c>
      <c r="C12947">
        <v>7680442</v>
      </c>
      <c r="D12947" t="s">
        <v>3</v>
      </c>
      <c r="E12947">
        <v>24</v>
      </c>
      <c r="F12947" t="s">
        <v>15705</v>
      </c>
      <c r="G12947">
        <v>0.39777472536699998</v>
      </c>
    </row>
    <row r="12948" spans="1:7" x14ac:dyDescent="0.2">
      <c r="A12948" t="str">
        <f t="shared" si="1094"/>
        <v>RPA3</v>
      </c>
      <c r="B12948" t="s">
        <v>2</v>
      </c>
      <c r="C12948">
        <v>7757995</v>
      </c>
      <c r="D12948" t="s">
        <v>3</v>
      </c>
      <c r="E12948">
        <v>26</v>
      </c>
      <c r="F12948" t="s">
        <v>15706</v>
      </c>
      <c r="G12948">
        <v>-7.4957297525800007E-2</v>
      </c>
    </row>
    <row r="12949" spans="1:7" x14ac:dyDescent="0.2">
      <c r="A12949" t="str">
        <f t="shared" si="1094"/>
        <v>RPA3</v>
      </c>
      <c r="B12949" t="s">
        <v>2</v>
      </c>
      <c r="C12949">
        <v>7680342</v>
      </c>
      <c r="D12949" t="s">
        <v>3</v>
      </c>
      <c r="E12949">
        <v>23</v>
      </c>
      <c r="F12949" t="s">
        <v>15707</v>
      </c>
      <c r="G12949">
        <v>0.43715302711100001</v>
      </c>
    </row>
    <row r="12950" spans="1:7" x14ac:dyDescent="0.2">
      <c r="A12950" t="str">
        <f t="shared" si="1094"/>
        <v>RPA3</v>
      </c>
      <c r="B12950" t="s">
        <v>2</v>
      </c>
      <c r="C12950">
        <v>7758259</v>
      </c>
      <c r="D12950" t="s">
        <v>8</v>
      </c>
      <c r="E12950">
        <v>26</v>
      </c>
      <c r="F12950" t="s">
        <v>15708</v>
      </c>
      <c r="G12950">
        <v>4.9355181207500001E-2</v>
      </c>
    </row>
    <row r="12951" spans="1:7" x14ac:dyDescent="0.2">
      <c r="A12951" t="str">
        <f t="shared" si="1094"/>
        <v>RPA3</v>
      </c>
      <c r="B12951" t="s">
        <v>2</v>
      </c>
      <c r="C12951">
        <v>7680352</v>
      </c>
      <c r="D12951" t="s">
        <v>3</v>
      </c>
      <c r="E12951">
        <v>23</v>
      </c>
      <c r="F12951" t="s">
        <v>15709</v>
      </c>
      <c r="G12951">
        <v>1.0623516043900001</v>
      </c>
    </row>
    <row r="12952" spans="1:7" x14ac:dyDescent="0.2">
      <c r="A12952" t="str">
        <f t="shared" ref="A12952:A12961" si="1095">"RPAP1"</f>
        <v>RPAP1</v>
      </c>
      <c r="B12952" t="s">
        <v>514</v>
      </c>
      <c r="C12952">
        <v>41836451</v>
      </c>
      <c r="D12952" t="s">
        <v>3</v>
      </c>
      <c r="E12952">
        <v>24</v>
      </c>
      <c r="F12952" t="s">
        <v>15710</v>
      </c>
      <c r="G12952">
        <v>5.86574699226E-2</v>
      </c>
    </row>
    <row r="12953" spans="1:7" x14ac:dyDescent="0.2">
      <c r="A12953" t="str">
        <f t="shared" si="1095"/>
        <v>RPAP1</v>
      </c>
      <c r="B12953" t="s">
        <v>514</v>
      </c>
      <c r="C12953">
        <v>41836179</v>
      </c>
      <c r="D12953" t="s">
        <v>8</v>
      </c>
      <c r="E12953">
        <v>24</v>
      </c>
      <c r="F12953" t="s">
        <v>15711</v>
      </c>
      <c r="G12953">
        <v>0.149961868671</v>
      </c>
    </row>
    <row r="12954" spans="1:7" x14ac:dyDescent="0.2">
      <c r="A12954" t="str">
        <f t="shared" si="1095"/>
        <v>RPAP1</v>
      </c>
      <c r="B12954" t="s">
        <v>514</v>
      </c>
      <c r="C12954">
        <v>41836263</v>
      </c>
      <c r="D12954" t="s">
        <v>8</v>
      </c>
      <c r="E12954">
        <v>21</v>
      </c>
      <c r="F12954" t="s">
        <v>15712</v>
      </c>
      <c r="G12954">
        <v>4.2001836006700002E-2</v>
      </c>
    </row>
    <row r="12955" spans="1:7" x14ac:dyDescent="0.2">
      <c r="A12955" t="str">
        <f t="shared" si="1095"/>
        <v>RPAP1</v>
      </c>
      <c r="B12955" t="s">
        <v>514</v>
      </c>
      <c r="C12955">
        <v>41836250</v>
      </c>
      <c r="D12955" t="s">
        <v>3</v>
      </c>
      <c r="E12955">
        <v>23</v>
      </c>
      <c r="F12955" t="s">
        <v>15713</v>
      </c>
      <c r="G12955">
        <v>7.8182979813699996E-2</v>
      </c>
    </row>
    <row r="12956" spans="1:7" x14ac:dyDescent="0.2">
      <c r="A12956" t="str">
        <f t="shared" si="1095"/>
        <v>RPAP1</v>
      </c>
      <c r="B12956" t="s">
        <v>514</v>
      </c>
      <c r="C12956">
        <v>41836474</v>
      </c>
      <c r="D12956" t="s">
        <v>3</v>
      </c>
      <c r="E12956">
        <v>24</v>
      </c>
      <c r="F12956" t="s">
        <v>15714</v>
      </c>
      <c r="G12956">
        <v>1.3995801185900001</v>
      </c>
    </row>
    <row r="12957" spans="1:7" x14ac:dyDescent="0.2">
      <c r="A12957" t="str">
        <f t="shared" si="1095"/>
        <v>RPAP1</v>
      </c>
      <c r="B12957" t="s">
        <v>514</v>
      </c>
      <c r="C12957">
        <v>41836366</v>
      </c>
      <c r="D12957" t="s">
        <v>8</v>
      </c>
      <c r="E12957">
        <v>23</v>
      </c>
      <c r="F12957" t="s">
        <v>15715</v>
      </c>
      <c r="G12957">
        <v>0.12538868939299999</v>
      </c>
    </row>
    <row r="12958" spans="1:7" x14ac:dyDescent="0.2">
      <c r="A12958" t="str">
        <f t="shared" si="1095"/>
        <v>RPAP1</v>
      </c>
      <c r="B12958" t="s">
        <v>514</v>
      </c>
      <c r="C12958">
        <v>41836361</v>
      </c>
      <c r="D12958" t="s">
        <v>3</v>
      </c>
      <c r="E12958">
        <v>24</v>
      </c>
      <c r="F12958" t="s">
        <v>15716</v>
      </c>
      <c r="G12958">
        <v>0.24626625418799999</v>
      </c>
    </row>
    <row r="12959" spans="1:7" x14ac:dyDescent="0.2">
      <c r="A12959" t="str">
        <f t="shared" si="1095"/>
        <v>RPAP1</v>
      </c>
      <c r="B12959" t="s">
        <v>514</v>
      </c>
      <c r="C12959">
        <v>41836375</v>
      </c>
      <c r="D12959" t="s">
        <v>3</v>
      </c>
      <c r="E12959">
        <v>22</v>
      </c>
      <c r="F12959" t="s">
        <v>15717</v>
      </c>
      <c r="G12959">
        <v>0.211088432518</v>
      </c>
    </row>
    <row r="12960" spans="1:7" x14ac:dyDescent="0.2">
      <c r="A12960" t="str">
        <f t="shared" si="1095"/>
        <v>RPAP1</v>
      </c>
      <c r="B12960" t="s">
        <v>514</v>
      </c>
      <c r="C12960">
        <v>41836403</v>
      </c>
      <c r="D12960" t="s">
        <v>3</v>
      </c>
      <c r="E12960">
        <v>24</v>
      </c>
      <c r="F12960" t="s">
        <v>15718</v>
      </c>
      <c r="G12960">
        <v>1.3541536272200001</v>
      </c>
    </row>
    <row r="12961" spans="1:7" x14ac:dyDescent="0.2">
      <c r="A12961" t="str">
        <f t="shared" si="1095"/>
        <v>RPAP1</v>
      </c>
      <c r="B12961" t="s">
        <v>514</v>
      </c>
      <c r="C12961">
        <v>41836271</v>
      </c>
      <c r="D12961" t="s">
        <v>3</v>
      </c>
      <c r="E12961">
        <v>24</v>
      </c>
      <c r="F12961" t="s">
        <v>15719</v>
      </c>
      <c r="G12961">
        <v>-6.0921957972699999E-3</v>
      </c>
    </row>
    <row r="12962" spans="1:7" x14ac:dyDescent="0.2">
      <c r="A12962" t="str">
        <f t="shared" ref="A12962:A12970" si="1096">"RPAP2"</f>
        <v>RPAP2</v>
      </c>
      <c r="B12962" t="s">
        <v>35</v>
      </c>
      <c r="C12962">
        <v>92764714</v>
      </c>
      <c r="D12962" t="s">
        <v>8</v>
      </c>
      <c r="E12962">
        <v>24</v>
      </c>
      <c r="F12962" t="s">
        <v>15720</v>
      </c>
      <c r="G12962">
        <v>-1.76957643927E-2</v>
      </c>
    </row>
    <row r="12963" spans="1:7" x14ac:dyDescent="0.2">
      <c r="A12963" t="str">
        <f t="shared" si="1096"/>
        <v>RPAP2</v>
      </c>
      <c r="B12963" t="s">
        <v>35</v>
      </c>
      <c r="C12963">
        <v>92764606</v>
      </c>
      <c r="D12963" t="s">
        <v>3</v>
      </c>
      <c r="E12963">
        <v>23</v>
      </c>
      <c r="F12963" t="s">
        <v>15721</v>
      </c>
      <c r="G12963">
        <v>1.35900857651</v>
      </c>
    </row>
    <row r="12964" spans="1:7" x14ac:dyDescent="0.2">
      <c r="A12964" t="str">
        <f t="shared" si="1096"/>
        <v>RPAP2</v>
      </c>
      <c r="B12964" t="s">
        <v>35</v>
      </c>
      <c r="C12964">
        <v>92764804</v>
      </c>
      <c r="D12964" t="s">
        <v>8</v>
      </c>
      <c r="E12964">
        <v>24</v>
      </c>
      <c r="F12964" t="s">
        <v>15722</v>
      </c>
      <c r="G12964">
        <v>4.6240854015900001E-2</v>
      </c>
    </row>
    <row r="12965" spans="1:7" x14ac:dyDescent="0.2">
      <c r="A12965" t="str">
        <f t="shared" si="1096"/>
        <v>RPAP2</v>
      </c>
      <c r="B12965" t="s">
        <v>35</v>
      </c>
      <c r="C12965">
        <v>92764626</v>
      </c>
      <c r="D12965" t="s">
        <v>3</v>
      </c>
      <c r="E12965">
        <v>23</v>
      </c>
      <c r="F12965" t="s">
        <v>15723</v>
      </c>
      <c r="G12965">
        <v>1.07594237325</v>
      </c>
    </row>
    <row r="12966" spans="1:7" x14ac:dyDescent="0.2">
      <c r="A12966" t="str">
        <f t="shared" si="1096"/>
        <v>RPAP2</v>
      </c>
      <c r="B12966" t="s">
        <v>35</v>
      </c>
      <c r="C12966">
        <v>92764658</v>
      </c>
      <c r="D12966" t="s">
        <v>3</v>
      </c>
      <c r="E12966">
        <v>24</v>
      </c>
      <c r="F12966" t="s">
        <v>15724</v>
      </c>
      <c r="G12966">
        <v>0.14890665159899999</v>
      </c>
    </row>
    <row r="12967" spans="1:7" x14ac:dyDescent="0.2">
      <c r="A12967" t="str">
        <f t="shared" si="1096"/>
        <v>RPAP2</v>
      </c>
      <c r="B12967" t="s">
        <v>35</v>
      </c>
      <c r="C12967">
        <v>92764748</v>
      </c>
      <c r="D12967" t="s">
        <v>3</v>
      </c>
      <c r="E12967">
        <v>24</v>
      </c>
      <c r="F12967" t="s">
        <v>15725</v>
      </c>
      <c r="G12967">
        <v>6.1598603723400001E-2</v>
      </c>
    </row>
    <row r="12968" spans="1:7" x14ac:dyDescent="0.2">
      <c r="A12968" t="str">
        <f t="shared" si="1096"/>
        <v>RPAP2</v>
      </c>
      <c r="B12968" t="s">
        <v>35</v>
      </c>
      <c r="C12968">
        <v>92764636</v>
      </c>
      <c r="D12968" t="s">
        <v>8</v>
      </c>
      <c r="E12968">
        <v>24</v>
      </c>
      <c r="F12968" t="s">
        <v>15726</v>
      </c>
      <c r="G12968">
        <v>0.56504905023999996</v>
      </c>
    </row>
    <row r="12969" spans="1:7" x14ac:dyDescent="0.2">
      <c r="A12969" t="str">
        <f t="shared" si="1096"/>
        <v>RPAP2</v>
      </c>
      <c r="B12969" t="s">
        <v>35</v>
      </c>
      <c r="C12969">
        <v>92764707</v>
      </c>
      <c r="D12969" t="s">
        <v>8</v>
      </c>
      <c r="E12969">
        <v>23</v>
      </c>
      <c r="F12969" t="s">
        <v>15727</v>
      </c>
      <c r="G12969">
        <v>0.31375889881000002</v>
      </c>
    </row>
    <row r="12970" spans="1:7" x14ac:dyDescent="0.2">
      <c r="A12970" t="str">
        <f t="shared" si="1096"/>
        <v>RPAP2</v>
      </c>
      <c r="B12970" t="s">
        <v>35</v>
      </c>
      <c r="C12970">
        <v>92764781</v>
      </c>
      <c r="D12970" t="s">
        <v>8</v>
      </c>
      <c r="E12970">
        <v>24</v>
      </c>
      <c r="F12970" t="s">
        <v>15728</v>
      </c>
      <c r="G12970">
        <v>4.0901055712600004E-3</v>
      </c>
    </row>
    <row r="12971" spans="1:7" x14ac:dyDescent="0.2">
      <c r="A12971" t="str">
        <f t="shared" ref="A12971:A12980" si="1097">"RPF1"</f>
        <v>RPF1</v>
      </c>
      <c r="B12971" t="s">
        <v>35</v>
      </c>
      <c r="C12971">
        <v>84945103</v>
      </c>
      <c r="D12971" t="s">
        <v>3</v>
      </c>
      <c r="E12971">
        <v>25</v>
      </c>
      <c r="F12971" t="s">
        <v>15729</v>
      </c>
      <c r="G12971">
        <v>4.9366538046100002E-3</v>
      </c>
    </row>
    <row r="12972" spans="1:7" x14ac:dyDescent="0.2">
      <c r="A12972" t="str">
        <f t="shared" si="1097"/>
        <v>RPF1</v>
      </c>
      <c r="B12972" t="s">
        <v>35</v>
      </c>
      <c r="C12972">
        <v>84944944</v>
      </c>
      <c r="D12972" t="s">
        <v>8</v>
      </c>
      <c r="E12972">
        <v>22</v>
      </c>
      <c r="F12972" t="s">
        <v>15730</v>
      </c>
      <c r="G12972">
        <v>3.35517702562E-2</v>
      </c>
    </row>
    <row r="12973" spans="1:7" x14ac:dyDescent="0.2">
      <c r="A12973" t="str">
        <f t="shared" si="1097"/>
        <v>RPF1</v>
      </c>
      <c r="B12973" t="s">
        <v>35</v>
      </c>
      <c r="C12973">
        <v>84945066</v>
      </c>
      <c r="D12973" t="s">
        <v>8</v>
      </c>
      <c r="E12973">
        <v>26</v>
      </c>
      <c r="F12973" t="s">
        <v>15731</v>
      </c>
      <c r="G12973">
        <v>-3.8626819109800002E-2</v>
      </c>
    </row>
    <row r="12974" spans="1:7" x14ac:dyDescent="0.2">
      <c r="A12974" t="str">
        <f t="shared" si="1097"/>
        <v>RPF1</v>
      </c>
      <c r="B12974" t="s">
        <v>35</v>
      </c>
      <c r="C12974">
        <v>84945208</v>
      </c>
      <c r="D12974" t="s">
        <v>8</v>
      </c>
      <c r="E12974">
        <v>24</v>
      </c>
      <c r="F12974" t="s">
        <v>15732</v>
      </c>
      <c r="G12974">
        <v>1.0649423389799999</v>
      </c>
    </row>
    <row r="12975" spans="1:7" x14ac:dyDescent="0.2">
      <c r="A12975" t="str">
        <f t="shared" si="1097"/>
        <v>RPF1</v>
      </c>
      <c r="B12975" t="s">
        <v>35</v>
      </c>
      <c r="C12975">
        <v>84945089</v>
      </c>
      <c r="D12975" t="s">
        <v>3</v>
      </c>
      <c r="E12975">
        <v>24</v>
      </c>
      <c r="F12975" t="s">
        <v>15733</v>
      </c>
      <c r="G12975">
        <v>-1.1075324780299999E-2</v>
      </c>
    </row>
    <row r="12976" spans="1:7" x14ac:dyDescent="0.2">
      <c r="A12976" t="str">
        <f t="shared" si="1097"/>
        <v>RPF1</v>
      </c>
      <c r="B12976" t="s">
        <v>35</v>
      </c>
      <c r="C12976">
        <v>84945170</v>
      </c>
      <c r="D12976" t="s">
        <v>8</v>
      </c>
      <c r="E12976">
        <v>23</v>
      </c>
      <c r="F12976" t="s">
        <v>15734</v>
      </c>
      <c r="G12976">
        <v>0.43539085847800002</v>
      </c>
    </row>
    <row r="12977" spans="1:7" x14ac:dyDescent="0.2">
      <c r="A12977" t="str">
        <f t="shared" si="1097"/>
        <v>RPF1</v>
      </c>
      <c r="B12977" t="s">
        <v>35</v>
      </c>
      <c r="C12977">
        <v>84945203</v>
      </c>
      <c r="D12977" t="s">
        <v>8</v>
      </c>
      <c r="E12977">
        <v>25</v>
      </c>
      <c r="F12977" t="s">
        <v>15735</v>
      </c>
      <c r="G12977">
        <v>1.49966680254</v>
      </c>
    </row>
    <row r="12978" spans="1:7" x14ac:dyDescent="0.2">
      <c r="A12978" t="str">
        <f t="shared" si="1097"/>
        <v>RPF1</v>
      </c>
      <c r="B12978" t="s">
        <v>35</v>
      </c>
      <c r="C12978">
        <v>84945246</v>
      </c>
      <c r="D12978" t="s">
        <v>8</v>
      </c>
      <c r="E12978">
        <v>24</v>
      </c>
      <c r="F12978" t="s">
        <v>15736</v>
      </c>
      <c r="G12978">
        <v>7.1704595353200007E-2</v>
      </c>
    </row>
    <row r="12979" spans="1:7" x14ac:dyDescent="0.2">
      <c r="A12979" t="str">
        <f t="shared" si="1097"/>
        <v>RPF1</v>
      </c>
      <c r="B12979" t="s">
        <v>35</v>
      </c>
      <c r="C12979">
        <v>84945022</v>
      </c>
      <c r="D12979" t="s">
        <v>3</v>
      </c>
      <c r="E12979">
        <v>25</v>
      </c>
      <c r="F12979" t="s">
        <v>15737</v>
      </c>
      <c r="G12979">
        <v>0.42930898271700002</v>
      </c>
    </row>
    <row r="12980" spans="1:7" x14ac:dyDescent="0.2">
      <c r="A12980" t="str">
        <f t="shared" si="1097"/>
        <v>RPF1</v>
      </c>
      <c r="B12980" t="s">
        <v>35</v>
      </c>
      <c r="C12980">
        <v>84945081</v>
      </c>
      <c r="D12980" t="s">
        <v>8</v>
      </c>
      <c r="E12980">
        <v>24</v>
      </c>
      <c r="F12980" t="s">
        <v>15738</v>
      </c>
      <c r="G12980">
        <v>0.138676701953</v>
      </c>
    </row>
    <row r="12981" spans="1:7" x14ac:dyDescent="0.2">
      <c r="A12981" t="str">
        <f t="shared" ref="A12981:A12990" si="1098">"RPF2"</f>
        <v>RPF2</v>
      </c>
      <c r="B12981" t="s">
        <v>75</v>
      </c>
      <c r="C12981">
        <v>111303169</v>
      </c>
      <c r="D12981" t="s">
        <v>3</v>
      </c>
      <c r="E12981">
        <v>24</v>
      </c>
      <c r="F12981" t="s">
        <v>15739</v>
      </c>
      <c r="G12981">
        <v>0.115319641153</v>
      </c>
    </row>
    <row r="12982" spans="1:7" x14ac:dyDescent="0.2">
      <c r="A12982" t="str">
        <f t="shared" si="1098"/>
        <v>RPF2</v>
      </c>
      <c r="B12982" t="s">
        <v>75</v>
      </c>
      <c r="C12982">
        <v>111303175</v>
      </c>
      <c r="D12982" t="s">
        <v>3</v>
      </c>
      <c r="E12982">
        <v>24</v>
      </c>
      <c r="F12982" t="s">
        <v>15740</v>
      </c>
      <c r="G12982">
        <v>0.59445871044099996</v>
      </c>
    </row>
    <row r="12983" spans="1:7" x14ac:dyDescent="0.2">
      <c r="A12983" t="str">
        <f t="shared" si="1098"/>
        <v>RPF2</v>
      </c>
      <c r="B12983" t="s">
        <v>75</v>
      </c>
      <c r="C12983">
        <v>111303201</v>
      </c>
      <c r="D12983" t="s">
        <v>3</v>
      </c>
      <c r="E12983">
        <v>22</v>
      </c>
      <c r="F12983" t="s">
        <v>15741</v>
      </c>
      <c r="G12983">
        <v>6.5376664814700003E-2</v>
      </c>
    </row>
    <row r="12984" spans="1:7" x14ac:dyDescent="0.2">
      <c r="A12984" t="str">
        <f t="shared" si="1098"/>
        <v>RPF2</v>
      </c>
      <c r="B12984" t="s">
        <v>75</v>
      </c>
      <c r="C12984">
        <v>111303228</v>
      </c>
      <c r="D12984" t="s">
        <v>3</v>
      </c>
      <c r="E12984">
        <v>22</v>
      </c>
      <c r="F12984" t="s">
        <v>15742</v>
      </c>
      <c r="G12984">
        <v>0.17373379738299999</v>
      </c>
    </row>
    <row r="12985" spans="1:7" x14ac:dyDescent="0.2">
      <c r="A12985" t="str">
        <f t="shared" si="1098"/>
        <v>RPF2</v>
      </c>
      <c r="B12985" t="s">
        <v>75</v>
      </c>
      <c r="C12985">
        <v>111303450</v>
      </c>
      <c r="D12985" t="s">
        <v>3</v>
      </c>
      <c r="E12985">
        <v>24</v>
      </c>
      <c r="F12985" t="s">
        <v>15743</v>
      </c>
      <c r="G12985">
        <v>1.0666294597399999</v>
      </c>
    </row>
    <row r="12986" spans="1:7" x14ac:dyDescent="0.2">
      <c r="A12986" t="str">
        <f t="shared" si="1098"/>
        <v>RPF2</v>
      </c>
      <c r="B12986" t="s">
        <v>75</v>
      </c>
      <c r="C12986">
        <v>111303231</v>
      </c>
      <c r="D12986" t="s">
        <v>8</v>
      </c>
      <c r="E12986">
        <v>23</v>
      </c>
      <c r="F12986" t="s">
        <v>15744</v>
      </c>
      <c r="G12986">
        <v>3.1877450564499997E-2</v>
      </c>
    </row>
    <row r="12987" spans="1:7" x14ac:dyDescent="0.2">
      <c r="A12987" t="str">
        <f t="shared" si="1098"/>
        <v>RPF2</v>
      </c>
      <c r="B12987" t="s">
        <v>75</v>
      </c>
      <c r="C12987">
        <v>111303359</v>
      </c>
      <c r="D12987" t="s">
        <v>8</v>
      </c>
      <c r="E12987">
        <v>24</v>
      </c>
      <c r="F12987" t="s">
        <v>15745</v>
      </c>
      <c r="G12987">
        <v>0.95378389569499999</v>
      </c>
    </row>
    <row r="12988" spans="1:7" x14ac:dyDescent="0.2">
      <c r="A12988" t="str">
        <f t="shared" si="1098"/>
        <v>RPF2</v>
      </c>
      <c r="B12988" t="s">
        <v>75</v>
      </c>
      <c r="C12988">
        <v>111303367</v>
      </c>
      <c r="D12988" t="s">
        <v>8</v>
      </c>
      <c r="E12988">
        <v>24</v>
      </c>
      <c r="F12988" t="s">
        <v>15746</v>
      </c>
      <c r="G12988">
        <v>0.445693648241</v>
      </c>
    </row>
    <row r="12989" spans="1:7" x14ac:dyDescent="0.2">
      <c r="A12989" t="str">
        <f t="shared" si="1098"/>
        <v>RPF2</v>
      </c>
      <c r="B12989" t="s">
        <v>75</v>
      </c>
      <c r="C12989">
        <v>111303394</v>
      </c>
      <c r="D12989" t="s">
        <v>8</v>
      </c>
      <c r="E12989">
        <v>24</v>
      </c>
      <c r="F12989" t="s">
        <v>15747</v>
      </c>
      <c r="G12989">
        <v>0.27168069767899999</v>
      </c>
    </row>
    <row r="12990" spans="1:7" x14ac:dyDescent="0.2">
      <c r="A12990" t="str">
        <f t="shared" si="1098"/>
        <v>RPF2</v>
      </c>
      <c r="B12990" t="s">
        <v>75</v>
      </c>
      <c r="C12990">
        <v>111303509</v>
      </c>
      <c r="D12990" t="s">
        <v>8</v>
      </c>
      <c r="E12990">
        <v>24</v>
      </c>
      <c r="F12990" t="s">
        <v>15748</v>
      </c>
      <c r="G12990">
        <v>0.97958664456400002</v>
      </c>
    </row>
    <row r="12991" spans="1:7" x14ac:dyDescent="0.2">
      <c r="A12991" t="str">
        <f t="shared" ref="A12991:A13011" si="1099">"RPL10"</f>
        <v>RPL10</v>
      </c>
      <c r="B12991" t="s">
        <v>172</v>
      </c>
      <c r="C12991">
        <v>153625546</v>
      </c>
      <c r="D12991" t="s">
        <v>3</v>
      </c>
      <c r="E12991">
        <v>25</v>
      </c>
      <c r="F12991" t="s">
        <v>15749</v>
      </c>
      <c r="G12991">
        <v>-4.5732644460700002E-2</v>
      </c>
    </row>
    <row r="12992" spans="1:7" x14ac:dyDescent="0.2">
      <c r="A12992" t="str">
        <f t="shared" si="1099"/>
        <v>RPL10</v>
      </c>
      <c r="B12992" t="s">
        <v>172</v>
      </c>
      <c r="C12992">
        <v>153626735</v>
      </c>
      <c r="D12992" t="s">
        <v>8</v>
      </c>
      <c r="E12992">
        <v>23</v>
      </c>
      <c r="F12992" t="s">
        <v>15750</v>
      </c>
      <c r="G12992">
        <v>1.0367863930200001</v>
      </c>
    </row>
    <row r="12993" spans="1:7" x14ac:dyDescent="0.2">
      <c r="A12993" t="str">
        <f t="shared" si="1099"/>
        <v>RPL10</v>
      </c>
      <c r="B12993" t="s">
        <v>172</v>
      </c>
      <c r="C12993">
        <v>153625731</v>
      </c>
      <c r="D12993" t="s">
        <v>8</v>
      </c>
      <c r="E12993">
        <v>23</v>
      </c>
      <c r="F12993" t="s">
        <v>15751</v>
      </c>
      <c r="G12993">
        <v>4.0827568546099998E-3</v>
      </c>
    </row>
    <row r="12994" spans="1:7" x14ac:dyDescent="0.2">
      <c r="A12994" t="str">
        <f t="shared" si="1099"/>
        <v>RPL10</v>
      </c>
      <c r="B12994" t="s">
        <v>172</v>
      </c>
      <c r="C12994">
        <v>153626776</v>
      </c>
      <c r="D12994" t="s">
        <v>8</v>
      </c>
      <c r="E12994">
        <v>23</v>
      </c>
      <c r="F12994" t="s">
        <v>15752</v>
      </c>
      <c r="G12994">
        <v>-8.1210127750600006E-2</v>
      </c>
    </row>
    <row r="12995" spans="1:7" x14ac:dyDescent="0.2">
      <c r="A12995" t="str">
        <f t="shared" si="1099"/>
        <v>RPL10</v>
      </c>
      <c r="B12995" t="s">
        <v>172</v>
      </c>
      <c r="C12995">
        <v>153626764</v>
      </c>
      <c r="D12995" t="s">
        <v>8</v>
      </c>
      <c r="E12995">
        <v>26</v>
      </c>
      <c r="F12995" t="s">
        <v>15753</v>
      </c>
      <c r="G12995">
        <v>0.20450762284400001</v>
      </c>
    </row>
    <row r="12996" spans="1:7" x14ac:dyDescent="0.2">
      <c r="A12996" t="str">
        <f t="shared" si="1099"/>
        <v>RPL10</v>
      </c>
      <c r="B12996" t="s">
        <v>172</v>
      </c>
      <c r="C12996">
        <v>153626730</v>
      </c>
      <c r="D12996" t="s">
        <v>8</v>
      </c>
      <c r="E12996">
        <v>26</v>
      </c>
      <c r="F12996" t="s">
        <v>15754</v>
      </c>
      <c r="G12996">
        <v>1.0656945554699999</v>
      </c>
    </row>
    <row r="12997" spans="1:7" x14ac:dyDescent="0.2">
      <c r="A12997" t="str">
        <f t="shared" si="1099"/>
        <v>RPL10</v>
      </c>
      <c r="B12997" t="s">
        <v>172</v>
      </c>
      <c r="C12997">
        <v>153626705</v>
      </c>
      <c r="D12997" t="s">
        <v>8</v>
      </c>
      <c r="E12997">
        <v>26</v>
      </c>
      <c r="F12997" t="s">
        <v>15755</v>
      </c>
      <c r="G12997">
        <v>4.0941272623999998E-2</v>
      </c>
    </row>
    <row r="12998" spans="1:7" x14ac:dyDescent="0.2">
      <c r="A12998" t="str">
        <f t="shared" si="1099"/>
        <v>RPL10</v>
      </c>
      <c r="B12998" t="s">
        <v>172</v>
      </c>
      <c r="C12998">
        <v>153625609</v>
      </c>
      <c r="D12998" t="s">
        <v>8</v>
      </c>
      <c r="E12998">
        <v>24</v>
      </c>
      <c r="F12998" t="s">
        <v>15756</v>
      </c>
      <c r="G12998">
        <v>2.2945675181700001E-2</v>
      </c>
    </row>
    <row r="12999" spans="1:7" x14ac:dyDescent="0.2">
      <c r="A12999" t="str">
        <f t="shared" si="1099"/>
        <v>RPL10</v>
      </c>
      <c r="B12999" t="s">
        <v>172</v>
      </c>
      <c r="C12999">
        <v>153625566</v>
      </c>
      <c r="D12999" t="s">
        <v>8</v>
      </c>
      <c r="E12999">
        <v>25</v>
      </c>
      <c r="F12999" t="s">
        <v>15757</v>
      </c>
      <c r="G12999">
        <v>4.07085620323E-2</v>
      </c>
    </row>
    <row r="13000" spans="1:7" x14ac:dyDescent="0.2">
      <c r="A13000" t="str">
        <f t="shared" si="1099"/>
        <v>RPL10</v>
      </c>
      <c r="B13000" t="s">
        <v>172</v>
      </c>
      <c r="C13000">
        <v>153626813</v>
      </c>
      <c r="D13000" t="s">
        <v>3</v>
      </c>
      <c r="E13000">
        <v>26</v>
      </c>
      <c r="F13000" t="s">
        <v>15758</v>
      </c>
      <c r="G13000">
        <v>-6.3063461694300004E-3</v>
      </c>
    </row>
    <row r="13001" spans="1:7" x14ac:dyDescent="0.2">
      <c r="A13001" t="str">
        <f t="shared" si="1099"/>
        <v>RPL10</v>
      </c>
      <c r="B13001" t="s">
        <v>172</v>
      </c>
      <c r="C13001">
        <v>153626785</v>
      </c>
      <c r="D13001" t="s">
        <v>3</v>
      </c>
      <c r="E13001">
        <v>24</v>
      </c>
      <c r="F13001" t="s">
        <v>15759</v>
      </c>
      <c r="G13001">
        <v>0.69644955023499999</v>
      </c>
    </row>
    <row r="13002" spans="1:7" x14ac:dyDescent="0.2">
      <c r="A13002" t="str">
        <f t="shared" si="1099"/>
        <v>RPL10</v>
      </c>
      <c r="B13002" t="s">
        <v>172</v>
      </c>
      <c r="C13002">
        <v>153626724</v>
      </c>
      <c r="D13002" t="s">
        <v>3</v>
      </c>
      <c r="E13002">
        <v>23</v>
      </c>
      <c r="F13002" t="s">
        <v>15760</v>
      </c>
      <c r="G13002">
        <v>0.65462349766600003</v>
      </c>
    </row>
    <row r="13003" spans="1:7" x14ac:dyDescent="0.2">
      <c r="A13003" t="str">
        <f t="shared" si="1099"/>
        <v>RPL10</v>
      </c>
      <c r="B13003" t="s">
        <v>172</v>
      </c>
      <c r="C13003">
        <v>153626695</v>
      </c>
      <c r="D13003" t="s">
        <v>3</v>
      </c>
      <c r="E13003">
        <v>25</v>
      </c>
      <c r="F13003" t="s">
        <v>15761</v>
      </c>
      <c r="G13003">
        <v>0.22271342313799999</v>
      </c>
    </row>
    <row r="13004" spans="1:7" x14ac:dyDescent="0.2">
      <c r="A13004" t="str">
        <f t="shared" si="1099"/>
        <v>RPL10</v>
      </c>
      <c r="B13004" t="s">
        <v>172</v>
      </c>
      <c r="C13004">
        <v>153626685</v>
      </c>
      <c r="D13004" t="s">
        <v>3</v>
      </c>
      <c r="E13004">
        <v>22</v>
      </c>
      <c r="F13004" t="s">
        <v>15762</v>
      </c>
      <c r="G13004">
        <v>0.89751905151599998</v>
      </c>
    </row>
    <row r="13005" spans="1:7" x14ac:dyDescent="0.2">
      <c r="A13005" t="str">
        <f t="shared" si="1099"/>
        <v>RPL10</v>
      </c>
      <c r="B13005" t="s">
        <v>172</v>
      </c>
      <c r="C13005">
        <v>153625681</v>
      </c>
      <c r="D13005" t="s">
        <v>3</v>
      </c>
      <c r="E13005">
        <v>25</v>
      </c>
      <c r="F13005" t="s">
        <v>15763</v>
      </c>
      <c r="G13005">
        <v>4.0001531117100003E-2</v>
      </c>
    </row>
    <row r="13006" spans="1:7" x14ac:dyDescent="0.2">
      <c r="A13006" t="str">
        <f t="shared" si="1099"/>
        <v>RPL10</v>
      </c>
      <c r="B13006" t="s">
        <v>172</v>
      </c>
      <c r="C13006">
        <v>153625674</v>
      </c>
      <c r="D13006" t="s">
        <v>3</v>
      </c>
      <c r="E13006">
        <v>24</v>
      </c>
      <c r="F13006" t="s">
        <v>15764</v>
      </c>
      <c r="G13006">
        <v>-1.29295493674E-2</v>
      </c>
    </row>
    <row r="13007" spans="1:7" x14ac:dyDescent="0.2">
      <c r="A13007" t="str">
        <f t="shared" si="1099"/>
        <v>RPL10</v>
      </c>
      <c r="B13007" t="s">
        <v>172</v>
      </c>
      <c r="C13007">
        <v>153625653</v>
      </c>
      <c r="D13007" t="s">
        <v>3</v>
      </c>
      <c r="E13007">
        <v>23</v>
      </c>
      <c r="F13007" t="s">
        <v>15765</v>
      </c>
      <c r="G13007">
        <v>-5.5168528389E-2</v>
      </c>
    </row>
    <row r="13008" spans="1:7" x14ac:dyDescent="0.2">
      <c r="A13008" t="str">
        <f t="shared" si="1099"/>
        <v>RPL10</v>
      </c>
      <c r="B13008" t="s">
        <v>172</v>
      </c>
      <c r="C13008">
        <v>153625744</v>
      </c>
      <c r="D13008" t="s">
        <v>3</v>
      </c>
      <c r="E13008">
        <v>25</v>
      </c>
      <c r="F13008" t="s">
        <v>15766</v>
      </c>
      <c r="G13008">
        <v>4.3361098278300002E-2</v>
      </c>
    </row>
    <row r="13009" spans="1:7" x14ac:dyDescent="0.2">
      <c r="A13009" t="str">
        <f t="shared" si="1099"/>
        <v>RPL10</v>
      </c>
      <c r="B13009" t="s">
        <v>172</v>
      </c>
      <c r="C13009">
        <v>153625516</v>
      </c>
      <c r="D13009" t="s">
        <v>3</v>
      </c>
      <c r="E13009">
        <v>24</v>
      </c>
      <c r="F13009" t="s">
        <v>15767</v>
      </c>
      <c r="G13009">
        <v>1.26741378348E-2</v>
      </c>
    </row>
    <row r="13010" spans="1:7" x14ac:dyDescent="0.2">
      <c r="A13010" t="str">
        <f t="shared" si="1099"/>
        <v>RPL10</v>
      </c>
      <c r="B13010" t="s">
        <v>172</v>
      </c>
      <c r="C13010">
        <v>153625492</v>
      </c>
      <c r="D13010" t="s">
        <v>3</v>
      </c>
      <c r="E13010">
        <v>24</v>
      </c>
      <c r="F13010" t="s">
        <v>15768</v>
      </c>
      <c r="G13010">
        <v>1.7820469194700001E-2</v>
      </c>
    </row>
    <row r="13011" spans="1:7" x14ac:dyDescent="0.2">
      <c r="A13011" t="str">
        <f t="shared" si="1099"/>
        <v>RPL10</v>
      </c>
      <c r="B13011" t="s">
        <v>172</v>
      </c>
      <c r="C13011">
        <v>153625603</v>
      </c>
      <c r="D13011" t="s">
        <v>3</v>
      </c>
      <c r="E13011">
        <v>24</v>
      </c>
      <c r="F13011" t="s">
        <v>15769</v>
      </c>
      <c r="G13011">
        <v>3.2170987605999998E-2</v>
      </c>
    </row>
    <row r="13012" spans="1:7" x14ac:dyDescent="0.2">
      <c r="A13012" t="str">
        <f t="shared" ref="A13012:A13024" si="1100">"RPL10A"</f>
        <v>RPL10A</v>
      </c>
      <c r="B13012" t="s">
        <v>75</v>
      </c>
      <c r="C13012">
        <v>35436235</v>
      </c>
      <c r="D13012" t="s">
        <v>3</v>
      </c>
      <c r="E13012">
        <v>22</v>
      </c>
      <c r="F13012" t="s">
        <v>15770</v>
      </c>
      <c r="G13012">
        <v>0.81111033163599999</v>
      </c>
    </row>
    <row r="13013" spans="1:7" x14ac:dyDescent="0.2">
      <c r="A13013" t="str">
        <f t="shared" si="1100"/>
        <v>RPL10A</v>
      </c>
      <c r="B13013" t="s">
        <v>75</v>
      </c>
      <c r="C13013">
        <v>35436312</v>
      </c>
      <c r="D13013" t="s">
        <v>3</v>
      </c>
      <c r="E13013">
        <v>23</v>
      </c>
      <c r="F13013" t="s">
        <v>15771</v>
      </c>
      <c r="G13013">
        <v>0.10849955549400001</v>
      </c>
    </row>
    <row r="13014" spans="1:7" x14ac:dyDescent="0.2">
      <c r="A13014" t="str">
        <f t="shared" si="1100"/>
        <v>RPL10A</v>
      </c>
      <c r="B13014" t="s">
        <v>75</v>
      </c>
      <c r="C13014">
        <v>35436348</v>
      </c>
      <c r="D13014" t="s">
        <v>8</v>
      </c>
      <c r="E13014">
        <v>23</v>
      </c>
      <c r="F13014" t="s">
        <v>15772</v>
      </c>
      <c r="G13014">
        <v>0.20494591951300001</v>
      </c>
    </row>
    <row r="13015" spans="1:7" x14ac:dyDescent="0.2">
      <c r="A13015" t="str">
        <f t="shared" si="1100"/>
        <v>RPL10A</v>
      </c>
      <c r="B13015" t="s">
        <v>75</v>
      </c>
      <c r="C13015">
        <v>35436428</v>
      </c>
      <c r="D13015" t="s">
        <v>3</v>
      </c>
      <c r="E13015">
        <v>21</v>
      </c>
      <c r="F13015" t="s">
        <v>15773</v>
      </c>
      <c r="G13015">
        <v>0.406461959481</v>
      </c>
    </row>
    <row r="13016" spans="1:7" x14ac:dyDescent="0.2">
      <c r="A13016" t="str">
        <f t="shared" si="1100"/>
        <v>RPL10A</v>
      </c>
      <c r="B13016" t="s">
        <v>75</v>
      </c>
      <c r="C13016">
        <v>35436234</v>
      </c>
      <c r="D13016" t="s">
        <v>3</v>
      </c>
      <c r="E13016">
        <v>22</v>
      </c>
      <c r="F13016" t="s">
        <v>15774</v>
      </c>
      <c r="G13016">
        <v>1.00165164574</v>
      </c>
    </row>
    <row r="13017" spans="1:7" x14ac:dyDescent="0.2">
      <c r="A13017" t="str">
        <f t="shared" si="1100"/>
        <v>RPL10A</v>
      </c>
      <c r="B13017" t="s">
        <v>75</v>
      </c>
      <c r="C13017">
        <v>35436369</v>
      </c>
      <c r="D13017" t="s">
        <v>3</v>
      </c>
      <c r="E13017">
        <v>24</v>
      </c>
      <c r="F13017" t="s">
        <v>15775</v>
      </c>
      <c r="G13017">
        <v>0.49163477385100002</v>
      </c>
    </row>
    <row r="13018" spans="1:7" x14ac:dyDescent="0.2">
      <c r="A13018" t="str">
        <f t="shared" si="1100"/>
        <v>RPL10A</v>
      </c>
      <c r="B13018" t="s">
        <v>75</v>
      </c>
      <c r="C13018">
        <v>35436392</v>
      </c>
      <c r="D13018" t="s">
        <v>3</v>
      </c>
      <c r="E13018">
        <v>24</v>
      </c>
      <c r="F13018" t="s">
        <v>15776</v>
      </c>
      <c r="G13018">
        <v>0.98211441167500002</v>
      </c>
    </row>
    <row r="13019" spans="1:7" x14ac:dyDescent="0.2">
      <c r="A13019" t="str">
        <f t="shared" si="1100"/>
        <v>RPL10A</v>
      </c>
      <c r="B13019" t="s">
        <v>75</v>
      </c>
      <c r="C13019">
        <v>35436448</v>
      </c>
      <c r="D13019" t="s">
        <v>3</v>
      </c>
      <c r="E13019">
        <v>24</v>
      </c>
      <c r="F13019" t="s">
        <v>15777</v>
      </c>
      <c r="G13019">
        <v>0.26189739581799998</v>
      </c>
    </row>
    <row r="13020" spans="1:7" x14ac:dyDescent="0.2">
      <c r="A13020" t="str">
        <f t="shared" si="1100"/>
        <v>RPL10A</v>
      </c>
      <c r="B13020" t="s">
        <v>75</v>
      </c>
      <c r="C13020">
        <v>35436276</v>
      </c>
      <c r="D13020" t="s">
        <v>8</v>
      </c>
      <c r="E13020">
        <v>23</v>
      </c>
      <c r="F13020" t="s">
        <v>15778</v>
      </c>
      <c r="G13020">
        <v>0.47914930154500002</v>
      </c>
    </row>
    <row r="13021" spans="1:7" x14ac:dyDescent="0.2">
      <c r="A13021" t="str">
        <f t="shared" si="1100"/>
        <v>RPL10A</v>
      </c>
      <c r="B13021" t="s">
        <v>75</v>
      </c>
      <c r="C13021">
        <v>35436291</v>
      </c>
      <c r="D13021" t="s">
        <v>8</v>
      </c>
      <c r="E13021">
        <v>23</v>
      </c>
      <c r="F13021" t="s">
        <v>15779</v>
      </c>
      <c r="G13021">
        <v>0.37977433045600001</v>
      </c>
    </row>
    <row r="13022" spans="1:7" x14ac:dyDescent="0.2">
      <c r="A13022" t="str">
        <f t="shared" si="1100"/>
        <v>RPL10A</v>
      </c>
      <c r="B13022" t="s">
        <v>75</v>
      </c>
      <c r="C13022">
        <v>35436340</v>
      </c>
      <c r="D13022" t="s">
        <v>8</v>
      </c>
      <c r="E13022">
        <v>23</v>
      </c>
      <c r="F13022" t="s">
        <v>15780</v>
      </c>
      <c r="G13022">
        <v>0.200171566248</v>
      </c>
    </row>
    <row r="13023" spans="1:7" x14ac:dyDescent="0.2">
      <c r="A13023" t="str">
        <f t="shared" si="1100"/>
        <v>RPL10A</v>
      </c>
      <c r="B13023" t="s">
        <v>75</v>
      </c>
      <c r="C13023">
        <v>35436407</v>
      </c>
      <c r="D13023" t="s">
        <v>8</v>
      </c>
      <c r="E13023">
        <v>24</v>
      </c>
      <c r="F13023" t="s">
        <v>15781</v>
      </c>
      <c r="G13023">
        <v>1.01623394259</v>
      </c>
    </row>
    <row r="13024" spans="1:7" x14ac:dyDescent="0.2">
      <c r="A13024" t="str">
        <f t="shared" si="1100"/>
        <v>RPL10A</v>
      </c>
      <c r="B13024" t="s">
        <v>75</v>
      </c>
      <c r="C13024">
        <v>35436444</v>
      </c>
      <c r="D13024" t="s">
        <v>8</v>
      </c>
      <c r="E13024">
        <v>22</v>
      </c>
      <c r="F13024" t="s">
        <v>15782</v>
      </c>
      <c r="G13024">
        <v>0.22875744949599999</v>
      </c>
    </row>
    <row r="13025" spans="1:7" x14ac:dyDescent="0.2">
      <c r="A13025" t="str">
        <f t="shared" ref="A13025:A13037" si="1101">"RPL11"</f>
        <v>RPL11</v>
      </c>
      <c r="B13025" t="s">
        <v>35</v>
      </c>
      <c r="C13025">
        <v>24018398</v>
      </c>
      <c r="D13025" t="s">
        <v>3</v>
      </c>
      <c r="E13025">
        <v>24</v>
      </c>
      <c r="F13025" t="s">
        <v>15783</v>
      </c>
      <c r="G13025">
        <v>1.31812843893E-2</v>
      </c>
    </row>
    <row r="13026" spans="1:7" x14ac:dyDescent="0.2">
      <c r="A13026" t="str">
        <f t="shared" si="1101"/>
        <v>RPL11</v>
      </c>
      <c r="B13026" t="s">
        <v>35</v>
      </c>
      <c r="C13026">
        <v>24018264</v>
      </c>
      <c r="D13026" t="s">
        <v>3</v>
      </c>
      <c r="E13026">
        <v>23</v>
      </c>
      <c r="F13026" t="s">
        <v>15784</v>
      </c>
      <c r="G13026">
        <v>-3.7452282765199997E-2</v>
      </c>
    </row>
    <row r="13027" spans="1:7" x14ac:dyDescent="0.2">
      <c r="A13027" t="str">
        <f t="shared" si="1101"/>
        <v>RPL11</v>
      </c>
      <c r="B13027" t="s">
        <v>35</v>
      </c>
      <c r="C13027">
        <v>24018410</v>
      </c>
      <c r="D13027" t="s">
        <v>8</v>
      </c>
      <c r="E13027">
        <v>24</v>
      </c>
      <c r="F13027" t="s">
        <v>15785</v>
      </c>
      <c r="G13027">
        <v>3.6530216831699998E-2</v>
      </c>
    </row>
    <row r="13028" spans="1:7" x14ac:dyDescent="0.2">
      <c r="A13028" t="str">
        <f t="shared" si="1101"/>
        <v>RPL11</v>
      </c>
      <c r="B13028" t="s">
        <v>35</v>
      </c>
      <c r="C13028">
        <v>24018271</v>
      </c>
      <c r="D13028" t="s">
        <v>8</v>
      </c>
      <c r="E13028">
        <v>24</v>
      </c>
      <c r="F13028" t="s">
        <v>15786</v>
      </c>
      <c r="G13028">
        <v>0.64288901595400005</v>
      </c>
    </row>
    <row r="13029" spans="1:7" x14ac:dyDescent="0.2">
      <c r="A13029" t="str">
        <f t="shared" si="1101"/>
        <v>RPL11</v>
      </c>
      <c r="B13029" t="s">
        <v>35</v>
      </c>
      <c r="C13029">
        <v>24018347</v>
      </c>
      <c r="D13029" t="s">
        <v>3</v>
      </c>
      <c r="E13029">
        <v>24</v>
      </c>
      <c r="F13029" t="s">
        <v>15787</v>
      </c>
      <c r="G13029">
        <v>1.5204062336599999</v>
      </c>
    </row>
    <row r="13030" spans="1:7" x14ac:dyDescent="0.2">
      <c r="A13030" t="str">
        <f t="shared" si="1101"/>
        <v>RPL11</v>
      </c>
      <c r="B13030" t="s">
        <v>35</v>
      </c>
      <c r="C13030">
        <v>24018475</v>
      </c>
      <c r="D13030" t="s">
        <v>8</v>
      </c>
      <c r="E13030">
        <v>24</v>
      </c>
      <c r="F13030" t="s">
        <v>15788</v>
      </c>
      <c r="G13030">
        <v>0.61758778597399999</v>
      </c>
    </row>
    <row r="13031" spans="1:7" x14ac:dyDescent="0.2">
      <c r="A13031" t="str">
        <f t="shared" si="1101"/>
        <v>RPL11</v>
      </c>
      <c r="B13031" t="s">
        <v>35</v>
      </c>
      <c r="C13031">
        <v>24018421</v>
      </c>
      <c r="D13031" t="s">
        <v>3</v>
      </c>
      <c r="E13031">
        <v>24</v>
      </c>
      <c r="F13031" t="s">
        <v>15789</v>
      </c>
      <c r="G13031">
        <v>-6.1238282900400003E-3</v>
      </c>
    </row>
    <row r="13032" spans="1:7" x14ac:dyDescent="0.2">
      <c r="A13032" t="str">
        <f t="shared" si="1101"/>
        <v>RPL11</v>
      </c>
      <c r="B13032" t="s">
        <v>35</v>
      </c>
      <c r="C13032">
        <v>24018555</v>
      </c>
      <c r="D13032" t="s">
        <v>8</v>
      </c>
      <c r="E13032">
        <v>23</v>
      </c>
      <c r="F13032" t="s">
        <v>15790</v>
      </c>
      <c r="G13032">
        <v>0.83670475038299996</v>
      </c>
    </row>
    <row r="13033" spans="1:7" x14ac:dyDescent="0.2">
      <c r="A13033" t="str">
        <f t="shared" si="1101"/>
        <v>RPL11</v>
      </c>
      <c r="B13033" t="s">
        <v>35</v>
      </c>
      <c r="C13033">
        <v>24018263</v>
      </c>
      <c r="D13033" t="s">
        <v>3</v>
      </c>
      <c r="E13033">
        <v>24</v>
      </c>
      <c r="F13033" t="s">
        <v>15791</v>
      </c>
      <c r="G13033">
        <v>3.2446951303000002E-2</v>
      </c>
    </row>
    <row r="13034" spans="1:7" x14ac:dyDescent="0.2">
      <c r="A13034" t="str">
        <f t="shared" si="1101"/>
        <v>RPL11</v>
      </c>
      <c r="B13034" t="s">
        <v>35</v>
      </c>
      <c r="C13034">
        <v>24018360</v>
      </c>
      <c r="D13034" t="s">
        <v>3</v>
      </c>
      <c r="E13034">
        <v>24</v>
      </c>
      <c r="F13034" t="s">
        <v>15792</v>
      </c>
      <c r="G13034">
        <v>0.40571114032</v>
      </c>
    </row>
    <row r="13035" spans="1:7" x14ac:dyDescent="0.2">
      <c r="A13035" t="str">
        <f t="shared" si="1101"/>
        <v>RPL11</v>
      </c>
      <c r="B13035" t="s">
        <v>35</v>
      </c>
      <c r="C13035">
        <v>24018374</v>
      </c>
      <c r="D13035" t="s">
        <v>3</v>
      </c>
      <c r="E13035">
        <v>24</v>
      </c>
      <c r="F13035" t="s">
        <v>15793</v>
      </c>
      <c r="G13035">
        <v>0.30251892110900003</v>
      </c>
    </row>
    <row r="13036" spans="1:7" x14ac:dyDescent="0.2">
      <c r="A13036" t="str">
        <f t="shared" si="1101"/>
        <v>RPL11</v>
      </c>
      <c r="B13036" t="s">
        <v>35</v>
      </c>
      <c r="C13036">
        <v>24018397</v>
      </c>
      <c r="D13036" t="s">
        <v>3</v>
      </c>
      <c r="E13036">
        <v>24</v>
      </c>
      <c r="F13036" t="s">
        <v>15794</v>
      </c>
      <c r="G13036">
        <v>-3.1457971594800002E-2</v>
      </c>
    </row>
    <row r="13037" spans="1:7" x14ac:dyDescent="0.2">
      <c r="A13037" t="str">
        <f t="shared" si="1101"/>
        <v>RPL11</v>
      </c>
      <c r="B13037" t="s">
        <v>35</v>
      </c>
      <c r="C13037">
        <v>24018272</v>
      </c>
      <c r="D13037" t="s">
        <v>3</v>
      </c>
      <c r="E13037">
        <v>24</v>
      </c>
      <c r="F13037" t="s">
        <v>15795</v>
      </c>
      <c r="G13037">
        <v>-8.0137617727000007E-3</v>
      </c>
    </row>
    <row r="13038" spans="1:7" x14ac:dyDescent="0.2">
      <c r="A13038" t="str">
        <f t="shared" ref="A13038:A13045" si="1102">"RPL12"</f>
        <v>RPL12</v>
      </c>
      <c r="B13038" t="s">
        <v>15</v>
      </c>
      <c r="C13038">
        <v>130213699</v>
      </c>
      <c r="D13038" t="s">
        <v>8</v>
      </c>
      <c r="E13038">
        <v>24</v>
      </c>
      <c r="F13038" t="s">
        <v>15796</v>
      </c>
      <c r="G13038">
        <v>0.15327395641200001</v>
      </c>
    </row>
    <row r="13039" spans="1:7" x14ac:dyDescent="0.2">
      <c r="A13039" t="str">
        <f t="shared" si="1102"/>
        <v>RPL12</v>
      </c>
      <c r="B13039" t="s">
        <v>15</v>
      </c>
      <c r="C13039">
        <v>130213456</v>
      </c>
      <c r="D13039" t="s">
        <v>8</v>
      </c>
      <c r="E13039">
        <v>22</v>
      </c>
      <c r="F13039" t="s">
        <v>15797</v>
      </c>
      <c r="G13039">
        <v>0.948700485398</v>
      </c>
    </row>
    <row r="13040" spans="1:7" x14ac:dyDescent="0.2">
      <c r="A13040" t="str">
        <f t="shared" si="1102"/>
        <v>RPL12</v>
      </c>
      <c r="B13040" t="s">
        <v>15</v>
      </c>
      <c r="C13040">
        <v>130213685</v>
      </c>
      <c r="D13040" t="s">
        <v>3</v>
      </c>
      <c r="E13040">
        <v>21</v>
      </c>
      <c r="F13040" t="s">
        <v>15798</v>
      </c>
      <c r="G13040">
        <v>5.3250098894899997E-2</v>
      </c>
    </row>
    <row r="13041" spans="1:7" x14ac:dyDescent="0.2">
      <c r="A13041" t="str">
        <f t="shared" si="1102"/>
        <v>RPL12</v>
      </c>
      <c r="B13041" t="s">
        <v>15</v>
      </c>
      <c r="C13041">
        <v>130213546</v>
      </c>
      <c r="D13041" t="s">
        <v>3</v>
      </c>
      <c r="E13041">
        <v>24</v>
      </c>
      <c r="F13041" t="s">
        <v>15799</v>
      </c>
      <c r="G13041">
        <v>0.39228831573900003</v>
      </c>
    </row>
    <row r="13042" spans="1:7" x14ac:dyDescent="0.2">
      <c r="A13042" t="str">
        <f t="shared" si="1102"/>
        <v>RPL12</v>
      </c>
      <c r="B13042" t="s">
        <v>15</v>
      </c>
      <c r="C13042">
        <v>130213540</v>
      </c>
      <c r="D13042" t="s">
        <v>3</v>
      </c>
      <c r="E13042">
        <v>23</v>
      </c>
      <c r="F13042" t="s">
        <v>15800</v>
      </c>
      <c r="G13042">
        <v>0.94805997944300002</v>
      </c>
    </row>
    <row r="13043" spans="1:7" x14ac:dyDescent="0.2">
      <c r="A13043" t="str">
        <f t="shared" si="1102"/>
        <v>RPL12</v>
      </c>
      <c r="B13043" t="s">
        <v>15</v>
      </c>
      <c r="C13043">
        <v>130213535</v>
      </c>
      <c r="D13043" t="s">
        <v>3</v>
      </c>
      <c r="E13043">
        <v>24</v>
      </c>
      <c r="F13043" t="s">
        <v>15801</v>
      </c>
      <c r="G13043">
        <v>0.60606115461499999</v>
      </c>
    </row>
    <row r="13044" spans="1:7" x14ac:dyDescent="0.2">
      <c r="A13044" t="str">
        <f t="shared" si="1102"/>
        <v>RPL12</v>
      </c>
      <c r="B13044" t="s">
        <v>15</v>
      </c>
      <c r="C13044">
        <v>130213476</v>
      </c>
      <c r="D13044" t="s">
        <v>3</v>
      </c>
      <c r="E13044">
        <v>24</v>
      </c>
      <c r="F13044" t="s">
        <v>15802</v>
      </c>
      <c r="G13044">
        <v>1.10323953516</v>
      </c>
    </row>
    <row r="13045" spans="1:7" x14ac:dyDescent="0.2">
      <c r="A13045" t="str">
        <f t="shared" si="1102"/>
        <v>RPL12</v>
      </c>
      <c r="B13045" t="s">
        <v>15</v>
      </c>
      <c r="C13045">
        <v>130213509</v>
      </c>
      <c r="D13045" t="s">
        <v>8</v>
      </c>
      <c r="E13045">
        <v>24</v>
      </c>
      <c r="F13045" t="s">
        <v>15803</v>
      </c>
      <c r="G13045">
        <v>0.122003208756</v>
      </c>
    </row>
    <row r="13046" spans="1:7" x14ac:dyDescent="0.2">
      <c r="A13046" t="str">
        <f t="shared" ref="A13046:A13054" si="1103">"RPL13"</f>
        <v>RPL13</v>
      </c>
      <c r="B13046" t="s">
        <v>273</v>
      </c>
      <c r="C13046">
        <v>89627239</v>
      </c>
      <c r="D13046" t="s">
        <v>8</v>
      </c>
      <c r="E13046">
        <v>23</v>
      </c>
      <c r="F13046" t="s">
        <v>15804</v>
      </c>
      <c r="G13046">
        <v>8.9433895727199994E-2</v>
      </c>
    </row>
    <row r="13047" spans="1:7" x14ac:dyDescent="0.2">
      <c r="A13047" t="str">
        <f t="shared" si="1103"/>
        <v>RPL13</v>
      </c>
      <c r="B13047" t="s">
        <v>273</v>
      </c>
      <c r="C13047">
        <v>89627148</v>
      </c>
      <c r="D13047" t="s">
        <v>8</v>
      </c>
      <c r="E13047">
        <v>24</v>
      </c>
      <c r="F13047" t="s">
        <v>15805</v>
      </c>
      <c r="G13047">
        <v>0.78587388282399995</v>
      </c>
    </row>
    <row r="13048" spans="1:7" x14ac:dyDescent="0.2">
      <c r="A13048" t="str">
        <f t="shared" si="1103"/>
        <v>RPL13</v>
      </c>
      <c r="B13048" t="s">
        <v>273</v>
      </c>
      <c r="C13048">
        <v>89627136</v>
      </c>
      <c r="D13048" t="s">
        <v>3</v>
      </c>
      <c r="E13048">
        <v>24</v>
      </c>
      <c r="F13048" t="s">
        <v>15806</v>
      </c>
      <c r="G13048">
        <v>0.28469454791900001</v>
      </c>
    </row>
    <row r="13049" spans="1:7" x14ac:dyDescent="0.2">
      <c r="A13049" t="str">
        <f t="shared" si="1103"/>
        <v>RPL13</v>
      </c>
      <c r="B13049" t="s">
        <v>273</v>
      </c>
      <c r="C13049">
        <v>89627279</v>
      </c>
      <c r="D13049" t="s">
        <v>8</v>
      </c>
      <c r="E13049">
        <v>24</v>
      </c>
      <c r="F13049" t="s">
        <v>15807</v>
      </c>
      <c r="G13049">
        <v>0.458651780821</v>
      </c>
    </row>
    <row r="13050" spans="1:7" x14ac:dyDescent="0.2">
      <c r="A13050" t="str">
        <f t="shared" si="1103"/>
        <v>RPL13</v>
      </c>
      <c r="B13050" t="s">
        <v>273</v>
      </c>
      <c r="C13050">
        <v>89627332</v>
      </c>
      <c r="D13050" t="s">
        <v>3</v>
      </c>
      <c r="E13050">
        <v>24</v>
      </c>
      <c r="F13050" t="s">
        <v>15808</v>
      </c>
      <c r="G13050">
        <v>1.3353849744399999</v>
      </c>
    </row>
    <row r="13051" spans="1:7" x14ac:dyDescent="0.2">
      <c r="A13051" t="str">
        <f t="shared" si="1103"/>
        <v>RPL13</v>
      </c>
      <c r="B13051" t="s">
        <v>273</v>
      </c>
      <c r="C13051">
        <v>89627307</v>
      </c>
      <c r="D13051" t="s">
        <v>3</v>
      </c>
      <c r="E13051">
        <v>23</v>
      </c>
      <c r="F13051" t="s">
        <v>15809</v>
      </c>
      <c r="G13051">
        <v>0.46218319860700002</v>
      </c>
    </row>
    <row r="13052" spans="1:7" x14ac:dyDescent="0.2">
      <c r="A13052" t="str">
        <f t="shared" si="1103"/>
        <v>RPL13</v>
      </c>
      <c r="B13052" t="s">
        <v>273</v>
      </c>
      <c r="C13052">
        <v>89627235</v>
      </c>
      <c r="D13052" t="s">
        <v>3</v>
      </c>
      <c r="E13052">
        <v>24</v>
      </c>
      <c r="F13052" t="s">
        <v>15810</v>
      </c>
      <c r="G13052">
        <v>0.87874114273899995</v>
      </c>
    </row>
    <row r="13053" spans="1:7" x14ac:dyDescent="0.2">
      <c r="A13053" t="str">
        <f t="shared" si="1103"/>
        <v>RPL13</v>
      </c>
      <c r="B13053" t="s">
        <v>273</v>
      </c>
      <c r="C13053">
        <v>89627202</v>
      </c>
      <c r="D13053" t="s">
        <v>3</v>
      </c>
      <c r="E13053">
        <v>25</v>
      </c>
      <c r="F13053" t="s">
        <v>15811</v>
      </c>
      <c r="G13053">
        <v>0.184363365621</v>
      </c>
    </row>
    <row r="13054" spans="1:7" x14ac:dyDescent="0.2">
      <c r="A13054" t="str">
        <f t="shared" si="1103"/>
        <v>RPL13</v>
      </c>
      <c r="B13054" t="s">
        <v>273</v>
      </c>
      <c r="C13054">
        <v>89627195</v>
      </c>
      <c r="D13054" t="s">
        <v>8</v>
      </c>
      <c r="E13054">
        <v>24</v>
      </c>
      <c r="F13054" t="s">
        <v>15812</v>
      </c>
      <c r="G13054">
        <v>0.66285619704900001</v>
      </c>
    </row>
    <row r="13055" spans="1:7" x14ac:dyDescent="0.2">
      <c r="A13055" t="str">
        <f t="shared" ref="A13055:A13064" si="1104">"RPL14"</f>
        <v>RPL14</v>
      </c>
      <c r="B13055" t="s">
        <v>114</v>
      </c>
      <c r="C13055">
        <v>40498876</v>
      </c>
      <c r="D13055" t="s">
        <v>3</v>
      </c>
      <c r="E13055">
        <v>24</v>
      </c>
      <c r="F13055" t="s">
        <v>15813</v>
      </c>
      <c r="G13055">
        <v>7.5414845459200006E-2</v>
      </c>
    </row>
    <row r="13056" spans="1:7" x14ac:dyDescent="0.2">
      <c r="A13056" t="str">
        <f t="shared" si="1104"/>
        <v>RPL14</v>
      </c>
      <c r="B13056" t="s">
        <v>114</v>
      </c>
      <c r="C13056">
        <v>40498889</v>
      </c>
      <c r="D13056" t="s">
        <v>3</v>
      </c>
      <c r="E13056">
        <v>24</v>
      </c>
      <c r="F13056" t="s">
        <v>15814</v>
      </c>
      <c r="G13056">
        <v>0.62269777025899997</v>
      </c>
    </row>
    <row r="13057" spans="1:7" x14ac:dyDescent="0.2">
      <c r="A13057" t="str">
        <f t="shared" si="1104"/>
        <v>RPL14</v>
      </c>
      <c r="B13057" t="s">
        <v>114</v>
      </c>
      <c r="C13057">
        <v>40499019</v>
      </c>
      <c r="D13057" t="s">
        <v>3</v>
      </c>
      <c r="E13057">
        <v>23</v>
      </c>
      <c r="F13057" t="s">
        <v>15815</v>
      </c>
      <c r="G13057">
        <v>1.60749405067</v>
      </c>
    </row>
    <row r="13058" spans="1:7" x14ac:dyDescent="0.2">
      <c r="A13058" t="str">
        <f t="shared" si="1104"/>
        <v>RPL14</v>
      </c>
      <c r="B13058" t="s">
        <v>114</v>
      </c>
      <c r="C13058">
        <v>40498811</v>
      </c>
      <c r="D13058" t="s">
        <v>8</v>
      </c>
      <c r="E13058">
        <v>24</v>
      </c>
      <c r="F13058" t="s">
        <v>15816</v>
      </c>
      <c r="G13058">
        <v>4.0033383529899996E-3</v>
      </c>
    </row>
    <row r="13059" spans="1:7" x14ac:dyDescent="0.2">
      <c r="A13059" t="str">
        <f t="shared" si="1104"/>
        <v>RPL14</v>
      </c>
      <c r="B13059" t="s">
        <v>114</v>
      </c>
      <c r="C13059">
        <v>40498908</v>
      </c>
      <c r="D13059" t="s">
        <v>3</v>
      </c>
      <c r="E13059">
        <v>23</v>
      </c>
      <c r="F13059" t="s">
        <v>15817</v>
      </c>
      <c r="G13059">
        <v>0.49557317111499999</v>
      </c>
    </row>
    <row r="13060" spans="1:7" x14ac:dyDescent="0.2">
      <c r="A13060" t="str">
        <f t="shared" si="1104"/>
        <v>RPL14</v>
      </c>
      <c r="B13060" t="s">
        <v>114</v>
      </c>
      <c r="C13060">
        <v>40499002</v>
      </c>
      <c r="D13060" t="s">
        <v>3</v>
      </c>
      <c r="E13060">
        <v>24</v>
      </c>
      <c r="F13060" t="s">
        <v>15818</v>
      </c>
      <c r="G13060">
        <v>0.76980817907099996</v>
      </c>
    </row>
    <row r="13061" spans="1:7" x14ac:dyDescent="0.2">
      <c r="A13061" t="str">
        <f t="shared" si="1104"/>
        <v>RPL14</v>
      </c>
      <c r="B13061" t="s">
        <v>114</v>
      </c>
      <c r="C13061">
        <v>40499000</v>
      </c>
      <c r="D13061" t="s">
        <v>8</v>
      </c>
      <c r="E13061">
        <v>23</v>
      </c>
      <c r="F13061" t="s">
        <v>15819</v>
      </c>
      <c r="G13061">
        <v>-9.2375928479499995E-3</v>
      </c>
    </row>
    <row r="13062" spans="1:7" x14ac:dyDescent="0.2">
      <c r="A13062" t="str">
        <f t="shared" si="1104"/>
        <v>RPL14</v>
      </c>
      <c r="B13062" t="s">
        <v>114</v>
      </c>
      <c r="C13062">
        <v>40498948</v>
      </c>
      <c r="D13062" t="s">
        <v>8</v>
      </c>
      <c r="E13062">
        <v>22</v>
      </c>
      <c r="F13062" t="s">
        <v>15820</v>
      </c>
      <c r="G13062">
        <v>4.1096041529600003E-2</v>
      </c>
    </row>
    <row r="13063" spans="1:7" x14ac:dyDescent="0.2">
      <c r="A13063" t="str">
        <f t="shared" si="1104"/>
        <v>RPL14</v>
      </c>
      <c r="B13063" t="s">
        <v>114</v>
      </c>
      <c r="C13063">
        <v>40498918</v>
      </c>
      <c r="D13063" t="s">
        <v>8</v>
      </c>
      <c r="E13063">
        <v>23</v>
      </c>
      <c r="F13063" t="s">
        <v>15821</v>
      </c>
      <c r="G13063">
        <v>0.30832338015999999</v>
      </c>
    </row>
    <row r="13064" spans="1:7" x14ac:dyDescent="0.2">
      <c r="A13064" t="str">
        <f t="shared" si="1104"/>
        <v>RPL14</v>
      </c>
      <c r="B13064" t="s">
        <v>114</v>
      </c>
      <c r="C13064">
        <v>40498879</v>
      </c>
      <c r="D13064" t="s">
        <v>8</v>
      </c>
      <c r="E13064">
        <v>24</v>
      </c>
      <c r="F13064" t="s">
        <v>15822</v>
      </c>
      <c r="G13064">
        <v>0.30473010734299999</v>
      </c>
    </row>
    <row r="13065" spans="1:7" x14ac:dyDescent="0.2">
      <c r="A13065" t="str">
        <f t="shared" ref="A13065:A13089" si="1105">"RPL15"</f>
        <v>RPL15</v>
      </c>
      <c r="B13065" t="s">
        <v>114</v>
      </c>
      <c r="C13065">
        <v>23958747</v>
      </c>
      <c r="D13065" t="s">
        <v>3</v>
      </c>
      <c r="E13065">
        <v>22</v>
      </c>
      <c r="F13065" t="s">
        <v>15823</v>
      </c>
      <c r="G13065">
        <v>2.15644481358E-2</v>
      </c>
    </row>
    <row r="13066" spans="1:7" x14ac:dyDescent="0.2">
      <c r="A13066" t="str">
        <f t="shared" si="1105"/>
        <v>RPL15</v>
      </c>
      <c r="B13066" t="s">
        <v>114</v>
      </c>
      <c r="C13066">
        <v>23958142</v>
      </c>
      <c r="D13066" t="s">
        <v>8</v>
      </c>
      <c r="E13066">
        <v>24</v>
      </c>
      <c r="F13066" t="s">
        <v>15824</v>
      </c>
      <c r="G13066">
        <v>2.3723234105400001E-2</v>
      </c>
    </row>
    <row r="13067" spans="1:7" x14ac:dyDescent="0.2">
      <c r="A13067" t="str">
        <f t="shared" si="1105"/>
        <v>RPL15</v>
      </c>
      <c r="B13067" t="s">
        <v>114</v>
      </c>
      <c r="C13067">
        <v>23958190</v>
      </c>
      <c r="D13067" t="s">
        <v>8</v>
      </c>
      <c r="E13067">
        <v>22</v>
      </c>
      <c r="F13067" t="s">
        <v>15825</v>
      </c>
      <c r="G13067">
        <v>-4.6922865839999998E-3</v>
      </c>
    </row>
    <row r="13068" spans="1:7" x14ac:dyDescent="0.2">
      <c r="A13068" t="str">
        <f t="shared" si="1105"/>
        <v>RPL15</v>
      </c>
      <c r="B13068" t="s">
        <v>114</v>
      </c>
      <c r="C13068">
        <v>23958322</v>
      </c>
      <c r="D13068" t="s">
        <v>8</v>
      </c>
      <c r="E13068">
        <v>22</v>
      </c>
      <c r="F13068" t="s">
        <v>15826</v>
      </c>
      <c r="G13068">
        <v>-1.0268443869100001E-2</v>
      </c>
    </row>
    <row r="13069" spans="1:7" x14ac:dyDescent="0.2">
      <c r="A13069" t="str">
        <f t="shared" si="1105"/>
        <v>RPL15</v>
      </c>
      <c r="B13069" t="s">
        <v>114</v>
      </c>
      <c r="C13069">
        <v>23958740</v>
      </c>
      <c r="D13069" t="s">
        <v>3</v>
      </c>
      <c r="E13069">
        <v>24</v>
      </c>
      <c r="F13069" t="s">
        <v>15827</v>
      </c>
      <c r="G13069">
        <v>3.2749524447800001E-2</v>
      </c>
    </row>
    <row r="13070" spans="1:7" x14ac:dyDescent="0.2">
      <c r="A13070" t="str">
        <f t="shared" si="1105"/>
        <v>RPL15</v>
      </c>
      <c r="B13070" t="s">
        <v>114</v>
      </c>
      <c r="C13070">
        <v>23958722</v>
      </c>
      <c r="D13070" t="s">
        <v>3</v>
      </c>
      <c r="E13070">
        <v>23</v>
      </c>
      <c r="F13070" t="s">
        <v>15828</v>
      </c>
      <c r="G13070">
        <v>0.90446213873900005</v>
      </c>
    </row>
    <row r="13071" spans="1:7" x14ac:dyDescent="0.2">
      <c r="A13071" t="str">
        <f t="shared" si="1105"/>
        <v>RPL15</v>
      </c>
      <c r="B13071" t="s">
        <v>114</v>
      </c>
      <c r="C13071">
        <v>23959172</v>
      </c>
      <c r="D13071" t="s">
        <v>3</v>
      </c>
      <c r="E13071">
        <v>27</v>
      </c>
      <c r="F13071" t="s">
        <v>15829</v>
      </c>
      <c r="G13071">
        <v>6.7197278534300003E-3</v>
      </c>
    </row>
    <row r="13072" spans="1:7" x14ac:dyDescent="0.2">
      <c r="A13072" t="str">
        <f t="shared" si="1105"/>
        <v>RPL15</v>
      </c>
      <c r="B13072" t="s">
        <v>114</v>
      </c>
      <c r="C13072">
        <v>23959208</v>
      </c>
      <c r="D13072" t="s">
        <v>3</v>
      </c>
      <c r="E13072">
        <v>26</v>
      </c>
      <c r="F13072" t="s">
        <v>15830</v>
      </c>
      <c r="G13072">
        <v>-1.9816371106899999E-2</v>
      </c>
    </row>
    <row r="13073" spans="1:7" x14ac:dyDescent="0.2">
      <c r="A13073" t="str">
        <f t="shared" si="1105"/>
        <v>RPL15</v>
      </c>
      <c r="B13073" t="s">
        <v>114</v>
      </c>
      <c r="C13073">
        <v>23959308</v>
      </c>
      <c r="D13073" t="s">
        <v>8</v>
      </c>
      <c r="E13073">
        <v>24</v>
      </c>
      <c r="F13073" t="s">
        <v>15831</v>
      </c>
      <c r="G13073">
        <v>-1.04191573778E-2</v>
      </c>
    </row>
    <row r="13074" spans="1:7" x14ac:dyDescent="0.2">
      <c r="A13074" t="str">
        <f t="shared" si="1105"/>
        <v>RPL15</v>
      </c>
      <c r="B13074" t="s">
        <v>114</v>
      </c>
      <c r="C13074">
        <v>23959241</v>
      </c>
      <c r="D13074" t="s">
        <v>8</v>
      </c>
      <c r="E13074">
        <v>25</v>
      </c>
      <c r="F13074" t="s">
        <v>15832</v>
      </c>
      <c r="G13074">
        <v>1.8598703264799999E-2</v>
      </c>
    </row>
    <row r="13075" spans="1:7" x14ac:dyDescent="0.2">
      <c r="A13075" t="str">
        <f t="shared" si="1105"/>
        <v>RPL15</v>
      </c>
      <c r="B13075" t="s">
        <v>114</v>
      </c>
      <c r="C13075">
        <v>23959211</v>
      </c>
      <c r="D13075" t="s">
        <v>8</v>
      </c>
      <c r="E13075">
        <v>24</v>
      </c>
      <c r="F13075" t="s">
        <v>15833</v>
      </c>
      <c r="G13075">
        <v>-1.3032031211E-2</v>
      </c>
    </row>
    <row r="13076" spans="1:7" x14ac:dyDescent="0.2">
      <c r="A13076" t="str">
        <f t="shared" si="1105"/>
        <v>RPL15</v>
      </c>
      <c r="B13076" t="s">
        <v>114</v>
      </c>
      <c r="C13076">
        <v>23959191</v>
      </c>
      <c r="D13076" t="s">
        <v>8</v>
      </c>
      <c r="E13076">
        <v>24</v>
      </c>
      <c r="F13076" t="s">
        <v>15834</v>
      </c>
      <c r="G13076">
        <v>2.4728639136499999E-2</v>
      </c>
    </row>
    <row r="13077" spans="1:7" x14ac:dyDescent="0.2">
      <c r="A13077" t="str">
        <f t="shared" si="1105"/>
        <v>RPL15</v>
      </c>
      <c r="B13077" t="s">
        <v>114</v>
      </c>
      <c r="C13077">
        <v>23959186</v>
      </c>
      <c r="D13077" t="s">
        <v>8</v>
      </c>
      <c r="E13077">
        <v>25</v>
      </c>
      <c r="F13077" t="s">
        <v>15835</v>
      </c>
      <c r="G13077">
        <v>-1.17365584543E-2</v>
      </c>
    </row>
    <row r="13078" spans="1:7" x14ac:dyDescent="0.2">
      <c r="A13078" t="str">
        <f t="shared" si="1105"/>
        <v>RPL15</v>
      </c>
      <c r="B13078" t="s">
        <v>114</v>
      </c>
      <c r="C13078">
        <v>23959178</v>
      </c>
      <c r="D13078" t="s">
        <v>8</v>
      </c>
      <c r="E13078">
        <v>23</v>
      </c>
      <c r="F13078" t="s">
        <v>15836</v>
      </c>
      <c r="G13078">
        <v>0.124414457632</v>
      </c>
    </row>
    <row r="13079" spans="1:7" x14ac:dyDescent="0.2">
      <c r="A13079" t="str">
        <f t="shared" si="1105"/>
        <v>RPL15</v>
      </c>
      <c r="B13079" t="s">
        <v>114</v>
      </c>
      <c r="C13079">
        <v>23959169</v>
      </c>
      <c r="D13079" t="s">
        <v>8</v>
      </c>
      <c r="E13079">
        <v>23</v>
      </c>
      <c r="F13079" t="s">
        <v>15837</v>
      </c>
      <c r="G13079">
        <v>0.105419515804</v>
      </c>
    </row>
    <row r="13080" spans="1:7" x14ac:dyDescent="0.2">
      <c r="A13080" t="str">
        <f t="shared" si="1105"/>
        <v>RPL15</v>
      </c>
      <c r="B13080" t="s">
        <v>114</v>
      </c>
      <c r="C13080">
        <v>23958918</v>
      </c>
      <c r="D13080" t="s">
        <v>8</v>
      </c>
      <c r="E13080">
        <v>24</v>
      </c>
      <c r="F13080" t="s">
        <v>15838</v>
      </c>
      <c r="G13080">
        <v>5.1505404467699998E-3</v>
      </c>
    </row>
    <row r="13081" spans="1:7" x14ac:dyDescent="0.2">
      <c r="A13081" t="str">
        <f t="shared" si="1105"/>
        <v>RPL15</v>
      </c>
      <c r="B13081" t="s">
        <v>114</v>
      </c>
      <c r="C13081">
        <v>23958911</v>
      </c>
      <c r="D13081" t="s">
        <v>8</v>
      </c>
      <c r="E13081">
        <v>24</v>
      </c>
      <c r="F13081" t="s">
        <v>15839</v>
      </c>
      <c r="G13081">
        <v>0.47523391813499999</v>
      </c>
    </row>
    <row r="13082" spans="1:7" x14ac:dyDescent="0.2">
      <c r="A13082" t="str">
        <f t="shared" si="1105"/>
        <v>RPL15</v>
      </c>
      <c r="B13082" t="s">
        <v>114</v>
      </c>
      <c r="C13082">
        <v>23958873</v>
      </c>
      <c r="D13082" t="s">
        <v>8</v>
      </c>
      <c r="E13082">
        <v>22</v>
      </c>
      <c r="F13082" t="s">
        <v>15840</v>
      </c>
      <c r="G13082">
        <v>0.89723396643300002</v>
      </c>
    </row>
    <row r="13083" spans="1:7" x14ac:dyDescent="0.2">
      <c r="A13083" t="str">
        <f t="shared" si="1105"/>
        <v>RPL15</v>
      </c>
      <c r="B13083" t="s">
        <v>114</v>
      </c>
      <c r="C13083">
        <v>23958856</v>
      </c>
      <c r="D13083" t="s">
        <v>8</v>
      </c>
      <c r="E13083">
        <v>23</v>
      </c>
      <c r="F13083" t="s">
        <v>15841</v>
      </c>
      <c r="G13083">
        <v>1.0675340581399999</v>
      </c>
    </row>
    <row r="13084" spans="1:7" x14ac:dyDescent="0.2">
      <c r="A13084" t="str">
        <f t="shared" si="1105"/>
        <v>RPL15</v>
      </c>
      <c r="B13084" t="s">
        <v>114</v>
      </c>
      <c r="C13084">
        <v>23958830</v>
      </c>
      <c r="D13084" t="s">
        <v>8</v>
      </c>
      <c r="E13084">
        <v>24</v>
      </c>
      <c r="F13084" t="s">
        <v>15842</v>
      </c>
      <c r="G13084">
        <v>4.2383883327700003E-2</v>
      </c>
    </row>
    <row r="13085" spans="1:7" x14ac:dyDescent="0.2">
      <c r="A13085" t="str">
        <f t="shared" si="1105"/>
        <v>RPL15</v>
      </c>
      <c r="B13085" t="s">
        <v>114</v>
      </c>
      <c r="C13085">
        <v>23958797</v>
      </c>
      <c r="D13085" t="s">
        <v>8</v>
      </c>
      <c r="E13085">
        <v>24</v>
      </c>
      <c r="F13085" t="s">
        <v>15843</v>
      </c>
      <c r="G13085">
        <v>-2.5843869435399999E-2</v>
      </c>
    </row>
    <row r="13086" spans="1:7" x14ac:dyDescent="0.2">
      <c r="A13086" t="str">
        <f t="shared" si="1105"/>
        <v>RPL15</v>
      </c>
      <c r="B13086" t="s">
        <v>114</v>
      </c>
      <c r="C13086">
        <v>23959244</v>
      </c>
      <c r="D13086" t="s">
        <v>8</v>
      </c>
      <c r="E13086">
        <v>22</v>
      </c>
      <c r="F13086" t="s">
        <v>15844</v>
      </c>
      <c r="G13086">
        <v>4.0606049175900001E-2</v>
      </c>
    </row>
    <row r="13087" spans="1:7" x14ac:dyDescent="0.2">
      <c r="A13087" t="str">
        <f t="shared" si="1105"/>
        <v>RPL15</v>
      </c>
      <c r="B13087" t="s">
        <v>114</v>
      </c>
      <c r="C13087">
        <v>23958310</v>
      </c>
      <c r="D13087" t="s">
        <v>3</v>
      </c>
      <c r="E13087">
        <v>21</v>
      </c>
      <c r="F13087" t="s">
        <v>15845</v>
      </c>
      <c r="G13087">
        <v>1.6965826445500001E-2</v>
      </c>
    </row>
    <row r="13088" spans="1:7" x14ac:dyDescent="0.2">
      <c r="A13088" t="str">
        <f t="shared" si="1105"/>
        <v>RPL15</v>
      </c>
      <c r="B13088" t="s">
        <v>114</v>
      </c>
      <c r="C13088">
        <v>23958679</v>
      </c>
      <c r="D13088" t="s">
        <v>8</v>
      </c>
      <c r="E13088">
        <v>24</v>
      </c>
      <c r="F13088" t="s">
        <v>15846</v>
      </c>
      <c r="G13088">
        <v>1.0280038031200001</v>
      </c>
    </row>
    <row r="13089" spans="1:7" x14ac:dyDescent="0.2">
      <c r="A13089" t="str">
        <f t="shared" si="1105"/>
        <v>RPL15</v>
      </c>
      <c r="B13089" t="s">
        <v>114</v>
      </c>
      <c r="C13089">
        <v>23958283</v>
      </c>
      <c r="D13089" t="s">
        <v>3</v>
      </c>
      <c r="E13089">
        <v>23</v>
      </c>
      <c r="F13089" t="s">
        <v>15847</v>
      </c>
      <c r="G13089">
        <v>-2.4448440980499998E-3</v>
      </c>
    </row>
    <row r="13090" spans="1:7" x14ac:dyDescent="0.2">
      <c r="A13090" t="str">
        <f t="shared" ref="A13090:A13112" si="1106">"RPL17"</f>
        <v>RPL17</v>
      </c>
      <c r="B13090" t="s">
        <v>1918</v>
      </c>
      <c r="C13090">
        <v>47018174</v>
      </c>
      <c r="D13090" t="s">
        <v>3</v>
      </c>
      <c r="E13090">
        <v>25</v>
      </c>
      <c r="F13090" t="s">
        <v>15848</v>
      </c>
      <c r="G13090">
        <v>6.2849506900999996E-2</v>
      </c>
    </row>
    <row r="13091" spans="1:7" x14ac:dyDescent="0.2">
      <c r="A13091" t="str">
        <f t="shared" si="1106"/>
        <v>RPL17</v>
      </c>
      <c r="B13091" t="s">
        <v>1918</v>
      </c>
      <c r="C13091">
        <v>47018797</v>
      </c>
      <c r="D13091" t="s">
        <v>3</v>
      </c>
      <c r="E13091">
        <v>24</v>
      </c>
      <c r="F13091" t="s">
        <v>15849</v>
      </c>
      <c r="G13091">
        <v>0.247765544748</v>
      </c>
    </row>
    <row r="13092" spans="1:7" x14ac:dyDescent="0.2">
      <c r="A13092" t="str">
        <f t="shared" si="1106"/>
        <v>RPL17</v>
      </c>
      <c r="B13092" t="s">
        <v>1918</v>
      </c>
      <c r="C13092">
        <v>47018720</v>
      </c>
      <c r="D13092" t="s">
        <v>3</v>
      </c>
      <c r="E13092">
        <v>24</v>
      </c>
      <c r="F13092" t="s">
        <v>15850</v>
      </c>
      <c r="G13092">
        <v>1.17715710513</v>
      </c>
    </row>
    <row r="13093" spans="1:7" x14ac:dyDescent="0.2">
      <c r="A13093" t="str">
        <f t="shared" si="1106"/>
        <v>RPL17</v>
      </c>
      <c r="B13093" t="s">
        <v>1918</v>
      </c>
      <c r="C13093">
        <v>47018698</v>
      </c>
      <c r="D13093" t="s">
        <v>3</v>
      </c>
      <c r="E13093">
        <v>24</v>
      </c>
      <c r="F13093" t="s">
        <v>15851</v>
      </c>
      <c r="G13093">
        <v>0.56443522265599999</v>
      </c>
    </row>
    <row r="13094" spans="1:7" x14ac:dyDescent="0.2">
      <c r="A13094" t="str">
        <f t="shared" si="1106"/>
        <v>RPL17</v>
      </c>
      <c r="B13094" t="s">
        <v>1918</v>
      </c>
      <c r="C13094">
        <v>47018676</v>
      </c>
      <c r="D13094" t="s">
        <v>3</v>
      </c>
      <c r="E13094">
        <v>23</v>
      </c>
      <c r="F13094" t="s">
        <v>15852</v>
      </c>
      <c r="G13094">
        <v>0.410095145607</v>
      </c>
    </row>
    <row r="13095" spans="1:7" x14ac:dyDescent="0.2">
      <c r="A13095" t="str">
        <f t="shared" si="1106"/>
        <v>RPL17</v>
      </c>
      <c r="B13095" t="s">
        <v>1918</v>
      </c>
      <c r="C13095">
        <v>47018670</v>
      </c>
      <c r="D13095" t="s">
        <v>3</v>
      </c>
      <c r="E13095">
        <v>24</v>
      </c>
      <c r="F13095" t="s">
        <v>15853</v>
      </c>
      <c r="G13095">
        <v>0.49938803111500002</v>
      </c>
    </row>
    <row r="13096" spans="1:7" x14ac:dyDescent="0.2">
      <c r="A13096" t="str">
        <f t="shared" si="1106"/>
        <v>RPL17</v>
      </c>
      <c r="B13096" t="s">
        <v>1918</v>
      </c>
      <c r="C13096">
        <v>47018644</v>
      </c>
      <c r="D13096" t="s">
        <v>3</v>
      </c>
      <c r="E13096">
        <v>24</v>
      </c>
      <c r="F13096" t="s">
        <v>15854</v>
      </c>
      <c r="G13096">
        <v>4.9710525358100002E-4</v>
      </c>
    </row>
    <row r="13097" spans="1:7" x14ac:dyDescent="0.2">
      <c r="A13097" t="str">
        <f t="shared" si="1106"/>
        <v>RPL17</v>
      </c>
      <c r="B13097" t="s">
        <v>1918</v>
      </c>
      <c r="C13097">
        <v>47018605</v>
      </c>
      <c r="D13097" t="s">
        <v>3</v>
      </c>
      <c r="E13097">
        <v>23</v>
      </c>
      <c r="F13097" t="s">
        <v>15855</v>
      </c>
      <c r="G13097">
        <v>0.94539243671200002</v>
      </c>
    </row>
    <row r="13098" spans="1:7" x14ac:dyDescent="0.2">
      <c r="A13098" t="str">
        <f t="shared" si="1106"/>
        <v>RPL17</v>
      </c>
      <c r="B13098" t="s">
        <v>1918</v>
      </c>
      <c r="C13098">
        <v>47018162</v>
      </c>
      <c r="D13098" t="s">
        <v>3</v>
      </c>
      <c r="E13098">
        <v>25</v>
      </c>
      <c r="F13098" t="s">
        <v>15856</v>
      </c>
      <c r="G13098">
        <v>0.32662184779699999</v>
      </c>
    </row>
    <row r="13099" spans="1:7" x14ac:dyDescent="0.2">
      <c r="A13099" t="str">
        <f t="shared" si="1106"/>
        <v>RPL17</v>
      </c>
      <c r="B13099" t="s">
        <v>1918</v>
      </c>
      <c r="C13099">
        <v>47018130</v>
      </c>
      <c r="D13099" t="s">
        <v>3</v>
      </c>
      <c r="E13099">
        <v>25</v>
      </c>
      <c r="F13099" t="s">
        <v>15857</v>
      </c>
      <c r="G13099">
        <v>4.4677268403899999E-4</v>
      </c>
    </row>
    <row r="13100" spans="1:7" x14ac:dyDescent="0.2">
      <c r="A13100" t="str">
        <f t="shared" si="1106"/>
        <v>RPL17</v>
      </c>
      <c r="B13100" t="s">
        <v>1918</v>
      </c>
      <c r="C13100">
        <v>47018787</v>
      </c>
      <c r="D13100" t="s">
        <v>8</v>
      </c>
      <c r="E13100">
        <v>23</v>
      </c>
      <c r="F13100" t="s">
        <v>15858</v>
      </c>
      <c r="G13100">
        <v>0.14524551408700001</v>
      </c>
    </row>
    <row r="13101" spans="1:7" x14ac:dyDescent="0.2">
      <c r="A13101" t="str">
        <f t="shared" si="1106"/>
        <v>RPL17</v>
      </c>
      <c r="B13101" t="s">
        <v>1918</v>
      </c>
      <c r="C13101">
        <v>47018108</v>
      </c>
      <c r="D13101" t="s">
        <v>3</v>
      </c>
      <c r="E13101">
        <v>24</v>
      </c>
      <c r="F13101" t="s">
        <v>15859</v>
      </c>
      <c r="G13101">
        <v>0.367093202161</v>
      </c>
    </row>
    <row r="13102" spans="1:7" x14ac:dyDescent="0.2">
      <c r="A13102" t="str">
        <f t="shared" si="1106"/>
        <v>RPL17</v>
      </c>
      <c r="B13102" t="s">
        <v>1918</v>
      </c>
      <c r="C13102">
        <v>47018066</v>
      </c>
      <c r="D13102" t="s">
        <v>3</v>
      </c>
      <c r="E13102">
        <v>26</v>
      </c>
      <c r="F13102" t="s">
        <v>15860</v>
      </c>
      <c r="G13102">
        <v>2.6570005579300001E-2</v>
      </c>
    </row>
    <row r="13103" spans="1:7" x14ac:dyDescent="0.2">
      <c r="A13103" t="str">
        <f t="shared" si="1106"/>
        <v>RPL17</v>
      </c>
      <c r="B13103" t="s">
        <v>1918</v>
      </c>
      <c r="C13103">
        <v>47018072</v>
      </c>
      <c r="D13103" t="s">
        <v>8</v>
      </c>
      <c r="E13103">
        <v>25</v>
      </c>
      <c r="F13103" t="s">
        <v>15861</v>
      </c>
      <c r="G13103">
        <v>8.1776108660599998E-3</v>
      </c>
    </row>
    <row r="13104" spans="1:7" x14ac:dyDescent="0.2">
      <c r="A13104" t="str">
        <f t="shared" si="1106"/>
        <v>RPL17</v>
      </c>
      <c r="B13104" t="s">
        <v>1918</v>
      </c>
      <c r="C13104">
        <v>47018120</v>
      </c>
      <c r="D13104" t="s">
        <v>8</v>
      </c>
      <c r="E13104">
        <v>23</v>
      </c>
      <c r="F13104" t="s">
        <v>15862</v>
      </c>
      <c r="G13104">
        <v>0.60738738611400001</v>
      </c>
    </row>
    <row r="13105" spans="1:7" x14ac:dyDescent="0.2">
      <c r="A13105" t="str">
        <f t="shared" si="1106"/>
        <v>RPL17</v>
      </c>
      <c r="B13105" t="s">
        <v>1918</v>
      </c>
      <c r="C13105">
        <v>47018676</v>
      </c>
      <c r="D13105" t="s">
        <v>3</v>
      </c>
      <c r="E13105">
        <v>24</v>
      </c>
      <c r="F13105" t="s">
        <v>15863</v>
      </c>
      <c r="G13105">
        <v>0.426373653573</v>
      </c>
    </row>
    <row r="13106" spans="1:7" x14ac:dyDescent="0.2">
      <c r="A13106" t="str">
        <f t="shared" si="1106"/>
        <v>RPL17</v>
      </c>
      <c r="B13106" t="s">
        <v>1918</v>
      </c>
      <c r="C13106">
        <v>47018741</v>
      </c>
      <c r="D13106" t="s">
        <v>8</v>
      </c>
      <c r="E13106">
        <v>24</v>
      </c>
      <c r="F13106" t="s">
        <v>15864</v>
      </c>
      <c r="G13106">
        <v>0.64460097839099995</v>
      </c>
    </row>
    <row r="13107" spans="1:7" x14ac:dyDescent="0.2">
      <c r="A13107" t="str">
        <f t="shared" si="1106"/>
        <v>RPL17</v>
      </c>
      <c r="B13107" t="s">
        <v>1918</v>
      </c>
      <c r="C13107">
        <v>47018747</v>
      </c>
      <c r="D13107" t="s">
        <v>8</v>
      </c>
      <c r="E13107">
        <v>24</v>
      </c>
      <c r="F13107" t="s">
        <v>15865</v>
      </c>
      <c r="G13107">
        <v>-4.1311216847800002E-2</v>
      </c>
    </row>
    <row r="13108" spans="1:7" x14ac:dyDescent="0.2">
      <c r="A13108" t="str">
        <f t="shared" si="1106"/>
        <v>RPL17</v>
      </c>
      <c r="B13108" t="s">
        <v>1918</v>
      </c>
      <c r="C13108">
        <v>47018181</v>
      </c>
      <c r="D13108" t="s">
        <v>8</v>
      </c>
      <c r="E13108">
        <v>24</v>
      </c>
      <c r="F13108" t="s">
        <v>15866</v>
      </c>
      <c r="G13108">
        <v>0.10891054244999999</v>
      </c>
    </row>
    <row r="13109" spans="1:7" x14ac:dyDescent="0.2">
      <c r="A13109" t="str">
        <f t="shared" si="1106"/>
        <v>RPL17</v>
      </c>
      <c r="B13109" t="s">
        <v>1918</v>
      </c>
      <c r="C13109">
        <v>47018241</v>
      </c>
      <c r="D13109" t="s">
        <v>8</v>
      </c>
      <c r="E13109">
        <v>22</v>
      </c>
      <c r="F13109" t="s">
        <v>15867</v>
      </c>
      <c r="G13109">
        <v>6.1607819786699998E-2</v>
      </c>
    </row>
    <row r="13110" spans="1:7" x14ac:dyDescent="0.2">
      <c r="A13110" t="str">
        <f t="shared" si="1106"/>
        <v>RPL17</v>
      </c>
      <c r="B13110" t="s">
        <v>1918</v>
      </c>
      <c r="C13110">
        <v>47018725</v>
      </c>
      <c r="D13110" t="s">
        <v>8</v>
      </c>
      <c r="E13110">
        <v>22</v>
      </c>
      <c r="F13110" t="s">
        <v>15868</v>
      </c>
      <c r="G13110">
        <v>0.87745045815900002</v>
      </c>
    </row>
    <row r="13111" spans="1:7" x14ac:dyDescent="0.2">
      <c r="A13111" t="str">
        <f t="shared" si="1106"/>
        <v>RPL17</v>
      </c>
      <c r="B13111" t="s">
        <v>1918</v>
      </c>
      <c r="C13111">
        <v>47018777</v>
      </c>
      <c r="D13111" t="s">
        <v>8</v>
      </c>
      <c r="E13111">
        <v>24</v>
      </c>
      <c r="F13111" t="s">
        <v>15869</v>
      </c>
      <c r="G13111">
        <v>0.64062556214800004</v>
      </c>
    </row>
    <row r="13112" spans="1:7" x14ac:dyDescent="0.2">
      <c r="A13112" t="str">
        <f t="shared" si="1106"/>
        <v>RPL17</v>
      </c>
      <c r="B13112" t="s">
        <v>1918</v>
      </c>
      <c r="C13112">
        <v>47018087</v>
      </c>
      <c r="D13112" t="s">
        <v>3</v>
      </c>
      <c r="E13112">
        <v>25</v>
      </c>
      <c r="F13112" t="s">
        <v>15870</v>
      </c>
      <c r="G13112">
        <v>-1.76553303186E-3</v>
      </c>
    </row>
    <row r="13113" spans="1:7" x14ac:dyDescent="0.2">
      <c r="A13113" t="str">
        <f t="shared" ref="A13113:A13131" si="1107">"RPL19"</f>
        <v>RPL19</v>
      </c>
      <c r="B13113" t="s">
        <v>484</v>
      </c>
      <c r="C13113">
        <v>37356723</v>
      </c>
      <c r="D13113" t="s">
        <v>8</v>
      </c>
      <c r="E13113">
        <v>23</v>
      </c>
      <c r="F13113" t="s">
        <v>15871</v>
      </c>
      <c r="G13113">
        <v>1.8789172181E-2</v>
      </c>
    </row>
    <row r="13114" spans="1:7" x14ac:dyDescent="0.2">
      <c r="A13114" t="str">
        <f t="shared" si="1107"/>
        <v>RPL19</v>
      </c>
      <c r="B13114" t="s">
        <v>484</v>
      </c>
      <c r="C13114">
        <v>37356675</v>
      </c>
      <c r="D13114" t="s">
        <v>8</v>
      </c>
      <c r="E13114">
        <v>23</v>
      </c>
      <c r="F13114" t="s">
        <v>15872</v>
      </c>
      <c r="G13114">
        <v>-4.03172886243E-2</v>
      </c>
    </row>
    <row r="13115" spans="1:7" x14ac:dyDescent="0.2">
      <c r="A13115" t="str">
        <f t="shared" si="1107"/>
        <v>RPL19</v>
      </c>
      <c r="B13115" t="s">
        <v>484</v>
      </c>
      <c r="C13115">
        <v>37356546</v>
      </c>
      <c r="D13115" t="s">
        <v>8</v>
      </c>
      <c r="E13115">
        <v>24</v>
      </c>
      <c r="F13115" t="s">
        <v>15873</v>
      </c>
      <c r="G13115">
        <v>0.16204918697099999</v>
      </c>
    </row>
    <row r="13116" spans="1:7" x14ac:dyDescent="0.2">
      <c r="A13116" t="str">
        <f t="shared" si="1107"/>
        <v>RPL19</v>
      </c>
      <c r="B13116" t="s">
        <v>484</v>
      </c>
      <c r="C13116">
        <v>37356627</v>
      </c>
      <c r="D13116" t="s">
        <v>8</v>
      </c>
      <c r="E13116">
        <v>24</v>
      </c>
      <c r="F13116" t="s">
        <v>15874</v>
      </c>
      <c r="G13116">
        <v>0.60911853544500005</v>
      </c>
    </row>
    <row r="13117" spans="1:7" x14ac:dyDescent="0.2">
      <c r="A13117" t="str">
        <f t="shared" si="1107"/>
        <v>RPL19</v>
      </c>
      <c r="B13117" t="s">
        <v>484</v>
      </c>
      <c r="C13117">
        <v>37356804</v>
      </c>
      <c r="D13117" t="s">
        <v>8</v>
      </c>
      <c r="E13117">
        <v>23</v>
      </c>
      <c r="F13117" t="s">
        <v>15875</v>
      </c>
      <c r="G13117">
        <v>0.63504702709299998</v>
      </c>
    </row>
    <row r="13118" spans="1:7" x14ac:dyDescent="0.2">
      <c r="A13118" t="str">
        <f t="shared" si="1107"/>
        <v>RPL19</v>
      </c>
      <c r="B13118" t="s">
        <v>484</v>
      </c>
      <c r="C13118">
        <v>37356649</v>
      </c>
      <c r="D13118" t="s">
        <v>8</v>
      </c>
      <c r="E13118">
        <v>23</v>
      </c>
      <c r="F13118" t="s">
        <v>15876</v>
      </c>
      <c r="G13118">
        <v>0.40297480886800002</v>
      </c>
    </row>
    <row r="13119" spans="1:7" x14ac:dyDescent="0.2">
      <c r="A13119" t="str">
        <f t="shared" si="1107"/>
        <v>RPL19</v>
      </c>
      <c r="B13119" t="s">
        <v>484</v>
      </c>
      <c r="C13119">
        <v>37356778</v>
      </c>
      <c r="D13119" t="s">
        <v>8</v>
      </c>
      <c r="E13119">
        <v>24</v>
      </c>
      <c r="F13119" t="s">
        <v>15877</v>
      </c>
      <c r="G13119">
        <v>-2.1487727496699999E-2</v>
      </c>
    </row>
    <row r="13120" spans="1:7" x14ac:dyDescent="0.2">
      <c r="A13120" t="str">
        <f t="shared" si="1107"/>
        <v>RPL19</v>
      </c>
      <c r="B13120" t="s">
        <v>484</v>
      </c>
      <c r="C13120">
        <v>37356649</v>
      </c>
      <c r="D13120" t="s">
        <v>8</v>
      </c>
      <c r="E13120">
        <v>24</v>
      </c>
      <c r="F13120" t="s">
        <v>15878</v>
      </c>
      <c r="G13120">
        <v>0.39818379269699999</v>
      </c>
    </row>
    <row r="13121" spans="1:7" x14ac:dyDescent="0.2">
      <c r="A13121" t="str">
        <f t="shared" si="1107"/>
        <v>RPL19</v>
      </c>
      <c r="B13121" t="s">
        <v>484</v>
      </c>
      <c r="C13121">
        <v>37356676</v>
      </c>
      <c r="D13121" t="s">
        <v>8</v>
      </c>
      <c r="E13121">
        <v>24</v>
      </c>
      <c r="F13121" t="s">
        <v>15879</v>
      </c>
      <c r="G13121">
        <v>3.9885871837300003E-2</v>
      </c>
    </row>
    <row r="13122" spans="1:7" x14ac:dyDescent="0.2">
      <c r="A13122" t="str">
        <f t="shared" si="1107"/>
        <v>RPL19</v>
      </c>
      <c r="B13122" t="s">
        <v>484</v>
      </c>
      <c r="C13122">
        <v>37356557</v>
      </c>
      <c r="D13122" t="s">
        <v>3</v>
      </c>
      <c r="E13122">
        <v>24</v>
      </c>
      <c r="F13122" t="s">
        <v>15880</v>
      </c>
      <c r="G13122">
        <v>0.67985675299000004</v>
      </c>
    </row>
    <row r="13123" spans="1:7" x14ac:dyDescent="0.2">
      <c r="A13123" t="str">
        <f t="shared" si="1107"/>
        <v>RPL19</v>
      </c>
      <c r="B13123" t="s">
        <v>484</v>
      </c>
      <c r="C13123">
        <v>37356530</v>
      </c>
      <c r="D13123" t="s">
        <v>3</v>
      </c>
      <c r="E13123">
        <v>24</v>
      </c>
      <c r="F13123" t="s">
        <v>15881</v>
      </c>
      <c r="G13123">
        <v>-2.1226553037399999E-3</v>
      </c>
    </row>
    <row r="13124" spans="1:7" x14ac:dyDescent="0.2">
      <c r="A13124" t="str">
        <f t="shared" si="1107"/>
        <v>RPL19</v>
      </c>
      <c r="B13124" t="s">
        <v>484</v>
      </c>
      <c r="C13124">
        <v>37356771</v>
      </c>
      <c r="D13124" t="s">
        <v>8</v>
      </c>
      <c r="E13124">
        <v>23</v>
      </c>
      <c r="F13124" t="s">
        <v>15882</v>
      </c>
      <c r="G13124">
        <v>0.37829283877100001</v>
      </c>
    </row>
    <row r="13125" spans="1:7" x14ac:dyDescent="0.2">
      <c r="A13125" t="str">
        <f t="shared" si="1107"/>
        <v>RPL19</v>
      </c>
      <c r="B13125" t="s">
        <v>484</v>
      </c>
      <c r="C13125">
        <v>37356595</v>
      </c>
      <c r="D13125" t="s">
        <v>3</v>
      </c>
      <c r="E13125">
        <v>24</v>
      </c>
      <c r="F13125" t="s">
        <v>15883</v>
      </c>
      <c r="G13125">
        <v>1.4238979808800001</v>
      </c>
    </row>
    <row r="13126" spans="1:7" x14ac:dyDescent="0.2">
      <c r="A13126" t="str">
        <f t="shared" si="1107"/>
        <v>RPL19</v>
      </c>
      <c r="B13126" t="s">
        <v>484</v>
      </c>
      <c r="C13126">
        <v>37356719</v>
      </c>
      <c r="D13126" t="s">
        <v>3</v>
      </c>
      <c r="E13126">
        <v>24</v>
      </c>
      <c r="F13126" t="s">
        <v>15884</v>
      </c>
      <c r="G13126">
        <v>0.47185884359300001</v>
      </c>
    </row>
    <row r="13127" spans="1:7" x14ac:dyDescent="0.2">
      <c r="A13127" t="str">
        <f t="shared" si="1107"/>
        <v>RPL19</v>
      </c>
      <c r="B13127" t="s">
        <v>484</v>
      </c>
      <c r="C13127">
        <v>37356516</v>
      </c>
      <c r="D13127" t="s">
        <v>8</v>
      </c>
      <c r="E13127">
        <v>24</v>
      </c>
      <c r="F13127" t="s">
        <v>15885</v>
      </c>
      <c r="G13127">
        <v>-2.4582761297200001E-3</v>
      </c>
    </row>
    <row r="13128" spans="1:7" x14ac:dyDescent="0.2">
      <c r="A13128" t="str">
        <f t="shared" si="1107"/>
        <v>RPL19</v>
      </c>
      <c r="B13128" t="s">
        <v>484</v>
      </c>
      <c r="C13128">
        <v>37356736</v>
      </c>
      <c r="D13128" t="s">
        <v>3</v>
      </c>
      <c r="E13128">
        <v>23</v>
      </c>
      <c r="F13128" t="s">
        <v>15886</v>
      </c>
      <c r="G13128">
        <v>0.89624526612800004</v>
      </c>
    </row>
    <row r="13129" spans="1:7" x14ac:dyDescent="0.2">
      <c r="A13129" t="str">
        <f t="shared" si="1107"/>
        <v>RPL19</v>
      </c>
      <c r="B13129" t="s">
        <v>484</v>
      </c>
      <c r="C13129">
        <v>37356510</v>
      </c>
      <c r="D13129" t="s">
        <v>8</v>
      </c>
      <c r="E13129">
        <v>24</v>
      </c>
      <c r="F13129" t="s">
        <v>15887</v>
      </c>
      <c r="G13129">
        <v>5.22354469079E-3</v>
      </c>
    </row>
    <row r="13130" spans="1:7" x14ac:dyDescent="0.2">
      <c r="A13130" t="str">
        <f t="shared" si="1107"/>
        <v>RPL19</v>
      </c>
      <c r="B13130" t="s">
        <v>484</v>
      </c>
      <c r="C13130">
        <v>37356523</v>
      </c>
      <c r="D13130" t="s">
        <v>8</v>
      </c>
      <c r="E13130">
        <v>24</v>
      </c>
      <c r="F13130" t="s">
        <v>15888</v>
      </c>
      <c r="G13130">
        <v>-2.55662855004E-2</v>
      </c>
    </row>
    <row r="13131" spans="1:7" x14ac:dyDescent="0.2">
      <c r="A13131" t="str">
        <f t="shared" si="1107"/>
        <v>RPL19</v>
      </c>
      <c r="B13131" t="s">
        <v>484</v>
      </c>
      <c r="C13131">
        <v>37356713</v>
      </c>
      <c r="D13131" t="s">
        <v>3</v>
      </c>
      <c r="E13131">
        <v>24</v>
      </c>
      <c r="F13131" t="s">
        <v>15889</v>
      </c>
      <c r="G13131">
        <v>8.8448768200600006E-3</v>
      </c>
    </row>
    <row r="13132" spans="1:7" x14ac:dyDescent="0.2">
      <c r="A13132" t="str">
        <f t="shared" ref="A13132:A13156" si="1108">"RPL21"</f>
        <v>RPL21</v>
      </c>
      <c r="B13132" t="s">
        <v>413</v>
      </c>
      <c r="C13132">
        <v>27825913</v>
      </c>
      <c r="D13132" t="s">
        <v>8</v>
      </c>
      <c r="E13132">
        <v>24</v>
      </c>
      <c r="F13132" t="s">
        <v>15890</v>
      </c>
      <c r="G13132">
        <v>3.5343435856799998E-2</v>
      </c>
    </row>
    <row r="13133" spans="1:7" x14ac:dyDescent="0.2">
      <c r="A13133" t="str">
        <f t="shared" si="1108"/>
        <v>RPL21</v>
      </c>
      <c r="B13133" t="s">
        <v>413</v>
      </c>
      <c r="C13133">
        <v>27825950</v>
      </c>
      <c r="D13133" t="s">
        <v>8</v>
      </c>
      <c r="E13133">
        <v>23</v>
      </c>
      <c r="F13133" t="s">
        <v>15891</v>
      </c>
      <c r="G13133">
        <v>0.17841609842100001</v>
      </c>
    </row>
    <row r="13134" spans="1:7" x14ac:dyDescent="0.2">
      <c r="A13134" t="str">
        <f t="shared" si="1108"/>
        <v>RPL21</v>
      </c>
      <c r="B13134" t="s">
        <v>413</v>
      </c>
      <c r="C13134">
        <v>27825985</v>
      </c>
      <c r="D13134" t="s">
        <v>8</v>
      </c>
      <c r="E13134">
        <v>24</v>
      </c>
      <c r="F13134" t="s">
        <v>15892</v>
      </c>
      <c r="G13134">
        <v>-2.0086531551E-2</v>
      </c>
    </row>
    <row r="13135" spans="1:7" x14ac:dyDescent="0.2">
      <c r="A13135" t="str">
        <f t="shared" si="1108"/>
        <v>RPL21</v>
      </c>
      <c r="B13135" t="s">
        <v>413</v>
      </c>
      <c r="C13135">
        <v>27825899</v>
      </c>
      <c r="D13135" t="s">
        <v>8</v>
      </c>
      <c r="E13135">
        <v>24</v>
      </c>
      <c r="F13135" t="s">
        <v>15893</v>
      </c>
      <c r="G13135">
        <v>1.6902730513500001E-2</v>
      </c>
    </row>
    <row r="13136" spans="1:7" x14ac:dyDescent="0.2">
      <c r="A13136" t="str">
        <f t="shared" si="1108"/>
        <v>RPL21</v>
      </c>
      <c r="B13136" t="s">
        <v>413</v>
      </c>
      <c r="C13136">
        <v>27825805</v>
      </c>
      <c r="D13136" t="s">
        <v>8</v>
      </c>
      <c r="E13136">
        <v>23</v>
      </c>
      <c r="F13136" t="s">
        <v>15894</v>
      </c>
      <c r="G13136">
        <v>7.8274623644800007E-2</v>
      </c>
    </row>
    <row r="13137" spans="1:7" x14ac:dyDescent="0.2">
      <c r="A13137" t="str">
        <f t="shared" si="1108"/>
        <v>RPL21</v>
      </c>
      <c r="B13137" t="s">
        <v>413</v>
      </c>
      <c r="C13137">
        <v>27825939</v>
      </c>
      <c r="D13137" t="s">
        <v>8</v>
      </c>
      <c r="E13137">
        <v>24</v>
      </c>
      <c r="F13137" t="s">
        <v>15895</v>
      </c>
      <c r="G13137">
        <v>0.172561080782</v>
      </c>
    </row>
    <row r="13138" spans="1:7" x14ac:dyDescent="0.2">
      <c r="A13138" t="str">
        <f t="shared" si="1108"/>
        <v>RPL21</v>
      </c>
      <c r="B13138" t="s">
        <v>413</v>
      </c>
      <c r="C13138">
        <v>27825429</v>
      </c>
      <c r="D13138" t="s">
        <v>8</v>
      </c>
      <c r="E13138">
        <v>23</v>
      </c>
      <c r="F13138" t="s">
        <v>15896</v>
      </c>
      <c r="G13138">
        <v>6.8855162188900004E-2</v>
      </c>
    </row>
    <row r="13139" spans="1:7" x14ac:dyDescent="0.2">
      <c r="A13139" t="str">
        <f t="shared" si="1108"/>
        <v>RPL21</v>
      </c>
      <c r="B13139" t="s">
        <v>413</v>
      </c>
      <c r="C13139">
        <v>27825939</v>
      </c>
      <c r="D13139" t="s">
        <v>8</v>
      </c>
      <c r="E13139">
        <v>22</v>
      </c>
      <c r="F13139" t="s">
        <v>15897</v>
      </c>
      <c r="G13139">
        <v>0.30899100705499999</v>
      </c>
    </row>
    <row r="13140" spans="1:7" x14ac:dyDescent="0.2">
      <c r="A13140" t="str">
        <f t="shared" si="1108"/>
        <v>RPL21</v>
      </c>
      <c r="B13140" t="s">
        <v>413</v>
      </c>
      <c r="C13140">
        <v>27825813</v>
      </c>
      <c r="D13140" t="s">
        <v>8</v>
      </c>
      <c r="E13140">
        <v>24</v>
      </c>
      <c r="F13140" t="s">
        <v>15898</v>
      </c>
      <c r="G13140">
        <v>7.7858474939299996E-2</v>
      </c>
    </row>
    <row r="13141" spans="1:7" x14ac:dyDescent="0.2">
      <c r="A13141" t="str">
        <f t="shared" si="1108"/>
        <v>RPL21</v>
      </c>
      <c r="B13141" t="s">
        <v>413</v>
      </c>
      <c r="C13141">
        <v>27825745</v>
      </c>
      <c r="D13141" t="s">
        <v>8</v>
      </c>
      <c r="E13141">
        <v>24</v>
      </c>
      <c r="F13141" t="s">
        <v>15899</v>
      </c>
      <c r="G13141">
        <v>0.55823234643999997</v>
      </c>
    </row>
    <row r="13142" spans="1:7" x14ac:dyDescent="0.2">
      <c r="A13142" t="str">
        <f t="shared" si="1108"/>
        <v>RPL21</v>
      </c>
      <c r="B13142" t="s">
        <v>413</v>
      </c>
      <c r="C13142">
        <v>27825727</v>
      </c>
      <c r="D13142" t="s">
        <v>8</v>
      </c>
      <c r="E13142">
        <v>24</v>
      </c>
      <c r="F13142" t="s">
        <v>15900</v>
      </c>
      <c r="G13142">
        <v>0.93246838963800005</v>
      </c>
    </row>
    <row r="13143" spans="1:7" x14ac:dyDescent="0.2">
      <c r="A13143" t="str">
        <f t="shared" si="1108"/>
        <v>RPL21</v>
      </c>
      <c r="B13143" t="s">
        <v>413</v>
      </c>
      <c r="C13143">
        <v>27825652</v>
      </c>
      <c r="D13143" t="s">
        <v>3</v>
      </c>
      <c r="E13143">
        <v>23</v>
      </c>
      <c r="F13143" t="s">
        <v>15901</v>
      </c>
      <c r="G13143">
        <v>-3.5956879039099998E-2</v>
      </c>
    </row>
    <row r="13144" spans="1:7" x14ac:dyDescent="0.2">
      <c r="A13144" t="str">
        <f t="shared" si="1108"/>
        <v>RPL21</v>
      </c>
      <c r="B13144" t="s">
        <v>413</v>
      </c>
      <c r="C13144">
        <v>27825838</v>
      </c>
      <c r="D13144" t="s">
        <v>3</v>
      </c>
      <c r="E13144">
        <v>24</v>
      </c>
      <c r="F13144" t="s">
        <v>15902</v>
      </c>
      <c r="G13144">
        <v>1.3292934424300001E-2</v>
      </c>
    </row>
    <row r="13145" spans="1:7" x14ac:dyDescent="0.2">
      <c r="A13145" t="str">
        <f t="shared" si="1108"/>
        <v>RPL21</v>
      </c>
      <c r="B13145" t="s">
        <v>413</v>
      </c>
      <c r="C13145">
        <v>27825701</v>
      </c>
      <c r="D13145" t="s">
        <v>8</v>
      </c>
      <c r="E13145">
        <v>24</v>
      </c>
      <c r="F13145" t="s">
        <v>15903</v>
      </c>
      <c r="G13145">
        <v>1.0146450070499999E-3</v>
      </c>
    </row>
    <row r="13146" spans="1:7" x14ac:dyDescent="0.2">
      <c r="A13146" t="str">
        <f t="shared" si="1108"/>
        <v>RPL21</v>
      </c>
      <c r="B13146" t="s">
        <v>413</v>
      </c>
      <c r="C13146">
        <v>27825899</v>
      </c>
      <c r="D13146" t="s">
        <v>8</v>
      </c>
      <c r="E13146">
        <v>23</v>
      </c>
      <c r="F13146" t="s">
        <v>15904</v>
      </c>
      <c r="G13146">
        <v>0.17562012212200001</v>
      </c>
    </row>
    <row r="13147" spans="1:7" x14ac:dyDescent="0.2">
      <c r="A13147" t="str">
        <f t="shared" si="1108"/>
        <v>RPL21</v>
      </c>
      <c r="B13147" t="s">
        <v>413</v>
      </c>
      <c r="C13147">
        <v>27825548</v>
      </c>
      <c r="D13147" t="s">
        <v>8</v>
      </c>
      <c r="E13147">
        <v>23</v>
      </c>
      <c r="F13147" t="s">
        <v>15905</v>
      </c>
      <c r="G13147">
        <v>-7.9580112688700001E-3</v>
      </c>
    </row>
    <row r="13148" spans="1:7" x14ac:dyDescent="0.2">
      <c r="A13148" t="str">
        <f t="shared" si="1108"/>
        <v>RPL21</v>
      </c>
      <c r="B13148" t="s">
        <v>413</v>
      </c>
      <c r="C13148">
        <v>27825870</v>
      </c>
      <c r="D13148" t="s">
        <v>3</v>
      </c>
      <c r="E13148">
        <v>23</v>
      </c>
      <c r="F13148" t="s">
        <v>15906</v>
      </c>
      <c r="G13148">
        <v>0.37242168017100002</v>
      </c>
    </row>
    <row r="13149" spans="1:7" x14ac:dyDescent="0.2">
      <c r="A13149" t="str">
        <f t="shared" si="1108"/>
        <v>RPL21</v>
      </c>
      <c r="B13149" t="s">
        <v>413</v>
      </c>
      <c r="C13149">
        <v>27825718</v>
      </c>
      <c r="D13149" t="s">
        <v>3</v>
      </c>
      <c r="E13149">
        <v>24</v>
      </c>
      <c r="F13149" t="s">
        <v>15907</v>
      </c>
      <c r="G13149">
        <v>1.1633489985000001</v>
      </c>
    </row>
    <row r="13150" spans="1:7" x14ac:dyDescent="0.2">
      <c r="A13150" t="str">
        <f t="shared" si="1108"/>
        <v>RPL21</v>
      </c>
      <c r="B13150" t="s">
        <v>413</v>
      </c>
      <c r="C13150">
        <v>27825711</v>
      </c>
      <c r="D13150" t="s">
        <v>3</v>
      </c>
      <c r="E13150">
        <v>24</v>
      </c>
      <c r="F13150" t="s">
        <v>15908</v>
      </c>
      <c r="G13150">
        <v>0.904182611857</v>
      </c>
    </row>
    <row r="13151" spans="1:7" x14ac:dyDescent="0.2">
      <c r="A13151" t="str">
        <f t="shared" si="1108"/>
        <v>RPL21</v>
      </c>
      <c r="B13151" t="s">
        <v>413</v>
      </c>
      <c r="C13151">
        <v>27825687</v>
      </c>
      <c r="D13151" t="s">
        <v>3</v>
      </c>
      <c r="E13151">
        <v>23</v>
      </c>
      <c r="F13151" t="s">
        <v>15909</v>
      </c>
      <c r="G13151">
        <v>0.55132792558999999</v>
      </c>
    </row>
    <row r="13152" spans="1:7" x14ac:dyDescent="0.2">
      <c r="A13152" t="str">
        <f t="shared" si="1108"/>
        <v>RPL21</v>
      </c>
      <c r="B13152" t="s">
        <v>413</v>
      </c>
      <c r="C13152">
        <v>27825682</v>
      </c>
      <c r="D13152" t="s">
        <v>3</v>
      </c>
      <c r="E13152">
        <v>27</v>
      </c>
      <c r="F13152" t="s">
        <v>15910</v>
      </c>
      <c r="G13152">
        <v>-5.0197004074199999E-3</v>
      </c>
    </row>
    <row r="13153" spans="1:7" x14ac:dyDescent="0.2">
      <c r="A13153" t="str">
        <f t="shared" si="1108"/>
        <v>RPL21</v>
      </c>
      <c r="B13153" t="s">
        <v>413</v>
      </c>
      <c r="C13153">
        <v>27825660</v>
      </c>
      <c r="D13153" t="s">
        <v>3</v>
      </c>
      <c r="E13153">
        <v>23</v>
      </c>
      <c r="F13153" t="s">
        <v>15911</v>
      </c>
      <c r="G13153">
        <v>0.10860013322000001</v>
      </c>
    </row>
    <row r="13154" spans="1:7" x14ac:dyDescent="0.2">
      <c r="A13154" t="str">
        <f t="shared" si="1108"/>
        <v>RPL21</v>
      </c>
      <c r="B13154" t="s">
        <v>413</v>
      </c>
      <c r="C13154">
        <v>27825646</v>
      </c>
      <c r="D13154" t="s">
        <v>8</v>
      </c>
      <c r="E13154">
        <v>23</v>
      </c>
      <c r="F13154" t="s">
        <v>15912</v>
      </c>
      <c r="G13154">
        <v>7.7523135127699996E-2</v>
      </c>
    </row>
    <row r="13155" spans="1:7" x14ac:dyDescent="0.2">
      <c r="A13155" t="str">
        <f t="shared" si="1108"/>
        <v>RPL21</v>
      </c>
      <c r="B13155" t="s">
        <v>413</v>
      </c>
      <c r="C13155">
        <v>27825651</v>
      </c>
      <c r="D13155" t="s">
        <v>3</v>
      </c>
      <c r="E13155">
        <v>24</v>
      </c>
      <c r="F13155" t="s">
        <v>15913</v>
      </c>
      <c r="G13155">
        <v>6.3921681804900002E-2</v>
      </c>
    </row>
    <row r="13156" spans="1:7" x14ac:dyDescent="0.2">
      <c r="A13156" t="str">
        <f t="shared" si="1108"/>
        <v>RPL21</v>
      </c>
      <c r="B13156" t="s">
        <v>413</v>
      </c>
      <c r="C13156">
        <v>27825548</v>
      </c>
      <c r="D13156" t="s">
        <v>8</v>
      </c>
      <c r="E13156">
        <v>22</v>
      </c>
      <c r="F13156" t="s">
        <v>15914</v>
      </c>
      <c r="G13156">
        <v>1.08691653045E-2</v>
      </c>
    </row>
    <row r="13157" spans="1:7" x14ac:dyDescent="0.2">
      <c r="A13157" t="str">
        <f t="shared" ref="A13157:A13172" si="1109">"RPL23"</f>
        <v>RPL23</v>
      </c>
      <c r="B13157" t="s">
        <v>484</v>
      </c>
      <c r="C13157">
        <v>37009823</v>
      </c>
      <c r="D13157" t="s">
        <v>8</v>
      </c>
      <c r="E13157">
        <v>24</v>
      </c>
      <c r="F13157" t="s">
        <v>15915</v>
      </c>
      <c r="G13157">
        <v>0.93025506177799999</v>
      </c>
    </row>
    <row r="13158" spans="1:7" x14ac:dyDescent="0.2">
      <c r="A13158" t="str">
        <f t="shared" si="1109"/>
        <v>RPL23</v>
      </c>
      <c r="B13158" t="s">
        <v>484</v>
      </c>
      <c r="C13158">
        <v>37010067</v>
      </c>
      <c r="D13158" t="s">
        <v>3</v>
      </c>
      <c r="E13158">
        <v>24</v>
      </c>
      <c r="F13158" t="s">
        <v>15916</v>
      </c>
      <c r="G13158">
        <v>0.18992947217600001</v>
      </c>
    </row>
    <row r="13159" spans="1:7" x14ac:dyDescent="0.2">
      <c r="A13159" t="str">
        <f t="shared" si="1109"/>
        <v>RPL23</v>
      </c>
      <c r="B13159" t="s">
        <v>484</v>
      </c>
      <c r="C13159">
        <v>37010011</v>
      </c>
      <c r="D13159" t="s">
        <v>8</v>
      </c>
      <c r="E13159">
        <v>23</v>
      </c>
      <c r="F13159" t="s">
        <v>15917</v>
      </c>
      <c r="G13159">
        <v>1.10531809349</v>
      </c>
    </row>
    <row r="13160" spans="1:7" x14ac:dyDescent="0.2">
      <c r="A13160" t="str">
        <f t="shared" si="1109"/>
        <v>RPL23</v>
      </c>
      <c r="B13160" t="s">
        <v>484</v>
      </c>
      <c r="C13160">
        <v>37009881</v>
      </c>
      <c r="D13160" t="s">
        <v>3</v>
      </c>
      <c r="E13160">
        <v>24</v>
      </c>
      <c r="F13160" t="s">
        <v>15918</v>
      </c>
      <c r="G13160">
        <v>0.59568525994300003</v>
      </c>
    </row>
    <row r="13161" spans="1:7" x14ac:dyDescent="0.2">
      <c r="A13161" t="str">
        <f t="shared" si="1109"/>
        <v>RPL23</v>
      </c>
      <c r="B13161" t="s">
        <v>484</v>
      </c>
      <c r="C13161">
        <v>37009878</v>
      </c>
      <c r="D13161" t="s">
        <v>3</v>
      </c>
      <c r="E13161">
        <v>23</v>
      </c>
      <c r="F13161" t="s">
        <v>15919</v>
      </c>
      <c r="G13161">
        <v>0.18694262152900001</v>
      </c>
    </row>
    <row r="13162" spans="1:7" x14ac:dyDescent="0.2">
      <c r="A13162" t="str">
        <f t="shared" si="1109"/>
        <v>RPL23</v>
      </c>
      <c r="B13162" t="s">
        <v>484</v>
      </c>
      <c r="C13162">
        <v>37010041</v>
      </c>
      <c r="D13162" t="s">
        <v>3</v>
      </c>
      <c r="E13162">
        <v>24</v>
      </c>
      <c r="F13162" t="s">
        <v>15920</v>
      </c>
      <c r="G13162">
        <v>6.9826734509200003E-2</v>
      </c>
    </row>
    <row r="13163" spans="1:7" x14ac:dyDescent="0.2">
      <c r="A13163" t="str">
        <f t="shared" si="1109"/>
        <v>RPL23</v>
      </c>
      <c r="B13163" t="s">
        <v>484</v>
      </c>
      <c r="C13163">
        <v>37010050</v>
      </c>
      <c r="D13163" t="s">
        <v>8</v>
      </c>
      <c r="E13163">
        <v>24</v>
      </c>
      <c r="F13163" t="s">
        <v>15921</v>
      </c>
      <c r="G13163">
        <v>8.8789845495700001E-2</v>
      </c>
    </row>
    <row r="13164" spans="1:7" x14ac:dyDescent="0.2">
      <c r="A13164" t="str">
        <f t="shared" si="1109"/>
        <v>RPL23</v>
      </c>
      <c r="B13164" t="s">
        <v>484</v>
      </c>
      <c r="C13164">
        <v>37009850</v>
      </c>
      <c r="D13164" t="s">
        <v>8</v>
      </c>
      <c r="E13164">
        <v>23</v>
      </c>
      <c r="F13164" t="s">
        <v>15922</v>
      </c>
      <c r="G13164">
        <v>2.93401129078E-2</v>
      </c>
    </row>
    <row r="13165" spans="1:7" x14ac:dyDescent="0.2">
      <c r="A13165" t="str">
        <f t="shared" si="1109"/>
        <v>RPL23</v>
      </c>
      <c r="B13165" t="s">
        <v>484</v>
      </c>
      <c r="C13165">
        <v>37010011</v>
      </c>
      <c r="D13165" t="s">
        <v>8</v>
      </c>
      <c r="E13165">
        <v>24</v>
      </c>
      <c r="F13165" t="s">
        <v>15923</v>
      </c>
      <c r="G13165">
        <v>0.96442684473100004</v>
      </c>
    </row>
    <row r="13166" spans="1:7" x14ac:dyDescent="0.2">
      <c r="A13166" t="str">
        <f t="shared" si="1109"/>
        <v>RPL23</v>
      </c>
      <c r="B13166" t="s">
        <v>484</v>
      </c>
      <c r="C13166">
        <v>37009828</v>
      </c>
      <c r="D13166" t="s">
        <v>8</v>
      </c>
      <c r="E13166">
        <v>24</v>
      </c>
      <c r="F13166" t="s">
        <v>15924</v>
      </c>
      <c r="G13166">
        <v>1.6493102586000001E-2</v>
      </c>
    </row>
    <row r="13167" spans="1:7" x14ac:dyDescent="0.2">
      <c r="A13167" t="str">
        <f t="shared" si="1109"/>
        <v>RPL23</v>
      </c>
      <c r="B13167" t="s">
        <v>484</v>
      </c>
      <c r="C13167">
        <v>37009886</v>
      </c>
      <c r="D13167" t="s">
        <v>3</v>
      </c>
      <c r="E13167">
        <v>24</v>
      </c>
      <c r="F13167" t="s">
        <v>15925</v>
      </c>
      <c r="G13167">
        <v>1.26804987978E-2</v>
      </c>
    </row>
    <row r="13168" spans="1:7" x14ac:dyDescent="0.2">
      <c r="A13168" t="str">
        <f t="shared" si="1109"/>
        <v>RPL23</v>
      </c>
      <c r="B13168" t="s">
        <v>484</v>
      </c>
      <c r="C13168">
        <v>37009932</v>
      </c>
      <c r="D13168" t="s">
        <v>3</v>
      </c>
      <c r="E13168">
        <v>23</v>
      </c>
      <c r="F13168" t="s">
        <v>15926</v>
      </c>
      <c r="G13168">
        <v>3.4667649895900002E-2</v>
      </c>
    </row>
    <row r="13169" spans="1:7" x14ac:dyDescent="0.2">
      <c r="A13169" t="str">
        <f t="shared" si="1109"/>
        <v>RPL23</v>
      </c>
      <c r="B13169" t="s">
        <v>484</v>
      </c>
      <c r="C13169">
        <v>37010028</v>
      </c>
      <c r="D13169" t="s">
        <v>3</v>
      </c>
      <c r="E13169">
        <v>24</v>
      </c>
      <c r="F13169" t="s">
        <v>15927</v>
      </c>
      <c r="G13169">
        <v>-2.3763359393600001E-2</v>
      </c>
    </row>
    <row r="13170" spans="1:7" x14ac:dyDescent="0.2">
      <c r="A13170" t="str">
        <f t="shared" si="1109"/>
        <v>RPL23</v>
      </c>
      <c r="B13170" t="s">
        <v>484</v>
      </c>
      <c r="C13170">
        <v>37010034</v>
      </c>
      <c r="D13170" t="s">
        <v>3</v>
      </c>
      <c r="E13170">
        <v>24</v>
      </c>
      <c r="F13170" t="s">
        <v>15928</v>
      </c>
      <c r="G13170">
        <v>0.31507916450599999</v>
      </c>
    </row>
    <row r="13171" spans="1:7" x14ac:dyDescent="0.2">
      <c r="A13171" t="str">
        <f t="shared" si="1109"/>
        <v>RPL23</v>
      </c>
      <c r="B13171" t="s">
        <v>484</v>
      </c>
      <c r="C13171">
        <v>37009828</v>
      </c>
      <c r="D13171" t="s">
        <v>8</v>
      </c>
      <c r="E13171">
        <v>23</v>
      </c>
      <c r="F13171" t="s">
        <v>15929</v>
      </c>
      <c r="G13171">
        <v>2.4470907022099999E-2</v>
      </c>
    </row>
    <row r="13172" spans="1:7" x14ac:dyDescent="0.2">
      <c r="A13172" t="str">
        <f t="shared" si="1109"/>
        <v>RPL23</v>
      </c>
      <c r="B13172" t="s">
        <v>484</v>
      </c>
      <c r="C13172">
        <v>37009850</v>
      </c>
      <c r="D13172" t="s">
        <v>8</v>
      </c>
      <c r="E13172">
        <v>24</v>
      </c>
      <c r="F13172" t="s">
        <v>15930</v>
      </c>
      <c r="G13172">
        <v>-4.6733833417500002E-2</v>
      </c>
    </row>
    <row r="13173" spans="1:7" x14ac:dyDescent="0.2">
      <c r="A13173" t="str">
        <f t="shared" ref="A13173:A13185" si="1110">"RPL24"</f>
        <v>RPL24</v>
      </c>
      <c r="B13173" t="s">
        <v>114</v>
      </c>
      <c r="C13173">
        <v>101405624</v>
      </c>
      <c r="D13173" t="s">
        <v>3</v>
      </c>
      <c r="E13173">
        <v>24</v>
      </c>
      <c r="F13173" t="s">
        <v>15931</v>
      </c>
      <c r="G13173">
        <v>0.33030804297499999</v>
      </c>
    </row>
    <row r="13174" spans="1:7" x14ac:dyDescent="0.2">
      <c r="A13174" t="str">
        <f t="shared" si="1110"/>
        <v>RPL24</v>
      </c>
      <c r="B13174" t="s">
        <v>114</v>
      </c>
      <c r="C13174">
        <v>101405421</v>
      </c>
      <c r="D13174" t="s">
        <v>3</v>
      </c>
      <c r="E13174">
        <v>24</v>
      </c>
      <c r="F13174" t="s">
        <v>15932</v>
      </c>
      <c r="G13174">
        <v>0.50189438844000001</v>
      </c>
    </row>
    <row r="13175" spans="1:7" x14ac:dyDescent="0.2">
      <c r="A13175" t="str">
        <f t="shared" si="1110"/>
        <v>RPL24</v>
      </c>
      <c r="B13175" t="s">
        <v>114</v>
      </c>
      <c r="C13175">
        <v>101405448</v>
      </c>
      <c r="D13175" t="s">
        <v>3</v>
      </c>
      <c r="E13175">
        <v>23</v>
      </c>
      <c r="F13175" t="s">
        <v>15933</v>
      </c>
      <c r="G13175">
        <v>0.80903891431800001</v>
      </c>
    </row>
    <row r="13176" spans="1:7" x14ac:dyDescent="0.2">
      <c r="A13176" t="str">
        <f t="shared" si="1110"/>
        <v>RPL24</v>
      </c>
      <c r="B13176" t="s">
        <v>114</v>
      </c>
      <c r="C13176">
        <v>101405647</v>
      </c>
      <c r="D13176" t="s">
        <v>3</v>
      </c>
      <c r="E13176">
        <v>23</v>
      </c>
      <c r="F13176" t="s">
        <v>15934</v>
      </c>
      <c r="G13176">
        <v>-4.3742772532100002E-2</v>
      </c>
    </row>
    <row r="13177" spans="1:7" x14ac:dyDescent="0.2">
      <c r="A13177" t="str">
        <f t="shared" si="1110"/>
        <v>RPL24</v>
      </c>
      <c r="B13177" t="s">
        <v>114</v>
      </c>
      <c r="C13177">
        <v>101405648</v>
      </c>
      <c r="D13177" t="s">
        <v>3</v>
      </c>
      <c r="E13177">
        <v>24</v>
      </c>
      <c r="F13177" t="s">
        <v>15935</v>
      </c>
      <c r="G13177">
        <v>-0.16264274273599999</v>
      </c>
    </row>
    <row r="13178" spans="1:7" x14ac:dyDescent="0.2">
      <c r="A13178" t="str">
        <f t="shared" si="1110"/>
        <v>RPL24</v>
      </c>
      <c r="B13178" t="s">
        <v>114</v>
      </c>
      <c r="C13178">
        <v>101405453</v>
      </c>
      <c r="D13178" t="s">
        <v>8</v>
      </c>
      <c r="E13178">
        <v>23</v>
      </c>
      <c r="F13178" t="s">
        <v>15936</v>
      </c>
      <c r="G13178">
        <v>0.92592722915500003</v>
      </c>
    </row>
    <row r="13179" spans="1:7" x14ac:dyDescent="0.2">
      <c r="A13179" t="str">
        <f t="shared" si="1110"/>
        <v>RPL24</v>
      </c>
      <c r="B13179" t="s">
        <v>114</v>
      </c>
      <c r="C13179">
        <v>101405479</v>
      </c>
      <c r="D13179" t="s">
        <v>8</v>
      </c>
      <c r="E13179">
        <v>24</v>
      </c>
      <c r="F13179" t="s">
        <v>15937</v>
      </c>
      <c r="G13179">
        <v>0.205107120536</v>
      </c>
    </row>
    <row r="13180" spans="1:7" x14ac:dyDescent="0.2">
      <c r="A13180" t="str">
        <f t="shared" si="1110"/>
        <v>RPL24</v>
      </c>
      <c r="B13180" t="s">
        <v>114</v>
      </c>
      <c r="C13180">
        <v>101405495</v>
      </c>
      <c r="D13180" t="s">
        <v>8</v>
      </c>
      <c r="E13180">
        <v>24</v>
      </c>
      <c r="F13180" t="s">
        <v>15938</v>
      </c>
      <c r="G13180">
        <v>0.87946964412999995</v>
      </c>
    </row>
    <row r="13181" spans="1:7" x14ac:dyDescent="0.2">
      <c r="A13181" t="str">
        <f t="shared" si="1110"/>
        <v>RPL24</v>
      </c>
      <c r="B13181" t="s">
        <v>114</v>
      </c>
      <c r="C13181">
        <v>101405503</v>
      </c>
      <c r="D13181" t="s">
        <v>8</v>
      </c>
      <c r="E13181">
        <v>25</v>
      </c>
      <c r="F13181" t="s">
        <v>15939</v>
      </c>
      <c r="G13181">
        <v>1.1573781642300001</v>
      </c>
    </row>
    <row r="13182" spans="1:7" x14ac:dyDescent="0.2">
      <c r="A13182" t="str">
        <f t="shared" si="1110"/>
        <v>RPL24</v>
      </c>
      <c r="B13182" t="s">
        <v>114</v>
      </c>
      <c r="C13182">
        <v>101405675</v>
      </c>
      <c r="D13182" t="s">
        <v>8</v>
      </c>
      <c r="E13182">
        <v>21</v>
      </c>
      <c r="F13182" t="s">
        <v>15940</v>
      </c>
      <c r="G13182">
        <v>-9.5026669592600005E-4</v>
      </c>
    </row>
    <row r="13183" spans="1:7" x14ac:dyDescent="0.2">
      <c r="A13183" t="str">
        <f t="shared" si="1110"/>
        <v>RPL24</v>
      </c>
      <c r="B13183" t="s">
        <v>114</v>
      </c>
      <c r="C13183">
        <v>101405399</v>
      </c>
      <c r="D13183" t="s">
        <v>3</v>
      </c>
      <c r="E13183">
        <v>24</v>
      </c>
      <c r="F13183" t="s">
        <v>15941</v>
      </c>
      <c r="G13183">
        <v>0.101401403648</v>
      </c>
    </row>
    <row r="13184" spans="1:7" x14ac:dyDescent="0.2">
      <c r="A13184" t="str">
        <f t="shared" si="1110"/>
        <v>RPL24</v>
      </c>
      <c r="B13184" t="s">
        <v>114</v>
      </c>
      <c r="C13184">
        <v>101405494</v>
      </c>
      <c r="D13184" t="s">
        <v>8</v>
      </c>
      <c r="E13184">
        <v>23</v>
      </c>
      <c r="F13184" t="s">
        <v>15942</v>
      </c>
      <c r="G13184">
        <v>0.69634341374399999</v>
      </c>
    </row>
    <row r="13185" spans="1:7" x14ac:dyDescent="0.2">
      <c r="A13185" t="str">
        <f t="shared" si="1110"/>
        <v>RPL24</v>
      </c>
      <c r="B13185" t="s">
        <v>114</v>
      </c>
      <c r="C13185">
        <v>101405498</v>
      </c>
      <c r="D13185" t="s">
        <v>3</v>
      </c>
      <c r="E13185">
        <v>25</v>
      </c>
      <c r="F13185" t="s">
        <v>15943</v>
      </c>
      <c r="G13185">
        <v>0.91669460661299995</v>
      </c>
    </row>
    <row r="13186" spans="1:7" x14ac:dyDescent="0.2">
      <c r="A13186" t="str">
        <f t="shared" ref="A13186:A13197" si="1111">"RPL26"</f>
        <v>RPL26</v>
      </c>
      <c r="B13186" t="s">
        <v>484</v>
      </c>
      <c r="C13186">
        <v>8286473</v>
      </c>
      <c r="D13186" t="s">
        <v>3</v>
      </c>
      <c r="E13186">
        <v>23</v>
      </c>
      <c r="F13186" t="s">
        <v>15944</v>
      </c>
      <c r="G13186">
        <v>0.82969385928999995</v>
      </c>
    </row>
    <row r="13187" spans="1:7" x14ac:dyDescent="0.2">
      <c r="A13187" t="str">
        <f t="shared" si="1111"/>
        <v>RPL26</v>
      </c>
      <c r="B13187" t="s">
        <v>484</v>
      </c>
      <c r="C13187">
        <v>8286292</v>
      </c>
      <c r="D13187" t="s">
        <v>3</v>
      </c>
      <c r="E13187">
        <v>24</v>
      </c>
      <c r="F13187" t="s">
        <v>15945</v>
      </c>
      <c r="G13187">
        <v>1.1572073193200001</v>
      </c>
    </row>
    <row r="13188" spans="1:7" x14ac:dyDescent="0.2">
      <c r="A13188" t="str">
        <f t="shared" si="1111"/>
        <v>RPL26</v>
      </c>
      <c r="B13188" t="s">
        <v>484</v>
      </c>
      <c r="C13188">
        <v>8286310</v>
      </c>
      <c r="D13188" t="s">
        <v>8</v>
      </c>
      <c r="E13188">
        <v>25</v>
      </c>
      <c r="F13188" t="s">
        <v>15946</v>
      </c>
      <c r="G13188">
        <v>2.1077091569700002E-2</v>
      </c>
    </row>
    <row r="13189" spans="1:7" x14ac:dyDescent="0.2">
      <c r="A13189" t="str">
        <f t="shared" si="1111"/>
        <v>RPL26</v>
      </c>
      <c r="B13189" t="s">
        <v>484</v>
      </c>
      <c r="C13189">
        <v>8286418</v>
      </c>
      <c r="D13189" t="s">
        <v>3</v>
      </c>
      <c r="E13189">
        <v>24</v>
      </c>
      <c r="F13189" t="s">
        <v>15947</v>
      </c>
      <c r="G13189">
        <v>0.26434248233300001</v>
      </c>
    </row>
    <row r="13190" spans="1:7" x14ac:dyDescent="0.2">
      <c r="A13190" t="str">
        <f t="shared" si="1111"/>
        <v>RPL26</v>
      </c>
      <c r="B13190" t="s">
        <v>484</v>
      </c>
      <c r="C13190">
        <v>8286424</v>
      </c>
      <c r="D13190" t="s">
        <v>3</v>
      </c>
      <c r="E13190">
        <v>25</v>
      </c>
      <c r="F13190" t="s">
        <v>15948</v>
      </c>
      <c r="G13190">
        <v>3.0813726530500001E-2</v>
      </c>
    </row>
    <row r="13191" spans="1:7" x14ac:dyDescent="0.2">
      <c r="A13191" t="str">
        <f t="shared" si="1111"/>
        <v>RPL26</v>
      </c>
      <c r="B13191" t="s">
        <v>484</v>
      </c>
      <c r="C13191">
        <v>8286462</v>
      </c>
      <c r="D13191" t="s">
        <v>3</v>
      </c>
      <c r="E13191">
        <v>25</v>
      </c>
      <c r="F13191" t="s">
        <v>15949</v>
      </c>
      <c r="G13191">
        <v>0.90019339953199995</v>
      </c>
    </row>
    <row r="13192" spans="1:7" x14ac:dyDescent="0.2">
      <c r="A13192" t="str">
        <f t="shared" si="1111"/>
        <v>RPL26</v>
      </c>
      <c r="B13192" t="s">
        <v>484</v>
      </c>
      <c r="C13192">
        <v>8286473</v>
      </c>
      <c r="D13192" t="s">
        <v>3</v>
      </c>
      <c r="E13192">
        <v>24</v>
      </c>
      <c r="F13192" t="s">
        <v>15950</v>
      </c>
      <c r="G13192">
        <v>0.94259928115199998</v>
      </c>
    </row>
    <row r="13193" spans="1:7" x14ac:dyDescent="0.2">
      <c r="A13193" t="str">
        <f t="shared" si="1111"/>
        <v>RPL26</v>
      </c>
      <c r="B13193" t="s">
        <v>484</v>
      </c>
      <c r="C13193">
        <v>8286286</v>
      </c>
      <c r="D13193" t="s">
        <v>8</v>
      </c>
      <c r="E13193">
        <v>24</v>
      </c>
      <c r="F13193" t="s">
        <v>15951</v>
      </c>
      <c r="G13193">
        <v>0.25394284518600002</v>
      </c>
    </row>
    <row r="13194" spans="1:7" x14ac:dyDescent="0.2">
      <c r="A13194" t="str">
        <f t="shared" si="1111"/>
        <v>RPL26</v>
      </c>
      <c r="B13194" t="s">
        <v>484</v>
      </c>
      <c r="C13194">
        <v>8286529</v>
      </c>
      <c r="D13194" t="s">
        <v>8</v>
      </c>
      <c r="E13194">
        <v>25</v>
      </c>
      <c r="F13194" t="s">
        <v>15952</v>
      </c>
      <c r="G13194">
        <v>-5.8630000507300002E-3</v>
      </c>
    </row>
    <row r="13195" spans="1:7" x14ac:dyDescent="0.2">
      <c r="A13195" t="str">
        <f t="shared" si="1111"/>
        <v>RPL26</v>
      </c>
      <c r="B13195" t="s">
        <v>484</v>
      </c>
      <c r="C13195">
        <v>8286437</v>
      </c>
      <c r="D13195" t="s">
        <v>8</v>
      </c>
      <c r="E13195">
        <v>24</v>
      </c>
      <c r="F13195" t="s">
        <v>15953</v>
      </c>
      <c r="G13195">
        <v>0.39463490567800003</v>
      </c>
    </row>
    <row r="13196" spans="1:7" x14ac:dyDescent="0.2">
      <c r="A13196" t="str">
        <f t="shared" si="1111"/>
        <v>RPL26</v>
      </c>
      <c r="B13196" t="s">
        <v>484</v>
      </c>
      <c r="C13196">
        <v>8286398</v>
      </c>
      <c r="D13196" t="s">
        <v>8</v>
      </c>
      <c r="E13196">
        <v>22</v>
      </c>
      <c r="F13196" t="s">
        <v>15954</v>
      </c>
      <c r="G13196">
        <v>0.49977658975599998</v>
      </c>
    </row>
    <row r="13197" spans="1:7" x14ac:dyDescent="0.2">
      <c r="A13197" t="str">
        <f t="shared" si="1111"/>
        <v>RPL26</v>
      </c>
      <c r="B13197" t="s">
        <v>484</v>
      </c>
      <c r="C13197">
        <v>8286307</v>
      </c>
      <c r="D13197" t="s">
        <v>3</v>
      </c>
      <c r="E13197">
        <v>25</v>
      </c>
      <c r="F13197" t="s">
        <v>15955</v>
      </c>
      <c r="G13197">
        <v>2.3873097429299999E-3</v>
      </c>
    </row>
    <row r="13198" spans="1:7" x14ac:dyDescent="0.2">
      <c r="A13198" t="str">
        <f t="shared" ref="A13198:A13207" si="1112">"RPL27"</f>
        <v>RPL27</v>
      </c>
      <c r="B13198" t="s">
        <v>484</v>
      </c>
      <c r="C13198">
        <v>41150469</v>
      </c>
      <c r="D13198" t="s">
        <v>8</v>
      </c>
      <c r="E13198">
        <v>26</v>
      </c>
      <c r="F13198" t="s">
        <v>15956</v>
      </c>
      <c r="G13198">
        <v>2.17577080693E-2</v>
      </c>
    </row>
    <row r="13199" spans="1:7" x14ac:dyDescent="0.2">
      <c r="A13199" t="str">
        <f t="shared" si="1112"/>
        <v>RPL27</v>
      </c>
      <c r="B13199" t="s">
        <v>484</v>
      </c>
      <c r="C13199">
        <v>41150589</v>
      </c>
      <c r="D13199" t="s">
        <v>8</v>
      </c>
      <c r="E13199">
        <v>23</v>
      </c>
      <c r="F13199" t="s">
        <v>15957</v>
      </c>
      <c r="G13199">
        <v>4.9411829940399998E-2</v>
      </c>
    </row>
    <row r="13200" spans="1:7" x14ac:dyDescent="0.2">
      <c r="A13200" t="str">
        <f t="shared" si="1112"/>
        <v>RPL27</v>
      </c>
      <c r="B13200" t="s">
        <v>484</v>
      </c>
      <c r="C13200">
        <v>41150582</v>
      </c>
      <c r="D13200" t="s">
        <v>8</v>
      </c>
      <c r="E13200">
        <v>26</v>
      </c>
      <c r="F13200" t="s">
        <v>15958</v>
      </c>
      <c r="G13200">
        <v>5.2798883730499999E-2</v>
      </c>
    </row>
    <row r="13201" spans="1:7" x14ac:dyDescent="0.2">
      <c r="A13201" t="str">
        <f t="shared" si="1112"/>
        <v>RPL27</v>
      </c>
      <c r="B13201" t="s">
        <v>484</v>
      </c>
      <c r="C13201">
        <v>41150564</v>
      </c>
      <c r="D13201" t="s">
        <v>8</v>
      </c>
      <c r="E13201">
        <v>24</v>
      </c>
      <c r="F13201" t="s">
        <v>15959</v>
      </c>
      <c r="G13201">
        <v>0.23491408106700001</v>
      </c>
    </row>
    <row r="13202" spans="1:7" x14ac:dyDescent="0.2">
      <c r="A13202" t="str">
        <f t="shared" si="1112"/>
        <v>RPL27</v>
      </c>
      <c r="B13202" t="s">
        <v>484</v>
      </c>
      <c r="C13202">
        <v>41150541</v>
      </c>
      <c r="D13202" t="s">
        <v>8</v>
      </c>
      <c r="E13202">
        <v>21</v>
      </c>
      <c r="F13202" t="s">
        <v>15960</v>
      </c>
      <c r="G13202">
        <v>4.81438626535E-2</v>
      </c>
    </row>
    <row r="13203" spans="1:7" x14ac:dyDescent="0.2">
      <c r="A13203" t="str">
        <f t="shared" si="1112"/>
        <v>RPL27</v>
      </c>
      <c r="B13203" t="s">
        <v>484</v>
      </c>
      <c r="C13203">
        <v>41150504</v>
      </c>
      <c r="D13203" t="s">
        <v>8</v>
      </c>
      <c r="E13203">
        <v>24</v>
      </c>
      <c r="F13203" t="s">
        <v>15961</v>
      </c>
      <c r="G13203">
        <v>1.3586237453200001</v>
      </c>
    </row>
    <row r="13204" spans="1:7" x14ac:dyDescent="0.2">
      <c r="A13204" t="str">
        <f t="shared" si="1112"/>
        <v>RPL27</v>
      </c>
      <c r="B13204" t="s">
        <v>484</v>
      </c>
      <c r="C13204">
        <v>41150488</v>
      </c>
      <c r="D13204" t="s">
        <v>8</v>
      </c>
      <c r="E13204">
        <v>24</v>
      </c>
      <c r="F13204" t="s">
        <v>15962</v>
      </c>
      <c r="G13204">
        <v>1.11720302211</v>
      </c>
    </row>
    <row r="13205" spans="1:7" x14ac:dyDescent="0.2">
      <c r="A13205" t="str">
        <f t="shared" si="1112"/>
        <v>RPL27</v>
      </c>
      <c r="B13205" t="s">
        <v>484</v>
      </c>
      <c r="C13205">
        <v>41150561</v>
      </c>
      <c r="D13205" t="s">
        <v>3</v>
      </c>
      <c r="E13205">
        <v>24</v>
      </c>
      <c r="F13205" t="s">
        <v>15963</v>
      </c>
      <c r="G13205">
        <v>0.52417323257299997</v>
      </c>
    </row>
    <row r="13206" spans="1:7" x14ac:dyDescent="0.2">
      <c r="A13206" t="str">
        <f t="shared" si="1112"/>
        <v>RPL27</v>
      </c>
      <c r="B13206" t="s">
        <v>484</v>
      </c>
      <c r="C13206">
        <v>41150551</v>
      </c>
      <c r="D13206" t="s">
        <v>3</v>
      </c>
      <c r="E13206">
        <v>23</v>
      </c>
      <c r="F13206" t="s">
        <v>15964</v>
      </c>
      <c r="G13206">
        <v>-1.6967036365E-2</v>
      </c>
    </row>
    <row r="13207" spans="1:7" x14ac:dyDescent="0.2">
      <c r="A13207" t="str">
        <f t="shared" si="1112"/>
        <v>RPL27</v>
      </c>
      <c r="B13207" t="s">
        <v>484</v>
      </c>
      <c r="C13207">
        <v>41150529</v>
      </c>
      <c r="D13207" t="s">
        <v>3</v>
      </c>
      <c r="E13207">
        <v>23</v>
      </c>
      <c r="F13207" t="s">
        <v>15965</v>
      </c>
      <c r="G13207">
        <v>0.271762448411</v>
      </c>
    </row>
    <row r="13208" spans="1:7" x14ac:dyDescent="0.2">
      <c r="A13208" t="str">
        <f t="shared" ref="A13208:A13224" si="1113">"RPL27A"</f>
        <v>RPL27A</v>
      </c>
      <c r="B13208" t="s">
        <v>291</v>
      </c>
      <c r="C13208">
        <v>8704119</v>
      </c>
      <c r="D13208" t="s">
        <v>3</v>
      </c>
      <c r="E13208">
        <v>23</v>
      </c>
      <c r="F13208" t="s">
        <v>15966</v>
      </c>
      <c r="G13208">
        <v>0.25201160315499999</v>
      </c>
    </row>
    <row r="13209" spans="1:7" x14ac:dyDescent="0.2">
      <c r="A13209" t="str">
        <f t="shared" si="1113"/>
        <v>RPL27A</v>
      </c>
      <c r="B13209" t="s">
        <v>291</v>
      </c>
      <c r="C13209">
        <v>8704169</v>
      </c>
      <c r="D13209" t="s">
        <v>8</v>
      </c>
      <c r="E13209">
        <v>22</v>
      </c>
      <c r="F13209" t="s">
        <v>15967</v>
      </c>
      <c r="G13209">
        <v>1.1660599197199999</v>
      </c>
    </row>
    <row r="13210" spans="1:7" x14ac:dyDescent="0.2">
      <c r="A13210" t="str">
        <f t="shared" si="1113"/>
        <v>RPL27A</v>
      </c>
      <c r="B13210" t="s">
        <v>291</v>
      </c>
      <c r="C13210">
        <v>8704070</v>
      </c>
      <c r="D13210" t="s">
        <v>8</v>
      </c>
      <c r="E13210">
        <v>23</v>
      </c>
      <c r="F13210" t="s">
        <v>15968</v>
      </c>
      <c r="G13210">
        <v>0.61952742927399995</v>
      </c>
    </row>
    <row r="13211" spans="1:7" x14ac:dyDescent="0.2">
      <c r="A13211" t="str">
        <f t="shared" si="1113"/>
        <v>RPL27A</v>
      </c>
      <c r="B13211" t="s">
        <v>291</v>
      </c>
      <c r="C13211">
        <v>8703979</v>
      </c>
      <c r="D13211" t="s">
        <v>8</v>
      </c>
      <c r="E13211">
        <v>24</v>
      </c>
      <c r="F13211" t="s">
        <v>15969</v>
      </c>
      <c r="G13211">
        <v>2.8388498755200001E-2</v>
      </c>
    </row>
    <row r="13212" spans="1:7" x14ac:dyDescent="0.2">
      <c r="A13212" t="str">
        <f t="shared" si="1113"/>
        <v>RPL27A</v>
      </c>
      <c r="B13212" t="s">
        <v>291</v>
      </c>
      <c r="C13212">
        <v>8704191</v>
      </c>
      <c r="D13212" t="s">
        <v>3</v>
      </c>
      <c r="E13212">
        <v>24</v>
      </c>
      <c r="F13212" t="s">
        <v>15970</v>
      </c>
      <c r="G13212">
        <v>0.285273928876</v>
      </c>
    </row>
    <row r="13213" spans="1:7" x14ac:dyDescent="0.2">
      <c r="A13213" t="str">
        <f t="shared" si="1113"/>
        <v>RPL27A</v>
      </c>
      <c r="B13213" t="s">
        <v>291</v>
      </c>
      <c r="C13213">
        <v>8704184</v>
      </c>
      <c r="D13213" t="s">
        <v>8</v>
      </c>
      <c r="E13213">
        <v>24</v>
      </c>
      <c r="F13213" t="s">
        <v>15971</v>
      </c>
      <c r="G13213">
        <v>1.0364032145299999</v>
      </c>
    </row>
    <row r="13214" spans="1:7" x14ac:dyDescent="0.2">
      <c r="A13214" t="str">
        <f t="shared" si="1113"/>
        <v>RPL27A</v>
      </c>
      <c r="B13214" t="s">
        <v>291</v>
      </c>
      <c r="C13214">
        <v>8703918</v>
      </c>
      <c r="D13214" t="s">
        <v>3</v>
      </c>
      <c r="E13214">
        <v>22</v>
      </c>
      <c r="F13214" t="s">
        <v>15972</v>
      </c>
      <c r="G13214">
        <v>0.227308211457</v>
      </c>
    </row>
    <row r="13215" spans="1:7" x14ac:dyDescent="0.2">
      <c r="A13215" t="str">
        <f t="shared" si="1113"/>
        <v>RPL27A</v>
      </c>
      <c r="B13215" t="s">
        <v>291</v>
      </c>
      <c r="C13215">
        <v>8703929</v>
      </c>
      <c r="D13215" t="s">
        <v>3</v>
      </c>
      <c r="E13215">
        <v>24</v>
      </c>
      <c r="F13215" t="s">
        <v>15973</v>
      </c>
      <c r="G13215">
        <v>6.7741789781600004E-2</v>
      </c>
    </row>
    <row r="13216" spans="1:7" x14ac:dyDescent="0.2">
      <c r="A13216" t="str">
        <f t="shared" si="1113"/>
        <v>RPL27A</v>
      </c>
      <c r="B13216" t="s">
        <v>291</v>
      </c>
      <c r="C13216">
        <v>8704097</v>
      </c>
      <c r="D13216" t="s">
        <v>3</v>
      </c>
      <c r="E13216">
        <v>24</v>
      </c>
      <c r="F13216" t="s">
        <v>15974</v>
      </c>
      <c r="G13216">
        <v>4.3178586271300001E-2</v>
      </c>
    </row>
    <row r="13217" spans="1:7" x14ac:dyDescent="0.2">
      <c r="A13217" t="str">
        <f t="shared" si="1113"/>
        <v>RPL27A</v>
      </c>
      <c r="B13217" t="s">
        <v>291</v>
      </c>
      <c r="C13217">
        <v>8704246</v>
      </c>
      <c r="D13217" t="s">
        <v>8</v>
      </c>
      <c r="E13217">
        <v>24</v>
      </c>
      <c r="F13217" t="s">
        <v>15975</v>
      </c>
      <c r="G13217">
        <v>3.01657375702E-2</v>
      </c>
    </row>
    <row r="13218" spans="1:7" x14ac:dyDescent="0.2">
      <c r="A13218" t="str">
        <f t="shared" si="1113"/>
        <v>RPL27A</v>
      </c>
      <c r="B13218" t="s">
        <v>291</v>
      </c>
      <c r="C13218">
        <v>8704036</v>
      </c>
      <c r="D13218" t="s">
        <v>8</v>
      </c>
      <c r="E13218">
        <v>24</v>
      </c>
      <c r="F13218" t="s">
        <v>15976</v>
      </c>
      <c r="G13218">
        <v>0.79753686574799998</v>
      </c>
    </row>
    <row r="13219" spans="1:7" x14ac:dyDescent="0.2">
      <c r="A13219" t="str">
        <f t="shared" si="1113"/>
        <v>RPL27A</v>
      </c>
      <c r="B13219" t="s">
        <v>291</v>
      </c>
      <c r="C13219">
        <v>8704019</v>
      </c>
      <c r="D13219" t="s">
        <v>8</v>
      </c>
      <c r="E13219">
        <v>23</v>
      </c>
      <c r="F13219" t="s">
        <v>15977</v>
      </c>
      <c r="G13219">
        <v>0.38840105050599999</v>
      </c>
    </row>
    <row r="13220" spans="1:7" x14ac:dyDescent="0.2">
      <c r="A13220" t="str">
        <f t="shared" si="1113"/>
        <v>RPL27A</v>
      </c>
      <c r="B13220" t="s">
        <v>291</v>
      </c>
      <c r="C13220">
        <v>8704230</v>
      </c>
      <c r="D13220" t="s">
        <v>3</v>
      </c>
      <c r="E13220">
        <v>24</v>
      </c>
      <c r="F13220" t="s">
        <v>15978</v>
      </c>
      <c r="G13220">
        <v>-6.7758210826099993E-2</v>
      </c>
    </row>
    <row r="13221" spans="1:7" x14ac:dyDescent="0.2">
      <c r="A13221" t="str">
        <f t="shared" si="1113"/>
        <v>RPL27A</v>
      </c>
      <c r="B13221" t="s">
        <v>291</v>
      </c>
      <c r="C13221">
        <v>8704141</v>
      </c>
      <c r="D13221" t="s">
        <v>3</v>
      </c>
      <c r="E13221">
        <v>23</v>
      </c>
      <c r="F13221" t="s">
        <v>15979</v>
      </c>
      <c r="G13221">
        <v>0.57430071942399996</v>
      </c>
    </row>
    <row r="13222" spans="1:7" x14ac:dyDescent="0.2">
      <c r="A13222" t="str">
        <f t="shared" si="1113"/>
        <v>RPL27A</v>
      </c>
      <c r="B13222" t="s">
        <v>291</v>
      </c>
      <c r="C13222">
        <v>8704002</v>
      </c>
      <c r="D13222" t="s">
        <v>3</v>
      </c>
      <c r="E13222">
        <v>24</v>
      </c>
      <c r="F13222" t="s">
        <v>15980</v>
      </c>
      <c r="G13222">
        <v>0.64462792503099997</v>
      </c>
    </row>
    <row r="13223" spans="1:7" x14ac:dyDescent="0.2">
      <c r="A13223" t="str">
        <f t="shared" si="1113"/>
        <v>RPL27A</v>
      </c>
      <c r="B13223" t="s">
        <v>291</v>
      </c>
      <c r="C13223">
        <v>8704095</v>
      </c>
      <c r="D13223" t="s">
        <v>3</v>
      </c>
      <c r="E13223">
        <v>24</v>
      </c>
      <c r="F13223" t="s">
        <v>15981</v>
      </c>
      <c r="G13223">
        <v>9.7476070995299993E-2</v>
      </c>
    </row>
    <row r="13224" spans="1:7" x14ac:dyDescent="0.2">
      <c r="A13224" t="str">
        <f t="shared" si="1113"/>
        <v>RPL27A</v>
      </c>
      <c r="B13224" t="s">
        <v>291</v>
      </c>
      <c r="C13224">
        <v>8704175</v>
      </c>
      <c r="D13224" t="s">
        <v>3</v>
      </c>
      <c r="E13224">
        <v>24</v>
      </c>
      <c r="F13224" t="s">
        <v>15982</v>
      </c>
      <c r="G13224">
        <v>0.51138025743500004</v>
      </c>
    </row>
    <row r="13225" spans="1:7" x14ac:dyDescent="0.2">
      <c r="A13225" t="str">
        <f t="shared" ref="A13225:A13243" si="1114">"RPL28"</f>
        <v>RPL28</v>
      </c>
      <c r="B13225" t="s">
        <v>245</v>
      </c>
      <c r="C13225">
        <v>55896855</v>
      </c>
      <c r="D13225" t="s">
        <v>8</v>
      </c>
      <c r="E13225">
        <v>25</v>
      </c>
      <c r="F13225" t="s">
        <v>15983</v>
      </c>
      <c r="G13225">
        <v>-2.06206383671E-2</v>
      </c>
    </row>
    <row r="13226" spans="1:7" x14ac:dyDescent="0.2">
      <c r="A13226" t="str">
        <f t="shared" si="1114"/>
        <v>RPL28</v>
      </c>
      <c r="B13226" t="s">
        <v>245</v>
      </c>
      <c r="C13226">
        <v>55896903</v>
      </c>
      <c r="D13226" t="s">
        <v>8</v>
      </c>
      <c r="E13226">
        <v>25</v>
      </c>
      <c r="F13226" t="s">
        <v>15984</v>
      </c>
      <c r="G13226">
        <v>1.8796572236400001E-2</v>
      </c>
    </row>
    <row r="13227" spans="1:7" x14ac:dyDescent="0.2">
      <c r="A13227" t="str">
        <f t="shared" si="1114"/>
        <v>RPL28</v>
      </c>
      <c r="B13227" t="s">
        <v>245</v>
      </c>
      <c r="C13227">
        <v>55896836</v>
      </c>
      <c r="D13227" t="s">
        <v>8</v>
      </c>
      <c r="E13227">
        <v>23</v>
      </c>
      <c r="F13227" t="s">
        <v>15985</v>
      </c>
      <c r="G13227">
        <v>-3.2432419206900001E-2</v>
      </c>
    </row>
    <row r="13228" spans="1:7" x14ac:dyDescent="0.2">
      <c r="A13228" t="str">
        <f t="shared" si="1114"/>
        <v>RPL28</v>
      </c>
      <c r="B13228" t="s">
        <v>245</v>
      </c>
      <c r="C13228">
        <v>55897357</v>
      </c>
      <c r="D13228" t="s">
        <v>8</v>
      </c>
      <c r="E13228">
        <v>23</v>
      </c>
      <c r="F13228" t="s">
        <v>15986</v>
      </c>
      <c r="G13228">
        <v>1.0174215228100001</v>
      </c>
    </row>
    <row r="13229" spans="1:7" x14ac:dyDescent="0.2">
      <c r="A13229" t="str">
        <f t="shared" si="1114"/>
        <v>RPL28</v>
      </c>
      <c r="B13229" t="s">
        <v>245</v>
      </c>
      <c r="C13229">
        <v>55897577</v>
      </c>
      <c r="D13229" t="s">
        <v>8</v>
      </c>
      <c r="E13229">
        <v>24</v>
      </c>
      <c r="F13229" t="s">
        <v>15987</v>
      </c>
      <c r="G13229">
        <v>2.3038392818700001E-2</v>
      </c>
    </row>
    <row r="13230" spans="1:7" x14ac:dyDescent="0.2">
      <c r="A13230" t="str">
        <f t="shared" si="1114"/>
        <v>RPL28</v>
      </c>
      <c r="B13230" t="s">
        <v>245</v>
      </c>
      <c r="C13230">
        <v>55896770</v>
      </c>
      <c r="D13230" t="s">
        <v>8</v>
      </c>
      <c r="E13230">
        <v>25</v>
      </c>
      <c r="F13230" t="s">
        <v>15988</v>
      </c>
      <c r="G13230">
        <v>-3.49382307457E-3</v>
      </c>
    </row>
    <row r="13231" spans="1:7" x14ac:dyDescent="0.2">
      <c r="A13231" t="str">
        <f t="shared" si="1114"/>
        <v>RPL28</v>
      </c>
      <c r="B13231" t="s">
        <v>245</v>
      </c>
      <c r="C13231">
        <v>55897329</v>
      </c>
      <c r="D13231" t="s">
        <v>8</v>
      </c>
      <c r="E13231">
        <v>23</v>
      </c>
      <c r="F13231" t="s">
        <v>15989</v>
      </c>
      <c r="G13231">
        <v>6.0496671810599999E-2</v>
      </c>
    </row>
    <row r="13232" spans="1:7" x14ac:dyDescent="0.2">
      <c r="A13232" t="str">
        <f t="shared" si="1114"/>
        <v>RPL28</v>
      </c>
      <c r="B13232" t="s">
        <v>245</v>
      </c>
      <c r="C13232">
        <v>55896753</v>
      </c>
      <c r="D13232" t="s">
        <v>8</v>
      </c>
      <c r="E13232">
        <v>21</v>
      </c>
      <c r="F13232" t="s">
        <v>15990</v>
      </c>
      <c r="G13232">
        <v>-4.3467202260899999E-2</v>
      </c>
    </row>
    <row r="13233" spans="1:7" x14ac:dyDescent="0.2">
      <c r="A13233" t="str">
        <f t="shared" si="1114"/>
        <v>RPL28</v>
      </c>
      <c r="B13233" t="s">
        <v>245</v>
      </c>
      <c r="C13233">
        <v>55897348</v>
      </c>
      <c r="D13233" t="s">
        <v>3</v>
      </c>
      <c r="E13233">
        <v>24</v>
      </c>
      <c r="F13233" t="s">
        <v>15991</v>
      </c>
      <c r="G13233">
        <v>1.03276225319</v>
      </c>
    </row>
    <row r="13234" spans="1:7" x14ac:dyDescent="0.2">
      <c r="A13234" t="str">
        <f t="shared" si="1114"/>
        <v>RPL28</v>
      </c>
      <c r="B13234" t="s">
        <v>245</v>
      </c>
      <c r="C13234">
        <v>55897521</v>
      </c>
      <c r="D13234" t="s">
        <v>3</v>
      </c>
      <c r="E13234">
        <v>21</v>
      </c>
      <c r="F13234" t="s">
        <v>15992</v>
      </c>
      <c r="G13234">
        <v>0.66598336078700004</v>
      </c>
    </row>
    <row r="13235" spans="1:7" x14ac:dyDescent="0.2">
      <c r="A13235" t="str">
        <f t="shared" si="1114"/>
        <v>RPL28</v>
      </c>
      <c r="B13235" t="s">
        <v>245</v>
      </c>
      <c r="C13235">
        <v>55896819</v>
      </c>
      <c r="D13235" t="s">
        <v>3</v>
      </c>
      <c r="E13235">
        <v>23</v>
      </c>
      <c r="F13235" t="s">
        <v>15993</v>
      </c>
      <c r="G13235">
        <v>4.9238886821599999E-2</v>
      </c>
    </row>
    <row r="13236" spans="1:7" x14ac:dyDescent="0.2">
      <c r="A13236" t="str">
        <f t="shared" si="1114"/>
        <v>RPL28</v>
      </c>
      <c r="B13236" t="s">
        <v>245</v>
      </c>
      <c r="C13236">
        <v>55896847</v>
      </c>
      <c r="D13236" t="s">
        <v>3</v>
      </c>
      <c r="E13236">
        <v>25</v>
      </c>
      <c r="F13236" t="s">
        <v>15994</v>
      </c>
      <c r="G13236">
        <v>8.5393094591199994E-2</v>
      </c>
    </row>
    <row r="13237" spans="1:7" x14ac:dyDescent="0.2">
      <c r="A13237" t="str">
        <f t="shared" si="1114"/>
        <v>RPL28</v>
      </c>
      <c r="B13237" t="s">
        <v>245</v>
      </c>
      <c r="C13237">
        <v>55896900</v>
      </c>
      <c r="D13237" t="s">
        <v>3</v>
      </c>
      <c r="E13237">
        <v>23</v>
      </c>
      <c r="F13237" t="s">
        <v>15995</v>
      </c>
      <c r="G13237">
        <v>2.06543131969E-2</v>
      </c>
    </row>
    <row r="13238" spans="1:7" x14ac:dyDescent="0.2">
      <c r="A13238" t="str">
        <f t="shared" si="1114"/>
        <v>RPL28</v>
      </c>
      <c r="B13238" t="s">
        <v>245</v>
      </c>
      <c r="C13238">
        <v>55896757</v>
      </c>
      <c r="D13238" t="s">
        <v>3</v>
      </c>
      <c r="E13238">
        <v>23</v>
      </c>
      <c r="F13238" t="s">
        <v>15996</v>
      </c>
      <c r="G13238">
        <v>2.4652693224499998E-2</v>
      </c>
    </row>
    <row r="13239" spans="1:7" x14ac:dyDescent="0.2">
      <c r="A13239" t="str">
        <f t="shared" si="1114"/>
        <v>RPL28</v>
      </c>
      <c r="B13239" t="s">
        <v>245</v>
      </c>
      <c r="C13239">
        <v>55897367</v>
      </c>
      <c r="D13239" t="s">
        <v>3</v>
      </c>
      <c r="E13239">
        <v>24</v>
      </c>
      <c r="F13239" t="s">
        <v>15997</v>
      </c>
      <c r="G13239">
        <v>-2.34472221356E-2</v>
      </c>
    </row>
    <row r="13240" spans="1:7" x14ac:dyDescent="0.2">
      <c r="A13240" t="str">
        <f t="shared" si="1114"/>
        <v>RPL28</v>
      </c>
      <c r="B13240" t="s">
        <v>245</v>
      </c>
      <c r="C13240">
        <v>55897412</v>
      </c>
      <c r="D13240" t="s">
        <v>3</v>
      </c>
      <c r="E13240">
        <v>24</v>
      </c>
      <c r="F13240" t="s">
        <v>15998</v>
      </c>
      <c r="G13240">
        <v>6.6333716795399997E-2</v>
      </c>
    </row>
    <row r="13241" spans="1:7" x14ac:dyDescent="0.2">
      <c r="A13241" t="str">
        <f t="shared" si="1114"/>
        <v>RPL28</v>
      </c>
      <c r="B13241" t="s">
        <v>245</v>
      </c>
      <c r="C13241">
        <v>55897485</v>
      </c>
      <c r="D13241" t="s">
        <v>3</v>
      </c>
      <c r="E13241">
        <v>24</v>
      </c>
      <c r="F13241" t="s">
        <v>15999</v>
      </c>
      <c r="G13241">
        <v>0.436962573528</v>
      </c>
    </row>
    <row r="13242" spans="1:7" x14ac:dyDescent="0.2">
      <c r="A13242" t="str">
        <f t="shared" si="1114"/>
        <v>RPL28</v>
      </c>
      <c r="B13242" t="s">
        <v>245</v>
      </c>
      <c r="C13242">
        <v>55897298</v>
      </c>
      <c r="D13242" t="s">
        <v>3</v>
      </c>
      <c r="E13242">
        <v>24</v>
      </c>
      <c r="F13242" t="s">
        <v>16000</v>
      </c>
      <c r="G13242">
        <v>0.94981622399999999</v>
      </c>
    </row>
    <row r="13243" spans="1:7" x14ac:dyDescent="0.2">
      <c r="A13243" t="str">
        <f t="shared" si="1114"/>
        <v>RPL28</v>
      </c>
      <c r="B13243" t="s">
        <v>245</v>
      </c>
      <c r="C13243">
        <v>55897602</v>
      </c>
      <c r="D13243" t="s">
        <v>3</v>
      </c>
      <c r="E13243">
        <v>24</v>
      </c>
      <c r="F13243" t="s">
        <v>16001</v>
      </c>
      <c r="G13243">
        <v>1.4554448303300001E-2</v>
      </c>
    </row>
    <row r="13244" spans="1:7" x14ac:dyDescent="0.2">
      <c r="A13244" t="str">
        <f t="shared" ref="A13244:A13253" si="1115">"RPL29"</f>
        <v>RPL29</v>
      </c>
      <c r="B13244" t="s">
        <v>114</v>
      </c>
      <c r="C13244">
        <v>52029659</v>
      </c>
      <c r="D13244" t="s">
        <v>3</v>
      </c>
      <c r="E13244">
        <v>23</v>
      </c>
      <c r="F13244" t="s">
        <v>16002</v>
      </c>
      <c r="G13244">
        <v>0.172281944864</v>
      </c>
    </row>
    <row r="13245" spans="1:7" x14ac:dyDescent="0.2">
      <c r="A13245" t="str">
        <f t="shared" si="1115"/>
        <v>RPL29</v>
      </c>
      <c r="B13245" t="s">
        <v>114</v>
      </c>
      <c r="C13245">
        <v>52029750</v>
      </c>
      <c r="D13245" t="s">
        <v>3</v>
      </c>
      <c r="E13245">
        <v>23</v>
      </c>
      <c r="F13245" t="s">
        <v>16003</v>
      </c>
      <c r="G13245">
        <v>0.95334140840100001</v>
      </c>
    </row>
    <row r="13246" spans="1:7" x14ac:dyDescent="0.2">
      <c r="A13246" t="str">
        <f t="shared" si="1115"/>
        <v>RPL29</v>
      </c>
      <c r="B13246" t="s">
        <v>114</v>
      </c>
      <c r="C13246">
        <v>52029756</v>
      </c>
      <c r="D13246" t="s">
        <v>3</v>
      </c>
      <c r="E13246">
        <v>24</v>
      </c>
      <c r="F13246" t="s">
        <v>16004</v>
      </c>
      <c r="G13246">
        <v>0.174633444182</v>
      </c>
    </row>
    <row r="13247" spans="1:7" x14ac:dyDescent="0.2">
      <c r="A13247" t="str">
        <f t="shared" si="1115"/>
        <v>RPL29</v>
      </c>
      <c r="B13247" t="s">
        <v>114</v>
      </c>
      <c r="C13247">
        <v>52029793</v>
      </c>
      <c r="D13247" t="s">
        <v>3</v>
      </c>
      <c r="E13247">
        <v>24</v>
      </c>
      <c r="F13247" t="s">
        <v>16005</v>
      </c>
      <c r="G13247">
        <v>0.211483204462</v>
      </c>
    </row>
    <row r="13248" spans="1:7" x14ac:dyDescent="0.2">
      <c r="A13248" t="str">
        <f t="shared" si="1115"/>
        <v>RPL29</v>
      </c>
      <c r="B13248" t="s">
        <v>114</v>
      </c>
      <c r="C13248">
        <v>52029789</v>
      </c>
      <c r="D13248" t="s">
        <v>8</v>
      </c>
      <c r="E13248">
        <v>23</v>
      </c>
      <c r="F13248" t="s">
        <v>16006</v>
      </c>
      <c r="G13248">
        <v>0.58632080280300003</v>
      </c>
    </row>
    <row r="13249" spans="1:7" x14ac:dyDescent="0.2">
      <c r="A13249" t="str">
        <f t="shared" si="1115"/>
        <v>RPL29</v>
      </c>
      <c r="B13249" t="s">
        <v>114</v>
      </c>
      <c r="C13249">
        <v>52029843</v>
      </c>
      <c r="D13249" t="s">
        <v>8</v>
      </c>
      <c r="E13249">
        <v>22</v>
      </c>
      <c r="F13249" t="s">
        <v>16007</v>
      </c>
      <c r="G13249">
        <v>1.0492619464199999</v>
      </c>
    </row>
    <row r="13250" spans="1:7" x14ac:dyDescent="0.2">
      <c r="A13250" t="str">
        <f t="shared" si="1115"/>
        <v>RPL29</v>
      </c>
      <c r="B13250" t="s">
        <v>114</v>
      </c>
      <c r="C13250">
        <v>52029849</v>
      </c>
      <c r="D13250" t="s">
        <v>8</v>
      </c>
      <c r="E13250">
        <v>21</v>
      </c>
      <c r="F13250" t="s">
        <v>16008</v>
      </c>
      <c r="G13250">
        <v>0.65800004985799998</v>
      </c>
    </row>
    <row r="13251" spans="1:7" x14ac:dyDescent="0.2">
      <c r="A13251" t="str">
        <f t="shared" si="1115"/>
        <v>RPL29</v>
      </c>
      <c r="B13251" t="s">
        <v>114</v>
      </c>
      <c r="C13251">
        <v>52029860</v>
      </c>
      <c r="D13251" t="s">
        <v>8</v>
      </c>
      <c r="E13251">
        <v>23</v>
      </c>
      <c r="F13251" t="s">
        <v>16009</v>
      </c>
      <c r="G13251">
        <v>0.99739664517899995</v>
      </c>
    </row>
    <row r="13252" spans="1:7" x14ac:dyDescent="0.2">
      <c r="A13252" t="str">
        <f t="shared" si="1115"/>
        <v>RPL29</v>
      </c>
      <c r="B13252" t="s">
        <v>114</v>
      </c>
      <c r="C13252">
        <v>52029696</v>
      </c>
      <c r="D13252" t="s">
        <v>3</v>
      </c>
      <c r="E13252">
        <v>24</v>
      </c>
      <c r="F13252" t="s">
        <v>16010</v>
      </c>
      <c r="G13252">
        <v>0.15137253936200001</v>
      </c>
    </row>
    <row r="13253" spans="1:7" x14ac:dyDescent="0.2">
      <c r="A13253" t="str">
        <f t="shared" si="1115"/>
        <v>RPL29</v>
      </c>
      <c r="B13253" t="s">
        <v>114</v>
      </c>
      <c r="C13253">
        <v>52029722</v>
      </c>
      <c r="D13253" t="s">
        <v>3</v>
      </c>
      <c r="E13253">
        <v>25</v>
      </c>
      <c r="F13253" t="s">
        <v>16011</v>
      </c>
      <c r="G13253">
        <v>0.25813912010500001</v>
      </c>
    </row>
    <row r="13254" spans="1:7" x14ac:dyDescent="0.2">
      <c r="A13254" t="str">
        <f t="shared" ref="A13254:A13269" si="1116">"RPL3"</f>
        <v>RPL3</v>
      </c>
      <c r="B13254" t="s">
        <v>193</v>
      </c>
      <c r="C13254">
        <v>39715730</v>
      </c>
      <c r="D13254" t="s">
        <v>3</v>
      </c>
      <c r="E13254">
        <v>23</v>
      </c>
      <c r="F13254" t="s">
        <v>16012</v>
      </c>
      <c r="G13254">
        <v>0.28641389211500001</v>
      </c>
    </row>
    <row r="13255" spans="1:7" x14ac:dyDescent="0.2">
      <c r="A13255" t="str">
        <f t="shared" si="1116"/>
        <v>RPL3</v>
      </c>
      <c r="B13255" t="s">
        <v>193</v>
      </c>
      <c r="C13255">
        <v>39715629</v>
      </c>
      <c r="D13255" t="s">
        <v>3</v>
      </c>
      <c r="E13255">
        <v>22</v>
      </c>
      <c r="F13255" t="s">
        <v>16013</v>
      </c>
      <c r="G13255">
        <v>0.83284185024400004</v>
      </c>
    </row>
    <row r="13256" spans="1:7" x14ac:dyDescent="0.2">
      <c r="A13256" t="str">
        <f t="shared" si="1116"/>
        <v>RPL3</v>
      </c>
      <c r="B13256" t="s">
        <v>193</v>
      </c>
      <c r="C13256">
        <v>39715672</v>
      </c>
      <c r="D13256" t="s">
        <v>3</v>
      </c>
      <c r="E13256">
        <v>24</v>
      </c>
      <c r="F13256" t="s">
        <v>16014</v>
      </c>
      <c r="G13256">
        <v>-9.3005314599500007E-3</v>
      </c>
    </row>
    <row r="13257" spans="1:7" x14ac:dyDescent="0.2">
      <c r="A13257" t="str">
        <f t="shared" si="1116"/>
        <v>RPL3</v>
      </c>
      <c r="B13257" t="s">
        <v>193</v>
      </c>
      <c r="C13257">
        <v>39715645</v>
      </c>
      <c r="D13257" t="s">
        <v>8</v>
      </c>
      <c r="E13257">
        <v>24</v>
      </c>
      <c r="F13257" t="s">
        <v>16015</v>
      </c>
      <c r="G13257">
        <v>1.1741667897599999E-3</v>
      </c>
    </row>
    <row r="13258" spans="1:7" x14ac:dyDescent="0.2">
      <c r="A13258" t="str">
        <f t="shared" si="1116"/>
        <v>RPL3</v>
      </c>
      <c r="B13258" t="s">
        <v>193</v>
      </c>
      <c r="C13258">
        <v>39715583</v>
      </c>
      <c r="D13258" t="s">
        <v>3</v>
      </c>
      <c r="E13258">
        <v>24</v>
      </c>
      <c r="F13258" t="s">
        <v>16016</v>
      </c>
      <c r="G13258">
        <v>0.66437751234099995</v>
      </c>
    </row>
    <row r="13259" spans="1:7" x14ac:dyDescent="0.2">
      <c r="A13259" t="str">
        <f t="shared" si="1116"/>
        <v>RPL3</v>
      </c>
      <c r="B13259" t="s">
        <v>193</v>
      </c>
      <c r="C13259">
        <v>39715825</v>
      </c>
      <c r="D13259" t="s">
        <v>8</v>
      </c>
      <c r="E13259">
        <v>24</v>
      </c>
      <c r="F13259" t="s">
        <v>16017</v>
      </c>
      <c r="G13259">
        <v>-1.1651378803599999E-2</v>
      </c>
    </row>
    <row r="13260" spans="1:7" x14ac:dyDescent="0.2">
      <c r="A13260" t="str">
        <f t="shared" si="1116"/>
        <v>RPL3</v>
      </c>
      <c r="B13260" t="s">
        <v>193</v>
      </c>
      <c r="C13260">
        <v>39715628</v>
      </c>
      <c r="D13260" t="s">
        <v>8</v>
      </c>
      <c r="E13260">
        <v>24</v>
      </c>
      <c r="F13260" t="s">
        <v>16018</v>
      </c>
      <c r="G13260">
        <v>0.45224562412300001</v>
      </c>
    </row>
    <row r="13261" spans="1:7" x14ac:dyDescent="0.2">
      <c r="A13261" t="str">
        <f t="shared" si="1116"/>
        <v>RPL3</v>
      </c>
      <c r="B13261" t="s">
        <v>193</v>
      </c>
      <c r="C13261">
        <v>39715565</v>
      </c>
      <c r="D13261" t="s">
        <v>8</v>
      </c>
      <c r="E13261">
        <v>22</v>
      </c>
      <c r="F13261" t="s">
        <v>16019</v>
      </c>
      <c r="G13261">
        <v>1.05782895518</v>
      </c>
    </row>
    <row r="13262" spans="1:7" x14ac:dyDescent="0.2">
      <c r="A13262" t="str">
        <f t="shared" si="1116"/>
        <v>RPL3</v>
      </c>
      <c r="B13262" t="s">
        <v>193</v>
      </c>
      <c r="C13262">
        <v>39715531</v>
      </c>
      <c r="D13262" t="s">
        <v>8</v>
      </c>
      <c r="E13262">
        <v>24</v>
      </c>
      <c r="F13262" t="s">
        <v>16020</v>
      </c>
      <c r="G13262">
        <v>0.71616233808499996</v>
      </c>
    </row>
    <row r="13263" spans="1:7" x14ac:dyDescent="0.2">
      <c r="A13263" t="str">
        <f t="shared" si="1116"/>
        <v>RPL3</v>
      </c>
      <c r="B13263" t="s">
        <v>193</v>
      </c>
      <c r="C13263">
        <v>39715762</v>
      </c>
      <c r="D13263" t="s">
        <v>3</v>
      </c>
      <c r="E13263">
        <v>24</v>
      </c>
      <c r="F13263" t="s">
        <v>16021</v>
      </c>
      <c r="G13263">
        <v>0.106977027084</v>
      </c>
    </row>
    <row r="13264" spans="1:7" x14ac:dyDescent="0.2">
      <c r="A13264" t="str">
        <f t="shared" si="1116"/>
        <v>RPL3</v>
      </c>
      <c r="B13264" t="s">
        <v>193</v>
      </c>
      <c r="C13264">
        <v>39715737</v>
      </c>
      <c r="D13264" t="s">
        <v>3</v>
      </c>
      <c r="E13264">
        <v>24</v>
      </c>
      <c r="F13264" t="s">
        <v>16022</v>
      </c>
      <c r="G13264">
        <v>-4.7675510270700001E-2</v>
      </c>
    </row>
    <row r="13265" spans="1:7" x14ac:dyDescent="0.2">
      <c r="A13265" t="str">
        <f t="shared" si="1116"/>
        <v>RPL3</v>
      </c>
      <c r="B13265" t="s">
        <v>193</v>
      </c>
      <c r="C13265">
        <v>39715615</v>
      </c>
      <c r="D13265" t="s">
        <v>3</v>
      </c>
      <c r="E13265">
        <v>23</v>
      </c>
      <c r="F13265" t="s">
        <v>16023</v>
      </c>
      <c r="G13265">
        <v>1.1030639955599999</v>
      </c>
    </row>
    <row r="13266" spans="1:7" x14ac:dyDescent="0.2">
      <c r="A13266" t="str">
        <f t="shared" si="1116"/>
        <v>RPL3</v>
      </c>
      <c r="B13266" t="s">
        <v>193</v>
      </c>
      <c r="C13266">
        <v>39715490</v>
      </c>
      <c r="D13266" t="s">
        <v>3</v>
      </c>
      <c r="E13266">
        <v>23</v>
      </c>
      <c r="F13266" t="s">
        <v>16024</v>
      </c>
      <c r="G13266">
        <v>1.24836757957E-2</v>
      </c>
    </row>
    <row r="13267" spans="1:7" x14ac:dyDescent="0.2">
      <c r="A13267" t="str">
        <f t="shared" si="1116"/>
        <v>RPL3</v>
      </c>
      <c r="B13267" t="s">
        <v>193</v>
      </c>
      <c r="C13267">
        <v>39715637</v>
      </c>
      <c r="D13267" t="s">
        <v>3</v>
      </c>
      <c r="E13267">
        <v>24</v>
      </c>
      <c r="F13267" t="s">
        <v>16025</v>
      </c>
      <c r="G13267">
        <v>0.60236268190800002</v>
      </c>
    </row>
    <row r="13268" spans="1:7" x14ac:dyDescent="0.2">
      <c r="A13268" t="str">
        <f t="shared" si="1116"/>
        <v>RPL3</v>
      </c>
      <c r="B13268" t="s">
        <v>193</v>
      </c>
      <c r="C13268">
        <v>39715619</v>
      </c>
      <c r="D13268" t="s">
        <v>3</v>
      </c>
      <c r="E13268">
        <v>24</v>
      </c>
      <c r="F13268" t="s">
        <v>16026</v>
      </c>
      <c r="G13268">
        <v>0.83910704925900004</v>
      </c>
    </row>
    <row r="13269" spans="1:7" x14ac:dyDescent="0.2">
      <c r="A13269" t="str">
        <f t="shared" si="1116"/>
        <v>RPL3</v>
      </c>
      <c r="B13269" t="s">
        <v>193</v>
      </c>
      <c r="C13269">
        <v>39715677</v>
      </c>
      <c r="D13269" t="s">
        <v>3</v>
      </c>
      <c r="E13269">
        <v>24</v>
      </c>
      <c r="F13269" t="s">
        <v>16027</v>
      </c>
      <c r="G13269">
        <v>9.0398915651799996E-4</v>
      </c>
    </row>
    <row r="13270" spans="1:7" x14ac:dyDescent="0.2">
      <c r="A13270" t="str">
        <f t="shared" ref="A13270:A13280" si="1117">"RPL30"</f>
        <v>RPL30</v>
      </c>
      <c r="B13270" t="s">
        <v>1491</v>
      </c>
      <c r="C13270">
        <v>99057534</v>
      </c>
      <c r="D13270" t="s">
        <v>3</v>
      </c>
      <c r="E13270">
        <v>23</v>
      </c>
      <c r="F13270" t="s">
        <v>16028</v>
      </c>
      <c r="G13270">
        <v>1.2467264528199999</v>
      </c>
    </row>
    <row r="13271" spans="1:7" x14ac:dyDescent="0.2">
      <c r="A13271" t="str">
        <f t="shared" si="1117"/>
        <v>RPL30</v>
      </c>
      <c r="B13271" t="s">
        <v>1491</v>
      </c>
      <c r="C13271">
        <v>99057521</v>
      </c>
      <c r="D13271" t="s">
        <v>3</v>
      </c>
      <c r="E13271">
        <v>24</v>
      </c>
      <c r="F13271" t="s">
        <v>16029</v>
      </c>
      <c r="G13271">
        <v>9.0664049884799994E-2</v>
      </c>
    </row>
    <row r="13272" spans="1:7" x14ac:dyDescent="0.2">
      <c r="A13272" t="str">
        <f t="shared" si="1117"/>
        <v>RPL30</v>
      </c>
      <c r="B13272" t="s">
        <v>1491</v>
      </c>
      <c r="C13272">
        <v>99057598</v>
      </c>
      <c r="D13272" t="s">
        <v>3</v>
      </c>
      <c r="E13272">
        <v>25</v>
      </c>
      <c r="F13272" t="s">
        <v>16030</v>
      </c>
      <c r="G13272">
        <v>0.278847922079</v>
      </c>
    </row>
    <row r="13273" spans="1:7" x14ac:dyDescent="0.2">
      <c r="A13273" t="str">
        <f t="shared" si="1117"/>
        <v>RPL30</v>
      </c>
      <c r="B13273" t="s">
        <v>1491</v>
      </c>
      <c r="C13273">
        <v>99057555</v>
      </c>
      <c r="D13273" t="s">
        <v>3</v>
      </c>
      <c r="E13273">
        <v>23</v>
      </c>
      <c r="F13273" t="s">
        <v>16031</v>
      </c>
      <c r="G13273">
        <v>4.4281973396699996E-3</v>
      </c>
    </row>
    <row r="13274" spans="1:7" x14ac:dyDescent="0.2">
      <c r="A13274" t="str">
        <f t="shared" si="1117"/>
        <v>RPL30</v>
      </c>
      <c r="B13274" t="s">
        <v>1491</v>
      </c>
      <c r="C13274">
        <v>99057620</v>
      </c>
      <c r="D13274" t="s">
        <v>3</v>
      </c>
      <c r="E13274">
        <v>25</v>
      </c>
      <c r="F13274" t="s">
        <v>16032</v>
      </c>
      <c r="G13274">
        <v>-1.12317553495E-2</v>
      </c>
    </row>
    <row r="13275" spans="1:7" x14ac:dyDescent="0.2">
      <c r="A13275" t="str">
        <f t="shared" si="1117"/>
        <v>RPL30</v>
      </c>
      <c r="B13275" t="s">
        <v>1491</v>
      </c>
      <c r="C13275">
        <v>99057564</v>
      </c>
      <c r="D13275" t="s">
        <v>3</v>
      </c>
      <c r="E13275">
        <v>25</v>
      </c>
      <c r="F13275" t="s">
        <v>16033</v>
      </c>
      <c r="G13275">
        <v>0.90705691230999996</v>
      </c>
    </row>
    <row r="13276" spans="1:7" x14ac:dyDescent="0.2">
      <c r="A13276" t="str">
        <f t="shared" si="1117"/>
        <v>RPL30</v>
      </c>
      <c r="B13276" t="s">
        <v>1491</v>
      </c>
      <c r="C13276">
        <v>99057723</v>
      </c>
      <c r="D13276" t="s">
        <v>8</v>
      </c>
      <c r="E13276">
        <v>21</v>
      </c>
      <c r="F13276" t="s">
        <v>16034</v>
      </c>
      <c r="G13276">
        <v>0.47540125212000001</v>
      </c>
    </row>
    <row r="13277" spans="1:7" x14ac:dyDescent="0.2">
      <c r="A13277" t="str">
        <f t="shared" si="1117"/>
        <v>RPL30</v>
      </c>
      <c r="B13277" t="s">
        <v>1491</v>
      </c>
      <c r="C13277">
        <v>99057661</v>
      </c>
      <c r="D13277" t="s">
        <v>8</v>
      </c>
      <c r="E13277">
        <v>23</v>
      </c>
      <c r="F13277" t="s">
        <v>16035</v>
      </c>
      <c r="G13277">
        <v>7.6353555426100003E-3</v>
      </c>
    </row>
    <row r="13278" spans="1:7" x14ac:dyDescent="0.2">
      <c r="A13278" t="str">
        <f t="shared" si="1117"/>
        <v>RPL30</v>
      </c>
      <c r="B13278" t="s">
        <v>1491</v>
      </c>
      <c r="C13278">
        <v>99057710</v>
      </c>
      <c r="D13278" t="s">
        <v>3</v>
      </c>
      <c r="E13278">
        <v>23</v>
      </c>
      <c r="F13278" t="s">
        <v>16036</v>
      </c>
      <c r="G13278">
        <v>0.84621663486999998</v>
      </c>
    </row>
    <row r="13279" spans="1:7" x14ac:dyDescent="0.2">
      <c r="A13279" t="str">
        <f t="shared" si="1117"/>
        <v>RPL30</v>
      </c>
      <c r="B13279" t="s">
        <v>1491</v>
      </c>
      <c r="C13279">
        <v>99057664</v>
      </c>
      <c r="D13279" t="s">
        <v>3</v>
      </c>
      <c r="E13279">
        <v>24</v>
      </c>
      <c r="F13279" t="s">
        <v>16037</v>
      </c>
      <c r="G13279">
        <v>-1.6006452479599999E-3</v>
      </c>
    </row>
    <row r="13280" spans="1:7" x14ac:dyDescent="0.2">
      <c r="A13280" t="str">
        <f t="shared" si="1117"/>
        <v>RPL30</v>
      </c>
      <c r="B13280" t="s">
        <v>1491</v>
      </c>
      <c r="C13280">
        <v>99057695</v>
      </c>
      <c r="D13280" t="s">
        <v>3</v>
      </c>
      <c r="E13280">
        <v>23</v>
      </c>
      <c r="F13280" t="s">
        <v>16038</v>
      </c>
      <c r="G13280">
        <v>0.32183533210100002</v>
      </c>
    </row>
    <row r="13281" spans="1:7" x14ac:dyDescent="0.2">
      <c r="A13281" t="str">
        <f t="shared" ref="A13281:A13308" si="1118">"RPL31"</f>
        <v>RPL31</v>
      </c>
      <c r="B13281" t="s">
        <v>161</v>
      </c>
      <c r="C13281">
        <v>101618240</v>
      </c>
      <c r="D13281" t="s">
        <v>3</v>
      </c>
      <c r="E13281">
        <v>23</v>
      </c>
      <c r="F13281" t="s">
        <v>16039</v>
      </c>
      <c r="G13281">
        <v>9.8176948589900004E-2</v>
      </c>
    </row>
    <row r="13282" spans="1:7" x14ac:dyDescent="0.2">
      <c r="A13282" t="str">
        <f t="shared" si="1118"/>
        <v>RPL31</v>
      </c>
      <c r="B13282" t="s">
        <v>161</v>
      </c>
      <c r="C13282">
        <v>101618227</v>
      </c>
      <c r="D13282" t="s">
        <v>3</v>
      </c>
      <c r="E13282">
        <v>23</v>
      </c>
      <c r="F13282" t="s">
        <v>16040</v>
      </c>
      <c r="G13282">
        <v>5.35481640467E-2</v>
      </c>
    </row>
    <row r="13283" spans="1:7" x14ac:dyDescent="0.2">
      <c r="A13283" t="str">
        <f t="shared" si="1118"/>
        <v>RPL31</v>
      </c>
      <c r="B13283" t="s">
        <v>161</v>
      </c>
      <c r="C13283">
        <v>101618787</v>
      </c>
      <c r="D13283" t="s">
        <v>8</v>
      </c>
      <c r="E13283">
        <v>23</v>
      </c>
      <c r="F13283" t="s">
        <v>16041</v>
      </c>
      <c r="G13283">
        <v>1.0002082186000001</v>
      </c>
    </row>
    <row r="13284" spans="1:7" x14ac:dyDescent="0.2">
      <c r="A13284" t="str">
        <f t="shared" si="1118"/>
        <v>RPL31</v>
      </c>
      <c r="B13284" t="s">
        <v>161</v>
      </c>
      <c r="C13284">
        <v>101619024</v>
      </c>
      <c r="D13284" t="s">
        <v>8</v>
      </c>
      <c r="E13284">
        <v>23</v>
      </c>
      <c r="F13284" t="s">
        <v>16042</v>
      </c>
      <c r="G13284">
        <v>0.52541416369899996</v>
      </c>
    </row>
    <row r="13285" spans="1:7" x14ac:dyDescent="0.2">
      <c r="A13285" t="str">
        <f t="shared" si="1118"/>
        <v>RPL31</v>
      </c>
      <c r="B13285" t="s">
        <v>161</v>
      </c>
      <c r="C13285">
        <v>101618268</v>
      </c>
      <c r="D13285" t="s">
        <v>3</v>
      </c>
      <c r="E13285">
        <v>24</v>
      </c>
      <c r="F13285" t="s">
        <v>16043</v>
      </c>
      <c r="G13285">
        <v>0.20598287049299999</v>
      </c>
    </row>
    <row r="13286" spans="1:7" x14ac:dyDescent="0.2">
      <c r="A13286" t="str">
        <f t="shared" si="1118"/>
        <v>RPL31</v>
      </c>
      <c r="B13286" t="s">
        <v>161</v>
      </c>
      <c r="C13286">
        <v>101618314</v>
      </c>
      <c r="D13286" t="s">
        <v>3</v>
      </c>
      <c r="E13286">
        <v>24</v>
      </c>
      <c r="F13286" t="s">
        <v>16044</v>
      </c>
      <c r="G13286">
        <v>0.13740843210799999</v>
      </c>
    </row>
    <row r="13287" spans="1:7" x14ac:dyDescent="0.2">
      <c r="A13287" t="str">
        <f t="shared" si="1118"/>
        <v>RPL31</v>
      </c>
      <c r="B13287" t="s">
        <v>161</v>
      </c>
      <c r="C13287">
        <v>101618319</v>
      </c>
      <c r="D13287" t="s">
        <v>3</v>
      </c>
      <c r="E13287">
        <v>22</v>
      </c>
      <c r="F13287" t="s">
        <v>16045</v>
      </c>
      <c r="G13287">
        <v>-3.3028243901099999E-2</v>
      </c>
    </row>
    <row r="13288" spans="1:7" x14ac:dyDescent="0.2">
      <c r="A13288" t="str">
        <f t="shared" si="1118"/>
        <v>RPL31</v>
      </c>
      <c r="B13288" t="s">
        <v>161</v>
      </c>
      <c r="C13288">
        <v>101618364</v>
      </c>
      <c r="D13288" t="s">
        <v>3</v>
      </c>
      <c r="E13288">
        <v>24</v>
      </c>
      <c r="F13288" t="s">
        <v>16046</v>
      </c>
      <c r="G13288">
        <v>6.5926379296600002E-2</v>
      </c>
    </row>
    <row r="13289" spans="1:7" x14ac:dyDescent="0.2">
      <c r="A13289" t="str">
        <f t="shared" si="1118"/>
        <v>RPL31</v>
      </c>
      <c r="B13289" t="s">
        <v>161</v>
      </c>
      <c r="C13289">
        <v>101618379</v>
      </c>
      <c r="D13289" t="s">
        <v>3</v>
      </c>
      <c r="E13289">
        <v>24</v>
      </c>
      <c r="F13289" t="s">
        <v>16047</v>
      </c>
      <c r="G13289">
        <v>-1.3337330042899999E-3</v>
      </c>
    </row>
    <row r="13290" spans="1:7" x14ac:dyDescent="0.2">
      <c r="A13290" t="str">
        <f t="shared" si="1118"/>
        <v>RPL31</v>
      </c>
      <c r="B13290" t="s">
        <v>161</v>
      </c>
      <c r="C13290">
        <v>101618386</v>
      </c>
      <c r="D13290" t="s">
        <v>3</v>
      </c>
      <c r="E13290">
        <v>23</v>
      </c>
      <c r="F13290" t="s">
        <v>16048</v>
      </c>
      <c r="G13290">
        <v>0.33564213021700001</v>
      </c>
    </row>
    <row r="13291" spans="1:7" x14ac:dyDescent="0.2">
      <c r="A13291" t="str">
        <f t="shared" si="1118"/>
        <v>RPL31</v>
      </c>
      <c r="B13291" t="s">
        <v>161</v>
      </c>
      <c r="C13291">
        <v>101618849</v>
      </c>
      <c r="D13291" t="s">
        <v>3</v>
      </c>
      <c r="E13291">
        <v>24</v>
      </c>
      <c r="F13291" t="s">
        <v>16049</v>
      </c>
      <c r="G13291">
        <v>-9.8494249214800007E-3</v>
      </c>
    </row>
    <row r="13292" spans="1:7" x14ac:dyDescent="0.2">
      <c r="A13292" t="str">
        <f t="shared" si="1118"/>
        <v>RPL31</v>
      </c>
      <c r="B13292" t="s">
        <v>161</v>
      </c>
      <c r="C13292">
        <v>101618980</v>
      </c>
      <c r="D13292" t="s">
        <v>3</v>
      </c>
      <c r="E13292">
        <v>24</v>
      </c>
      <c r="F13292" t="s">
        <v>16050</v>
      </c>
      <c r="G13292">
        <v>0.62759629811200002</v>
      </c>
    </row>
    <row r="13293" spans="1:7" x14ac:dyDescent="0.2">
      <c r="A13293" t="str">
        <f t="shared" si="1118"/>
        <v>RPL31</v>
      </c>
      <c r="B13293" t="s">
        <v>161</v>
      </c>
      <c r="C13293">
        <v>101618168</v>
      </c>
      <c r="D13293" t="s">
        <v>8</v>
      </c>
      <c r="E13293">
        <v>24</v>
      </c>
      <c r="F13293" t="s">
        <v>16051</v>
      </c>
      <c r="G13293">
        <v>5.3405902604099997E-2</v>
      </c>
    </row>
    <row r="13294" spans="1:7" x14ac:dyDescent="0.2">
      <c r="A13294" t="str">
        <f t="shared" si="1118"/>
        <v>RPL31</v>
      </c>
      <c r="B13294" t="s">
        <v>161</v>
      </c>
      <c r="C13294">
        <v>101618275</v>
      </c>
      <c r="D13294" t="s">
        <v>8</v>
      </c>
      <c r="E13294">
        <v>23</v>
      </c>
      <c r="F13294" t="s">
        <v>16052</v>
      </c>
      <c r="G13294">
        <v>0.135357353451</v>
      </c>
    </row>
    <row r="13295" spans="1:7" x14ac:dyDescent="0.2">
      <c r="A13295" t="str">
        <f t="shared" si="1118"/>
        <v>RPL31</v>
      </c>
      <c r="B13295" t="s">
        <v>161</v>
      </c>
      <c r="C13295">
        <v>101619031</v>
      </c>
      <c r="D13295" t="s">
        <v>8</v>
      </c>
      <c r="E13295">
        <v>24</v>
      </c>
      <c r="F13295" t="s">
        <v>16053</v>
      </c>
      <c r="G13295">
        <v>0.181138390476</v>
      </c>
    </row>
    <row r="13296" spans="1:7" x14ac:dyDescent="0.2">
      <c r="A13296" t="str">
        <f t="shared" si="1118"/>
        <v>RPL31</v>
      </c>
      <c r="B13296" t="s">
        <v>161</v>
      </c>
      <c r="C13296">
        <v>101618348</v>
      </c>
      <c r="D13296" t="s">
        <v>8</v>
      </c>
      <c r="E13296">
        <v>23</v>
      </c>
      <c r="F13296" t="s">
        <v>16054</v>
      </c>
      <c r="G13296">
        <v>0.14996524465800001</v>
      </c>
    </row>
    <row r="13297" spans="1:7" x14ac:dyDescent="0.2">
      <c r="A13297" t="str">
        <f t="shared" si="1118"/>
        <v>RPL31</v>
      </c>
      <c r="B13297" t="s">
        <v>161</v>
      </c>
      <c r="C13297">
        <v>101618831</v>
      </c>
      <c r="D13297" t="s">
        <v>8</v>
      </c>
      <c r="E13297">
        <v>24</v>
      </c>
      <c r="F13297" t="s">
        <v>16055</v>
      </c>
      <c r="G13297">
        <v>0.22108798991600001</v>
      </c>
    </row>
    <row r="13298" spans="1:7" x14ac:dyDescent="0.2">
      <c r="A13298" t="str">
        <f t="shared" si="1118"/>
        <v>RPL31</v>
      </c>
      <c r="B13298" t="s">
        <v>161</v>
      </c>
      <c r="C13298">
        <v>101618890</v>
      </c>
      <c r="D13298" t="s">
        <v>8</v>
      </c>
      <c r="E13298">
        <v>24</v>
      </c>
      <c r="F13298" t="s">
        <v>16056</v>
      </c>
      <c r="G13298">
        <v>3.6134784923100002E-2</v>
      </c>
    </row>
    <row r="13299" spans="1:7" x14ac:dyDescent="0.2">
      <c r="A13299" t="str">
        <f t="shared" si="1118"/>
        <v>RPL31</v>
      </c>
      <c r="B13299" t="s">
        <v>161</v>
      </c>
      <c r="C13299">
        <v>101618974</v>
      </c>
      <c r="D13299" t="s">
        <v>8</v>
      </c>
      <c r="E13299">
        <v>24</v>
      </c>
      <c r="F13299" t="s">
        <v>16057</v>
      </c>
      <c r="G13299">
        <v>3.71370179632E-2</v>
      </c>
    </row>
    <row r="13300" spans="1:7" x14ac:dyDescent="0.2">
      <c r="A13300" t="str">
        <f t="shared" si="1118"/>
        <v>RPL31</v>
      </c>
      <c r="B13300" t="s">
        <v>161</v>
      </c>
      <c r="C13300">
        <v>101618983</v>
      </c>
      <c r="D13300" t="s">
        <v>8</v>
      </c>
      <c r="E13300">
        <v>23</v>
      </c>
      <c r="F13300" t="s">
        <v>16058</v>
      </c>
      <c r="G13300">
        <v>0.31872756030900001</v>
      </c>
    </row>
    <row r="13301" spans="1:7" x14ac:dyDescent="0.2">
      <c r="A13301" t="str">
        <f t="shared" si="1118"/>
        <v>RPL31</v>
      </c>
      <c r="B13301" t="s">
        <v>161</v>
      </c>
      <c r="C13301">
        <v>101618991</v>
      </c>
      <c r="D13301" t="s">
        <v>8</v>
      </c>
      <c r="E13301">
        <v>23</v>
      </c>
      <c r="F13301" t="s">
        <v>16059</v>
      </c>
      <c r="G13301">
        <v>0.27994633282100001</v>
      </c>
    </row>
    <row r="13302" spans="1:7" x14ac:dyDescent="0.2">
      <c r="A13302" t="str">
        <f t="shared" si="1118"/>
        <v>RPL31</v>
      </c>
      <c r="B13302" t="s">
        <v>161</v>
      </c>
      <c r="C13302">
        <v>101619032</v>
      </c>
      <c r="D13302" t="s">
        <v>8</v>
      </c>
      <c r="E13302">
        <v>24</v>
      </c>
      <c r="F13302" t="s">
        <v>16060</v>
      </c>
      <c r="G13302">
        <v>1.1809178134</v>
      </c>
    </row>
    <row r="13303" spans="1:7" x14ac:dyDescent="0.2">
      <c r="A13303" t="str">
        <f t="shared" si="1118"/>
        <v>RPL31</v>
      </c>
      <c r="B13303" t="s">
        <v>161</v>
      </c>
      <c r="C13303">
        <v>101618308</v>
      </c>
      <c r="D13303" t="s">
        <v>3</v>
      </c>
      <c r="E13303">
        <v>23</v>
      </c>
      <c r="F13303" t="s">
        <v>16061</v>
      </c>
      <c r="G13303">
        <v>2.5562036509700001E-2</v>
      </c>
    </row>
    <row r="13304" spans="1:7" x14ac:dyDescent="0.2">
      <c r="A13304" t="str">
        <f t="shared" si="1118"/>
        <v>RPL31</v>
      </c>
      <c r="B13304" t="s">
        <v>161</v>
      </c>
      <c r="C13304">
        <v>101618375</v>
      </c>
      <c r="D13304" t="s">
        <v>3</v>
      </c>
      <c r="E13304">
        <v>24</v>
      </c>
      <c r="F13304" t="s">
        <v>16062</v>
      </c>
      <c r="G13304">
        <v>-1.4847907555099999E-2</v>
      </c>
    </row>
    <row r="13305" spans="1:7" x14ac:dyDescent="0.2">
      <c r="A13305" t="str">
        <f t="shared" si="1118"/>
        <v>RPL31</v>
      </c>
      <c r="B13305" t="s">
        <v>161</v>
      </c>
      <c r="C13305">
        <v>101618881</v>
      </c>
      <c r="D13305" t="s">
        <v>3</v>
      </c>
      <c r="E13305">
        <v>24</v>
      </c>
      <c r="F13305" t="s">
        <v>16063</v>
      </c>
      <c r="G13305">
        <v>0.111348176677</v>
      </c>
    </row>
    <row r="13306" spans="1:7" x14ac:dyDescent="0.2">
      <c r="A13306" t="str">
        <f t="shared" si="1118"/>
        <v>RPL31</v>
      </c>
      <c r="B13306" t="s">
        <v>161</v>
      </c>
      <c r="C13306">
        <v>101618800</v>
      </c>
      <c r="D13306" t="s">
        <v>8</v>
      </c>
      <c r="E13306">
        <v>24</v>
      </c>
      <c r="F13306" t="s">
        <v>16064</v>
      </c>
      <c r="G13306">
        <v>0.23254184797899999</v>
      </c>
    </row>
    <row r="13307" spans="1:7" x14ac:dyDescent="0.2">
      <c r="A13307" t="str">
        <f t="shared" si="1118"/>
        <v>RPL31</v>
      </c>
      <c r="B13307" t="s">
        <v>161</v>
      </c>
      <c r="C13307">
        <v>101618370</v>
      </c>
      <c r="D13307" t="s">
        <v>8</v>
      </c>
      <c r="E13307">
        <v>23</v>
      </c>
      <c r="F13307" t="s">
        <v>16065</v>
      </c>
      <c r="G13307">
        <v>2.1803978391200001E-2</v>
      </c>
    </row>
    <row r="13308" spans="1:7" x14ac:dyDescent="0.2">
      <c r="A13308" t="str">
        <f t="shared" si="1118"/>
        <v>RPL31</v>
      </c>
      <c r="B13308" t="s">
        <v>161</v>
      </c>
      <c r="C13308">
        <v>101618959</v>
      </c>
      <c r="D13308" t="s">
        <v>8</v>
      </c>
      <c r="E13308">
        <v>24</v>
      </c>
      <c r="F13308" t="s">
        <v>16066</v>
      </c>
      <c r="G13308">
        <v>0.81887396800400003</v>
      </c>
    </row>
    <row r="13309" spans="1:7" x14ac:dyDescent="0.2">
      <c r="A13309" t="str">
        <f t="shared" ref="A13309:A13319" si="1119">"RPL32"</f>
        <v>RPL32</v>
      </c>
      <c r="B13309" t="s">
        <v>114</v>
      </c>
      <c r="C13309">
        <v>12882840</v>
      </c>
      <c r="D13309" t="s">
        <v>8</v>
      </c>
      <c r="E13309">
        <v>24</v>
      </c>
      <c r="F13309" t="s">
        <v>16067</v>
      </c>
      <c r="G13309">
        <v>1.09579399001</v>
      </c>
    </row>
    <row r="13310" spans="1:7" x14ac:dyDescent="0.2">
      <c r="A13310" t="str">
        <f t="shared" si="1119"/>
        <v>RPL32</v>
      </c>
      <c r="B13310" t="s">
        <v>114</v>
      </c>
      <c r="C13310">
        <v>12882999</v>
      </c>
      <c r="D13310" t="s">
        <v>8</v>
      </c>
      <c r="E13310">
        <v>22</v>
      </c>
      <c r="F13310" t="s">
        <v>16068</v>
      </c>
      <c r="G13310">
        <v>0.78771511132000005</v>
      </c>
    </row>
    <row r="13311" spans="1:7" x14ac:dyDescent="0.2">
      <c r="A13311" t="str">
        <f t="shared" si="1119"/>
        <v>RPL32</v>
      </c>
      <c r="B13311" t="s">
        <v>114</v>
      </c>
      <c r="C13311">
        <v>12882936</v>
      </c>
      <c r="D13311" t="s">
        <v>8</v>
      </c>
      <c r="E13311">
        <v>23</v>
      </c>
      <c r="F13311" t="s">
        <v>16069</v>
      </c>
      <c r="G13311">
        <v>0.939537560933</v>
      </c>
    </row>
    <row r="13312" spans="1:7" x14ac:dyDescent="0.2">
      <c r="A13312" t="str">
        <f t="shared" si="1119"/>
        <v>RPL32</v>
      </c>
      <c r="B13312" t="s">
        <v>114</v>
      </c>
      <c r="C13312">
        <v>12882942</v>
      </c>
      <c r="D13312" t="s">
        <v>8</v>
      </c>
      <c r="E13312">
        <v>23</v>
      </c>
      <c r="F13312" t="s">
        <v>16070</v>
      </c>
      <c r="G13312">
        <v>0.58107603557300003</v>
      </c>
    </row>
    <row r="13313" spans="1:7" x14ac:dyDescent="0.2">
      <c r="A13313" t="str">
        <f t="shared" si="1119"/>
        <v>RPL32</v>
      </c>
      <c r="B13313" t="s">
        <v>114</v>
      </c>
      <c r="C13313">
        <v>12882868</v>
      </c>
      <c r="D13313" t="s">
        <v>3</v>
      </c>
      <c r="E13313">
        <v>24</v>
      </c>
      <c r="F13313" t="s">
        <v>16071</v>
      </c>
      <c r="G13313">
        <v>2.5776918103899999E-2</v>
      </c>
    </row>
    <row r="13314" spans="1:7" x14ac:dyDescent="0.2">
      <c r="A13314" t="str">
        <f t="shared" si="1119"/>
        <v>RPL32</v>
      </c>
      <c r="B13314" t="s">
        <v>114</v>
      </c>
      <c r="C13314">
        <v>12882942</v>
      </c>
      <c r="D13314" t="s">
        <v>8</v>
      </c>
      <c r="E13314">
        <v>24</v>
      </c>
      <c r="F13314" t="s">
        <v>16072</v>
      </c>
      <c r="G13314">
        <v>0.55276435123599998</v>
      </c>
    </row>
    <row r="13315" spans="1:7" x14ac:dyDescent="0.2">
      <c r="A13315" t="str">
        <f t="shared" si="1119"/>
        <v>RPL32</v>
      </c>
      <c r="B13315" t="s">
        <v>114</v>
      </c>
      <c r="C13315">
        <v>12882828</v>
      </c>
      <c r="D13315" t="s">
        <v>3</v>
      </c>
      <c r="E13315">
        <v>24</v>
      </c>
      <c r="F13315" t="s">
        <v>16073</v>
      </c>
      <c r="G13315">
        <v>0.56703033212800003</v>
      </c>
    </row>
    <row r="13316" spans="1:7" x14ac:dyDescent="0.2">
      <c r="A13316" t="str">
        <f t="shared" si="1119"/>
        <v>RPL32</v>
      </c>
      <c r="B13316" t="s">
        <v>114</v>
      </c>
      <c r="C13316">
        <v>12883061</v>
      </c>
      <c r="D13316" t="s">
        <v>8</v>
      </c>
      <c r="E13316">
        <v>23</v>
      </c>
      <c r="F13316" t="s">
        <v>16074</v>
      </c>
      <c r="G13316">
        <v>0.96466844905600002</v>
      </c>
    </row>
    <row r="13317" spans="1:7" x14ac:dyDescent="0.2">
      <c r="A13317" t="str">
        <f t="shared" si="1119"/>
        <v>RPL32</v>
      </c>
      <c r="B13317" t="s">
        <v>114</v>
      </c>
      <c r="C13317">
        <v>12882920</v>
      </c>
      <c r="D13317" t="s">
        <v>8</v>
      </c>
      <c r="E13317">
        <v>24</v>
      </c>
      <c r="F13317" t="s">
        <v>16075</v>
      </c>
      <c r="G13317">
        <v>0.29451026343300002</v>
      </c>
    </row>
    <row r="13318" spans="1:7" x14ac:dyDescent="0.2">
      <c r="A13318" t="str">
        <f t="shared" si="1119"/>
        <v>RPL32</v>
      </c>
      <c r="B13318" t="s">
        <v>114</v>
      </c>
      <c r="C13318">
        <v>12882955</v>
      </c>
      <c r="D13318" t="s">
        <v>3</v>
      </c>
      <c r="E13318">
        <v>23</v>
      </c>
      <c r="F13318" t="s">
        <v>16076</v>
      </c>
      <c r="G13318">
        <v>1.5631801679900002E-2</v>
      </c>
    </row>
    <row r="13319" spans="1:7" x14ac:dyDescent="0.2">
      <c r="A13319" t="str">
        <f t="shared" si="1119"/>
        <v>RPL32</v>
      </c>
      <c r="B13319" t="s">
        <v>114</v>
      </c>
      <c r="C13319">
        <v>12882969</v>
      </c>
      <c r="D13319" t="s">
        <v>8</v>
      </c>
      <c r="E13319">
        <v>22</v>
      </c>
      <c r="F13319" t="s">
        <v>16077</v>
      </c>
      <c r="G13319">
        <v>0.52458012784899999</v>
      </c>
    </row>
    <row r="13320" spans="1:7" x14ac:dyDescent="0.2">
      <c r="A13320" t="str">
        <f t="shared" ref="A13320:A13330" si="1120">"RPL34"</f>
        <v>RPL34</v>
      </c>
      <c r="B13320" t="s">
        <v>24</v>
      </c>
      <c r="C13320">
        <v>109541949</v>
      </c>
      <c r="D13320" t="s">
        <v>3</v>
      </c>
      <c r="E13320">
        <v>23</v>
      </c>
      <c r="F13320" t="s">
        <v>16078</v>
      </c>
      <c r="G13320">
        <v>0.74011338040800001</v>
      </c>
    </row>
    <row r="13321" spans="1:7" x14ac:dyDescent="0.2">
      <c r="A13321" t="str">
        <f t="shared" si="1120"/>
        <v>RPL34</v>
      </c>
      <c r="B13321" t="s">
        <v>24</v>
      </c>
      <c r="C13321">
        <v>109541923</v>
      </c>
      <c r="D13321" t="s">
        <v>8</v>
      </c>
      <c r="E13321">
        <v>24</v>
      </c>
      <c r="F13321" t="s">
        <v>16079</v>
      </c>
      <c r="G13321">
        <v>4.8692267963499999E-2</v>
      </c>
    </row>
    <row r="13322" spans="1:7" x14ac:dyDescent="0.2">
      <c r="A13322" t="str">
        <f t="shared" si="1120"/>
        <v>RPL34</v>
      </c>
      <c r="B13322" t="s">
        <v>24</v>
      </c>
      <c r="C13322">
        <v>109541955</v>
      </c>
      <c r="D13322" t="s">
        <v>3</v>
      </c>
      <c r="E13322">
        <v>24</v>
      </c>
      <c r="F13322" t="s">
        <v>16080</v>
      </c>
      <c r="G13322">
        <v>0.98721350123600005</v>
      </c>
    </row>
    <row r="13323" spans="1:7" x14ac:dyDescent="0.2">
      <c r="A13323" t="str">
        <f t="shared" si="1120"/>
        <v>RPL34</v>
      </c>
      <c r="B13323" t="s">
        <v>24</v>
      </c>
      <c r="C13323">
        <v>109541975</v>
      </c>
      <c r="D13323" t="s">
        <v>3</v>
      </c>
      <c r="E13323">
        <v>23</v>
      </c>
      <c r="F13323" t="s">
        <v>16081</v>
      </c>
      <c r="G13323">
        <v>0.75330012248900002</v>
      </c>
    </row>
    <row r="13324" spans="1:7" x14ac:dyDescent="0.2">
      <c r="A13324" t="str">
        <f t="shared" si="1120"/>
        <v>RPL34</v>
      </c>
      <c r="B13324" t="s">
        <v>24</v>
      </c>
      <c r="C13324">
        <v>109541997</v>
      </c>
      <c r="D13324" t="s">
        <v>3</v>
      </c>
      <c r="E13324">
        <v>25</v>
      </c>
      <c r="F13324" t="s">
        <v>16082</v>
      </c>
      <c r="G13324">
        <v>3.82977808401E-2</v>
      </c>
    </row>
    <row r="13325" spans="1:7" x14ac:dyDescent="0.2">
      <c r="A13325" t="str">
        <f t="shared" si="1120"/>
        <v>RPL34</v>
      </c>
      <c r="B13325" t="s">
        <v>24</v>
      </c>
      <c r="C13325">
        <v>109541885</v>
      </c>
      <c r="D13325" t="s">
        <v>8</v>
      </c>
      <c r="E13325">
        <v>24</v>
      </c>
      <c r="F13325" t="s">
        <v>16083</v>
      </c>
      <c r="G13325">
        <v>0.32210698805600002</v>
      </c>
    </row>
    <row r="13326" spans="1:7" x14ac:dyDescent="0.2">
      <c r="A13326" t="str">
        <f t="shared" si="1120"/>
        <v>RPL34</v>
      </c>
      <c r="B13326" t="s">
        <v>24</v>
      </c>
      <c r="C13326">
        <v>109542013</v>
      </c>
      <c r="D13326" t="s">
        <v>8</v>
      </c>
      <c r="E13326">
        <v>22</v>
      </c>
      <c r="F13326" t="s">
        <v>16084</v>
      </c>
      <c r="G13326">
        <v>1.6718758025099999E-2</v>
      </c>
    </row>
    <row r="13327" spans="1:7" x14ac:dyDescent="0.2">
      <c r="A13327" t="str">
        <f t="shared" si="1120"/>
        <v>RPL34</v>
      </c>
      <c r="B13327" t="s">
        <v>24</v>
      </c>
      <c r="C13327">
        <v>109541807</v>
      </c>
      <c r="D13327" t="s">
        <v>3</v>
      </c>
      <c r="E13327">
        <v>23</v>
      </c>
      <c r="F13327" t="s">
        <v>16085</v>
      </c>
      <c r="G13327">
        <v>1.2594863762799999</v>
      </c>
    </row>
    <row r="13328" spans="1:7" x14ac:dyDescent="0.2">
      <c r="A13328" t="str">
        <f t="shared" si="1120"/>
        <v>RPL34</v>
      </c>
      <c r="B13328" t="s">
        <v>24</v>
      </c>
      <c r="C13328">
        <v>109541796</v>
      </c>
      <c r="D13328" t="s">
        <v>3</v>
      </c>
      <c r="E13328">
        <v>24</v>
      </c>
      <c r="F13328" t="s">
        <v>16086</v>
      </c>
      <c r="G13328">
        <v>0.22897185166699999</v>
      </c>
    </row>
    <row r="13329" spans="1:7" x14ac:dyDescent="0.2">
      <c r="A13329" t="str">
        <f t="shared" si="1120"/>
        <v>RPL34</v>
      </c>
      <c r="B13329" t="s">
        <v>24</v>
      </c>
      <c r="C13329">
        <v>109541892</v>
      </c>
      <c r="D13329" t="s">
        <v>8</v>
      </c>
      <c r="E13329">
        <v>25</v>
      </c>
      <c r="F13329" t="s">
        <v>16087</v>
      </c>
      <c r="G13329">
        <v>0.137636568052</v>
      </c>
    </row>
    <row r="13330" spans="1:7" x14ac:dyDescent="0.2">
      <c r="A13330" t="str">
        <f t="shared" si="1120"/>
        <v>RPL34</v>
      </c>
      <c r="B13330" t="s">
        <v>24</v>
      </c>
      <c r="C13330">
        <v>109541975</v>
      </c>
      <c r="D13330" t="s">
        <v>3</v>
      </c>
      <c r="E13330">
        <v>24</v>
      </c>
      <c r="F13330" t="s">
        <v>16088</v>
      </c>
      <c r="G13330">
        <v>0.62564335401500004</v>
      </c>
    </row>
    <row r="13331" spans="1:7" x14ac:dyDescent="0.2">
      <c r="A13331" t="str">
        <f t="shared" ref="A13331:A13340" si="1121">"RPL35"</f>
        <v>RPL35</v>
      </c>
      <c r="B13331" t="s">
        <v>15</v>
      </c>
      <c r="C13331">
        <v>127624271</v>
      </c>
      <c r="D13331" t="s">
        <v>8</v>
      </c>
      <c r="E13331">
        <v>24</v>
      </c>
      <c r="F13331" t="s">
        <v>16089</v>
      </c>
      <c r="G13331">
        <v>4.7562653603099997E-2</v>
      </c>
    </row>
    <row r="13332" spans="1:7" x14ac:dyDescent="0.2">
      <c r="A13332" t="str">
        <f t="shared" si="1121"/>
        <v>RPL35</v>
      </c>
      <c r="B13332" t="s">
        <v>15</v>
      </c>
      <c r="C13332">
        <v>127624248</v>
      </c>
      <c r="D13332" t="s">
        <v>8</v>
      </c>
      <c r="E13332">
        <v>24</v>
      </c>
      <c r="F13332" t="s">
        <v>16090</v>
      </c>
      <c r="G13332">
        <v>9.2277605810799995E-2</v>
      </c>
    </row>
    <row r="13333" spans="1:7" x14ac:dyDescent="0.2">
      <c r="A13333" t="str">
        <f t="shared" si="1121"/>
        <v>RPL35</v>
      </c>
      <c r="B13333" t="s">
        <v>15</v>
      </c>
      <c r="C13333">
        <v>127624236</v>
      </c>
      <c r="D13333" t="s">
        <v>8</v>
      </c>
      <c r="E13333">
        <v>24</v>
      </c>
      <c r="F13333" t="s">
        <v>16091</v>
      </c>
      <c r="G13333">
        <v>-3.2915392689799997E-2</v>
      </c>
    </row>
    <row r="13334" spans="1:7" x14ac:dyDescent="0.2">
      <c r="A13334" t="str">
        <f t="shared" si="1121"/>
        <v>RPL35</v>
      </c>
      <c r="B13334" t="s">
        <v>15</v>
      </c>
      <c r="C13334">
        <v>127624165</v>
      </c>
      <c r="D13334" t="s">
        <v>8</v>
      </c>
      <c r="E13334">
        <v>22</v>
      </c>
      <c r="F13334" t="s">
        <v>16092</v>
      </c>
      <c r="G13334">
        <v>1.3638135770099999</v>
      </c>
    </row>
    <row r="13335" spans="1:7" x14ac:dyDescent="0.2">
      <c r="A13335" t="str">
        <f t="shared" si="1121"/>
        <v>RPL35</v>
      </c>
      <c r="B13335" t="s">
        <v>15</v>
      </c>
      <c r="C13335">
        <v>127624097</v>
      </c>
      <c r="D13335" t="s">
        <v>8</v>
      </c>
      <c r="E13335">
        <v>24</v>
      </c>
      <c r="F13335" t="s">
        <v>16093</v>
      </c>
      <c r="G13335">
        <v>0.52913304681899997</v>
      </c>
    </row>
    <row r="13336" spans="1:7" x14ac:dyDescent="0.2">
      <c r="A13336" t="str">
        <f t="shared" si="1121"/>
        <v>RPL35</v>
      </c>
      <c r="B13336" t="s">
        <v>15</v>
      </c>
      <c r="C13336">
        <v>127624054</v>
      </c>
      <c r="D13336" t="s">
        <v>8</v>
      </c>
      <c r="E13336">
        <v>24</v>
      </c>
      <c r="F13336" t="s">
        <v>16094</v>
      </c>
      <c r="G13336">
        <v>0.65592857288799999</v>
      </c>
    </row>
    <row r="13337" spans="1:7" x14ac:dyDescent="0.2">
      <c r="A13337" t="str">
        <f t="shared" si="1121"/>
        <v>RPL35</v>
      </c>
      <c r="B13337" t="s">
        <v>15</v>
      </c>
      <c r="C13337">
        <v>127624006</v>
      </c>
      <c r="D13337" t="s">
        <v>8</v>
      </c>
      <c r="E13337">
        <v>24</v>
      </c>
      <c r="F13337" t="s">
        <v>16095</v>
      </c>
      <c r="G13337">
        <v>0.98025785010099997</v>
      </c>
    </row>
    <row r="13338" spans="1:7" x14ac:dyDescent="0.2">
      <c r="A13338" t="str">
        <f t="shared" si="1121"/>
        <v>RPL35</v>
      </c>
      <c r="B13338" t="s">
        <v>15</v>
      </c>
      <c r="C13338">
        <v>127624253</v>
      </c>
      <c r="D13338" t="s">
        <v>3</v>
      </c>
      <c r="E13338">
        <v>24</v>
      </c>
      <c r="F13338" t="s">
        <v>16096</v>
      </c>
      <c r="G13338">
        <v>0.40431270346800002</v>
      </c>
    </row>
    <row r="13339" spans="1:7" x14ac:dyDescent="0.2">
      <c r="A13339" t="str">
        <f t="shared" si="1121"/>
        <v>RPL35</v>
      </c>
      <c r="B13339" t="s">
        <v>15</v>
      </c>
      <c r="C13339">
        <v>127624134</v>
      </c>
      <c r="D13339" t="s">
        <v>3</v>
      </c>
      <c r="E13339">
        <v>24</v>
      </c>
      <c r="F13339" t="s">
        <v>16097</v>
      </c>
      <c r="G13339">
        <v>4.3468407381800002E-2</v>
      </c>
    </row>
    <row r="13340" spans="1:7" x14ac:dyDescent="0.2">
      <c r="A13340" t="str">
        <f t="shared" si="1121"/>
        <v>RPL35</v>
      </c>
      <c r="B13340" t="s">
        <v>15</v>
      </c>
      <c r="C13340">
        <v>127624060</v>
      </c>
      <c r="D13340" t="s">
        <v>3</v>
      </c>
      <c r="E13340">
        <v>23</v>
      </c>
      <c r="F13340" t="s">
        <v>16098</v>
      </c>
      <c r="G13340">
        <v>0.60239405862600004</v>
      </c>
    </row>
    <row r="13341" spans="1:7" x14ac:dyDescent="0.2">
      <c r="A13341" t="str">
        <f t="shared" ref="A13341:A13352" si="1122">"RPL35A"</f>
        <v>RPL35A</v>
      </c>
      <c r="B13341" t="s">
        <v>114</v>
      </c>
      <c r="C13341">
        <v>197677315</v>
      </c>
      <c r="D13341" t="s">
        <v>8</v>
      </c>
      <c r="E13341">
        <v>23</v>
      </c>
      <c r="F13341" t="s">
        <v>16099</v>
      </c>
      <c r="G13341">
        <v>0.413521586823</v>
      </c>
    </row>
    <row r="13342" spans="1:7" x14ac:dyDescent="0.2">
      <c r="A13342" t="str">
        <f t="shared" si="1122"/>
        <v>RPL35A</v>
      </c>
      <c r="B13342" t="s">
        <v>114</v>
      </c>
      <c r="C13342">
        <v>197677180</v>
      </c>
      <c r="D13342" t="s">
        <v>8</v>
      </c>
      <c r="E13342">
        <v>23</v>
      </c>
      <c r="F13342" t="s">
        <v>16100</v>
      </c>
      <c r="G13342">
        <v>1.0609500885300001</v>
      </c>
    </row>
    <row r="13343" spans="1:7" x14ac:dyDescent="0.2">
      <c r="A13343" t="str">
        <f t="shared" si="1122"/>
        <v>RPL35A</v>
      </c>
      <c r="B13343" t="s">
        <v>114</v>
      </c>
      <c r="C13343">
        <v>197677047</v>
      </c>
      <c r="D13343" t="s">
        <v>8</v>
      </c>
      <c r="E13343">
        <v>24</v>
      </c>
      <c r="F13343" t="s">
        <v>16101</v>
      </c>
      <c r="G13343">
        <v>1.26120299586E-2</v>
      </c>
    </row>
    <row r="13344" spans="1:7" x14ac:dyDescent="0.2">
      <c r="A13344" t="str">
        <f t="shared" si="1122"/>
        <v>RPL35A</v>
      </c>
      <c r="B13344" t="s">
        <v>114</v>
      </c>
      <c r="C13344">
        <v>197677039</v>
      </c>
      <c r="D13344" t="s">
        <v>8</v>
      </c>
      <c r="E13344">
        <v>26</v>
      </c>
      <c r="F13344" t="s">
        <v>16102</v>
      </c>
      <c r="G13344">
        <v>9.1014252984600003E-2</v>
      </c>
    </row>
    <row r="13345" spans="1:7" x14ac:dyDescent="0.2">
      <c r="A13345" t="str">
        <f t="shared" si="1122"/>
        <v>RPL35A</v>
      </c>
      <c r="B13345" t="s">
        <v>114</v>
      </c>
      <c r="C13345">
        <v>197676988</v>
      </c>
      <c r="D13345" t="s">
        <v>8</v>
      </c>
      <c r="E13345">
        <v>24</v>
      </c>
      <c r="F13345" t="s">
        <v>16103</v>
      </c>
      <c r="G13345">
        <v>-5.0055780821599997E-2</v>
      </c>
    </row>
    <row r="13346" spans="1:7" x14ac:dyDescent="0.2">
      <c r="A13346" t="str">
        <f t="shared" si="1122"/>
        <v>RPL35A</v>
      </c>
      <c r="B13346" t="s">
        <v>114</v>
      </c>
      <c r="C13346">
        <v>197677031</v>
      </c>
      <c r="D13346" t="s">
        <v>3</v>
      </c>
      <c r="E13346">
        <v>24</v>
      </c>
      <c r="F13346" t="s">
        <v>16104</v>
      </c>
      <c r="G13346">
        <v>1.29292937073</v>
      </c>
    </row>
    <row r="13347" spans="1:7" x14ac:dyDescent="0.2">
      <c r="A13347" t="str">
        <f t="shared" si="1122"/>
        <v>RPL35A</v>
      </c>
      <c r="B13347" t="s">
        <v>114</v>
      </c>
      <c r="C13347">
        <v>197677132</v>
      </c>
      <c r="D13347" t="s">
        <v>3</v>
      </c>
      <c r="E13347">
        <v>23</v>
      </c>
      <c r="F13347" t="s">
        <v>16105</v>
      </c>
      <c r="G13347">
        <v>0.64612054073199998</v>
      </c>
    </row>
    <row r="13348" spans="1:7" x14ac:dyDescent="0.2">
      <c r="A13348" t="str">
        <f t="shared" si="1122"/>
        <v>RPL35A</v>
      </c>
      <c r="B13348" t="s">
        <v>114</v>
      </c>
      <c r="C13348">
        <v>197677083</v>
      </c>
      <c r="D13348" t="s">
        <v>3</v>
      </c>
      <c r="E13348">
        <v>26</v>
      </c>
      <c r="F13348" t="s">
        <v>16106</v>
      </c>
      <c r="G13348">
        <v>6.7319284719099995E-2</v>
      </c>
    </row>
    <row r="13349" spans="1:7" x14ac:dyDescent="0.2">
      <c r="A13349" t="str">
        <f t="shared" si="1122"/>
        <v>RPL35A</v>
      </c>
      <c r="B13349" t="s">
        <v>114</v>
      </c>
      <c r="C13349">
        <v>197677059</v>
      </c>
      <c r="D13349" t="s">
        <v>3</v>
      </c>
      <c r="E13349">
        <v>25</v>
      </c>
      <c r="F13349" t="s">
        <v>16107</v>
      </c>
      <c r="G13349">
        <v>2.64121619066E-2</v>
      </c>
    </row>
    <row r="13350" spans="1:7" x14ac:dyDescent="0.2">
      <c r="A13350" t="str">
        <f t="shared" si="1122"/>
        <v>RPL35A</v>
      </c>
      <c r="B13350" t="s">
        <v>114</v>
      </c>
      <c r="C13350">
        <v>197677040</v>
      </c>
      <c r="D13350" t="s">
        <v>3</v>
      </c>
      <c r="E13350">
        <v>24</v>
      </c>
      <c r="F13350" t="s">
        <v>16108</v>
      </c>
      <c r="G13350">
        <v>0.29525500660100001</v>
      </c>
    </row>
    <row r="13351" spans="1:7" x14ac:dyDescent="0.2">
      <c r="A13351" t="str">
        <f t="shared" si="1122"/>
        <v>RPL35A</v>
      </c>
      <c r="B13351" t="s">
        <v>114</v>
      </c>
      <c r="C13351">
        <v>197676981</v>
      </c>
      <c r="D13351" t="s">
        <v>8</v>
      </c>
      <c r="E13351">
        <v>24</v>
      </c>
      <c r="F13351" t="s">
        <v>16109</v>
      </c>
      <c r="G13351">
        <v>2.4904360265500001E-2</v>
      </c>
    </row>
    <row r="13352" spans="1:7" x14ac:dyDescent="0.2">
      <c r="A13352" t="str">
        <f t="shared" si="1122"/>
        <v>RPL35A</v>
      </c>
      <c r="B13352" t="s">
        <v>114</v>
      </c>
      <c r="C13352">
        <v>197677053</v>
      </c>
      <c r="D13352" t="s">
        <v>3</v>
      </c>
      <c r="E13352">
        <v>24</v>
      </c>
      <c r="F13352" t="s">
        <v>16110</v>
      </c>
      <c r="G13352">
        <v>0.286570794781</v>
      </c>
    </row>
    <row r="13353" spans="1:7" x14ac:dyDescent="0.2">
      <c r="A13353" t="str">
        <f t="shared" ref="A13353:A13377" si="1123">"RPL36"</f>
        <v>RPL36</v>
      </c>
      <c r="B13353" t="s">
        <v>245</v>
      </c>
      <c r="C13353">
        <v>5690297</v>
      </c>
      <c r="D13353" t="s">
        <v>8</v>
      </c>
      <c r="E13353">
        <v>22</v>
      </c>
      <c r="F13353" t="s">
        <v>16111</v>
      </c>
      <c r="G13353">
        <v>0.98602153871200005</v>
      </c>
    </row>
    <row r="13354" spans="1:7" x14ac:dyDescent="0.2">
      <c r="A13354" t="str">
        <f t="shared" si="1123"/>
        <v>RPL36</v>
      </c>
      <c r="B13354" t="s">
        <v>245</v>
      </c>
      <c r="C13354">
        <v>5690452</v>
      </c>
      <c r="D13354" t="s">
        <v>8</v>
      </c>
      <c r="E13354">
        <v>24</v>
      </c>
      <c r="F13354" t="s">
        <v>16112</v>
      </c>
      <c r="G13354">
        <v>4.75989674697E-2</v>
      </c>
    </row>
    <row r="13355" spans="1:7" x14ac:dyDescent="0.2">
      <c r="A13355" t="str">
        <f t="shared" si="1123"/>
        <v>RPL36</v>
      </c>
      <c r="B13355" t="s">
        <v>245</v>
      </c>
      <c r="C13355">
        <v>5674922</v>
      </c>
      <c r="D13355" t="s">
        <v>3</v>
      </c>
      <c r="E13355">
        <v>25</v>
      </c>
      <c r="F13355" t="s">
        <v>16113</v>
      </c>
      <c r="G13355">
        <v>-5.1405472024600003E-2</v>
      </c>
    </row>
    <row r="13356" spans="1:7" x14ac:dyDescent="0.2">
      <c r="A13356" t="str">
        <f t="shared" si="1123"/>
        <v>RPL36</v>
      </c>
      <c r="B13356" t="s">
        <v>245</v>
      </c>
      <c r="C13356">
        <v>5674929</v>
      </c>
      <c r="D13356" t="s">
        <v>3</v>
      </c>
      <c r="E13356">
        <v>24</v>
      </c>
      <c r="F13356" t="s">
        <v>16114</v>
      </c>
      <c r="G13356">
        <v>2.8366155998899999E-3</v>
      </c>
    </row>
    <row r="13357" spans="1:7" x14ac:dyDescent="0.2">
      <c r="A13357" t="str">
        <f t="shared" si="1123"/>
        <v>RPL36</v>
      </c>
      <c r="B13357" t="s">
        <v>245</v>
      </c>
      <c r="C13357">
        <v>5675019</v>
      </c>
      <c r="D13357" t="s">
        <v>3</v>
      </c>
      <c r="E13357">
        <v>24</v>
      </c>
      <c r="F13357" t="s">
        <v>16115</v>
      </c>
      <c r="G13357">
        <v>3.5358798539000002E-3</v>
      </c>
    </row>
    <row r="13358" spans="1:7" x14ac:dyDescent="0.2">
      <c r="A13358" t="str">
        <f t="shared" si="1123"/>
        <v>RPL36</v>
      </c>
      <c r="B13358" t="s">
        <v>245</v>
      </c>
      <c r="C13358">
        <v>5681369</v>
      </c>
      <c r="D13358" t="s">
        <v>3</v>
      </c>
      <c r="E13358">
        <v>22</v>
      </c>
      <c r="F13358" t="s">
        <v>16116</v>
      </c>
      <c r="G13358">
        <v>2.71044745558E-2</v>
      </c>
    </row>
    <row r="13359" spans="1:7" x14ac:dyDescent="0.2">
      <c r="A13359" t="str">
        <f t="shared" si="1123"/>
        <v>RPL36</v>
      </c>
      <c r="B13359" t="s">
        <v>245</v>
      </c>
      <c r="C13359">
        <v>5681390</v>
      </c>
      <c r="D13359" t="s">
        <v>3</v>
      </c>
      <c r="E13359">
        <v>25</v>
      </c>
      <c r="F13359" t="s">
        <v>16117</v>
      </c>
      <c r="G13359">
        <v>3.0309076917300001E-2</v>
      </c>
    </row>
    <row r="13360" spans="1:7" x14ac:dyDescent="0.2">
      <c r="A13360" t="str">
        <f t="shared" si="1123"/>
        <v>RPL36</v>
      </c>
      <c r="B13360" t="s">
        <v>245</v>
      </c>
      <c r="C13360">
        <v>5681403</v>
      </c>
      <c r="D13360" t="s">
        <v>3</v>
      </c>
      <c r="E13360">
        <v>23</v>
      </c>
      <c r="F13360" t="s">
        <v>16118</v>
      </c>
      <c r="G13360">
        <v>2.2837669764299998E-3</v>
      </c>
    </row>
    <row r="13361" spans="1:7" x14ac:dyDescent="0.2">
      <c r="A13361" t="str">
        <f t="shared" si="1123"/>
        <v>RPL36</v>
      </c>
      <c r="B13361" t="s">
        <v>245</v>
      </c>
      <c r="C13361">
        <v>5681448</v>
      </c>
      <c r="D13361" t="s">
        <v>3</v>
      </c>
      <c r="E13361">
        <v>24</v>
      </c>
      <c r="F13361" t="s">
        <v>16119</v>
      </c>
      <c r="G13361">
        <v>-1.6650066334299999E-2</v>
      </c>
    </row>
    <row r="13362" spans="1:7" x14ac:dyDescent="0.2">
      <c r="A13362" t="str">
        <f t="shared" si="1123"/>
        <v>RPL36</v>
      </c>
      <c r="B13362" t="s">
        <v>245</v>
      </c>
      <c r="C13362">
        <v>5681457</v>
      </c>
      <c r="D13362" t="s">
        <v>3</v>
      </c>
      <c r="E13362">
        <v>24</v>
      </c>
      <c r="F13362" t="s">
        <v>16120</v>
      </c>
      <c r="G13362">
        <v>-1.51532456762E-2</v>
      </c>
    </row>
    <row r="13363" spans="1:7" x14ac:dyDescent="0.2">
      <c r="A13363" t="str">
        <f t="shared" si="1123"/>
        <v>RPL36</v>
      </c>
      <c r="B13363" t="s">
        <v>245</v>
      </c>
      <c r="C13363">
        <v>5690281</v>
      </c>
      <c r="D13363" t="s">
        <v>3</v>
      </c>
      <c r="E13363">
        <v>24</v>
      </c>
      <c r="F13363" t="s">
        <v>16121</v>
      </c>
      <c r="G13363">
        <v>0.94792029873899997</v>
      </c>
    </row>
    <row r="13364" spans="1:7" x14ac:dyDescent="0.2">
      <c r="A13364" t="str">
        <f t="shared" si="1123"/>
        <v>RPL36</v>
      </c>
      <c r="B13364" t="s">
        <v>245</v>
      </c>
      <c r="C13364">
        <v>5690349</v>
      </c>
      <c r="D13364" t="s">
        <v>3</v>
      </c>
      <c r="E13364">
        <v>24</v>
      </c>
      <c r="F13364" t="s">
        <v>16122</v>
      </c>
      <c r="G13364">
        <v>1.0660581625500001</v>
      </c>
    </row>
    <row r="13365" spans="1:7" x14ac:dyDescent="0.2">
      <c r="A13365" t="str">
        <f t="shared" si="1123"/>
        <v>RPL36</v>
      </c>
      <c r="B13365" t="s">
        <v>245</v>
      </c>
      <c r="C13365">
        <v>5690465</v>
      </c>
      <c r="D13365" t="s">
        <v>8</v>
      </c>
      <c r="E13365">
        <v>24</v>
      </c>
      <c r="F13365" t="s">
        <v>16123</v>
      </c>
      <c r="G13365">
        <v>4.3888746837200003E-2</v>
      </c>
    </row>
    <row r="13366" spans="1:7" x14ac:dyDescent="0.2">
      <c r="A13366" t="str">
        <f t="shared" si="1123"/>
        <v>RPL36</v>
      </c>
      <c r="B13366" t="s">
        <v>245</v>
      </c>
      <c r="C13366">
        <v>5690365</v>
      </c>
      <c r="D13366" t="s">
        <v>3</v>
      </c>
      <c r="E13366">
        <v>25</v>
      </c>
      <c r="F13366" t="s">
        <v>16124</v>
      </c>
      <c r="G13366">
        <v>0.52908791426699997</v>
      </c>
    </row>
    <row r="13367" spans="1:7" x14ac:dyDescent="0.2">
      <c r="A13367" t="str">
        <f t="shared" si="1123"/>
        <v>RPL36</v>
      </c>
      <c r="B13367" t="s">
        <v>245</v>
      </c>
      <c r="C13367">
        <v>5675008</v>
      </c>
      <c r="D13367" t="s">
        <v>8</v>
      </c>
      <c r="E13367">
        <v>24</v>
      </c>
      <c r="F13367" t="s">
        <v>16125</v>
      </c>
      <c r="G13367">
        <v>5.4848017520200002E-3</v>
      </c>
    </row>
    <row r="13368" spans="1:7" x14ac:dyDescent="0.2">
      <c r="A13368" t="str">
        <f t="shared" si="1123"/>
        <v>RPL36</v>
      </c>
      <c r="B13368" t="s">
        <v>245</v>
      </c>
      <c r="C13368">
        <v>5675030</v>
      </c>
      <c r="D13368" t="s">
        <v>8</v>
      </c>
      <c r="E13368">
        <v>24</v>
      </c>
      <c r="F13368" t="s">
        <v>16126</v>
      </c>
      <c r="G13368">
        <v>1.2667419084200001E-3</v>
      </c>
    </row>
    <row r="13369" spans="1:7" x14ac:dyDescent="0.2">
      <c r="A13369" t="str">
        <f t="shared" si="1123"/>
        <v>RPL36</v>
      </c>
      <c r="B13369" t="s">
        <v>245</v>
      </c>
      <c r="C13369">
        <v>5675035</v>
      </c>
      <c r="D13369" t="s">
        <v>8</v>
      </c>
      <c r="E13369">
        <v>23</v>
      </c>
      <c r="F13369" t="s">
        <v>16127</v>
      </c>
      <c r="G13369">
        <v>-1.5616362421E-2</v>
      </c>
    </row>
    <row r="13370" spans="1:7" x14ac:dyDescent="0.2">
      <c r="A13370" t="str">
        <f t="shared" si="1123"/>
        <v>RPL36</v>
      </c>
      <c r="B13370" t="s">
        <v>245</v>
      </c>
      <c r="C13370">
        <v>5675052</v>
      </c>
      <c r="D13370" t="s">
        <v>8</v>
      </c>
      <c r="E13370">
        <v>24</v>
      </c>
      <c r="F13370" t="s">
        <v>16128</v>
      </c>
      <c r="G13370">
        <v>-4.5325608266099998E-3</v>
      </c>
    </row>
    <row r="13371" spans="1:7" x14ac:dyDescent="0.2">
      <c r="A13371" t="str">
        <f t="shared" si="1123"/>
        <v>RPL36</v>
      </c>
      <c r="B13371" t="s">
        <v>245</v>
      </c>
      <c r="C13371">
        <v>5675057</v>
      </c>
      <c r="D13371" t="s">
        <v>8</v>
      </c>
      <c r="E13371">
        <v>24</v>
      </c>
      <c r="F13371" t="s">
        <v>16129</v>
      </c>
      <c r="G13371">
        <v>-1.0432973902000001E-2</v>
      </c>
    </row>
    <row r="13372" spans="1:7" x14ac:dyDescent="0.2">
      <c r="A13372" t="str">
        <f t="shared" si="1123"/>
        <v>RPL36</v>
      </c>
      <c r="B13372" t="s">
        <v>245</v>
      </c>
      <c r="C13372">
        <v>5675104</v>
      </c>
      <c r="D13372" t="s">
        <v>8</v>
      </c>
      <c r="E13372">
        <v>25</v>
      </c>
      <c r="F13372" t="s">
        <v>16130</v>
      </c>
      <c r="G13372">
        <v>6.0849293426999997E-2</v>
      </c>
    </row>
    <row r="13373" spans="1:7" x14ac:dyDescent="0.2">
      <c r="A13373" t="str">
        <f t="shared" si="1123"/>
        <v>RPL36</v>
      </c>
      <c r="B13373" t="s">
        <v>245</v>
      </c>
      <c r="C13373">
        <v>5681386</v>
      </c>
      <c r="D13373" t="s">
        <v>8</v>
      </c>
      <c r="E13373">
        <v>22</v>
      </c>
      <c r="F13373" t="s">
        <v>16131</v>
      </c>
      <c r="G13373">
        <v>8.8531883370800007E-3</v>
      </c>
    </row>
    <row r="13374" spans="1:7" x14ac:dyDescent="0.2">
      <c r="A13374" t="str">
        <f t="shared" si="1123"/>
        <v>RPL36</v>
      </c>
      <c r="B13374" t="s">
        <v>245</v>
      </c>
      <c r="C13374">
        <v>5690361</v>
      </c>
      <c r="D13374" t="s">
        <v>8</v>
      </c>
      <c r="E13374">
        <v>24</v>
      </c>
      <c r="F13374" t="s">
        <v>16132</v>
      </c>
      <c r="G13374">
        <v>0.33463173669500001</v>
      </c>
    </row>
    <row r="13375" spans="1:7" x14ac:dyDescent="0.2">
      <c r="A13375" t="str">
        <f t="shared" si="1123"/>
        <v>RPL36</v>
      </c>
      <c r="B13375" t="s">
        <v>245</v>
      </c>
      <c r="C13375">
        <v>5690400</v>
      </c>
      <c r="D13375" t="s">
        <v>8</v>
      </c>
      <c r="E13375">
        <v>24</v>
      </c>
      <c r="F13375" t="s">
        <v>16133</v>
      </c>
      <c r="G13375">
        <v>0.68004881328300004</v>
      </c>
    </row>
    <row r="13376" spans="1:7" x14ac:dyDescent="0.2">
      <c r="A13376" t="str">
        <f t="shared" si="1123"/>
        <v>RPL36</v>
      </c>
      <c r="B13376" t="s">
        <v>245</v>
      </c>
      <c r="C13376">
        <v>5690430</v>
      </c>
      <c r="D13376" t="s">
        <v>8</v>
      </c>
      <c r="E13376">
        <v>24</v>
      </c>
      <c r="F13376" t="s">
        <v>16134</v>
      </c>
      <c r="G13376">
        <v>-3.0874240191300001E-2</v>
      </c>
    </row>
    <row r="13377" spans="1:7" x14ac:dyDescent="0.2">
      <c r="A13377" t="str">
        <f t="shared" si="1123"/>
        <v>RPL36</v>
      </c>
      <c r="B13377" t="s">
        <v>245</v>
      </c>
      <c r="C13377">
        <v>5690460</v>
      </c>
      <c r="D13377" t="s">
        <v>3</v>
      </c>
      <c r="E13377">
        <v>23</v>
      </c>
      <c r="F13377" t="s">
        <v>16135</v>
      </c>
      <c r="G13377">
        <v>0.39743957511599998</v>
      </c>
    </row>
    <row r="13378" spans="1:7" x14ac:dyDescent="0.2">
      <c r="A13378" t="str">
        <f t="shared" ref="A13378:A13387" si="1124">"RPL36A"</f>
        <v>RPL36A</v>
      </c>
      <c r="B13378" t="s">
        <v>172</v>
      </c>
      <c r="C13378">
        <v>100646194</v>
      </c>
      <c r="D13378" t="s">
        <v>3</v>
      </c>
      <c r="E13378">
        <v>23</v>
      </c>
      <c r="F13378" t="s">
        <v>16136</v>
      </c>
      <c r="G13378">
        <v>0.225488052957</v>
      </c>
    </row>
    <row r="13379" spans="1:7" x14ac:dyDescent="0.2">
      <c r="A13379" t="str">
        <f t="shared" si="1124"/>
        <v>RPL36A</v>
      </c>
      <c r="B13379" t="s">
        <v>172</v>
      </c>
      <c r="C13379">
        <v>100645912</v>
      </c>
      <c r="D13379" t="s">
        <v>3</v>
      </c>
      <c r="E13379">
        <v>25</v>
      </c>
      <c r="F13379" t="s">
        <v>16137</v>
      </c>
      <c r="G13379">
        <v>0.60946820557799997</v>
      </c>
    </row>
    <row r="13380" spans="1:7" x14ac:dyDescent="0.2">
      <c r="A13380" t="str">
        <f t="shared" si="1124"/>
        <v>RPL36A</v>
      </c>
      <c r="B13380" t="s">
        <v>172</v>
      </c>
      <c r="C13380">
        <v>100645987</v>
      </c>
      <c r="D13380" t="s">
        <v>3</v>
      </c>
      <c r="E13380">
        <v>23</v>
      </c>
      <c r="F13380" t="s">
        <v>16138</v>
      </c>
      <c r="G13380">
        <v>0.85783340175300005</v>
      </c>
    </row>
    <row r="13381" spans="1:7" x14ac:dyDescent="0.2">
      <c r="A13381" t="str">
        <f t="shared" si="1124"/>
        <v>RPL36A</v>
      </c>
      <c r="B13381" t="s">
        <v>172</v>
      </c>
      <c r="C13381">
        <v>100646081</v>
      </c>
      <c r="D13381" t="s">
        <v>3</v>
      </c>
      <c r="E13381">
        <v>24</v>
      </c>
      <c r="F13381" t="s">
        <v>16139</v>
      </c>
      <c r="G13381">
        <v>0.62163150323899996</v>
      </c>
    </row>
    <row r="13382" spans="1:7" x14ac:dyDescent="0.2">
      <c r="A13382" t="str">
        <f t="shared" si="1124"/>
        <v>RPL36A</v>
      </c>
      <c r="B13382" t="s">
        <v>172</v>
      </c>
      <c r="C13382">
        <v>100645950</v>
      </c>
      <c r="D13382" t="s">
        <v>8</v>
      </c>
      <c r="E13382">
        <v>26</v>
      </c>
      <c r="F13382" t="s">
        <v>16140</v>
      </c>
      <c r="G13382">
        <v>0.117554908577</v>
      </c>
    </row>
    <row r="13383" spans="1:7" x14ac:dyDescent="0.2">
      <c r="A13383" t="str">
        <f t="shared" si="1124"/>
        <v>RPL36A</v>
      </c>
      <c r="B13383" t="s">
        <v>172</v>
      </c>
      <c r="C13383">
        <v>100646038</v>
      </c>
      <c r="D13383" t="s">
        <v>8</v>
      </c>
      <c r="E13383">
        <v>22</v>
      </c>
      <c r="F13383" t="s">
        <v>16141</v>
      </c>
      <c r="G13383">
        <v>1.4864053718000001</v>
      </c>
    </row>
    <row r="13384" spans="1:7" x14ac:dyDescent="0.2">
      <c r="A13384" t="str">
        <f t="shared" si="1124"/>
        <v>RPL36A</v>
      </c>
      <c r="B13384" t="s">
        <v>172</v>
      </c>
      <c r="C13384">
        <v>100646047</v>
      </c>
      <c r="D13384" t="s">
        <v>8</v>
      </c>
      <c r="E13384">
        <v>23</v>
      </c>
      <c r="F13384" t="s">
        <v>16142</v>
      </c>
      <c r="G13384">
        <v>0.65576122644699997</v>
      </c>
    </row>
    <row r="13385" spans="1:7" x14ac:dyDescent="0.2">
      <c r="A13385" t="str">
        <f t="shared" si="1124"/>
        <v>RPL36A</v>
      </c>
      <c r="B13385" t="s">
        <v>172</v>
      </c>
      <c r="C13385">
        <v>100646184</v>
      </c>
      <c r="D13385" t="s">
        <v>8</v>
      </c>
      <c r="E13385">
        <v>23</v>
      </c>
      <c r="F13385" t="s">
        <v>16143</v>
      </c>
      <c r="G13385">
        <v>0.26260217417100001</v>
      </c>
    </row>
    <row r="13386" spans="1:7" x14ac:dyDescent="0.2">
      <c r="A13386" t="str">
        <f t="shared" si="1124"/>
        <v>RPL36A</v>
      </c>
      <c r="B13386" t="s">
        <v>172</v>
      </c>
      <c r="C13386">
        <v>100645936</v>
      </c>
      <c r="D13386" t="s">
        <v>3</v>
      </c>
      <c r="E13386">
        <v>25</v>
      </c>
      <c r="F13386" t="s">
        <v>16144</v>
      </c>
      <c r="G13386">
        <v>0.42104211522899998</v>
      </c>
    </row>
    <row r="13387" spans="1:7" x14ac:dyDescent="0.2">
      <c r="A13387" t="str">
        <f t="shared" si="1124"/>
        <v>RPL36A</v>
      </c>
      <c r="B13387" t="s">
        <v>172</v>
      </c>
      <c r="C13387">
        <v>100645942</v>
      </c>
      <c r="D13387" t="s">
        <v>3</v>
      </c>
      <c r="E13387">
        <v>25</v>
      </c>
      <c r="F13387" t="s">
        <v>16145</v>
      </c>
      <c r="G13387">
        <v>0.39870026799699998</v>
      </c>
    </row>
    <row r="13388" spans="1:7" x14ac:dyDescent="0.2">
      <c r="A13388" t="str">
        <f t="shared" ref="A13388:A13397" si="1125">"RPL36A-HNRNPH2"</f>
        <v>RPL36A-HNRNPH2</v>
      </c>
      <c r="B13388" t="s">
        <v>172</v>
      </c>
      <c r="C13388">
        <v>100646270</v>
      </c>
      <c r="D13388" t="s">
        <v>8</v>
      </c>
      <c r="E13388">
        <v>27</v>
      </c>
      <c r="F13388" t="s">
        <v>16146</v>
      </c>
      <c r="G13388">
        <v>-6.6095993174900003E-3</v>
      </c>
    </row>
    <row r="13389" spans="1:7" x14ac:dyDescent="0.2">
      <c r="A13389" t="str">
        <f t="shared" si="1125"/>
        <v>RPL36A-HNRNPH2</v>
      </c>
      <c r="B13389" t="s">
        <v>172</v>
      </c>
      <c r="C13389">
        <v>100646253</v>
      </c>
      <c r="D13389" t="s">
        <v>8</v>
      </c>
      <c r="E13389">
        <v>26</v>
      </c>
      <c r="F13389" t="s">
        <v>16147</v>
      </c>
      <c r="G13389">
        <v>9.8107265375199995E-2</v>
      </c>
    </row>
    <row r="13390" spans="1:7" x14ac:dyDescent="0.2">
      <c r="A13390" t="str">
        <f t="shared" si="1125"/>
        <v>RPL36A-HNRNPH2</v>
      </c>
      <c r="B13390" t="s">
        <v>172</v>
      </c>
      <c r="C13390">
        <v>100646185</v>
      </c>
      <c r="D13390" t="s">
        <v>8</v>
      </c>
      <c r="E13390">
        <v>23</v>
      </c>
      <c r="F13390" t="s">
        <v>16148</v>
      </c>
      <c r="G13390">
        <v>1.06094038897</v>
      </c>
    </row>
    <row r="13391" spans="1:7" x14ac:dyDescent="0.2">
      <c r="A13391" t="str">
        <f t="shared" si="1125"/>
        <v>RPL36A-HNRNPH2</v>
      </c>
      <c r="B13391" t="s">
        <v>172</v>
      </c>
      <c r="C13391">
        <v>100646119</v>
      </c>
      <c r="D13391" t="s">
        <v>8</v>
      </c>
      <c r="E13391">
        <v>24</v>
      </c>
      <c r="F13391" t="s">
        <v>16149</v>
      </c>
      <c r="G13391">
        <v>0.31009210380500002</v>
      </c>
    </row>
    <row r="13392" spans="1:7" x14ac:dyDescent="0.2">
      <c r="A13392" t="str">
        <f t="shared" si="1125"/>
        <v>RPL36A-HNRNPH2</v>
      </c>
      <c r="B13392" t="s">
        <v>172</v>
      </c>
      <c r="C13392">
        <v>100646112</v>
      </c>
      <c r="D13392" t="s">
        <v>8</v>
      </c>
      <c r="E13392">
        <v>24</v>
      </c>
      <c r="F13392" t="s">
        <v>16150</v>
      </c>
      <c r="G13392">
        <v>0.303217497181</v>
      </c>
    </row>
    <row r="13393" spans="1:7" x14ac:dyDescent="0.2">
      <c r="A13393" t="str">
        <f t="shared" si="1125"/>
        <v>RPL36A-HNRNPH2</v>
      </c>
      <c r="B13393" t="s">
        <v>172</v>
      </c>
      <c r="C13393">
        <v>100646047</v>
      </c>
      <c r="D13393" t="s">
        <v>8</v>
      </c>
      <c r="E13393">
        <v>23</v>
      </c>
      <c r="F13393" t="s">
        <v>16142</v>
      </c>
      <c r="G13393">
        <v>0.73548950914099998</v>
      </c>
    </row>
    <row r="13394" spans="1:7" x14ac:dyDescent="0.2">
      <c r="A13394" t="str">
        <f t="shared" si="1125"/>
        <v>RPL36A-HNRNPH2</v>
      </c>
      <c r="B13394" t="s">
        <v>172</v>
      </c>
      <c r="C13394">
        <v>100646233</v>
      </c>
      <c r="D13394" t="s">
        <v>3</v>
      </c>
      <c r="E13394">
        <v>23</v>
      </c>
      <c r="F13394" t="s">
        <v>16151</v>
      </c>
      <c r="G13394">
        <v>0.71951933346999997</v>
      </c>
    </row>
    <row r="13395" spans="1:7" x14ac:dyDescent="0.2">
      <c r="A13395" t="str">
        <f t="shared" si="1125"/>
        <v>RPL36A-HNRNPH2</v>
      </c>
      <c r="B13395" t="s">
        <v>172</v>
      </c>
      <c r="C13395">
        <v>100646083</v>
      </c>
      <c r="D13395" t="s">
        <v>3</v>
      </c>
      <c r="E13395">
        <v>22</v>
      </c>
      <c r="F13395" t="s">
        <v>16152</v>
      </c>
      <c r="G13395">
        <v>0.65439902229000002</v>
      </c>
    </row>
    <row r="13396" spans="1:7" x14ac:dyDescent="0.2">
      <c r="A13396" t="str">
        <f t="shared" si="1125"/>
        <v>RPL36A-HNRNPH2</v>
      </c>
      <c r="B13396" t="s">
        <v>172</v>
      </c>
      <c r="C13396">
        <v>100645987</v>
      </c>
      <c r="D13396" t="s">
        <v>3</v>
      </c>
      <c r="E13396">
        <v>23</v>
      </c>
      <c r="F13396" t="s">
        <v>16138</v>
      </c>
      <c r="G13396">
        <v>0.73281929764099996</v>
      </c>
    </row>
    <row r="13397" spans="1:7" x14ac:dyDescent="0.2">
      <c r="A13397" t="str">
        <f t="shared" si="1125"/>
        <v>RPL36A-HNRNPH2</v>
      </c>
      <c r="B13397" t="s">
        <v>172</v>
      </c>
      <c r="C13397">
        <v>100646038</v>
      </c>
      <c r="D13397" t="s">
        <v>8</v>
      </c>
      <c r="E13397">
        <v>22</v>
      </c>
      <c r="F13397" t="s">
        <v>16141</v>
      </c>
      <c r="G13397">
        <v>1.20357010189</v>
      </c>
    </row>
    <row r="13398" spans="1:7" x14ac:dyDescent="0.2">
      <c r="A13398" t="str">
        <f t="shared" ref="A13398:A13407" si="1126">"RPL37"</f>
        <v>RPL37</v>
      </c>
      <c r="B13398" t="s">
        <v>64</v>
      </c>
      <c r="C13398">
        <v>40835283</v>
      </c>
      <c r="D13398" t="s">
        <v>3</v>
      </c>
      <c r="E13398">
        <v>24</v>
      </c>
      <c r="F13398" t="s">
        <v>16153</v>
      </c>
      <c r="G13398">
        <v>1.16429605929</v>
      </c>
    </row>
    <row r="13399" spans="1:7" x14ac:dyDescent="0.2">
      <c r="A13399" t="str">
        <f t="shared" si="1126"/>
        <v>RPL37</v>
      </c>
      <c r="B13399" t="s">
        <v>64</v>
      </c>
      <c r="C13399">
        <v>40835183</v>
      </c>
      <c r="D13399" t="s">
        <v>3</v>
      </c>
      <c r="E13399">
        <v>24</v>
      </c>
      <c r="F13399" t="s">
        <v>16154</v>
      </c>
      <c r="G13399">
        <v>1.0597975785600001E-2</v>
      </c>
    </row>
    <row r="13400" spans="1:7" x14ac:dyDescent="0.2">
      <c r="A13400" t="str">
        <f t="shared" si="1126"/>
        <v>RPL37</v>
      </c>
      <c r="B13400" t="s">
        <v>64</v>
      </c>
      <c r="C13400">
        <v>40835366</v>
      </c>
      <c r="D13400" t="s">
        <v>8</v>
      </c>
      <c r="E13400">
        <v>22</v>
      </c>
      <c r="F13400" t="s">
        <v>16155</v>
      </c>
      <c r="G13400">
        <v>0.28378468030800003</v>
      </c>
    </row>
    <row r="13401" spans="1:7" x14ac:dyDescent="0.2">
      <c r="A13401" t="str">
        <f t="shared" si="1126"/>
        <v>RPL37</v>
      </c>
      <c r="B13401" t="s">
        <v>64</v>
      </c>
      <c r="C13401">
        <v>40835375</v>
      </c>
      <c r="D13401" t="s">
        <v>3</v>
      </c>
      <c r="E13401">
        <v>24</v>
      </c>
      <c r="F13401" t="s">
        <v>16156</v>
      </c>
      <c r="G13401">
        <v>-6.5832148548699995E-2</v>
      </c>
    </row>
    <row r="13402" spans="1:7" x14ac:dyDescent="0.2">
      <c r="A13402" t="str">
        <f t="shared" si="1126"/>
        <v>RPL37</v>
      </c>
      <c r="B13402" t="s">
        <v>64</v>
      </c>
      <c r="C13402">
        <v>40835449</v>
      </c>
      <c r="D13402" t="s">
        <v>3</v>
      </c>
      <c r="E13402">
        <v>23</v>
      </c>
      <c r="F13402" t="s">
        <v>16157</v>
      </c>
      <c r="G13402">
        <v>0.12034099175100001</v>
      </c>
    </row>
    <row r="13403" spans="1:7" x14ac:dyDescent="0.2">
      <c r="A13403" t="str">
        <f t="shared" si="1126"/>
        <v>RPL37</v>
      </c>
      <c r="B13403" t="s">
        <v>64</v>
      </c>
      <c r="C13403">
        <v>40835484</v>
      </c>
      <c r="D13403" t="s">
        <v>8</v>
      </c>
      <c r="E13403">
        <v>24</v>
      </c>
      <c r="F13403" t="s">
        <v>16158</v>
      </c>
      <c r="G13403">
        <v>7.2047701171100001E-2</v>
      </c>
    </row>
    <row r="13404" spans="1:7" x14ac:dyDescent="0.2">
      <c r="A13404" t="str">
        <f t="shared" si="1126"/>
        <v>RPL37</v>
      </c>
      <c r="B13404" t="s">
        <v>64</v>
      </c>
      <c r="C13404">
        <v>40835479</v>
      </c>
      <c r="D13404" t="s">
        <v>8</v>
      </c>
      <c r="E13404">
        <v>24</v>
      </c>
      <c r="F13404" t="s">
        <v>16159</v>
      </c>
      <c r="G13404">
        <v>5.93729936241E-2</v>
      </c>
    </row>
    <row r="13405" spans="1:7" x14ac:dyDescent="0.2">
      <c r="A13405" t="str">
        <f t="shared" si="1126"/>
        <v>RPL37</v>
      </c>
      <c r="B13405" t="s">
        <v>64</v>
      </c>
      <c r="C13405">
        <v>40835249</v>
      </c>
      <c r="D13405" t="s">
        <v>8</v>
      </c>
      <c r="E13405">
        <v>22</v>
      </c>
      <c r="F13405" t="s">
        <v>16160</v>
      </c>
      <c r="G13405">
        <v>1.5519192604100001</v>
      </c>
    </row>
    <row r="13406" spans="1:7" x14ac:dyDescent="0.2">
      <c r="A13406" t="str">
        <f t="shared" si="1126"/>
        <v>RPL37</v>
      </c>
      <c r="B13406" t="s">
        <v>64</v>
      </c>
      <c r="C13406">
        <v>40835388</v>
      </c>
      <c r="D13406" t="s">
        <v>8</v>
      </c>
      <c r="E13406">
        <v>24</v>
      </c>
      <c r="F13406" t="s">
        <v>16161</v>
      </c>
      <c r="G13406">
        <v>9.4858720814699996E-2</v>
      </c>
    </row>
    <row r="13407" spans="1:7" x14ac:dyDescent="0.2">
      <c r="A13407" t="str">
        <f t="shared" si="1126"/>
        <v>RPL37</v>
      </c>
      <c r="B13407" t="s">
        <v>64</v>
      </c>
      <c r="C13407">
        <v>40835424</v>
      </c>
      <c r="D13407" t="s">
        <v>8</v>
      </c>
      <c r="E13407">
        <v>22</v>
      </c>
      <c r="F13407" t="s">
        <v>16162</v>
      </c>
      <c r="G13407">
        <v>0.128285137401</v>
      </c>
    </row>
    <row r="13408" spans="1:7" x14ac:dyDescent="0.2">
      <c r="A13408" t="str">
        <f t="shared" ref="A13408:A13417" si="1127">"RPL38"</f>
        <v>RPL38</v>
      </c>
      <c r="B13408" t="s">
        <v>484</v>
      </c>
      <c r="C13408">
        <v>72199942</v>
      </c>
      <c r="D13408" t="s">
        <v>8</v>
      </c>
      <c r="E13408">
        <v>24</v>
      </c>
      <c r="F13408" t="s">
        <v>16163</v>
      </c>
      <c r="G13408">
        <v>0.124385977754</v>
      </c>
    </row>
    <row r="13409" spans="1:7" x14ac:dyDescent="0.2">
      <c r="A13409" t="str">
        <f t="shared" si="1127"/>
        <v>RPL38</v>
      </c>
      <c r="B13409" t="s">
        <v>484</v>
      </c>
      <c r="C13409">
        <v>72199795</v>
      </c>
      <c r="D13409" t="s">
        <v>3</v>
      </c>
      <c r="E13409">
        <v>22</v>
      </c>
      <c r="F13409" t="s">
        <v>16164</v>
      </c>
      <c r="G13409">
        <v>-1.6399224434899998E-2</v>
      </c>
    </row>
    <row r="13410" spans="1:7" x14ac:dyDescent="0.2">
      <c r="A13410" t="str">
        <f t="shared" si="1127"/>
        <v>RPL38</v>
      </c>
      <c r="B13410" t="s">
        <v>484</v>
      </c>
      <c r="C13410">
        <v>72199833</v>
      </c>
      <c r="D13410" t="s">
        <v>3</v>
      </c>
      <c r="E13410">
        <v>25</v>
      </c>
      <c r="F13410" t="s">
        <v>16165</v>
      </c>
      <c r="G13410">
        <v>0.23524660248900001</v>
      </c>
    </row>
    <row r="13411" spans="1:7" x14ac:dyDescent="0.2">
      <c r="A13411" t="str">
        <f t="shared" si="1127"/>
        <v>RPL38</v>
      </c>
      <c r="B13411" t="s">
        <v>484</v>
      </c>
      <c r="C13411">
        <v>72199899</v>
      </c>
      <c r="D13411" t="s">
        <v>3</v>
      </c>
      <c r="E13411">
        <v>25</v>
      </c>
      <c r="F13411" t="s">
        <v>16166</v>
      </c>
      <c r="G13411">
        <v>0.208177255816</v>
      </c>
    </row>
    <row r="13412" spans="1:7" x14ac:dyDescent="0.2">
      <c r="A13412" t="str">
        <f t="shared" si="1127"/>
        <v>RPL38</v>
      </c>
      <c r="B13412" t="s">
        <v>484</v>
      </c>
      <c r="C13412">
        <v>72199924</v>
      </c>
      <c r="D13412" t="s">
        <v>3</v>
      </c>
      <c r="E13412">
        <v>23</v>
      </c>
      <c r="F13412" t="s">
        <v>16167</v>
      </c>
      <c r="G13412">
        <v>5.2876621123399997E-2</v>
      </c>
    </row>
    <row r="13413" spans="1:7" x14ac:dyDescent="0.2">
      <c r="A13413" t="str">
        <f t="shared" si="1127"/>
        <v>RPL38</v>
      </c>
      <c r="B13413" t="s">
        <v>484</v>
      </c>
      <c r="C13413">
        <v>72199836</v>
      </c>
      <c r="D13413" t="s">
        <v>8</v>
      </c>
      <c r="E13413">
        <v>24</v>
      </c>
      <c r="F13413" t="s">
        <v>16168</v>
      </c>
      <c r="G13413">
        <v>7.9141202775400002E-2</v>
      </c>
    </row>
    <row r="13414" spans="1:7" x14ac:dyDescent="0.2">
      <c r="A13414" t="str">
        <f t="shared" si="1127"/>
        <v>RPL38</v>
      </c>
      <c r="B13414" t="s">
        <v>484</v>
      </c>
      <c r="C13414">
        <v>72199863</v>
      </c>
      <c r="D13414" t="s">
        <v>8</v>
      </c>
      <c r="E13414">
        <v>25</v>
      </c>
      <c r="F13414" t="s">
        <v>16169</v>
      </c>
      <c r="G13414">
        <v>0.89706736218000005</v>
      </c>
    </row>
    <row r="13415" spans="1:7" x14ac:dyDescent="0.2">
      <c r="A13415" t="str">
        <f t="shared" si="1127"/>
        <v>RPL38</v>
      </c>
      <c r="B13415" t="s">
        <v>484</v>
      </c>
      <c r="C13415">
        <v>72199874</v>
      </c>
      <c r="D13415" t="s">
        <v>8</v>
      </c>
      <c r="E13415">
        <v>22</v>
      </c>
      <c r="F13415" t="s">
        <v>16170</v>
      </c>
      <c r="G13415">
        <v>1.86768603533</v>
      </c>
    </row>
    <row r="13416" spans="1:7" x14ac:dyDescent="0.2">
      <c r="A13416" t="str">
        <f t="shared" si="1127"/>
        <v>RPL38</v>
      </c>
      <c r="B13416" t="s">
        <v>484</v>
      </c>
      <c r="C13416">
        <v>72199986</v>
      </c>
      <c r="D13416" t="s">
        <v>8</v>
      </c>
      <c r="E13416">
        <v>24</v>
      </c>
      <c r="F13416" t="s">
        <v>16171</v>
      </c>
      <c r="G13416">
        <v>7.25286091731E-2</v>
      </c>
    </row>
    <row r="13417" spans="1:7" x14ac:dyDescent="0.2">
      <c r="A13417" t="str">
        <f t="shared" si="1127"/>
        <v>RPL38</v>
      </c>
      <c r="B13417" t="s">
        <v>484</v>
      </c>
      <c r="C13417">
        <v>72199995</v>
      </c>
      <c r="D13417" t="s">
        <v>8</v>
      </c>
      <c r="E13417">
        <v>24</v>
      </c>
      <c r="F13417" t="s">
        <v>16172</v>
      </c>
      <c r="G13417">
        <v>9.9717498481000005E-2</v>
      </c>
    </row>
    <row r="13418" spans="1:7" x14ac:dyDescent="0.2">
      <c r="A13418" t="str">
        <f t="shared" ref="A13418:A13432" si="1128">"RPL39"</f>
        <v>RPL39</v>
      </c>
      <c r="B13418" t="s">
        <v>172</v>
      </c>
      <c r="C13418">
        <v>118925512</v>
      </c>
      <c r="D13418" t="s">
        <v>8</v>
      </c>
      <c r="E13418">
        <v>24</v>
      </c>
      <c r="F13418" t="s">
        <v>16173</v>
      </c>
      <c r="G13418">
        <v>-1.27469639996E-2</v>
      </c>
    </row>
    <row r="13419" spans="1:7" x14ac:dyDescent="0.2">
      <c r="A13419" t="str">
        <f t="shared" si="1128"/>
        <v>RPL39</v>
      </c>
      <c r="B13419" t="s">
        <v>172</v>
      </c>
      <c r="C13419">
        <v>118925632</v>
      </c>
      <c r="D13419" t="s">
        <v>8</v>
      </c>
      <c r="E13419">
        <v>24</v>
      </c>
      <c r="F13419" t="s">
        <v>16174</v>
      </c>
      <c r="G13419">
        <v>-2.2234087277199999E-2</v>
      </c>
    </row>
    <row r="13420" spans="1:7" x14ac:dyDescent="0.2">
      <c r="A13420" t="str">
        <f t="shared" si="1128"/>
        <v>RPL39</v>
      </c>
      <c r="B13420" t="s">
        <v>172</v>
      </c>
      <c r="C13420">
        <v>118925550</v>
      </c>
      <c r="D13420" t="s">
        <v>8</v>
      </c>
      <c r="E13420">
        <v>22</v>
      </c>
      <c r="F13420" t="s">
        <v>16175</v>
      </c>
      <c r="G13420">
        <v>0.99514354088199997</v>
      </c>
    </row>
    <row r="13421" spans="1:7" x14ac:dyDescent="0.2">
      <c r="A13421" t="str">
        <f t="shared" si="1128"/>
        <v>RPL39</v>
      </c>
      <c r="B13421" t="s">
        <v>172</v>
      </c>
      <c r="C13421">
        <v>118925380</v>
      </c>
      <c r="D13421" t="s">
        <v>8</v>
      </c>
      <c r="E13421">
        <v>22</v>
      </c>
      <c r="F13421" t="s">
        <v>16176</v>
      </c>
      <c r="G13421">
        <v>0.980377156922</v>
      </c>
    </row>
    <row r="13422" spans="1:7" x14ac:dyDescent="0.2">
      <c r="A13422" t="str">
        <f t="shared" si="1128"/>
        <v>RPL39</v>
      </c>
      <c r="B13422" t="s">
        <v>172</v>
      </c>
      <c r="C13422">
        <v>118925520</v>
      </c>
      <c r="D13422" t="s">
        <v>8</v>
      </c>
      <c r="E13422">
        <v>23</v>
      </c>
      <c r="F13422" t="s">
        <v>16177</v>
      </c>
      <c r="G13422">
        <v>0.62369182935300005</v>
      </c>
    </row>
    <row r="13423" spans="1:7" x14ac:dyDescent="0.2">
      <c r="A13423" t="str">
        <f t="shared" si="1128"/>
        <v>RPL39</v>
      </c>
      <c r="B13423" t="s">
        <v>172</v>
      </c>
      <c r="C13423">
        <v>118925360</v>
      </c>
      <c r="D13423" t="s">
        <v>8</v>
      </c>
      <c r="E13423">
        <v>24</v>
      </c>
      <c r="F13423" t="s">
        <v>16178</v>
      </c>
      <c r="G13423">
        <v>0.177779754751</v>
      </c>
    </row>
    <row r="13424" spans="1:7" x14ac:dyDescent="0.2">
      <c r="A13424" t="str">
        <f t="shared" si="1128"/>
        <v>RPL39</v>
      </c>
      <c r="B13424" t="s">
        <v>172</v>
      </c>
      <c r="C13424">
        <v>118925550</v>
      </c>
      <c r="D13424" t="s">
        <v>8</v>
      </c>
      <c r="E13424">
        <v>23</v>
      </c>
      <c r="F13424" t="s">
        <v>16179</v>
      </c>
      <c r="G13424">
        <v>1.0244793022000001</v>
      </c>
    </row>
    <row r="13425" spans="1:7" x14ac:dyDescent="0.2">
      <c r="A13425" t="str">
        <f t="shared" si="1128"/>
        <v>RPL39</v>
      </c>
      <c r="B13425" t="s">
        <v>172</v>
      </c>
      <c r="C13425">
        <v>118925463</v>
      </c>
      <c r="D13425" t="s">
        <v>3</v>
      </c>
      <c r="E13425">
        <v>24</v>
      </c>
      <c r="F13425" t="s">
        <v>16180</v>
      </c>
      <c r="G13425">
        <v>-1.51407790901E-2</v>
      </c>
    </row>
    <row r="13426" spans="1:7" x14ac:dyDescent="0.2">
      <c r="A13426" t="str">
        <f t="shared" si="1128"/>
        <v>RPL39</v>
      </c>
      <c r="B13426" t="s">
        <v>172</v>
      </c>
      <c r="C13426">
        <v>118925440</v>
      </c>
      <c r="D13426" t="s">
        <v>3</v>
      </c>
      <c r="E13426">
        <v>24</v>
      </c>
      <c r="F13426" t="s">
        <v>16181</v>
      </c>
      <c r="G13426">
        <v>-4.1257799877500001E-2</v>
      </c>
    </row>
    <row r="13427" spans="1:7" x14ac:dyDescent="0.2">
      <c r="A13427" t="str">
        <f t="shared" si="1128"/>
        <v>RPL39</v>
      </c>
      <c r="B13427" t="s">
        <v>172</v>
      </c>
      <c r="C13427">
        <v>118925644</v>
      </c>
      <c r="D13427" t="s">
        <v>8</v>
      </c>
      <c r="E13427">
        <v>23</v>
      </c>
      <c r="F13427" t="s">
        <v>16182</v>
      </c>
      <c r="G13427">
        <v>1.0420045179600001E-2</v>
      </c>
    </row>
    <row r="13428" spans="1:7" x14ac:dyDescent="0.2">
      <c r="A13428" t="str">
        <f t="shared" si="1128"/>
        <v>RPL39</v>
      </c>
      <c r="B13428" t="s">
        <v>172</v>
      </c>
      <c r="C13428">
        <v>118925620</v>
      </c>
      <c r="D13428" t="s">
        <v>8</v>
      </c>
      <c r="E13428">
        <v>23</v>
      </c>
      <c r="F13428" t="s">
        <v>16183</v>
      </c>
      <c r="G13428">
        <v>0.78495655842400003</v>
      </c>
    </row>
    <row r="13429" spans="1:7" x14ac:dyDescent="0.2">
      <c r="A13429" t="str">
        <f t="shared" si="1128"/>
        <v>RPL39</v>
      </c>
      <c r="B13429" t="s">
        <v>172</v>
      </c>
      <c r="C13429">
        <v>118925484</v>
      </c>
      <c r="D13429" t="s">
        <v>8</v>
      </c>
      <c r="E13429">
        <v>24</v>
      </c>
      <c r="F13429" t="s">
        <v>16184</v>
      </c>
      <c r="G13429">
        <v>9.8620833231299998E-2</v>
      </c>
    </row>
    <row r="13430" spans="1:7" x14ac:dyDescent="0.2">
      <c r="A13430" t="str">
        <f t="shared" si="1128"/>
        <v>RPL39</v>
      </c>
      <c r="B13430" t="s">
        <v>172</v>
      </c>
      <c r="C13430">
        <v>118925513</v>
      </c>
      <c r="D13430" t="s">
        <v>3</v>
      </c>
      <c r="E13430">
        <v>24</v>
      </c>
      <c r="F13430" t="s">
        <v>16185</v>
      </c>
      <c r="G13430">
        <v>0.54360703211600003</v>
      </c>
    </row>
    <row r="13431" spans="1:7" x14ac:dyDescent="0.2">
      <c r="A13431" t="str">
        <f t="shared" si="1128"/>
        <v>RPL39</v>
      </c>
      <c r="B13431" t="s">
        <v>172</v>
      </c>
      <c r="C13431">
        <v>118925408</v>
      </c>
      <c r="D13431" t="s">
        <v>8</v>
      </c>
      <c r="E13431">
        <v>24</v>
      </c>
      <c r="F13431" t="s">
        <v>16186</v>
      </c>
      <c r="G13431">
        <v>7.5777534273599997E-2</v>
      </c>
    </row>
    <row r="13432" spans="1:7" x14ac:dyDescent="0.2">
      <c r="A13432" t="str">
        <f t="shared" si="1128"/>
        <v>RPL39</v>
      </c>
      <c r="B13432" t="s">
        <v>172</v>
      </c>
      <c r="C13432">
        <v>118925306</v>
      </c>
      <c r="D13432" t="s">
        <v>3</v>
      </c>
      <c r="E13432">
        <v>24</v>
      </c>
      <c r="F13432" t="s">
        <v>16187</v>
      </c>
      <c r="G13432">
        <v>0.34756003368999999</v>
      </c>
    </row>
    <row r="13433" spans="1:7" x14ac:dyDescent="0.2">
      <c r="A13433" t="str">
        <f t="shared" ref="A13433:A13446" si="1129">"RPL4"</f>
        <v>RPL4</v>
      </c>
      <c r="B13433" t="s">
        <v>514</v>
      </c>
      <c r="C13433">
        <v>66797068</v>
      </c>
      <c r="D13433" t="s">
        <v>3</v>
      </c>
      <c r="E13433">
        <v>24</v>
      </c>
      <c r="F13433" t="s">
        <v>16188</v>
      </c>
      <c r="G13433">
        <v>0.16854771811300001</v>
      </c>
    </row>
    <row r="13434" spans="1:7" x14ac:dyDescent="0.2">
      <c r="A13434" t="str">
        <f t="shared" si="1129"/>
        <v>RPL4</v>
      </c>
      <c r="B13434" t="s">
        <v>514</v>
      </c>
      <c r="C13434">
        <v>66797082</v>
      </c>
      <c r="D13434" t="s">
        <v>3</v>
      </c>
      <c r="E13434">
        <v>24</v>
      </c>
      <c r="F13434" t="s">
        <v>16189</v>
      </c>
      <c r="G13434">
        <v>0.33648179666</v>
      </c>
    </row>
    <row r="13435" spans="1:7" x14ac:dyDescent="0.2">
      <c r="A13435" t="str">
        <f t="shared" si="1129"/>
        <v>RPL4</v>
      </c>
      <c r="B13435" t="s">
        <v>514</v>
      </c>
      <c r="C13435">
        <v>66797101</v>
      </c>
      <c r="D13435" t="s">
        <v>3</v>
      </c>
      <c r="E13435">
        <v>24</v>
      </c>
      <c r="F13435" t="s">
        <v>16190</v>
      </c>
      <c r="G13435">
        <v>0.15834762424000001</v>
      </c>
    </row>
    <row r="13436" spans="1:7" x14ac:dyDescent="0.2">
      <c r="A13436" t="str">
        <f t="shared" si="1129"/>
        <v>RPL4</v>
      </c>
      <c r="B13436" t="s">
        <v>514</v>
      </c>
      <c r="C13436">
        <v>66797231</v>
      </c>
      <c r="D13436" t="s">
        <v>3</v>
      </c>
      <c r="E13436">
        <v>24</v>
      </c>
      <c r="F13436" t="s">
        <v>16191</v>
      </c>
      <c r="G13436">
        <v>0.16056986814499999</v>
      </c>
    </row>
    <row r="13437" spans="1:7" x14ac:dyDescent="0.2">
      <c r="A13437" t="str">
        <f t="shared" si="1129"/>
        <v>RPL4</v>
      </c>
      <c r="B13437" t="s">
        <v>514</v>
      </c>
      <c r="C13437">
        <v>66797081</v>
      </c>
      <c r="D13437" t="s">
        <v>3</v>
      </c>
      <c r="E13437">
        <v>21</v>
      </c>
      <c r="F13437" t="s">
        <v>16192</v>
      </c>
      <c r="G13437">
        <v>0.47770300064900001</v>
      </c>
    </row>
    <row r="13438" spans="1:7" x14ac:dyDescent="0.2">
      <c r="A13438" t="str">
        <f t="shared" si="1129"/>
        <v>RPL4</v>
      </c>
      <c r="B13438" t="s">
        <v>514</v>
      </c>
      <c r="C13438">
        <v>66796979</v>
      </c>
      <c r="D13438" t="s">
        <v>3</v>
      </c>
      <c r="E13438">
        <v>23</v>
      </c>
      <c r="F13438" t="s">
        <v>16193</v>
      </c>
      <c r="G13438">
        <v>-0.247703588088</v>
      </c>
    </row>
    <row r="13439" spans="1:7" x14ac:dyDescent="0.2">
      <c r="A13439" t="str">
        <f t="shared" si="1129"/>
        <v>RPL4</v>
      </c>
      <c r="B13439" t="s">
        <v>514</v>
      </c>
      <c r="C13439">
        <v>66797242</v>
      </c>
      <c r="D13439" t="s">
        <v>3</v>
      </c>
      <c r="E13439">
        <v>24</v>
      </c>
      <c r="F13439" t="s">
        <v>16194</v>
      </c>
      <c r="G13439">
        <v>3.1287486022800001E-2</v>
      </c>
    </row>
    <row r="13440" spans="1:7" x14ac:dyDescent="0.2">
      <c r="A13440" t="str">
        <f t="shared" si="1129"/>
        <v>RPL4</v>
      </c>
      <c r="B13440" t="s">
        <v>514</v>
      </c>
      <c r="C13440">
        <v>66796947</v>
      </c>
      <c r="D13440" t="s">
        <v>3</v>
      </c>
      <c r="E13440">
        <v>24</v>
      </c>
      <c r="F13440" t="s">
        <v>16195</v>
      </c>
      <c r="G13440">
        <v>0.81026881260799999</v>
      </c>
    </row>
    <row r="13441" spans="1:7" x14ac:dyDescent="0.2">
      <c r="A13441" t="str">
        <f t="shared" si="1129"/>
        <v>RPL4</v>
      </c>
      <c r="B13441" t="s">
        <v>514</v>
      </c>
      <c r="C13441">
        <v>66797038</v>
      </c>
      <c r="D13441" t="s">
        <v>3</v>
      </c>
      <c r="E13441">
        <v>24</v>
      </c>
      <c r="F13441" t="s">
        <v>16196</v>
      </c>
      <c r="G13441">
        <v>0.132238921909</v>
      </c>
    </row>
    <row r="13442" spans="1:7" x14ac:dyDescent="0.2">
      <c r="A13442" t="str">
        <f t="shared" si="1129"/>
        <v>RPL4</v>
      </c>
      <c r="B13442" t="s">
        <v>514</v>
      </c>
      <c r="C13442">
        <v>66797025</v>
      </c>
      <c r="D13442" t="s">
        <v>3</v>
      </c>
      <c r="E13442">
        <v>24</v>
      </c>
      <c r="F13442" t="s">
        <v>16197</v>
      </c>
      <c r="G13442">
        <v>8.6532873307800004E-2</v>
      </c>
    </row>
    <row r="13443" spans="1:7" x14ac:dyDescent="0.2">
      <c r="A13443" t="str">
        <f t="shared" si="1129"/>
        <v>RPL4</v>
      </c>
      <c r="B13443" t="s">
        <v>514</v>
      </c>
      <c r="C13443">
        <v>66796978</v>
      </c>
      <c r="D13443" t="s">
        <v>3</v>
      </c>
      <c r="E13443">
        <v>24</v>
      </c>
      <c r="F13443" t="s">
        <v>16198</v>
      </c>
      <c r="G13443">
        <v>-1.38289590333E-2</v>
      </c>
    </row>
    <row r="13444" spans="1:7" x14ac:dyDescent="0.2">
      <c r="A13444" t="str">
        <f t="shared" si="1129"/>
        <v>RPL4</v>
      </c>
      <c r="B13444" t="s">
        <v>514</v>
      </c>
      <c r="C13444">
        <v>66797219</v>
      </c>
      <c r="D13444" t="s">
        <v>3</v>
      </c>
      <c r="E13444">
        <v>23</v>
      </c>
      <c r="F13444" t="s">
        <v>16199</v>
      </c>
      <c r="G13444">
        <v>0.94434645371799997</v>
      </c>
    </row>
    <row r="13445" spans="1:7" x14ac:dyDescent="0.2">
      <c r="A13445" t="str">
        <f t="shared" si="1129"/>
        <v>RPL4</v>
      </c>
      <c r="B13445" t="s">
        <v>514</v>
      </c>
      <c r="C13445">
        <v>66796962</v>
      </c>
      <c r="D13445" t="s">
        <v>3</v>
      </c>
      <c r="E13445">
        <v>24</v>
      </c>
      <c r="F13445" t="s">
        <v>16200</v>
      </c>
      <c r="G13445">
        <v>1.2453847336699999</v>
      </c>
    </row>
    <row r="13446" spans="1:7" x14ac:dyDescent="0.2">
      <c r="A13446" t="str">
        <f t="shared" si="1129"/>
        <v>RPL4</v>
      </c>
      <c r="B13446" t="s">
        <v>514</v>
      </c>
      <c r="C13446">
        <v>66797231</v>
      </c>
      <c r="D13446" t="s">
        <v>3</v>
      </c>
      <c r="E13446">
        <v>23</v>
      </c>
      <c r="F13446" t="s">
        <v>16201</v>
      </c>
      <c r="G13446">
        <v>0.22041878704199999</v>
      </c>
    </row>
    <row r="13447" spans="1:7" x14ac:dyDescent="0.2">
      <c r="A13447" t="str">
        <f t="shared" ref="A13447:A13464" si="1130">"RPL5"</f>
        <v>RPL5</v>
      </c>
      <c r="B13447" t="s">
        <v>35</v>
      </c>
      <c r="C13447">
        <v>93297556</v>
      </c>
      <c r="D13447" t="s">
        <v>3</v>
      </c>
      <c r="E13447">
        <v>23</v>
      </c>
      <c r="F13447" t="s">
        <v>16202</v>
      </c>
      <c r="G13447">
        <v>3.5336410717E-2</v>
      </c>
    </row>
    <row r="13448" spans="1:7" x14ac:dyDescent="0.2">
      <c r="A13448" t="str">
        <f t="shared" si="1130"/>
        <v>RPL5</v>
      </c>
      <c r="B13448" t="s">
        <v>35</v>
      </c>
      <c r="C13448">
        <v>93297749</v>
      </c>
      <c r="D13448" t="s">
        <v>3</v>
      </c>
      <c r="E13448">
        <v>23</v>
      </c>
      <c r="F13448" t="s">
        <v>16203</v>
      </c>
      <c r="G13448">
        <v>-2.92015471396E-3</v>
      </c>
    </row>
    <row r="13449" spans="1:7" x14ac:dyDescent="0.2">
      <c r="A13449" t="str">
        <f t="shared" si="1130"/>
        <v>RPL5</v>
      </c>
      <c r="B13449" t="s">
        <v>35</v>
      </c>
      <c r="C13449">
        <v>93297770</v>
      </c>
      <c r="D13449" t="s">
        <v>3</v>
      </c>
      <c r="E13449">
        <v>23</v>
      </c>
      <c r="F13449" t="s">
        <v>16204</v>
      </c>
      <c r="G13449">
        <v>-1.21241287903E-2</v>
      </c>
    </row>
    <row r="13450" spans="1:7" x14ac:dyDescent="0.2">
      <c r="A13450" t="str">
        <f t="shared" si="1130"/>
        <v>RPL5</v>
      </c>
      <c r="B13450" t="s">
        <v>35</v>
      </c>
      <c r="C13450">
        <v>93297817</v>
      </c>
      <c r="D13450" t="s">
        <v>3</v>
      </c>
      <c r="E13450">
        <v>24</v>
      </c>
      <c r="F13450" t="s">
        <v>16205</v>
      </c>
      <c r="G13450">
        <v>-5.0378268836499998E-2</v>
      </c>
    </row>
    <row r="13451" spans="1:7" x14ac:dyDescent="0.2">
      <c r="A13451" t="str">
        <f t="shared" si="1130"/>
        <v>RPL5</v>
      </c>
      <c r="B13451" t="s">
        <v>35</v>
      </c>
      <c r="C13451">
        <v>93297698</v>
      </c>
      <c r="D13451" t="s">
        <v>8</v>
      </c>
      <c r="E13451">
        <v>23</v>
      </c>
      <c r="F13451" t="s">
        <v>16206</v>
      </c>
      <c r="G13451">
        <v>0.33839776724100001</v>
      </c>
    </row>
    <row r="13452" spans="1:7" x14ac:dyDescent="0.2">
      <c r="A13452" t="str">
        <f t="shared" si="1130"/>
        <v>RPL5</v>
      </c>
      <c r="B13452" t="s">
        <v>35</v>
      </c>
      <c r="C13452">
        <v>93297712</v>
      </c>
      <c r="D13452" t="s">
        <v>8</v>
      </c>
      <c r="E13452">
        <v>24</v>
      </c>
      <c r="F13452" t="s">
        <v>16207</v>
      </c>
      <c r="G13452">
        <v>0.347372419835</v>
      </c>
    </row>
    <row r="13453" spans="1:7" x14ac:dyDescent="0.2">
      <c r="A13453" t="str">
        <f t="shared" si="1130"/>
        <v>RPL5</v>
      </c>
      <c r="B13453" t="s">
        <v>35</v>
      </c>
      <c r="C13453">
        <v>93297767</v>
      </c>
      <c r="D13453" t="s">
        <v>8</v>
      </c>
      <c r="E13453">
        <v>23</v>
      </c>
      <c r="F13453" t="s">
        <v>16208</v>
      </c>
      <c r="G13453">
        <v>5.9013262566000001E-2</v>
      </c>
    </row>
    <row r="13454" spans="1:7" x14ac:dyDescent="0.2">
      <c r="A13454" t="str">
        <f t="shared" si="1130"/>
        <v>RPL5</v>
      </c>
      <c r="B13454" t="s">
        <v>35</v>
      </c>
      <c r="C13454">
        <v>93297863</v>
      </c>
      <c r="D13454" t="s">
        <v>8</v>
      </c>
      <c r="E13454">
        <v>23</v>
      </c>
      <c r="F13454" t="s">
        <v>16209</v>
      </c>
      <c r="G13454">
        <v>0.50054508332900005</v>
      </c>
    </row>
    <row r="13455" spans="1:7" x14ac:dyDescent="0.2">
      <c r="A13455" t="str">
        <f t="shared" si="1130"/>
        <v>RPL5</v>
      </c>
      <c r="B13455" t="s">
        <v>35</v>
      </c>
      <c r="C13455">
        <v>93297846</v>
      </c>
      <c r="D13455" t="s">
        <v>8</v>
      </c>
      <c r="E13455">
        <v>23</v>
      </c>
      <c r="F13455" t="s">
        <v>16210</v>
      </c>
      <c r="G13455">
        <v>0.113261818101</v>
      </c>
    </row>
    <row r="13456" spans="1:7" x14ac:dyDescent="0.2">
      <c r="A13456" t="str">
        <f t="shared" si="1130"/>
        <v>RPL5</v>
      </c>
      <c r="B13456" t="s">
        <v>35</v>
      </c>
      <c r="C13456">
        <v>93297860</v>
      </c>
      <c r="D13456" t="s">
        <v>8</v>
      </c>
      <c r="E13456">
        <v>23</v>
      </c>
      <c r="F13456" t="s">
        <v>16211</v>
      </c>
      <c r="G13456">
        <v>0.83433452100600003</v>
      </c>
    </row>
    <row r="13457" spans="1:7" x14ac:dyDescent="0.2">
      <c r="A13457" t="str">
        <f t="shared" si="1130"/>
        <v>RPL5</v>
      </c>
      <c r="B13457" t="s">
        <v>35</v>
      </c>
      <c r="C13457">
        <v>93297835</v>
      </c>
      <c r="D13457" t="s">
        <v>8</v>
      </c>
      <c r="E13457">
        <v>23</v>
      </c>
      <c r="F13457" t="s">
        <v>16212</v>
      </c>
      <c r="G13457">
        <v>1.5494524650199999</v>
      </c>
    </row>
    <row r="13458" spans="1:7" x14ac:dyDescent="0.2">
      <c r="A13458" t="str">
        <f t="shared" si="1130"/>
        <v>RPL5</v>
      </c>
      <c r="B13458" t="s">
        <v>35</v>
      </c>
      <c r="C13458">
        <v>93297712</v>
      </c>
      <c r="D13458" t="s">
        <v>8</v>
      </c>
      <c r="E13458">
        <v>23</v>
      </c>
      <c r="F13458" t="s">
        <v>16213</v>
      </c>
      <c r="G13458">
        <v>0.29668181957400003</v>
      </c>
    </row>
    <row r="13459" spans="1:7" x14ac:dyDescent="0.2">
      <c r="A13459" t="str">
        <f t="shared" si="1130"/>
        <v>RPL5</v>
      </c>
      <c r="B13459" t="s">
        <v>35</v>
      </c>
      <c r="C13459">
        <v>93297697</v>
      </c>
      <c r="D13459" t="s">
        <v>8</v>
      </c>
      <c r="E13459">
        <v>24</v>
      </c>
      <c r="F13459" t="s">
        <v>16214</v>
      </c>
      <c r="G13459">
        <v>-3.4575457579300001E-2</v>
      </c>
    </row>
    <row r="13460" spans="1:7" x14ac:dyDescent="0.2">
      <c r="A13460" t="str">
        <f t="shared" si="1130"/>
        <v>RPL5</v>
      </c>
      <c r="B13460" t="s">
        <v>35</v>
      </c>
      <c r="C13460">
        <v>93297587</v>
      </c>
      <c r="D13460" t="s">
        <v>8</v>
      </c>
      <c r="E13460">
        <v>24</v>
      </c>
      <c r="F13460" t="s">
        <v>16215</v>
      </c>
      <c r="G13460">
        <v>6.0162957729399998E-3</v>
      </c>
    </row>
    <row r="13461" spans="1:7" x14ac:dyDescent="0.2">
      <c r="A13461" t="str">
        <f t="shared" si="1130"/>
        <v>RPL5</v>
      </c>
      <c r="B13461" t="s">
        <v>35</v>
      </c>
      <c r="C13461">
        <v>93297748</v>
      </c>
      <c r="D13461" t="s">
        <v>3</v>
      </c>
      <c r="E13461">
        <v>24</v>
      </c>
      <c r="F13461" t="s">
        <v>16216</v>
      </c>
      <c r="G13461">
        <v>0.30135950643999998</v>
      </c>
    </row>
    <row r="13462" spans="1:7" x14ac:dyDescent="0.2">
      <c r="A13462" t="str">
        <f t="shared" si="1130"/>
        <v>RPL5</v>
      </c>
      <c r="B13462" t="s">
        <v>35</v>
      </c>
      <c r="C13462">
        <v>93297741</v>
      </c>
      <c r="D13462" t="s">
        <v>3</v>
      </c>
      <c r="E13462">
        <v>22</v>
      </c>
      <c r="F13462" t="s">
        <v>16217</v>
      </c>
      <c r="G13462">
        <v>-1.98922871529E-2</v>
      </c>
    </row>
    <row r="13463" spans="1:7" x14ac:dyDescent="0.2">
      <c r="A13463" t="str">
        <f t="shared" si="1130"/>
        <v>RPL5</v>
      </c>
      <c r="B13463" t="s">
        <v>35</v>
      </c>
      <c r="C13463">
        <v>93297730</v>
      </c>
      <c r="D13463" t="s">
        <v>3</v>
      </c>
      <c r="E13463">
        <v>24</v>
      </c>
      <c r="F13463" t="s">
        <v>16218</v>
      </c>
      <c r="G13463">
        <v>0.118158658446</v>
      </c>
    </row>
    <row r="13464" spans="1:7" x14ac:dyDescent="0.2">
      <c r="A13464" t="str">
        <f t="shared" si="1130"/>
        <v>RPL5</v>
      </c>
      <c r="B13464" t="s">
        <v>35</v>
      </c>
      <c r="C13464">
        <v>93297825</v>
      </c>
      <c r="D13464" t="s">
        <v>8</v>
      </c>
      <c r="E13464">
        <v>24</v>
      </c>
      <c r="F13464" t="s">
        <v>16219</v>
      </c>
      <c r="G13464">
        <v>0.61621301397499995</v>
      </c>
    </row>
    <row r="13465" spans="1:7" x14ac:dyDescent="0.2">
      <c r="A13465" t="str">
        <f t="shared" ref="A13465:A13479" si="1131">"RPL6"</f>
        <v>RPL6</v>
      </c>
      <c r="B13465" t="s">
        <v>140</v>
      </c>
      <c r="C13465">
        <v>112847162</v>
      </c>
      <c r="D13465" t="s">
        <v>3</v>
      </c>
      <c r="E13465">
        <v>22</v>
      </c>
      <c r="F13465" t="s">
        <v>16220</v>
      </c>
      <c r="G13465">
        <v>0.47377877527000001</v>
      </c>
    </row>
    <row r="13466" spans="1:7" x14ac:dyDescent="0.2">
      <c r="A13466" t="str">
        <f t="shared" si="1131"/>
        <v>RPL6</v>
      </c>
      <c r="B13466" t="s">
        <v>140</v>
      </c>
      <c r="C13466">
        <v>112847189</v>
      </c>
      <c r="D13466" t="s">
        <v>8</v>
      </c>
      <c r="E13466">
        <v>23</v>
      </c>
      <c r="F13466" t="s">
        <v>16221</v>
      </c>
      <c r="G13466">
        <v>1.03307404193</v>
      </c>
    </row>
    <row r="13467" spans="1:7" x14ac:dyDescent="0.2">
      <c r="A13467" t="str">
        <f t="shared" si="1131"/>
        <v>RPL6</v>
      </c>
      <c r="B13467" t="s">
        <v>140</v>
      </c>
      <c r="C13467">
        <v>112847284</v>
      </c>
      <c r="D13467" t="s">
        <v>8</v>
      </c>
      <c r="E13467">
        <v>23</v>
      </c>
      <c r="F13467" t="s">
        <v>16222</v>
      </c>
      <c r="G13467">
        <v>1.54533501405E-2</v>
      </c>
    </row>
    <row r="13468" spans="1:7" x14ac:dyDescent="0.2">
      <c r="A13468" t="str">
        <f t="shared" si="1131"/>
        <v>RPL6</v>
      </c>
      <c r="B13468" t="s">
        <v>140</v>
      </c>
      <c r="C13468">
        <v>112847429</v>
      </c>
      <c r="D13468" t="s">
        <v>8</v>
      </c>
      <c r="E13468">
        <v>22</v>
      </c>
      <c r="F13468" t="s">
        <v>16223</v>
      </c>
      <c r="G13468">
        <v>-2.3652344793300001E-2</v>
      </c>
    </row>
    <row r="13469" spans="1:7" x14ac:dyDescent="0.2">
      <c r="A13469" t="str">
        <f t="shared" si="1131"/>
        <v>RPL6</v>
      </c>
      <c r="B13469" t="s">
        <v>140</v>
      </c>
      <c r="C13469">
        <v>112847236</v>
      </c>
      <c r="D13469" t="s">
        <v>3</v>
      </c>
      <c r="E13469">
        <v>24</v>
      </c>
      <c r="F13469" t="s">
        <v>16224</v>
      </c>
      <c r="G13469">
        <v>2.2511853139200001E-2</v>
      </c>
    </row>
    <row r="13470" spans="1:7" x14ac:dyDescent="0.2">
      <c r="A13470" t="str">
        <f t="shared" si="1131"/>
        <v>RPL6</v>
      </c>
      <c r="B13470" t="s">
        <v>140</v>
      </c>
      <c r="C13470">
        <v>112847182</v>
      </c>
      <c r="D13470" t="s">
        <v>3</v>
      </c>
      <c r="E13470">
        <v>24</v>
      </c>
      <c r="F13470" t="s">
        <v>16225</v>
      </c>
      <c r="G13470">
        <v>0.55497324710600004</v>
      </c>
    </row>
    <row r="13471" spans="1:7" x14ac:dyDescent="0.2">
      <c r="A13471" t="str">
        <f t="shared" si="1131"/>
        <v>RPL6</v>
      </c>
      <c r="B13471" t="s">
        <v>140</v>
      </c>
      <c r="C13471">
        <v>112847192</v>
      </c>
      <c r="D13471" t="s">
        <v>3</v>
      </c>
      <c r="E13471">
        <v>24</v>
      </c>
      <c r="F13471" t="s">
        <v>16226</v>
      </c>
      <c r="G13471">
        <v>0.53919680538299997</v>
      </c>
    </row>
    <row r="13472" spans="1:7" x14ac:dyDescent="0.2">
      <c r="A13472" t="str">
        <f t="shared" si="1131"/>
        <v>RPL6</v>
      </c>
      <c r="B13472" t="s">
        <v>140</v>
      </c>
      <c r="C13472">
        <v>112847304</v>
      </c>
      <c r="D13472" t="s">
        <v>8</v>
      </c>
      <c r="E13472">
        <v>22</v>
      </c>
      <c r="F13472" t="s">
        <v>16227</v>
      </c>
      <c r="G13472">
        <v>0.72744643796899999</v>
      </c>
    </row>
    <row r="13473" spans="1:7" x14ac:dyDescent="0.2">
      <c r="A13473" t="str">
        <f t="shared" si="1131"/>
        <v>RPL6</v>
      </c>
      <c r="B13473" t="s">
        <v>140</v>
      </c>
      <c r="C13473">
        <v>112847419</v>
      </c>
      <c r="D13473" t="s">
        <v>3</v>
      </c>
      <c r="E13473">
        <v>24</v>
      </c>
      <c r="F13473" t="s">
        <v>16228</v>
      </c>
      <c r="G13473">
        <v>1.21747194919E-2</v>
      </c>
    </row>
    <row r="13474" spans="1:7" x14ac:dyDescent="0.2">
      <c r="A13474" t="str">
        <f t="shared" si="1131"/>
        <v>RPL6</v>
      </c>
      <c r="B13474" t="s">
        <v>140</v>
      </c>
      <c r="C13474">
        <v>112847326</v>
      </c>
      <c r="D13474" t="s">
        <v>8</v>
      </c>
      <c r="E13474">
        <v>24</v>
      </c>
      <c r="F13474" t="s">
        <v>16229</v>
      </c>
      <c r="G13474">
        <v>0.23621732616499999</v>
      </c>
    </row>
    <row r="13475" spans="1:7" x14ac:dyDescent="0.2">
      <c r="A13475" t="str">
        <f t="shared" si="1131"/>
        <v>RPL6</v>
      </c>
      <c r="B13475" t="s">
        <v>140</v>
      </c>
      <c r="C13475">
        <v>112847335</v>
      </c>
      <c r="D13475" t="s">
        <v>8</v>
      </c>
      <c r="E13475">
        <v>23</v>
      </c>
      <c r="F13475" t="s">
        <v>16230</v>
      </c>
      <c r="G13475">
        <v>0.95369243532000003</v>
      </c>
    </row>
    <row r="13476" spans="1:7" x14ac:dyDescent="0.2">
      <c r="A13476" t="str">
        <f t="shared" si="1131"/>
        <v>RPL6</v>
      </c>
      <c r="B13476" t="s">
        <v>140</v>
      </c>
      <c r="C13476">
        <v>112847347</v>
      </c>
      <c r="D13476" t="s">
        <v>8</v>
      </c>
      <c r="E13476">
        <v>23</v>
      </c>
      <c r="F13476" t="s">
        <v>16231</v>
      </c>
      <c r="G13476">
        <v>1.01323352275</v>
      </c>
    </row>
    <row r="13477" spans="1:7" x14ac:dyDescent="0.2">
      <c r="A13477" t="str">
        <f t="shared" si="1131"/>
        <v>RPL6</v>
      </c>
      <c r="B13477" t="s">
        <v>140</v>
      </c>
      <c r="C13477">
        <v>112847284</v>
      </c>
      <c r="D13477" t="s">
        <v>8</v>
      </c>
      <c r="E13477">
        <v>24</v>
      </c>
      <c r="F13477" t="s">
        <v>16232</v>
      </c>
      <c r="G13477">
        <v>-2.04702048681E-3</v>
      </c>
    </row>
    <row r="13478" spans="1:7" x14ac:dyDescent="0.2">
      <c r="A13478" t="str">
        <f t="shared" si="1131"/>
        <v>RPL6</v>
      </c>
      <c r="B13478" t="s">
        <v>140</v>
      </c>
      <c r="C13478">
        <v>112847429</v>
      </c>
      <c r="D13478" t="s">
        <v>8</v>
      </c>
      <c r="E13478">
        <v>24</v>
      </c>
      <c r="F13478" t="s">
        <v>16233</v>
      </c>
      <c r="G13478">
        <v>1.2794594408E-2</v>
      </c>
    </row>
    <row r="13479" spans="1:7" x14ac:dyDescent="0.2">
      <c r="A13479" t="str">
        <f t="shared" si="1131"/>
        <v>RPL6</v>
      </c>
      <c r="B13479" t="s">
        <v>140</v>
      </c>
      <c r="C13479">
        <v>112847401</v>
      </c>
      <c r="D13479" t="s">
        <v>8</v>
      </c>
      <c r="E13479">
        <v>23</v>
      </c>
      <c r="F13479" t="s">
        <v>16234</v>
      </c>
      <c r="G13479">
        <v>-3.12073517829E-2</v>
      </c>
    </row>
    <row r="13480" spans="1:7" x14ac:dyDescent="0.2">
      <c r="A13480" t="str">
        <f t="shared" ref="A13480:A13493" si="1132">"RPL7A"</f>
        <v>RPL7A</v>
      </c>
      <c r="B13480" t="s">
        <v>15</v>
      </c>
      <c r="C13480">
        <v>136215327</v>
      </c>
      <c r="D13480" t="s">
        <v>3</v>
      </c>
      <c r="E13480">
        <v>23</v>
      </c>
      <c r="F13480" t="s">
        <v>16235</v>
      </c>
      <c r="G13480">
        <v>0.53071689307400005</v>
      </c>
    </row>
    <row r="13481" spans="1:7" x14ac:dyDescent="0.2">
      <c r="A13481" t="str">
        <f t="shared" si="1132"/>
        <v>RPL7A</v>
      </c>
      <c r="B13481" t="s">
        <v>15</v>
      </c>
      <c r="C13481">
        <v>136215174</v>
      </c>
      <c r="D13481" t="s">
        <v>8</v>
      </c>
      <c r="E13481">
        <v>24</v>
      </c>
      <c r="F13481" t="s">
        <v>16236</v>
      </c>
      <c r="G13481">
        <v>-3.3045952194799999E-2</v>
      </c>
    </row>
    <row r="13482" spans="1:7" x14ac:dyDescent="0.2">
      <c r="A13482" t="str">
        <f t="shared" si="1132"/>
        <v>RPL7A</v>
      </c>
      <c r="B13482" t="s">
        <v>15</v>
      </c>
      <c r="C13482">
        <v>136215296</v>
      </c>
      <c r="D13482" t="s">
        <v>3</v>
      </c>
      <c r="E13482">
        <v>24</v>
      </c>
      <c r="F13482" t="s">
        <v>16237</v>
      </c>
      <c r="G13482">
        <v>1.34560290251E-2</v>
      </c>
    </row>
    <row r="13483" spans="1:7" x14ac:dyDescent="0.2">
      <c r="A13483" t="str">
        <f t="shared" si="1132"/>
        <v>RPL7A</v>
      </c>
      <c r="B13483" t="s">
        <v>15</v>
      </c>
      <c r="C13483">
        <v>136215339</v>
      </c>
      <c r="D13483" t="s">
        <v>8</v>
      </c>
      <c r="E13483">
        <v>22</v>
      </c>
      <c r="F13483" t="s">
        <v>16238</v>
      </c>
      <c r="G13483">
        <v>-7.2158494469899997E-2</v>
      </c>
    </row>
    <row r="13484" spans="1:7" x14ac:dyDescent="0.2">
      <c r="A13484" t="str">
        <f t="shared" si="1132"/>
        <v>RPL7A</v>
      </c>
      <c r="B13484" t="s">
        <v>15</v>
      </c>
      <c r="C13484">
        <v>136215330</v>
      </c>
      <c r="D13484" t="s">
        <v>8</v>
      </c>
      <c r="E13484">
        <v>24</v>
      </c>
      <c r="F13484" t="s">
        <v>16239</v>
      </c>
      <c r="G13484">
        <v>4.7234982568899998E-2</v>
      </c>
    </row>
    <row r="13485" spans="1:7" x14ac:dyDescent="0.2">
      <c r="A13485" t="str">
        <f t="shared" si="1132"/>
        <v>RPL7A</v>
      </c>
      <c r="B13485" t="s">
        <v>15</v>
      </c>
      <c r="C13485">
        <v>136215036</v>
      </c>
      <c r="D13485" t="s">
        <v>3</v>
      </c>
      <c r="E13485">
        <v>22</v>
      </c>
      <c r="F13485" t="s">
        <v>16240</v>
      </c>
      <c r="G13485">
        <v>-1.31769469876E-2</v>
      </c>
    </row>
    <row r="13486" spans="1:7" x14ac:dyDescent="0.2">
      <c r="A13486" t="str">
        <f t="shared" si="1132"/>
        <v>RPL7A</v>
      </c>
      <c r="B13486" t="s">
        <v>15</v>
      </c>
      <c r="C13486">
        <v>136215132</v>
      </c>
      <c r="D13486" t="s">
        <v>3</v>
      </c>
      <c r="E13486">
        <v>24</v>
      </c>
      <c r="F13486" t="s">
        <v>16241</v>
      </c>
      <c r="G13486">
        <v>0.52380809473000001</v>
      </c>
    </row>
    <row r="13487" spans="1:7" x14ac:dyDescent="0.2">
      <c r="A13487" t="str">
        <f t="shared" si="1132"/>
        <v>RPL7A</v>
      </c>
      <c r="B13487" t="s">
        <v>15</v>
      </c>
      <c r="C13487">
        <v>136215162</v>
      </c>
      <c r="D13487" t="s">
        <v>3</v>
      </c>
      <c r="E13487">
        <v>24</v>
      </c>
      <c r="F13487" t="s">
        <v>16242</v>
      </c>
      <c r="G13487">
        <v>0.72981062506799999</v>
      </c>
    </row>
    <row r="13488" spans="1:7" x14ac:dyDescent="0.2">
      <c r="A13488" t="str">
        <f t="shared" si="1132"/>
        <v>RPL7A</v>
      </c>
      <c r="B13488" t="s">
        <v>15</v>
      </c>
      <c r="C13488">
        <v>136215263</v>
      </c>
      <c r="D13488" t="s">
        <v>8</v>
      </c>
      <c r="E13488">
        <v>24</v>
      </c>
      <c r="F13488" t="s">
        <v>16243</v>
      </c>
      <c r="G13488">
        <v>0.49140414661100001</v>
      </c>
    </row>
    <row r="13489" spans="1:7" x14ac:dyDescent="0.2">
      <c r="A13489" t="str">
        <f t="shared" si="1132"/>
        <v>RPL7A</v>
      </c>
      <c r="B13489" t="s">
        <v>15</v>
      </c>
      <c r="C13489">
        <v>136215197</v>
      </c>
      <c r="D13489" t="s">
        <v>3</v>
      </c>
      <c r="E13489">
        <v>24</v>
      </c>
      <c r="F13489" t="s">
        <v>16244</v>
      </c>
      <c r="G13489">
        <v>-0.17470299080999999</v>
      </c>
    </row>
    <row r="13490" spans="1:7" x14ac:dyDescent="0.2">
      <c r="A13490" t="str">
        <f t="shared" si="1132"/>
        <v>RPL7A</v>
      </c>
      <c r="B13490" t="s">
        <v>15</v>
      </c>
      <c r="C13490">
        <v>136215268</v>
      </c>
      <c r="D13490" t="s">
        <v>8</v>
      </c>
      <c r="E13490">
        <v>23</v>
      </c>
      <c r="F13490" t="s">
        <v>16245</v>
      </c>
      <c r="G13490">
        <v>0.87242567519900005</v>
      </c>
    </row>
    <row r="13491" spans="1:7" x14ac:dyDescent="0.2">
      <c r="A13491" t="str">
        <f t="shared" si="1132"/>
        <v>RPL7A</v>
      </c>
      <c r="B13491" t="s">
        <v>15</v>
      </c>
      <c r="C13491">
        <v>136215123</v>
      </c>
      <c r="D13491" t="s">
        <v>8</v>
      </c>
      <c r="E13491">
        <v>23</v>
      </c>
      <c r="F13491" t="s">
        <v>16246</v>
      </c>
      <c r="G13491">
        <v>1.39776369973</v>
      </c>
    </row>
    <row r="13492" spans="1:7" x14ac:dyDescent="0.2">
      <c r="A13492" t="str">
        <f t="shared" si="1132"/>
        <v>RPL7A</v>
      </c>
      <c r="B13492" t="s">
        <v>15</v>
      </c>
      <c r="C13492">
        <v>136215036</v>
      </c>
      <c r="D13492" t="s">
        <v>3</v>
      </c>
      <c r="E13492">
        <v>23</v>
      </c>
      <c r="F13492" t="s">
        <v>16247</v>
      </c>
      <c r="G13492">
        <v>1.60677346543E-2</v>
      </c>
    </row>
    <row r="13493" spans="1:7" x14ac:dyDescent="0.2">
      <c r="A13493" t="str">
        <f t="shared" si="1132"/>
        <v>RPL7A</v>
      </c>
      <c r="B13493" t="s">
        <v>15</v>
      </c>
      <c r="C13493">
        <v>136215175</v>
      </c>
      <c r="D13493" t="s">
        <v>3</v>
      </c>
      <c r="E13493">
        <v>24</v>
      </c>
      <c r="F13493" t="s">
        <v>16248</v>
      </c>
      <c r="G13493">
        <v>2.70206743997E-2</v>
      </c>
    </row>
    <row r="13494" spans="1:7" x14ac:dyDescent="0.2">
      <c r="A13494" t="str">
        <f t="shared" ref="A13494:A13503" si="1133">"RPL8"</f>
        <v>RPL8</v>
      </c>
      <c r="B13494" t="s">
        <v>1491</v>
      </c>
      <c r="C13494">
        <v>146017725</v>
      </c>
      <c r="D13494" t="s">
        <v>3</v>
      </c>
      <c r="E13494">
        <v>25</v>
      </c>
      <c r="F13494" t="s">
        <v>16249</v>
      </c>
      <c r="G13494">
        <v>0.66361868229599996</v>
      </c>
    </row>
    <row r="13495" spans="1:7" x14ac:dyDescent="0.2">
      <c r="A13495" t="str">
        <f t="shared" si="1133"/>
        <v>RPL8</v>
      </c>
      <c r="B13495" t="s">
        <v>1491</v>
      </c>
      <c r="C13495">
        <v>146017733</v>
      </c>
      <c r="D13495" t="s">
        <v>3</v>
      </c>
      <c r="E13495">
        <v>23</v>
      </c>
      <c r="F13495" t="s">
        <v>16250</v>
      </c>
      <c r="G13495">
        <v>0.99094563001199998</v>
      </c>
    </row>
    <row r="13496" spans="1:7" x14ac:dyDescent="0.2">
      <c r="A13496" t="str">
        <f t="shared" si="1133"/>
        <v>RPL8</v>
      </c>
      <c r="B13496" t="s">
        <v>1491</v>
      </c>
      <c r="C13496">
        <v>146017696</v>
      </c>
      <c r="D13496" t="s">
        <v>8</v>
      </c>
      <c r="E13496">
        <v>25</v>
      </c>
      <c r="F13496" t="s">
        <v>16251</v>
      </c>
      <c r="G13496">
        <v>0.17514563372799999</v>
      </c>
    </row>
    <row r="13497" spans="1:7" x14ac:dyDescent="0.2">
      <c r="A13497" t="str">
        <f t="shared" si="1133"/>
        <v>RPL8</v>
      </c>
      <c r="B13497" t="s">
        <v>1491</v>
      </c>
      <c r="C13497">
        <v>146017702</v>
      </c>
      <c r="D13497" t="s">
        <v>8</v>
      </c>
      <c r="E13497">
        <v>25</v>
      </c>
      <c r="F13497" t="s">
        <v>16252</v>
      </c>
      <c r="G13497">
        <v>0.32218194229399999</v>
      </c>
    </row>
    <row r="13498" spans="1:7" x14ac:dyDescent="0.2">
      <c r="A13498" t="str">
        <f t="shared" si="1133"/>
        <v>RPL8</v>
      </c>
      <c r="B13498" t="s">
        <v>1491</v>
      </c>
      <c r="C13498">
        <v>146017732</v>
      </c>
      <c r="D13498" t="s">
        <v>8</v>
      </c>
      <c r="E13498">
        <v>24</v>
      </c>
      <c r="F13498" t="s">
        <v>16253</v>
      </c>
      <c r="G13498">
        <v>0.81496775265400001</v>
      </c>
    </row>
    <row r="13499" spans="1:7" x14ac:dyDescent="0.2">
      <c r="A13499" t="str">
        <f t="shared" si="1133"/>
        <v>RPL8</v>
      </c>
      <c r="B13499" t="s">
        <v>1491</v>
      </c>
      <c r="C13499">
        <v>146017783</v>
      </c>
      <c r="D13499" t="s">
        <v>8</v>
      </c>
      <c r="E13499">
        <v>24</v>
      </c>
      <c r="F13499" t="s">
        <v>16254</v>
      </c>
      <c r="G13499">
        <v>1.00991281673</v>
      </c>
    </row>
    <row r="13500" spans="1:7" x14ac:dyDescent="0.2">
      <c r="A13500" t="str">
        <f t="shared" si="1133"/>
        <v>RPL8</v>
      </c>
      <c r="B13500" t="s">
        <v>1491</v>
      </c>
      <c r="C13500">
        <v>146017765</v>
      </c>
      <c r="D13500" t="s">
        <v>8</v>
      </c>
      <c r="E13500">
        <v>26</v>
      </c>
      <c r="F13500" t="s">
        <v>16255</v>
      </c>
      <c r="G13500">
        <v>0.312674014236</v>
      </c>
    </row>
    <row r="13501" spans="1:7" x14ac:dyDescent="0.2">
      <c r="A13501" t="str">
        <f t="shared" si="1133"/>
        <v>RPL8</v>
      </c>
      <c r="B13501" t="s">
        <v>1491</v>
      </c>
      <c r="C13501">
        <v>146017775</v>
      </c>
      <c r="D13501" t="s">
        <v>8</v>
      </c>
      <c r="E13501">
        <v>24</v>
      </c>
      <c r="F13501" t="s">
        <v>16256</v>
      </c>
      <c r="G13501">
        <v>0.99914155326099996</v>
      </c>
    </row>
    <row r="13502" spans="1:7" x14ac:dyDescent="0.2">
      <c r="A13502" t="str">
        <f t="shared" si="1133"/>
        <v>RPL8</v>
      </c>
      <c r="B13502" t="s">
        <v>1491</v>
      </c>
      <c r="C13502">
        <v>146017740</v>
      </c>
      <c r="D13502" t="s">
        <v>8</v>
      </c>
      <c r="E13502">
        <v>23</v>
      </c>
      <c r="F13502" t="s">
        <v>16257</v>
      </c>
      <c r="G13502">
        <v>4.5273994235899999E-2</v>
      </c>
    </row>
    <row r="13503" spans="1:7" x14ac:dyDescent="0.2">
      <c r="A13503" t="str">
        <f t="shared" si="1133"/>
        <v>RPL8</v>
      </c>
      <c r="B13503" t="s">
        <v>1491</v>
      </c>
      <c r="C13503">
        <v>146017709</v>
      </c>
      <c r="D13503" t="s">
        <v>8</v>
      </c>
      <c r="E13503">
        <v>24</v>
      </c>
      <c r="F13503" t="s">
        <v>16258</v>
      </c>
      <c r="G13503">
        <v>0.98293769892299998</v>
      </c>
    </row>
    <row r="13504" spans="1:7" x14ac:dyDescent="0.2">
      <c r="A13504" t="str">
        <f t="shared" ref="A13504:A13518" si="1134">"RPL9"</f>
        <v>RPL9</v>
      </c>
      <c r="B13504" t="s">
        <v>24</v>
      </c>
      <c r="C13504">
        <v>39460347</v>
      </c>
      <c r="D13504" t="s">
        <v>3</v>
      </c>
      <c r="E13504">
        <v>24</v>
      </c>
      <c r="F13504" t="s">
        <v>16259</v>
      </c>
      <c r="G13504">
        <v>-1.4780592287899999E-2</v>
      </c>
    </row>
    <row r="13505" spans="1:7" x14ac:dyDescent="0.2">
      <c r="A13505" t="str">
        <f t="shared" si="1134"/>
        <v>RPL9</v>
      </c>
      <c r="B13505" t="s">
        <v>24</v>
      </c>
      <c r="C13505">
        <v>39460454</v>
      </c>
      <c r="D13505" t="s">
        <v>3</v>
      </c>
      <c r="E13505">
        <v>24</v>
      </c>
      <c r="F13505" t="s">
        <v>16260</v>
      </c>
      <c r="G13505">
        <v>0.204338740303</v>
      </c>
    </row>
    <row r="13506" spans="1:7" x14ac:dyDescent="0.2">
      <c r="A13506" t="str">
        <f t="shared" si="1134"/>
        <v>RPL9</v>
      </c>
      <c r="B13506" t="s">
        <v>24</v>
      </c>
      <c r="C13506">
        <v>39460477</v>
      </c>
      <c r="D13506" t="s">
        <v>3</v>
      </c>
      <c r="E13506">
        <v>25</v>
      </c>
      <c r="F13506" t="s">
        <v>16261</v>
      </c>
      <c r="G13506">
        <v>0.171201718945</v>
      </c>
    </row>
    <row r="13507" spans="1:7" x14ac:dyDescent="0.2">
      <c r="A13507" t="str">
        <f t="shared" si="1134"/>
        <v>RPL9</v>
      </c>
      <c r="B13507" t="s">
        <v>24</v>
      </c>
      <c r="C13507">
        <v>39460486</v>
      </c>
      <c r="D13507" t="s">
        <v>3</v>
      </c>
      <c r="E13507">
        <v>24</v>
      </c>
      <c r="F13507" t="s">
        <v>16262</v>
      </c>
      <c r="G13507">
        <v>-3.37556834106E-2</v>
      </c>
    </row>
    <row r="13508" spans="1:7" x14ac:dyDescent="0.2">
      <c r="A13508" t="str">
        <f t="shared" si="1134"/>
        <v>RPL9</v>
      </c>
      <c r="B13508" t="s">
        <v>24</v>
      </c>
      <c r="C13508">
        <v>39460326</v>
      </c>
      <c r="D13508" t="s">
        <v>8</v>
      </c>
      <c r="E13508">
        <v>24</v>
      </c>
      <c r="F13508" t="s">
        <v>16263</v>
      </c>
      <c r="G13508">
        <v>0.45507616010399998</v>
      </c>
    </row>
    <row r="13509" spans="1:7" x14ac:dyDescent="0.2">
      <c r="A13509" t="str">
        <f t="shared" si="1134"/>
        <v>RPL9</v>
      </c>
      <c r="B13509" t="s">
        <v>24</v>
      </c>
      <c r="C13509">
        <v>39460379</v>
      </c>
      <c r="D13509" t="s">
        <v>8</v>
      </c>
      <c r="E13509">
        <v>23</v>
      </c>
      <c r="F13509" t="s">
        <v>16264</v>
      </c>
      <c r="G13509">
        <v>-1.1422573457899999E-2</v>
      </c>
    </row>
    <row r="13510" spans="1:7" x14ac:dyDescent="0.2">
      <c r="A13510" t="str">
        <f t="shared" si="1134"/>
        <v>RPL9</v>
      </c>
      <c r="B13510" t="s">
        <v>24</v>
      </c>
      <c r="C13510">
        <v>39460454</v>
      </c>
      <c r="D13510" t="s">
        <v>3</v>
      </c>
      <c r="E13510">
        <v>23</v>
      </c>
      <c r="F13510" t="s">
        <v>16265</v>
      </c>
      <c r="G13510">
        <v>0.193401749111</v>
      </c>
    </row>
    <row r="13511" spans="1:7" x14ac:dyDescent="0.2">
      <c r="A13511" t="str">
        <f t="shared" si="1134"/>
        <v>RPL9</v>
      </c>
      <c r="B13511" t="s">
        <v>24</v>
      </c>
      <c r="C13511">
        <v>39460437</v>
      </c>
      <c r="D13511" t="s">
        <v>3</v>
      </c>
      <c r="E13511">
        <v>24</v>
      </c>
      <c r="F13511" t="s">
        <v>16266</v>
      </c>
      <c r="G13511">
        <v>0.48698387092099998</v>
      </c>
    </row>
    <row r="13512" spans="1:7" x14ac:dyDescent="0.2">
      <c r="A13512" t="str">
        <f t="shared" si="1134"/>
        <v>RPL9</v>
      </c>
      <c r="B13512" t="s">
        <v>24</v>
      </c>
      <c r="C13512">
        <v>39460483</v>
      </c>
      <c r="D13512" t="s">
        <v>3</v>
      </c>
      <c r="E13512">
        <v>23</v>
      </c>
      <c r="F13512" t="s">
        <v>16267</v>
      </c>
      <c r="G13512">
        <v>1.2597844983099999</v>
      </c>
    </row>
    <row r="13513" spans="1:7" x14ac:dyDescent="0.2">
      <c r="A13513" t="str">
        <f t="shared" si="1134"/>
        <v>RPL9</v>
      </c>
      <c r="B13513" t="s">
        <v>24</v>
      </c>
      <c r="C13513">
        <v>39460504</v>
      </c>
      <c r="D13513" t="s">
        <v>3</v>
      </c>
      <c r="E13513">
        <v>23</v>
      </c>
      <c r="F13513" t="s">
        <v>16268</v>
      </c>
      <c r="G13513">
        <v>1.24171302298</v>
      </c>
    </row>
    <row r="13514" spans="1:7" x14ac:dyDescent="0.2">
      <c r="A13514" t="str">
        <f t="shared" si="1134"/>
        <v>RPL9</v>
      </c>
      <c r="B13514" t="s">
        <v>24</v>
      </c>
      <c r="C13514">
        <v>39460326</v>
      </c>
      <c r="D13514" t="s">
        <v>8</v>
      </c>
      <c r="E13514">
        <v>23</v>
      </c>
      <c r="F13514" t="s">
        <v>16269</v>
      </c>
      <c r="G13514">
        <v>0.49850247871699999</v>
      </c>
    </row>
    <row r="13515" spans="1:7" x14ac:dyDescent="0.2">
      <c r="A13515" t="str">
        <f t="shared" si="1134"/>
        <v>RPL9</v>
      </c>
      <c r="B13515" t="s">
        <v>24</v>
      </c>
      <c r="C13515">
        <v>39460379</v>
      </c>
      <c r="D13515" t="s">
        <v>8</v>
      </c>
      <c r="E13515">
        <v>24</v>
      </c>
      <c r="F13515" t="s">
        <v>16270</v>
      </c>
      <c r="G13515">
        <v>-3.5922812343899997E-2</v>
      </c>
    </row>
    <row r="13516" spans="1:7" x14ac:dyDescent="0.2">
      <c r="A13516" t="str">
        <f t="shared" si="1134"/>
        <v>RPL9</v>
      </c>
      <c r="B13516" t="s">
        <v>24</v>
      </c>
      <c r="C13516">
        <v>39460339</v>
      </c>
      <c r="D13516" t="s">
        <v>3</v>
      </c>
      <c r="E13516">
        <v>25</v>
      </c>
      <c r="F13516" t="s">
        <v>16271</v>
      </c>
      <c r="G13516">
        <v>1.7610589949599999E-2</v>
      </c>
    </row>
    <row r="13517" spans="1:7" x14ac:dyDescent="0.2">
      <c r="A13517" t="str">
        <f t="shared" si="1134"/>
        <v>RPL9</v>
      </c>
      <c r="B13517" t="s">
        <v>24</v>
      </c>
      <c r="C13517">
        <v>39460372</v>
      </c>
      <c r="D13517" t="s">
        <v>3</v>
      </c>
      <c r="E13517">
        <v>24</v>
      </c>
      <c r="F13517" t="s">
        <v>16272</v>
      </c>
      <c r="G13517">
        <v>2.52949933579E-2</v>
      </c>
    </row>
    <row r="13518" spans="1:7" x14ac:dyDescent="0.2">
      <c r="A13518" t="str">
        <f t="shared" si="1134"/>
        <v>RPL9</v>
      </c>
      <c r="B13518" t="s">
        <v>24</v>
      </c>
      <c r="C13518">
        <v>39460269</v>
      </c>
      <c r="D13518" t="s">
        <v>3</v>
      </c>
      <c r="E13518">
        <v>24</v>
      </c>
      <c r="F13518" t="s">
        <v>16273</v>
      </c>
      <c r="G13518">
        <v>0.27619176204399998</v>
      </c>
    </row>
    <row r="13519" spans="1:7" x14ac:dyDescent="0.2">
      <c r="A13519" t="str">
        <f t="shared" ref="A13519:A13527" si="1135">"RPLP1"</f>
        <v>RPLP1</v>
      </c>
      <c r="B13519" t="s">
        <v>514</v>
      </c>
      <c r="C13519">
        <v>69745369</v>
      </c>
      <c r="D13519" t="s">
        <v>8</v>
      </c>
      <c r="E13519">
        <v>24</v>
      </c>
      <c r="F13519" t="s">
        <v>16274</v>
      </c>
      <c r="G13519">
        <v>0.83676226113899999</v>
      </c>
    </row>
    <row r="13520" spans="1:7" x14ac:dyDescent="0.2">
      <c r="A13520" t="str">
        <f t="shared" si="1135"/>
        <v>RPLP1</v>
      </c>
      <c r="B13520" t="s">
        <v>514</v>
      </c>
      <c r="C13520">
        <v>69745104</v>
      </c>
      <c r="D13520" t="s">
        <v>8</v>
      </c>
      <c r="E13520">
        <v>25</v>
      </c>
      <c r="F13520" t="s">
        <v>16275</v>
      </c>
      <c r="G13520">
        <v>1.59614783994E-2</v>
      </c>
    </row>
    <row r="13521" spans="1:7" x14ac:dyDescent="0.2">
      <c r="A13521" t="str">
        <f t="shared" si="1135"/>
        <v>RPLP1</v>
      </c>
      <c r="B13521" t="s">
        <v>514</v>
      </c>
      <c r="C13521">
        <v>69745391</v>
      </c>
      <c r="D13521" t="s">
        <v>3</v>
      </c>
      <c r="E13521">
        <v>24</v>
      </c>
      <c r="F13521" t="s">
        <v>16276</v>
      </c>
      <c r="G13521">
        <v>0.87605361689000005</v>
      </c>
    </row>
    <row r="13522" spans="1:7" x14ac:dyDescent="0.2">
      <c r="A13522" t="str">
        <f t="shared" si="1135"/>
        <v>RPLP1</v>
      </c>
      <c r="B13522" t="s">
        <v>514</v>
      </c>
      <c r="C13522">
        <v>69745117</v>
      </c>
      <c r="D13522" t="s">
        <v>3</v>
      </c>
      <c r="E13522">
        <v>24</v>
      </c>
      <c r="F13522" t="s">
        <v>16277</v>
      </c>
      <c r="G13522">
        <v>3.6615236664699999E-2</v>
      </c>
    </row>
    <row r="13523" spans="1:7" x14ac:dyDescent="0.2">
      <c r="A13523" t="str">
        <f t="shared" si="1135"/>
        <v>RPLP1</v>
      </c>
      <c r="B13523" t="s">
        <v>514</v>
      </c>
      <c r="C13523">
        <v>69745398</v>
      </c>
      <c r="D13523" t="s">
        <v>8</v>
      </c>
      <c r="E13523">
        <v>24</v>
      </c>
      <c r="F13523" t="s">
        <v>16278</v>
      </c>
      <c r="G13523">
        <v>1.01143764245</v>
      </c>
    </row>
    <row r="13524" spans="1:7" x14ac:dyDescent="0.2">
      <c r="A13524" t="str">
        <f t="shared" si="1135"/>
        <v>RPLP1</v>
      </c>
      <c r="B13524" t="s">
        <v>514</v>
      </c>
      <c r="C13524">
        <v>69745223</v>
      </c>
      <c r="D13524" t="s">
        <v>8</v>
      </c>
      <c r="E13524">
        <v>26</v>
      </c>
      <c r="F13524" t="s">
        <v>16279</v>
      </c>
      <c r="G13524">
        <v>0.11319501839399999</v>
      </c>
    </row>
    <row r="13525" spans="1:7" x14ac:dyDescent="0.2">
      <c r="A13525" t="str">
        <f t="shared" si="1135"/>
        <v>RPLP1</v>
      </c>
      <c r="B13525" t="s">
        <v>514</v>
      </c>
      <c r="C13525">
        <v>69745411</v>
      </c>
      <c r="D13525" t="s">
        <v>8</v>
      </c>
      <c r="E13525">
        <v>25</v>
      </c>
      <c r="F13525" t="s">
        <v>16280</v>
      </c>
      <c r="G13525">
        <v>-2.7278936490900001E-2</v>
      </c>
    </row>
    <row r="13526" spans="1:7" x14ac:dyDescent="0.2">
      <c r="A13526" t="str">
        <f t="shared" si="1135"/>
        <v>RPLP1</v>
      </c>
      <c r="B13526" t="s">
        <v>514</v>
      </c>
      <c r="C13526">
        <v>69745095</v>
      </c>
      <c r="D13526" t="s">
        <v>3</v>
      </c>
      <c r="E13526">
        <v>23</v>
      </c>
      <c r="F13526" t="s">
        <v>16281</v>
      </c>
      <c r="G13526">
        <v>-1.4531951346200001E-3</v>
      </c>
    </row>
    <row r="13527" spans="1:7" x14ac:dyDescent="0.2">
      <c r="A13527" t="str">
        <f t="shared" si="1135"/>
        <v>RPLP1</v>
      </c>
      <c r="B13527" t="s">
        <v>514</v>
      </c>
      <c r="C13527">
        <v>69745147</v>
      </c>
      <c r="D13527" t="s">
        <v>8</v>
      </c>
      <c r="E13527">
        <v>24</v>
      </c>
      <c r="F13527" t="s">
        <v>16282</v>
      </c>
      <c r="G13527">
        <v>1.1125087406600001</v>
      </c>
    </row>
    <row r="13528" spans="1:7" x14ac:dyDescent="0.2">
      <c r="A13528" t="str">
        <f t="shared" ref="A13528:A13561" si="1136">"RPLP2"</f>
        <v>RPLP2</v>
      </c>
      <c r="B13528" t="s">
        <v>291</v>
      </c>
      <c r="C13528">
        <v>810166</v>
      </c>
      <c r="D13528" t="s">
        <v>3</v>
      </c>
      <c r="E13528">
        <v>24</v>
      </c>
      <c r="F13528" t="s">
        <v>16283</v>
      </c>
      <c r="G13528">
        <v>1.1155865095999999</v>
      </c>
    </row>
    <row r="13529" spans="1:7" x14ac:dyDescent="0.2">
      <c r="A13529" t="str">
        <f t="shared" si="1136"/>
        <v>RPLP2</v>
      </c>
      <c r="B13529" t="s">
        <v>291</v>
      </c>
      <c r="C13529">
        <v>809986</v>
      </c>
      <c r="D13529" t="s">
        <v>3</v>
      </c>
      <c r="E13529">
        <v>24</v>
      </c>
      <c r="F13529" t="s">
        <v>16284</v>
      </c>
      <c r="G13529">
        <v>0.92971662121999998</v>
      </c>
    </row>
    <row r="13530" spans="1:7" x14ac:dyDescent="0.2">
      <c r="A13530" t="str">
        <f t="shared" si="1136"/>
        <v>RPLP2</v>
      </c>
      <c r="B13530" t="s">
        <v>291</v>
      </c>
      <c r="C13530">
        <v>809655</v>
      </c>
      <c r="D13530" t="s">
        <v>8</v>
      </c>
      <c r="E13530">
        <v>23</v>
      </c>
      <c r="F13530" t="s">
        <v>16285</v>
      </c>
      <c r="G13530">
        <v>-1.9628172005399999E-2</v>
      </c>
    </row>
    <row r="13531" spans="1:7" x14ac:dyDescent="0.2">
      <c r="A13531" t="str">
        <f t="shared" si="1136"/>
        <v>RPLP2</v>
      </c>
      <c r="B13531" t="s">
        <v>291</v>
      </c>
      <c r="C13531">
        <v>809628</v>
      </c>
      <c r="D13531" t="s">
        <v>8</v>
      </c>
      <c r="E13531">
        <v>24</v>
      </c>
      <c r="F13531" t="s">
        <v>16286</v>
      </c>
      <c r="G13531">
        <v>7.6507329150300001E-3</v>
      </c>
    </row>
    <row r="13532" spans="1:7" x14ac:dyDescent="0.2">
      <c r="A13532" t="str">
        <f t="shared" si="1136"/>
        <v>RPLP2</v>
      </c>
      <c r="B13532" t="s">
        <v>291</v>
      </c>
      <c r="C13532">
        <v>809860</v>
      </c>
      <c r="D13532" t="s">
        <v>8</v>
      </c>
      <c r="E13532">
        <v>23</v>
      </c>
      <c r="F13532" t="s">
        <v>16287</v>
      </c>
      <c r="G13532">
        <v>-1.10205417313E-2</v>
      </c>
    </row>
    <row r="13533" spans="1:7" x14ac:dyDescent="0.2">
      <c r="A13533" t="str">
        <f t="shared" si="1136"/>
        <v>RPLP2</v>
      </c>
      <c r="B13533" t="s">
        <v>291</v>
      </c>
      <c r="C13533">
        <v>810062</v>
      </c>
      <c r="D13533" t="s">
        <v>8</v>
      </c>
      <c r="E13533">
        <v>24</v>
      </c>
      <c r="F13533" t="s">
        <v>16288</v>
      </c>
      <c r="G13533">
        <v>2.7945226863100001E-2</v>
      </c>
    </row>
    <row r="13534" spans="1:7" x14ac:dyDescent="0.2">
      <c r="A13534" t="str">
        <f t="shared" si="1136"/>
        <v>RPLP2</v>
      </c>
      <c r="B13534" t="s">
        <v>291</v>
      </c>
      <c r="C13534">
        <v>810073</v>
      </c>
      <c r="D13534" t="s">
        <v>8</v>
      </c>
      <c r="E13534">
        <v>24</v>
      </c>
      <c r="F13534" t="s">
        <v>16289</v>
      </c>
      <c r="G13534">
        <v>-8.4087307857500002E-2</v>
      </c>
    </row>
    <row r="13535" spans="1:7" x14ac:dyDescent="0.2">
      <c r="A13535" t="str">
        <f t="shared" si="1136"/>
        <v>RPLP2</v>
      </c>
      <c r="B13535" t="s">
        <v>291</v>
      </c>
      <c r="C13535">
        <v>810122</v>
      </c>
      <c r="D13535" t="s">
        <v>8</v>
      </c>
      <c r="E13535">
        <v>23</v>
      </c>
      <c r="F13535" t="s">
        <v>16290</v>
      </c>
      <c r="G13535">
        <v>4.0064575246800002E-2</v>
      </c>
    </row>
    <row r="13536" spans="1:7" x14ac:dyDescent="0.2">
      <c r="A13536" t="str">
        <f t="shared" si="1136"/>
        <v>RPLP2</v>
      </c>
      <c r="B13536" t="s">
        <v>291</v>
      </c>
      <c r="C13536">
        <v>810165</v>
      </c>
      <c r="D13536" t="s">
        <v>8</v>
      </c>
      <c r="E13536">
        <v>24</v>
      </c>
      <c r="F13536" t="s">
        <v>16291</v>
      </c>
      <c r="G13536">
        <v>0.441465280834</v>
      </c>
    </row>
    <row r="13537" spans="1:7" x14ac:dyDescent="0.2">
      <c r="A13537" t="str">
        <f t="shared" si="1136"/>
        <v>RPLP2</v>
      </c>
      <c r="B13537" t="s">
        <v>291</v>
      </c>
      <c r="C13537">
        <v>810195</v>
      </c>
      <c r="D13537" t="s">
        <v>8</v>
      </c>
      <c r="E13537">
        <v>24</v>
      </c>
      <c r="F13537" t="s">
        <v>16292</v>
      </c>
      <c r="G13537">
        <v>0.25096811886100001</v>
      </c>
    </row>
    <row r="13538" spans="1:7" x14ac:dyDescent="0.2">
      <c r="A13538" t="str">
        <f t="shared" si="1136"/>
        <v>RPLP2</v>
      </c>
      <c r="B13538" t="s">
        <v>291</v>
      </c>
      <c r="C13538">
        <v>809947</v>
      </c>
      <c r="D13538" t="s">
        <v>3</v>
      </c>
      <c r="E13538">
        <v>21</v>
      </c>
      <c r="F13538" t="s">
        <v>16293</v>
      </c>
      <c r="G13538">
        <v>0.37405097556</v>
      </c>
    </row>
    <row r="13539" spans="1:7" x14ac:dyDescent="0.2">
      <c r="A13539" t="str">
        <f t="shared" si="1136"/>
        <v>RPLP2</v>
      </c>
      <c r="B13539" t="s">
        <v>291</v>
      </c>
      <c r="C13539">
        <v>810220</v>
      </c>
      <c r="D13539" t="s">
        <v>3</v>
      </c>
      <c r="E13539">
        <v>23</v>
      </c>
      <c r="F13539" t="s">
        <v>16294</v>
      </c>
      <c r="G13539">
        <v>0.27090899302499999</v>
      </c>
    </row>
    <row r="13540" spans="1:7" x14ac:dyDescent="0.2">
      <c r="A13540" t="str">
        <f t="shared" si="1136"/>
        <v>RPLP2</v>
      </c>
      <c r="B13540" t="s">
        <v>291</v>
      </c>
      <c r="C13540">
        <v>809922</v>
      </c>
      <c r="D13540" t="s">
        <v>3</v>
      </c>
      <c r="E13540">
        <v>22</v>
      </c>
      <c r="F13540" t="s">
        <v>16295</v>
      </c>
      <c r="G13540">
        <v>-2.05407413601E-2</v>
      </c>
    </row>
    <row r="13541" spans="1:7" x14ac:dyDescent="0.2">
      <c r="A13541" t="str">
        <f t="shared" si="1136"/>
        <v>RPLP2</v>
      </c>
      <c r="B13541" t="s">
        <v>291</v>
      </c>
      <c r="C13541">
        <v>809868</v>
      </c>
      <c r="D13541" t="s">
        <v>3</v>
      </c>
      <c r="E13541">
        <v>24</v>
      </c>
      <c r="F13541" t="s">
        <v>16296</v>
      </c>
      <c r="G13541">
        <v>-2.6320759824900002E-2</v>
      </c>
    </row>
    <row r="13542" spans="1:7" x14ac:dyDescent="0.2">
      <c r="A13542" t="str">
        <f t="shared" si="1136"/>
        <v>RPLP2</v>
      </c>
      <c r="B13542" t="s">
        <v>291</v>
      </c>
      <c r="C13542">
        <v>809738</v>
      </c>
      <c r="D13542" t="s">
        <v>3</v>
      </c>
      <c r="E13542">
        <v>24</v>
      </c>
      <c r="F13542" t="s">
        <v>16297</v>
      </c>
      <c r="G13542">
        <v>-5.8727659541000003E-2</v>
      </c>
    </row>
    <row r="13543" spans="1:7" x14ac:dyDescent="0.2">
      <c r="A13543" t="str">
        <f t="shared" si="1136"/>
        <v>RPLP2</v>
      </c>
      <c r="B13543" t="s">
        <v>291</v>
      </c>
      <c r="C13543">
        <v>810206</v>
      </c>
      <c r="D13543" t="s">
        <v>3</v>
      </c>
      <c r="E13543">
        <v>23</v>
      </c>
      <c r="F13543" t="s">
        <v>16298</v>
      </c>
      <c r="G13543">
        <v>0.935153523747</v>
      </c>
    </row>
    <row r="13544" spans="1:7" x14ac:dyDescent="0.2">
      <c r="A13544" t="str">
        <f t="shared" si="1136"/>
        <v>RPLP2</v>
      </c>
      <c r="B13544" t="s">
        <v>291</v>
      </c>
      <c r="C13544">
        <v>810224</v>
      </c>
      <c r="D13544" t="s">
        <v>3</v>
      </c>
      <c r="E13544">
        <v>24</v>
      </c>
      <c r="F13544" t="s">
        <v>16299</v>
      </c>
      <c r="G13544">
        <v>0.52473221973399997</v>
      </c>
    </row>
    <row r="13545" spans="1:7" x14ac:dyDescent="0.2">
      <c r="A13545" t="str">
        <f t="shared" si="1136"/>
        <v>RPLP2</v>
      </c>
      <c r="B13545" t="s">
        <v>291</v>
      </c>
      <c r="C13545">
        <v>809637</v>
      </c>
      <c r="D13545" t="s">
        <v>8</v>
      </c>
      <c r="E13545">
        <v>24</v>
      </c>
      <c r="F13545" t="s">
        <v>16300</v>
      </c>
      <c r="G13545">
        <v>-3.1129458494099999E-2</v>
      </c>
    </row>
    <row r="13546" spans="1:7" x14ac:dyDescent="0.2">
      <c r="A13546" t="str">
        <f t="shared" si="1136"/>
        <v>RPLP2</v>
      </c>
      <c r="B13546" t="s">
        <v>291</v>
      </c>
      <c r="C13546">
        <v>810178</v>
      </c>
      <c r="D13546" t="s">
        <v>3</v>
      </c>
      <c r="E13546">
        <v>24</v>
      </c>
      <c r="F13546" t="s">
        <v>16301</v>
      </c>
      <c r="G13546">
        <v>0.334079603414</v>
      </c>
    </row>
    <row r="13547" spans="1:7" x14ac:dyDescent="0.2">
      <c r="A13547" t="str">
        <f t="shared" si="1136"/>
        <v>RPLP2</v>
      </c>
      <c r="B13547" t="s">
        <v>291</v>
      </c>
      <c r="C13547">
        <v>810085</v>
      </c>
      <c r="D13547" t="s">
        <v>3</v>
      </c>
      <c r="E13547">
        <v>24</v>
      </c>
      <c r="F13547" t="s">
        <v>16302</v>
      </c>
      <c r="G13547">
        <v>4.0779325693600002E-2</v>
      </c>
    </row>
    <row r="13548" spans="1:7" x14ac:dyDescent="0.2">
      <c r="A13548" t="str">
        <f t="shared" si="1136"/>
        <v>RPLP2</v>
      </c>
      <c r="B13548" t="s">
        <v>291</v>
      </c>
      <c r="C13548">
        <v>809976</v>
      </c>
      <c r="D13548" t="s">
        <v>3</v>
      </c>
      <c r="E13548">
        <v>24</v>
      </c>
      <c r="F13548" t="s">
        <v>16303</v>
      </c>
      <c r="G13548">
        <v>0.94925996664800005</v>
      </c>
    </row>
    <row r="13549" spans="1:7" x14ac:dyDescent="0.2">
      <c r="A13549" t="str">
        <f t="shared" si="1136"/>
        <v>RPLP2</v>
      </c>
      <c r="B13549" t="s">
        <v>291</v>
      </c>
      <c r="C13549">
        <v>809780</v>
      </c>
      <c r="D13549" t="s">
        <v>3</v>
      </c>
      <c r="E13549">
        <v>24</v>
      </c>
      <c r="F13549" t="s">
        <v>16304</v>
      </c>
      <c r="G13549">
        <v>4.5100218642699997E-3</v>
      </c>
    </row>
    <row r="13550" spans="1:7" x14ac:dyDescent="0.2">
      <c r="A13550" t="str">
        <f t="shared" si="1136"/>
        <v>RPLP2</v>
      </c>
      <c r="B13550" t="s">
        <v>291</v>
      </c>
      <c r="C13550">
        <v>809712</v>
      </c>
      <c r="D13550" t="s">
        <v>3</v>
      </c>
      <c r="E13550">
        <v>23</v>
      </c>
      <c r="F13550" t="s">
        <v>16305</v>
      </c>
      <c r="G13550">
        <v>0.100309099902</v>
      </c>
    </row>
    <row r="13551" spans="1:7" x14ac:dyDescent="0.2">
      <c r="A13551" t="str">
        <f t="shared" si="1136"/>
        <v>RPLP2</v>
      </c>
      <c r="B13551" t="s">
        <v>291</v>
      </c>
      <c r="C13551">
        <v>809685</v>
      </c>
      <c r="D13551" t="s">
        <v>3</v>
      </c>
      <c r="E13551">
        <v>24</v>
      </c>
      <c r="F13551" t="s">
        <v>16306</v>
      </c>
      <c r="G13551">
        <v>-5.6086205335599999E-2</v>
      </c>
    </row>
    <row r="13552" spans="1:7" x14ac:dyDescent="0.2">
      <c r="A13552" t="str">
        <f t="shared" si="1136"/>
        <v>RPLP2</v>
      </c>
      <c r="B13552" t="s">
        <v>291</v>
      </c>
      <c r="C13552">
        <v>809903</v>
      </c>
      <c r="D13552" t="s">
        <v>3</v>
      </c>
      <c r="E13552">
        <v>24</v>
      </c>
      <c r="F13552" t="s">
        <v>16307</v>
      </c>
      <c r="G13552">
        <v>6.2519411155099996E-3</v>
      </c>
    </row>
    <row r="13553" spans="1:7" x14ac:dyDescent="0.2">
      <c r="A13553" t="str">
        <f t="shared" si="1136"/>
        <v>RPLP2</v>
      </c>
      <c r="B13553" t="s">
        <v>291</v>
      </c>
      <c r="C13553">
        <v>809725</v>
      </c>
      <c r="D13553" t="s">
        <v>8</v>
      </c>
      <c r="E13553">
        <v>24</v>
      </c>
      <c r="F13553" t="s">
        <v>16308</v>
      </c>
      <c r="G13553">
        <v>6.3899841363600001E-3</v>
      </c>
    </row>
    <row r="13554" spans="1:7" x14ac:dyDescent="0.2">
      <c r="A13554" t="str">
        <f t="shared" si="1136"/>
        <v>RPLP2</v>
      </c>
      <c r="B13554" t="s">
        <v>291</v>
      </c>
      <c r="C13554">
        <v>809900</v>
      </c>
      <c r="D13554" t="s">
        <v>8</v>
      </c>
      <c r="E13554">
        <v>24</v>
      </c>
      <c r="F13554" t="s">
        <v>16309</v>
      </c>
      <c r="G13554">
        <v>3.3471893212699999E-2</v>
      </c>
    </row>
    <row r="13555" spans="1:7" x14ac:dyDescent="0.2">
      <c r="A13555" t="str">
        <f t="shared" si="1136"/>
        <v>RPLP2</v>
      </c>
      <c r="B13555" t="s">
        <v>291</v>
      </c>
      <c r="C13555">
        <v>810061</v>
      </c>
      <c r="D13555" t="s">
        <v>8</v>
      </c>
      <c r="E13555">
        <v>23</v>
      </c>
      <c r="F13555" t="s">
        <v>16310</v>
      </c>
      <c r="G13555">
        <v>-2.2249108085799999E-3</v>
      </c>
    </row>
    <row r="13556" spans="1:7" x14ac:dyDescent="0.2">
      <c r="A13556" t="str">
        <f t="shared" si="1136"/>
        <v>RPLP2</v>
      </c>
      <c r="B13556" t="s">
        <v>291</v>
      </c>
      <c r="C13556">
        <v>810092</v>
      </c>
      <c r="D13556" t="s">
        <v>8</v>
      </c>
      <c r="E13556">
        <v>24</v>
      </c>
      <c r="F13556" t="s">
        <v>16311</v>
      </c>
      <c r="G13556">
        <v>3.5039812385800001E-3</v>
      </c>
    </row>
    <row r="13557" spans="1:7" x14ac:dyDescent="0.2">
      <c r="A13557" t="str">
        <f t="shared" si="1136"/>
        <v>RPLP2</v>
      </c>
      <c r="B13557" t="s">
        <v>291</v>
      </c>
      <c r="C13557">
        <v>810122</v>
      </c>
      <c r="D13557" t="s">
        <v>8</v>
      </c>
      <c r="E13557">
        <v>24</v>
      </c>
      <c r="F13557" t="s">
        <v>16312</v>
      </c>
      <c r="G13557">
        <v>2.335867472E-2</v>
      </c>
    </row>
    <row r="13558" spans="1:7" x14ac:dyDescent="0.2">
      <c r="A13558" t="str">
        <f t="shared" si="1136"/>
        <v>RPLP2</v>
      </c>
      <c r="B13558" t="s">
        <v>291</v>
      </c>
      <c r="C13558">
        <v>810162</v>
      </c>
      <c r="D13558" t="s">
        <v>8</v>
      </c>
      <c r="E13558">
        <v>23</v>
      </c>
      <c r="F13558" t="s">
        <v>16313</v>
      </c>
      <c r="G13558">
        <v>6.05890563422E-2</v>
      </c>
    </row>
    <row r="13559" spans="1:7" x14ac:dyDescent="0.2">
      <c r="A13559" t="str">
        <f t="shared" si="1136"/>
        <v>RPLP2</v>
      </c>
      <c r="B13559" t="s">
        <v>291</v>
      </c>
      <c r="C13559">
        <v>809681</v>
      </c>
      <c r="D13559" t="s">
        <v>3</v>
      </c>
      <c r="E13559">
        <v>24</v>
      </c>
      <c r="F13559" t="s">
        <v>16314</v>
      </c>
      <c r="G13559">
        <v>0.19424007605499999</v>
      </c>
    </row>
    <row r="13560" spans="1:7" x14ac:dyDescent="0.2">
      <c r="A13560" t="str">
        <f t="shared" si="1136"/>
        <v>RPLP2</v>
      </c>
      <c r="B13560" t="s">
        <v>291</v>
      </c>
      <c r="C13560">
        <v>809710</v>
      </c>
      <c r="D13560" t="s">
        <v>3</v>
      </c>
      <c r="E13560">
        <v>22</v>
      </c>
      <c r="F13560" t="s">
        <v>16315</v>
      </c>
      <c r="G13560">
        <v>-3.0904663692300001E-2</v>
      </c>
    </row>
    <row r="13561" spans="1:7" x14ac:dyDescent="0.2">
      <c r="A13561" t="str">
        <f t="shared" si="1136"/>
        <v>RPLP2</v>
      </c>
      <c r="B13561" t="s">
        <v>291</v>
      </c>
      <c r="C13561">
        <v>809692</v>
      </c>
      <c r="D13561" t="s">
        <v>8</v>
      </c>
      <c r="E13561">
        <v>23</v>
      </c>
      <c r="F13561" t="s">
        <v>16316</v>
      </c>
      <c r="G13561">
        <v>1.43371063792E-2</v>
      </c>
    </row>
    <row r="13562" spans="1:7" x14ac:dyDescent="0.2">
      <c r="A13562" t="str">
        <f t="shared" ref="A13562:A13571" si="1137">"RPP30"</f>
        <v>RPP30</v>
      </c>
      <c r="B13562" t="s">
        <v>372</v>
      </c>
      <c r="C13562">
        <v>92631509</v>
      </c>
      <c r="D13562" t="s">
        <v>8</v>
      </c>
      <c r="E13562">
        <v>25</v>
      </c>
      <c r="F13562" t="s">
        <v>16317</v>
      </c>
      <c r="G13562">
        <v>0.37832753410600001</v>
      </c>
    </row>
    <row r="13563" spans="1:7" x14ac:dyDescent="0.2">
      <c r="A13563" t="str">
        <f t="shared" si="1137"/>
        <v>RPP30</v>
      </c>
      <c r="B13563" t="s">
        <v>372</v>
      </c>
      <c r="C13563">
        <v>92631733</v>
      </c>
      <c r="D13563" t="s">
        <v>8</v>
      </c>
      <c r="E13563">
        <v>25</v>
      </c>
      <c r="F13563" t="s">
        <v>16318</v>
      </c>
      <c r="G13563">
        <v>-4.9708694378100002E-3</v>
      </c>
    </row>
    <row r="13564" spans="1:7" x14ac:dyDescent="0.2">
      <c r="A13564" t="str">
        <f t="shared" si="1137"/>
        <v>RPP30</v>
      </c>
      <c r="B13564" t="s">
        <v>372</v>
      </c>
      <c r="C13564">
        <v>92631727</v>
      </c>
      <c r="D13564" t="s">
        <v>8</v>
      </c>
      <c r="E13564">
        <v>24</v>
      </c>
      <c r="F13564" t="s">
        <v>16319</v>
      </c>
      <c r="G13564">
        <v>0.23187789757400001</v>
      </c>
    </row>
    <row r="13565" spans="1:7" x14ac:dyDescent="0.2">
      <c r="A13565" t="str">
        <f t="shared" si="1137"/>
        <v>RPP30</v>
      </c>
      <c r="B13565" t="s">
        <v>372</v>
      </c>
      <c r="C13565">
        <v>92631693</v>
      </c>
      <c r="D13565" t="s">
        <v>8</v>
      </c>
      <c r="E13565">
        <v>25</v>
      </c>
      <c r="F13565" t="s">
        <v>16320</v>
      </c>
      <c r="G13565">
        <v>5.3327243661099998E-2</v>
      </c>
    </row>
    <row r="13566" spans="1:7" x14ac:dyDescent="0.2">
      <c r="A13566" t="str">
        <f t="shared" si="1137"/>
        <v>RPP30</v>
      </c>
      <c r="B13566" t="s">
        <v>372</v>
      </c>
      <c r="C13566">
        <v>92631659</v>
      </c>
      <c r="D13566" t="s">
        <v>8</v>
      </c>
      <c r="E13566">
        <v>24</v>
      </c>
      <c r="F13566" t="s">
        <v>16321</v>
      </c>
      <c r="G13566">
        <v>6.3325277462599999E-2</v>
      </c>
    </row>
    <row r="13567" spans="1:7" x14ac:dyDescent="0.2">
      <c r="A13567" t="str">
        <f t="shared" si="1137"/>
        <v>RPP30</v>
      </c>
      <c r="B13567" t="s">
        <v>372</v>
      </c>
      <c r="C13567">
        <v>92631637</v>
      </c>
      <c r="D13567" t="s">
        <v>8</v>
      </c>
      <c r="E13567">
        <v>26</v>
      </c>
      <c r="F13567" t="s">
        <v>16322</v>
      </c>
      <c r="G13567">
        <v>1.2518326027400001E-3</v>
      </c>
    </row>
    <row r="13568" spans="1:7" x14ac:dyDescent="0.2">
      <c r="A13568" t="str">
        <f t="shared" si="1137"/>
        <v>RPP30</v>
      </c>
      <c r="B13568" t="s">
        <v>372</v>
      </c>
      <c r="C13568">
        <v>92631624</v>
      </c>
      <c r="D13568" t="s">
        <v>3</v>
      </c>
      <c r="E13568">
        <v>24</v>
      </c>
      <c r="F13568" t="s">
        <v>16323</v>
      </c>
      <c r="G13568">
        <v>1.46668941609E-2</v>
      </c>
    </row>
    <row r="13569" spans="1:7" x14ac:dyDescent="0.2">
      <c r="A13569" t="str">
        <f t="shared" si="1137"/>
        <v>RPP30</v>
      </c>
      <c r="B13569" t="s">
        <v>372</v>
      </c>
      <c r="C13569">
        <v>92631749</v>
      </c>
      <c r="D13569" t="s">
        <v>8</v>
      </c>
      <c r="E13569">
        <v>24</v>
      </c>
      <c r="F13569" t="s">
        <v>16324</v>
      </c>
      <c r="G13569">
        <v>1.74290690395</v>
      </c>
    </row>
    <row r="13570" spans="1:7" x14ac:dyDescent="0.2">
      <c r="A13570" t="str">
        <f t="shared" si="1137"/>
        <v>RPP30</v>
      </c>
      <c r="B13570" t="s">
        <v>372</v>
      </c>
      <c r="C13570">
        <v>92631764</v>
      </c>
      <c r="D13570" t="s">
        <v>8</v>
      </c>
      <c r="E13570">
        <v>24</v>
      </c>
      <c r="F13570" t="s">
        <v>16325</v>
      </c>
      <c r="G13570">
        <v>0.87876556194599997</v>
      </c>
    </row>
    <row r="13571" spans="1:7" x14ac:dyDescent="0.2">
      <c r="A13571" t="str">
        <f t="shared" si="1137"/>
        <v>RPP30</v>
      </c>
      <c r="B13571" t="s">
        <v>372</v>
      </c>
      <c r="C13571">
        <v>92631501</v>
      </c>
      <c r="D13571" t="s">
        <v>3</v>
      </c>
      <c r="E13571">
        <v>25</v>
      </c>
      <c r="F13571" t="s">
        <v>16326</v>
      </c>
      <c r="G13571">
        <v>0.19091695458399999</v>
      </c>
    </row>
    <row r="13572" spans="1:7" x14ac:dyDescent="0.2">
      <c r="A13572" t="str">
        <f t="shared" ref="A13572:A13581" si="1138">"RPP38"</f>
        <v>RPP38</v>
      </c>
      <c r="B13572" t="s">
        <v>372</v>
      </c>
      <c r="C13572">
        <v>15139370</v>
      </c>
      <c r="D13572" t="s">
        <v>3</v>
      </c>
      <c r="E13572">
        <v>24</v>
      </c>
      <c r="F13572" t="s">
        <v>16327</v>
      </c>
      <c r="G13572">
        <v>0.53974838207700004</v>
      </c>
    </row>
    <row r="13573" spans="1:7" x14ac:dyDescent="0.2">
      <c r="A13573" t="str">
        <f t="shared" si="1138"/>
        <v>RPP38</v>
      </c>
      <c r="B13573" t="s">
        <v>372</v>
      </c>
      <c r="C13573">
        <v>15139439</v>
      </c>
      <c r="D13573" t="s">
        <v>8</v>
      </c>
      <c r="E13573">
        <v>24</v>
      </c>
      <c r="F13573" t="s">
        <v>16328</v>
      </c>
      <c r="G13573">
        <v>0.26591505732499998</v>
      </c>
    </row>
    <row r="13574" spans="1:7" x14ac:dyDescent="0.2">
      <c r="A13574" t="str">
        <f t="shared" si="1138"/>
        <v>RPP38</v>
      </c>
      <c r="B13574" t="s">
        <v>372</v>
      </c>
      <c r="C13574">
        <v>15139431</v>
      </c>
      <c r="D13574" t="s">
        <v>8</v>
      </c>
      <c r="E13574">
        <v>24</v>
      </c>
      <c r="F13574" t="s">
        <v>16329</v>
      </c>
      <c r="G13574">
        <v>0.16928810705299999</v>
      </c>
    </row>
    <row r="13575" spans="1:7" x14ac:dyDescent="0.2">
      <c r="A13575" t="str">
        <f t="shared" si="1138"/>
        <v>RPP38</v>
      </c>
      <c r="B13575" t="s">
        <v>372</v>
      </c>
      <c r="C13575">
        <v>15139421</v>
      </c>
      <c r="D13575" t="s">
        <v>8</v>
      </c>
      <c r="E13575">
        <v>23</v>
      </c>
      <c r="F13575" t="s">
        <v>16330</v>
      </c>
      <c r="G13575">
        <v>0.16679572303199999</v>
      </c>
    </row>
    <row r="13576" spans="1:7" x14ac:dyDescent="0.2">
      <c r="A13576" t="str">
        <f t="shared" si="1138"/>
        <v>RPP38</v>
      </c>
      <c r="B13576" t="s">
        <v>372</v>
      </c>
      <c r="C13576">
        <v>15139459</v>
      </c>
      <c r="D13576" t="s">
        <v>8</v>
      </c>
      <c r="E13576">
        <v>25</v>
      </c>
      <c r="F13576" t="s">
        <v>16331</v>
      </c>
      <c r="G13576">
        <v>0.105237282898</v>
      </c>
    </row>
    <row r="13577" spans="1:7" x14ac:dyDescent="0.2">
      <c r="A13577" t="str">
        <f t="shared" si="1138"/>
        <v>RPP38</v>
      </c>
      <c r="B13577" t="s">
        <v>372</v>
      </c>
      <c r="C13577">
        <v>15139386</v>
      </c>
      <c r="D13577" t="s">
        <v>8</v>
      </c>
      <c r="E13577">
        <v>24</v>
      </c>
      <c r="F13577" t="s">
        <v>16332</v>
      </c>
      <c r="G13577">
        <v>1.64607054598</v>
      </c>
    </row>
    <row r="13578" spans="1:7" x14ac:dyDescent="0.2">
      <c r="A13578" t="str">
        <f t="shared" si="1138"/>
        <v>RPP38</v>
      </c>
      <c r="B13578" t="s">
        <v>372</v>
      </c>
      <c r="C13578">
        <v>15139474</v>
      </c>
      <c r="D13578" t="s">
        <v>8</v>
      </c>
      <c r="E13578">
        <v>22</v>
      </c>
      <c r="F13578" t="s">
        <v>16333</v>
      </c>
      <c r="G13578">
        <v>-3.5866921189799998E-2</v>
      </c>
    </row>
    <row r="13579" spans="1:7" x14ac:dyDescent="0.2">
      <c r="A13579" t="str">
        <f t="shared" si="1138"/>
        <v>RPP38</v>
      </c>
      <c r="B13579" t="s">
        <v>372</v>
      </c>
      <c r="C13579">
        <v>15139444</v>
      </c>
      <c r="D13579" t="s">
        <v>3</v>
      </c>
      <c r="E13579">
        <v>24</v>
      </c>
      <c r="F13579" t="s">
        <v>16334</v>
      </c>
      <c r="G13579">
        <v>0.81418107194599998</v>
      </c>
    </row>
    <row r="13580" spans="1:7" x14ac:dyDescent="0.2">
      <c r="A13580" t="str">
        <f t="shared" si="1138"/>
        <v>RPP38</v>
      </c>
      <c r="B13580" t="s">
        <v>372</v>
      </c>
      <c r="C13580">
        <v>15139408</v>
      </c>
      <c r="D13580" t="s">
        <v>8</v>
      </c>
      <c r="E13580">
        <v>24</v>
      </c>
      <c r="F13580" t="s">
        <v>16335</v>
      </c>
      <c r="G13580">
        <v>0.122559278247</v>
      </c>
    </row>
    <row r="13581" spans="1:7" x14ac:dyDescent="0.2">
      <c r="A13581" t="str">
        <f t="shared" si="1138"/>
        <v>RPP38</v>
      </c>
      <c r="B13581" t="s">
        <v>372</v>
      </c>
      <c r="C13581">
        <v>15139377</v>
      </c>
      <c r="D13581" t="s">
        <v>8</v>
      </c>
      <c r="E13581">
        <v>24</v>
      </c>
      <c r="F13581" t="s">
        <v>16336</v>
      </c>
      <c r="G13581">
        <v>0.271242095663</v>
      </c>
    </row>
    <row r="13582" spans="1:7" x14ac:dyDescent="0.2">
      <c r="A13582" t="str">
        <f t="shared" ref="A13582:A13590" si="1139">"RPP40"</f>
        <v>RPP40</v>
      </c>
      <c r="B13582" t="s">
        <v>75</v>
      </c>
      <c r="C13582">
        <v>5004005</v>
      </c>
      <c r="D13582" t="s">
        <v>3</v>
      </c>
      <c r="E13582">
        <v>23</v>
      </c>
      <c r="F13582" t="s">
        <v>16337</v>
      </c>
      <c r="G13582">
        <v>8.5891821950900005E-2</v>
      </c>
    </row>
    <row r="13583" spans="1:7" x14ac:dyDescent="0.2">
      <c r="A13583" t="str">
        <f t="shared" si="1139"/>
        <v>RPP40</v>
      </c>
      <c r="B13583" t="s">
        <v>75</v>
      </c>
      <c r="C13583">
        <v>5004259</v>
      </c>
      <c r="D13583" t="s">
        <v>3</v>
      </c>
      <c r="E13583">
        <v>24</v>
      </c>
      <c r="F13583" t="s">
        <v>16338</v>
      </c>
      <c r="G13583">
        <v>0.80333219478100004</v>
      </c>
    </row>
    <row r="13584" spans="1:7" x14ac:dyDescent="0.2">
      <c r="A13584" t="str">
        <f t="shared" si="1139"/>
        <v>RPP40</v>
      </c>
      <c r="B13584" t="s">
        <v>75</v>
      </c>
      <c r="C13584">
        <v>5004164</v>
      </c>
      <c r="D13584" t="s">
        <v>8</v>
      </c>
      <c r="E13584">
        <v>23</v>
      </c>
      <c r="F13584" t="s">
        <v>16339</v>
      </c>
      <c r="G13584">
        <v>0.100565873264</v>
      </c>
    </row>
    <row r="13585" spans="1:7" x14ac:dyDescent="0.2">
      <c r="A13585" t="str">
        <f t="shared" si="1139"/>
        <v>RPP40</v>
      </c>
      <c r="B13585" t="s">
        <v>75</v>
      </c>
      <c r="C13585">
        <v>5004177</v>
      </c>
      <c r="D13585" t="s">
        <v>8</v>
      </c>
      <c r="E13585">
        <v>24</v>
      </c>
      <c r="F13585" t="s">
        <v>16340</v>
      </c>
      <c r="G13585">
        <v>1.5658652431100002E-2</v>
      </c>
    </row>
    <row r="13586" spans="1:7" x14ac:dyDescent="0.2">
      <c r="A13586" t="str">
        <f t="shared" si="1139"/>
        <v>RPP40</v>
      </c>
      <c r="B13586" t="s">
        <v>75</v>
      </c>
      <c r="C13586">
        <v>5004246</v>
      </c>
      <c r="D13586" t="s">
        <v>8</v>
      </c>
      <c r="E13586">
        <v>24</v>
      </c>
      <c r="F13586" t="s">
        <v>16341</v>
      </c>
      <c r="G13586">
        <v>1.2552937068500001</v>
      </c>
    </row>
    <row r="13587" spans="1:7" x14ac:dyDescent="0.2">
      <c r="A13587" t="str">
        <f t="shared" si="1139"/>
        <v>RPP40</v>
      </c>
      <c r="B13587" t="s">
        <v>75</v>
      </c>
      <c r="C13587">
        <v>5004028</v>
      </c>
      <c r="D13587" t="s">
        <v>3</v>
      </c>
      <c r="E13587">
        <v>22</v>
      </c>
      <c r="F13587" t="s">
        <v>16342</v>
      </c>
      <c r="G13587">
        <v>7.9140780458200003E-3</v>
      </c>
    </row>
    <row r="13588" spans="1:7" x14ac:dyDescent="0.2">
      <c r="A13588" t="str">
        <f t="shared" si="1139"/>
        <v>RPP40</v>
      </c>
      <c r="B13588" t="s">
        <v>75</v>
      </c>
      <c r="C13588">
        <v>5004023</v>
      </c>
      <c r="D13588" t="s">
        <v>3</v>
      </c>
      <c r="E13588">
        <v>24</v>
      </c>
      <c r="F13588" t="s">
        <v>16343</v>
      </c>
      <c r="G13588">
        <v>-5.3969917489200001E-3</v>
      </c>
    </row>
    <row r="13589" spans="1:7" x14ac:dyDescent="0.2">
      <c r="A13589" t="str">
        <f t="shared" si="1139"/>
        <v>RPP40</v>
      </c>
      <c r="B13589" t="s">
        <v>75</v>
      </c>
      <c r="C13589">
        <v>5004146</v>
      </c>
      <c r="D13589" t="s">
        <v>3</v>
      </c>
      <c r="E13589">
        <v>24</v>
      </c>
      <c r="F13589" t="s">
        <v>16344</v>
      </c>
      <c r="G13589">
        <v>0.208514112734</v>
      </c>
    </row>
    <row r="13590" spans="1:7" x14ac:dyDescent="0.2">
      <c r="A13590" t="str">
        <f t="shared" si="1139"/>
        <v>RPP40</v>
      </c>
      <c r="B13590" t="s">
        <v>75</v>
      </c>
      <c r="C13590">
        <v>5004190</v>
      </c>
      <c r="D13590" t="s">
        <v>3</v>
      </c>
      <c r="E13590">
        <v>23</v>
      </c>
      <c r="F13590" t="s">
        <v>16345</v>
      </c>
      <c r="G13590">
        <v>0.94137409837200003</v>
      </c>
    </row>
    <row r="13591" spans="1:7" x14ac:dyDescent="0.2">
      <c r="A13591" t="str">
        <f t="shared" ref="A13591:A13600" si="1140">"RPRD1A"</f>
        <v>RPRD1A</v>
      </c>
      <c r="B13591" t="s">
        <v>1918</v>
      </c>
      <c r="C13591">
        <v>33647268</v>
      </c>
      <c r="D13591" t="s">
        <v>8</v>
      </c>
      <c r="E13591">
        <v>22</v>
      </c>
      <c r="F13591" t="s">
        <v>16346</v>
      </c>
      <c r="G13591">
        <v>-2.1524285802800001E-2</v>
      </c>
    </row>
    <row r="13592" spans="1:7" x14ac:dyDescent="0.2">
      <c r="A13592" t="str">
        <f t="shared" si="1140"/>
        <v>RPRD1A</v>
      </c>
      <c r="B13592" t="s">
        <v>1918</v>
      </c>
      <c r="C13592">
        <v>33647523</v>
      </c>
      <c r="D13592" t="s">
        <v>8</v>
      </c>
      <c r="E13592">
        <v>25</v>
      </c>
      <c r="F13592" t="s">
        <v>16347</v>
      </c>
      <c r="G13592">
        <v>6.17386241345E-2</v>
      </c>
    </row>
    <row r="13593" spans="1:7" x14ac:dyDescent="0.2">
      <c r="A13593" t="str">
        <f t="shared" si="1140"/>
        <v>RPRD1A</v>
      </c>
      <c r="B13593" t="s">
        <v>1918</v>
      </c>
      <c r="C13593">
        <v>33647440</v>
      </c>
      <c r="D13593" t="s">
        <v>8</v>
      </c>
      <c r="E13593">
        <v>23</v>
      </c>
      <c r="F13593" t="s">
        <v>16348</v>
      </c>
      <c r="G13593">
        <v>0.15941066784499999</v>
      </c>
    </row>
    <row r="13594" spans="1:7" x14ac:dyDescent="0.2">
      <c r="A13594" t="str">
        <f t="shared" si="1140"/>
        <v>RPRD1A</v>
      </c>
      <c r="B13594" t="s">
        <v>1918</v>
      </c>
      <c r="C13594">
        <v>33647413</v>
      </c>
      <c r="D13594" t="s">
        <v>8</v>
      </c>
      <c r="E13594">
        <v>24</v>
      </c>
      <c r="F13594" t="s">
        <v>16349</v>
      </c>
      <c r="G13594">
        <v>0.341486629614</v>
      </c>
    </row>
    <row r="13595" spans="1:7" x14ac:dyDescent="0.2">
      <c r="A13595" t="str">
        <f t="shared" si="1140"/>
        <v>RPRD1A</v>
      </c>
      <c r="B13595" t="s">
        <v>1918</v>
      </c>
      <c r="C13595">
        <v>33647404</v>
      </c>
      <c r="D13595" t="s">
        <v>8</v>
      </c>
      <c r="E13595">
        <v>24</v>
      </c>
      <c r="F13595" t="s">
        <v>16350</v>
      </c>
      <c r="G13595">
        <v>0.105662014437</v>
      </c>
    </row>
    <row r="13596" spans="1:7" x14ac:dyDescent="0.2">
      <c r="A13596" t="str">
        <f t="shared" si="1140"/>
        <v>RPRD1A</v>
      </c>
      <c r="B13596" t="s">
        <v>1918</v>
      </c>
      <c r="C13596">
        <v>33647367</v>
      </c>
      <c r="D13596" t="s">
        <v>3</v>
      </c>
      <c r="E13596">
        <v>23</v>
      </c>
      <c r="F13596" t="s">
        <v>16351</v>
      </c>
      <c r="G13596">
        <v>2.48860460074E-3</v>
      </c>
    </row>
    <row r="13597" spans="1:7" x14ac:dyDescent="0.2">
      <c r="A13597" t="str">
        <f t="shared" si="1140"/>
        <v>RPRD1A</v>
      </c>
      <c r="B13597" t="s">
        <v>1918</v>
      </c>
      <c r="C13597">
        <v>33647429</v>
      </c>
      <c r="D13597" t="s">
        <v>3</v>
      </c>
      <c r="E13597">
        <v>24</v>
      </c>
      <c r="F13597" t="s">
        <v>16352</v>
      </c>
      <c r="G13597">
        <v>0.15219428083799999</v>
      </c>
    </row>
    <row r="13598" spans="1:7" x14ac:dyDescent="0.2">
      <c r="A13598" t="str">
        <f t="shared" si="1140"/>
        <v>RPRD1A</v>
      </c>
      <c r="B13598" t="s">
        <v>1918</v>
      </c>
      <c r="C13598">
        <v>33647512</v>
      </c>
      <c r="D13598" t="s">
        <v>3</v>
      </c>
      <c r="E13598">
        <v>24</v>
      </c>
      <c r="F13598" t="s">
        <v>16353</v>
      </c>
      <c r="G13598">
        <v>9.5733920350100005E-2</v>
      </c>
    </row>
    <row r="13599" spans="1:7" x14ac:dyDescent="0.2">
      <c r="A13599" t="str">
        <f t="shared" si="1140"/>
        <v>RPRD1A</v>
      </c>
      <c r="B13599" t="s">
        <v>1918</v>
      </c>
      <c r="C13599">
        <v>33647464</v>
      </c>
      <c r="D13599" t="s">
        <v>3</v>
      </c>
      <c r="E13599">
        <v>24</v>
      </c>
      <c r="F13599" t="s">
        <v>16354</v>
      </c>
      <c r="G13599">
        <v>2.4991027025400001</v>
      </c>
    </row>
    <row r="13600" spans="1:7" x14ac:dyDescent="0.2">
      <c r="A13600" t="str">
        <f t="shared" si="1140"/>
        <v>RPRD1A</v>
      </c>
      <c r="B13600" t="s">
        <v>1918</v>
      </c>
      <c r="C13600">
        <v>33647483</v>
      </c>
      <c r="D13600" t="s">
        <v>3</v>
      </c>
      <c r="E13600">
        <v>23</v>
      </c>
      <c r="F13600" t="s">
        <v>16355</v>
      </c>
      <c r="G13600">
        <v>4.9500226856499997E-2</v>
      </c>
    </row>
    <row r="13601" spans="1:7" x14ac:dyDescent="0.2">
      <c r="A13601" t="str">
        <f t="shared" ref="A13601:A13609" si="1141">"RPRD1B"</f>
        <v>RPRD1B</v>
      </c>
      <c r="B13601" t="s">
        <v>352</v>
      </c>
      <c r="C13601">
        <v>36662065</v>
      </c>
      <c r="D13601" t="s">
        <v>8</v>
      </c>
      <c r="E13601">
        <v>23</v>
      </c>
      <c r="F13601" t="s">
        <v>16356</v>
      </c>
      <c r="G13601">
        <v>0.61036887191699996</v>
      </c>
    </row>
    <row r="13602" spans="1:7" x14ac:dyDescent="0.2">
      <c r="A13602" t="str">
        <f t="shared" si="1141"/>
        <v>RPRD1B</v>
      </c>
      <c r="B13602" t="s">
        <v>352</v>
      </c>
      <c r="C13602">
        <v>36662166</v>
      </c>
      <c r="D13602" t="s">
        <v>8</v>
      </c>
      <c r="E13602">
        <v>23</v>
      </c>
      <c r="F13602" t="s">
        <v>16357</v>
      </c>
      <c r="G13602">
        <v>0.96947269934299996</v>
      </c>
    </row>
    <row r="13603" spans="1:7" x14ac:dyDescent="0.2">
      <c r="A13603" t="str">
        <f t="shared" si="1141"/>
        <v>RPRD1B</v>
      </c>
      <c r="B13603" t="s">
        <v>352</v>
      </c>
      <c r="C13603">
        <v>36661897</v>
      </c>
      <c r="D13603" t="s">
        <v>3</v>
      </c>
      <c r="E13603">
        <v>24</v>
      </c>
      <c r="F13603" t="s">
        <v>16358</v>
      </c>
      <c r="G13603">
        <v>4.6048703892500001E-2</v>
      </c>
    </row>
    <row r="13604" spans="1:7" x14ac:dyDescent="0.2">
      <c r="A13604" t="str">
        <f t="shared" si="1141"/>
        <v>RPRD1B</v>
      </c>
      <c r="B13604" t="s">
        <v>352</v>
      </c>
      <c r="C13604">
        <v>36661938</v>
      </c>
      <c r="D13604" t="s">
        <v>3</v>
      </c>
      <c r="E13604">
        <v>23</v>
      </c>
      <c r="F13604" t="s">
        <v>16359</v>
      </c>
      <c r="G13604">
        <v>0.28966044185000001</v>
      </c>
    </row>
    <row r="13605" spans="1:7" x14ac:dyDescent="0.2">
      <c r="A13605" t="str">
        <f t="shared" si="1141"/>
        <v>RPRD1B</v>
      </c>
      <c r="B13605" t="s">
        <v>352</v>
      </c>
      <c r="C13605">
        <v>36661979</v>
      </c>
      <c r="D13605" t="s">
        <v>3</v>
      </c>
      <c r="E13605">
        <v>24</v>
      </c>
      <c r="F13605" t="s">
        <v>16360</v>
      </c>
      <c r="G13605">
        <v>1.0363111765999999</v>
      </c>
    </row>
    <row r="13606" spans="1:7" x14ac:dyDescent="0.2">
      <c r="A13606" t="str">
        <f t="shared" si="1141"/>
        <v>RPRD1B</v>
      </c>
      <c r="B13606" t="s">
        <v>352</v>
      </c>
      <c r="C13606">
        <v>36662208</v>
      </c>
      <c r="D13606" t="s">
        <v>3</v>
      </c>
      <c r="E13606">
        <v>24</v>
      </c>
      <c r="F13606" t="s">
        <v>16361</v>
      </c>
      <c r="G13606">
        <v>0.99421612405500004</v>
      </c>
    </row>
    <row r="13607" spans="1:7" x14ac:dyDescent="0.2">
      <c r="A13607" t="str">
        <f t="shared" si="1141"/>
        <v>RPRD1B</v>
      </c>
      <c r="B13607" t="s">
        <v>352</v>
      </c>
      <c r="C13607">
        <v>36661949</v>
      </c>
      <c r="D13607" t="s">
        <v>8</v>
      </c>
      <c r="E13607">
        <v>23</v>
      </c>
      <c r="F13607" t="s">
        <v>16362</v>
      </c>
      <c r="G13607">
        <v>0.40126356707400002</v>
      </c>
    </row>
    <row r="13608" spans="1:7" x14ac:dyDescent="0.2">
      <c r="A13608" t="str">
        <f t="shared" si="1141"/>
        <v>RPRD1B</v>
      </c>
      <c r="B13608" t="s">
        <v>352</v>
      </c>
      <c r="C13608">
        <v>36662135</v>
      </c>
      <c r="D13608" t="s">
        <v>8</v>
      </c>
      <c r="E13608">
        <v>23</v>
      </c>
      <c r="F13608" t="s">
        <v>16363</v>
      </c>
      <c r="G13608">
        <v>8.4623091114000001E-2</v>
      </c>
    </row>
    <row r="13609" spans="1:7" x14ac:dyDescent="0.2">
      <c r="A13609" t="str">
        <f t="shared" si="1141"/>
        <v>RPRD1B</v>
      </c>
      <c r="B13609" t="s">
        <v>352</v>
      </c>
      <c r="C13609">
        <v>36662155</v>
      </c>
      <c r="D13609" t="s">
        <v>8</v>
      </c>
      <c r="E13609">
        <v>24</v>
      </c>
      <c r="F13609" t="s">
        <v>16364</v>
      </c>
      <c r="G13609">
        <v>0.91301057530600005</v>
      </c>
    </row>
    <row r="13610" spans="1:7" x14ac:dyDescent="0.2">
      <c r="A13610" t="str">
        <f t="shared" ref="A13610:A13619" si="1142">"RPRD2"</f>
        <v>RPRD2</v>
      </c>
      <c r="B13610" t="s">
        <v>35</v>
      </c>
      <c r="C13610">
        <v>150337149</v>
      </c>
      <c r="D13610" t="s">
        <v>3</v>
      </c>
      <c r="E13610">
        <v>24</v>
      </c>
      <c r="F13610" t="s">
        <v>16365</v>
      </c>
      <c r="G13610">
        <v>0.99953823212600001</v>
      </c>
    </row>
    <row r="13611" spans="1:7" x14ac:dyDescent="0.2">
      <c r="A13611" t="str">
        <f t="shared" si="1142"/>
        <v>RPRD2</v>
      </c>
      <c r="B13611" t="s">
        <v>35</v>
      </c>
      <c r="C13611">
        <v>150337155</v>
      </c>
      <c r="D13611" t="s">
        <v>3</v>
      </c>
      <c r="E13611">
        <v>24</v>
      </c>
      <c r="F13611" t="s">
        <v>16366</v>
      </c>
      <c r="G13611">
        <v>0.87688738071299999</v>
      </c>
    </row>
    <row r="13612" spans="1:7" x14ac:dyDescent="0.2">
      <c r="A13612" t="str">
        <f t="shared" si="1142"/>
        <v>RPRD2</v>
      </c>
      <c r="B13612" t="s">
        <v>35</v>
      </c>
      <c r="C13612">
        <v>150337330</v>
      </c>
      <c r="D13612" t="s">
        <v>8</v>
      </c>
      <c r="E13612">
        <v>25</v>
      </c>
      <c r="F13612" t="s">
        <v>16367</v>
      </c>
      <c r="G13612">
        <v>4.0578101857700003E-3</v>
      </c>
    </row>
    <row r="13613" spans="1:7" x14ac:dyDescent="0.2">
      <c r="A13613" t="str">
        <f t="shared" si="1142"/>
        <v>RPRD2</v>
      </c>
      <c r="B13613" t="s">
        <v>35</v>
      </c>
      <c r="C13613">
        <v>150337289</v>
      </c>
      <c r="D13613" t="s">
        <v>8</v>
      </c>
      <c r="E13613">
        <v>23</v>
      </c>
      <c r="F13613" t="s">
        <v>16368</v>
      </c>
      <c r="G13613">
        <v>9.5887415007199994E-2</v>
      </c>
    </row>
    <row r="13614" spans="1:7" x14ac:dyDescent="0.2">
      <c r="A13614" t="str">
        <f t="shared" si="1142"/>
        <v>RPRD2</v>
      </c>
      <c r="B13614" t="s">
        <v>35</v>
      </c>
      <c r="C13614">
        <v>150337271</v>
      </c>
      <c r="D13614" t="s">
        <v>8</v>
      </c>
      <c r="E13614">
        <v>25</v>
      </c>
      <c r="F13614" t="s">
        <v>16369</v>
      </c>
      <c r="G13614">
        <v>0.87250985427299999</v>
      </c>
    </row>
    <row r="13615" spans="1:7" x14ac:dyDescent="0.2">
      <c r="A13615" t="str">
        <f t="shared" si="1142"/>
        <v>RPRD2</v>
      </c>
      <c r="B13615" t="s">
        <v>35</v>
      </c>
      <c r="C13615">
        <v>150337247</v>
      </c>
      <c r="D13615" t="s">
        <v>8</v>
      </c>
      <c r="E13615">
        <v>25</v>
      </c>
      <c r="F13615" t="s">
        <v>16370</v>
      </c>
      <c r="G13615">
        <v>0.33224730869800001</v>
      </c>
    </row>
    <row r="13616" spans="1:7" x14ac:dyDescent="0.2">
      <c r="A13616" t="str">
        <f t="shared" si="1142"/>
        <v>RPRD2</v>
      </c>
      <c r="B13616" t="s">
        <v>35</v>
      </c>
      <c r="C13616">
        <v>150337238</v>
      </c>
      <c r="D13616" t="s">
        <v>8</v>
      </c>
      <c r="E13616">
        <v>24</v>
      </c>
      <c r="F13616" t="s">
        <v>16371</v>
      </c>
      <c r="G13616">
        <v>1.0759502083100001</v>
      </c>
    </row>
    <row r="13617" spans="1:7" x14ac:dyDescent="0.2">
      <c r="A13617" t="str">
        <f t="shared" si="1142"/>
        <v>RPRD2</v>
      </c>
      <c r="B13617" t="s">
        <v>35</v>
      </c>
      <c r="C13617">
        <v>150337193</v>
      </c>
      <c r="D13617" t="s">
        <v>8</v>
      </c>
      <c r="E13617">
        <v>25</v>
      </c>
      <c r="F13617" t="s">
        <v>16372</v>
      </c>
      <c r="G13617">
        <v>0.92451155956499997</v>
      </c>
    </row>
    <row r="13618" spans="1:7" x14ac:dyDescent="0.2">
      <c r="A13618" t="str">
        <f t="shared" si="1142"/>
        <v>RPRD2</v>
      </c>
      <c r="B13618" t="s">
        <v>35</v>
      </c>
      <c r="C13618">
        <v>150337186</v>
      </c>
      <c r="D13618" t="s">
        <v>8</v>
      </c>
      <c r="E13618">
        <v>24</v>
      </c>
      <c r="F13618" t="s">
        <v>16373</v>
      </c>
      <c r="G13618">
        <v>0.89198202516299996</v>
      </c>
    </row>
    <row r="13619" spans="1:7" x14ac:dyDescent="0.2">
      <c r="A13619" t="str">
        <f t="shared" si="1142"/>
        <v>RPRD2</v>
      </c>
      <c r="B13619" t="s">
        <v>35</v>
      </c>
      <c r="C13619">
        <v>150337230</v>
      </c>
      <c r="D13619" t="s">
        <v>3</v>
      </c>
      <c r="E13619">
        <v>25</v>
      </c>
      <c r="F13619" t="s">
        <v>16374</v>
      </c>
      <c r="G13619">
        <v>0.82367857602299999</v>
      </c>
    </row>
    <row r="13620" spans="1:7" x14ac:dyDescent="0.2">
      <c r="A13620" t="str">
        <f t="shared" ref="A13620:A13629" si="1143">"RPS10-NUDT3"</f>
        <v>RPS10-NUDT3</v>
      </c>
      <c r="B13620" t="s">
        <v>75</v>
      </c>
      <c r="C13620">
        <v>34393571</v>
      </c>
      <c r="D13620" t="s">
        <v>3</v>
      </c>
      <c r="E13620">
        <v>27</v>
      </c>
      <c r="F13620" t="s">
        <v>16375</v>
      </c>
      <c r="G13620">
        <v>0.120197621188</v>
      </c>
    </row>
    <row r="13621" spans="1:7" x14ac:dyDescent="0.2">
      <c r="A13621" t="str">
        <f t="shared" si="1143"/>
        <v>RPS10-NUDT3</v>
      </c>
      <c r="B13621" t="s">
        <v>75</v>
      </c>
      <c r="C13621">
        <v>34393825</v>
      </c>
      <c r="D13621" t="s">
        <v>3</v>
      </c>
      <c r="E13621">
        <v>28</v>
      </c>
      <c r="F13621" t="s">
        <v>16376</v>
      </c>
      <c r="G13621">
        <v>0.15798028398700001</v>
      </c>
    </row>
    <row r="13622" spans="1:7" x14ac:dyDescent="0.2">
      <c r="A13622" t="str">
        <f t="shared" si="1143"/>
        <v>RPS10-NUDT3</v>
      </c>
      <c r="B13622" t="s">
        <v>75</v>
      </c>
      <c r="C13622">
        <v>34393575</v>
      </c>
      <c r="D13622" t="s">
        <v>8</v>
      </c>
      <c r="E13622">
        <v>26</v>
      </c>
      <c r="F13622" t="s">
        <v>16377</v>
      </c>
      <c r="G13622">
        <v>3.6144095604800003E-2</v>
      </c>
    </row>
    <row r="13623" spans="1:7" x14ac:dyDescent="0.2">
      <c r="A13623" t="str">
        <f t="shared" si="1143"/>
        <v>RPS10-NUDT3</v>
      </c>
      <c r="B13623" t="s">
        <v>75</v>
      </c>
      <c r="C13623">
        <v>34393815</v>
      </c>
      <c r="D13623" t="s">
        <v>8</v>
      </c>
      <c r="E13623">
        <v>27</v>
      </c>
      <c r="F13623" t="s">
        <v>16378</v>
      </c>
      <c r="G13623">
        <v>0.83171869324600001</v>
      </c>
    </row>
    <row r="13624" spans="1:7" x14ac:dyDescent="0.2">
      <c r="A13624" t="str">
        <f t="shared" si="1143"/>
        <v>RPS10-NUDT3</v>
      </c>
      <c r="B13624" t="s">
        <v>75</v>
      </c>
      <c r="C13624">
        <v>34393822</v>
      </c>
      <c r="D13624" t="s">
        <v>8</v>
      </c>
      <c r="E13624">
        <v>24</v>
      </c>
      <c r="F13624" t="s">
        <v>16379</v>
      </c>
      <c r="G13624">
        <v>0.202090329747</v>
      </c>
    </row>
    <row r="13625" spans="1:7" x14ac:dyDescent="0.2">
      <c r="A13625" t="str">
        <f t="shared" si="1143"/>
        <v>RPS10-NUDT3</v>
      </c>
      <c r="B13625" t="s">
        <v>75</v>
      </c>
      <c r="C13625">
        <v>34393835</v>
      </c>
      <c r="D13625" t="s">
        <v>8</v>
      </c>
      <c r="E13625">
        <v>24</v>
      </c>
      <c r="F13625" t="s">
        <v>16380</v>
      </c>
      <c r="G13625">
        <v>1.5362627981800001</v>
      </c>
    </row>
    <row r="13626" spans="1:7" x14ac:dyDescent="0.2">
      <c r="A13626" t="str">
        <f t="shared" si="1143"/>
        <v>RPS10-NUDT3</v>
      </c>
      <c r="B13626" t="s">
        <v>75</v>
      </c>
      <c r="C13626">
        <v>34393845</v>
      </c>
      <c r="D13626" t="s">
        <v>8</v>
      </c>
      <c r="E13626">
        <v>28</v>
      </c>
      <c r="F13626" t="s">
        <v>16381</v>
      </c>
      <c r="G13626">
        <v>0.63201850856999997</v>
      </c>
    </row>
    <row r="13627" spans="1:7" x14ac:dyDescent="0.2">
      <c r="A13627" t="str">
        <f t="shared" si="1143"/>
        <v>RPS10-NUDT3</v>
      </c>
      <c r="B13627" t="s">
        <v>75</v>
      </c>
      <c r="C13627">
        <v>34393527</v>
      </c>
      <c r="D13627" t="s">
        <v>3</v>
      </c>
      <c r="E13627">
        <v>26</v>
      </c>
      <c r="F13627" t="s">
        <v>16382</v>
      </c>
      <c r="G13627">
        <v>2.9417496690199999E-2</v>
      </c>
    </row>
    <row r="13628" spans="1:7" x14ac:dyDescent="0.2">
      <c r="A13628" t="str">
        <f t="shared" si="1143"/>
        <v>RPS10-NUDT3</v>
      </c>
      <c r="B13628" t="s">
        <v>75</v>
      </c>
      <c r="C13628">
        <v>34393554</v>
      </c>
      <c r="D13628" t="s">
        <v>3</v>
      </c>
      <c r="E13628">
        <v>28</v>
      </c>
      <c r="F13628" t="s">
        <v>16383</v>
      </c>
      <c r="G13628">
        <v>8.6665936204499999E-2</v>
      </c>
    </row>
    <row r="13629" spans="1:7" x14ac:dyDescent="0.2">
      <c r="A13629" t="str">
        <f t="shared" si="1143"/>
        <v>RPS10-NUDT3</v>
      </c>
      <c r="B13629" t="s">
        <v>75</v>
      </c>
      <c r="C13629">
        <v>34393860</v>
      </c>
      <c r="D13629" t="s">
        <v>8</v>
      </c>
      <c r="E13629">
        <v>25</v>
      </c>
      <c r="F13629" t="s">
        <v>16384</v>
      </c>
      <c r="G13629">
        <v>0.139492319419</v>
      </c>
    </row>
    <row r="13630" spans="1:7" x14ac:dyDescent="0.2">
      <c r="A13630" t="str">
        <f t="shared" ref="A13630:A13643" si="1144">"RPS13"</f>
        <v>RPS13</v>
      </c>
      <c r="B13630" t="s">
        <v>291</v>
      </c>
      <c r="C13630">
        <v>17099133</v>
      </c>
      <c r="D13630" t="s">
        <v>3</v>
      </c>
      <c r="E13630">
        <v>23</v>
      </c>
      <c r="F13630" t="s">
        <v>16385</v>
      </c>
      <c r="G13630">
        <v>0.35308352128199999</v>
      </c>
    </row>
    <row r="13631" spans="1:7" x14ac:dyDescent="0.2">
      <c r="A13631" t="str">
        <f t="shared" si="1144"/>
        <v>RPS13</v>
      </c>
      <c r="B13631" t="s">
        <v>291</v>
      </c>
      <c r="C13631">
        <v>17099153</v>
      </c>
      <c r="D13631" t="s">
        <v>3</v>
      </c>
      <c r="E13631">
        <v>24</v>
      </c>
      <c r="F13631" t="s">
        <v>16386</v>
      </c>
      <c r="G13631">
        <v>1.39473418843</v>
      </c>
    </row>
    <row r="13632" spans="1:7" x14ac:dyDescent="0.2">
      <c r="A13632" t="str">
        <f t="shared" si="1144"/>
        <v>RPS13</v>
      </c>
      <c r="B13632" t="s">
        <v>291</v>
      </c>
      <c r="C13632">
        <v>17099232</v>
      </c>
      <c r="D13632" t="s">
        <v>3</v>
      </c>
      <c r="E13632">
        <v>23</v>
      </c>
      <c r="F13632" t="s">
        <v>16387</v>
      </c>
      <c r="G13632">
        <v>1.02762342493</v>
      </c>
    </row>
    <row r="13633" spans="1:7" x14ac:dyDescent="0.2">
      <c r="A13633" t="str">
        <f t="shared" si="1144"/>
        <v>RPS13</v>
      </c>
      <c r="B13633" t="s">
        <v>291</v>
      </c>
      <c r="C13633">
        <v>17099242</v>
      </c>
      <c r="D13633" t="s">
        <v>3</v>
      </c>
      <c r="E13633">
        <v>24</v>
      </c>
      <c r="F13633" t="s">
        <v>16388</v>
      </c>
      <c r="G13633">
        <v>4.56520491224E-2</v>
      </c>
    </row>
    <row r="13634" spans="1:7" x14ac:dyDescent="0.2">
      <c r="A13634" t="str">
        <f t="shared" si="1144"/>
        <v>RPS13</v>
      </c>
      <c r="B13634" t="s">
        <v>291</v>
      </c>
      <c r="C13634">
        <v>17099276</v>
      </c>
      <c r="D13634" t="s">
        <v>3</v>
      </c>
      <c r="E13634">
        <v>23</v>
      </c>
      <c r="F13634" t="s">
        <v>16389</v>
      </c>
      <c r="G13634">
        <v>-1.4301343510499999E-2</v>
      </c>
    </row>
    <row r="13635" spans="1:7" x14ac:dyDescent="0.2">
      <c r="A13635" t="str">
        <f t="shared" si="1144"/>
        <v>RPS13</v>
      </c>
      <c r="B13635" t="s">
        <v>291</v>
      </c>
      <c r="C13635">
        <v>17099294</v>
      </c>
      <c r="D13635" t="s">
        <v>8</v>
      </c>
      <c r="E13635">
        <v>23</v>
      </c>
      <c r="F13635" t="s">
        <v>16390</v>
      </c>
      <c r="G13635">
        <v>-2.1425652972400001E-2</v>
      </c>
    </row>
    <row r="13636" spans="1:7" x14ac:dyDescent="0.2">
      <c r="A13636" t="str">
        <f t="shared" si="1144"/>
        <v>RPS13</v>
      </c>
      <c r="B13636" t="s">
        <v>291</v>
      </c>
      <c r="C13636">
        <v>17099074</v>
      </c>
      <c r="D13636" t="s">
        <v>3</v>
      </c>
      <c r="E13636">
        <v>23</v>
      </c>
      <c r="F13636" t="s">
        <v>16391</v>
      </c>
      <c r="G13636">
        <v>9.0332514641899994E-2</v>
      </c>
    </row>
    <row r="13637" spans="1:7" x14ac:dyDescent="0.2">
      <c r="A13637" t="str">
        <f t="shared" si="1144"/>
        <v>RPS13</v>
      </c>
      <c r="B13637" t="s">
        <v>291</v>
      </c>
      <c r="C13637">
        <v>17099323</v>
      </c>
      <c r="D13637" t="s">
        <v>3</v>
      </c>
      <c r="E13637">
        <v>23</v>
      </c>
      <c r="F13637" t="s">
        <v>16392</v>
      </c>
      <c r="G13637">
        <v>-3.6791892642899999E-3</v>
      </c>
    </row>
    <row r="13638" spans="1:7" x14ac:dyDescent="0.2">
      <c r="A13638" t="str">
        <f t="shared" si="1144"/>
        <v>RPS13</v>
      </c>
      <c r="B13638" t="s">
        <v>291</v>
      </c>
      <c r="C13638">
        <v>17099316</v>
      </c>
      <c r="D13638" t="s">
        <v>3</v>
      </c>
      <c r="E13638">
        <v>23</v>
      </c>
      <c r="F13638" t="s">
        <v>16393</v>
      </c>
      <c r="G13638">
        <v>0.140706719934</v>
      </c>
    </row>
    <row r="13639" spans="1:7" x14ac:dyDescent="0.2">
      <c r="A13639" t="str">
        <f t="shared" si="1144"/>
        <v>RPS13</v>
      </c>
      <c r="B13639" t="s">
        <v>291</v>
      </c>
      <c r="C13639">
        <v>17099238</v>
      </c>
      <c r="D13639" t="s">
        <v>8</v>
      </c>
      <c r="E13639">
        <v>24</v>
      </c>
      <c r="F13639" t="s">
        <v>16394</v>
      </c>
      <c r="G13639">
        <v>0.57764238664000001</v>
      </c>
    </row>
    <row r="13640" spans="1:7" x14ac:dyDescent="0.2">
      <c r="A13640" t="str">
        <f t="shared" si="1144"/>
        <v>RPS13</v>
      </c>
      <c r="B13640" t="s">
        <v>291</v>
      </c>
      <c r="C13640">
        <v>17099264</v>
      </c>
      <c r="D13640" t="s">
        <v>3</v>
      </c>
      <c r="E13640">
        <v>24</v>
      </c>
      <c r="F13640" t="s">
        <v>16395</v>
      </c>
      <c r="G13640">
        <v>2.2378888970500002E-3</v>
      </c>
    </row>
    <row r="13641" spans="1:7" x14ac:dyDescent="0.2">
      <c r="A13641" t="str">
        <f t="shared" si="1144"/>
        <v>RPS13</v>
      </c>
      <c r="B13641" t="s">
        <v>291</v>
      </c>
      <c r="C13641">
        <v>17099142</v>
      </c>
      <c r="D13641" t="s">
        <v>3</v>
      </c>
      <c r="E13641">
        <v>24</v>
      </c>
      <c r="F13641" t="s">
        <v>16396</v>
      </c>
      <c r="G13641">
        <v>0.38360425932600001</v>
      </c>
    </row>
    <row r="13642" spans="1:7" x14ac:dyDescent="0.2">
      <c r="A13642" t="str">
        <f t="shared" si="1144"/>
        <v>RPS13</v>
      </c>
      <c r="B13642" t="s">
        <v>291</v>
      </c>
      <c r="C13642">
        <v>17099133</v>
      </c>
      <c r="D13642" t="s">
        <v>3</v>
      </c>
      <c r="E13642">
        <v>22</v>
      </c>
      <c r="F13642" t="s">
        <v>16397</v>
      </c>
      <c r="G13642">
        <v>0.379977099042</v>
      </c>
    </row>
    <row r="13643" spans="1:7" x14ac:dyDescent="0.2">
      <c r="A13643" t="str">
        <f t="shared" si="1144"/>
        <v>RPS13</v>
      </c>
      <c r="B13643" t="s">
        <v>291</v>
      </c>
      <c r="C13643">
        <v>17099322</v>
      </c>
      <c r="D13643" t="s">
        <v>3</v>
      </c>
      <c r="E13643">
        <v>24</v>
      </c>
      <c r="F13643" t="s">
        <v>16398</v>
      </c>
      <c r="G13643">
        <v>0.170950281935</v>
      </c>
    </row>
    <row r="13644" spans="1:7" x14ac:dyDescent="0.2">
      <c r="A13644" t="str">
        <f t="shared" ref="A13644:A13670" si="1145">"RPS14"</f>
        <v>RPS14</v>
      </c>
      <c r="B13644" t="s">
        <v>64</v>
      </c>
      <c r="C13644">
        <v>149829121</v>
      </c>
      <c r="D13644" t="s">
        <v>8</v>
      </c>
      <c r="E13644">
        <v>23</v>
      </c>
      <c r="F13644" t="s">
        <v>16399</v>
      </c>
      <c r="G13644">
        <v>0.36354792093400001</v>
      </c>
    </row>
    <row r="13645" spans="1:7" x14ac:dyDescent="0.2">
      <c r="A13645" t="str">
        <f t="shared" si="1145"/>
        <v>RPS14</v>
      </c>
      <c r="B13645" t="s">
        <v>64</v>
      </c>
      <c r="C13645">
        <v>149828198</v>
      </c>
      <c r="D13645" t="s">
        <v>3</v>
      </c>
      <c r="E13645">
        <v>26</v>
      </c>
      <c r="F13645" t="s">
        <v>16400</v>
      </c>
      <c r="G13645">
        <v>-1.6177464279900002E-2</v>
      </c>
    </row>
    <row r="13646" spans="1:7" x14ac:dyDescent="0.2">
      <c r="A13646" t="str">
        <f t="shared" si="1145"/>
        <v>RPS14</v>
      </c>
      <c r="B13646" t="s">
        <v>64</v>
      </c>
      <c r="C13646">
        <v>149828228</v>
      </c>
      <c r="D13646" t="s">
        <v>3</v>
      </c>
      <c r="E13646">
        <v>23</v>
      </c>
      <c r="F13646" t="s">
        <v>16401</v>
      </c>
      <c r="G13646">
        <v>-4.19266649989E-2</v>
      </c>
    </row>
    <row r="13647" spans="1:7" x14ac:dyDescent="0.2">
      <c r="A13647" t="str">
        <f t="shared" si="1145"/>
        <v>RPS14</v>
      </c>
      <c r="B13647" t="s">
        <v>64</v>
      </c>
      <c r="C13647">
        <v>149828257</v>
      </c>
      <c r="D13647" t="s">
        <v>3</v>
      </c>
      <c r="E13647">
        <v>26</v>
      </c>
      <c r="F13647" t="s">
        <v>16402</v>
      </c>
      <c r="G13647">
        <v>3.7318958491400003E-2</v>
      </c>
    </row>
    <row r="13648" spans="1:7" x14ac:dyDescent="0.2">
      <c r="A13648" t="str">
        <f t="shared" si="1145"/>
        <v>RPS14</v>
      </c>
      <c r="B13648" t="s">
        <v>64</v>
      </c>
      <c r="C13648">
        <v>149829175</v>
      </c>
      <c r="D13648" t="s">
        <v>3</v>
      </c>
      <c r="E13648">
        <v>24</v>
      </c>
      <c r="F13648" t="s">
        <v>16403</v>
      </c>
      <c r="G13648">
        <v>5.3876675096199998E-2</v>
      </c>
    </row>
    <row r="13649" spans="1:7" x14ac:dyDescent="0.2">
      <c r="A13649" t="str">
        <f t="shared" si="1145"/>
        <v>RPS14</v>
      </c>
      <c r="B13649" t="s">
        <v>64</v>
      </c>
      <c r="C13649">
        <v>149828282</v>
      </c>
      <c r="D13649" t="s">
        <v>3</v>
      </c>
      <c r="E13649">
        <v>27</v>
      </c>
      <c r="F13649" t="s">
        <v>16404</v>
      </c>
      <c r="G13649">
        <v>0.14352109204399999</v>
      </c>
    </row>
    <row r="13650" spans="1:7" x14ac:dyDescent="0.2">
      <c r="A13650" t="str">
        <f t="shared" si="1145"/>
        <v>RPS14</v>
      </c>
      <c r="B13650" t="s">
        <v>64</v>
      </c>
      <c r="C13650">
        <v>149828290</v>
      </c>
      <c r="D13650" t="s">
        <v>3</v>
      </c>
      <c r="E13650">
        <v>24</v>
      </c>
      <c r="F13650" t="s">
        <v>16405</v>
      </c>
      <c r="G13650">
        <v>-6.1033978056999998E-3</v>
      </c>
    </row>
    <row r="13651" spans="1:7" x14ac:dyDescent="0.2">
      <c r="A13651" t="str">
        <f t="shared" si="1145"/>
        <v>RPS14</v>
      </c>
      <c r="B13651" t="s">
        <v>64</v>
      </c>
      <c r="C13651">
        <v>149828298</v>
      </c>
      <c r="D13651" t="s">
        <v>3</v>
      </c>
      <c r="E13651">
        <v>25</v>
      </c>
      <c r="F13651" t="s">
        <v>16406</v>
      </c>
      <c r="G13651">
        <v>-2.60730040617E-2</v>
      </c>
    </row>
    <row r="13652" spans="1:7" x14ac:dyDescent="0.2">
      <c r="A13652" t="str">
        <f t="shared" si="1145"/>
        <v>RPS14</v>
      </c>
      <c r="B13652" t="s">
        <v>64</v>
      </c>
      <c r="C13652">
        <v>149828485</v>
      </c>
      <c r="D13652" t="s">
        <v>8</v>
      </c>
      <c r="E13652">
        <v>26</v>
      </c>
      <c r="F13652" t="s">
        <v>16407</v>
      </c>
      <c r="G13652">
        <v>-0.111466788059</v>
      </c>
    </row>
    <row r="13653" spans="1:7" x14ac:dyDescent="0.2">
      <c r="A13653" t="str">
        <f t="shared" si="1145"/>
        <v>RPS14</v>
      </c>
      <c r="B13653" t="s">
        <v>64</v>
      </c>
      <c r="C13653">
        <v>149828432</v>
      </c>
      <c r="D13653" t="s">
        <v>3</v>
      </c>
      <c r="E13653">
        <v>26</v>
      </c>
      <c r="F13653" t="s">
        <v>16408</v>
      </c>
      <c r="G13653">
        <v>1.8960333946799999E-3</v>
      </c>
    </row>
    <row r="13654" spans="1:7" x14ac:dyDescent="0.2">
      <c r="A13654" t="str">
        <f t="shared" si="1145"/>
        <v>RPS14</v>
      </c>
      <c r="B13654" t="s">
        <v>64</v>
      </c>
      <c r="C13654">
        <v>149829067</v>
      </c>
      <c r="D13654" t="s">
        <v>3</v>
      </c>
      <c r="E13654">
        <v>23</v>
      </c>
      <c r="F13654" t="s">
        <v>16409</v>
      </c>
      <c r="G13654">
        <v>7.38556173536E-3</v>
      </c>
    </row>
    <row r="13655" spans="1:7" x14ac:dyDescent="0.2">
      <c r="A13655" t="str">
        <f t="shared" si="1145"/>
        <v>RPS14</v>
      </c>
      <c r="B13655" t="s">
        <v>64</v>
      </c>
      <c r="C13655">
        <v>149829085</v>
      </c>
      <c r="D13655" t="s">
        <v>3</v>
      </c>
      <c r="E13655">
        <v>24</v>
      </c>
      <c r="F13655" t="s">
        <v>16410</v>
      </c>
      <c r="G13655">
        <v>6.7473919294899999E-3</v>
      </c>
    </row>
    <row r="13656" spans="1:7" x14ac:dyDescent="0.2">
      <c r="A13656" t="str">
        <f t="shared" si="1145"/>
        <v>RPS14</v>
      </c>
      <c r="B13656" t="s">
        <v>64</v>
      </c>
      <c r="C13656">
        <v>149829219</v>
      </c>
      <c r="D13656" t="s">
        <v>3</v>
      </c>
      <c r="E13656">
        <v>21</v>
      </c>
      <c r="F13656" t="s">
        <v>16411</v>
      </c>
      <c r="G13656">
        <v>0.42615940387200002</v>
      </c>
    </row>
    <row r="13657" spans="1:7" x14ac:dyDescent="0.2">
      <c r="A13657" t="str">
        <f t="shared" si="1145"/>
        <v>RPS14</v>
      </c>
      <c r="B13657" t="s">
        <v>64</v>
      </c>
      <c r="C13657">
        <v>149829260</v>
      </c>
      <c r="D13657" t="s">
        <v>3</v>
      </c>
      <c r="E13657">
        <v>24</v>
      </c>
      <c r="F13657" t="s">
        <v>16412</v>
      </c>
      <c r="G13657">
        <v>1.24030600397</v>
      </c>
    </row>
    <row r="13658" spans="1:7" x14ac:dyDescent="0.2">
      <c r="A13658" t="str">
        <f t="shared" si="1145"/>
        <v>RPS14</v>
      </c>
      <c r="B13658" t="s">
        <v>64</v>
      </c>
      <c r="C13658">
        <v>149828204</v>
      </c>
      <c r="D13658" t="s">
        <v>8</v>
      </c>
      <c r="E13658">
        <v>24</v>
      </c>
      <c r="F13658" t="s">
        <v>16413</v>
      </c>
      <c r="G13658">
        <v>2.2141665808800001E-2</v>
      </c>
    </row>
    <row r="13659" spans="1:7" x14ac:dyDescent="0.2">
      <c r="A13659" t="str">
        <f t="shared" si="1145"/>
        <v>RPS14</v>
      </c>
      <c r="B13659" t="s">
        <v>64</v>
      </c>
      <c r="C13659">
        <v>149828412</v>
      </c>
      <c r="D13659" t="s">
        <v>8</v>
      </c>
      <c r="E13659">
        <v>26</v>
      </c>
      <c r="F13659" t="s">
        <v>16414</v>
      </c>
      <c r="G13659">
        <v>-4.0190216110299999E-2</v>
      </c>
    </row>
    <row r="13660" spans="1:7" x14ac:dyDescent="0.2">
      <c r="A13660" t="str">
        <f t="shared" si="1145"/>
        <v>RPS14</v>
      </c>
      <c r="B13660" t="s">
        <v>64</v>
      </c>
      <c r="C13660">
        <v>149829215</v>
      </c>
      <c r="D13660" t="s">
        <v>8</v>
      </c>
      <c r="E13660">
        <v>24</v>
      </c>
      <c r="F13660" t="s">
        <v>16415</v>
      </c>
      <c r="G13660">
        <v>0.25705403933400001</v>
      </c>
    </row>
    <row r="13661" spans="1:7" x14ac:dyDescent="0.2">
      <c r="A13661" t="str">
        <f t="shared" si="1145"/>
        <v>RPS14</v>
      </c>
      <c r="B13661" t="s">
        <v>64</v>
      </c>
      <c r="C13661">
        <v>149829022</v>
      </c>
      <c r="D13661" t="s">
        <v>3</v>
      </c>
      <c r="E13661">
        <v>22</v>
      </c>
      <c r="F13661" t="s">
        <v>16416</v>
      </c>
      <c r="G13661">
        <v>0.122940184515</v>
      </c>
    </row>
    <row r="13662" spans="1:7" x14ac:dyDescent="0.2">
      <c r="A13662" t="str">
        <f t="shared" si="1145"/>
        <v>RPS14</v>
      </c>
      <c r="B13662" t="s">
        <v>64</v>
      </c>
      <c r="C13662">
        <v>149829122</v>
      </c>
      <c r="D13662" t="s">
        <v>3</v>
      </c>
      <c r="E13662">
        <v>24</v>
      </c>
      <c r="F13662" t="s">
        <v>16417</v>
      </c>
      <c r="G13662">
        <v>7.8332848656100004E-2</v>
      </c>
    </row>
    <row r="13663" spans="1:7" x14ac:dyDescent="0.2">
      <c r="A13663" t="str">
        <f t="shared" si="1145"/>
        <v>RPS14</v>
      </c>
      <c r="B13663" t="s">
        <v>64</v>
      </c>
      <c r="C13663">
        <v>149829235</v>
      </c>
      <c r="D13663" t="s">
        <v>3</v>
      </c>
      <c r="E13663">
        <v>24</v>
      </c>
      <c r="F13663" t="s">
        <v>16418</v>
      </c>
      <c r="G13663">
        <v>0.93968669920199999</v>
      </c>
    </row>
    <row r="13664" spans="1:7" x14ac:dyDescent="0.2">
      <c r="A13664" t="str">
        <f t="shared" si="1145"/>
        <v>RPS14</v>
      </c>
      <c r="B13664" t="s">
        <v>64</v>
      </c>
      <c r="C13664">
        <v>149829022</v>
      </c>
      <c r="D13664" t="s">
        <v>3</v>
      </c>
      <c r="E13664">
        <v>24</v>
      </c>
      <c r="F13664" t="s">
        <v>16419</v>
      </c>
      <c r="G13664">
        <v>1.46702025306E-2</v>
      </c>
    </row>
    <row r="13665" spans="1:7" x14ac:dyDescent="0.2">
      <c r="A13665" t="str">
        <f t="shared" si="1145"/>
        <v>RPS14</v>
      </c>
      <c r="B13665" t="s">
        <v>64</v>
      </c>
      <c r="C13665">
        <v>149829256</v>
      </c>
      <c r="D13665" t="s">
        <v>8</v>
      </c>
      <c r="E13665">
        <v>23</v>
      </c>
      <c r="F13665" t="s">
        <v>16420</v>
      </c>
      <c r="G13665">
        <v>0.82000729682899998</v>
      </c>
    </row>
    <row r="13666" spans="1:7" x14ac:dyDescent="0.2">
      <c r="A13666" t="str">
        <f t="shared" si="1145"/>
        <v>RPS14</v>
      </c>
      <c r="B13666" t="s">
        <v>64</v>
      </c>
      <c r="C13666">
        <v>149828222</v>
      </c>
      <c r="D13666" t="s">
        <v>8</v>
      </c>
      <c r="E13666">
        <v>26</v>
      </c>
      <c r="F13666" t="s">
        <v>16421</v>
      </c>
      <c r="G13666">
        <v>4.3935395606200002E-2</v>
      </c>
    </row>
    <row r="13667" spans="1:7" x14ac:dyDescent="0.2">
      <c r="A13667" t="str">
        <f t="shared" si="1145"/>
        <v>RPS14</v>
      </c>
      <c r="B13667" t="s">
        <v>64</v>
      </c>
      <c r="C13667">
        <v>149829239</v>
      </c>
      <c r="D13667" t="s">
        <v>3</v>
      </c>
      <c r="E13667">
        <v>23</v>
      </c>
      <c r="F13667" t="s">
        <v>16422</v>
      </c>
      <c r="G13667">
        <v>0.70369906042499997</v>
      </c>
    </row>
    <row r="13668" spans="1:7" x14ac:dyDescent="0.2">
      <c r="A13668" t="str">
        <f t="shared" si="1145"/>
        <v>RPS14</v>
      </c>
      <c r="B13668" t="s">
        <v>64</v>
      </c>
      <c r="C13668">
        <v>149829129</v>
      </c>
      <c r="D13668" t="s">
        <v>3</v>
      </c>
      <c r="E13668">
        <v>24</v>
      </c>
      <c r="F13668" t="s">
        <v>16423</v>
      </c>
      <c r="G13668">
        <v>-5.3371304190800002E-2</v>
      </c>
    </row>
    <row r="13669" spans="1:7" x14ac:dyDescent="0.2">
      <c r="A13669" t="str">
        <f t="shared" si="1145"/>
        <v>RPS14</v>
      </c>
      <c r="B13669" t="s">
        <v>64</v>
      </c>
      <c r="C13669">
        <v>149828275</v>
      </c>
      <c r="D13669" t="s">
        <v>3</v>
      </c>
      <c r="E13669">
        <v>27</v>
      </c>
      <c r="F13669" t="s">
        <v>16424</v>
      </c>
      <c r="G13669">
        <v>-0.14216176562999999</v>
      </c>
    </row>
    <row r="13670" spans="1:7" x14ac:dyDescent="0.2">
      <c r="A13670" t="str">
        <f t="shared" si="1145"/>
        <v>RPS14</v>
      </c>
      <c r="B13670" t="s">
        <v>64</v>
      </c>
      <c r="C13670">
        <v>149828463</v>
      </c>
      <c r="D13670" t="s">
        <v>3</v>
      </c>
      <c r="E13670">
        <v>26</v>
      </c>
      <c r="F13670" t="s">
        <v>16425</v>
      </c>
      <c r="G13670">
        <v>4.5258908304399999E-2</v>
      </c>
    </row>
    <row r="13671" spans="1:7" x14ac:dyDescent="0.2">
      <c r="A13671" t="str">
        <f t="shared" ref="A13671:A13678" si="1146">"RPS15A"</f>
        <v>RPS15A</v>
      </c>
      <c r="B13671" t="s">
        <v>273</v>
      </c>
      <c r="C13671">
        <v>18801527</v>
      </c>
      <c r="D13671" t="s">
        <v>8</v>
      </c>
      <c r="E13671">
        <v>25</v>
      </c>
      <c r="F13671" t="s">
        <v>16426</v>
      </c>
      <c r="G13671">
        <v>5.3272307821400001E-2</v>
      </c>
    </row>
    <row r="13672" spans="1:7" x14ac:dyDescent="0.2">
      <c r="A13672" t="str">
        <f t="shared" si="1146"/>
        <v>RPS15A</v>
      </c>
      <c r="B13672" t="s">
        <v>273</v>
      </c>
      <c r="C13672">
        <v>18801516</v>
      </c>
      <c r="D13672" t="s">
        <v>3</v>
      </c>
      <c r="E13672">
        <v>24</v>
      </c>
      <c r="F13672" t="s">
        <v>16427</v>
      </c>
      <c r="G13672">
        <v>4.5649755804300002E-2</v>
      </c>
    </row>
    <row r="13673" spans="1:7" x14ac:dyDescent="0.2">
      <c r="A13673" t="str">
        <f t="shared" si="1146"/>
        <v>RPS15A</v>
      </c>
      <c r="B13673" t="s">
        <v>273</v>
      </c>
      <c r="C13673">
        <v>18801460</v>
      </c>
      <c r="D13673" t="s">
        <v>8</v>
      </c>
      <c r="E13673">
        <v>24</v>
      </c>
      <c r="F13673" t="s">
        <v>16428</v>
      </c>
      <c r="G13673">
        <v>1.0329855241000001</v>
      </c>
    </row>
    <row r="13674" spans="1:7" x14ac:dyDescent="0.2">
      <c r="A13674" t="str">
        <f t="shared" si="1146"/>
        <v>RPS15A</v>
      </c>
      <c r="B13674" t="s">
        <v>273</v>
      </c>
      <c r="C13674">
        <v>18801559</v>
      </c>
      <c r="D13674" t="s">
        <v>3</v>
      </c>
      <c r="E13674">
        <v>24</v>
      </c>
      <c r="F13674" t="s">
        <v>16429</v>
      </c>
      <c r="G13674">
        <v>0.721620984967</v>
      </c>
    </row>
    <row r="13675" spans="1:7" x14ac:dyDescent="0.2">
      <c r="A13675" t="str">
        <f t="shared" si="1146"/>
        <v>RPS15A</v>
      </c>
      <c r="B13675" t="s">
        <v>273</v>
      </c>
      <c r="C13675">
        <v>18801407</v>
      </c>
      <c r="D13675" t="s">
        <v>3</v>
      </c>
      <c r="E13675">
        <v>24</v>
      </c>
      <c r="F13675" t="s">
        <v>16430</v>
      </c>
      <c r="G13675">
        <v>0.78002670932899998</v>
      </c>
    </row>
    <row r="13676" spans="1:7" x14ac:dyDescent="0.2">
      <c r="A13676" t="str">
        <f t="shared" si="1146"/>
        <v>RPS15A</v>
      </c>
      <c r="B13676" t="s">
        <v>273</v>
      </c>
      <c r="C13676">
        <v>18801493</v>
      </c>
      <c r="D13676" t="s">
        <v>3</v>
      </c>
      <c r="E13676">
        <v>24</v>
      </c>
      <c r="F13676" t="s">
        <v>16431</v>
      </c>
      <c r="G13676">
        <v>2.0507650777600001E-2</v>
      </c>
    </row>
    <row r="13677" spans="1:7" x14ac:dyDescent="0.2">
      <c r="A13677" t="str">
        <f t="shared" si="1146"/>
        <v>RPS15A</v>
      </c>
      <c r="B13677" t="s">
        <v>273</v>
      </c>
      <c r="C13677">
        <v>18801590</v>
      </c>
      <c r="D13677" t="s">
        <v>8</v>
      </c>
      <c r="E13677">
        <v>22</v>
      </c>
      <c r="F13677" t="s">
        <v>16432</v>
      </c>
      <c r="G13677">
        <v>1.1869877665699999</v>
      </c>
    </row>
    <row r="13678" spans="1:7" x14ac:dyDescent="0.2">
      <c r="A13678" t="str">
        <f t="shared" si="1146"/>
        <v>RPS15A</v>
      </c>
      <c r="B13678" t="s">
        <v>273</v>
      </c>
      <c r="C13678">
        <v>18801577</v>
      </c>
      <c r="D13678" t="s">
        <v>8</v>
      </c>
      <c r="E13678">
        <v>23</v>
      </c>
      <c r="F13678" t="s">
        <v>16433</v>
      </c>
      <c r="G13678">
        <v>0.27880173562999999</v>
      </c>
    </row>
    <row r="13679" spans="1:7" x14ac:dyDescent="0.2">
      <c r="A13679" t="str">
        <f t="shared" ref="A13679:A13688" si="1147">"RPS18"</f>
        <v>RPS18</v>
      </c>
      <c r="B13679" t="s">
        <v>75</v>
      </c>
      <c r="C13679">
        <v>33239949</v>
      </c>
      <c r="D13679" t="s">
        <v>8</v>
      </c>
      <c r="E13679">
        <v>23</v>
      </c>
      <c r="F13679" t="s">
        <v>16434</v>
      </c>
      <c r="G13679">
        <v>0.94382845270000004</v>
      </c>
    </row>
    <row r="13680" spans="1:7" x14ac:dyDescent="0.2">
      <c r="A13680" t="str">
        <f t="shared" si="1147"/>
        <v>RPS18</v>
      </c>
      <c r="B13680" t="s">
        <v>75</v>
      </c>
      <c r="C13680">
        <v>33239930</v>
      </c>
      <c r="D13680" t="s">
        <v>8</v>
      </c>
      <c r="E13680">
        <v>24</v>
      </c>
      <c r="F13680" t="s">
        <v>16435</v>
      </c>
      <c r="G13680">
        <v>0.99741027204999999</v>
      </c>
    </row>
    <row r="13681" spans="1:7" x14ac:dyDescent="0.2">
      <c r="A13681" t="str">
        <f t="shared" si="1147"/>
        <v>RPS18</v>
      </c>
      <c r="B13681" t="s">
        <v>75</v>
      </c>
      <c r="C13681">
        <v>33239944</v>
      </c>
      <c r="D13681" t="s">
        <v>8</v>
      </c>
      <c r="E13681">
        <v>24</v>
      </c>
      <c r="F13681" t="s">
        <v>16436</v>
      </c>
      <c r="G13681">
        <v>1.05876127525</v>
      </c>
    </row>
    <row r="13682" spans="1:7" x14ac:dyDescent="0.2">
      <c r="A13682" t="str">
        <f t="shared" si="1147"/>
        <v>RPS18</v>
      </c>
      <c r="B13682" t="s">
        <v>75</v>
      </c>
      <c r="C13682">
        <v>33239894</v>
      </c>
      <c r="D13682" t="s">
        <v>3</v>
      </c>
      <c r="E13682">
        <v>24</v>
      </c>
      <c r="F13682" t="s">
        <v>16437</v>
      </c>
      <c r="G13682">
        <v>0.90290338062200004</v>
      </c>
    </row>
    <row r="13683" spans="1:7" x14ac:dyDescent="0.2">
      <c r="A13683" t="str">
        <f t="shared" si="1147"/>
        <v>RPS18</v>
      </c>
      <c r="B13683" t="s">
        <v>75</v>
      </c>
      <c r="C13683">
        <v>33239818</v>
      </c>
      <c r="D13683" t="s">
        <v>8</v>
      </c>
      <c r="E13683">
        <v>24</v>
      </c>
      <c r="F13683" t="s">
        <v>16438</v>
      </c>
      <c r="G13683">
        <v>0.70316846339799999</v>
      </c>
    </row>
    <row r="13684" spans="1:7" x14ac:dyDescent="0.2">
      <c r="A13684" t="str">
        <f t="shared" si="1147"/>
        <v>RPS18</v>
      </c>
      <c r="B13684" t="s">
        <v>75</v>
      </c>
      <c r="C13684">
        <v>33239965</v>
      </c>
      <c r="D13684" t="s">
        <v>8</v>
      </c>
      <c r="E13684">
        <v>24</v>
      </c>
      <c r="F13684" t="s">
        <v>16439</v>
      </c>
      <c r="G13684">
        <v>0.42595577886199998</v>
      </c>
    </row>
    <row r="13685" spans="1:7" x14ac:dyDescent="0.2">
      <c r="A13685" t="str">
        <f t="shared" si="1147"/>
        <v>RPS18</v>
      </c>
      <c r="B13685" t="s">
        <v>75</v>
      </c>
      <c r="C13685">
        <v>33239972</v>
      </c>
      <c r="D13685" t="s">
        <v>8</v>
      </c>
      <c r="E13685">
        <v>24</v>
      </c>
      <c r="F13685" t="s">
        <v>16440</v>
      </c>
      <c r="G13685">
        <v>0.35510104239500001</v>
      </c>
    </row>
    <row r="13686" spans="1:7" x14ac:dyDescent="0.2">
      <c r="A13686" t="str">
        <f t="shared" si="1147"/>
        <v>RPS18</v>
      </c>
      <c r="B13686" t="s">
        <v>75</v>
      </c>
      <c r="C13686">
        <v>33240067</v>
      </c>
      <c r="D13686" t="s">
        <v>8</v>
      </c>
      <c r="E13686">
        <v>22</v>
      </c>
      <c r="F13686" t="s">
        <v>16441</v>
      </c>
      <c r="G13686">
        <v>0.47173442125300002</v>
      </c>
    </row>
    <row r="13687" spans="1:7" x14ac:dyDescent="0.2">
      <c r="A13687" t="str">
        <f t="shared" si="1147"/>
        <v>RPS18</v>
      </c>
      <c r="B13687" t="s">
        <v>75</v>
      </c>
      <c r="C13687">
        <v>33239755</v>
      </c>
      <c r="D13687" t="s">
        <v>3</v>
      </c>
      <c r="E13687">
        <v>23</v>
      </c>
      <c r="F13687" t="s">
        <v>16442</v>
      </c>
      <c r="G13687">
        <v>0.794897966801</v>
      </c>
    </row>
    <row r="13688" spans="1:7" x14ac:dyDescent="0.2">
      <c r="A13688" t="str">
        <f t="shared" si="1147"/>
        <v>RPS18</v>
      </c>
      <c r="B13688" t="s">
        <v>75</v>
      </c>
      <c r="C13688">
        <v>33239992</v>
      </c>
      <c r="D13688" t="s">
        <v>3</v>
      </c>
      <c r="E13688">
        <v>23</v>
      </c>
      <c r="F13688" t="s">
        <v>16443</v>
      </c>
      <c r="G13688">
        <v>0.16491583012700001</v>
      </c>
    </row>
    <row r="13689" spans="1:7" x14ac:dyDescent="0.2">
      <c r="A13689" t="str">
        <f t="shared" ref="A13689:A13698" si="1148">"RPS19BP1"</f>
        <v>RPS19BP1</v>
      </c>
      <c r="B13689" t="s">
        <v>193</v>
      </c>
      <c r="C13689">
        <v>39928872</v>
      </c>
      <c r="D13689" t="s">
        <v>8</v>
      </c>
      <c r="E13689">
        <v>24</v>
      </c>
      <c r="F13689" t="s">
        <v>16444</v>
      </c>
      <c r="G13689">
        <v>-1.2081193140400001E-3</v>
      </c>
    </row>
    <row r="13690" spans="1:7" x14ac:dyDescent="0.2">
      <c r="A13690" t="str">
        <f t="shared" si="1148"/>
        <v>RPS19BP1</v>
      </c>
      <c r="B13690" t="s">
        <v>193</v>
      </c>
      <c r="C13690">
        <v>39928789</v>
      </c>
      <c r="D13690" t="s">
        <v>8</v>
      </c>
      <c r="E13690">
        <v>23</v>
      </c>
      <c r="F13690" t="s">
        <v>16445</v>
      </c>
      <c r="G13690">
        <v>1.2190508390000001</v>
      </c>
    </row>
    <row r="13691" spans="1:7" x14ac:dyDescent="0.2">
      <c r="A13691" t="str">
        <f t="shared" si="1148"/>
        <v>RPS19BP1</v>
      </c>
      <c r="B13691" t="s">
        <v>193</v>
      </c>
      <c r="C13691">
        <v>39928747</v>
      </c>
      <c r="D13691" t="s">
        <v>8</v>
      </c>
      <c r="E13691">
        <v>24</v>
      </c>
      <c r="F13691" t="s">
        <v>16446</v>
      </c>
      <c r="G13691">
        <v>0.88640203611299995</v>
      </c>
    </row>
    <row r="13692" spans="1:7" x14ac:dyDescent="0.2">
      <c r="A13692" t="str">
        <f t="shared" si="1148"/>
        <v>RPS19BP1</v>
      </c>
      <c r="B13692" t="s">
        <v>193</v>
      </c>
      <c r="C13692">
        <v>39928625</v>
      </c>
      <c r="D13692" t="s">
        <v>8</v>
      </c>
      <c r="E13692">
        <v>24</v>
      </c>
      <c r="F13692" t="s">
        <v>16447</v>
      </c>
      <c r="G13692">
        <v>-3.0581929069000001E-2</v>
      </c>
    </row>
    <row r="13693" spans="1:7" x14ac:dyDescent="0.2">
      <c r="A13693" t="str">
        <f t="shared" si="1148"/>
        <v>RPS19BP1</v>
      </c>
      <c r="B13693" t="s">
        <v>193</v>
      </c>
      <c r="C13693">
        <v>39928814</v>
      </c>
      <c r="D13693" t="s">
        <v>3</v>
      </c>
      <c r="E13693">
        <v>23</v>
      </c>
      <c r="F13693" t="s">
        <v>16448</v>
      </c>
      <c r="G13693">
        <v>0.27855539751199998</v>
      </c>
    </row>
    <row r="13694" spans="1:7" x14ac:dyDescent="0.2">
      <c r="A13694" t="str">
        <f t="shared" si="1148"/>
        <v>RPS19BP1</v>
      </c>
      <c r="B13694" t="s">
        <v>193</v>
      </c>
      <c r="C13694">
        <v>39928794</v>
      </c>
      <c r="D13694" t="s">
        <v>3</v>
      </c>
      <c r="E13694">
        <v>22</v>
      </c>
      <c r="F13694" t="s">
        <v>16449</v>
      </c>
      <c r="G13694">
        <v>0.89454712488900001</v>
      </c>
    </row>
    <row r="13695" spans="1:7" x14ac:dyDescent="0.2">
      <c r="A13695" t="str">
        <f t="shared" si="1148"/>
        <v>RPS19BP1</v>
      </c>
      <c r="B13695" t="s">
        <v>193</v>
      </c>
      <c r="C13695">
        <v>39928785</v>
      </c>
      <c r="D13695" t="s">
        <v>3</v>
      </c>
      <c r="E13695">
        <v>24</v>
      </c>
      <c r="F13695" t="s">
        <v>16450</v>
      </c>
      <c r="G13695">
        <v>5.39506046748E-2</v>
      </c>
    </row>
    <row r="13696" spans="1:7" x14ac:dyDescent="0.2">
      <c r="A13696" t="str">
        <f t="shared" si="1148"/>
        <v>RPS19BP1</v>
      </c>
      <c r="B13696" t="s">
        <v>193</v>
      </c>
      <c r="C13696">
        <v>39928628</v>
      </c>
      <c r="D13696" t="s">
        <v>3</v>
      </c>
      <c r="E13696">
        <v>23</v>
      </c>
      <c r="F13696" t="s">
        <v>16451</v>
      </c>
      <c r="G13696">
        <v>3.0470908986100002E-2</v>
      </c>
    </row>
    <row r="13697" spans="1:7" x14ac:dyDescent="0.2">
      <c r="A13697" t="str">
        <f t="shared" si="1148"/>
        <v>RPS19BP1</v>
      </c>
      <c r="B13697" t="s">
        <v>193</v>
      </c>
      <c r="C13697">
        <v>39928832</v>
      </c>
      <c r="D13697" t="s">
        <v>8</v>
      </c>
      <c r="E13697">
        <v>23</v>
      </c>
      <c r="F13697" t="s">
        <v>16452</v>
      </c>
      <c r="G13697">
        <v>9.4263361520800004E-2</v>
      </c>
    </row>
    <row r="13698" spans="1:7" x14ac:dyDescent="0.2">
      <c r="A13698" t="str">
        <f t="shared" si="1148"/>
        <v>RPS19BP1</v>
      </c>
      <c r="B13698" t="s">
        <v>193</v>
      </c>
      <c r="C13698">
        <v>39928754</v>
      </c>
      <c r="D13698" t="s">
        <v>8</v>
      </c>
      <c r="E13698">
        <v>24</v>
      </c>
      <c r="F13698" t="s">
        <v>16453</v>
      </c>
      <c r="G13698">
        <v>3.6923547225999998E-2</v>
      </c>
    </row>
    <row r="13699" spans="1:7" x14ac:dyDescent="0.2">
      <c r="A13699" t="str">
        <f t="shared" ref="A13699:A13708" si="1149">"RPS20"</f>
        <v>RPS20</v>
      </c>
      <c r="B13699" t="s">
        <v>1491</v>
      </c>
      <c r="C13699">
        <v>56986916</v>
      </c>
      <c r="D13699" t="s">
        <v>3</v>
      </c>
      <c r="E13699">
        <v>24</v>
      </c>
      <c r="F13699" t="s">
        <v>16454</v>
      </c>
      <c r="G13699">
        <v>4.2884971142400002E-2</v>
      </c>
    </row>
    <row r="13700" spans="1:7" x14ac:dyDescent="0.2">
      <c r="A13700" t="str">
        <f t="shared" si="1149"/>
        <v>RPS20</v>
      </c>
      <c r="B13700" t="s">
        <v>1491</v>
      </c>
      <c r="C13700">
        <v>56986895</v>
      </c>
      <c r="D13700" t="s">
        <v>3</v>
      </c>
      <c r="E13700">
        <v>23</v>
      </c>
      <c r="F13700" t="s">
        <v>16455</v>
      </c>
      <c r="G13700">
        <v>0.27687152290900002</v>
      </c>
    </row>
    <row r="13701" spans="1:7" x14ac:dyDescent="0.2">
      <c r="A13701" t="str">
        <f t="shared" si="1149"/>
        <v>RPS20</v>
      </c>
      <c r="B13701" t="s">
        <v>1491</v>
      </c>
      <c r="C13701">
        <v>56986883</v>
      </c>
      <c r="D13701" t="s">
        <v>8</v>
      </c>
      <c r="E13701">
        <v>23</v>
      </c>
      <c r="F13701" t="s">
        <v>16456</v>
      </c>
      <c r="G13701">
        <v>0.62627282864400002</v>
      </c>
    </row>
    <row r="13702" spans="1:7" x14ac:dyDescent="0.2">
      <c r="A13702" t="str">
        <f t="shared" si="1149"/>
        <v>RPS20</v>
      </c>
      <c r="B13702" t="s">
        <v>1491</v>
      </c>
      <c r="C13702">
        <v>56986938</v>
      </c>
      <c r="D13702" t="s">
        <v>3</v>
      </c>
      <c r="E13702">
        <v>24</v>
      </c>
      <c r="F13702" t="s">
        <v>16457</v>
      </c>
      <c r="G13702">
        <v>0.113615486265</v>
      </c>
    </row>
    <row r="13703" spans="1:7" x14ac:dyDescent="0.2">
      <c r="A13703" t="str">
        <f t="shared" si="1149"/>
        <v>RPS20</v>
      </c>
      <c r="B13703" t="s">
        <v>1491</v>
      </c>
      <c r="C13703">
        <v>56986901</v>
      </c>
      <c r="D13703" t="s">
        <v>3</v>
      </c>
      <c r="E13703">
        <v>24</v>
      </c>
      <c r="F13703" t="s">
        <v>16458</v>
      </c>
      <c r="G13703">
        <v>0.51837103051099997</v>
      </c>
    </row>
    <row r="13704" spans="1:7" x14ac:dyDescent="0.2">
      <c r="A13704" t="str">
        <f t="shared" si="1149"/>
        <v>RPS20</v>
      </c>
      <c r="B13704" t="s">
        <v>1491</v>
      </c>
      <c r="C13704">
        <v>56986878</v>
      </c>
      <c r="D13704" t="s">
        <v>3</v>
      </c>
      <c r="E13704">
        <v>24</v>
      </c>
      <c r="F13704" t="s">
        <v>16459</v>
      </c>
      <c r="G13704">
        <v>0.122354121929</v>
      </c>
    </row>
    <row r="13705" spans="1:7" x14ac:dyDescent="0.2">
      <c r="A13705" t="str">
        <f t="shared" si="1149"/>
        <v>RPS20</v>
      </c>
      <c r="B13705" t="s">
        <v>1491</v>
      </c>
      <c r="C13705">
        <v>56987038</v>
      </c>
      <c r="D13705" t="s">
        <v>3</v>
      </c>
      <c r="E13705">
        <v>21</v>
      </c>
      <c r="F13705" t="s">
        <v>16460</v>
      </c>
      <c r="G13705">
        <v>1.54228024835</v>
      </c>
    </row>
    <row r="13706" spans="1:7" x14ac:dyDescent="0.2">
      <c r="A13706" t="str">
        <f t="shared" si="1149"/>
        <v>RPS20</v>
      </c>
      <c r="B13706" t="s">
        <v>1491</v>
      </c>
      <c r="C13706">
        <v>56986834</v>
      </c>
      <c r="D13706" t="s">
        <v>3</v>
      </c>
      <c r="E13706">
        <v>23</v>
      </c>
      <c r="F13706" t="s">
        <v>16461</v>
      </c>
      <c r="G13706">
        <v>0.83144692301000001</v>
      </c>
    </row>
    <row r="13707" spans="1:7" x14ac:dyDescent="0.2">
      <c r="A13707" t="str">
        <f t="shared" si="1149"/>
        <v>RPS20</v>
      </c>
      <c r="B13707" t="s">
        <v>1491</v>
      </c>
      <c r="C13707">
        <v>56986811</v>
      </c>
      <c r="D13707" t="s">
        <v>3</v>
      </c>
      <c r="E13707">
        <v>24</v>
      </c>
      <c r="F13707" t="s">
        <v>16462</v>
      </c>
      <c r="G13707">
        <v>0.46981977073199999</v>
      </c>
    </row>
    <row r="13708" spans="1:7" x14ac:dyDescent="0.2">
      <c r="A13708" t="str">
        <f t="shared" si="1149"/>
        <v>RPS20</v>
      </c>
      <c r="B13708" t="s">
        <v>1491</v>
      </c>
      <c r="C13708">
        <v>56986855</v>
      </c>
      <c r="D13708" t="s">
        <v>3</v>
      </c>
      <c r="E13708">
        <v>24</v>
      </c>
      <c r="F13708" t="s">
        <v>16463</v>
      </c>
      <c r="G13708">
        <v>-2.9775549095299998E-3</v>
      </c>
    </row>
    <row r="13709" spans="1:7" x14ac:dyDescent="0.2">
      <c r="A13709" t="str">
        <f t="shared" ref="A13709:A13721" si="1150">"RPS23"</f>
        <v>RPS23</v>
      </c>
      <c r="B13709" t="s">
        <v>64</v>
      </c>
      <c r="C13709">
        <v>81574270</v>
      </c>
      <c r="D13709" t="s">
        <v>8</v>
      </c>
      <c r="E13709">
        <v>24</v>
      </c>
      <c r="F13709" t="s">
        <v>16464</v>
      </c>
      <c r="G13709">
        <v>5.9125384091499996E-3</v>
      </c>
    </row>
    <row r="13710" spans="1:7" x14ac:dyDescent="0.2">
      <c r="A13710" t="str">
        <f t="shared" si="1150"/>
        <v>RPS23</v>
      </c>
      <c r="B13710" t="s">
        <v>64</v>
      </c>
      <c r="C13710">
        <v>81574278</v>
      </c>
      <c r="D13710" t="s">
        <v>3</v>
      </c>
      <c r="E13710">
        <v>22</v>
      </c>
      <c r="F13710" t="s">
        <v>16465</v>
      </c>
      <c r="G13710">
        <v>-2.71777521694E-2</v>
      </c>
    </row>
    <row r="13711" spans="1:7" x14ac:dyDescent="0.2">
      <c r="A13711" t="str">
        <f t="shared" si="1150"/>
        <v>RPS23</v>
      </c>
      <c r="B13711" t="s">
        <v>64</v>
      </c>
      <c r="C13711">
        <v>81574238</v>
      </c>
      <c r="D13711" t="s">
        <v>3</v>
      </c>
      <c r="E13711">
        <v>24</v>
      </c>
      <c r="F13711" t="s">
        <v>16466</v>
      </c>
      <c r="G13711">
        <v>0.65707125887499995</v>
      </c>
    </row>
    <row r="13712" spans="1:7" x14ac:dyDescent="0.2">
      <c r="A13712" t="str">
        <f t="shared" si="1150"/>
        <v>RPS23</v>
      </c>
      <c r="B13712" t="s">
        <v>64</v>
      </c>
      <c r="C13712">
        <v>81574193</v>
      </c>
      <c r="D13712" t="s">
        <v>3</v>
      </c>
      <c r="E13712">
        <v>24</v>
      </c>
      <c r="F13712" t="s">
        <v>16467</v>
      </c>
      <c r="G13712">
        <v>0.57392695322200005</v>
      </c>
    </row>
    <row r="13713" spans="1:7" x14ac:dyDescent="0.2">
      <c r="A13713" t="str">
        <f t="shared" si="1150"/>
        <v>RPS23</v>
      </c>
      <c r="B13713" t="s">
        <v>64</v>
      </c>
      <c r="C13713">
        <v>81574180</v>
      </c>
      <c r="D13713" t="s">
        <v>3</v>
      </c>
      <c r="E13713">
        <v>24</v>
      </c>
      <c r="F13713" t="s">
        <v>16468</v>
      </c>
      <c r="G13713">
        <v>1.33524147241E-2</v>
      </c>
    </row>
    <row r="13714" spans="1:7" x14ac:dyDescent="0.2">
      <c r="A13714" t="str">
        <f t="shared" si="1150"/>
        <v>RPS23</v>
      </c>
      <c r="B13714" t="s">
        <v>64</v>
      </c>
      <c r="C13714">
        <v>81574137</v>
      </c>
      <c r="D13714" t="s">
        <v>3</v>
      </c>
      <c r="E13714">
        <v>23</v>
      </c>
      <c r="F13714" t="s">
        <v>16469</v>
      </c>
      <c r="G13714">
        <v>1.44729974785</v>
      </c>
    </row>
    <row r="13715" spans="1:7" x14ac:dyDescent="0.2">
      <c r="A13715" t="str">
        <f t="shared" si="1150"/>
        <v>RPS23</v>
      </c>
      <c r="B13715" t="s">
        <v>64</v>
      </c>
      <c r="C13715">
        <v>81574406</v>
      </c>
      <c r="D13715" t="s">
        <v>3</v>
      </c>
      <c r="E13715">
        <v>24</v>
      </c>
      <c r="F13715" t="s">
        <v>16470</v>
      </c>
      <c r="G13715">
        <v>0.77951553370299997</v>
      </c>
    </row>
    <row r="13716" spans="1:7" x14ac:dyDescent="0.2">
      <c r="A13716" t="str">
        <f t="shared" si="1150"/>
        <v>RPS23</v>
      </c>
      <c r="B13716" t="s">
        <v>64</v>
      </c>
      <c r="C13716">
        <v>81574113</v>
      </c>
      <c r="D13716" t="s">
        <v>3</v>
      </c>
      <c r="E13716">
        <v>23</v>
      </c>
      <c r="F13716" t="s">
        <v>16471</v>
      </c>
      <c r="G13716">
        <v>0.345707242345</v>
      </c>
    </row>
    <row r="13717" spans="1:7" x14ac:dyDescent="0.2">
      <c r="A13717" t="str">
        <f t="shared" si="1150"/>
        <v>RPS23</v>
      </c>
      <c r="B13717" t="s">
        <v>64</v>
      </c>
      <c r="C13717">
        <v>81574099</v>
      </c>
      <c r="D13717" t="s">
        <v>3</v>
      </c>
      <c r="E13717">
        <v>23</v>
      </c>
      <c r="F13717" t="s">
        <v>16472</v>
      </c>
      <c r="G13717">
        <v>0.20890022307</v>
      </c>
    </row>
    <row r="13718" spans="1:7" x14ac:dyDescent="0.2">
      <c r="A13718" t="str">
        <f t="shared" si="1150"/>
        <v>RPS23</v>
      </c>
      <c r="B13718" t="s">
        <v>64</v>
      </c>
      <c r="C13718">
        <v>81574216</v>
      </c>
      <c r="D13718" t="s">
        <v>3</v>
      </c>
      <c r="E13718">
        <v>24</v>
      </c>
      <c r="F13718" t="s">
        <v>16473</v>
      </c>
      <c r="G13718">
        <v>-3.1970762496199998E-2</v>
      </c>
    </row>
    <row r="13719" spans="1:7" x14ac:dyDescent="0.2">
      <c r="A13719" t="str">
        <f t="shared" si="1150"/>
        <v>RPS23</v>
      </c>
      <c r="B13719" t="s">
        <v>64</v>
      </c>
      <c r="C13719">
        <v>81574142</v>
      </c>
      <c r="D13719" t="s">
        <v>3</v>
      </c>
      <c r="E13719">
        <v>24</v>
      </c>
      <c r="F13719" t="s">
        <v>16474</v>
      </c>
      <c r="G13719">
        <v>0.229448286536</v>
      </c>
    </row>
    <row r="13720" spans="1:7" x14ac:dyDescent="0.2">
      <c r="A13720" t="str">
        <f t="shared" si="1150"/>
        <v>RPS23</v>
      </c>
      <c r="B13720" t="s">
        <v>64</v>
      </c>
      <c r="C13720">
        <v>81574124</v>
      </c>
      <c r="D13720" t="s">
        <v>3</v>
      </c>
      <c r="E13720">
        <v>24</v>
      </c>
      <c r="F13720" t="s">
        <v>16475</v>
      </c>
      <c r="G13720">
        <v>0.77318471844799996</v>
      </c>
    </row>
    <row r="13721" spans="1:7" x14ac:dyDescent="0.2">
      <c r="A13721" t="str">
        <f t="shared" si="1150"/>
        <v>RPS23</v>
      </c>
      <c r="B13721" t="s">
        <v>64</v>
      </c>
      <c r="C13721">
        <v>81574120</v>
      </c>
      <c r="D13721" t="s">
        <v>3</v>
      </c>
      <c r="E13721">
        <v>24</v>
      </c>
      <c r="F13721" t="s">
        <v>16476</v>
      </c>
      <c r="G13721">
        <v>6.4052425051000006E-2</v>
      </c>
    </row>
    <row r="13722" spans="1:7" x14ac:dyDescent="0.2">
      <c r="A13722" t="str">
        <f t="shared" ref="A13722:A13735" si="1151">"RPS24"</f>
        <v>RPS24</v>
      </c>
      <c r="B13722" t="s">
        <v>372</v>
      </c>
      <c r="C13722">
        <v>79793744</v>
      </c>
      <c r="D13722" t="s">
        <v>8</v>
      </c>
      <c r="E13722">
        <v>22</v>
      </c>
      <c r="F13722" t="s">
        <v>16477</v>
      </c>
      <c r="G13722">
        <v>0.56699679119500002</v>
      </c>
    </row>
    <row r="13723" spans="1:7" x14ac:dyDescent="0.2">
      <c r="A13723" t="str">
        <f t="shared" si="1151"/>
        <v>RPS24</v>
      </c>
      <c r="B13723" t="s">
        <v>372</v>
      </c>
      <c r="C13723">
        <v>79793758</v>
      </c>
      <c r="D13723" t="s">
        <v>8</v>
      </c>
      <c r="E13723">
        <v>22</v>
      </c>
      <c r="F13723" t="s">
        <v>16478</v>
      </c>
      <c r="G13723">
        <v>-2.8788538646900001E-2</v>
      </c>
    </row>
    <row r="13724" spans="1:7" x14ac:dyDescent="0.2">
      <c r="A13724" t="str">
        <f t="shared" si="1151"/>
        <v>RPS24</v>
      </c>
      <c r="B13724" t="s">
        <v>372</v>
      </c>
      <c r="C13724">
        <v>79793808</v>
      </c>
      <c r="D13724" t="s">
        <v>8</v>
      </c>
      <c r="E13724">
        <v>22</v>
      </c>
      <c r="F13724" t="s">
        <v>16479</v>
      </c>
      <c r="G13724">
        <v>6.2507328730099995E-2</v>
      </c>
    </row>
    <row r="13725" spans="1:7" x14ac:dyDescent="0.2">
      <c r="A13725" t="str">
        <f t="shared" si="1151"/>
        <v>RPS24</v>
      </c>
      <c r="B13725" t="s">
        <v>372</v>
      </c>
      <c r="C13725">
        <v>79793810</v>
      </c>
      <c r="D13725" t="s">
        <v>8</v>
      </c>
      <c r="E13725">
        <v>23</v>
      </c>
      <c r="F13725" t="s">
        <v>16480</v>
      </c>
      <c r="G13725">
        <v>0.46394993382999999</v>
      </c>
    </row>
    <row r="13726" spans="1:7" x14ac:dyDescent="0.2">
      <c r="A13726" t="str">
        <f t="shared" si="1151"/>
        <v>RPS24</v>
      </c>
      <c r="B13726" t="s">
        <v>372</v>
      </c>
      <c r="C13726">
        <v>79793803</v>
      </c>
      <c r="D13726" t="s">
        <v>8</v>
      </c>
      <c r="E13726">
        <v>23</v>
      </c>
      <c r="F13726" t="s">
        <v>16481</v>
      </c>
      <c r="G13726">
        <v>0.493966702998</v>
      </c>
    </row>
    <row r="13727" spans="1:7" x14ac:dyDescent="0.2">
      <c r="A13727" t="str">
        <f t="shared" si="1151"/>
        <v>RPS24</v>
      </c>
      <c r="B13727" t="s">
        <v>372</v>
      </c>
      <c r="C13727">
        <v>79793758</v>
      </c>
      <c r="D13727" t="s">
        <v>8</v>
      </c>
      <c r="E13727">
        <v>24</v>
      </c>
      <c r="F13727" t="s">
        <v>16482</v>
      </c>
      <c r="G13727">
        <v>-1.09219254695E-2</v>
      </c>
    </row>
    <row r="13728" spans="1:7" x14ac:dyDescent="0.2">
      <c r="A13728" t="str">
        <f t="shared" si="1151"/>
        <v>RPS24</v>
      </c>
      <c r="B13728" t="s">
        <v>372</v>
      </c>
      <c r="C13728">
        <v>79793701</v>
      </c>
      <c r="D13728" t="s">
        <v>3</v>
      </c>
      <c r="E13728">
        <v>25</v>
      </c>
      <c r="F13728" t="s">
        <v>16483</v>
      </c>
      <c r="G13728">
        <v>0.26409645237399998</v>
      </c>
    </row>
    <row r="13729" spans="1:7" x14ac:dyDescent="0.2">
      <c r="A13729" t="str">
        <f t="shared" si="1151"/>
        <v>RPS24</v>
      </c>
      <c r="B13729" t="s">
        <v>372</v>
      </c>
      <c r="C13729">
        <v>79793676</v>
      </c>
      <c r="D13729" t="s">
        <v>8</v>
      </c>
      <c r="E13729">
        <v>24</v>
      </c>
      <c r="F13729" t="s">
        <v>16484</v>
      </c>
      <c r="G13729">
        <v>1.2682680177300001</v>
      </c>
    </row>
    <row r="13730" spans="1:7" x14ac:dyDescent="0.2">
      <c r="A13730" t="str">
        <f t="shared" si="1151"/>
        <v>RPS24</v>
      </c>
      <c r="B13730" t="s">
        <v>372</v>
      </c>
      <c r="C13730">
        <v>79793693</v>
      </c>
      <c r="D13730" t="s">
        <v>3</v>
      </c>
      <c r="E13730">
        <v>25</v>
      </c>
      <c r="F13730" t="s">
        <v>16485</v>
      </c>
      <c r="G13730">
        <v>0.84196518225799999</v>
      </c>
    </row>
    <row r="13731" spans="1:7" x14ac:dyDescent="0.2">
      <c r="A13731" t="str">
        <f t="shared" si="1151"/>
        <v>RPS24</v>
      </c>
      <c r="B13731" t="s">
        <v>372</v>
      </c>
      <c r="C13731">
        <v>79793678</v>
      </c>
      <c r="D13731" t="s">
        <v>3</v>
      </c>
      <c r="E13731">
        <v>24</v>
      </c>
      <c r="F13731" t="s">
        <v>16486</v>
      </c>
      <c r="G13731">
        <v>0.88976680000899999</v>
      </c>
    </row>
    <row r="13732" spans="1:7" x14ac:dyDescent="0.2">
      <c r="A13732" t="str">
        <f t="shared" si="1151"/>
        <v>RPS24</v>
      </c>
      <c r="B13732" t="s">
        <v>372</v>
      </c>
      <c r="C13732">
        <v>79793604</v>
      </c>
      <c r="D13732" t="s">
        <v>3</v>
      </c>
      <c r="E13732">
        <v>24</v>
      </c>
      <c r="F13732" t="s">
        <v>16487</v>
      </c>
      <c r="G13732">
        <v>0.179003473444</v>
      </c>
    </row>
    <row r="13733" spans="1:7" x14ac:dyDescent="0.2">
      <c r="A13733" t="str">
        <f t="shared" si="1151"/>
        <v>RPS24</v>
      </c>
      <c r="B13733" t="s">
        <v>372</v>
      </c>
      <c r="C13733">
        <v>79793773</v>
      </c>
      <c r="D13733" t="s">
        <v>3</v>
      </c>
      <c r="E13733">
        <v>25</v>
      </c>
      <c r="F13733" t="s">
        <v>16488</v>
      </c>
      <c r="G13733">
        <v>8.8444156797699999E-2</v>
      </c>
    </row>
    <row r="13734" spans="1:7" x14ac:dyDescent="0.2">
      <c r="A13734" t="str">
        <f t="shared" si="1151"/>
        <v>RPS24</v>
      </c>
      <c r="B13734" t="s">
        <v>372</v>
      </c>
      <c r="C13734">
        <v>79793662</v>
      </c>
      <c r="D13734" t="s">
        <v>8</v>
      </c>
      <c r="E13734">
        <v>25</v>
      </c>
      <c r="F13734" t="s">
        <v>16489</v>
      </c>
      <c r="G13734">
        <v>0.51413003432500004</v>
      </c>
    </row>
    <row r="13735" spans="1:7" x14ac:dyDescent="0.2">
      <c r="A13735" t="str">
        <f t="shared" si="1151"/>
        <v>RPS24</v>
      </c>
      <c r="B13735" t="s">
        <v>372</v>
      </c>
      <c r="C13735">
        <v>79793744</v>
      </c>
      <c r="D13735" t="s">
        <v>8</v>
      </c>
      <c r="E13735">
        <v>23</v>
      </c>
      <c r="F13735" t="s">
        <v>16490</v>
      </c>
      <c r="G13735">
        <v>0.57743644262899996</v>
      </c>
    </row>
    <row r="13736" spans="1:7" x14ac:dyDescent="0.2">
      <c r="A13736" t="str">
        <f t="shared" ref="A13736:A13744" si="1152">"RPS27"</f>
        <v>RPS27</v>
      </c>
      <c r="B13736" t="s">
        <v>35</v>
      </c>
      <c r="C13736">
        <v>153963494</v>
      </c>
      <c r="D13736" t="s">
        <v>8</v>
      </c>
      <c r="E13736">
        <v>24</v>
      </c>
      <c r="F13736" t="s">
        <v>16491</v>
      </c>
      <c r="G13736">
        <v>0.62656851530299995</v>
      </c>
    </row>
    <row r="13737" spans="1:7" x14ac:dyDescent="0.2">
      <c r="A13737" t="str">
        <f t="shared" si="1152"/>
        <v>RPS27</v>
      </c>
      <c r="B13737" t="s">
        <v>35</v>
      </c>
      <c r="C13737">
        <v>153963361</v>
      </c>
      <c r="D13737" t="s">
        <v>8</v>
      </c>
      <c r="E13737">
        <v>22</v>
      </c>
      <c r="F13737" t="s">
        <v>16492</v>
      </c>
      <c r="G13737">
        <v>4.5466044856799998E-3</v>
      </c>
    </row>
    <row r="13738" spans="1:7" x14ac:dyDescent="0.2">
      <c r="A13738" t="str">
        <f t="shared" si="1152"/>
        <v>RPS27</v>
      </c>
      <c r="B13738" t="s">
        <v>35</v>
      </c>
      <c r="C13738">
        <v>153963296</v>
      </c>
      <c r="D13738" t="s">
        <v>8</v>
      </c>
      <c r="E13738">
        <v>23</v>
      </c>
      <c r="F13738" t="s">
        <v>16493</v>
      </c>
      <c r="G13738">
        <v>0.47863238223499999</v>
      </c>
    </row>
    <row r="13739" spans="1:7" x14ac:dyDescent="0.2">
      <c r="A13739" t="str">
        <f t="shared" si="1152"/>
        <v>RPS27</v>
      </c>
      <c r="B13739" t="s">
        <v>35</v>
      </c>
      <c r="C13739">
        <v>153963221</v>
      </c>
      <c r="D13739" t="s">
        <v>8</v>
      </c>
      <c r="E13739">
        <v>23</v>
      </c>
      <c r="F13739" t="s">
        <v>16494</v>
      </c>
      <c r="G13739">
        <v>5.7380381943700001E-2</v>
      </c>
    </row>
    <row r="13740" spans="1:7" x14ac:dyDescent="0.2">
      <c r="A13740" t="str">
        <f t="shared" si="1152"/>
        <v>RPS27</v>
      </c>
      <c r="B13740" t="s">
        <v>35</v>
      </c>
      <c r="C13740">
        <v>153963305</v>
      </c>
      <c r="D13740" t="s">
        <v>8</v>
      </c>
      <c r="E13740">
        <v>24</v>
      </c>
      <c r="F13740" t="s">
        <v>16495</v>
      </c>
      <c r="G13740">
        <v>0.17926664309199999</v>
      </c>
    </row>
    <row r="13741" spans="1:7" x14ac:dyDescent="0.2">
      <c r="A13741" t="str">
        <f t="shared" si="1152"/>
        <v>RPS27</v>
      </c>
      <c r="B13741" t="s">
        <v>35</v>
      </c>
      <c r="C13741">
        <v>153963505</v>
      </c>
      <c r="D13741" t="s">
        <v>3</v>
      </c>
      <c r="E13741">
        <v>23</v>
      </c>
      <c r="F13741" t="s">
        <v>16496</v>
      </c>
      <c r="G13741">
        <v>1.0847421633600001</v>
      </c>
    </row>
    <row r="13742" spans="1:7" x14ac:dyDescent="0.2">
      <c r="A13742" t="str">
        <f t="shared" si="1152"/>
        <v>RPS27</v>
      </c>
      <c r="B13742" t="s">
        <v>35</v>
      </c>
      <c r="C13742">
        <v>153963465</v>
      </c>
      <c r="D13742" t="s">
        <v>3</v>
      </c>
      <c r="E13742">
        <v>23</v>
      </c>
      <c r="F13742" t="s">
        <v>16497</v>
      </c>
      <c r="G13742">
        <v>3.2634600277799998E-2</v>
      </c>
    </row>
    <row r="13743" spans="1:7" x14ac:dyDescent="0.2">
      <c r="A13743" t="str">
        <f t="shared" si="1152"/>
        <v>RPS27</v>
      </c>
      <c r="B13743" t="s">
        <v>35</v>
      </c>
      <c r="C13743">
        <v>153963415</v>
      </c>
      <c r="D13743" t="s">
        <v>3</v>
      </c>
      <c r="E13743">
        <v>22</v>
      </c>
      <c r="F13743" t="s">
        <v>16498</v>
      </c>
      <c r="G13743">
        <v>1.2886893213399999</v>
      </c>
    </row>
    <row r="13744" spans="1:7" x14ac:dyDescent="0.2">
      <c r="A13744" t="str">
        <f t="shared" si="1152"/>
        <v>RPS27</v>
      </c>
      <c r="B13744" t="s">
        <v>35</v>
      </c>
      <c r="C13744">
        <v>153963292</v>
      </c>
      <c r="D13744" t="s">
        <v>3</v>
      </c>
      <c r="E13744">
        <v>23</v>
      </c>
      <c r="F13744" t="s">
        <v>16499</v>
      </c>
      <c r="G13744">
        <v>0.46279916508399999</v>
      </c>
    </row>
    <row r="13745" spans="1:7" x14ac:dyDescent="0.2">
      <c r="A13745" t="str">
        <f t="shared" ref="A13745:A13768" si="1153">"RPS27A"</f>
        <v>RPS27A</v>
      </c>
      <c r="B13745" t="s">
        <v>161</v>
      </c>
      <c r="C13745">
        <v>55459732</v>
      </c>
      <c r="D13745" t="s">
        <v>8</v>
      </c>
      <c r="E13745">
        <v>24</v>
      </c>
      <c r="F13745" t="s">
        <v>16500</v>
      </c>
      <c r="G13745">
        <v>3.82179258163E-2</v>
      </c>
    </row>
    <row r="13746" spans="1:7" x14ac:dyDescent="0.2">
      <c r="A13746" t="str">
        <f t="shared" si="1153"/>
        <v>RPS27A</v>
      </c>
      <c r="B13746" t="s">
        <v>161</v>
      </c>
      <c r="C13746">
        <v>55459089</v>
      </c>
      <c r="D13746" t="s">
        <v>8</v>
      </c>
      <c r="E13746">
        <v>24</v>
      </c>
      <c r="F13746" t="s">
        <v>16501</v>
      </c>
      <c r="G13746">
        <v>6.2739644959699997E-2</v>
      </c>
    </row>
    <row r="13747" spans="1:7" x14ac:dyDescent="0.2">
      <c r="A13747" t="str">
        <f t="shared" si="1153"/>
        <v>RPS27A</v>
      </c>
      <c r="B13747" t="s">
        <v>161</v>
      </c>
      <c r="C13747">
        <v>55460014</v>
      </c>
      <c r="D13747" t="s">
        <v>8</v>
      </c>
      <c r="E13747">
        <v>23</v>
      </c>
      <c r="F13747" t="s">
        <v>16502</v>
      </c>
      <c r="G13747">
        <v>0.397991395661</v>
      </c>
    </row>
    <row r="13748" spans="1:7" x14ac:dyDescent="0.2">
      <c r="A13748" t="str">
        <f t="shared" si="1153"/>
        <v>RPS27A</v>
      </c>
      <c r="B13748" t="s">
        <v>161</v>
      </c>
      <c r="C13748">
        <v>55459873</v>
      </c>
      <c r="D13748" t="s">
        <v>8</v>
      </c>
      <c r="E13748">
        <v>24</v>
      </c>
      <c r="F13748" t="s">
        <v>16503</v>
      </c>
      <c r="G13748">
        <v>0.54077337861600006</v>
      </c>
    </row>
    <row r="13749" spans="1:7" x14ac:dyDescent="0.2">
      <c r="A13749" t="str">
        <f t="shared" si="1153"/>
        <v>RPS27A</v>
      </c>
      <c r="B13749" t="s">
        <v>161</v>
      </c>
      <c r="C13749">
        <v>55459805</v>
      </c>
      <c r="D13749" t="s">
        <v>8</v>
      </c>
      <c r="E13749">
        <v>24</v>
      </c>
      <c r="F13749" t="s">
        <v>16504</v>
      </c>
      <c r="G13749">
        <v>0.69175529401699998</v>
      </c>
    </row>
    <row r="13750" spans="1:7" x14ac:dyDescent="0.2">
      <c r="A13750" t="str">
        <f t="shared" si="1153"/>
        <v>RPS27A</v>
      </c>
      <c r="B13750" t="s">
        <v>161</v>
      </c>
      <c r="C13750">
        <v>55459064</v>
      </c>
      <c r="D13750" t="s">
        <v>8</v>
      </c>
      <c r="E13750">
        <v>25</v>
      </c>
      <c r="F13750" t="s">
        <v>16505</v>
      </c>
      <c r="G13750">
        <v>-3.2720205267099997E-2</v>
      </c>
    </row>
    <row r="13751" spans="1:7" x14ac:dyDescent="0.2">
      <c r="A13751" t="str">
        <f t="shared" si="1153"/>
        <v>RPS27A</v>
      </c>
      <c r="B13751" t="s">
        <v>161</v>
      </c>
      <c r="C13751">
        <v>55459793</v>
      </c>
      <c r="D13751" t="s">
        <v>8</v>
      </c>
      <c r="E13751">
        <v>23</v>
      </c>
      <c r="F13751" t="s">
        <v>16506</v>
      </c>
      <c r="G13751">
        <v>0.49768864303299998</v>
      </c>
    </row>
    <row r="13752" spans="1:7" x14ac:dyDescent="0.2">
      <c r="A13752" t="str">
        <f t="shared" si="1153"/>
        <v>RPS27A</v>
      </c>
      <c r="B13752" t="s">
        <v>161</v>
      </c>
      <c r="C13752">
        <v>55459792</v>
      </c>
      <c r="D13752" t="s">
        <v>8</v>
      </c>
      <c r="E13752">
        <v>27</v>
      </c>
      <c r="F13752" t="s">
        <v>16507</v>
      </c>
      <c r="G13752">
        <v>6.3630770091000002E-2</v>
      </c>
    </row>
    <row r="13753" spans="1:7" x14ac:dyDescent="0.2">
      <c r="A13753" t="str">
        <f t="shared" si="1153"/>
        <v>RPS27A</v>
      </c>
      <c r="B13753" t="s">
        <v>161</v>
      </c>
      <c r="C13753">
        <v>55459767</v>
      </c>
      <c r="D13753" t="s">
        <v>8</v>
      </c>
      <c r="E13753">
        <v>24</v>
      </c>
      <c r="F13753" t="s">
        <v>16508</v>
      </c>
      <c r="G13753">
        <v>-1.19940129663E-2</v>
      </c>
    </row>
    <row r="13754" spans="1:7" x14ac:dyDescent="0.2">
      <c r="A13754" t="str">
        <f t="shared" si="1153"/>
        <v>RPS27A</v>
      </c>
      <c r="B13754" t="s">
        <v>161</v>
      </c>
      <c r="C13754">
        <v>55459814</v>
      </c>
      <c r="D13754" t="s">
        <v>8</v>
      </c>
      <c r="E13754">
        <v>24</v>
      </c>
      <c r="F13754" t="s">
        <v>16509</v>
      </c>
      <c r="G13754">
        <v>1.39009693687</v>
      </c>
    </row>
    <row r="13755" spans="1:7" x14ac:dyDescent="0.2">
      <c r="A13755" t="str">
        <f t="shared" si="1153"/>
        <v>RPS27A</v>
      </c>
      <c r="B13755" t="s">
        <v>161</v>
      </c>
      <c r="C13755">
        <v>55459881</v>
      </c>
      <c r="D13755" t="s">
        <v>3</v>
      </c>
      <c r="E13755">
        <v>25</v>
      </c>
      <c r="F13755" t="s">
        <v>16510</v>
      </c>
      <c r="G13755">
        <v>0.31959416720400002</v>
      </c>
    </row>
    <row r="13756" spans="1:7" x14ac:dyDescent="0.2">
      <c r="A13756" t="str">
        <f t="shared" si="1153"/>
        <v>RPS27A</v>
      </c>
      <c r="B13756" t="s">
        <v>161</v>
      </c>
      <c r="C13756">
        <v>55459315</v>
      </c>
      <c r="D13756" t="s">
        <v>3</v>
      </c>
      <c r="E13756">
        <v>23</v>
      </c>
      <c r="F13756" t="s">
        <v>16511</v>
      </c>
      <c r="G13756">
        <v>2.2213174021800002E-2</v>
      </c>
    </row>
    <row r="13757" spans="1:7" x14ac:dyDescent="0.2">
      <c r="A13757" t="str">
        <f t="shared" si="1153"/>
        <v>RPS27A</v>
      </c>
      <c r="B13757" t="s">
        <v>161</v>
      </c>
      <c r="C13757">
        <v>55459799</v>
      </c>
      <c r="D13757" t="s">
        <v>3</v>
      </c>
      <c r="E13757">
        <v>24</v>
      </c>
      <c r="F13757" t="s">
        <v>16512</v>
      </c>
      <c r="G13757">
        <v>0.37151115477500002</v>
      </c>
    </row>
    <row r="13758" spans="1:7" x14ac:dyDescent="0.2">
      <c r="A13758" t="str">
        <f t="shared" si="1153"/>
        <v>RPS27A</v>
      </c>
      <c r="B13758" t="s">
        <v>161</v>
      </c>
      <c r="C13758">
        <v>55459496</v>
      </c>
      <c r="D13758" t="s">
        <v>3</v>
      </c>
      <c r="E13758">
        <v>24</v>
      </c>
      <c r="F13758" t="s">
        <v>16513</v>
      </c>
      <c r="G13758">
        <v>3.3178189592499997E-2</v>
      </c>
    </row>
    <row r="13759" spans="1:7" x14ac:dyDescent="0.2">
      <c r="A13759" t="str">
        <f t="shared" si="1153"/>
        <v>RPS27A</v>
      </c>
      <c r="B13759" t="s">
        <v>161</v>
      </c>
      <c r="C13759">
        <v>55459283</v>
      </c>
      <c r="D13759" t="s">
        <v>3</v>
      </c>
      <c r="E13759">
        <v>24</v>
      </c>
      <c r="F13759" t="s">
        <v>16514</v>
      </c>
      <c r="G13759">
        <v>-1.3848177425900001E-2</v>
      </c>
    </row>
    <row r="13760" spans="1:7" x14ac:dyDescent="0.2">
      <c r="A13760" t="str">
        <f t="shared" si="1153"/>
        <v>RPS27A</v>
      </c>
      <c r="B13760" t="s">
        <v>161</v>
      </c>
      <c r="C13760">
        <v>55460030</v>
      </c>
      <c r="D13760" t="s">
        <v>8</v>
      </c>
      <c r="E13760">
        <v>24</v>
      </c>
      <c r="F13760" t="s">
        <v>16515</v>
      </c>
      <c r="G13760">
        <v>0.91814776911499996</v>
      </c>
    </row>
    <row r="13761" spans="1:7" x14ac:dyDescent="0.2">
      <c r="A13761" t="str">
        <f t="shared" si="1153"/>
        <v>RPS27A</v>
      </c>
      <c r="B13761" t="s">
        <v>161</v>
      </c>
      <c r="C13761">
        <v>55459269</v>
      </c>
      <c r="D13761" t="s">
        <v>3</v>
      </c>
      <c r="E13761">
        <v>25</v>
      </c>
      <c r="F13761" t="s">
        <v>16516</v>
      </c>
      <c r="G13761">
        <v>2.5537472382199999E-2</v>
      </c>
    </row>
    <row r="13762" spans="1:7" x14ac:dyDescent="0.2">
      <c r="A13762" t="str">
        <f t="shared" si="1153"/>
        <v>RPS27A</v>
      </c>
      <c r="B13762" t="s">
        <v>161</v>
      </c>
      <c r="C13762">
        <v>55459191</v>
      </c>
      <c r="D13762" t="s">
        <v>3</v>
      </c>
      <c r="E13762">
        <v>24</v>
      </c>
      <c r="F13762" t="s">
        <v>16517</v>
      </c>
      <c r="G13762">
        <v>2.5498891919899999E-2</v>
      </c>
    </row>
    <row r="13763" spans="1:7" x14ac:dyDescent="0.2">
      <c r="A13763" t="str">
        <f t="shared" si="1153"/>
        <v>RPS27A</v>
      </c>
      <c r="B13763" t="s">
        <v>161</v>
      </c>
      <c r="C13763">
        <v>55459177</v>
      </c>
      <c r="D13763" t="s">
        <v>3</v>
      </c>
      <c r="E13763">
        <v>24</v>
      </c>
      <c r="F13763" t="s">
        <v>16518</v>
      </c>
      <c r="G13763">
        <v>-4.6463841386599998E-4</v>
      </c>
    </row>
    <row r="13764" spans="1:7" x14ac:dyDescent="0.2">
      <c r="A13764" t="str">
        <f t="shared" si="1153"/>
        <v>RPS27A</v>
      </c>
      <c r="B13764" t="s">
        <v>161</v>
      </c>
      <c r="C13764">
        <v>55459154</v>
      </c>
      <c r="D13764" t="s">
        <v>3</v>
      </c>
      <c r="E13764">
        <v>24</v>
      </c>
      <c r="F13764" t="s">
        <v>16519</v>
      </c>
      <c r="G13764">
        <v>2.7879835464799999E-2</v>
      </c>
    </row>
    <row r="13765" spans="1:7" x14ac:dyDescent="0.2">
      <c r="A13765" t="str">
        <f t="shared" si="1153"/>
        <v>RPS27A</v>
      </c>
      <c r="B13765" t="s">
        <v>161</v>
      </c>
      <c r="C13765">
        <v>55459117</v>
      </c>
      <c r="D13765" t="s">
        <v>3</v>
      </c>
      <c r="E13765">
        <v>23</v>
      </c>
      <c r="F13765" t="s">
        <v>16520</v>
      </c>
      <c r="G13765">
        <v>7.9700292156100003E-3</v>
      </c>
    </row>
    <row r="13766" spans="1:7" x14ac:dyDescent="0.2">
      <c r="A13766" t="str">
        <f t="shared" si="1153"/>
        <v>RPS27A</v>
      </c>
      <c r="B13766" t="s">
        <v>161</v>
      </c>
      <c r="C13766">
        <v>55458988</v>
      </c>
      <c r="D13766" t="s">
        <v>3</v>
      </c>
      <c r="E13766">
        <v>26</v>
      </c>
      <c r="F13766" t="s">
        <v>16521</v>
      </c>
      <c r="G13766">
        <v>-2.57762966595E-2</v>
      </c>
    </row>
    <row r="13767" spans="1:7" x14ac:dyDescent="0.2">
      <c r="A13767" t="str">
        <f t="shared" si="1153"/>
        <v>RPS27A</v>
      </c>
      <c r="B13767" t="s">
        <v>161</v>
      </c>
      <c r="C13767">
        <v>55459806</v>
      </c>
      <c r="D13767" t="s">
        <v>3</v>
      </c>
      <c r="E13767">
        <v>27</v>
      </c>
      <c r="F13767" t="s">
        <v>16522</v>
      </c>
      <c r="G13767">
        <v>4.85896055224E-4</v>
      </c>
    </row>
    <row r="13768" spans="1:7" x14ac:dyDescent="0.2">
      <c r="A13768" t="str">
        <f t="shared" si="1153"/>
        <v>RPS27A</v>
      </c>
      <c r="B13768" t="s">
        <v>161</v>
      </c>
      <c r="C13768">
        <v>55459720</v>
      </c>
      <c r="D13768" t="s">
        <v>8</v>
      </c>
      <c r="E13768">
        <v>23</v>
      </c>
      <c r="F13768" t="s">
        <v>16523</v>
      </c>
      <c r="G13768">
        <v>0.147816669186</v>
      </c>
    </row>
    <row r="13769" spans="1:7" x14ac:dyDescent="0.2">
      <c r="A13769" t="str">
        <f t="shared" ref="A13769:A13784" si="1154">"RPS28"</f>
        <v>RPS28</v>
      </c>
      <c r="B13769" t="s">
        <v>245</v>
      </c>
      <c r="C13769">
        <v>8386351</v>
      </c>
      <c r="D13769" t="s">
        <v>3</v>
      </c>
      <c r="E13769">
        <v>23</v>
      </c>
      <c r="F13769" t="s">
        <v>16524</v>
      </c>
      <c r="G13769">
        <v>-0.18814838159300001</v>
      </c>
    </row>
    <row r="13770" spans="1:7" x14ac:dyDescent="0.2">
      <c r="A13770" t="str">
        <f t="shared" si="1154"/>
        <v>RPS28</v>
      </c>
      <c r="B13770" t="s">
        <v>245</v>
      </c>
      <c r="C13770">
        <v>8386595</v>
      </c>
      <c r="D13770" t="s">
        <v>8</v>
      </c>
      <c r="E13770">
        <v>24</v>
      </c>
      <c r="F13770" t="s">
        <v>16525</v>
      </c>
      <c r="G13770">
        <v>0.95659316085199997</v>
      </c>
    </row>
    <row r="13771" spans="1:7" x14ac:dyDescent="0.2">
      <c r="A13771" t="str">
        <f t="shared" si="1154"/>
        <v>RPS28</v>
      </c>
      <c r="B13771" t="s">
        <v>245</v>
      </c>
      <c r="C13771">
        <v>8386521</v>
      </c>
      <c r="D13771" t="s">
        <v>3</v>
      </c>
      <c r="E13771">
        <v>24</v>
      </c>
      <c r="F13771" t="s">
        <v>16526</v>
      </c>
      <c r="G13771">
        <v>5.8561749675200003E-2</v>
      </c>
    </row>
    <row r="13772" spans="1:7" x14ac:dyDescent="0.2">
      <c r="A13772" t="str">
        <f t="shared" si="1154"/>
        <v>RPS28</v>
      </c>
      <c r="B13772" t="s">
        <v>245</v>
      </c>
      <c r="C13772">
        <v>8386609</v>
      </c>
      <c r="D13772" t="s">
        <v>3</v>
      </c>
      <c r="E13772">
        <v>23</v>
      </c>
      <c r="F13772" t="s">
        <v>16527</v>
      </c>
      <c r="G13772">
        <v>0.30489977653900002</v>
      </c>
    </row>
    <row r="13773" spans="1:7" x14ac:dyDescent="0.2">
      <c r="A13773" t="str">
        <f t="shared" si="1154"/>
        <v>RPS28</v>
      </c>
      <c r="B13773" t="s">
        <v>245</v>
      </c>
      <c r="C13773">
        <v>8386508</v>
      </c>
      <c r="D13773" t="s">
        <v>8</v>
      </c>
      <c r="E13773">
        <v>24</v>
      </c>
      <c r="F13773" t="s">
        <v>16528</v>
      </c>
      <c r="G13773">
        <v>0.70536651198800004</v>
      </c>
    </row>
    <row r="13774" spans="1:7" x14ac:dyDescent="0.2">
      <c r="A13774" t="str">
        <f t="shared" si="1154"/>
        <v>RPS28</v>
      </c>
      <c r="B13774" t="s">
        <v>245</v>
      </c>
      <c r="C13774">
        <v>8386500</v>
      </c>
      <c r="D13774" t="s">
        <v>3</v>
      </c>
      <c r="E13774">
        <v>23</v>
      </c>
      <c r="F13774" t="s">
        <v>16529</v>
      </c>
      <c r="G13774">
        <v>8.5010525940500001E-2</v>
      </c>
    </row>
    <row r="13775" spans="1:7" x14ac:dyDescent="0.2">
      <c r="A13775" t="str">
        <f t="shared" si="1154"/>
        <v>RPS28</v>
      </c>
      <c r="B13775" t="s">
        <v>245</v>
      </c>
      <c r="C13775">
        <v>8386600</v>
      </c>
      <c r="D13775" t="s">
        <v>8</v>
      </c>
      <c r="E13775">
        <v>24</v>
      </c>
      <c r="F13775" t="s">
        <v>16530</v>
      </c>
      <c r="G13775">
        <v>0.35019991617399998</v>
      </c>
    </row>
    <row r="13776" spans="1:7" x14ac:dyDescent="0.2">
      <c r="A13776" t="str">
        <f t="shared" si="1154"/>
        <v>RPS28</v>
      </c>
      <c r="B13776" t="s">
        <v>245</v>
      </c>
      <c r="C13776">
        <v>8386658</v>
      </c>
      <c r="D13776" t="s">
        <v>3</v>
      </c>
      <c r="E13776">
        <v>24</v>
      </c>
      <c r="F13776" t="s">
        <v>16531</v>
      </c>
      <c r="G13776">
        <v>6.7391823888200003E-2</v>
      </c>
    </row>
    <row r="13777" spans="1:7" x14ac:dyDescent="0.2">
      <c r="A13777" t="str">
        <f t="shared" si="1154"/>
        <v>RPS28</v>
      </c>
      <c r="B13777" t="s">
        <v>245</v>
      </c>
      <c r="C13777">
        <v>8386652</v>
      </c>
      <c r="D13777" t="s">
        <v>3</v>
      </c>
      <c r="E13777">
        <v>24</v>
      </c>
      <c r="F13777" t="s">
        <v>16532</v>
      </c>
      <c r="G13777">
        <v>-2.1926640097800001E-2</v>
      </c>
    </row>
    <row r="13778" spans="1:7" x14ac:dyDescent="0.2">
      <c r="A13778" t="str">
        <f t="shared" si="1154"/>
        <v>RPS28</v>
      </c>
      <c r="B13778" t="s">
        <v>245</v>
      </c>
      <c r="C13778">
        <v>8386629</v>
      </c>
      <c r="D13778" t="s">
        <v>3</v>
      </c>
      <c r="E13778">
        <v>24</v>
      </c>
      <c r="F13778" t="s">
        <v>16533</v>
      </c>
      <c r="G13778">
        <v>1.3380403271600001</v>
      </c>
    </row>
    <row r="13779" spans="1:7" x14ac:dyDescent="0.2">
      <c r="A13779" t="str">
        <f t="shared" si="1154"/>
        <v>RPS28</v>
      </c>
      <c r="B13779" t="s">
        <v>245</v>
      </c>
      <c r="C13779">
        <v>8386652</v>
      </c>
      <c r="D13779" t="s">
        <v>3</v>
      </c>
      <c r="E13779">
        <v>23</v>
      </c>
      <c r="F13779" t="s">
        <v>16534</v>
      </c>
      <c r="G13779">
        <v>-1.43286118162E-2</v>
      </c>
    </row>
    <row r="13780" spans="1:7" x14ac:dyDescent="0.2">
      <c r="A13780" t="str">
        <f t="shared" si="1154"/>
        <v>RPS28</v>
      </c>
      <c r="B13780" t="s">
        <v>245</v>
      </c>
      <c r="C13780">
        <v>8386659</v>
      </c>
      <c r="D13780" t="s">
        <v>3</v>
      </c>
      <c r="E13780">
        <v>24</v>
      </c>
      <c r="F13780" t="s">
        <v>16535</v>
      </c>
      <c r="G13780">
        <v>0.11166340860899999</v>
      </c>
    </row>
    <row r="13781" spans="1:7" x14ac:dyDescent="0.2">
      <c r="A13781" t="str">
        <f t="shared" si="1154"/>
        <v>RPS28</v>
      </c>
      <c r="B13781" t="s">
        <v>245</v>
      </c>
      <c r="C13781">
        <v>8386360</v>
      </c>
      <c r="D13781" t="s">
        <v>8</v>
      </c>
      <c r="E13781">
        <v>23</v>
      </c>
      <c r="F13781" t="s">
        <v>16536</v>
      </c>
      <c r="G13781">
        <v>0.117277871235</v>
      </c>
    </row>
    <row r="13782" spans="1:7" x14ac:dyDescent="0.2">
      <c r="A13782" t="str">
        <f t="shared" si="1154"/>
        <v>RPS28</v>
      </c>
      <c r="B13782" t="s">
        <v>245</v>
      </c>
      <c r="C13782">
        <v>8386477</v>
      </c>
      <c r="D13782" t="s">
        <v>8</v>
      </c>
      <c r="E13782">
        <v>23</v>
      </c>
      <c r="F13782" t="s">
        <v>16537</v>
      </c>
      <c r="G13782">
        <v>7.7197441421199997E-2</v>
      </c>
    </row>
    <row r="13783" spans="1:7" x14ac:dyDescent="0.2">
      <c r="A13783" t="str">
        <f t="shared" si="1154"/>
        <v>RPS28</v>
      </c>
      <c r="B13783" t="s">
        <v>245</v>
      </c>
      <c r="C13783">
        <v>8386623</v>
      </c>
      <c r="D13783" t="s">
        <v>3</v>
      </c>
      <c r="E13783">
        <v>24</v>
      </c>
      <c r="F13783" t="s">
        <v>16538</v>
      </c>
      <c r="G13783">
        <v>0.55999792528400005</v>
      </c>
    </row>
    <row r="13784" spans="1:7" x14ac:dyDescent="0.2">
      <c r="A13784" t="str">
        <f t="shared" si="1154"/>
        <v>RPS28</v>
      </c>
      <c r="B13784" t="s">
        <v>245</v>
      </c>
      <c r="C13784">
        <v>8386484</v>
      </c>
      <c r="D13784" t="s">
        <v>8</v>
      </c>
      <c r="E13784">
        <v>24</v>
      </c>
      <c r="F13784" t="s">
        <v>16539</v>
      </c>
      <c r="G13784">
        <v>-5.2583723591100001E-2</v>
      </c>
    </row>
    <row r="13785" spans="1:7" x14ac:dyDescent="0.2">
      <c r="A13785" t="str">
        <f t="shared" ref="A13785:A13796" si="1155">"RPS29"</f>
        <v>RPS29</v>
      </c>
      <c r="B13785" t="s">
        <v>86</v>
      </c>
      <c r="C13785">
        <v>50052848</v>
      </c>
      <c r="D13785" t="s">
        <v>8</v>
      </c>
      <c r="E13785">
        <v>24</v>
      </c>
      <c r="F13785" t="s">
        <v>16540</v>
      </c>
      <c r="G13785">
        <v>0.49426425407300001</v>
      </c>
    </row>
    <row r="13786" spans="1:7" x14ac:dyDescent="0.2">
      <c r="A13786" t="str">
        <f t="shared" si="1155"/>
        <v>RPS29</v>
      </c>
      <c r="B13786" t="s">
        <v>86</v>
      </c>
      <c r="C13786">
        <v>50052953</v>
      </c>
      <c r="D13786" t="s">
        <v>3</v>
      </c>
      <c r="E13786">
        <v>24</v>
      </c>
      <c r="F13786" t="s">
        <v>16541</v>
      </c>
      <c r="G13786">
        <v>9.2143935333399998E-2</v>
      </c>
    </row>
    <row r="13787" spans="1:7" x14ac:dyDescent="0.2">
      <c r="A13787" t="str">
        <f t="shared" si="1155"/>
        <v>RPS29</v>
      </c>
      <c r="B13787" t="s">
        <v>86</v>
      </c>
      <c r="C13787">
        <v>50052869</v>
      </c>
      <c r="D13787" t="s">
        <v>8</v>
      </c>
      <c r="E13787">
        <v>24</v>
      </c>
      <c r="F13787" t="s">
        <v>16542</v>
      </c>
      <c r="G13787">
        <v>0.94001173871900001</v>
      </c>
    </row>
    <row r="13788" spans="1:7" x14ac:dyDescent="0.2">
      <c r="A13788" t="str">
        <f t="shared" si="1155"/>
        <v>RPS29</v>
      </c>
      <c r="B13788" t="s">
        <v>86</v>
      </c>
      <c r="C13788">
        <v>50052962</v>
      </c>
      <c r="D13788" t="s">
        <v>3</v>
      </c>
      <c r="E13788">
        <v>24</v>
      </c>
      <c r="F13788" t="s">
        <v>16543</v>
      </c>
      <c r="G13788">
        <v>-3.26720612413E-3</v>
      </c>
    </row>
    <row r="13789" spans="1:7" x14ac:dyDescent="0.2">
      <c r="A13789" t="str">
        <f t="shared" si="1155"/>
        <v>RPS29</v>
      </c>
      <c r="B13789" t="s">
        <v>86</v>
      </c>
      <c r="C13789">
        <v>50052902</v>
      </c>
      <c r="D13789" t="s">
        <v>8</v>
      </c>
      <c r="E13789">
        <v>24</v>
      </c>
      <c r="F13789" t="s">
        <v>16544</v>
      </c>
      <c r="G13789">
        <v>0.91859761263600004</v>
      </c>
    </row>
    <row r="13790" spans="1:7" x14ac:dyDescent="0.2">
      <c r="A13790" t="str">
        <f t="shared" si="1155"/>
        <v>RPS29</v>
      </c>
      <c r="B13790" t="s">
        <v>86</v>
      </c>
      <c r="C13790">
        <v>50052894</v>
      </c>
      <c r="D13790" t="s">
        <v>3</v>
      </c>
      <c r="E13790">
        <v>24</v>
      </c>
      <c r="F13790" t="s">
        <v>16545</v>
      </c>
      <c r="G13790">
        <v>0.54302540264400001</v>
      </c>
    </row>
    <row r="13791" spans="1:7" x14ac:dyDescent="0.2">
      <c r="A13791" t="str">
        <f t="shared" si="1155"/>
        <v>RPS29</v>
      </c>
      <c r="B13791" t="s">
        <v>86</v>
      </c>
      <c r="C13791">
        <v>50052885</v>
      </c>
      <c r="D13791" t="s">
        <v>3</v>
      </c>
      <c r="E13791">
        <v>23</v>
      </c>
      <c r="F13791" t="s">
        <v>16546</v>
      </c>
      <c r="G13791">
        <v>0.38136569952900001</v>
      </c>
    </row>
    <row r="13792" spans="1:7" x14ac:dyDescent="0.2">
      <c r="A13792" t="str">
        <f t="shared" si="1155"/>
        <v>RPS29</v>
      </c>
      <c r="B13792" t="s">
        <v>86</v>
      </c>
      <c r="C13792">
        <v>50052870</v>
      </c>
      <c r="D13792" t="s">
        <v>3</v>
      </c>
      <c r="E13792">
        <v>23</v>
      </c>
      <c r="F13792" t="s">
        <v>16547</v>
      </c>
      <c r="G13792">
        <v>0.497253782915</v>
      </c>
    </row>
    <row r="13793" spans="1:7" x14ac:dyDescent="0.2">
      <c r="A13793" t="str">
        <f t="shared" si="1155"/>
        <v>RPS29</v>
      </c>
      <c r="B13793" t="s">
        <v>86</v>
      </c>
      <c r="C13793">
        <v>50052858</v>
      </c>
      <c r="D13793" t="s">
        <v>3</v>
      </c>
      <c r="E13793">
        <v>23</v>
      </c>
      <c r="F13793" t="s">
        <v>16548</v>
      </c>
      <c r="G13793">
        <v>1.1413906486500001</v>
      </c>
    </row>
    <row r="13794" spans="1:7" x14ac:dyDescent="0.2">
      <c r="A13794" t="str">
        <f t="shared" si="1155"/>
        <v>RPS29</v>
      </c>
      <c r="B13794" t="s">
        <v>86</v>
      </c>
      <c r="C13794">
        <v>50052836</v>
      </c>
      <c r="D13794" t="s">
        <v>3</v>
      </c>
      <c r="E13794">
        <v>23</v>
      </c>
      <c r="F13794" t="s">
        <v>16549</v>
      </c>
      <c r="G13794">
        <v>2.6236578673499999E-2</v>
      </c>
    </row>
    <row r="13795" spans="1:7" x14ac:dyDescent="0.2">
      <c r="A13795" t="str">
        <f t="shared" si="1155"/>
        <v>RPS29</v>
      </c>
      <c r="B13795" t="s">
        <v>86</v>
      </c>
      <c r="C13795">
        <v>50052816</v>
      </c>
      <c r="D13795" t="s">
        <v>3</v>
      </c>
      <c r="E13795">
        <v>22</v>
      </c>
      <c r="F13795" t="s">
        <v>16550</v>
      </c>
      <c r="G13795">
        <v>0.30943257924399997</v>
      </c>
    </row>
    <row r="13796" spans="1:7" x14ac:dyDescent="0.2">
      <c r="A13796" t="str">
        <f t="shared" si="1155"/>
        <v>RPS29</v>
      </c>
      <c r="B13796" t="s">
        <v>86</v>
      </c>
      <c r="C13796">
        <v>50052847</v>
      </c>
      <c r="D13796" t="s">
        <v>8</v>
      </c>
      <c r="E13796">
        <v>23</v>
      </c>
      <c r="F13796" t="s">
        <v>16551</v>
      </c>
      <c r="G13796">
        <v>0.47585604433399997</v>
      </c>
    </row>
    <row r="13797" spans="1:7" x14ac:dyDescent="0.2">
      <c r="A13797" t="str">
        <f t="shared" ref="A13797:A13813" si="1156">"RPS4X"</f>
        <v>RPS4X</v>
      </c>
      <c r="B13797" t="s">
        <v>172</v>
      </c>
      <c r="C13797">
        <v>71497105</v>
      </c>
      <c r="D13797" t="s">
        <v>8</v>
      </c>
      <c r="E13797">
        <v>23</v>
      </c>
      <c r="F13797" t="s">
        <v>16552</v>
      </c>
      <c r="G13797">
        <v>0.76011334563400001</v>
      </c>
    </row>
    <row r="13798" spans="1:7" x14ac:dyDescent="0.2">
      <c r="A13798" t="str">
        <f t="shared" si="1156"/>
        <v>RPS4X</v>
      </c>
      <c r="B13798" t="s">
        <v>172</v>
      </c>
      <c r="C13798">
        <v>71497163</v>
      </c>
      <c r="D13798" t="s">
        <v>3</v>
      </c>
      <c r="E13798">
        <v>24</v>
      </c>
      <c r="F13798" t="s">
        <v>16553</v>
      </c>
      <c r="G13798">
        <v>0.41260663555499999</v>
      </c>
    </row>
    <row r="13799" spans="1:7" x14ac:dyDescent="0.2">
      <c r="A13799" t="str">
        <f t="shared" si="1156"/>
        <v>RPS4X</v>
      </c>
      <c r="B13799" t="s">
        <v>172</v>
      </c>
      <c r="C13799">
        <v>71496863</v>
      </c>
      <c r="D13799" t="s">
        <v>3</v>
      </c>
      <c r="E13799">
        <v>23</v>
      </c>
      <c r="F13799" t="s">
        <v>16554</v>
      </c>
      <c r="G13799">
        <v>0.50780371529400004</v>
      </c>
    </row>
    <row r="13800" spans="1:7" x14ac:dyDescent="0.2">
      <c r="A13800" t="str">
        <f t="shared" si="1156"/>
        <v>RPS4X</v>
      </c>
      <c r="B13800" t="s">
        <v>172</v>
      </c>
      <c r="C13800">
        <v>71496884</v>
      </c>
      <c r="D13800" t="s">
        <v>3</v>
      </c>
      <c r="E13800">
        <v>23</v>
      </c>
      <c r="F13800" t="s">
        <v>16555</v>
      </c>
      <c r="G13800">
        <v>1.0250243880500001</v>
      </c>
    </row>
    <row r="13801" spans="1:7" x14ac:dyDescent="0.2">
      <c r="A13801" t="str">
        <f t="shared" si="1156"/>
        <v>RPS4X</v>
      </c>
      <c r="B13801" t="s">
        <v>172</v>
      </c>
      <c r="C13801">
        <v>71497046</v>
      </c>
      <c r="D13801" t="s">
        <v>8</v>
      </c>
      <c r="E13801">
        <v>23</v>
      </c>
      <c r="F13801" t="s">
        <v>16556</v>
      </c>
      <c r="G13801">
        <v>1.18237413128</v>
      </c>
    </row>
    <row r="13802" spans="1:7" x14ac:dyDescent="0.2">
      <c r="A13802" t="str">
        <f t="shared" si="1156"/>
        <v>RPS4X</v>
      </c>
      <c r="B13802" t="s">
        <v>172</v>
      </c>
      <c r="C13802">
        <v>71496929</v>
      </c>
      <c r="D13802" t="s">
        <v>3</v>
      </c>
      <c r="E13802">
        <v>24</v>
      </c>
      <c r="F13802" t="s">
        <v>16557</v>
      </c>
      <c r="G13802">
        <v>0.55138447088200004</v>
      </c>
    </row>
    <row r="13803" spans="1:7" x14ac:dyDescent="0.2">
      <c r="A13803" t="str">
        <f t="shared" si="1156"/>
        <v>RPS4X</v>
      </c>
      <c r="B13803" t="s">
        <v>172</v>
      </c>
      <c r="C13803">
        <v>71496942</v>
      </c>
      <c r="D13803" t="s">
        <v>3</v>
      </c>
      <c r="E13803">
        <v>23</v>
      </c>
      <c r="F13803" t="s">
        <v>16558</v>
      </c>
      <c r="G13803">
        <v>0.11209029113299999</v>
      </c>
    </row>
    <row r="13804" spans="1:7" x14ac:dyDescent="0.2">
      <c r="A13804" t="str">
        <f t="shared" si="1156"/>
        <v>RPS4X</v>
      </c>
      <c r="B13804" t="s">
        <v>172</v>
      </c>
      <c r="C13804">
        <v>71496965</v>
      </c>
      <c r="D13804" t="s">
        <v>3</v>
      </c>
      <c r="E13804">
        <v>24</v>
      </c>
      <c r="F13804" t="s">
        <v>16559</v>
      </c>
      <c r="G13804">
        <v>-2.4650244012799999E-2</v>
      </c>
    </row>
    <row r="13805" spans="1:7" x14ac:dyDescent="0.2">
      <c r="A13805" t="str">
        <f t="shared" si="1156"/>
        <v>RPS4X</v>
      </c>
      <c r="B13805" t="s">
        <v>172</v>
      </c>
      <c r="C13805">
        <v>71496952</v>
      </c>
      <c r="D13805" t="s">
        <v>3</v>
      </c>
      <c r="E13805">
        <v>23</v>
      </c>
      <c r="F13805" t="s">
        <v>16560</v>
      </c>
      <c r="G13805">
        <v>0.79260148067699998</v>
      </c>
    </row>
    <row r="13806" spans="1:7" x14ac:dyDescent="0.2">
      <c r="A13806" t="str">
        <f t="shared" si="1156"/>
        <v>RPS4X</v>
      </c>
      <c r="B13806" t="s">
        <v>172</v>
      </c>
      <c r="C13806">
        <v>71496909</v>
      </c>
      <c r="D13806" t="s">
        <v>3</v>
      </c>
      <c r="E13806">
        <v>23</v>
      </c>
      <c r="F13806" t="s">
        <v>16561</v>
      </c>
      <c r="G13806">
        <v>0.169238408211</v>
      </c>
    </row>
    <row r="13807" spans="1:7" x14ac:dyDescent="0.2">
      <c r="A13807" t="str">
        <f t="shared" si="1156"/>
        <v>RPS4X</v>
      </c>
      <c r="B13807" t="s">
        <v>172</v>
      </c>
      <c r="C13807">
        <v>71496868</v>
      </c>
      <c r="D13807" t="s">
        <v>3</v>
      </c>
      <c r="E13807">
        <v>22</v>
      </c>
      <c r="F13807" t="s">
        <v>16562</v>
      </c>
      <c r="G13807">
        <v>-3.5998782742499999E-2</v>
      </c>
    </row>
    <row r="13808" spans="1:7" x14ac:dyDescent="0.2">
      <c r="A13808" t="str">
        <f t="shared" si="1156"/>
        <v>RPS4X</v>
      </c>
      <c r="B13808" t="s">
        <v>172</v>
      </c>
      <c r="C13808">
        <v>71496863</v>
      </c>
      <c r="D13808" t="s">
        <v>3</v>
      </c>
      <c r="E13808">
        <v>24</v>
      </c>
      <c r="F13808" t="s">
        <v>16563</v>
      </c>
      <c r="G13808">
        <v>0.45311191979299997</v>
      </c>
    </row>
    <row r="13809" spans="1:7" x14ac:dyDescent="0.2">
      <c r="A13809" t="str">
        <f t="shared" si="1156"/>
        <v>RPS4X</v>
      </c>
      <c r="B13809" t="s">
        <v>172</v>
      </c>
      <c r="C13809">
        <v>71496951</v>
      </c>
      <c r="D13809" t="s">
        <v>3</v>
      </c>
      <c r="E13809">
        <v>24</v>
      </c>
      <c r="F13809" t="s">
        <v>16564</v>
      </c>
      <c r="G13809">
        <v>0.61520743726399996</v>
      </c>
    </row>
    <row r="13810" spans="1:7" x14ac:dyDescent="0.2">
      <c r="A13810" t="str">
        <f t="shared" si="1156"/>
        <v>RPS4X</v>
      </c>
      <c r="B13810" t="s">
        <v>172</v>
      </c>
      <c r="C13810">
        <v>71496918</v>
      </c>
      <c r="D13810" t="s">
        <v>8</v>
      </c>
      <c r="E13810">
        <v>24</v>
      </c>
      <c r="F13810" t="s">
        <v>16565</v>
      </c>
      <c r="G13810">
        <v>0.56841548830099997</v>
      </c>
    </row>
    <row r="13811" spans="1:7" x14ac:dyDescent="0.2">
      <c r="A13811" t="str">
        <f t="shared" si="1156"/>
        <v>RPS4X</v>
      </c>
      <c r="B13811" t="s">
        <v>172</v>
      </c>
      <c r="C13811">
        <v>71496965</v>
      </c>
      <c r="D13811" t="s">
        <v>3</v>
      </c>
      <c r="E13811">
        <v>23</v>
      </c>
      <c r="F13811" t="s">
        <v>16566</v>
      </c>
      <c r="G13811">
        <v>6.0582170038200003E-2</v>
      </c>
    </row>
    <row r="13812" spans="1:7" x14ac:dyDescent="0.2">
      <c r="A13812" t="str">
        <f t="shared" si="1156"/>
        <v>RPS4X</v>
      </c>
      <c r="B13812" t="s">
        <v>172</v>
      </c>
      <c r="C13812">
        <v>71496899</v>
      </c>
      <c r="D13812" t="s">
        <v>3</v>
      </c>
      <c r="E13812">
        <v>24</v>
      </c>
      <c r="F13812" t="s">
        <v>16567</v>
      </c>
      <c r="G13812">
        <v>0.29785457087200001</v>
      </c>
    </row>
    <row r="13813" spans="1:7" x14ac:dyDescent="0.2">
      <c r="A13813" t="str">
        <f t="shared" si="1156"/>
        <v>RPS4X</v>
      </c>
      <c r="B13813" t="s">
        <v>172</v>
      </c>
      <c r="C13813">
        <v>71496891</v>
      </c>
      <c r="D13813" t="s">
        <v>3</v>
      </c>
      <c r="E13813">
        <v>24</v>
      </c>
      <c r="F13813" t="s">
        <v>16568</v>
      </c>
      <c r="G13813">
        <v>0.62788559001400002</v>
      </c>
    </row>
    <row r="13814" spans="1:7" x14ac:dyDescent="0.2">
      <c r="A13814" t="str">
        <f t="shared" ref="A13814:A13831" si="1157">"RPS5"</f>
        <v>RPS5</v>
      </c>
      <c r="B13814" t="s">
        <v>245</v>
      </c>
      <c r="C13814">
        <v>58898900</v>
      </c>
      <c r="D13814" t="s">
        <v>8</v>
      </c>
      <c r="E13814">
        <v>24</v>
      </c>
      <c r="F13814" t="s">
        <v>16569</v>
      </c>
      <c r="G13814">
        <v>7.70460546854E-3</v>
      </c>
    </row>
    <row r="13815" spans="1:7" x14ac:dyDescent="0.2">
      <c r="A13815" t="str">
        <f t="shared" si="1157"/>
        <v>RPS5</v>
      </c>
      <c r="B13815" t="s">
        <v>245</v>
      </c>
      <c r="C13815">
        <v>58897894</v>
      </c>
      <c r="D13815" t="s">
        <v>3</v>
      </c>
      <c r="E13815">
        <v>24</v>
      </c>
      <c r="F13815" t="s">
        <v>16570</v>
      </c>
      <c r="G13815">
        <v>0.46869339766000001</v>
      </c>
    </row>
    <row r="13816" spans="1:7" x14ac:dyDescent="0.2">
      <c r="A13816" t="str">
        <f t="shared" si="1157"/>
        <v>RPS5</v>
      </c>
      <c r="B13816" t="s">
        <v>245</v>
      </c>
      <c r="C13816">
        <v>58898793</v>
      </c>
      <c r="D13816" t="s">
        <v>8</v>
      </c>
      <c r="E13816">
        <v>25</v>
      </c>
      <c r="F13816" t="s">
        <v>16571</v>
      </c>
      <c r="G13816">
        <v>5.5782651661799999E-2</v>
      </c>
    </row>
    <row r="13817" spans="1:7" x14ac:dyDescent="0.2">
      <c r="A13817" t="str">
        <f t="shared" si="1157"/>
        <v>RPS5</v>
      </c>
      <c r="B13817" t="s">
        <v>245</v>
      </c>
      <c r="C13817">
        <v>58898778</v>
      </c>
      <c r="D13817" t="s">
        <v>8</v>
      </c>
      <c r="E13817">
        <v>23</v>
      </c>
      <c r="F13817" t="s">
        <v>16572</v>
      </c>
      <c r="G13817">
        <v>3.3318677032500001E-2</v>
      </c>
    </row>
    <row r="13818" spans="1:7" x14ac:dyDescent="0.2">
      <c r="A13818" t="str">
        <f t="shared" si="1157"/>
        <v>RPS5</v>
      </c>
      <c r="B13818" t="s">
        <v>245</v>
      </c>
      <c r="C13818">
        <v>58898728</v>
      </c>
      <c r="D13818" t="s">
        <v>8</v>
      </c>
      <c r="E13818">
        <v>23</v>
      </c>
      <c r="F13818" t="s">
        <v>16573</v>
      </c>
      <c r="G13818">
        <v>6.7093800910000001E-2</v>
      </c>
    </row>
    <row r="13819" spans="1:7" x14ac:dyDescent="0.2">
      <c r="A13819" t="str">
        <f t="shared" si="1157"/>
        <v>RPS5</v>
      </c>
      <c r="B13819" t="s">
        <v>245</v>
      </c>
      <c r="C13819">
        <v>58898721</v>
      </c>
      <c r="D13819" t="s">
        <v>8</v>
      </c>
      <c r="E13819">
        <v>24</v>
      </c>
      <c r="F13819" t="s">
        <v>16574</v>
      </c>
      <c r="G13819">
        <v>0.87656972033900005</v>
      </c>
    </row>
    <row r="13820" spans="1:7" x14ac:dyDescent="0.2">
      <c r="A13820" t="str">
        <f t="shared" si="1157"/>
        <v>RPS5</v>
      </c>
      <c r="B13820" t="s">
        <v>245</v>
      </c>
      <c r="C13820">
        <v>58898654</v>
      </c>
      <c r="D13820" t="s">
        <v>8</v>
      </c>
      <c r="E13820">
        <v>25</v>
      </c>
      <c r="F13820" t="s">
        <v>16575</v>
      </c>
      <c r="G13820">
        <v>0.42550015391700002</v>
      </c>
    </row>
    <row r="13821" spans="1:7" x14ac:dyDescent="0.2">
      <c r="A13821" t="str">
        <f t="shared" si="1157"/>
        <v>RPS5</v>
      </c>
      <c r="B13821" t="s">
        <v>245</v>
      </c>
      <c r="C13821">
        <v>58898056</v>
      </c>
      <c r="D13821" t="s">
        <v>8</v>
      </c>
      <c r="E13821">
        <v>24</v>
      </c>
      <c r="F13821" t="s">
        <v>16576</v>
      </c>
      <c r="G13821">
        <v>0.40032159848600002</v>
      </c>
    </row>
    <row r="13822" spans="1:7" x14ac:dyDescent="0.2">
      <c r="A13822" t="str">
        <f t="shared" si="1157"/>
        <v>RPS5</v>
      </c>
      <c r="B13822" t="s">
        <v>245</v>
      </c>
      <c r="C13822">
        <v>58898930</v>
      </c>
      <c r="D13822" t="s">
        <v>8</v>
      </c>
      <c r="E13822">
        <v>25</v>
      </c>
      <c r="F13822" t="s">
        <v>16577</v>
      </c>
      <c r="G13822">
        <v>0.13789209281199999</v>
      </c>
    </row>
    <row r="13823" spans="1:7" x14ac:dyDescent="0.2">
      <c r="A13823" t="str">
        <f t="shared" si="1157"/>
        <v>RPS5</v>
      </c>
      <c r="B13823" t="s">
        <v>245</v>
      </c>
      <c r="C13823">
        <v>58898034</v>
      </c>
      <c r="D13823" t="s">
        <v>8</v>
      </c>
      <c r="E13823">
        <v>22</v>
      </c>
      <c r="F13823" t="s">
        <v>16578</v>
      </c>
      <c r="G13823">
        <v>0.35791347247400002</v>
      </c>
    </row>
    <row r="13824" spans="1:7" x14ac:dyDescent="0.2">
      <c r="A13824" t="str">
        <f t="shared" si="1157"/>
        <v>RPS5</v>
      </c>
      <c r="B13824" t="s">
        <v>245</v>
      </c>
      <c r="C13824">
        <v>58897826</v>
      </c>
      <c r="D13824" t="s">
        <v>8</v>
      </c>
      <c r="E13824">
        <v>24</v>
      </c>
      <c r="F13824" t="s">
        <v>16579</v>
      </c>
      <c r="G13824">
        <v>8.2380027044400006E-2</v>
      </c>
    </row>
    <row r="13825" spans="1:7" x14ac:dyDescent="0.2">
      <c r="A13825" t="str">
        <f t="shared" si="1157"/>
        <v>RPS5</v>
      </c>
      <c r="B13825" t="s">
        <v>245</v>
      </c>
      <c r="C13825">
        <v>58897804</v>
      </c>
      <c r="D13825" t="s">
        <v>8</v>
      </c>
      <c r="E13825">
        <v>24</v>
      </c>
      <c r="F13825" t="s">
        <v>16580</v>
      </c>
      <c r="G13825">
        <v>0.36055870188799999</v>
      </c>
    </row>
    <row r="13826" spans="1:7" x14ac:dyDescent="0.2">
      <c r="A13826" t="str">
        <f t="shared" si="1157"/>
        <v>RPS5</v>
      </c>
      <c r="B13826" t="s">
        <v>245</v>
      </c>
      <c r="C13826">
        <v>58898891</v>
      </c>
      <c r="D13826" t="s">
        <v>3</v>
      </c>
      <c r="E13826">
        <v>22</v>
      </c>
      <c r="F13826" t="s">
        <v>16581</v>
      </c>
      <c r="G13826">
        <v>0.78986348397999995</v>
      </c>
    </row>
    <row r="13827" spans="1:7" x14ac:dyDescent="0.2">
      <c r="A13827" t="str">
        <f t="shared" si="1157"/>
        <v>RPS5</v>
      </c>
      <c r="B13827" t="s">
        <v>245</v>
      </c>
      <c r="C13827">
        <v>58898731</v>
      </c>
      <c r="D13827" t="s">
        <v>3</v>
      </c>
      <c r="E13827">
        <v>24</v>
      </c>
      <c r="F13827" t="s">
        <v>16582</v>
      </c>
      <c r="G13827">
        <v>0.81323518000200001</v>
      </c>
    </row>
    <row r="13828" spans="1:7" x14ac:dyDescent="0.2">
      <c r="A13828" t="str">
        <f t="shared" si="1157"/>
        <v>RPS5</v>
      </c>
      <c r="B13828" t="s">
        <v>245</v>
      </c>
      <c r="C13828">
        <v>58898715</v>
      </c>
      <c r="D13828" t="s">
        <v>3</v>
      </c>
      <c r="E13828">
        <v>25</v>
      </c>
      <c r="F13828" t="s">
        <v>16583</v>
      </c>
      <c r="G13828">
        <v>1.31019509966</v>
      </c>
    </row>
    <row r="13829" spans="1:7" x14ac:dyDescent="0.2">
      <c r="A13829" t="str">
        <f t="shared" si="1157"/>
        <v>RPS5</v>
      </c>
      <c r="B13829" t="s">
        <v>245</v>
      </c>
      <c r="C13829">
        <v>58897936</v>
      </c>
      <c r="D13829" t="s">
        <v>3</v>
      </c>
      <c r="E13829">
        <v>23</v>
      </c>
      <c r="F13829" t="s">
        <v>16584</v>
      </c>
      <c r="G13829">
        <v>0.18725317268300001</v>
      </c>
    </row>
    <row r="13830" spans="1:7" x14ac:dyDescent="0.2">
      <c r="A13830" t="str">
        <f t="shared" si="1157"/>
        <v>RPS5</v>
      </c>
      <c r="B13830" t="s">
        <v>245</v>
      </c>
      <c r="C13830">
        <v>58897946</v>
      </c>
      <c r="D13830" t="s">
        <v>8</v>
      </c>
      <c r="E13830">
        <v>23</v>
      </c>
      <c r="F13830" t="s">
        <v>16585</v>
      </c>
      <c r="G13830">
        <v>0.23413615618600001</v>
      </c>
    </row>
    <row r="13831" spans="1:7" x14ac:dyDescent="0.2">
      <c r="A13831" t="str">
        <f t="shared" si="1157"/>
        <v>RPS5</v>
      </c>
      <c r="B13831" t="s">
        <v>245</v>
      </c>
      <c r="C13831">
        <v>58897883</v>
      </c>
      <c r="D13831" t="s">
        <v>3</v>
      </c>
      <c r="E13831">
        <v>24</v>
      </c>
      <c r="F13831" t="s">
        <v>16586</v>
      </c>
      <c r="G13831">
        <v>0.63409617271200003</v>
      </c>
    </row>
    <row r="13832" spans="1:7" x14ac:dyDescent="0.2">
      <c r="A13832" t="str">
        <f t="shared" ref="A13832:A13846" si="1158">"RPS6"</f>
        <v>RPS6</v>
      </c>
      <c r="B13832" t="s">
        <v>15</v>
      </c>
      <c r="C13832">
        <v>19380015</v>
      </c>
      <c r="D13832" t="s">
        <v>3</v>
      </c>
      <c r="E13832">
        <v>21</v>
      </c>
      <c r="F13832" t="s">
        <v>16587</v>
      </c>
      <c r="G13832">
        <v>4.0086684882599997E-2</v>
      </c>
    </row>
    <row r="13833" spans="1:7" x14ac:dyDescent="0.2">
      <c r="A13833" t="str">
        <f t="shared" si="1158"/>
        <v>RPS6</v>
      </c>
      <c r="B13833" t="s">
        <v>15</v>
      </c>
      <c r="C13833">
        <v>19380044</v>
      </c>
      <c r="D13833" t="s">
        <v>3</v>
      </c>
      <c r="E13833">
        <v>24</v>
      </c>
      <c r="F13833" t="s">
        <v>16588</v>
      </c>
      <c r="G13833">
        <v>8.3576009435600007E-3</v>
      </c>
    </row>
    <row r="13834" spans="1:7" x14ac:dyDescent="0.2">
      <c r="A13834" t="str">
        <f t="shared" si="1158"/>
        <v>RPS6</v>
      </c>
      <c r="B13834" t="s">
        <v>15</v>
      </c>
      <c r="C13834">
        <v>19379986</v>
      </c>
      <c r="D13834" t="s">
        <v>3</v>
      </c>
      <c r="E13834">
        <v>24</v>
      </c>
      <c r="F13834" t="s">
        <v>16589</v>
      </c>
      <c r="G13834">
        <v>9.9063217507499995E-2</v>
      </c>
    </row>
    <row r="13835" spans="1:7" x14ac:dyDescent="0.2">
      <c r="A13835" t="str">
        <f t="shared" si="1158"/>
        <v>RPS6</v>
      </c>
      <c r="B13835" t="s">
        <v>15</v>
      </c>
      <c r="C13835">
        <v>19380151</v>
      </c>
      <c r="D13835" t="s">
        <v>3</v>
      </c>
      <c r="E13835">
        <v>24</v>
      </c>
      <c r="F13835" t="s">
        <v>16590</v>
      </c>
      <c r="G13835">
        <v>0.24169253620299999</v>
      </c>
    </row>
    <row r="13836" spans="1:7" x14ac:dyDescent="0.2">
      <c r="A13836" t="str">
        <f t="shared" si="1158"/>
        <v>RPS6</v>
      </c>
      <c r="B13836" t="s">
        <v>15</v>
      </c>
      <c r="C13836">
        <v>19379985</v>
      </c>
      <c r="D13836" t="s">
        <v>8</v>
      </c>
      <c r="E13836">
        <v>24</v>
      </c>
      <c r="F13836" t="s">
        <v>16591</v>
      </c>
      <c r="G13836">
        <v>1.8460392815999999E-2</v>
      </c>
    </row>
    <row r="13837" spans="1:7" x14ac:dyDescent="0.2">
      <c r="A13837" t="str">
        <f t="shared" si="1158"/>
        <v>RPS6</v>
      </c>
      <c r="B13837" t="s">
        <v>15</v>
      </c>
      <c r="C13837">
        <v>19380118</v>
      </c>
      <c r="D13837" t="s">
        <v>8</v>
      </c>
      <c r="E13837">
        <v>24</v>
      </c>
      <c r="F13837" t="s">
        <v>16592</v>
      </c>
      <c r="G13837">
        <v>0.242912156331</v>
      </c>
    </row>
    <row r="13838" spans="1:7" x14ac:dyDescent="0.2">
      <c r="A13838" t="str">
        <f t="shared" si="1158"/>
        <v>RPS6</v>
      </c>
      <c r="B13838" t="s">
        <v>15</v>
      </c>
      <c r="C13838">
        <v>19380226</v>
      </c>
      <c r="D13838" t="s">
        <v>8</v>
      </c>
      <c r="E13838">
        <v>22</v>
      </c>
      <c r="F13838" t="s">
        <v>16593</v>
      </c>
      <c r="G13838">
        <v>1.0861242423999999</v>
      </c>
    </row>
    <row r="13839" spans="1:7" x14ac:dyDescent="0.2">
      <c r="A13839" t="str">
        <f t="shared" si="1158"/>
        <v>RPS6</v>
      </c>
      <c r="B13839" t="s">
        <v>15</v>
      </c>
      <c r="C13839">
        <v>19380015</v>
      </c>
      <c r="D13839" t="s">
        <v>3</v>
      </c>
      <c r="E13839">
        <v>23</v>
      </c>
      <c r="F13839" t="s">
        <v>16594</v>
      </c>
      <c r="G13839">
        <v>9.7059343463199999E-2</v>
      </c>
    </row>
    <row r="13840" spans="1:7" x14ac:dyDescent="0.2">
      <c r="A13840" t="str">
        <f t="shared" si="1158"/>
        <v>RPS6</v>
      </c>
      <c r="B13840" t="s">
        <v>15</v>
      </c>
      <c r="C13840">
        <v>19379985</v>
      </c>
      <c r="D13840" t="s">
        <v>8</v>
      </c>
      <c r="E13840">
        <v>23</v>
      </c>
      <c r="F13840" t="s">
        <v>16595</v>
      </c>
      <c r="G13840">
        <v>2.90658008584E-2</v>
      </c>
    </row>
    <row r="13841" spans="1:7" x14ac:dyDescent="0.2">
      <c r="A13841" t="str">
        <f t="shared" si="1158"/>
        <v>RPS6</v>
      </c>
      <c r="B13841" t="s">
        <v>15</v>
      </c>
      <c r="C13841">
        <v>19380221</v>
      </c>
      <c r="D13841" t="s">
        <v>3</v>
      </c>
      <c r="E13841">
        <v>23</v>
      </c>
      <c r="F13841" t="s">
        <v>16596</v>
      </c>
      <c r="G13841">
        <v>1.18934744375</v>
      </c>
    </row>
    <row r="13842" spans="1:7" x14ac:dyDescent="0.2">
      <c r="A13842" t="str">
        <f t="shared" si="1158"/>
        <v>RPS6</v>
      </c>
      <c r="B13842" t="s">
        <v>15</v>
      </c>
      <c r="C13842">
        <v>19380157</v>
      </c>
      <c r="D13842" t="s">
        <v>3</v>
      </c>
      <c r="E13842">
        <v>24</v>
      </c>
      <c r="F13842" t="s">
        <v>16597</v>
      </c>
      <c r="G13842">
        <v>0.72452831385299998</v>
      </c>
    </row>
    <row r="13843" spans="1:7" x14ac:dyDescent="0.2">
      <c r="A13843" t="str">
        <f t="shared" si="1158"/>
        <v>RPS6</v>
      </c>
      <c r="B13843" t="s">
        <v>15</v>
      </c>
      <c r="C13843">
        <v>19380150</v>
      </c>
      <c r="D13843" t="s">
        <v>3</v>
      </c>
      <c r="E13843">
        <v>24</v>
      </c>
      <c r="F13843" t="s">
        <v>16598</v>
      </c>
      <c r="G13843">
        <v>3.1965549993399997E-2</v>
      </c>
    </row>
    <row r="13844" spans="1:7" x14ac:dyDescent="0.2">
      <c r="A13844" t="str">
        <f t="shared" si="1158"/>
        <v>RPS6</v>
      </c>
      <c r="B13844" t="s">
        <v>15</v>
      </c>
      <c r="C13844">
        <v>19380124</v>
      </c>
      <c r="D13844" t="s">
        <v>3</v>
      </c>
      <c r="E13844">
        <v>23</v>
      </c>
      <c r="F13844" t="s">
        <v>16599</v>
      </c>
      <c r="G13844">
        <v>0.42956710630900002</v>
      </c>
    </row>
    <row r="13845" spans="1:7" x14ac:dyDescent="0.2">
      <c r="A13845" t="str">
        <f t="shared" si="1158"/>
        <v>RPS6</v>
      </c>
      <c r="B13845" t="s">
        <v>15</v>
      </c>
      <c r="C13845">
        <v>19380095</v>
      </c>
      <c r="D13845" t="s">
        <v>8</v>
      </c>
      <c r="E13845">
        <v>24</v>
      </c>
      <c r="F13845" t="s">
        <v>16600</v>
      </c>
      <c r="G13845">
        <v>-2.16717142087E-2</v>
      </c>
    </row>
    <row r="13846" spans="1:7" x14ac:dyDescent="0.2">
      <c r="A13846" t="str">
        <f t="shared" si="1158"/>
        <v>RPS6</v>
      </c>
      <c r="B13846" t="s">
        <v>15</v>
      </c>
      <c r="C13846">
        <v>19379990</v>
      </c>
      <c r="D13846" t="s">
        <v>3</v>
      </c>
      <c r="E13846">
        <v>23</v>
      </c>
      <c r="F13846" t="s">
        <v>16601</v>
      </c>
      <c r="G13846">
        <v>9.2021055154399997E-2</v>
      </c>
    </row>
    <row r="13847" spans="1:7" x14ac:dyDescent="0.2">
      <c r="A13847" t="str">
        <f t="shared" ref="A13847:A13856" si="1159">"RPSA"</f>
        <v>RPSA</v>
      </c>
      <c r="B13847" t="s">
        <v>114</v>
      </c>
      <c r="C13847">
        <v>39448447</v>
      </c>
      <c r="D13847" t="s">
        <v>8</v>
      </c>
      <c r="E13847">
        <v>24</v>
      </c>
      <c r="F13847" t="s">
        <v>16602</v>
      </c>
      <c r="G13847">
        <v>1.42596324076</v>
      </c>
    </row>
    <row r="13848" spans="1:7" x14ac:dyDescent="0.2">
      <c r="A13848" t="str">
        <f t="shared" si="1159"/>
        <v>RPSA</v>
      </c>
      <c r="B13848" t="s">
        <v>114</v>
      </c>
      <c r="C13848">
        <v>39448281</v>
      </c>
      <c r="D13848" t="s">
        <v>3</v>
      </c>
      <c r="E13848">
        <v>24</v>
      </c>
      <c r="F13848" t="s">
        <v>16603</v>
      </c>
      <c r="G13848">
        <v>-5.6401199689400001E-2</v>
      </c>
    </row>
    <row r="13849" spans="1:7" x14ac:dyDescent="0.2">
      <c r="A13849" t="str">
        <f t="shared" si="1159"/>
        <v>RPSA</v>
      </c>
      <c r="B13849" t="s">
        <v>114</v>
      </c>
      <c r="C13849">
        <v>39448347</v>
      </c>
      <c r="D13849" t="s">
        <v>3</v>
      </c>
      <c r="E13849">
        <v>24</v>
      </c>
      <c r="F13849" t="s">
        <v>16604</v>
      </c>
      <c r="G13849">
        <v>7.6597450861300001E-2</v>
      </c>
    </row>
    <row r="13850" spans="1:7" x14ac:dyDescent="0.2">
      <c r="A13850" t="str">
        <f t="shared" si="1159"/>
        <v>RPSA</v>
      </c>
      <c r="B13850" t="s">
        <v>114</v>
      </c>
      <c r="C13850">
        <v>39448441</v>
      </c>
      <c r="D13850" t="s">
        <v>3</v>
      </c>
      <c r="E13850">
        <v>24</v>
      </c>
      <c r="F13850" t="s">
        <v>16605</v>
      </c>
      <c r="G13850">
        <v>0.19510026338399999</v>
      </c>
    </row>
    <row r="13851" spans="1:7" x14ac:dyDescent="0.2">
      <c r="A13851" t="str">
        <f t="shared" si="1159"/>
        <v>RPSA</v>
      </c>
      <c r="B13851" t="s">
        <v>114</v>
      </c>
      <c r="C13851">
        <v>39448255</v>
      </c>
      <c r="D13851" t="s">
        <v>8</v>
      </c>
      <c r="E13851">
        <v>23</v>
      </c>
      <c r="F13851" t="s">
        <v>16606</v>
      </c>
      <c r="G13851">
        <v>0.953672172717</v>
      </c>
    </row>
    <row r="13852" spans="1:7" x14ac:dyDescent="0.2">
      <c r="A13852" t="str">
        <f t="shared" si="1159"/>
        <v>RPSA</v>
      </c>
      <c r="B13852" t="s">
        <v>114</v>
      </c>
      <c r="C13852">
        <v>39448278</v>
      </c>
      <c r="D13852" t="s">
        <v>8</v>
      </c>
      <c r="E13852">
        <v>24</v>
      </c>
      <c r="F13852" t="s">
        <v>16607</v>
      </c>
      <c r="G13852">
        <v>0.62036458652199999</v>
      </c>
    </row>
    <row r="13853" spans="1:7" x14ac:dyDescent="0.2">
      <c r="A13853" t="str">
        <f t="shared" si="1159"/>
        <v>RPSA</v>
      </c>
      <c r="B13853" t="s">
        <v>114</v>
      </c>
      <c r="C13853">
        <v>39448359</v>
      </c>
      <c r="D13853" t="s">
        <v>8</v>
      </c>
      <c r="E13853">
        <v>23</v>
      </c>
      <c r="F13853" t="s">
        <v>16608</v>
      </c>
      <c r="G13853">
        <v>6.3706836824499999E-2</v>
      </c>
    </row>
    <row r="13854" spans="1:7" x14ac:dyDescent="0.2">
      <c r="A13854" t="str">
        <f t="shared" si="1159"/>
        <v>RPSA</v>
      </c>
      <c r="B13854" t="s">
        <v>114</v>
      </c>
      <c r="C13854">
        <v>39448376</v>
      </c>
      <c r="D13854" t="s">
        <v>8</v>
      </c>
      <c r="E13854">
        <v>23</v>
      </c>
      <c r="F13854" t="s">
        <v>16609</v>
      </c>
      <c r="G13854">
        <v>9.6284135383099996E-4</v>
      </c>
    </row>
    <row r="13855" spans="1:7" x14ac:dyDescent="0.2">
      <c r="A13855" t="str">
        <f t="shared" si="1159"/>
        <v>RPSA</v>
      </c>
      <c r="B13855" t="s">
        <v>114</v>
      </c>
      <c r="C13855">
        <v>39448415</v>
      </c>
      <c r="D13855" t="s">
        <v>8</v>
      </c>
      <c r="E13855">
        <v>24</v>
      </c>
      <c r="F13855" t="s">
        <v>16610</v>
      </c>
      <c r="G13855">
        <v>0.119294088832</v>
      </c>
    </row>
    <row r="13856" spans="1:7" x14ac:dyDescent="0.2">
      <c r="A13856" t="str">
        <f t="shared" si="1159"/>
        <v>RPSA</v>
      </c>
      <c r="B13856" t="s">
        <v>114</v>
      </c>
      <c r="C13856">
        <v>39448382</v>
      </c>
      <c r="D13856" t="s">
        <v>3</v>
      </c>
      <c r="E13856">
        <v>23</v>
      </c>
      <c r="F13856" t="s">
        <v>16611</v>
      </c>
      <c r="G13856">
        <v>0.47523809742400003</v>
      </c>
    </row>
    <row r="13857" spans="1:7" x14ac:dyDescent="0.2">
      <c r="A13857" t="str">
        <f t="shared" ref="A13857:A13868" si="1160">"RPTOR"</f>
        <v>RPTOR</v>
      </c>
      <c r="B13857" t="s">
        <v>484</v>
      </c>
      <c r="C13857">
        <v>78519168</v>
      </c>
      <c r="D13857" t="s">
        <v>8</v>
      </c>
      <c r="E13857">
        <v>25</v>
      </c>
      <c r="F13857" t="s">
        <v>16612</v>
      </c>
      <c r="G13857">
        <v>2.3567070753000002E-2</v>
      </c>
    </row>
    <row r="13858" spans="1:7" x14ac:dyDescent="0.2">
      <c r="A13858" t="str">
        <f t="shared" si="1160"/>
        <v>RPTOR</v>
      </c>
      <c r="B13858" t="s">
        <v>484</v>
      </c>
      <c r="C13858">
        <v>78519313</v>
      </c>
      <c r="D13858" t="s">
        <v>8</v>
      </c>
      <c r="E13858">
        <v>25</v>
      </c>
      <c r="F13858" t="s">
        <v>16613</v>
      </c>
      <c r="G13858">
        <v>4.0623132957900002E-2</v>
      </c>
    </row>
    <row r="13859" spans="1:7" x14ac:dyDescent="0.2">
      <c r="A13859" t="str">
        <f t="shared" si="1160"/>
        <v>RPTOR</v>
      </c>
      <c r="B13859" t="s">
        <v>484</v>
      </c>
      <c r="C13859">
        <v>78519203</v>
      </c>
      <c r="D13859" t="s">
        <v>8</v>
      </c>
      <c r="E13859">
        <v>24</v>
      </c>
      <c r="F13859" t="s">
        <v>16614</v>
      </c>
      <c r="G13859">
        <v>0.16621795919900001</v>
      </c>
    </row>
    <row r="13860" spans="1:7" x14ac:dyDescent="0.2">
      <c r="A13860" t="str">
        <f t="shared" si="1160"/>
        <v>RPTOR</v>
      </c>
      <c r="B13860" t="s">
        <v>484</v>
      </c>
      <c r="C13860">
        <v>78519110</v>
      </c>
      <c r="D13860" t="s">
        <v>8</v>
      </c>
      <c r="E13860">
        <v>24</v>
      </c>
      <c r="F13860" t="s">
        <v>16615</v>
      </c>
      <c r="G13860">
        <v>4.5320554850100003E-2</v>
      </c>
    </row>
    <row r="13861" spans="1:7" x14ac:dyDescent="0.2">
      <c r="A13861" t="str">
        <f t="shared" si="1160"/>
        <v>RPTOR</v>
      </c>
      <c r="B13861" t="s">
        <v>484</v>
      </c>
      <c r="C13861">
        <v>78519087</v>
      </c>
      <c r="D13861" t="s">
        <v>8</v>
      </c>
      <c r="E13861">
        <v>24</v>
      </c>
      <c r="F13861" t="s">
        <v>16616</v>
      </c>
      <c r="G13861">
        <v>0.799122624452</v>
      </c>
    </row>
    <row r="13862" spans="1:7" x14ac:dyDescent="0.2">
      <c r="A13862" t="str">
        <f t="shared" si="1160"/>
        <v>RPTOR</v>
      </c>
      <c r="B13862" t="s">
        <v>484</v>
      </c>
      <c r="C13862">
        <v>78519242</v>
      </c>
      <c r="D13862" t="s">
        <v>3</v>
      </c>
      <c r="E13862">
        <v>25</v>
      </c>
      <c r="F13862" t="s">
        <v>16617</v>
      </c>
      <c r="G13862">
        <v>-2.46647006547E-2</v>
      </c>
    </row>
    <row r="13863" spans="1:7" x14ac:dyDescent="0.2">
      <c r="A13863" t="str">
        <f t="shared" si="1160"/>
        <v>RPTOR</v>
      </c>
      <c r="B13863" t="s">
        <v>484</v>
      </c>
      <c r="C13863">
        <v>78519126</v>
      </c>
      <c r="D13863" t="s">
        <v>3</v>
      </c>
      <c r="E13863">
        <v>23</v>
      </c>
      <c r="F13863" t="s">
        <v>16618</v>
      </c>
      <c r="G13863">
        <v>0.66230188695400005</v>
      </c>
    </row>
    <row r="13864" spans="1:7" x14ac:dyDescent="0.2">
      <c r="A13864" t="str">
        <f t="shared" si="1160"/>
        <v>RPTOR</v>
      </c>
      <c r="B13864" t="s">
        <v>484</v>
      </c>
      <c r="C13864">
        <v>78519118</v>
      </c>
      <c r="D13864" t="s">
        <v>3</v>
      </c>
      <c r="E13864">
        <v>25</v>
      </c>
      <c r="F13864" t="s">
        <v>16619</v>
      </c>
      <c r="G13864">
        <v>-4.0084480232200001E-2</v>
      </c>
    </row>
    <row r="13865" spans="1:7" x14ac:dyDescent="0.2">
      <c r="A13865" t="str">
        <f t="shared" si="1160"/>
        <v>RPTOR</v>
      </c>
      <c r="B13865" t="s">
        <v>484</v>
      </c>
      <c r="C13865">
        <v>78519208</v>
      </c>
      <c r="D13865" t="s">
        <v>3</v>
      </c>
      <c r="E13865">
        <v>24</v>
      </c>
      <c r="F13865" t="s">
        <v>16620</v>
      </c>
      <c r="G13865">
        <v>1.14263358972</v>
      </c>
    </row>
    <row r="13866" spans="1:7" x14ac:dyDescent="0.2">
      <c r="A13866" t="str">
        <f t="shared" si="1160"/>
        <v>RPTOR</v>
      </c>
      <c r="B13866" t="s">
        <v>484</v>
      </c>
      <c r="C13866">
        <v>78519065</v>
      </c>
      <c r="D13866" t="s">
        <v>3</v>
      </c>
      <c r="E13866">
        <v>24</v>
      </c>
      <c r="F13866" t="s">
        <v>16621</v>
      </c>
      <c r="G13866">
        <v>0.166895743624</v>
      </c>
    </row>
    <row r="13867" spans="1:7" x14ac:dyDescent="0.2">
      <c r="A13867" t="str">
        <f t="shared" si="1160"/>
        <v>RPTOR</v>
      </c>
      <c r="B13867" t="s">
        <v>484</v>
      </c>
      <c r="C13867">
        <v>78519055</v>
      </c>
      <c r="D13867" t="s">
        <v>8</v>
      </c>
      <c r="E13867">
        <v>23</v>
      </c>
      <c r="F13867" t="s">
        <v>16622</v>
      </c>
      <c r="G13867">
        <v>0.21622667412300001</v>
      </c>
    </row>
    <row r="13868" spans="1:7" x14ac:dyDescent="0.2">
      <c r="A13868" t="str">
        <f t="shared" si="1160"/>
        <v>RPTOR</v>
      </c>
      <c r="B13868" t="s">
        <v>484</v>
      </c>
      <c r="C13868">
        <v>78519034</v>
      </c>
      <c r="D13868" t="s">
        <v>3</v>
      </c>
      <c r="E13868">
        <v>23</v>
      </c>
      <c r="F13868" t="s">
        <v>16623</v>
      </c>
      <c r="G13868">
        <v>1.05824378582</v>
      </c>
    </row>
    <row r="13869" spans="1:7" x14ac:dyDescent="0.2">
      <c r="A13869" t="str">
        <f t="shared" ref="A13869:A13878" si="1161">"RRAGA"</f>
        <v>RRAGA</v>
      </c>
      <c r="B13869" t="s">
        <v>15</v>
      </c>
      <c r="C13869">
        <v>19049376</v>
      </c>
      <c r="D13869" t="s">
        <v>8</v>
      </c>
      <c r="E13869">
        <v>24</v>
      </c>
      <c r="F13869" t="s">
        <v>16624</v>
      </c>
      <c r="G13869">
        <v>-0.14220912917100001</v>
      </c>
    </row>
    <row r="13870" spans="1:7" x14ac:dyDescent="0.2">
      <c r="A13870" t="str">
        <f t="shared" si="1161"/>
        <v>RRAGA</v>
      </c>
      <c r="B13870" t="s">
        <v>15</v>
      </c>
      <c r="C13870">
        <v>19049504</v>
      </c>
      <c r="D13870" t="s">
        <v>3</v>
      </c>
      <c r="E13870">
        <v>24</v>
      </c>
      <c r="F13870" t="s">
        <v>16625</v>
      </c>
      <c r="G13870">
        <v>0.66723909268600001</v>
      </c>
    </row>
    <row r="13871" spans="1:7" x14ac:dyDescent="0.2">
      <c r="A13871" t="str">
        <f t="shared" si="1161"/>
        <v>RRAGA</v>
      </c>
      <c r="B13871" t="s">
        <v>15</v>
      </c>
      <c r="C13871">
        <v>19049483</v>
      </c>
      <c r="D13871" t="s">
        <v>3</v>
      </c>
      <c r="E13871">
        <v>24</v>
      </c>
      <c r="F13871" t="s">
        <v>16626</v>
      </c>
      <c r="G13871">
        <v>0.69017070923199997</v>
      </c>
    </row>
    <row r="13872" spans="1:7" x14ac:dyDescent="0.2">
      <c r="A13872" t="str">
        <f t="shared" si="1161"/>
        <v>RRAGA</v>
      </c>
      <c r="B13872" t="s">
        <v>15</v>
      </c>
      <c r="C13872">
        <v>19049624</v>
      </c>
      <c r="D13872" t="s">
        <v>3</v>
      </c>
      <c r="E13872">
        <v>24</v>
      </c>
      <c r="F13872" t="s">
        <v>16627</v>
      </c>
      <c r="G13872">
        <v>6.5576110266400006E-2</v>
      </c>
    </row>
    <row r="13873" spans="1:7" x14ac:dyDescent="0.2">
      <c r="A13873" t="str">
        <f t="shared" si="1161"/>
        <v>RRAGA</v>
      </c>
      <c r="B13873" t="s">
        <v>15</v>
      </c>
      <c r="C13873">
        <v>19049430</v>
      </c>
      <c r="D13873" t="s">
        <v>3</v>
      </c>
      <c r="E13873">
        <v>23</v>
      </c>
      <c r="F13873" t="s">
        <v>16628</v>
      </c>
      <c r="G13873">
        <v>1.25284064247</v>
      </c>
    </row>
    <row r="13874" spans="1:7" x14ac:dyDescent="0.2">
      <c r="A13874" t="str">
        <f t="shared" si="1161"/>
        <v>RRAGA</v>
      </c>
      <c r="B13874" t="s">
        <v>15</v>
      </c>
      <c r="C13874">
        <v>19049410</v>
      </c>
      <c r="D13874" t="s">
        <v>3</v>
      </c>
      <c r="E13874">
        <v>23</v>
      </c>
      <c r="F13874" t="s">
        <v>16629</v>
      </c>
      <c r="G13874">
        <v>0.62177500532999996</v>
      </c>
    </row>
    <row r="13875" spans="1:7" x14ac:dyDescent="0.2">
      <c r="A13875" t="str">
        <f t="shared" si="1161"/>
        <v>RRAGA</v>
      </c>
      <c r="B13875" t="s">
        <v>15</v>
      </c>
      <c r="C13875">
        <v>19049642</v>
      </c>
      <c r="D13875" t="s">
        <v>8</v>
      </c>
      <c r="E13875">
        <v>23</v>
      </c>
      <c r="F13875" t="s">
        <v>16630</v>
      </c>
      <c r="G13875">
        <v>0.53384483794799997</v>
      </c>
    </row>
    <row r="13876" spans="1:7" x14ac:dyDescent="0.2">
      <c r="A13876" t="str">
        <f t="shared" si="1161"/>
        <v>RRAGA</v>
      </c>
      <c r="B13876" t="s">
        <v>15</v>
      </c>
      <c r="C13876">
        <v>19049582</v>
      </c>
      <c r="D13876" t="s">
        <v>8</v>
      </c>
      <c r="E13876">
        <v>24</v>
      </c>
      <c r="F13876" t="s">
        <v>16631</v>
      </c>
      <c r="G13876">
        <v>1.0569886482999999</v>
      </c>
    </row>
    <row r="13877" spans="1:7" x14ac:dyDescent="0.2">
      <c r="A13877" t="str">
        <f t="shared" si="1161"/>
        <v>RRAGA</v>
      </c>
      <c r="B13877" t="s">
        <v>15</v>
      </c>
      <c r="C13877">
        <v>19049386</v>
      </c>
      <c r="D13877" t="s">
        <v>8</v>
      </c>
      <c r="E13877">
        <v>22</v>
      </c>
      <c r="F13877" t="s">
        <v>16632</v>
      </c>
      <c r="G13877">
        <v>0.40773799186999998</v>
      </c>
    </row>
    <row r="13878" spans="1:7" x14ac:dyDescent="0.2">
      <c r="A13878" t="str">
        <f t="shared" si="1161"/>
        <v>RRAGA</v>
      </c>
      <c r="B13878" t="s">
        <v>15</v>
      </c>
      <c r="C13878">
        <v>19049645</v>
      </c>
      <c r="D13878" t="s">
        <v>3</v>
      </c>
      <c r="E13878">
        <v>23</v>
      </c>
      <c r="F13878" t="s">
        <v>16633</v>
      </c>
      <c r="G13878">
        <v>0.45355916582599998</v>
      </c>
    </row>
    <row r="13879" spans="1:7" x14ac:dyDescent="0.2">
      <c r="A13879" t="str">
        <f t="shared" ref="A13879:A13892" si="1162">"RRM1"</f>
        <v>RRM1</v>
      </c>
      <c r="B13879" t="s">
        <v>291</v>
      </c>
      <c r="C13879">
        <v>4116314</v>
      </c>
      <c r="D13879" t="s">
        <v>3</v>
      </c>
      <c r="E13879">
        <v>22</v>
      </c>
      <c r="F13879" t="s">
        <v>16634</v>
      </c>
      <c r="G13879">
        <v>0.60048103182000001</v>
      </c>
    </row>
    <row r="13880" spans="1:7" x14ac:dyDescent="0.2">
      <c r="A13880" t="str">
        <f t="shared" si="1162"/>
        <v>RRM1</v>
      </c>
      <c r="B13880" t="s">
        <v>291</v>
      </c>
      <c r="C13880">
        <v>4116028</v>
      </c>
      <c r="D13880" t="s">
        <v>3</v>
      </c>
      <c r="E13880">
        <v>22</v>
      </c>
      <c r="F13880" t="s">
        <v>16635</v>
      </c>
      <c r="G13880">
        <v>-6.8931460392900004E-2</v>
      </c>
    </row>
    <row r="13881" spans="1:7" x14ac:dyDescent="0.2">
      <c r="A13881" t="str">
        <f t="shared" si="1162"/>
        <v>RRM1</v>
      </c>
      <c r="B13881" t="s">
        <v>291</v>
      </c>
      <c r="C13881">
        <v>4116314</v>
      </c>
      <c r="D13881" t="s">
        <v>3</v>
      </c>
      <c r="E13881">
        <v>23</v>
      </c>
      <c r="F13881" t="s">
        <v>16636</v>
      </c>
      <c r="G13881">
        <v>0.67730867551600005</v>
      </c>
    </row>
    <row r="13882" spans="1:7" x14ac:dyDescent="0.2">
      <c r="A13882" t="str">
        <f t="shared" si="1162"/>
        <v>RRM1</v>
      </c>
      <c r="B13882" t="s">
        <v>291</v>
      </c>
      <c r="C13882">
        <v>4116230</v>
      </c>
      <c r="D13882" t="s">
        <v>3</v>
      </c>
      <c r="E13882">
        <v>24</v>
      </c>
      <c r="F13882" t="s">
        <v>16637</v>
      </c>
      <c r="G13882">
        <v>0.58229328092400001</v>
      </c>
    </row>
    <row r="13883" spans="1:7" x14ac:dyDescent="0.2">
      <c r="A13883" t="str">
        <f t="shared" si="1162"/>
        <v>RRM1</v>
      </c>
      <c r="B13883" t="s">
        <v>291</v>
      </c>
      <c r="C13883">
        <v>4116266</v>
      </c>
      <c r="D13883" t="s">
        <v>8</v>
      </c>
      <c r="E13883">
        <v>23</v>
      </c>
      <c r="F13883" t="s">
        <v>16638</v>
      </c>
      <c r="G13883">
        <v>5.2416896586000003E-2</v>
      </c>
    </row>
    <row r="13884" spans="1:7" x14ac:dyDescent="0.2">
      <c r="A13884" t="str">
        <f t="shared" si="1162"/>
        <v>RRM1</v>
      </c>
      <c r="B13884" t="s">
        <v>291</v>
      </c>
      <c r="C13884">
        <v>4115990</v>
      </c>
      <c r="D13884" t="s">
        <v>3</v>
      </c>
      <c r="E13884">
        <v>24</v>
      </c>
      <c r="F13884" t="s">
        <v>16639</v>
      </c>
      <c r="G13884">
        <v>1.26350028954E-2</v>
      </c>
    </row>
    <row r="13885" spans="1:7" x14ac:dyDescent="0.2">
      <c r="A13885" t="str">
        <f t="shared" si="1162"/>
        <v>RRM1</v>
      </c>
      <c r="B13885" t="s">
        <v>291</v>
      </c>
      <c r="C13885">
        <v>4116019</v>
      </c>
      <c r="D13885" t="s">
        <v>3</v>
      </c>
      <c r="E13885">
        <v>22</v>
      </c>
      <c r="F13885" t="s">
        <v>16640</v>
      </c>
      <c r="G13885">
        <v>1.8529315386799999E-2</v>
      </c>
    </row>
    <row r="13886" spans="1:7" x14ac:dyDescent="0.2">
      <c r="A13886" t="str">
        <f t="shared" si="1162"/>
        <v>RRM1</v>
      </c>
      <c r="B13886" t="s">
        <v>291</v>
      </c>
      <c r="C13886">
        <v>4116185</v>
      </c>
      <c r="D13886" t="s">
        <v>8</v>
      </c>
      <c r="E13886">
        <v>22</v>
      </c>
      <c r="F13886" t="s">
        <v>16641</v>
      </c>
      <c r="G13886">
        <v>1.91201074339E-2</v>
      </c>
    </row>
    <row r="13887" spans="1:7" x14ac:dyDescent="0.2">
      <c r="A13887" t="str">
        <f t="shared" si="1162"/>
        <v>RRM1</v>
      </c>
      <c r="B13887" t="s">
        <v>291</v>
      </c>
      <c r="C13887">
        <v>4116128</v>
      </c>
      <c r="D13887" t="s">
        <v>3</v>
      </c>
      <c r="E13887">
        <v>24</v>
      </c>
      <c r="F13887" t="s">
        <v>16642</v>
      </c>
      <c r="G13887">
        <v>1.30793686717</v>
      </c>
    </row>
    <row r="13888" spans="1:7" x14ac:dyDescent="0.2">
      <c r="A13888" t="str">
        <f t="shared" si="1162"/>
        <v>RRM1</v>
      </c>
      <c r="B13888" t="s">
        <v>291</v>
      </c>
      <c r="C13888">
        <v>4116182</v>
      </c>
      <c r="D13888" t="s">
        <v>3</v>
      </c>
      <c r="E13888">
        <v>23</v>
      </c>
      <c r="F13888" t="s">
        <v>16643</v>
      </c>
      <c r="G13888">
        <v>1.01475445731</v>
      </c>
    </row>
    <row r="13889" spans="1:7" x14ac:dyDescent="0.2">
      <c r="A13889" t="str">
        <f t="shared" si="1162"/>
        <v>RRM1</v>
      </c>
      <c r="B13889" t="s">
        <v>291</v>
      </c>
      <c r="C13889">
        <v>4116261</v>
      </c>
      <c r="D13889" t="s">
        <v>8</v>
      </c>
      <c r="E13889">
        <v>23</v>
      </c>
      <c r="F13889" t="s">
        <v>16644</v>
      </c>
      <c r="G13889">
        <v>6.1923377289599998E-2</v>
      </c>
    </row>
    <row r="13890" spans="1:7" x14ac:dyDescent="0.2">
      <c r="A13890" t="str">
        <f t="shared" si="1162"/>
        <v>RRM1</v>
      </c>
      <c r="B13890" t="s">
        <v>291</v>
      </c>
      <c r="C13890">
        <v>4116271</v>
      </c>
      <c r="D13890" t="s">
        <v>8</v>
      </c>
      <c r="E13890">
        <v>24</v>
      </c>
      <c r="F13890" t="s">
        <v>16645</v>
      </c>
      <c r="G13890">
        <v>0.43610758078400003</v>
      </c>
    </row>
    <row r="13891" spans="1:7" x14ac:dyDescent="0.2">
      <c r="A13891" t="str">
        <f t="shared" si="1162"/>
        <v>RRM1</v>
      </c>
      <c r="B13891" t="s">
        <v>291</v>
      </c>
      <c r="C13891">
        <v>4116320</v>
      </c>
      <c r="D13891" t="s">
        <v>8</v>
      </c>
      <c r="E13891">
        <v>24</v>
      </c>
      <c r="F13891" t="s">
        <v>16646</v>
      </c>
      <c r="G13891">
        <v>-3.7169958273900003E-2</v>
      </c>
    </row>
    <row r="13892" spans="1:7" x14ac:dyDescent="0.2">
      <c r="A13892" t="str">
        <f t="shared" si="1162"/>
        <v>RRM1</v>
      </c>
      <c r="B13892" t="s">
        <v>291</v>
      </c>
      <c r="C13892">
        <v>4116116</v>
      </c>
      <c r="D13892" t="s">
        <v>3</v>
      </c>
      <c r="E13892">
        <v>24</v>
      </c>
      <c r="F13892" t="s">
        <v>16647</v>
      </c>
      <c r="G13892">
        <v>0.54176106216099995</v>
      </c>
    </row>
    <row r="13893" spans="1:7" x14ac:dyDescent="0.2">
      <c r="A13893" t="str">
        <f t="shared" ref="A13893:A13902" si="1163">"RRM2"</f>
        <v>RRM2</v>
      </c>
      <c r="B13893" t="s">
        <v>161</v>
      </c>
      <c r="C13893">
        <v>10262862</v>
      </c>
      <c r="D13893" t="s">
        <v>3</v>
      </c>
      <c r="E13893">
        <v>24</v>
      </c>
      <c r="F13893" t="s">
        <v>16648</v>
      </c>
      <c r="G13893">
        <v>1.08391202378</v>
      </c>
    </row>
    <row r="13894" spans="1:7" x14ac:dyDescent="0.2">
      <c r="A13894" t="str">
        <f t="shared" si="1163"/>
        <v>RRM2</v>
      </c>
      <c r="B13894" t="s">
        <v>161</v>
      </c>
      <c r="C13894">
        <v>10262920</v>
      </c>
      <c r="D13894" t="s">
        <v>3</v>
      </c>
      <c r="E13894">
        <v>25</v>
      </c>
      <c r="F13894" t="s">
        <v>16649</v>
      </c>
      <c r="G13894">
        <v>0.67905504611900003</v>
      </c>
    </row>
    <row r="13895" spans="1:7" x14ac:dyDescent="0.2">
      <c r="A13895" t="str">
        <f t="shared" si="1163"/>
        <v>RRM2</v>
      </c>
      <c r="B13895" t="s">
        <v>161</v>
      </c>
      <c r="C13895">
        <v>10262936</v>
      </c>
      <c r="D13895" t="s">
        <v>3</v>
      </c>
      <c r="E13895">
        <v>24</v>
      </c>
      <c r="F13895" t="s">
        <v>16650</v>
      </c>
      <c r="G13895">
        <v>0.15199973812199999</v>
      </c>
    </row>
    <row r="13896" spans="1:7" x14ac:dyDescent="0.2">
      <c r="A13896" t="str">
        <f t="shared" si="1163"/>
        <v>RRM2</v>
      </c>
      <c r="B13896" t="s">
        <v>161</v>
      </c>
      <c r="C13896">
        <v>10262942</v>
      </c>
      <c r="D13896" t="s">
        <v>3</v>
      </c>
      <c r="E13896">
        <v>24</v>
      </c>
      <c r="F13896" t="s">
        <v>16651</v>
      </c>
      <c r="G13896">
        <v>6.0373304691099999E-2</v>
      </c>
    </row>
    <row r="13897" spans="1:7" x14ac:dyDescent="0.2">
      <c r="A13897" t="str">
        <f t="shared" si="1163"/>
        <v>RRM2</v>
      </c>
      <c r="B13897" t="s">
        <v>161</v>
      </c>
      <c r="C13897">
        <v>10263083</v>
      </c>
      <c r="D13897" t="s">
        <v>3</v>
      </c>
      <c r="E13897">
        <v>24</v>
      </c>
      <c r="F13897" t="s">
        <v>16652</v>
      </c>
      <c r="G13897">
        <v>1.1313523864299999</v>
      </c>
    </row>
    <row r="13898" spans="1:7" x14ac:dyDescent="0.2">
      <c r="A13898" t="str">
        <f t="shared" si="1163"/>
        <v>RRM2</v>
      </c>
      <c r="B13898" t="s">
        <v>161</v>
      </c>
      <c r="C13898">
        <v>10262842</v>
      </c>
      <c r="D13898" t="s">
        <v>8</v>
      </c>
      <c r="E13898">
        <v>21</v>
      </c>
      <c r="F13898" t="s">
        <v>16653</v>
      </c>
      <c r="G13898">
        <v>0.784735589786</v>
      </c>
    </row>
    <row r="13899" spans="1:7" x14ac:dyDescent="0.2">
      <c r="A13899" t="str">
        <f t="shared" si="1163"/>
        <v>RRM2</v>
      </c>
      <c r="B13899" t="s">
        <v>161</v>
      </c>
      <c r="C13899">
        <v>10263040</v>
      </c>
      <c r="D13899" t="s">
        <v>8</v>
      </c>
      <c r="E13899">
        <v>24</v>
      </c>
      <c r="F13899" t="s">
        <v>16654</v>
      </c>
      <c r="G13899">
        <v>0.38331118443399997</v>
      </c>
    </row>
    <row r="13900" spans="1:7" x14ac:dyDescent="0.2">
      <c r="A13900" t="str">
        <f t="shared" si="1163"/>
        <v>RRM2</v>
      </c>
      <c r="B13900" t="s">
        <v>161</v>
      </c>
      <c r="C13900">
        <v>10263056</v>
      </c>
      <c r="D13900" t="s">
        <v>8</v>
      </c>
      <c r="E13900">
        <v>25</v>
      </c>
      <c r="F13900" t="s">
        <v>16655</v>
      </c>
      <c r="G13900">
        <v>0.157332704396</v>
      </c>
    </row>
    <row r="13901" spans="1:7" x14ac:dyDescent="0.2">
      <c r="A13901" t="str">
        <f t="shared" si="1163"/>
        <v>RRM2</v>
      </c>
      <c r="B13901" t="s">
        <v>161</v>
      </c>
      <c r="C13901">
        <v>10263156</v>
      </c>
      <c r="D13901" t="s">
        <v>8</v>
      </c>
      <c r="E13901">
        <v>24</v>
      </c>
      <c r="F13901" t="s">
        <v>16656</v>
      </c>
      <c r="G13901">
        <v>1.9582460402099999E-2</v>
      </c>
    </row>
    <row r="13902" spans="1:7" x14ac:dyDescent="0.2">
      <c r="A13902" t="str">
        <f t="shared" si="1163"/>
        <v>RRM2</v>
      </c>
      <c r="B13902" t="s">
        <v>161</v>
      </c>
      <c r="C13902">
        <v>10262953</v>
      </c>
      <c r="D13902" t="s">
        <v>3</v>
      </c>
      <c r="E13902">
        <v>24</v>
      </c>
      <c r="F13902" t="s">
        <v>16657</v>
      </c>
      <c r="G13902">
        <v>0.34177929915799998</v>
      </c>
    </row>
    <row r="13903" spans="1:7" x14ac:dyDescent="0.2">
      <c r="A13903" t="str">
        <f t="shared" ref="A13903:A13912" si="1164">"RRN3"</f>
        <v>RRN3</v>
      </c>
      <c r="B13903" t="s">
        <v>273</v>
      </c>
      <c r="C13903">
        <v>15187967</v>
      </c>
      <c r="D13903" t="s">
        <v>3</v>
      </c>
      <c r="E13903">
        <v>24</v>
      </c>
      <c r="F13903" t="s">
        <v>16658</v>
      </c>
      <c r="G13903">
        <v>7.8853201576099992E-3</v>
      </c>
    </row>
    <row r="13904" spans="1:7" x14ac:dyDescent="0.2">
      <c r="A13904" t="str">
        <f t="shared" si="1164"/>
        <v>RRN3</v>
      </c>
      <c r="B13904" t="s">
        <v>273</v>
      </c>
      <c r="C13904">
        <v>15188213</v>
      </c>
      <c r="D13904" t="s">
        <v>8</v>
      </c>
      <c r="E13904">
        <v>24</v>
      </c>
      <c r="F13904" t="s">
        <v>16659</v>
      </c>
      <c r="G13904">
        <v>4.2069343181899997E-2</v>
      </c>
    </row>
    <row r="13905" spans="1:7" x14ac:dyDescent="0.2">
      <c r="A13905" t="str">
        <f t="shared" si="1164"/>
        <v>RRN3</v>
      </c>
      <c r="B13905" t="s">
        <v>273</v>
      </c>
      <c r="C13905">
        <v>15188037</v>
      </c>
      <c r="D13905" t="s">
        <v>8</v>
      </c>
      <c r="E13905">
        <v>25</v>
      </c>
      <c r="F13905" t="s">
        <v>16660</v>
      </c>
      <c r="G13905">
        <v>1.6107530261500001E-2</v>
      </c>
    </row>
    <row r="13906" spans="1:7" x14ac:dyDescent="0.2">
      <c r="A13906" t="str">
        <f t="shared" si="1164"/>
        <v>RRN3</v>
      </c>
      <c r="B13906" t="s">
        <v>273</v>
      </c>
      <c r="C13906">
        <v>15188017</v>
      </c>
      <c r="D13906" t="s">
        <v>3</v>
      </c>
      <c r="E13906">
        <v>28</v>
      </c>
      <c r="F13906" t="s">
        <v>16661</v>
      </c>
      <c r="G13906">
        <v>5.60049233957E-3</v>
      </c>
    </row>
    <row r="13907" spans="1:7" x14ac:dyDescent="0.2">
      <c r="A13907" t="str">
        <f t="shared" si="1164"/>
        <v>RRN3</v>
      </c>
      <c r="B13907" t="s">
        <v>273</v>
      </c>
      <c r="C13907">
        <v>15187949</v>
      </c>
      <c r="D13907" t="s">
        <v>3</v>
      </c>
      <c r="E13907">
        <v>26</v>
      </c>
      <c r="F13907" t="s">
        <v>16662</v>
      </c>
      <c r="G13907">
        <v>1.3067060449700001</v>
      </c>
    </row>
    <row r="13908" spans="1:7" x14ac:dyDescent="0.2">
      <c r="A13908" t="str">
        <f t="shared" si="1164"/>
        <v>RRN3</v>
      </c>
      <c r="B13908" t="s">
        <v>273</v>
      </c>
      <c r="C13908">
        <v>15187982</v>
      </c>
      <c r="D13908" t="s">
        <v>8</v>
      </c>
      <c r="E13908">
        <v>25</v>
      </c>
      <c r="F13908" t="s">
        <v>16663</v>
      </c>
      <c r="G13908">
        <v>4.7285091431499997E-2</v>
      </c>
    </row>
    <row r="13909" spans="1:7" x14ac:dyDescent="0.2">
      <c r="A13909" t="str">
        <f t="shared" si="1164"/>
        <v>RRN3</v>
      </c>
      <c r="B13909" t="s">
        <v>273</v>
      </c>
      <c r="C13909">
        <v>15187905</v>
      </c>
      <c r="D13909" t="s">
        <v>3</v>
      </c>
      <c r="E13909">
        <v>22</v>
      </c>
      <c r="F13909" t="s">
        <v>16664</v>
      </c>
      <c r="G13909">
        <v>2.3811176937500001E-2</v>
      </c>
    </row>
    <row r="13910" spans="1:7" x14ac:dyDescent="0.2">
      <c r="A13910" t="str">
        <f t="shared" si="1164"/>
        <v>RRN3</v>
      </c>
      <c r="B13910" t="s">
        <v>273</v>
      </c>
      <c r="C13910">
        <v>15187878</v>
      </c>
      <c r="D13910" t="s">
        <v>3</v>
      </c>
      <c r="E13910">
        <v>22</v>
      </c>
      <c r="F13910" t="s">
        <v>16665</v>
      </c>
      <c r="G13910">
        <v>1.06656589899</v>
      </c>
    </row>
    <row r="13911" spans="1:7" x14ac:dyDescent="0.2">
      <c r="A13911" t="str">
        <f t="shared" si="1164"/>
        <v>RRN3</v>
      </c>
      <c r="B13911" t="s">
        <v>273</v>
      </c>
      <c r="C13911">
        <v>15187939</v>
      </c>
      <c r="D13911" t="s">
        <v>3</v>
      </c>
      <c r="E13911">
        <v>25</v>
      </c>
      <c r="F13911" t="s">
        <v>16666</v>
      </c>
      <c r="G13911">
        <v>0.62672805603899995</v>
      </c>
    </row>
    <row r="13912" spans="1:7" x14ac:dyDescent="0.2">
      <c r="A13912" t="str">
        <f t="shared" si="1164"/>
        <v>RRN3</v>
      </c>
      <c r="B13912" t="s">
        <v>273</v>
      </c>
      <c r="C13912">
        <v>15188184</v>
      </c>
      <c r="D13912" t="s">
        <v>3</v>
      </c>
      <c r="E13912">
        <v>24</v>
      </c>
      <c r="F13912" t="s">
        <v>16667</v>
      </c>
      <c r="G13912">
        <v>3.7506686571200001E-2</v>
      </c>
    </row>
    <row r="13913" spans="1:7" x14ac:dyDescent="0.2">
      <c r="A13913" t="str">
        <f t="shared" ref="A13913:A13922" si="1165">"RRP12"</f>
        <v>RRP12</v>
      </c>
      <c r="B13913" t="s">
        <v>372</v>
      </c>
      <c r="C13913">
        <v>99161065</v>
      </c>
      <c r="D13913" t="s">
        <v>8</v>
      </c>
      <c r="E13913">
        <v>24</v>
      </c>
      <c r="F13913" t="s">
        <v>16668</v>
      </c>
      <c r="G13913">
        <v>0.56640763650299997</v>
      </c>
    </row>
    <row r="13914" spans="1:7" x14ac:dyDescent="0.2">
      <c r="A13914" t="str">
        <f t="shared" si="1165"/>
        <v>RRP12</v>
      </c>
      <c r="B13914" t="s">
        <v>372</v>
      </c>
      <c r="C13914">
        <v>99161035</v>
      </c>
      <c r="D13914" t="s">
        <v>8</v>
      </c>
      <c r="E13914">
        <v>24</v>
      </c>
      <c r="F13914" t="s">
        <v>16669</v>
      </c>
      <c r="G13914">
        <v>0.12555713969499999</v>
      </c>
    </row>
    <row r="13915" spans="1:7" x14ac:dyDescent="0.2">
      <c r="A13915" t="str">
        <f t="shared" si="1165"/>
        <v>RRP12</v>
      </c>
      <c r="B13915" t="s">
        <v>372</v>
      </c>
      <c r="C13915">
        <v>99161003</v>
      </c>
      <c r="D13915" t="s">
        <v>8</v>
      </c>
      <c r="E13915">
        <v>23</v>
      </c>
      <c r="F13915" t="s">
        <v>16670</v>
      </c>
      <c r="G13915">
        <v>0.23270897483200001</v>
      </c>
    </row>
    <row r="13916" spans="1:7" x14ac:dyDescent="0.2">
      <c r="A13916" t="str">
        <f t="shared" si="1165"/>
        <v>RRP12</v>
      </c>
      <c r="B13916" t="s">
        <v>372</v>
      </c>
      <c r="C13916">
        <v>99160877</v>
      </c>
      <c r="D13916" t="s">
        <v>8</v>
      </c>
      <c r="E13916">
        <v>23</v>
      </c>
      <c r="F13916" t="s">
        <v>16671</v>
      </c>
      <c r="G13916">
        <v>0.15586950657199999</v>
      </c>
    </row>
    <row r="13917" spans="1:7" x14ac:dyDescent="0.2">
      <c r="A13917" t="str">
        <f t="shared" si="1165"/>
        <v>RRP12</v>
      </c>
      <c r="B13917" t="s">
        <v>372</v>
      </c>
      <c r="C13917">
        <v>99161031</v>
      </c>
      <c r="D13917" t="s">
        <v>3</v>
      </c>
      <c r="E13917">
        <v>22</v>
      </c>
      <c r="F13917" t="s">
        <v>16672</v>
      </c>
      <c r="G13917">
        <v>1.14306662361</v>
      </c>
    </row>
    <row r="13918" spans="1:7" x14ac:dyDescent="0.2">
      <c r="A13918" t="str">
        <f t="shared" si="1165"/>
        <v>RRP12</v>
      </c>
      <c r="B13918" t="s">
        <v>372</v>
      </c>
      <c r="C13918">
        <v>99160975</v>
      </c>
      <c r="D13918" t="s">
        <v>3</v>
      </c>
      <c r="E13918">
        <v>24</v>
      </c>
      <c r="F13918" t="s">
        <v>16673</v>
      </c>
      <c r="G13918">
        <v>2.36001560853E-2</v>
      </c>
    </row>
    <row r="13919" spans="1:7" x14ac:dyDescent="0.2">
      <c r="A13919" t="str">
        <f t="shared" si="1165"/>
        <v>RRP12</v>
      </c>
      <c r="B13919" t="s">
        <v>372</v>
      </c>
      <c r="C13919">
        <v>99160934</v>
      </c>
      <c r="D13919" t="s">
        <v>3</v>
      </c>
      <c r="E13919">
        <v>24</v>
      </c>
      <c r="F13919" t="s">
        <v>16674</v>
      </c>
      <c r="G13919">
        <v>-1.7549637336199998E-2</v>
      </c>
    </row>
    <row r="13920" spans="1:7" x14ac:dyDescent="0.2">
      <c r="A13920" t="str">
        <f t="shared" si="1165"/>
        <v>RRP12</v>
      </c>
      <c r="B13920" t="s">
        <v>372</v>
      </c>
      <c r="C13920">
        <v>99160882</v>
      </c>
      <c r="D13920" t="s">
        <v>3</v>
      </c>
      <c r="E13920">
        <v>22</v>
      </c>
      <c r="F13920" t="s">
        <v>16675</v>
      </c>
      <c r="G13920">
        <v>0.82597064448599999</v>
      </c>
    </row>
    <row r="13921" spans="1:7" x14ac:dyDescent="0.2">
      <c r="A13921" t="str">
        <f t="shared" si="1165"/>
        <v>RRP12</v>
      </c>
      <c r="B13921" t="s">
        <v>372</v>
      </c>
      <c r="C13921">
        <v>99160848</v>
      </c>
      <c r="D13921" t="s">
        <v>3</v>
      </c>
      <c r="E13921">
        <v>22</v>
      </c>
      <c r="F13921" t="s">
        <v>16676</v>
      </c>
      <c r="G13921">
        <v>4.4939805952900001E-2</v>
      </c>
    </row>
    <row r="13922" spans="1:7" x14ac:dyDescent="0.2">
      <c r="A13922" t="str">
        <f t="shared" si="1165"/>
        <v>RRP12</v>
      </c>
      <c r="B13922" t="s">
        <v>372</v>
      </c>
      <c r="C13922">
        <v>99161057</v>
      </c>
      <c r="D13922" t="s">
        <v>3</v>
      </c>
      <c r="E13922">
        <v>22</v>
      </c>
      <c r="F13922" t="s">
        <v>16677</v>
      </c>
      <c r="G13922">
        <v>1.0309627319000001</v>
      </c>
    </row>
    <row r="13923" spans="1:7" x14ac:dyDescent="0.2">
      <c r="A13923" t="str">
        <f t="shared" ref="A13923:A13932" si="1166">"RRP9"</f>
        <v>RRP9</v>
      </c>
      <c r="B13923" t="s">
        <v>114</v>
      </c>
      <c r="C13923">
        <v>51975843</v>
      </c>
      <c r="D13923" t="s">
        <v>3</v>
      </c>
      <c r="E13923">
        <v>22</v>
      </c>
      <c r="F13923" t="s">
        <v>16678</v>
      </c>
      <c r="G13923">
        <v>0.43383817087900001</v>
      </c>
    </row>
    <row r="13924" spans="1:7" x14ac:dyDescent="0.2">
      <c r="A13924" t="str">
        <f t="shared" si="1166"/>
        <v>RRP9</v>
      </c>
      <c r="B13924" t="s">
        <v>114</v>
      </c>
      <c r="C13924">
        <v>51975729</v>
      </c>
      <c r="D13924" t="s">
        <v>3</v>
      </c>
      <c r="E13924">
        <v>24</v>
      </c>
      <c r="F13924" t="s">
        <v>16679</v>
      </c>
      <c r="G13924">
        <v>1.0291018109900001</v>
      </c>
    </row>
    <row r="13925" spans="1:7" x14ac:dyDescent="0.2">
      <c r="A13925" t="str">
        <f t="shared" si="1166"/>
        <v>RRP9</v>
      </c>
      <c r="B13925" t="s">
        <v>114</v>
      </c>
      <c r="C13925">
        <v>51975867</v>
      </c>
      <c r="D13925" t="s">
        <v>3</v>
      </c>
      <c r="E13925">
        <v>23</v>
      </c>
      <c r="F13925" t="s">
        <v>16680</v>
      </c>
      <c r="G13925">
        <v>1.2461270719999999</v>
      </c>
    </row>
    <row r="13926" spans="1:7" x14ac:dyDescent="0.2">
      <c r="A13926" t="str">
        <f t="shared" si="1166"/>
        <v>RRP9</v>
      </c>
      <c r="B13926" t="s">
        <v>114</v>
      </c>
      <c r="C13926">
        <v>51975829</v>
      </c>
      <c r="D13926" t="s">
        <v>3</v>
      </c>
      <c r="E13926">
        <v>24</v>
      </c>
      <c r="F13926" t="s">
        <v>16681</v>
      </c>
      <c r="G13926">
        <v>-2.7643688683899999E-2</v>
      </c>
    </row>
    <row r="13927" spans="1:7" x14ac:dyDescent="0.2">
      <c r="A13927" t="str">
        <f t="shared" si="1166"/>
        <v>RRP9</v>
      </c>
      <c r="B13927" t="s">
        <v>114</v>
      </c>
      <c r="C13927">
        <v>51975688</v>
      </c>
      <c r="D13927" t="s">
        <v>8</v>
      </c>
      <c r="E13927">
        <v>24</v>
      </c>
      <c r="F13927" t="s">
        <v>16682</v>
      </c>
      <c r="G13927">
        <v>0.23755888225499999</v>
      </c>
    </row>
    <row r="13928" spans="1:7" x14ac:dyDescent="0.2">
      <c r="A13928" t="str">
        <f t="shared" si="1166"/>
        <v>RRP9</v>
      </c>
      <c r="B13928" t="s">
        <v>114</v>
      </c>
      <c r="C13928">
        <v>51975726</v>
      </c>
      <c r="D13928" t="s">
        <v>8</v>
      </c>
      <c r="E13928">
        <v>24</v>
      </c>
      <c r="F13928" t="s">
        <v>16683</v>
      </c>
      <c r="G13928">
        <v>7.5683760217400003E-2</v>
      </c>
    </row>
    <row r="13929" spans="1:7" x14ac:dyDescent="0.2">
      <c r="A13929" t="str">
        <f t="shared" si="1166"/>
        <v>RRP9</v>
      </c>
      <c r="B13929" t="s">
        <v>114</v>
      </c>
      <c r="C13929">
        <v>51975762</v>
      </c>
      <c r="D13929" t="s">
        <v>8</v>
      </c>
      <c r="E13929">
        <v>24</v>
      </c>
      <c r="F13929" t="s">
        <v>16684</v>
      </c>
      <c r="G13929">
        <v>-4.4436015055399999E-2</v>
      </c>
    </row>
    <row r="13930" spans="1:7" x14ac:dyDescent="0.2">
      <c r="A13930" t="str">
        <f t="shared" si="1166"/>
        <v>RRP9</v>
      </c>
      <c r="B13930" t="s">
        <v>114</v>
      </c>
      <c r="C13930">
        <v>51975925</v>
      </c>
      <c r="D13930" t="s">
        <v>8</v>
      </c>
      <c r="E13930">
        <v>24</v>
      </c>
      <c r="F13930" t="s">
        <v>16685</v>
      </c>
      <c r="G13930">
        <v>0.72477111701300001</v>
      </c>
    </row>
    <row r="13931" spans="1:7" x14ac:dyDescent="0.2">
      <c r="A13931" t="str">
        <f t="shared" si="1166"/>
        <v>RRP9</v>
      </c>
      <c r="B13931" t="s">
        <v>114</v>
      </c>
      <c r="C13931">
        <v>51975998</v>
      </c>
      <c r="D13931" t="s">
        <v>8</v>
      </c>
      <c r="E13931">
        <v>24</v>
      </c>
      <c r="F13931" t="s">
        <v>16686</v>
      </c>
      <c r="G13931">
        <v>-1.81308706756E-3</v>
      </c>
    </row>
    <row r="13932" spans="1:7" x14ac:dyDescent="0.2">
      <c r="A13932" t="str">
        <f t="shared" si="1166"/>
        <v>RRP9</v>
      </c>
      <c r="B13932" t="s">
        <v>114</v>
      </c>
      <c r="C13932">
        <v>51975966</v>
      </c>
      <c r="D13932" t="s">
        <v>3</v>
      </c>
      <c r="E13932">
        <v>22</v>
      </c>
      <c r="F13932" t="s">
        <v>16687</v>
      </c>
      <c r="G13932">
        <v>0.44018121706399999</v>
      </c>
    </row>
    <row r="13933" spans="1:7" x14ac:dyDescent="0.2">
      <c r="A13933" t="str">
        <f t="shared" ref="A13933:A13942" si="1167">"RRS1"</f>
        <v>RRS1</v>
      </c>
      <c r="B13933" t="s">
        <v>1491</v>
      </c>
      <c r="C13933">
        <v>67341540</v>
      </c>
      <c r="D13933" t="s">
        <v>8</v>
      </c>
      <c r="E13933">
        <v>24</v>
      </c>
      <c r="F13933" t="s">
        <v>16688</v>
      </c>
      <c r="G13933">
        <v>6.9943319820800001E-2</v>
      </c>
    </row>
    <row r="13934" spans="1:7" x14ac:dyDescent="0.2">
      <c r="A13934" t="str">
        <f t="shared" si="1167"/>
        <v>RRS1</v>
      </c>
      <c r="B13934" t="s">
        <v>1491</v>
      </c>
      <c r="C13934">
        <v>67341486</v>
      </c>
      <c r="D13934" t="s">
        <v>8</v>
      </c>
      <c r="E13934">
        <v>23</v>
      </c>
      <c r="F13934" t="s">
        <v>16689</v>
      </c>
      <c r="G13934">
        <v>0.58777502923900005</v>
      </c>
    </row>
    <row r="13935" spans="1:7" x14ac:dyDescent="0.2">
      <c r="A13935" t="str">
        <f t="shared" si="1167"/>
        <v>RRS1</v>
      </c>
      <c r="B13935" t="s">
        <v>1491</v>
      </c>
      <c r="C13935">
        <v>67341302</v>
      </c>
      <c r="D13935" t="s">
        <v>8</v>
      </c>
      <c r="E13935">
        <v>21</v>
      </c>
      <c r="F13935" t="s">
        <v>16690</v>
      </c>
      <c r="G13935">
        <v>0.49822510235599998</v>
      </c>
    </row>
    <row r="13936" spans="1:7" x14ac:dyDescent="0.2">
      <c r="A13936" t="str">
        <f t="shared" si="1167"/>
        <v>RRS1</v>
      </c>
      <c r="B13936" t="s">
        <v>1491</v>
      </c>
      <c r="C13936">
        <v>67341475</v>
      </c>
      <c r="D13936" t="s">
        <v>8</v>
      </c>
      <c r="E13936">
        <v>24</v>
      </c>
      <c r="F13936" t="s">
        <v>16691</v>
      </c>
      <c r="G13936">
        <v>0.94625456094799998</v>
      </c>
    </row>
    <row r="13937" spans="1:7" x14ac:dyDescent="0.2">
      <c r="A13937" t="str">
        <f t="shared" si="1167"/>
        <v>RRS1</v>
      </c>
      <c r="B13937" t="s">
        <v>1491</v>
      </c>
      <c r="C13937">
        <v>67341523</v>
      </c>
      <c r="D13937" t="s">
        <v>3</v>
      </c>
      <c r="E13937">
        <v>24</v>
      </c>
      <c r="F13937" t="s">
        <v>16692</v>
      </c>
      <c r="G13937">
        <v>0.69103775246700005</v>
      </c>
    </row>
    <row r="13938" spans="1:7" x14ac:dyDescent="0.2">
      <c r="A13938" t="str">
        <f t="shared" si="1167"/>
        <v>RRS1</v>
      </c>
      <c r="B13938" t="s">
        <v>1491</v>
      </c>
      <c r="C13938">
        <v>67341502</v>
      </c>
      <c r="D13938" t="s">
        <v>3</v>
      </c>
      <c r="E13938">
        <v>22</v>
      </c>
      <c r="F13938" t="s">
        <v>16693</v>
      </c>
      <c r="G13938">
        <v>0.94099119057900005</v>
      </c>
    </row>
    <row r="13939" spans="1:7" x14ac:dyDescent="0.2">
      <c r="A13939" t="str">
        <f t="shared" si="1167"/>
        <v>RRS1</v>
      </c>
      <c r="B13939" t="s">
        <v>1491</v>
      </c>
      <c r="C13939">
        <v>67341337</v>
      </c>
      <c r="D13939" t="s">
        <v>3</v>
      </c>
      <c r="E13939">
        <v>22</v>
      </c>
      <c r="F13939" t="s">
        <v>16694</v>
      </c>
      <c r="G13939">
        <v>0.527809211552</v>
      </c>
    </row>
    <row r="13940" spans="1:7" x14ac:dyDescent="0.2">
      <c r="A13940" t="str">
        <f t="shared" si="1167"/>
        <v>RRS1</v>
      </c>
      <c r="B13940" t="s">
        <v>1491</v>
      </c>
      <c r="C13940">
        <v>67341253</v>
      </c>
      <c r="D13940" t="s">
        <v>3</v>
      </c>
      <c r="E13940">
        <v>22</v>
      </c>
      <c r="F13940" t="s">
        <v>16695</v>
      </c>
      <c r="G13940">
        <v>0.86262849133800001</v>
      </c>
    </row>
    <row r="13941" spans="1:7" x14ac:dyDescent="0.2">
      <c r="A13941" t="str">
        <f t="shared" si="1167"/>
        <v>RRS1</v>
      </c>
      <c r="B13941" t="s">
        <v>1491</v>
      </c>
      <c r="C13941">
        <v>67341283</v>
      </c>
      <c r="D13941" t="s">
        <v>8</v>
      </c>
      <c r="E13941">
        <v>24</v>
      </c>
      <c r="F13941" t="s">
        <v>16696</v>
      </c>
      <c r="G13941">
        <v>7.0639279881300004E-2</v>
      </c>
    </row>
    <row r="13942" spans="1:7" x14ac:dyDescent="0.2">
      <c r="A13942" t="str">
        <f t="shared" si="1167"/>
        <v>RRS1</v>
      </c>
      <c r="B13942" t="s">
        <v>1491</v>
      </c>
      <c r="C13942">
        <v>67341353</v>
      </c>
      <c r="D13942" t="s">
        <v>3</v>
      </c>
      <c r="E13942">
        <v>23</v>
      </c>
      <c r="F13942" t="s">
        <v>16697</v>
      </c>
      <c r="G13942">
        <v>1.1127542484699999</v>
      </c>
    </row>
    <row r="13943" spans="1:7" x14ac:dyDescent="0.2">
      <c r="A13943" t="str">
        <f t="shared" ref="A13943:A13952" si="1168">"RSG1"</f>
        <v>RSG1</v>
      </c>
      <c r="B13943" t="s">
        <v>35</v>
      </c>
      <c r="C13943">
        <v>16563656</v>
      </c>
      <c r="D13943" t="s">
        <v>3</v>
      </c>
      <c r="E13943">
        <v>24</v>
      </c>
      <c r="F13943" t="s">
        <v>16698</v>
      </c>
      <c r="G13943">
        <v>1.15705889718E-2</v>
      </c>
    </row>
    <row r="13944" spans="1:7" x14ac:dyDescent="0.2">
      <c r="A13944" t="str">
        <f t="shared" si="1168"/>
        <v>RSG1</v>
      </c>
      <c r="B13944" t="s">
        <v>35</v>
      </c>
      <c r="C13944">
        <v>16563687</v>
      </c>
      <c r="D13944" t="s">
        <v>8</v>
      </c>
      <c r="E13944">
        <v>24</v>
      </c>
      <c r="F13944" t="s">
        <v>16699</v>
      </c>
      <c r="G13944">
        <v>5.1018303294599998E-2</v>
      </c>
    </row>
    <row r="13945" spans="1:7" x14ac:dyDescent="0.2">
      <c r="A13945" t="str">
        <f t="shared" si="1168"/>
        <v>RSG1</v>
      </c>
      <c r="B13945" t="s">
        <v>35</v>
      </c>
      <c r="C13945">
        <v>16563360</v>
      </c>
      <c r="D13945" t="s">
        <v>3</v>
      </c>
      <c r="E13945">
        <v>24</v>
      </c>
      <c r="F13945" t="s">
        <v>16700</v>
      </c>
      <c r="G13945">
        <v>4.3806702626799997E-2</v>
      </c>
    </row>
    <row r="13946" spans="1:7" x14ac:dyDescent="0.2">
      <c r="A13946" t="str">
        <f t="shared" si="1168"/>
        <v>RSG1</v>
      </c>
      <c r="B13946" t="s">
        <v>35</v>
      </c>
      <c r="C13946">
        <v>16563383</v>
      </c>
      <c r="D13946" t="s">
        <v>3</v>
      </c>
      <c r="E13946">
        <v>24</v>
      </c>
      <c r="F13946" t="s">
        <v>16701</v>
      </c>
      <c r="G13946">
        <v>0.49487117467300001</v>
      </c>
    </row>
    <row r="13947" spans="1:7" x14ac:dyDescent="0.2">
      <c r="A13947" t="str">
        <f t="shared" si="1168"/>
        <v>RSG1</v>
      </c>
      <c r="B13947" t="s">
        <v>35</v>
      </c>
      <c r="C13947">
        <v>16563433</v>
      </c>
      <c r="D13947" t="s">
        <v>3</v>
      </c>
      <c r="E13947">
        <v>22</v>
      </c>
      <c r="F13947" t="s">
        <v>16702</v>
      </c>
      <c r="G13947">
        <v>0.78428124961000001</v>
      </c>
    </row>
    <row r="13948" spans="1:7" x14ac:dyDescent="0.2">
      <c r="A13948" t="str">
        <f t="shared" si="1168"/>
        <v>RSG1</v>
      </c>
      <c r="B13948" t="s">
        <v>35</v>
      </c>
      <c r="C13948">
        <v>16563463</v>
      </c>
      <c r="D13948" t="s">
        <v>3</v>
      </c>
      <c r="E13948">
        <v>24</v>
      </c>
      <c r="F13948" t="s">
        <v>16703</v>
      </c>
      <c r="G13948">
        <v>6.1775143775700002E-2</v>
      </c>
    </row>
    <row r="13949" spans="1:7" x14ac:dyDescent="0.2">
      <c r="A13949" t="str">
        <f t="shared" si="1168"/>
        <v>RSG1</v>
      </c>
      <c r="B13949" t="s">
        <v>35</v>
      </c>
      <c r="C13949">
        <v>16563471</v>
      </c>
      <c r="D13949" t="s">
        <v>3</v>
      </c>
      <c r="E13949">
        <v>24</v>
      </c>
      <c r="F13949" t="s">
        <v>16704</v>
      </c>
      <c r="G13949">
        <v>-2.2643073007000001E-2</v>
      </c>
    </row>
    <row r="13950" spans="1:7" x14ac:dyDescent="0.2">
      <c r="A13950" t="str">
        <f t="shared" si="1168"/>
        <v>RSG1</v>
      </c>
      <c r="B13950" t="s">
        <v>35</v>
      </c>
      <c r="C13950">
        <v>16563516</v>
      </c>
      <c r="D13950" t="s">
        <v>3</v>
      </c>
      <c r="E13950">
        <v>24</v>
      </c>
      <c r="F13950" t="s">
        <v>16705</v>
      </c>
      <c r="G13950">
        <v>1.44485065011</v>
      </c>
    </row>
    <row r="13951" spans="1:7" x14ac:dyDescent="0.2">
      <c r="A13951" t="str">
        <f t="shared" si="1168"/>
        <v>RSG1</v>
      </c>
      <c r="B13951" t="s">
        <v>35</v>
      </c>
      <c r="C13951">
        <v>16563646</v>
      </c>
      <c r="D13951" t="s">
        <v>3</v>
      </c>
      <c r="E13951">
        <v>24</v>
      </c>
      <c r="F13951" t="s">
        <v>16706</v>
      </c>
      <c r="G13951">
        <v>9.2359098047800001E-2</v>
      </c>
    </row>
    <row r="13952" spans="1:7" x14ac:dyDescent="0.2">
      <c r="A13952" t="str">
        <f t="shared" si="1168"/>
        <v>RSG1</v>
      </c>
      <c r="B13952" t="s">
        <v>35</v>
      </c>
      <c r="C13952">
        <v>16563631</v>
      </c>
      <c r="D13952" t="s">
        <v>3</v>
      </c>
      <c r="E13952">
        <v>23</v>
      </c>
      <c r="F13952" t="s">
        <v>16707</v>
      </c>
      <c r="G13952">
        <v>0.77086810027899999</v>
      </c>
    </row>
    <row r="13953" spans="1:7" x14ac:dyDescent="0.2">
      <c r="A13953" t="str">
        <f t="shared" ref="A13953:A13962" si="1169">"RSL1D1"</f>
        <v>RSL1D1</v>
      </c>
      <c r="B13953" t="s">
        <v>273</v>
      </c>
      <c r="C13953">
        <v>11945173</v>
      </c>
      <c r="D13953" t="s">
        <v>3</v>
      </c>
      <c r="E13953">
        <v>24</v>
      </c>
      <c r="F13953" t="s">
        <v>16708</v>
      </c>
      <c r="G13953">
        <v>0.13255628468200001</v>
      </c>
    </row>
    <row r="13954" spans="1:7" x14ac:dyDescent="0.2">
      <c r="A13954" t="str">
        <f t="shared" si="1169"/>
        <v>RSL1D1</v>
      </c>
      <c r="B13954" t="s">
        <v>273</v>
      </c>
      <c r="C13954">
        <v>11945458</v>
      </c>
      <c r="D13954" t="s">
        <v>8</v>
      </c>
      <c r="E13954">
        <v>24</v>
      </c>
      <c r="F13954" t="s">
        <v>16709</v>
      </c>
      <c r="G13954">
        <v>-5.3600876395199998E-3</v>
      </c>
    </row>
    <row r="13955" spans="1:7" x14ac:dyDescent="0.2">
      <c r="A13955" t="str">
        <f t="shared" si="1169"/>
        <v>RSL1D1</v>
      </c>
      <c r="B13955" t="s">
        <v>273</v>
      </c>
      <c r="C13955">
        <v>11945444</v>
      </c>
      <c r="D13955" t="s">
        <v>8</v>
      </c>
      <c r="E13955">
        <v>24</v>
      </c>
      <c r="F13955" t="s">
        <v>16710</v>
      </c>
      <c r="G13955">
        <v>-1.3970201546E-2</v>
      </c>
    </row>
    <row r="13956" spans="1:7" x14ac:dyDescent="0.2">
      <c r="A13956" t="str">
        <f t="shared" si="1169"/>
        <v>RSL1D1</v>
      </c>
      <c r="B13956" t="s">
        <v>273</v>
      </c>
      <c r="C13956">
        <v>11945414</v>
      </c>
      <c r="D13956" t="s">
        <v>8</v>
      </c>
      <c r="E13956">
        <v>24</v>
      </c>
      <c r="F13956" t="s">
        <v>16711</v>
      </c>
      <c r="G13956">
        <v>2.34166997356E-2</v>
      </c>
    </row>
    <row r="13957" spans="1:7" x14ac:dyDescent="0.2">
      <c r="A13957" t="str">
        <f t="shared" si="1169"/>
        <v>RSL1D1</v>
      </c>
      <c r="B13957" t="s">
        <v>273</v>
      </c>
      <c r="C13957">
        <v>11945191</v>
      </c>
      <c r="D13957" t="s">
        <v>8</v>
      </c>
      <c r="E13957">
        <v>24</v>
      </c>
      <c r="F13957" t="s">
        <v>16712</v>
      </c>
      <c r="G13957">
        <v>0.24049355218599999</v>
      </c>
    </row>
    <row r="13958" spans="1:7" x14ac:dyDescent="0.2">
      <c r="A13958" t="str">
        <f t="shared" si="1169"/>
        <v>RSL1D1</v>
      </c>
      <c r="B13958" t="s">
        <v>273</v>
      </c>
      <c r="C13958">
        <v>11945263</v>
      </c>
      <c r="D13958" t="s">
        <v>3</v>
      </c>
      <c r="E13958">
        <v>24</v>
      </c>
      <c r="F13958" t="s">
        <v>16713</v>
      </c>
      <c r="G13958">
        <v>3.82474897809E-2</v>
      </c>
    </row>
    <row r="13959" spans="1:7" x14ac:dyDescent="0.2">
      <c r="A13959" t="str">
        <f t="shared" si="1169"/>
        <v>RSL1D1</v>
      </c>
      <c r="B13959" t="s">
        <v>273</v>
      </c>
      <c r="C13959">
        <v>11945256</v>
      </c>
      <c r="D13959" t="s">
        <v>3</v>
      </c>
      <c r="E13959">
        <v>24</v>
      </c>
      <c r="F13959" t="s">
        <v>16714</v>
      </c>
      <c r="G13959">
        <v>4.8122063547700003E-2</v>
      </c>
    </row>
    <row r="13960" spans="1:7" x14ac:dyDescent="0.2">
      <c r="A13960" t="str">
        <f t="shared" si="1169"/>
        <v>RSL1D1</v>
      </c>
      <c r="B13960" t="s">
        <v>273</v>
      </c>
      <c r="C13960">
        <v>11945208</v>
      </c>
      <c r="D13960" t="s">
        <v>3</v>
      </c>
      <c r="E13960">
        <v>22</v>
      </c>
      <c r="F13960" t="s">
        <v>16715</v>
      </c>
      <c r="G13960">
        <v>0.88502343249500004</v>
      </c>
    </row>
    <row r="13961" spans="1:7" x14ac:dyDescent="0.2">
      <c r="A13961" t="str">
        <f t="shared" si="1169"/>
        <v>RSL1D1</v>
      </c>
      <c r="B13961" t="s">
        <v>273</v>
      </c>
      <c r="C13961">
        <v>11945161</v>
      </c>
      <c r="D13961" t="s">
        <v>3</v>
      </c>
      <c r="E13961">
        <v>23</v>
      </c>
      <c r="F13961" t="s">
        <v>16716</v>
      </c>
      <c r="G13961">
        <v>1.5172040496999999</v>
      </c>
    </row>
    <row r="13962" spans="1:7" x14ac:dyDescent="0.2">
      <c r="A13962" t="str">
        <f t="shared" si="1169"/>
        <v>RSL1D1</v>
      </c>
      <c r="B13962" t="s">
        <v>273</v>
      </c>
      <c r="C13962">
        <v>11945201</v>
      </c>
      <c r="D13962" t="s">
        <v>3</v>
      </c>
      <c r="E13962">
        <v>24</v>
      </c>
      <c r="F13962" t="s">
        <v>16717</v>
      </c>
      <c r="G13962">
        <v>0.59777251780700003</v>
      </c>
    </row>
    <row r="13963" spans="1:7" x14ac:dyDescent="0.2">
      <c r="A13963" t="str">
        <f t="shared" ref="A13963:A13971" si="1170">"RTCB"</f>
        <v>RTCB</v>
      </c>
      <c r="B13963" t="s">
        <v>193</v>
      </c>
      <c r="C13963">
        <v>32808287</v>
      </c>
      <c r="D13963" t="s">
        <v>8</v>
      </c>
      <c r="E13963">
        <v>24</v>
      </c>
      <c r="F13963" t="s">
        <v>16718</v>
      </c>
      <c r="G13963">
        <v>0.84215294404700003</v>
      </c>
    </row>
    <row r="13964" spans="1:7" x14ac:dyDescent="0.2">
      <c r="A13964" t="str">
        <f t="shared" si="1170"/>
        <v>RTCB</v>
      </c>
      <c r="B13964" t="s">
        <v>193</v>
      </c>
      <c r="C13964">
        <v>32808040</v>
      </c>
      <c r="D13964" t="s">
        <v>3</v>
      </c>
      <c r="E13964">
        <v>23</v>
      </c>
      <c r="F13964" t="s">
        <v>16719</v>
      </c>
      <c r="G13964">
        <v>0.27124355411599999</v>
      </c>
    </row>
    <row r="13965" spans="1:7" x14ac:dyDescent="0.2">
      <c r="A13965" t="str">
        <f t="shared" si="1170"/>
        <v>RTCB</v>
      </c>
      <c r="B13965" t="s">
        <v>193</v>
      </c>
      <c r="C13965">
        <v>32808188</v>
      </c>
      <c r="D13965" t="s">
        <v>3</v>
      </c>
      <c r="E13965">
        <v>23</v>
      </c>
      <c r="F13965" t="s">
        <v>16720</v>
      </c>
      <c r="G13965">
        <v>1.1965676348000001</v>
      </c>
    </row>
    <row r="13966" spans="1:7" x14ac:dyDescent="0.2">
      <c r="A13966" t="str">
        <f t="shared" si="1170"/>
        <v>RTCB</v>
      </c>
      <c r="B13966" t="s">
        <v>193</v>
      </c>
      <c r="C13966">
        <v>32808194</v>
      </c>
      <c r="D13966" t="s">
        <v>3</v>
      </c>
      <c r="E13966">
        <v>24</v>
      </c>
      <c r="F13966" t="s">
        <v>16721</v>
      </c>
      <c r="G13966">
        <v>0.552716627899</v>
      </c>
    </row>
    <row r="13967" spans="1:7" x14ac:dyDescent="0.2">
      <c r="A13967" t="str">
        <f t="shared" si="1170"/>
        <v>RTCB</v>
      </c>
      <c r="B13967" t="s">
        <v>193</v>
      </c>
      <c r="C13967">
        <v>32808250</v>
      </c>
      <c r="D13967" t="s">
        <v>3</v>
      </c>
      <c r="E13967">
        <v>24</v>
      </c>
      <c r="F13967" t="s">
        <v>16722</v>
      </c>
      <c r="G13967">
        <v>-5.8121469182900003E-3</v>
      </c>
    </row>
    <row r="13968" spans="1:7" x14ac:dyDescent="0.2">
      <c r="A13968" t="str">
        <f t="shared" si="1170"/>
        <v>RTCB</v>
      </c>
      <c r="B13968" t="s">
        <v>193</v>
      </c>
      <c r="C13968">
        <v>32807990</v>
      </c>
      <c r="D13968" t="s">
        <v>8</v>
      </c>
      <c r="E13968">
        <v>24</v>
      </c>
      <c r="F13968" t="s">
        <v>16723</v>
      </c>
      <c r="G13968">
        <v>0.88229565329600002</v>
      </c>
    </row>
    <row r="13969" spans="1:7" x14ac:dyDescent="0.2">
      <c r="A13969" t="str">
        <f t="shared" si="1170"/>
        <v>RTCB</v>
      </c>
      <c r="B13969" t="s">
        <v>193</v>
      </c>
      <c r="C13969">
        <v>32808001</v>
      </c>
      <c r="D13969" t="s">
        <v>8</v>
      </c>
      <c r="E13969">
        <v>24</v>
      </c>
      <c r="F13969" t="s">
        <v>16724</v>
      </c>
      <c r="G13969">
        <v>1.500025049E-2</v>
      </c>
    </row>
    <row r="13970" spans="1:7" x14ac:dyDescent="0.2">
      <c r="A13970" t="str">
        <f t="shared" si="1170"/>
        <v>RTCB</v>
      </c>
      <c r="B13970" t="s">
        <v>193</v>
      </c>
      <c r="C13970">
        <v>32808019</v>
      </c>
      <c r="D13970" t="s">
        <v>8</v>
      </c>
      <c r="E13970">
        <v>24</v>
      </c>
      <c r="F13970" t="s">
        <v>16725</v>
      </c>
      <c r="G13970">
        <v>0.597062443823</v>
      </c>
    </row>
    <row r="13971" spans="1:7" x14ac:dyDescent="0.2">
      <c r="A13971" t="str">
        <f t="shared" si="1170"/>
        <v>RTCB</v>
      </c>
      <c r="B13971" t="s">
        <v>193</v>
      </c>
      <c r="C13971">
        <v>32808023</v>
      </c>
      <c r="D13971" t="s">
        <v>8</v>
      </c>
      <c r="E13971">
        <v>23</v>
      </c>
      <c r="F13971" t="s">
        <v>16726</v>
      </c>
      <c r="G13971">
        <v>0.92113671190000002</v>
      </c>
    </row>
    <row r="13972" spans="1:7" x14ac:dyDescent="0.2">
      <c r="A13972" t="str">
        <f t="shared" ref="A13972:A13981" si="1171">"RTF1"</f>
        <v>RTF1</v>
      </c>
      <c r="B13972" t="s">
        <v>514</v>
      </c>
      <c r="C13972">
        <v>41709453</v>
      </c>
      <c r="D13972" t="s">
        <v>3</v>
      </c>
      <c r="E13972">
        <v>22</v>
      </c>
      <c r="F13972" t="s">
        <v>16727</v>
      </c>
      <c r="G13972">
        <v>5.0089889382500001E-3</v>
      </c>
    </row>
    <row r="13973" spans="1:7" x14ac:dyDescent="0.2">
      <c r="A13973" t="str">
        <f t="shared" si="1171"/>
        <v>RTF1</v>
      </c>
      <c r="B13973" t="s">
        <v>514</v>
      </c>
      <c r="C13973">
        <v>41709281</v>
      </c>
      <c r="D13973" t="s">
        <v>8</v>
      </c>
      <c r="E13973">
        <v>24</v>
      </c>
      <c r="F13973" t="s">
        <v>16728</v>
      </c>
      <c r="G13973">
        <v>1.5258415979700001E-2</v>
      </c>
    </row>
    <row r="13974" spans="1:7" x14ac:dyDescent="0.2">
      <c r="A13974" t="str">
        <f t="shared" si="1171"/>
        <v>RTF1</v>
      </c>
      <c r="B13974" t="s">
        <v>514</v>
      </c>
      <c r="C13974">
        <v>41709324</v>
      </c>
      <c r="D13974" t="s">
        <v>3</v>
      </c>
      <c r="E13974">
        <v>24</v>
      </c>
      <c r="F13974" t="s">
        <v>16729</v>
      </c>
      <c r="G13974">
        <v>0.33978157696599998</v>
      </c>
    </row>
    <row r="13975" spans="1:7" x14ac:dyDescent="0.2">
      <c r="A13975" t="str">
        <f t="shared" si="1171"/>
        <v>RTF1</v>
      </c>
      <c r="B13975" t="s">
        <v>514</v>
      </c>
      <c r="C13975">
        <v>41709436</v>
      </c>
      <c r="D13975" t="s">
        <v>8</v>
      </c>
      <c r="E13975">
        <v>24</v>
      </c>
      <c r="F13975" t="s">
        <v>16730</v>
      </c>
      <c r="G13975">
        <v>4.2643208078100001E-2</v>
      </c>
    </row>
    <row r="13976" spans="1:7" x14ac:dyDescent="0.2">
      <c r="A13976" t="str">
        <f t="shared" si="1171"/>
        <v>RTF1</v>
      </c>
      <c r="B13976" t="s">
        <v>514</v>
      </c>
      <c r="C13976">
        <v>41709380</v>
      </c>
      <c r="D13976" t="s">
        <v>8</v>
      </c>
      <c r="E13976">
        <v>24</v>
      </c>
      <c r="F13976" t="s">
        <v>16731</v>
      </c>
      <c r="G13976">
        <v>0.73796284522699995</v>
      </c>
    </row>
    <row r="13977" spans="1:7" x14ac:dyDescent="0.2">
      <c r="A13977" t="str">
        <f t="shared" si="1171"/>
        <v>RTF1</v>
      </c>
      <c r="B13977" t="s">
        <v>514</v>
      </c>
      <c r="C13977">
        <v>41709562</v>
      </c>
      <c r="D13977" t="s">
        <v>8</v>
      </c>
      <c r="E13977">
        <v>23</v>
      </c>
      <c r="F13977" t="s">
        <v>16732</v>
      </c>
      <c r="G13977">
        <v>0.92848829167400004</v>
      </c>
    </row>
    <row r="13978" spans="1:7" x14ac:dyDescent="0.2">
      <c r="A13978" t="str">
        <f t="shared" si="1171"/>
        <v>RTF1</v>
      </c>
      <c r="B13978" t="s">
        <v>514</v>
      </c>
      <c r="C13978">
        <v>41709334</v>
      </c>
      <c r="D13978" t="s">
        <v>8</v>
      </c>
      <c r="E13978">
        <v>24</v>
      </c>
      <c r="F13978" t="s">
        <v>16733</v>
      </c>
      <c r="G13978">
        <v>0.247335988216</v>
      </c>
    </row>
    <row r="13979" spans="1:7" x14ac:dyDescent="0.2">
      <c r="A13979" t="str">
        <f t="shared" si="1171"/>
        <v>RTF1</v>
      </c>
      <c r="B13979" t="s">
        <v>514</v>
      </c>
      <c r="C13979">
        <v>41709511</v>
      </c>
      <c r="D13979" t="s">
        <v>8</v>
      </c>
      <c r="E13979">
        <v>24</v>
      </c>
      <c r="F13979" t="s">
        <v>16734</v>
      </c>
      <c r="G13979">
        <v>9.4636084635800005E-2</v>
      </c>
    </row>
    <row r="13980" spans="1:7" x14ac:dyDescent="0.2">
      <c r="A13980" t="str">
        <f t="shared" si="1171"/>
        <v>RTF1</v>
      </c>
      <c r="B13980" t="s">
        <v>514</v>
      </c>
      <c r="C13980">
        <v>41709553</v>
      </c>
      <c r="D13980" t="s">
        <v>8</v>
      </c>
      <c r="E13980">
        <v>24</v>
      </c>
      <c r="F13980" t="s">
        <v>16735</v>
      </c>
      <c r="G13980">
        <v>1.3335488631000001</v>
      </c>
    </row>
    <row r="13981" spans="1:7" x14ac:dyDescent="0.2">
      <c r="A13981" t="str">
        <f t="shared" si="1171"/>
        <v>RTF1</v>
      </c>
      <c r="B13981" t="s">
        <v>514</v>
      </c>
      <c r="C13981">
        <v>41709447</v>
      </c>
      <c r="D13981" t="s">
        <v>8</v>
      </c>
      <c r="E13981">
        <v>24</v>
      </c>
      <c r="F13981" t="s">
        <v>16736</v>
      </c>
      <c r="G13981">
        <v>0.117234096178</v>
      </c>
    </row>
    <row r="13982" spans="1:7" x14ac:dyDescent="0.2">
      <c r="A13982" t="str">
        <f t="shared" ref="A13982:A13991" si="1172">"RUVBL1"</f>
        <v>RUVBL1</v>
      </c>
      <c r="B13982" t="s">
        <v>114</v>
      </c>
      <c r="C13982">
        <v>127842425</v>
      </c>
      <c r="D13982" t="s">
        <v>3</v>
      </c>
      <c r="E13982">
        <v>23</v>
      </c>
      <c r="F13982" t="s">
        <v>16737</v>
      </c>
      <c r="G13982">
        <v>1.20270960086</v>
      </c>
    </row>
    <row r="13983" spans="1:7" x14ac:dyDescent="0.2">
      <c r="A13983" t="str">
        <f t="shared" si="1172"/>
        <v>RUVBL1</v>
      </c>
      <c r="B13983" t="s">
        <v>114</v>
      </c>
      <c r="C13983">
        <v>127842440</v>
      </c>
      <c r="D13983" t="s">
        <v>3</v>
      </c>
      <c r="E13983">
        <v>25</v>
      </c>
      <c r="F13983" t="s">
        <v>16738</v>
      </c>
      <c r="G13983">
        <v>1.56244164429E-2</v>
      </c>
    </row>
    <row r="13984" spans="1:7" x14ac:dyDescent="0.2">
      <c r="A13984" t="str">
        <f t="shared" si="1172"/>
        <v>RUVBL1</v>
      </c>
      <c r="B13984" t="s">
        <v>114</v>
      </c>
      <c r="C13984">
        <v>127842461</v>
      </c>
      <c r="D13984" t="s">
        <v>3</v>
      </c>
      <c r="E13984">
        <v>25</v>
      </c>
      <c r="F13984" t="s">
        <v>16739</v>
      </c>
      <c r="G13984">
        <v>0.54266268057400002</v>
      </c>
    </row>
    <row r="13985" spans="1:7" x14ac:dyDescent="0.2">
      <c r="A13985" t="str">
        <f t="shared" si="1172"/>
        <v>RUVBL1</v>
      </c>
      <c r="B13985" t="s">
        <v>114</v>
      </c>
      <c r="C13985">
        <v>127842488</v>
      </c>
      <c r="D13985" t="s">
        <v>3</v>
      </c>
      <c r="E13985">
        <v>24</v>
      </c>
      <c r="F13985" t="s">
        <v>16740</v>
      </c>
      <c r="G13985">
        <v>4.6494871381000002E-2</v>
      </c>
    </row>
    <row r="13986" spans="1:7" x14ac:dyDescent="0.2">
      <c r="A13986" t="str">
        <f t="shared" si="1172"/>
        <v>RUVBL1</v>
      </c>
      <c r="B13986" t="s">
        <v>114</v>
      </c>
      <c r="C13986">
        <v>127842603</v>
      </c>
      <c r="D13986" t="s">
        <v>3</v>
      </c>
      <c r="E13986">
        <v>23</v>
      </c>
      <c r="F13986" t="s">
        <v>16741</v>
      </c>
      <c r="G13986">
        <v>0.644781499423</v>
      </c>
    </row>
    <row r="13987" spans="1:7" x14ac:dyDescent="0.2">
      <c r="A13987" t="str">
        <f t="shared" si="1172"/>
        <v>RUVBL1</v>
      </c>
      <c r="B13987" t="s">
        <v>114</v>
      </c>
      <c r="C13987">
        <v>127842624</v>
      </c>
      <c r="D13987" t="s">
        <v>3</v>
      </c>
      <c r="E13987">
        <v>24</v>
      </c>
      <c r="F13987" t="s">
        <v>16742</v>
      </c>
      <c r="G13987">
        <v>1.1525088997199999</v>
      </c>
    </row>
    <row r="13988" spans="1:7" x14ac:dyDescent="0.2">
      <c r="A13988" t="str">
        <f t="shared" si="1172"/>
        <v>RUVBL1</v>
      </c>
      <c r="B13988" t="s">
        <v>114</v>
      </c>
      <c r="C13988">
        <v>127842690</v>
      </c>
      <c r="D13988" t="s">
        <v>3</v>
      </c>
      <c r="E13988">
        <v>25</v>
      </c>
      <c r="F13988" t="s">
        <v>16743</v>
      </c>
      <c r="G13988">
        <v>1.7719658163100001E-2</v>
      </c>
    </row>
    <row r="13989" spans="1:7" x14ac:dyDescent="0.2">
      <c r="A13989" t="str">
        <f t="shared" si="1172"/>
        <v>RUVBL1</v>
      </c>
      <c r="B13989" t="s">
        <v>114</v>
      </c>
      <c r="C13989">
        <v>127842520</v>
      </c>
      <c r="D13989" t="s">
        <v>8</v>
      </c>
      <c r="E13989">
        <v>24</v>
      </c>
      <c r="F13989" t="s">
        <v>16744</v>
      </c>
      <c r="G13989">
        <v>0.56628198813200004</v>
      </c>
    </row>
    <row r="13990" spans="1:7" x14ac:dyDescent="0.2">
      <c r="A13990" t="str">
        <f t="shared" si="1172"/>
        <v>RUVBL1</v>
      </c>
      <c r="B13990" t="s">
        <v>114</v>
      </c>
      <c r="C13990">
        <v>127842657</v>
      </c>
      <c r="D13990" t="s">
        <v>8</v>
      </c>
      <c r="E13990">
        <v>23</v>
      </c>
      <c r="F13990" t="s">
        <v>16745</v>
      </c>
      <c r="G13990">
        <v>0.31052808199199999</v>
      </c>
    </row>
    <row r="13991" spans="1:7" x14ac:dyDescent="0.2">
      <c r="A13991" t="str">
        <f t="shared" si="1172"/>
        <v>RUVBL1</v>
      </c>
      <c r="B13991" t="s">
        <v>114</v>
      </c>
      <c r="C13991">
        <v>127842699</v>
      </c>
      <c r="D13991" t="s">
        <v>8</v>
      </c>
      <c r="E13991">
        <v>25</v>
      </c>
      <c r="F13991" t="s">
        <v>16746</v>
      </c>
      <c r="G13991">
        <v>0.103217438313</v>
      </c>
    </row>
    <row r="13992" spans="1:7" x14ac:dyDescent="0.2">
      <c r="A13992" t="str">
        <f t="shared" ref="A13992:A14005" si="1173">"SACM1L"</f>
        <v>SACM1L</v>
      </c>
      <c r="B13992" t="s">
        <v>114</v>
      </c>
      <c r="C13992">
        <v>45730878</v>
      </c>
      <c r="D13992" t="s">
        <v>8</v>
      </c>
      <c r="E13992">
        <v>24</v>
      </c>
      <c r="F13992" t="s">
        <v>16747</v>
      </c>
      <c r="G13992">
        <v>0.25708587041300002</v>
      </c>
    </row>
    <row r="13993" spans="1:7" x14ac:dyDescent="0.2">
      <c r="A13993" t="str">
        <f t="shared" si="1173"/>
        <v>SACM1L</v>
      </c>
      <c r="B13993" t="s">
        <v>114</v>
      </c>
      <c r="C13993">
        <v>45731025</v>
      </c>
      <c r="D13993" t="s">
        <v>8</v>
      </c>
      <c r="E13993">
        <v>24</v>
      </c>
      <c r="F13993" t="s">
        <v>16748</v>
      </c>
      <c r="G13993">
        <v>0.81429319512999998</v>
      </c>
    </row>
    <row r="13994" spans="1:7" x14ac:dyDescent="0.2">
      <c r="A13994" t="str">
        <f t="shared" si="1173"/>
        <v>SACM1L</v>
      </c>
      <c r="B13994" t="s">
        <v>114</v>
      </c>
      <c r="C13994">
        <v>45730740</v>
      </c>
      <c r="D13994" t="s">
        <v>3</v>
      </c>
      <c r="E13994">
        <v>23</v>
      </c>
      <c r="F13994" t="s">
        <v>16749</v>
      </c>
      <c r="G13994">
        <v>0.53438452638199996</v>
      </c>
    </row>
    <row r="13995" spans="1:7" x14ac:dyDescent="0.2">
      <c r="A13995" t="str">
        <f t="shared" si="1173"/>
        <v>SACM1L</v>
      </c>
      <c r="B13995" t="s">
        <v>114</v>
      </c>
      <c r="C13995">
        <v>45730829</v>
      </c>
      <c r="D13995" t="s">
        <v>8</v>
      </c>
      <c r="E13995">
        <v>24</v>
      </c>
      <c r="F13995" t="s">
        <v>16750</v>
      </c>
      <c r="G13995">
        <v>1.0583626940099999</v>
      </c>
    </row>
    <row r="13996" spans="1:7" x14ac:dyDescent="0.2">
      <c r="A13996" t="str">
        <f t="shared" si="1173"/>
        <v>SACM1L</v>
      </c>
      <c r="B13996" t="s">
        <v>114</v>
      </c>
      <c r="C13996">
        <v>45730743</v>
      </c>
      <c r="D13996" t="s">
        <v>3</v>
      </c>
      <c r="E13996">
        <v>22</v>
      </c>
      <c r="F13996" t="s">
        <v>16751</v>
      </c>
      <c r="G13996">
        <v>0.78779206774599997</v>
      </c>
    </row>
    <row r="13997" spans="1:7" x14ac:dyDescent="0.2">
      <c r="A13997" t="str">
        <f t="shared" si="1173"/>
        <v>SACM1L</v>
      </c>
      <c r="B13997" t="s">
        <v>114</v>
      </c>
      <c r="C13997">
        <v>45731024</v>
      </c>
      <c r="D13997" t="s">
        <v>8</v>
      </c>
      <c r="E13997">
        <v>23</v>
      </c>
      <c r="F13997" t="s">
        <v>16752</v>
      </c>
      <c r="G13997">
        <v>0.46952966614800001</v>
      </c>
    </row>
    <row r="13998" spans="1:7" x14ac:dyDescent="0.2">
      <c r="A13998" t="str">
        <f t="shared" si="1173"/>
        <v>SACM1L</v>
      </c>
      <c r="B13998" t="s">
        <v>114</v>
      </c>
      <c r="C13998">
        <v>45731009</v>
      </c>
      <c r="D13998" t="s">
        <v>8</v>
      </c>
      <c r="E13998">
        <v>24</v>
      </c>
      <c r="F13998" t="s">
        <v>16753</v>
      </c>
      <c r="G13998">
        <v>0.71338411125800005</v>
      </c>
    </row>
    <row r="13999" spans="1:7" x14ac:dyDescent="0.2">
      <c r="A13999" t="str">
        <f t="shared" si="1173"/>
        <v>SACM1L</v>
      </c>
      <c r="B13999" t="s">
        <v>114</v>
      </c>
      <c r="C13999">
        <v>45730902</v>
      </c>
      <c r="D13999" t="s">
        <v>8</v>
      </c>
      <c r="E13999">
        <v>23</v>
      </c>
      <c r="F13999" t="s">
        <v>16754</v>
      </c>
      <c r="G13999">
        <v>0.50253079857799998</v>
      </c>
    </row>
    <row r="14000" spans="1:7" x14ac:dyDescent="0.2">
      <c r="A14000" t="str">
        <f t="shared" si="1173"/>
        <v>SACM1L</v>
      </c>
      <c r="B14000" t="s">
        <v>114</v>
      </c>
      <c r="C14000">
        <v>45730735</v>
      </c>
      <c r="D14000" t="s">
        <v>3</v>
      </c>
      <c r="E14000">
        <v>24</v>
      </c>
      <c r="F14000" t="s">
        <v>16755</v>
      </c>
      <c r="G14000">
        <v>0.62906573987400005</v>
      </c>
    </row>
    <row r="14001" spans="1:7" x14ac:dyDescent="0.2">
      <c r="A14001" t="str">
        <f t="shared" si="1173"/>
        <v>SACM1L</v>
      </c>
      <c r="B14001" t="s">
        <v>114</v>
      </c>
      <c r="C14001">
        <v>45730828</v>
      </c>
      <c r="D14001" t="s">
        <v>8</v>
      </c>
      <c r="E14001">
        <v>23</v>
      </c>
      <c r="F14001" t="s">
        <v>16756</v>
      </c>
      <c r="G14001">
        <v>0.92511893564400005</v>
      </c>
    </row>
    <row r="14002" spans="1:7" x14ac:dyDescent="0.2">
      <c r="A14002" t="str">
        <f t="shared" si="1173"/>
        <v>SACM1L</v>
      </c>
      <c r="B14002" t="s">
        <v>114</v>
      </c>
      <c r="C14002">
        <v>45730751</v>
      </c>
      <c r="D14002" t="s">
        <v>8</v>
      </c>
      <c r="E14002">
        <v>22</v>
      </c>
      <c r="F14002" t="s">
        <v>16757</v>
      </c>
      <c r="G14002">
        <v>0.432292774416</v>
      </c>
    </row>
    <row r="14003" spans="1:7" x14ac:dyDescent="0.2">
      <c r="A14003" t="str">
        <f t="shared" si="1173"/>
        <v>SACM1L</v>
      </c>
      <c r="B14003" t="s">
        <v>114</v>
      </c>
      <c r="C14003">
        <v>45730996</v>
      </c>
      <c r="D14003" t="s">
        <v>3</v>
      </c>
      <c r="E14003">
        <v>24</v>
      </c>
      <c r="F14003" t="s">
        <v>16758</v>
      </c>
      <c r="G14003">
        <v>0.36774307632800002</v>
      </c>
    </row>
    <row r="14004" spans="1:7" x14ac:dyDescent="0.2">
      <c r="A14004" t="str">
        <f t="shared" si="1173"/>
        <v>SACM1L</v>
      </c>
      <c r="B14004" t="s">
        <v>114</v>
      </c>
      <c r="C14004">
        <v>45730913</v>
      </c>
      <c r="D14004" t="s">
        <v>8</v>
      </c>
      <c r="E14004">
        <v>24</v>
      </c>
      <c r="F14004" t="s">
        <v>16759</v>
      </c>
      <c r="G14004">
        <v>0.90922967907600005</v>
      </c>
    </row>
    <row r="14005" spans="1:7" x14ac:dyDescent="0.2">
      <c r="A14005" t="str">
        <f t="shared" si="1173"/>
        <v>SACM1L</v>
      </c>
      <c r="B14005" t="s">
        <v>114</v>
      </c>
      <c r="C14005">
        <v>45730966</v>
      </c>
      <c r="D14005" t="s">
        <v>8</v>
      </c>
      <c r="E14005">
        <v>24</v>
      </c>
      <c r="F14005" t="s">
        <v>16760</v>
      </c>
      <c r="G14005">
        <v>1.01651837035</v>
      </c>
    </row>
    <row r="14006" spans="1:7" x14ac:dyDescent="0.2">
      <c r="A14006" t="str">
        <f t="shared" ref="A14006:A14015" si="1174">"SAE1"</f>
        <v>SAE1</v>
      </c>
      <c r="B14006" t="s">
        <v>245</v>
      </c>
      <c r="C14006">
        <v>47634308</v>
      </c>
      <c r="D14006" t="s">
        <v>3</v>
      </c>
      <c r="E14006">
        <v>24</v>
      </c>
      <c r="F14006" t="s">
        <v>16761</v>
      </c>
      <c r="G14006">
        <v>1.97880401724E-2</v>
      </c>
    </row>
    <row r="14007" spans="1:7" x14ac:dyDescent="0.2">
      <c r="A14007" t="str">
        <f t="shared" si="1174"/>
        <v>SAE1</v>
      </c>
      <c r="B14007" t="s">
        <v>245</v>
      </c>
      <c r="C14007">
        <v>47634359</v>
      </c>
      <c r="D14007" t="s">
        <v>8</v>
      </c>
      <c r="E14007">
        <v>22</v>
      </c>
      <c r="F14007" t="s">
        <v>16762</v>
      </c>
      <c r="G14007">
        <v>0.55124444103500003</v>
      </c>
    </row>
    <row r="14008" spans="1:7" x14ac:dyDescent="0.2">
      <c r="A14008" t="str">
        <f t="shared" si="1174"/>
        <v>SAE1</v>
      </c>
      <c r="B14008" t="s">
        <v>245</v>
      </c>
      <c r="C14008">
        <v>47634275</v>
      </c>
      <c r="D14008" t="s">
        <v>3</v>
      </c>
      <c r="E14008">
        <v>24</v>
      </c>
      <c r="F14008" t="s">
        <v>16763</v>
      </c>
      <c r="G14008">
        <v>1.2332695283600001E-2</v>
      </c>
    </row>
    <row r="14009" spans="1:7" x14ac:dyDescent="0.2">
      <c r="A14009" t="str">
        <f t="shared" si="1174"/>
        <v>SAE1</v>
      </c>
      <c r="B14009" t="s">
        <v>245</v>
      </c>
      <c r="C14009">
        <v>47634350</v>
      </c>
      <c r="D14009" t="s">
        <v>8</v>
      </c>
      <c r="E14009">
        <v>24</v>
      </c>
      <c r="F14009" t="s">
        <v>16764</v>
      </c>
      <c r="G14009">
        <v>-2.72072534841E-2</v>
      </c>
    </row>
    <row r="14010" spans="1:7" x14ac:dyDescent="0.2">
      <c r="A14010" t="str">
        <f t="shared" si="1174"/>
        <v>SAE1</v>
      </c>
      <c r="B14010" t="s">
        <v>245</v>
      </c>
      <c r="C14010">
        <v>47634109</v>
      </c>
      <c r="D14010" t="s">
        <v>8</v>
      </c>
      <c r="E14010">
        <v>24</v>
      </c>
      <c r="F14010" t="s">
        <v>16765</v>
      </c>
      <c r="G14010">
        <v>1.9081420190699999E-2</v>
      </c>
    </row>
    <row r="14011" spans="1:7" x14ac:dyDescent="0.2">
      <c r="A14011" t="str">
        <f t="shared" si="1174"/>
        <v>SAE1</v>
      </c>
      <c r="B14011" t="s">
        <v>245</v>
      </c>
      <c r="C14011">
        <v>47634316</v>
      </c>
      <c r="D14011" t="s">
        <v>8</v>
      </c>
      <c r="E14011">
        <v>23</v>
      </c>
      <c r="F14011" t="s">
        <v>16766</v>
      </c>
      <c r="G14011">
        <v>1.40905347773E-2</v>
      </c>
    </row>
    <row r="14012" spans="1:7" x14ac:dyDescent="0.2">
      <c r="A14012" t="str">
        <f t="shared" si="1174"/>
        <v>SAE1</v>
      </c>
      <c r="B14012" t="s">
        <v>245</v>
      </c>
      <c r="C14012">
        <v>47634307</v>
      </c>
      <c r="D14012" t="s">
        <v>8</v>
      </c>
      <c r="E14012">
        <v>24</v>
      </c>
      <c r="F14012" t="s">
        <v>16767</v>
      </c>
      <c r="G14012">
        <v>6.7000265860200003E-3</v>
      </c>
    </row>
    <row r="14013" spans="1:7" x14ac:dyDescent="0.2">
      <c r="A14013" t="str">
        <f t="shared" si="1174"/>
        <v>SAE1</v>
      </c>
      <c r="B14013" t="s">
        <v>245</v>
      </c>
      <c r="C14013">
        <v>47634161</v>
      </c>
      <c r="D14013" t="s">
        <v>8</v>
      </c>
      <c r="E14013">
        <v>23</v>
      </c>
      <c r="F14013" t="s">
        <v>16768</v>
      </c>
      <c r="G14013">
        <v>1.8601434672699999</v>
      </c>
    </row>
    <row r="14014" spans="1:7" x14ac:dyDescent="0.2">
      <c r="A14014" t="str">
        <f t="shared" si="1174"/>
        <v>SAE1</v>
      </c>
      <c r="B14014" t="s">
        <v>245</v>
      </c>
      <c r="C14014">
        <v>47634265</v>
      </c>
      <c r="D14014" t="s">
        <v>8</v>
      </c>
      <c r="E14014">
        <v>22</v>
      </c>
      <c r="F14014" t="s">
        <v>16769</v>
      </c>
      <c r="G14014">
        <v>0.46288554885799998</v>
      </c>
    </row>
    <row r="14015" spans="1:7" x14ac:dyDescent="0.2">
      <c r="A14015" t="str">
        <f t="shared" si="1174"/>
        <v>SAE1</v>
      </c>
      <c r="B14015" t="s">
        <v>245</v>
      </c>
      <c r="C14015">
        <v>47634226</v>
      </c>
      <c r="D14015" t="s">
        <v>8</v>
      </c>
      <c r="E14015">
        <v>23</v>
      </c>
      <c r="F14015" t="s">
        <v>16770</v>
      </c>
      <c r="G14015">
        <v>0.58861209169399997</v>
      </c>
    </row>
    <row r="14016" spans="1:7" x14ac:dyDescent="0.2">
      <c r="A14016" t="str">
        <f t="shared" ref="A14016:A14023" si="1175">"SAMHD1"</f>
        <v>SAMHD1</v>
      </c>
      <c r="B14016" t="s">
        <v>352</v>
      </c>
      <c r="C14016">
        <v>35579971</v>
      </c>
      <c r="D14016" t="s">
        <v>8</v>
      </c>
      <c r="E14016">
        <v>24</v>
      </c>
      <c r="F14016" t="s">
        <v>16771</v>
      </c>
      <c r="G14016">
        <v>0.22394353565700001</v>
      </c>
    </row>
    <row r="14017" spans="1:7" x14ac:dyDescent="0.2">
      <c r="A14017" t="str">
        <f t="shared" si="1175"/>
        <v>SAMHD1</v>
      </c>
      <c r="B14017" t="s">
        <v>352</v>
      </c>
      <c r="C14017">
        <v>35580126</v>
      </c>
      <c r="D14017" t="s">
        <v>8</v>
      </c>
      <c r="E14017">
        <v>24</v>
      </c>
      <c r="F14017" t="s">
        <v>16772</v>
      </c>
      <c r="G14017">
        <v>7.6083443543899995E-2</v>
      </c>
    </row>
    <row r="14018" spans="1:7" x14ac:dyDescent="0.2">
      <c r="A14018" t="str">
        <f t="shared" si="1175"/>
        <v>SAMHD1</v>
      </c>
      <c r="B14018" t="s">
        <v>352</v>
      </c>
      <c r="C14018">
        <v>35580091</v>
      </c>
      <c r="D14018" t="s">
        <v>8</v>
      </c>
      <c r="E14018">
        <v>23</v>
      </c>
      <c r="F14018" t="s">
        <v>16773</v>
      </c>
      <c r="G14018">
        <v>0.81088926237699999</v>
      </c>
    </row>
    <row r="14019" spans="1:7" x14ac:dyDescent="0.2">
      <c r="A14019" t="str">
        <f t="shared" si="1175"/>
        <v>SAMHD1</v>
      </c>
      <c r="B14019" t="s">
        <v>352</v>
      </c>
      <c r="C14019">
        <v>35580029</v>
      </c>
      <c r="D14019" t="s">
        <v>8</v>
      </c>
      <c r="E14019">
        <v>24</v>
      </c>
      <c r="F14019" t="s">
        <v>16774</v>
      </c>
      <c r="G14019">
        <v>0.69908241912799995</v>
      </c>
    </row>
    <row r="14020" spans="1:7" x14ac:dyDescent="0.2">
      <c r="A14020" t="str">
        <f t="shared" si="1175"/>
        <v>SAMHD1</v>
      </c>
      <c r="B14020" t="s">
        <v>352</v>
      </c>
      <c r="C14020">
        <v>35580017</v>
      </c>
      <c r="D14020" t="s">
        <v>8</v>
      </c>
      <c r="E14020">
        <v>23</v>
      </c>
      <c r="F14020" t="s">
        <v>16775</v>
      </c>
      <c r="G14020">
        <v>1.20982248888</v>
      </c>
    </row>
    <row r="14021" spans="1:7" x14ac:dyDescent="0.2">
      <c r="A14021" t="str">
        <f t="shared" si="1175"/>
        <v>SAMHD1</v>
      </c>
      <c r="B14021" t="s">
        <v>352</v>
      </c>
      <c r="C14021">
        <v>35580189</v>
      </c>
      <c r="D14021" t="s">
        <v>3</v>
      </c>
      <c r="E14021">
        <v>23</v>
      </c>
      <c r="F14021" t="s">
        <v>16776</v>
      </c>
      <c r="G14021">
        <v>0.97928824874200004</v>
      </c>
    </row>
    <row r="14022" spans="1:7" x14ac:dyDescent="0.2">
      <c r="A14022" t="str">
        <f t="shared" si="1175"/>
        <v>SAMHD1</v>
      </c>
      <c r="B14022" t="s">
        <v>352</v>
      </c>
      <c r="C14022">
        <v>35580230</v>
      </c>
      <c r="D14022" t="s">
        <v>3</v>
      </c>
      <c r="E14022">
        <v>23</v>
      </c>
      <c r="F14022" t="s">
        <v>16777</v>
      </c>
      <c r="G14022">
        <v>4.9040270328100002E-2</v>
      </c>
    </row>
    <row r="14023" spans="1:7" x14ac:dyDescent="0.2">
      <c r="A14023" t="str">
        <f t="shared" si="1175"/>
        <v>SAMHD1</v>
      </c>
      <c r="B14023" t="s">
        <v>352</v>
      </c>
      <c r="C14023">
        <v>35580007</v>
      </c>
      <c r="D14023" t="s">
        <v>8</v>
      </c>
      <c r="E14023">
        <v>24</v>
      </c>
      <c r="F14023" t="s">
        <v>16778</v>
      </c>
      <c r="G14023">
        <v>0.465167156586</v>
      </c>
    </row>
    <row r="14024" spans="1:7" x14ac:dyDescent="0.2">
      <c r="A14024" t="str">
        <f t="shared" ref="A14024:A14032" si="1176">"SAMM50"</f>
        <v>SAMM50</v>
      </c>
      <c r="B14024" t="s">
        <v>193</v>
      </c>
      <c r="C14024">
        <v>44351462</v>
      </c>
      <c r="D14024" t="s">
        <v>8</v>
      </c>
      <c r="E14024">
        <v>24</v>
      </c>
      <c r="F14024" t="s">
        <v>16779</v>
      </c>
      <c r="G14024">
        <v>1.17987818844</v>
      </c>
    </row>
    <row r="14025" spans="1:7" x14ac:dyDescent="0.2">
      <c r="A14025" t="str">
        <f t="shared" si="1176"/>
        <v>SAMM50</v>
      </c>
      <c r="B14025" t="s">
        <v>193</v>
      </c>
      <c r="C14025">
        <v>44351359</v>
      </c>
      <c r="D14025" t="s">
        <v>3</v>
      </c>
      <c r="E14025">
        <v>24</v>
      </c>
      <c r="F14025" t="s">
        <v>16780</v>
      </c>
      <c r="G14025">
        <v>0.26137448811199998</v>
      </c>
    </row>
    <row r="14026" spans="1:7" x14ac:dyDescent="0.2">
      <c r="A14026" t="str">
        <f t="shared" si="1176"/>
        <v>SAMM50</v>
      </c>
      <c r="B14026" t="s">
        <v>193</v>
      </c>
      <c r="C14026">
        <v>44351586</v>
      </c>
      <c r="D14026" t="s">
        <v>8</v>
      </c>
      <c r="E14026">
        <v>24</v>
      </c>
      <c r="F14026" t="s">
        <v>16781</v>
      </c>
      <c r="G14026">
        <v>0.45439262212699999</v>
      </c>
    </row>
    <row r="14027" spans="1:7" x14ac:dyDescent="0.2">
      <c r="A14027" t="str">
        <f t="shared" si="1176"/>
        <v>SAMM50</v>
      </c>
      <c r="B14027" t="s">
        <v>193</v>
      </c>
      <c r="C14027">
        <v>44351501</v>
      </c>
      <c r="D14027" t="s">
        <v>8</v>
      </c>
      <c r="E14027">
        <v>24</v>
      </c>
      <c r="F14027" t="s">
        <v>16782</v>
      </c>
      <c r="G14027">
        <v>0.386947830499</v>
      </c>
    </row>
    <row r="14028" spans="1:7" x14ac:dyDescent="0.2">
      <c r="A14028" t="str">
        <f t="shared" si="1176"/>
        <v>SAMM50</v>
      </c>
      <c r="B14028" t="s">
        <v>193</v>
      </c>
      <c r="C14028">
        <v>44351287</v>
      </c>
      <c r="D14028" t="s">
        <v>8</v>
      </c>
      <c r="E14028">
        <v>23</v>
      </c>
      <c r="F14028" t="s">
        <v>16783</v>
      </c>
      <c r="G14028">
        <v>2.1595006904E-2</v>
      </c>
    </row>
    <row r="14029" spans="1:7" x14ac:dyDescent="0.2">
      <c r="A14029" t="str">
        <f t="shared" si="1176"/>
        <v>SAMM50</v>
      </c>
      <c r="B14029" t="s">
        <v>193</v>
      </c>
      <c r="C14029">
        <v>44351346</v>
      </c>
      <c r="D14029" t="s">
        <v>8</v>
      </c>
      <c r="E14029">
        <v>23</v>
      </c>
      <c r="F14029" t="s">
        <v>16784</v>
      </c>
      <c r="G14029">
        <v>0.28828162175299998</v>
      </c>
    </row>
    <row r="14030" spans="1:7" x14ac:dyDescent="0.2">
      <c r="A14030" t="str">
        <f t="shared" si="1176"/>
        <v>SAMM50</v>
      </c>
      <c r="B14030" t="s">
        <v>193</v>
      </c>
      <c r="C14030">
        <v>44351485</v>
      </c>
      <c r="D14030" t="s">
        <v>8</v>
      </c>
      <c r="E14030">
        <v>24</v>
      </c>
      <c r="F14030" t="s">
        <v>16785</v>
      </c>
      <c r="G14030">
        <v>0.32094359471599998</v>
      </c>
    </row>
    <row r="14031" spans="1:7" x14ac:dyDescent="0.2">
      <c r="A14031" t="str">
        <f t="shared" si="1176"/>
        <v>SAMM50</v>
      </c>
      <c r="B14031" t="s">
        <v>193</v>
      </c>
      <c r="C14031">
        <v>44351371</v>
      </c>
      <c r="D14031" t="s">
        <v>3</v>
      </c>
      <c r="E14031">
        <v>23</v>
      </c>
      <c r="F14031" t="s">
        <v>16786</v>
      </c>
      <c r="G14031">
        <v>0.97370313475699999</v>
      </c>
    </row>
    <row r="14032" spans="1:7" x14ac:dyDescent="0.2">
      <c r="A14032" t="str">
        <f t="shared" si="1176"/>
        <v>SAMM50</v>
      </c>
      <c r="B14032" t="s">
        <v>193</v>
      </c>
      <c r="C14032">
        <v>44351392</v>
      </c>
      <c r="D14032" t="s">
        <v>3</v>
      </c>
      <c r="E14032">
        <v>24</v>
      </c>
      <c r="F14032" t="s">
        <v>16787</v>
      </c>
      <c r="G14032">
        <v>0.84641867680600003</v>
      </c>
    </row>
    <row r="14033" spans="1:7" x14ac:dyDescent="0.2">
      <c r="A14033" t="str">
        <f t="shared" ref="A14033:A14042" si="1177">"SAP18"</f>
        <v>SAP18</v>
      </c>
      <c r="B14033" t="s">
        <v>413</v>
      </c>
      <c r="C14033">
        <v>21714875</v>
      </c>
      <c r="D14033" t="s">
        <v>8</v>
      </c>
      <c r="E14033">
        <v>24</v>
      </c>
      <c r="F14033" t="s">
        <v>16788</v>
      </c>
      <c r="G14033">
        <v>8.4986302085099996E-2</v>
      </c>
    </row>
    <row r="14034" spans="1:7" x14ac:dyDescent="0.2">
      <c r="A14034" t="str">
        <f t="shared" si="1177"/>
        <v>SAP18</v>
      </c>
      <c r="B14034" t="s">
        <v>413</v>
      </c>
      <c r="C14034">
        <v>21714952</v>
      </c>
      <c r="D14034" t="s">
        <v>8</v>
      </c>
      <c r="E14034">
        <v>23</v>
      </c>
      <c r="F14034" t="s">
        <v>16789</v>
      </c>
      <c r="G14034">
        <v>5.7423197042800002E-2</v>
      </c>
    </row>
    <row r="14035" spans="1:7" x14ac:dyDescent="0.2">
      <c r="A14035" t="str">
        <f t="shared" si="1177"/>
        <v>SAP18</v>
      </c>
      <c r="B14035" t="s">
        <v>413</v>
      </c>
      <c r="C14035">
        <v>21714927</v>
      </c>
      <c r="D14035" t="s">
        <v>8</v>
      </c>
      <c r="E14035">
        <v>24</v>
      </c>
      <c r="F14035" t="s">
        <v>16790</v>
      </c>
      <c r="G14035">
        <v>0.11067257053399999</v>
      </c>
    </row>
    <row r="14036" spans="1:7" x14ac:dyDescent="0.2">
      <c r="A14036" t="str">
        <f t="shared" si="1177"/>
        <v>SAP18</v>
      </c>
      <c r="B14036" t="s">
        <v>413</v>
      </c>
      <c r="C14036">
        <v>21714841</v>
      </c>
      <c r="D14036" t="s">
        <v>8</v>
      </c>
      <c r="E14036">
        <v>22</v>
      </c>
      <c r="F14036" t="s">
        <v>16791</v>
      </c>
      <c r="G14036">
        <v>0.159389818101</v>
      </c>
    </row>
    <row r="14037" spans="1:7" x14ac:dyDescent="0.2">
      <c r="A14037" t="str">
        <f t="shared" si="1177"/>
        <v>SAP18</v>
      </c>
      <c r="B14037" t="s">
        <v>413</v>
      </c>
      <c r="C14037">
        <v>21714820</v>
      </c>
      <c r="D14037" t="s">
        <v>8</v>
      </c>
      <c r="E14037">
        <v>23</v>
      </c>
      <c r="F14037" t="s">
        <v>16792</v>
      </c>
      <c r="G14037">
        <v>3.9398065412100003E-2</v>
      </c>
    </row>
    <row r="14038" spans="1:7" x14ac:dyDescent="0.2">
      <c r="A14038" t="str">
        <f t="shared" si="1177"/>
        <v>SAP18</v>
      </c>
      <c r="B14038" t="s">
        <v>413</v>
      </c>
      <c r="C14038">
        <v>21714669</v>
      </c>
      <c r="D14038" t="s">
        <v>3</v>
      </c>
      <c r="E14038">
        <v>22</v>
      </c>
      <c r="F14038" t="s">
        <v>16793</v>
      </c>
      <c r="G14038">
        <v>1.49387230168</v>
      </c>
    </row>
    <row r="14039" spans="1:7" x14ac:dyDescent="0.2">
      <c r="A14039" t="str">
        <f t="shared" si="1177"/>
        <v>SAP18</v>
      </c>
      <c r="B14039" t="s">
        <v>413</v>
      </c>
      <c r="C14039">
        <v>21714810</v>
      </c>
      <c r="D14039" t="s">
        <v>3</v>
      </c>
      <c r="E14039">
        <v>24</v>
      </c>
      <c r="F14039" t="s">
        <v>16794</v>
      </c>
      <c r="G14039">
        <v>0.228002071014</v>
      </c>
    </row>
    <row r="14040" spans="1:7" x14ac:dyDescent="0.2">
      <c r="A14040" t="str">
        <f t="shared" si="1177"/>
        <v>SAP18</v>
      </c>
      <c r="B14040" t="s">
        <v>413</v>
      </c>
      <c r="C14040">
        <v>21714845</v>
      </c>
      <c r="D14040" t="s">
        <v>3</v>
      </c>
      <c r="E14040">
        <v>24</v>
      </c>
      <c r="F14040" t="s">
        <v>16795</v>
      </c>
      <c r="G14040">
        <v>7.2014094210800003E-2</v>
      </c>
    </row>
    <row r="14041" spans="1:7" x14ac:dyDescent="0.2">
      <c r="A14041" t="str">
        <f t="shared" si="1177"/>
        <v>SAP18</v>
      </c>
      <c r="B14041" t="s">
        <v>413</v>
      </c>
      <c r="C14041">
        <v>21714734</v>
      </c>
      <c r="D14041" t="s">
        <v>8</v>
      </c>
      <c r="E14041">
        <v>23</v>
      </c>
      <c r="F14041" t="s">
        <v>16796</v>
      </c>
      <c r="G14041">
        <v>0.227943985106</v>
      </c>
    </row>
    <row r="14042" spans="1:7" x14ac:dyDescent="0.2">
      <c r="A14042" t="str">
        <f t="shared" si="1177"/>
        <v>SAP18</v>
      </c>
      <c r="B14042" t="s">
        <v>413</v>
      </c>
      <c r="C14042">
        <v>21714744</v>
      </c>
      <c r="D14042" t="s">
        <v>8</v>
      </c>
      <c r="E14042">
        <v>24</v>
      </c>
      <c r="F14042" t="s">
        <v>16797</v>
      </c>
      <c r="G14042">
        <v>1.2781256273099999</v>
      </c>
    </row>
    <row r="14043" spans="1:7" x14ac:dyDescent="0.2">
      <c r="A14043" t="str">
        <f t="shared" ref="A14043:A14052" si="1178">"SARS"</f>
        <v>SARS</v>
      </c>
      <c r="B14043" t="s">
        <v>35</v>
      </c>
      <c r="C14043">
        <v>109756760</v>
      </c>
      <c r="D14043" t="s">
        <v>8</v>
      </c>
      <c r="E14043">
        <v>24</v>
      </c>
      <c r="F14043" t="s">
        <v>16798</v>
      </c>
      <c r="G14043">
        <v>0.59197871488700005</v>
      </c>
    </row>
    <row r="14044" spans="1:7" x14ac:dyDescent="0.2">
      <c r="A14044" t="str">
        <f t="shared" si="1178"/>
        <v>SARS</v>
      </c>
      <c r="B14044" t="s">
        <v>35</v>
      </c>
      <c r="C14044">
        <v>109756769</v>
      </c>
      <c r="D14044" t="s">
        <v>8</v>
      </c>
      <c r="E14044">
        <v>23</v>
      </c>
      <c r="F14044" t="s">
        <v>16799</v>
      </c>
      <c r="G14044">
        <v>0.65311589158700001</v>
      </c>
    </row>
    <row r="14045" spans="1:7" x14ac:dyDescent="0.2">
      <c r="A14045" t="str">
        <f t="shared" si="1178"/>
        <v>SARS</v>
      </c>
      <c r="B14045" t="s">
        <v>35</v>
      </c>
      <c r="C14045">
        <v>109756728</v>
      </c>
      <c r="D14045" t="s">
        <v>8</v>
      </c>
      <c r="E14045">
        <v>24</v>
      </c>
      <c r="F14045" t="s">
        <v>16800</v>
      </c>
      <c r="G14045">
        <v>0.52190480297399999</v>
      </c>
    </row>
    <row r="14046" spans="1:7" x14ac:dyDescent="0.2">
      <c r="A14046" t="str">
        <f t="shared" si="1178"/>
        <v>SARS</v>
      </c>
      <c r="B14046" t="s">
        <v>35</v>
      </c>
      <c r="C14046">
        <v>109756658</v>
      </c>
      <c r="D14046" t="s">
        <v>3</v>
      </c>
      <c r="E14046">
        <v>23</v>
      </c>
      <c r="F14046" t="s">
        <v>16801</v>
      </c>
      <c r="G14046">
        <v>-5.7110286040199998E-3</v>
      </c>
    </row>
    <row r="14047" spans="1:7" x14ac:dyDescent="0.2">
      <c r="A14047" t="str">
        <f t="shared" si="1178"/>
        <v>SARS</v>
      </c>
      <c r="B14047" t="s">
        <v>35</v>
      </c>
      <c r="C14047">
        <v>109756557</v>
      </c>
      <c r="D14047" t="s">
        <v>8</v>
      </c>
      <c r="E14047">
        <v>22</v>
      </c>
      <c r="F14047" t="s">
        <v>16802</v>
      </c>
      <c r="G14047">
        <v>1.4852228992700001</v>
      </c>
    </row>
    <row r="14048" spans="1:7" x14ac:dyDescent="0.2">
      <c r="A14048" t="str">
        <f t="shared" si="1178"/>
        <v>SARS</v>
      </c>
      <c r="B14048" t="s">
        <v>35</v>
      </c>
      <c r="C14048">
        <v>109756597</v>
      </c>
      <c r="D14048" t="s">
        <v>8</v>
      </c>
      <c r="E14048">
        <v>24</v>
      </c>
      <c r="F14048" t="s">
        <v>16803</v>
      </c>
      <c r="G14048">
        <v>0.86166120914400002</v>
      </c>
    </row>
    <row r="14049" spans="1:7" x14ac:dyDescent="0.2">
      <c r="A14049" t="str">
        <f t="shared" si="1178"/>
        <v>SARS</v>
      </c>
      <c r="B14049" t="s">
        <v>35</v>
      </c>
      <c r="C14049">
        <v>109756651</v>
      </c>
      <c r="D14049" t="s">
        <v>8</v>
      </c>
      <c r="E14049">
        <v>23</v>
      </c>
      <c r="F14049" t="s">
        <v>16804</v>
      </c>
      <c r="G14049">
        <v>6.89479820007E-2</v>
      </c>
    </row>
    <row r="14050" spans="1:7" x14ac:dyDescent="0.2">
      <c r="A14050" t="str">
        <f t="shared" si="1178"/>
        <v>SARS</v>
      </c>
      <c r="B14050" t="s">
        <v>35</v>
      </c>
      <c r="C14050">
        <v>109756704</v>
      </c>
      <c r="D14050" t="s">
        <v>8</v>
      </c>
      <c r="E14050">
        <v>23</v>
      </c>
      <c r="F14050" t="s">
        <v>16805</v>
      </c>
      <c r="G14050">
        <v>4.3377945361699997E-2</v>
      </c>
    </row>
    <row r="14051" spans="1:7" x14ac:dyDescent="0.2">
      <c r="A14051" t="str">
        <f t="shared" si="1178"/>
        <v>SARS</v>
      </c>
      <c r="B14051" t="s">
        <v>35</v>
      </c>
      <c r="C14051">
        <v>109756507</v>
      </c>
      <c r="D14051" t="s">
        <v>3</v>
      </c>
      <c r="E14051">
        <v>24</v>
      </c>
      <c r="F14051" t="s">
        <v>16806</v>
      </c>
      <c r="G14051">
        <v>4.1967532417399998E-2</v>
      </c>
    </row>
    <row r="14052" spans="1:7" x14ac:dyDescent="0.2">
      <c r="A14052" t="str">
        <f t="shared" si="1178"/>
        <v>SARS</v>
      </c>
      <c r="B14052" t="s">
        <v>35</v>
      </c>
      <c r="C14052">
        <v>109756713</v>
      </c>
      <c r="D14052" t="s">
        <v>8</v>
      </c>
      <c r="E14052">
        <v>24</v>
      </c>
      <c r="F14052" t="s">
        <v>16807</v>
      </c>
      <c r="G14052">
        <v>-3.3164352134999998E-2</v>
      </c>
    </row>
    <row r="14053" spans="1:7" x14ac:dyDescent="0.2">
      <c r="A14053" t="str">
        <f t="shared" ref="A14053:A14062" si="1179">"SCAF4"</f>
        <v>SCAF4</v>
      </c>
      <c r="B14053" t="s">
        <v>645</v>
      </c>
      <c r="C14053">
        <v>33104132</v>
      </c>
      <c r="D14053" t="s">
        <v>3</v>
      </c>
      <c r="E14053">
        <v>24</v>
      </c>
      <c r="F14053" t="s">
        <v>16808</v>
      </c>
      <c r="G14053">
        <v>0.61409098715499999</v>
      </c>
    </row>
    <row r="14054" spans="1:7" x14ac:dyDescent="0.2">
      <c r="A14054" t="str">
        <f t="shared" si="1179"/>
        <v>SCAF4</v>
      </c>
      <c r="B14054" t="s">
        <v>645</v>
      </c>
      <c r="C14054">
        <v>33104315</v>
      </c>
      <c r="D14054" t="s">
        <v>3</v>
      </c>
      <c r="E14054">
        <v>22</v>
      </c>
      <c r="F14054" t="s">
        <v>16809</v>
      </c>
      <c r="G14054">
        <v>0.49212566439900002</v>
      </c>
    </row>
    <row r="14055" spans="1:7" x14ac:dyDescent="0.2">
      <c r="A14055" t="str">
        <f t="shared" si="1179"/>
        <v>SCAF4</v>
      </c>
      <c r="B14055" t="s">
        <v>645</v>
      </c>
      <c r="C14055">
        <v>33104321</v>
      </c>
      <c r="D14055" t="s">
        <v>3</v>
      </c>
      <c r="E14055">
        <v>24</v>
      </c>
      <c r="F14055" t="s">
        <v>16810</v>
      </c>
      <c r="G14055">
        <v>0.57592068655399997</v>
      </c>
    </row>
    <row r="14056" spans="1:7" x14ac:dyDescent="0.2">
      <c r="A14056" t="str">
        <f t="shared" si="1179"/>
        <v>SCAF4</v>
      </c>
      <c r="B14056" t="s">
        <v>645</v>
      </c>
      <c r="C14056">
        <v>33104131</v>
      </c>
      <c r="D14056" t="s">
        <v>8</v>
      </c>
      <c r="E14056">
        <v>24</v>
      </c>
      <c r="F14056" t="s">
        <v>16811</v>
      </c>
      <c r="G14056">
        <v>0.63074305644399997</v>
      </c>
    </row>
    <row r="14057" spans="1:7" x14ac:dyDescent="0.2">
      <c r="A14057" t="str">
        <f t="shared" si="1179"/>
        <v>SCAF4</v>
      </c>
      <c r="B14057" t="s">
        <v>645</v>
      </c>
      <c r="C14057">
        <v>33104137</v>
      </c>
      <c r="D14057" t="s">
        <v>8</v>
      </c>
      <c r="E14057">
        <v>24</v>
      </c>
      <c r="F14057" t="s">
        <v>16812</v>
      </c>
      <c r="G14057">
        <v>3.2792253977299998E-2</v>
      </c>
    </row>
    <row r="14058" spans="1:7" x14ac:dyDescent="0.2">
      <c r="A14058" t="str">
        <f t="shared" si="1179"/>
        <v>SCAF4</v>
      </c>
      <c r="B14058" t="s">
        <v>645</v>
      </c>
      <c r="C14058">
        <v>33104147</v>
      </c>
      <c r="D14058" t="s">
        <v>8</v>
      </c>
      <c r="E14058">
        <v>24</v>
      </c>
      <c r="F14058" t="s">
        <v>16813</v>
      </c>
      <c r="G14058">
        <v>1.64422214974</v>
      </c>
    </row>
    <row r="14059" spans="1:7" x14ac:dyDescent="0.2">
      <c r="A14059" t="str">
        <f t="shared" si="1179"/>
        <v>SCAF4</v>
      </c>
      <c r="B14059" t="s">
        <v>645</v>
      </c>
      <c r="C14059">
        <v>33104170</v>
      </c>
      <c r="D14059" t="s">
        <v>8</v>
      </c>
      <c r="E14059">
        <v>24</v>
      </c>
      <c r="F14059" t="s">
        <v>16814</v>
      </c>
      <c r="G14059">
        <v>0.28436486681399997</v>
      </c>
    </row>
    <row r="14060" spans="1:7" x14ac:dyDescent="0.2">
      <c r="A14060" t="str">
        <f t="shared" si="1179"/>
        <v>SCAF4</v>
      </c>
      <c r="B14060" t="s">
        <v>645</v>
      </c>
      <c r="C14060">
        <v>33104278</v>
      </c>
      <c r="D14060" t="s">
        <v>8</v>
      </c>
      <c r="E14060">
        <v>24</v>
      </c>
      <c r="F14060" t="s">
        <v>16815</v>
      </c>
      <c r="G14060">
        <v>0.326662691261</v>
      </c>
    </row>
    <row r="14061" spans="1:7" x14ac:dyDescent="0.2">
      <c r="A14061" t="str">
        <f t="shared" si="1179"/>
        <v>SCAF4</v>
      </c>
      <c r="B14061" t="s">
        <v>645</v>
      </c>
      <c r="C14061">
        <v>33104310</v>
      </c>
      <c r="D14061" t="s">
        <v>8</v>
      </c>
      <c r="E14061">
        <v>24</v>
      </c>
      <c r="F14061" t="s">
        <v>16816</v>
      </c>
      <c r="G14061">
        <v>0.15226903654599999</v>
      </c>
    </row>
    <row r="14062" spans="1:7" x14ac:dyDescent="0.2">
      <c r="A14062" t="str">
        <f t="shared" si="1179"/>
        <v>SCAF4</v>
      </c>
      <c r="B14062" t="s">
        <v>645</v>
      </c>
      <c r="C14062">
        <v>33104403</v>
      </c>
      <c r="D14062" t="s">
        <v>3</v>
      </c>
      <c r="E14062">
        <v>23</v>
      </c>
      <c r="F14062" t="s">
        <v>16817</v>
      </c>
      <c r="G14062">
        <v>0.72503479381500002</v>
      </c>
    </row>
    <row r="14063" spans="1:7" x14ac:dyDescent="0.2">
      <c r="A14063" t="str">
        <f t="shared" ref="A14063:A14074" si="1180">"SCFD1"</f>
        <v>SCFD1</v>
      </c>
      <c r="B14063" t="s">
        <v>86</v>
      </c>
      <c r="C14063">
        <v>31091489</v>
      </c>
      <c r="D14063" t="s">
        <v>3</v>
      </c>
      <c r="E14063">
        <v>24</v>
      </c>
      <c r="F14063" t="s">
        <v>16818</v>
      </c>
      <c r="G14063">
        <v>0.77903268053700003</v>
      </c>
    </row>
    <row r="14064" spans="1:7" x14ac:dyDescent="0.2">
      <c r="A14064" t="str">
        <f t="shared" si="1180"/>
        <v>SCFD1</v>
      </c>
      <c r="B14064" t="s">
        <v>86</v>
      </c>
      <c r="C14064">
        <v>31091591</v>
      </c>
      <c r="D14064" t="s">
        <v>8</v>
      </c>
      <c r="E14064">
        <v>24</v>
      </c>
      <c r="F14064" t="s">
        <v>16819</v>
      </c>
      <c r="G14064">
        <v>0.62048684750600003</v>
      </c>
    </row>
    <row r="14065" spans="1:7" x14ac:dyDescent="0.2">
      <c r="A14065" t="str">
        <f t="shared" si="1180"/>
        <v>SCFD1</v>
      </c>
      <c r="B14065" t="s">
        <v>86</v>
      </c>
      <c r="C14065">
        <v>31091550</v>
      </c>
      <c r="D14065" t="s">
        <v>8</v>
      </c>
      <c r="E14065">
        <v>24</v>
      </c>
      <c r="F14065" t="s">
        <v>16820</v>
      </c>
      <c r="G14065">
        <v>0.88729505582000001</v>
      </c>
    </row>
    <row r="14066" spans="1:7" x14ac:dyDescent="0.2">
      <c r="A14066" t="str">
        <f t="shared" si="1180"/>
        <v>SCFD1</v>
      </c>
      <c r="B14066" t="s">
        <v>86</v>
      </c>
      <c r="C14066">
        <v>31091485</v>
      </c>
      <c r="D14066" t="s">
        <v>8</v>
      </c>
      <c r="E14066">
        <v>24</v>
      </c>
      <c r="F14066" t="s">
        <v>16821</v>
      </c>
      <c r="G14066">
        <v>-5.5358655639799995E-4</v>
      </c>
    </row>
    <row r="14067" spans="1:7" x14ac:dyDescent="0.2">
      <c r="A14067" t="str">
        <f t="shared" si="1180"/>
        <v>SCFD1</v>
      </c>
      <c r="B14067" t="s">
        <v>86</v>
      </c>
      <c r="C14067">
        <v>31091475</v>
      </c>
      <c r="D14067" t="s">
        <v>8</v>
      </c>
      <c r="E14067">
        <v>24</v>
      </c>
      <c r="F14067" t="s">
        <v>16822</v>
      </c>
      <c r="G14067">
        <v>-3.9223895746100003E-2</v>
      </c>
    </row>
    <row r="14068" spans="1:7" x14ac:dyDescent="0.2">
      <c r="A14068" t="str">
        <f t="shared" si="1180"/>
        <v>SCFD1</v>
      </c>
      <c r="B14068" t="s">
        <v>86</v>
      </c>
      <c r="C14068">
        <v>31091597</v>
      </c>
      <c r="D14068" t="s">
        <v>8</v>
      </c>
      <c r="E14068">
        <v>24</v>
      </c>
      <c r="F14068" t="s">
        <v>16823</v>
      </c>
      <c r="G14068">
        <v>1.0096426426</v>
      </c>
    </row>
    <row r="14069" spans="1:7" x14ac:dyDescent="0.2">
      <c r="A14069" t="str">
        <f t="shared" si="1180"/>
        <v>SCFD1</v>
      </c>
      <c r="B14069" t="s">
        <v>86</v>
      </c>
      <c r="C14069">
        <v>31091547</v>
      </c>
      <c r="D14069" t="s">
        <v>8</v>
      </c>
      <c r="E14069">
        <v>23</v>
      </c>
      <c r="F14069" t="s">
        <v>16824</v>
      </c>
      <c r="G14069">
        <v>-5.4909366394900003E-2</v>
      </c>
    </row>
    <row r="14070" spans="1:7" x14ac:dyDescent="0.2">
      <c r="A14070" t="str">
        <f t="shared" si="1180"/>
        <v>SCFD1</v>
      </c>
      <c r="B14070" t="s">
        <v>86</v>
      </c>
      <c r="C14070">
        <v>31091381</v>
      </c>
      <c r="D14070" t="s">
        <v>3</v>
      </c>
      <c r="E14070">
        <v>24</v>
      </c>
      <c r="F14070" t="s">
        <v>16825</v>
      </c>
      <c r="G14070">
        <v>3.2345660295699998E-2</v>
      </c>
    </row>
    <row r="14071" spans="1:7" x14ac:dyDescent="0.2">
      <c r="A14071" t="str">
        <f t="shared" si="1180"/>
        <v>SCFD1</v>
      </c>
      <c r="B14071" t="s">
        <v>86</v>
      </c>
      <c r="C14071">
        <v>31091441</v>
      </c>
      <c r="D14071" t="s">
        <v>3</v>
      </c>
      <c r="E14071">
        <v>23</v>
      </c>
      <c r="F14071" t="s">
        <v>16826</v>
      </c>
      <c r="G14071">
        <v>-2.7662608815699999E-2</v>
      </c>
    </row>
    <row r="14072" spans="1:7" x14ac:dyDescent="0.2">
      <c r="A14072" t="str">
        <f t="shared" si="1180"/>
        <v>SCFD1</v>
      </c>
      <c r="B14072" t="s">
        <v>86</v>
      </c>
      <c r="C14072">
        <v>31091376</v>
      </c>
      <c r="D14072" t="s">
        <v>8</v>
      </c>
      <c r="E14072">
        <v>24</v>
      </c>
      <c r="F14072" t="s">
        <v>16827</v>
      </c>
      <c r="G14072">
        <v>2.88110160731E-2</v>
      </c>
    </row>
    <row r="14073" spans="1:7" x14ac:dyDescent="0.2">
      <c r="A14073" t="str">
        <f t="shared" si="1180"/>
        <v>SCFD1</v>
      </c>
      <c r="B14073" t="s">
        <v>86</v>
      </c>
      <c r="C14073">
        <v>31091581</v>
      </c>
      <c r="D14073" t="s">
        <v>3</v>
      </c>
      <c r="E14073">
        <v>22</v>
      </c>
      <c r="F14073" t="s">
        <v>16828</v>
      </c>
      <c r="G14073">
        <v>1.1030623015800001</v>
      </c>
    </row>
    <row r="14074" spans="1:7" x14ac:dyDescent="0.2">
      <c r="A14074" t="str">
        <f t="shared" si="1180"/>
        <v>SCFD1</v>
      </c>
      <c r="B14074" t="s">
        <v>86</v>
      </c>
      <c r="C14074">
        <v>31091319</v>
      </c>
      <c r="D14074" t="s">
        <v>8</v>
      </c>
      <c r="E14074">
        <v>24</v>
      </c>
      <c r="F14074" t="s">
        <v>16829</v>
      </c>
      <c r="G14074">
        <v>2.4648018110000002E-3</v>
      </c>
    </row>
    <row r="14075" spans="1:7" x14ac:dyDescent="0.2">
      <c r="A14075" t="str">
        <f t="shared" ref="A14075:A14084" si="1181">"SCO1"</f>
        <v>SCO1</v>
      </c>
      <c r="B14075" t="s">
        <v>484</v>
      </c>
      <c r="C14075">
        <v>10600809</v>
      </c>
      <c r="D14075" t="s">
        <v>8</v>
      </c>
      <c r="E14075">
        <v>23</v>
      </c>
      <c r="F14075" t="s">
        <v>16830</v>
      </c>
      <c r="G14075">
        <v>0.748609897212</v>
      </c>
    </row>
    <row r="14076" spans="1:7" x14ac:dyDescent="0.2">
      <c r="A14076" t="str">
        <f t="shared" si="1181"/>
        <v>SCO1</v>
      </c>
      <c r="B14076" t="s">
        <v>484</v>
      </c>
      <c r="C14076">
        <v>10600733</v>
      </c>
      <c r="D14076" t="s">
        <v>3</v>
      </c>
      <c r="E14076">
        <v>23</v>
      </c>
      <c r="F14076" t="s">
        <v>16831</v>
      </c>
      <c r="G14076">
        <v>3.1214096780299998E-2</v>
      </c>
    </row>
    <row r="14077" spans="1:7" x14ac:dyDescent="0.2">
      <c r="A14077" t="str">
        <f t="shared" si="1181"/>
        <v>SCO1</v>
      </c>
      <c r="B14077" t="s">
        <v>484</v>
      </c>
      <c r="C14077">
        <v>10600698</v>
      </c>
      <c r="D14077" t="s">
        <v>3</v>
      </c>
      <c r="E14077">
        <v>24</v>
      </c>
      <c r="F14077" t="s">
        <v>16832</v>
      </c>
      <c r="G14077">
        <v>0.13028434259300001</v>
      </c>
    </row>
    <row r="14078" spans="1:7" x14ac:dyDescent="0.2">
      <c r="A14078" t="str">
        <f t="shared" si="1181"/>
        <v>SCO1</v>
      </c>
      <c r="B14078" t="s">
        <v>484</v>
      </c>
      <c r="C14078">
        <v>10600676</v>
      </c>
      <c r="D14078" t="s">
        <v>3</v>
      </c>
      <c r="E14078">
        <v>24</v>
      </c>
      <c r="F14078" t="s">
        <v>16833</v>
      </c>
      <c r="G14078">
        <v>-3.16948496674E-2</v>
      </c>
    </row>
    <row r="14079" spans="1:7" x14ac:dyDescent="0.2">
      <c r="A14079" t="str">
        <f t="shared" si="1181"/>
        <v>SCO1</v>
      </c>
      <c r="B14079" t="s">
        <v>484</v>
      </c>
      <c r="C14079">
        <v>10600657</v>
      </c>
      <c r="D14079" t="s">
        <v>3</v>
      </c>
      <c r="E14079">
        <v>23</v>
      </c>
      <c r="F14079" t="s">
        <v>16834</v>
      </c>
      <c r="G14079">
        <v>6.76075008595E-2</v>
      </c>
    </row>
    <row r="14080" spans="1:7" x14ac:dyDescent="0.2">
      <c r="A14080" t="str">
        <f t="shared" si="1181"/>
        <v>SCO1</v>
      </c>
      <c r="B14080" t="s">
        <v>484</v>
      </c>
      <c r="C14080">
        <v>10600663</v>
      </c>
      <c r="D14080" t="s">
        <v>8</v>
      </c>
      <c r="E14080">
        <v>23</v>
      </c>
      <c r="F14080" t="s">
        <v>16835</v>
      </c>
      <c r="G14080">
        <v>0.98236680722199998</v>
      </c>
    </row>
    <row r="14081" spans="1:7" x14ac:dyDescent="0.2">
      <c r="A14081" t="str">
        <f t="shared" si="1181"/>
        <v>SCO1</v>
      </c>
      <c r="B14081" t="s">
        <v>484</v>
      </c>
      <c r="C14081">
        <v>10600844</v>
      </c>
      <c r="D14081" t="s">
        <v>3</v>
      </c>
      <c r="E14081">
        <v>24</v>
      </c>
      <c r="F14081" t="s">
        <v>16836</v>
      </c>
      <c r="G14081">
        <v>0.127125735879</v>
      </c>
    </row>
    <row r="14082" spans="1:7" x14ac:dyDescent="0.2">
      <c r="A14082" t="str">
        <f t="shared" si="1181"/>
        <v>SCO1</v>
      </c>
      <c r="B14082" t="s">
        <v>484</v>
      </c>
      <c r="C14082">
        <v>10600777</v>
      </c>
      <c r="D14082" t="s">
        <v>3</v>
      </c>
      <c r="E14082">
        <v>23</v>
      </c>
      <c r="F14082" t="s">
        <v>16837</v>
      </c>
      <c r="G14082">
        <v>0.90996136783699999</v>
      </c>
    </row>
    <row r="14083" spans="1:7" x14ac:dyDescent="0.2">
      <c r="A14083" t="str">
        <f t="shared" si="1181"/>
        <v>SCO1</v>
      </c>
      <c r="B14083" t="s">
        <v>484</v>
      </c>
      <c r="C14083">
        <v>10600857</v>
      </c>
      <c r="D14083" t="s">
        <v>3</v>
      </c>
      <c r="E14083">
        <v>24</v>
      </c>
      <c r="F14083" t="s">
        <v>16838</v>
      </c>
      <c r="G14083">
        <v>-4.4824043854699999E-2</v>
      </c>
    </row>
    <row r="14084" spans="1:7" x14ac:dyDescent="0.2">
      <c r="A14084" t="str">
        <f t="shared" si="1181"/>
        <v>SCO1</v>
      </c>
      <c r="B14084" t="s">
        <v>484</v>
      </c>
      <c r="C14084">
        <v>10600840</v>
      </c>
      <c r="D14084" t="s">
        <v>8</v>
      </c>
      <c r="E14084">
        <v>22</v>
      </c>
      <c r="F14084" t="s">
        <v>16839</v>
      </c>
      <c r="G14084">
        <v>1.1076718249399999</v>
      </c>
    </row>
    <row r="14085" spans="1:7" x14ac:dyDescent="0.2">
      <c r="A14085" t="str">
        <f t="shared" ref="A14085:A14094" si="1182">"SCYL1"</f>
        <v>SCYL1</v>
      </c>
      <c r="B14085" t="s">
        <v>291</v>
      </c>
      <c r="C14085">
        <v>65292744</v>
      </c>
      <c r="D14085" t="s">
        <v>8</v>
      </c>
      <c r="E14085">
        <v>24</v>
      </c>
      <c r="F14085" t="s">
        <v>16840</v>
      </c>
      <c r="G14085">
        <v>0.49542637840199999</v>
      </c>
    </row>
    <row r="14086" spans="1:7" x14ac:dyDescent="0.2">
      <c r="A14086" t="str">
        <f t="shared" si="1182"/>
        <v>SCYL1</v>
      </c>
      <c r="B14086" t="s">
        <v>291</v>
      </c>
      <c r="C14086">
        <v>65292524</v>
      </c>
      <c r="D14086" t="s">
        <v>3</v>
      </c>
      <c r="E14086">
        <v>24</v>
      </c>
      <c r="F14086" t="s">
        <v>16841</v>
      </c>
      <c r="G14086">
        <v>-1.7180545396500001E-2</v>
      </c>
    </row>
    <row r="14087" spans="1:7" x14ac:dyDescent="0.2">
      <c r="A14087" t="str">
        <f t="shared" si="1182"/>
        <v>SCYL1</v>
      </c>
      <c r="B14087" t="s">
        <v>291</v>
      </c>
      <c r="C14087">
        <v>65292574</v>
      </c>
      <c r="D14087" t="s">
        <v>3</v>
      </c>
      <c r="E14087">
        <v>22</v>
      </c>
      <c r="F14087" t="s">
        <v>16842</v>
      </c>
      <c r="G14087">
        <v>1.6273028094699999</v>
      </c>
    </row>
    <row r="14088" spans="1:7" x14ac:dyDescent="0.2">
      <c r="A14088" t="str">
        <f t="shared" si="1182"/>
        <v>SCYL1</v>
      </c>
      <c r="B14088" t="s">
        <v>291</v>
      </c>
      <c r="C14088">
        <v>65292752</v>
      </c>
      <c r="D14088" t="s">
        <v>3</v>
      </c>
      <c r="E14088">
        <v>24</v>
      </c>
      <c r="F14088" t="s">
        <v>16843</v>
      </c>
      <c r="G14088">
        <v>-9.2662678380200005E-3</v>
      </c>
    </row>
    <row r="14089" spans="1:7" x14ac:dyDescent="0.2">
      <c r="A14089" t="str">
        <f t="shared" si="1182"/>
        <v>SCYL1</v>
      </c>
      <c r="B14089" t="s">
        <v>291</v>
      </c>
      <c r="C14089">
        <v>65292759</v>
      </c>
      <c r="D14089" t="s">
        <v>3</v>
      </c>
      <c r="E14089">
        <v>23</v>
      </c>
      <c r="F14089" t="s">
        <v>16844</v>
      </c>
      <c r="G14089">
        <v>0.45919973573700001</v>
      </c>
    </row>
    <row r="14090" spans="1:7" x14ac:dyDescent="0.2">
      <c r="A14090" t="str">
        <f t="shared" si="1182"/>
        <v>SCYL1</v>
      </c>
      <c r="B14090" t="s">
        <v>291</v>
      </c>
      <c r="C14090">
        <v>65292814</v>
      </c>
      <c r="D14090" t="s">
        <v>3</v>
      </c>
      <c r="E14090">
        <v>23</v>
      </c>
      <c r="F14090" t="s">
        <v>16845</v>
      </c>
      <c r="G14090">
        <v>8.5120883142999995E-2</v>
      </c>
    </row>
    <row r="14091" spans="1:7" x14ac:dyDescent="0.2">
      <c r="A14091" t="str">
        <f t="shared" si="1182"/>
        <v>SCYL1</v>
      </c>
      <c r="B14091" t="s">
        <v>291</v>
      </c>
      <c r="C14091">
        <v>65292629</v>
      </c>
      <c r="D14091" t="s">
        <v>8</v>
      </c>
      <c r="E14091">
        <v>24</v>
      </c>
      <c r="F14091" t="s">
        <v>16846</v>
      </c>
      <c r="G14091">
        <v>0.82056518241900001</v>
      </c>
    </row>
    <row r="14092" spans="1:7" x14ac:dyDescent="0.2">
      <c r="A14092" t="str">
        <f t="shared" si="1182"/>
        <v>SCYL1</v>
      </c>
      <c r="B14092" t="s">
        <v>291</v>
      </c>
      <c r="C14092">
        <v>65292642</v>
      </c>
      <c r="D14092" t="s">
        <v>8</v>
      </c>
      <c r="E14092">
        <v>23</v>
      </c>
      <c r="F14092" t="s">
        <v>16847</v>
      </c>
      <c r="G14092">
        <v>0.55213200810899998</v>
      </c>
    </row>
    <row r="14093" spans="1:7" x14ac:dyDescent="0.2">
      <c r="A14093" t="str">
        <f t="shared" si="1182"/>
        <v>SCYL1</v>
      </c>
      <c r="B14093" t="s">
        <v>291</v>
      </c>
      <c r="C14093">
        <v>65292517</v>
      </c>
      <c r="D14093" t="s">
        <v>3</v>
      </c>
      <c r="E14093">
        <v>23</v>
      </c>
      <c r="F14093" t="s">
        <v>16848</v>
      </c>
      <c r="G14093">
        <v>2.46510385902E-2</v>
      </c>
    </row>
    <row r="14094" spans="1:7" x14ac:dyDescent="0.2">
      <c r="A14094" t="str">
        <f t="shared" si="1182"/>
        <v>SCYL1</v>
      </c>
      <c r="B14094" t="s">
        <v>291</v>
      </c>
      <c r="C14094">
        <v>65292648</v>
      </c>
      <c r="D14094" t="s">
        <v>8</v>
      </c>
      <c r="E14094">
        <v>23</v>
      </c>
      <c r="F14094" t="s">
        <v>16849</v>
      </c>
      <c r="G14094">
        <v>2.7093116107199999E-2</v>
      </c>
    </row>
    <row r="14095" spans="1:7" x14ac:dyDescent="0.2">
      <c r="A14095" t="str">
        <f t="shared" ref="A14095:A14104" si="1183">"SDAD1"</f>
        <v>SDAD1</v>
      </c>
      <c r="B14095" t="s">
        <v>24</v>
      </c>
      <c r="C14095">
        <v>76912125</v>
      </c>
      <c r="D14095" t="s">
        <v>8</v>
      </c>
      <c r="E14095">
        <v>24</v>
      </c>
      <c r="F14095" t="s">
        <v>16850</v>
      </c>
      <c r="G14095">
        <v>0.75631230050599996</v>
      </c>
    </row>
    <row r="14096" spans="1:7" x14ac:dyDescent="0.2">
      <c r="A14096" t="str">
        <f t="shared" si="1183"/>
        <v>SDAD1</v>
      </c>
      <c r="B14096" t="s">
        <v>24</v>
      </c>
      <c r="C14096">
        <v>76911832</v>
      </c>
      <c r="D14096" t="s">
        <v>3</v>
      </c>
      <c r="E14096">
        <v>23</v>
      </c>
      <c r="F14096" t="s">
        <v>16851</v>
      </c>
      <c r="G14096">
        <v>1.0912887391399999</v>
      </c>
    </row>
    <row r="14097" spans="1:7" x14ac:dyDescent="0.2">
      <c r="A14097" t="str">
        <f t="shared" si="1183"/>
        <v>SDAD1</v>
      </c>
      <c r="B14097" t="s">
        <v>24</v>
      </c>
      <c r="C14097">
        <v>76911842</v>
      </c>
      <c r="D14097" t="s">
        <v>3</v>
      </c>
      <c r="E14097">
        <v>23</v>
      </c>
      <c r="F14097" t="s">
        <v>16852</v>
      </c>
      <c r="G14097">
        <v>0.64923617111700005</v>
      </c>
    </row>
    <row r="14098" spans="1:7" x14ac:dyDescent="0.2">
      <c r="A14098" t="str">
        <f t="shared" si="1183"/>
        <v>SDAD1</v>
      </c>
      <c r="B14098" t="s">
        <v>24</v>
      </c>
      <c r="C14098">
        <v>76911917</v>
      </c>
      <c r="D14098" t="s">
        <v>8</v>
      </c>
      <c r="E14098">
        <v>24</v>
      </c>
      <c r="F14098" t="s">
        <v>16853</v>
      </c>
      <c r="G14098">
        <v>0.44205755430499999</v>
      </c>
    </row>
    <row r="14099" spans="1:7" x14ac:dyDescent="0.2">
      <c r="A14099" t="str">
        <f t="shared" si="1183"/>
        <v>SDAD1</v>
      </c>
      <c r="B14099" t="s">
        <v>24</v>
      </c>
      <c r="C14099">
        <v>76911906</v>
      </c>
      <c r="D14099" t="s">
        <v>3</v>
      </c>
      <c r="E14099">
        <v>22</v>
      </c>
      <c r="F14099" t="s">
        <v>16854</v>
      </c>
      <c r="G14099">
        <v>0.63874927213300003</v>
      </c>
    </row>
    <row r="14100" spans="1:7" x14ac:dyDescent="0.2">
      <c r="A14100" t="str">
        <f t="shared" si="1183"/>
        <v>SDAD1</v>
      </c>
      <c r="B14100" t="s">
        <v>24</v>
      </c>
      <c r="C14100">
        <v>76912052</v>
      </c>
      <c r="D14100" t="s">
        <v>3</v>
      </c>
      <c r="E14100">
        <v>24</v>
      </c>
      <c r="F14100" t="s">
        <v>16855</v>
      </c>
      <c r="G14100">
        <v>0.61681277901700005</v>
      </c>
    </row>
    <row r="14101" spans="1:7" x14ac:dyDescent="0.2">
      <c r="A14101" t="str">
        <f t="shared" si="1183"/>
        <v>SDAD1</v>
      </c>
      <c r="B14101" t="s">
        <v>24</v>
      </c>
      <c r="C14101">
        <v>76911873</v>
      </c>
      <c r="D14101" t="s">
        <v>8</v>
      </c>
      <c r="E14101">
        <v>24</v>
      </c>
      <c r="F14101" t="s">
        <v>16856</v>
      </c>
      <c r="G14101">
        <v>0.68955214905100004</v>
      </c>
    </row>
    <row r="14102" spans="1:7" x14ac:dyDescent="0.2">
      <c r="A14102" t="str">
        <f t="shared" si="1183"/>
        <v>SDAD1</v>
      </c>
      <c r="B14102" t="s">
        <v>24</v>
      </c>
      <c r="C14102">
        <v>76912116</v>
      </c>
      <c r="D14102" t="s">
        <v>8</v>
      </c>
      <c r="E14102">
        <v>24</v>
      </c>
      <c r="F14102" t="s">
        <v>16857</v>
      </c>
      <c r="G14102">
        <v>4.6123629601700002E-2</v>
      </c>
    </row>
    <row r="14103" spans="1:7" x14ac:dyDescent="0.2">
      <c r="A14103" t="str">
        <f t="shared" si="1183"/>
        <v>SDAD1</v>
      </c>
      <c r="B14103" t="s">
        <v>24</v>
      </c>
      <c r="C14103">
        <v>76911874</v>
      </c>
      <c r="D14103" t="s">
        <v>3</v>
      </c>
      <c r="E14103">
        <v>24</v>
      </c>
      <c r="F14103" t="s">
        <v>16858</v>
      </c>
      <c r="G14103">
        <v>1.15239896035</v>
      </c>
    </row>
    <row r="14104" spans="1:7" x14ac:dyDescent="0.2">
      <c r="A14104" t="str">
        <f t="shared" si="1183"/>
        <v>SDAD1</v>
      </c>
      <c r="B14104" t="s">
        <v>24</v>
      </c>
      <c r="C14104">
        <v>76912094</v>
      </c>
      <c r="D14104" t="s">
        <v>8</v>
      </c>
      <c r="E14104">
        <v>24</v>
      </c>
      <c r="F14104" t="s">
        <v>16859</v>
      </c>
      <c r="G14104">
        <v>0.36400204289299998</v>
      </c>
    </row>
    <row r="14105" spans="1:7" x14ac:dyDescent="0.2">
      <c r="A14105" t="str">
        <f t="shared" ref="A14105:A14121" si="1184">"SDE2"</f>
        <v>SDE2</v>
      </c>
      <c r="B14105" t="s">
        <v>35</v>
      </c>
      <c r="C14105">
        <v>226187009</v>
      </c>
      <c r="D14105" t="s">
        <v>3</v>
      </c>
      <c r="E14105">
        <v>23</v>
      </c>
      <c r="F14105" t="s">
        <v>16860</v>
      </c>
      <c r="G14105">
        <v>0.66470244161600001</v>
      </c>
    </row>
    <row r="14106" spans="1:7" x14ac:dyDescent="0.2">
      <c r="A14106" t="str">
        <f t="shared" si="1184"/>
        <v>SDE2</v>
      </c>
      <c r="B14106" t="s">
        <v>35</v>
      </c>
      <c r="C14106">
        <v>226186791</v>
      </c>
      <c r="D14106" t="s">
        <v>3</v>
      </c>
      <c r="E14106">
        <v>23</v>
      </c>
      <c r="F14106" t="s">
        <v>16861</v>
      </c>
      <c r="G14106">
        <v>0.103304337584</v>
      </c>
    </row>
    <row r="14107" spans="1:7" x14ac:dyDescent="0.2">
      <c r="A14107" t="str">
        <f t="shared" si="1184"/>
        <v>SDE2</v>
      </c>
      <c r="B14107" t="s">
        <v>35</v>
      </c>
      <c r="C14107">
        <v>226187037</v>
      </c>
      <c r="D14107" t="s">
        <v>3</v>
      </c>
      <c r="E14107">
        <v>24</v>
      </c>
      <c r="F14107" t="s">
        <v>16862</v>
      </c>
      <c r="G14107">
        <v>1.6274102592299999</v>
      </c>
    </row>
    <row r="14108" spans="1:7" x14ac:dyDescent="0.2">
      <c r="A14108" t="str">
        <f t="shared" si="1184"/>
        <v>SDE2</v>
      </c>
      <c r="B14108" t="s">
        <v>35</v>
      </c>
      <c r="C14108">
        <v>226186810</v>
      </c>
      <c r="D14108" t="s">
        <v>3</v>
      </c>
      <c r="E14108">
        <v>24</v>
      </c>
      <c r="F14108" t="s">
        <v>16863</v>
      </c>
      <c r="G14108">
        <v>-5.8364825359300002E-2</v>
      </c>
    </row>
    <row r="14109" spans="1:7" x14ac:dyDescent="0.2">
      <c r="A14109" t="str">
        <f t="shared" si="1184"/>
        <v>SDE2</v>
      </c>
      <c r="B14109" t="s">
        <v>35</v>
      </c>
      <c r="C14109">
        <v>226186830</v>
      </c>
      <c r="D14109" t="s">
        <v>3</v>
      </c>
      <c r="E14109">
        <v>24</v>
      </c>
      <c r="F14109" t="s">
        <v>16864</v>
      </c>
      <c r="G14109">
        <v>1.2697857585600001E-2</v>
      </c>
    </row>
    <row r="14110" spans="1:7" x14ac:dyDescent="0.2">
      <c r="A14110" t="str">
        <f t="shared" si="1184"/>
        <v>SDE2</v>
      </c>
      <c r="B14110" t="s">
        <v>35</v>
      </c>
      <c r="C14110">
        <v>226186958</v>
      </c>
      <c r="D14110" t="s">
        <v>3</v>
      </c>
      <c r="E14110">
        <v>24</v>
      </c>
      <c r="F14110" t="s">
        <v>16865</v>
      </c>
      <c r="G14110">
        <v>-2.99268084753E-2</v>
      </c>
    </row>
    <row r="14111" spans="1:7" x14ac:dyDescent="0.2">
      <c r="A14111" t="str">
        <f t="shared" si="1184"/>
        <v>SDE2</v>
      </c>
      <c r="B14111" t="s">
        <v>35</v>
      </c>
      <c r="C14111">
        <v>226187003</v>
      </c>
      <c r="D14111" t="s">
        <v>3</v>
      </c>
      <c r="E14111">
        <v>24</v>
      </c>
      <c r="F14111" t="s">
        <v>16866</v>
      </c>
      <c r="G14111">
        <v>0.105092674059</v>
      </c>
    </row>
    <row r="14112" spans="1:7" x14ac:dyDescent="0.2">
      <c r="A14112" t="str">
        <f t="shared" si="1184"/>
        <v>SDE2</v>
      </c>
      <c r="B14112" t="s">
        <v>35</v>
      </c>
      <c r="C14112">
        <v>226187003</v>
      </c>
      <c r="D14112" t="s">
        <v>3</v>
      </c>
      <c r="E14112">
        <v>23</v>
      </c>
      <c r="F14112" t="s">
        <v>16867</v>
      </c>
      <c r="G14112">
        <v>0.23418912716599999</v>
      </c>
    </row>
    <row r="14113" spans="1:7" x14ac:dyDescent="0.2">
      <c r="A14113" t="str">
        <f t="shared" si="1184"/>
        <v>SDE2</v>
      </c>
      <c r="B14113" t="s">
        <v>35</v>
      </c>
      <c r="C14113">
        <v>226187025</v>
      </c>
      <c r="D14113" t="s">
        <v>3</v>
      </c>
      <c r="E14113">
        <v>24</v>
      </c>
      <c r="F14113" t="s">
        <v>16868</v>
      </c>
      <c r="G14113">
        <v>0.70788729915500004</v>
      </c>
    </row>
    <row r="14114" spans="1:7" x14ac:dyDescent="0.2">
      <c r="A14114" t="str">
        <f t="shared" si="1184"/>
        <v>SDE2</v>
      </c>
      <c r="B14114" t="s">
        <v>35</v>
      </c>
      <c r="C14114">
        <v>226186818</v>
      </c>
      <c r="D14114" t="s">
        <v>8</v>
      </c>
      <c r="E14114">
        <v>23</v>
      </c>
      <c r="F14114" t="s">
        <v>16869</v>
      </c>
      <c r="G14114">
        <v>5.7077409972600003E-2</v>
      </c>
    </row>
    <row r="14115" spans="1:7" x14ac:dyDescent="0.2">
      <c r="A14115" t="str">
        <f t="shared" si="1184"/>
        <v>SDE2</v>
      </c>
      <c r="B14115" t="s">
        <v>35</v>
      </c>
      <c r="C14115">
        <v>226187002</v>
      </c>
      <c r="D14115" t="s">
        <v>8</v>
      </c>
      <c r="E14115">
        <v>23</v>
      </c>
      <c r="F14115" t="s">
        <v>16870</v>
      </c>
      <c r="G14115">
        <v>1.0680298943200001E-3</v>
      </c>
    </row>
    <row r="14116" spans="1:7" x14ac:dyDescent="0.2">
      <c r="A14116" t="str">
        <f t="shared" si="1184"/>
        <v>SDE2</v>
      </c>
      <c r="B14116" t="s">
        <v>35</v>
      </c>
      <c r="C14116">
        <v>226186750</v>
      </c>
      <c r="D14116" t="s">
        <v>3</v>
      </c>
      <c r="E14116">
        <v>24</v>
      </c>
      <c r="F14116" t="s">
        <v>16871</v>
      </c>
      <c r="G14116">
        <v>6.6558861333900002E-2</v>
      </c>
    </row>
    <row r="14117" spans="1:7" x14ac:dyDescent="0.2">
      <c r="A14117" t="str">
        <f t="shared" si="1184"/>
        <v>SDE2</v>
      </c>
      <c r="B14117" t="s">
        <v>35</v>
      </c>
      <c r="C14117">
        <v>226186955</v>
      </c>
      <c r="D14117" t="s">
        <v>3</v>
      </c>
      <c r="E14117">
        <v>24</v>
      </c>
      <c r="F14117" t="s">
        <v>16872</v>
      </c>
      <c r="G14117">
        <v>9.7578098927999998E-2</v>
      </c>
    </row>
    <row r="14118" spans="1:7" x14ac:dyDescent="0.2">
      <c r="A14118" t="str">
        <f t="shared" si="1184"/>
        <v>SDE2</v>
      </c>
      <c r="B14118" t="s">
        <v>35</v>
      </c>
      <c r="C14118">
        <v>226186950</v>
      </c>
      <c r="D14118" t="s">
        <v>3</v>
      </c>
      <c r="E14118">
        <v>23</v>
      </c>
      <c r="F14118" t="s">
        <v>16873</v>
      </c>
      <c r="G14118">
        <v>-2.24590468295E-2</v>
      </c>
    </row>
    <row r="14119" spans="1:7" x14ac:dyDescent="0.2">
      <c r="A14119" t="str">
        <f t="shared" si="1184"/>
        <v>SDE2</v>
      </c>
      <c r="B14119" t="s">
        <v>35</v>
      </c>
      <c r="C14119">
        <v>226186880</v>
      </c>
      <c r="D14119" t="s">
        <v>3</v>
      </c>
      <c r="E14119">
        <v>24</v>
      </c>
      <c r="F14119" t="s">
        <v>16874</v>
      </c>
      <c r="G14119">
        <v>0.14301638651599999</v>
      </c>
    </row>
    <row r="14120" spans="1:7" x14ac:dyDescent="0.2">
      <c r="A14120" t="str">
        <f t="shared" si="1184"/>
        <v>SDE2</v>
      </c>
      <c r="B14120" t="s">
        <v>35</v>
      </c>
      <c r="C14120">
        <v>226186824</v>
      </c>
      <c r="D14120" t="s">
        <v>3</v>
      </c>
      <c r="E14120">
        <v>23</v>
      </c>
      <c r="F14120" t="s">
        <v>16875</v>
      </c>
      <c r="G14120">
        <v>-3.5623136173600002E-2</v>
      </c>
    </row>
    <row r="14121" spans="1:7" x14ac:dyDescent="0.2">
      <c r="A14121" t="str">
        <f t="shared" si="1184"/>
        <v>SDE2</v>
      </c>
      <c r="B14121" t="s">
        <v>35</v>
      </c>
      <c r="C14121">
        <v>226186814</v>
      </c>
      <c r="D14121" t="s">
        <v>3</v>
      </c>
      <c r="E14121">
        <v>22</v>
      </c>
      <c r="F14121" t="s">
        <v>16876</v>
      </c>
      <c r="G14121">
        <v>7.5568395109399999E-2</v>
      </c>
    </row>
    <row r="14122" spans="1:7" x14ac:dyDescent="0.2">
      <c r="A14122" t="str">
        <f t="shared" ref="A14122:A14131" si="1185">"SDHC"</f>
        <v>SDHC</v>
      </c>
      <c r="B14122" t="s">
        <v>35</v>
      </c>
      <c r="C14122">
        <v>161284122</v>
      </c>
      <c r="D14122" t="s">
        <v>3</v>
      </c>
      <c r="E14122">
        <v>25</v>
      </c>
      <c r="F14122" t="s">
        <v>16877</v>
      </c>
      <c r="G14122">
        <v>0.100908892705</v>
      </c>
    </row>
    <row r="14123" spans="1:7" x14ac:dyDescent="0.2">
      <c r="A14123" t="str">
        <f t="shared" si="1185"/>
        <v>SDHC</v>
      </c>
      <c r="B14123" t="s">
        <v>35</v>
      </c>
      <c r="C14123">
        <v>161284156</v>
      </c>
      <c r="D14123" t="s">
        <v>8</v>
      </c>
      <c r="E14123">
        <v>24</v>
      </c>
      <c r="F14123" t="s">
        <v>16878</v>
      </c>
      <c r="G14123">
        <v>0.101172854289</v>
      </c>
    </row>
    <row r="14124" spans="1:7" x14ac:dyDescent="0.2">
      <c r="A14124" t="str">
        <f t="shared" si="1185"/>
        <v>SDHC</v>
      </c>
      <c r="B14124" t="s">
        <v>35</v>
      </c>
      <c r="C14124">
        <v>161284323</v>
      </c>
      <c r="D14124" t="s">
        <v>3</v>
      </c>
      <c r="E14124">
        <v>24</v>
      </c>
      <c r="F14124" t="s">
        <v>16879</v>
      </c>
      <c r="G14124">
        <v>5.3033749021900001E-2</v>
      </c>
    </row>
    <row r="14125" spans="1:7" x14ac:dyDescent="0.2">
      <c r="A14125" t="str">
        <f t="shared" si="1185"/>
        <v>SDHC</v>
      </c>
      <c r="B14125" t="s">
        <v>35</v>
      </c>
      <c r="C14125">
        <v>161284300</v>
      </c>
      <c r="D14125" t="s">
        <v>3</v>
      </c>
      <c r="E14125">
        <v>24</v>
      </c>
      <c r="F14125" t="s">
        <v>16880</v>
      </c>
      <c r="G14125">
        <v>3.9187832222299997E-2</v>
      </c>
    </row>
    <row r="14126" spans="1:7" x14ac:dyDescent="0.2">
      <c r="A14126" t="str">
        <f t="shared" si="1185"/>
        <v>SDHC</v>
      </c>
      <c r="B14126" t="s">
        <v>35</v>
      </c>
      <c r="C14126">
        <v>161284139</v>
      </c>
      <c r="D14126" t="s">
        <v>3</v>
      </c>
      <c r="E14126">
        <v>23</v>
      </c>
      <c r="F14126" t="s">
        <v>16881</v>
      </c>
      <c r="G14126">
        <v>1.0396272800599999</v>
      </c>
    </row>
    <row r="14127" spans="1:7" x14ac:dyDescent="0.2">
      <c r="A14127" t="str">
        <f t="shared" si="1185"/>
        <v>SDHC</v>
      </c>
      <c r="B14127" t="s">
        <v>35</v>
      </c>
      <c r="C14127">
        <v>161284250</v>
      </c>
      <c r="D14127" t="s">
        <v>3</v>
      </c>
      <c r="E14127">
        <v>23</v>
      </c>
      <c r="F14127" t="s">
        <v>16882</v>
      </c>
      <c r="G14127">
        <v>0.78292909698699997</v>
      </c>
    </row>
    <row r="14128" spans="1:7" x14ac:dyDescent="0.2">
      <c r="A14128" t="str">
        <f t="shared" si="1185"/>
        <v>SDHC</v>
      </c>
      <c r="B14128" t="s">
        <v>35</v>
      </c>
      <c r="C14128">
        <v>161284228</v>
      </c>
      <c r="D14128" t="s">
        <v>8</v>
      </c>
      <c r="E14128">
        <v>23</v>
      </c>
      <c r="F14128" t="s">
        <v>16883</v>
      </c>
      <c r="G14128">
        <v>1.1634031121399999</v>
      </c>
    </row>
    <row r="14129" spans="1:7" x14ac:dyDescent="0.2">
      <c r="A14129" t="str">
        <f t="shared" si="1185"/>
        <v>SDHC</v>
      </c>
      <c r="B14129" t="s">
        <v>35</v>
      </c>
      <c r="C14129">
        <v>161284073</v>
      </c>
      <c r="D14129" t="s">
        <v>3</v>
      </c>
      <c r="E14129">
        <v>24</v>
      </c>
      <c r="F14129" t="s">
        <v>16884</v>
      </c>
      <c r="G14129">
        <v>0.22435714591100001</v>
      </c>
    </row>
    <row r="14130" spans="1:7" x14ac:dyDescent="0.2">
      <c r="A14130" t="str">
        <f t="shared" si="1185"/>
        <v>SDHC</v>
      </c>
      <c r="B14130" t="s">
        <v>35</v>
      </c>
      <c r="C14130">
        <v>161284257</v>
      </c>
      <c r="D14130" t="s">
        <v>8</v>
      </c>
      <c r="E14130">
        <v>24</v>
      </c>
      <c r="F14130" t="s">
        <v>16885</v>
      </c>
      <c r="G14130">
        <v>0.303647501624</v>
      </c>
    </row>
    <row r="14131" spans="1:7" x14ac:dyDescent="0.2">
      <c r="A14131" t="str">
        <f t="shared" si="1185"/>
        <v>SDHC</v>
      </c>
      <c r="B14131" t="s">
        <v>35</v>
      </c>
      <c r="C14131">
        <v>161284240</v>
      </c>
      <c r="D14131" t="s">
        <v>8</v>
      </c>
      <c r="E14131">
        <v>24</v>
      </c>
      <c r="F14131" t="s">
        <v>16886</v>
      </c>
      <c r="G14131">
        <v>0.79696960780399995</v>
      </c>
    </row>
    <row r="14132" spans="1:7" x14ac:dyDescent="0.2">
      <c r="A14132" t="str">
        <f t="shared" ref="A14132:A14141" si="1186">"SEC13"</f>
        <v>SEC13</v>
      </c>
      <c r="B14132" t="s">
        <v>114</v>
      </c>
      <c r="C14132">
        <v>10362682</v>
      </c>
      <c r="D14132" t="s">
        <v>8</v>
      </c>
      <c r="E14132">
        <v>24</v>
      </c>
      <c r="F14132" t="s">
        <v>16887</v>
      </c>
      <c r="G14132">
        <v>6.9886410627199996E-2</v>
      </c>
    </row>
    <row r="14133" spans="1:7" x14ac:dyDescent="0.2">
      <c r="A14133" t="str">
        <f t="shared" si="1186"/>
        <v>SEC13</v>
      </c>
      <c r="B14133" t="s">
        <v>114</v>
      </c>
      <c r="C14133">
        <v>10362771</v>
      </c>
      <c r="D14133" t="s">
        <v>8</v>
      </c>
      <c r="E14133">
        <v>23</v>
      </c>
      <c r="F14133" t="s">
        <v>16888</v>
      </c>
      <c r="G14133">
        <v>0.82068838267999999</v>
      </c>
    </row>
    <row r="14134" spans="1:7" x14ac:dyDescent="0.2">
      <c r="A14134" t="str">
        <f t="shared" si="1186"/>
        <v>SEC13</v>
      </c>
      <c r="B14134" t="s">
        <v>114</v>
      </c>
      <c r="C14134">
        <v>10362590</v>
      </c>
      <c r="D14134" t="s">
        <v>8</v>
      </c>
      <c r="E14134">
        <v>22</v>
      </c>
      <c r="F14134" t="s">
        <v>16889</v>
      </c>
      <c r="G14134">
        <v>2.98339454472E-2</v>
      </c>
    </row>
    <row r="14135" spans="1:7" x14ac:dyDescent="0.2">
      <c r="A14135" t="str">
        <f t="shared" si="1186"/>
        <v>SEC13</v>
      </c>
      <c r="B14135" t="s">
        <v>114</v>
      </c>
      <c r="C14135">
        <v>10362787</v>
      </c>
      <c r="D14135" t="s">
        <v>3</v>
      </c>
      <c r="E14135">
        <v>23</v>
      </c>
      <c r="F14135" t="s">
        <v>16890</v>
      </c>
      <c r="G14135">
        <v>-2.90441797838E-2</v>
      </c>
    </row>
    <row r="14136" spans="1:7" x14ac:dyDescent="0.2">
      <c r="A14136" t="str">
        <f t="shared" si="1186"/>
        <v>SEC13</v>
      </c>
      <c r="B14136" t="s">
        <v>114</v>
      </c>
      <c r="C14136">
        <v>10362778</v>
      </c>
      <c r="D14136" t="s">
        <v>3</v>
      </c>
      <c r="E14136">
        <v>23</v>
      </c>
      <c r="F14136" t="s">
        <v>16891</v>
      </c>
      <c r="G14136">
        <v>1.08646067381E-2</v>
      </c>
    </row>
    <row r="14137" spans="1:7" x14ac:dyDescent="0.2">
      <c r="A14137" t="str">
        <f t="shared" si="1186"/>
        <v>SEC13</v>
      </c>
      <c r="B14137" t="s">
        <v>114</v>
      </c>
      <c r="C14137">
        <v>10362755</v>
      </c>
      <c r="D14137" t="s">
        <v>3</v>
      </c>
      <c r="E14137">
        <v>24</v>
      </c>
      <c r="F14137" t="s">
        <v>16892</v>
      </c>
      <c r="G14137">
        <v>1.39571575633</v>
      </c>
    </row>
    <row r="14138" spans="1:7" x14ac:dyDescent="0.2">
      <c r="A14138" t="str">
        <f t="shared" si="1186"/>
        <v>SEC13</v>
      </c>
      <c r="B14138" t="s">
        <v>114</v>
      </c>
      <c r="C14138">
        <v>10362722</v>
      </c>
      <c r="D14138" t="s">
        <v>3</v>
      </c>
      <c r="E14138">
        <v>23</v>
      </c>
      <c r="F14138" t="s">
        <v>16893</v>
      </c>
      <c r="G14138">
        <v>0.78359586098699996</v>
      </c>
    </row>
    <row r="14139" spans="1:7" x14ac:dyDescent="0.2">
      <c r="A14139" t="str">
        <f t="shared" si="1186"/>
        <v>SEC13</v>
      </c>
      <c r="B14139" t="s">
        <v>114</v>
      </c>
      <c r="C14139">
        <v>10362711</v>
      </c>
      <c r="D14139" t="s">
        <v>3</v>
      </c>
      <c r="E14139">
        <v>23</v>
      </c>
      <c r="F14139" t="s">
        <v>16894</v>
      </c>
      <c r="G14139">
        <v>0.49922316302500003</v>
      </c>
    </row>
    <row r="14140" spans="1:7" x14ac:dyDescent="0.2">
      <c r="A14140" t="str">
        <f t="shared" si="1186"/>
        <v>SEC13</v>
      </c>
      <c r="B14140" t="s">
        <v>114</v>
      </c>
      <c r="C14140">
        <v>10362674</v>
      </c>
      <c r="D14140" t="s">
        <v>3</v>
      </c>
      <c r="E14140">
        <v>23</v>
      </c>
      <c r="F14140" t="s">
        <v>16895</v>
      </c>
      <c r="G14140">
        <v>4.4507386321700003E-2</v>
      </c>
    </row>
    <row r="14141" spans="1:7" x14ac:dyDescent="0.2">
      <c r="A14141" t="str">
        <f t="shared" si="1186"/>
        <v>SEC13</v>
      </c>
      <c r="B14141" t="s">
        <v>114</v>
      </c>
      <c r="C14141">
        <v>10362591</v>
      </c>
      <c r="D14141" t="s">
        <v>3</v>
      </c>
      <c r="E14141">
        <v>24</v>
      </c>
      <c r="F14141" t="s">
        <v>16896</v>
      </c>
      <c r="G14141">
        <v>1.1683746332E-2</v>
      </c>
    </row>
    <row r="14142" spans="1:7" x14ac:dyDescent="0.2">
      <c r="A14142" t="str">
        <f t="shared" ref="A14142:A14154" si="1187">"SEC22B"</f>
        <v>SEC22B</v>
      </c>
      <c r="B14142" t="s">
        <v>35</v>
      </c>
      <c r="C14142">
        <v>145096234</v>
      </c>
      <c r="D14142" t="s">
        <v>3</v>
      </c>
      <c r="E14142">
        <v>24</v>
      </c>
      <c r="F14142" t="s">
        <v>16897</v>
      </c>
      <c r="G14142">
        <v>2.1875162566800002E-3</v>
      </c>
    </row>
    <row r="14143" spans="1:7" x14ac:dyDescent="0.2">
      <c r="A14143" t="str">
        <f t="shared" si="1187"/>
        <v>SEC22B</v>
      </c>
      <c r="B14143" t="s">
        <v>35</v>
      </c>
      <c r="C14143">
        <v>145096373</v>
      </c>
      <c r="D14143" t="s">
        <v>3</v>
      </c>
      <c r="E14143">
        <v>23</v>
      </c>
      <c r="F14143" t="s">
        <v>16898</v>
      </c>
      <c r="G14143">
        <v>0.61691134124199998</v>
      </c>
    </row>
    <row r="14144" spans="1:7" x14ac:dyDescent="0.2">
      <c r="A14144" t="str">
        <f t="shared" si="1187"/>
        <v>SEC22B</v>
      </c>
      <c r="B14144" t="s">
        <v>35</v>
      </c>
      <c r="C14144">
        <v>145096595</v>
      </c>
      <c r="D14144" t="s">
        <v>3</v>
      </c>
      <c r="E14144">
        <v>24</v>
      </c>
      <c r="F14144" t="s">
        <v>16899</v>
      </c>
      <c r="G14144">
        <v>0.71034619955800005</v>
      </c>
    </row>
    <row r="14145" spans="1:7" x14ac:dyDescent="0.2">
      <c r="A14145" t="str">
        <f t="shared" si="1187"/>
        <v>SEC22B</v>
      </c>
      <c r="B14145" t="s">
        <v>35</v>
      </c>
      <c r="C14145">
        <v>145096708</v>
      </c>
      <c r="D14145" t="s">
        <v>3</v>
      </c>
      <c r="E14145">
        <v>23</v>
      </c>
      <c r="F14145" t="s">
        <v>16900</v>
      </c>
      <c r="G14145">
        <v>1.2136894177499999</v>
      </c>
    </row>
    <row r="14146" spans="1:7" x14ac:dyDescent="0.2">
      <c r="A14146" t="str">
        <f t="shared" si="1187"/>
        <v>SEC22B</v>
      </c>
      <c r="B14146" t="s">
        <v>35</v>
      </c>
      <c r="C14146">
        <v>145096245</v>
      </c>
      <c r="D14146" t="s">
        <v>8</v>
      </c>
      <c r="E14146">
        <v>22</v>
      </c>
      <c r="F14146" t="s">
        <v>16901</v>
      </c>
      <c r="G14146">
        <v>3.51680675084E-2</v>
      </c>
    </row>
    <row r="14147" spans="1:7" x14ac:dyDescent="0.2">
      <c r="A14147" t="str">
        <f t="shared" si="1187"/>
        <v>SEC22B</v>
      </c>
      <c r="B14147" t="s">
        <v>35</v>
      </c>
      <c r="C14147">
        <v>145096345</v>
      </c>
      <c r="D14147" t="s">
        <v>8</v>
      </c>
      <c r="E14147">
        <v>24</v>
      </c>
      <c r="F14147" t="s">
        <v>16902</v>
      </c>
      <c r="G14147">
        <v>0.11624065376000001</v>
      </c>
    </row>
    <row r="14148" spans="1:7" x14ac:dyDescent="0.2">
      <c r="A14148" t="str">
        <f t="shared" si="1187"/>
        <v>SEC22B</v>
      </c>
      <c r="B14148" t="s">
        <v>35</v>
      </c>
      <c r="C14148">
        <v>145096382</v>
      </c>
      <c r="D14148" t="s">
        <v>8</v>
      </c>
      <c r="E14148">
        <v>24</v>
      </c>
      <c r="F14148" t="s">
        <v>16903</v>
      </c>
      <c r="G14148">
        <v>0.23170660049200001</v>
      </c>
    </row>
    <row r="14149" spans="1:7" x14ac:dyDescent="0.2">
      <c r="A14149" t="str">
        <f t="shared" si="1187"/>
        <v>SEC22B</v>
      </c>
      <c r="B14149" t="s">
        <v>35</v>
      </c>
      <c r="C14149">
        <v>145096416</v>
      </c>
      <c r="D14149" t="s">
        <v>8</v>
      </c>
      <c r="E14149">
        <v>23</v>
      </c>
      <c r="F14149" t="s">
        <v>16904</v>
      </c>
      <c r="G14149">
        <v>0.34239433622900001</v>
      </c>
    </row>
    <row r="14150" spans="1:7" x14ac:dyDescent="0.2">
      <c r="A14150" t="str">
        <f t="shared" si="1187"/>
        <v>SEC22B</v>
      </c>
      <c r="B14150" t="s">
        <v>35</v>
      </c>
      <c r="C14150">
        <v>145096516</v>
      </c>
      <c r="D14150" t="s">
        <v>8</v>
      </c>
      <c r="E14150">
        <v>24</v>
      </c>
      <c r="F14150" t="s">
        <v>16905</v>
      </c>
      <c r="G14150">
        <v>0.12294635375600001</v>
      </c>
    </row>
    <row r="14151" spans="1:7" x14ac:dyDescent="0.2">
      <c r="A14151" t="str">
        <f t="shared" si="1187"/>
        <v>SEC22B</v>
      </c>
      <c r="B14151" t="s">
        <v>35</v>
      </c>
      <c r="C14151">
        <v>145096576</v>
      </c>
      <c r="D14151" t="s">
        <v>8</v>
      </c>
      <c r="E14151">
        <v>23</v>
      </c>
      <c r="F14151" t="s">
        <v>16906</v>
      </c>
      <c r="G14151">
        <v>1.0759643826900001</v>
      </c>
    </row>
    <row r="14152" spans="1:7" x14ac:dyDescent="0.2">
      <c r="A14152" t="str">
        <f t="shared" si="1187"/>
        <v>SEC22B</v>
      </c>
      <c r="B14152" t="s">
        <v>35</v>
      </c>
      <c r="C14152">
        <v>145096584</v>
      </c>
      <c r="D14152" t="s">
        <v>8</v>
      </c>
      <c r="E14152">
        <v>22</v>
      </c>
      <c r="F14152" t="s">
        <v>16907</v>
      </c>
      <c r="G14152">
        <v>0.63202672682600003</v>
      </c>
    </row>
    <row r="14153" spans="1:7" x14ac:dyDescent="0.2">
      <c r="A14153" t="str">
        <f t="shared" si="1187"/>
        <v>SEC22B</v>
      </c>
      <c r="B14153" t="s">
        <v>35</v>
      </c>
      <c r="C14153">
        <v>145096724</v>
      </c>
      <c r="D14153" t="s">
        <v>8</v>
      </c>
      <c r="E14153">
        <v>23</v>
      </c>
      <c r="F14153" t="s">
        <v>16908</v>
      </c>
      <c r="G14153">
        <v>9.6815787818500004E-2</v>
      </c>
    </row>
    <row r="14154" spans="1:7" x14ac:dyDescent="0.2">
      <c r="A14154" t="str">
        <f t="shared" si="1187"/>
        <v>SEC22B</v>
      </c>
      <c r="B14154" t="s">
        <v>35</v>
      </c>
      <c r="C14154">
        <v>145096569</v>
      </c>
      <c r="D14154" t="s">
        <v>3</v>
      </c>
      <c r="E14154">
        <v>23</v>
      </c>
      <c r="F14154" t="s">
        <v>16909</v>
      </c>
      <c r="G14154">
        <v>0.206231969238</v>
      </c>
    </row>
    <row r="14155" spans="1:7" x14ac:dyDescent="0.2">
      <c r="A14155" t="str">
        <f t="shared" ref="A14155:A14174" si="1188">"SEC23B"</f>
        <v>SEC23B</v>
      </c>
      <c r="B14155" t="s">
        <v>352</v>
      </c>
      <c r="C14155">
        <v>18488177</v>
      </c>
      <c r="D14155" t="s">
        <v>3</v>
      </c>
      <c r="E14155">
        <v>21</v>
      </c>
      <c r="F14155" t="s">
        <v>16910</v>
      </c>
      <c r="G14155">
        <v>-7.02016102561E-2</v>
      </c>
    </row>
    <row r="14156" spans="1:7" x14ac:dyDescent="0.2">
      <c r="A14156" t="str">
        <f t="shared" si="1188"/>
        <v>SEC23B</v>
      </c>
      <c r="B14156" t="s">
        <v>352</v>
      </c>
      <c r="C14156">
        <v>18488183</v>
      </c>
      <c r="D14156" t="s">
        <v>3</v>
      </c>
      <c r="E14156">
        <v>22</v>
      </c>
      <c r="F14156" t="s">
        <v>16911</v>
      </c>
      <c r="G14156">
        <v>-6.9577121439300005E-2</v>
      </c>
    </row>
    <row r="14157" spans="1:7" x14ac:dyDescent="0.2">
      <c r="A14157" t="str">
        <f t="shared" si="1188"/>
        <v>SEC23B</v>
      </c>
      <c r="B14157" t="s">
        <v>352</v>
      </c>
      <c r="C14157">
        <v>18488785</v>
      </c>
      <c r="D14157" t="s">
        <v>3</v>
      </c>
      <c r="E14157">
        <v>24</v>
      </c>
      <c r="F14157" t="s">
        <v>16912</v>
      </c>
      <c r="G14157">
        <v>0.47148672461300001</v>
      </c>
    </row>
    <row r="14158" spans="1:7" x14ac:dyDescent="0.2">
      <c r="A14158" t="str">
        <f t="shared" si="1188"/>
        <v>SEC23B</v>
      </c>
      <c r="B14158" t="s">
        <v>352</v>
      </c>
      <c r="C14158">
        <v>18488768</v>
      </c>
      <c r="D14158" t="s">
        <v>3</v>
      </c>
      <c r="E14158">
        <v>21</v>
      </c>
      <c r="F14158" t="s">
        <v>16913</v>
      </c>
      <c r="G14158">
        <v>0.95215121006400005</v>
      </c>
    </row>
    <row r="14159" spans="1:7" x14ac:dyDescent="0.2">
      <c r="A14159" t="str">
        <f t="shared" si="1188"/>
        <v>SEC23B</v>
      </c>
      <c r="B14159" t="s">
        <v>352</v>
      </c>
      <c r="C14159">
        <v>18488799</v>
      </c>
      <c r="D14159" t="s">
        <v>8</v>
      </c>
      <c r="E14159">
        <v>24</v>
      </c>
      <c r="F14159" t="s">
        <v>16914</v>
      </c>
      <c r="G14159">
        <v>0.84657247985799999</v>
      </c>
    </row>
    <row r="14160" spans="1:7" x14ac:dyDescent="0.2">
      <c r="A14160" t="str">
        <f t="shared" si="1188"/>
        <v>SEC23B</v>
      </c>
      <c r="B14160" t="s">
        <v>352</v>
      </c>
      <c r="C14160">
        <v>18488776</v>
      </c>
      <c r="D14160" t="s">
        <v>8</v>
      </c>
      <c r="E14160">
        <v>24</v>
      </c>
      <c r="F14160" t="s">
        <v>16915</v>
      </c>
      <c r="G14160">
        <v>1.2012763100799999</v>
      </c>
    </row>
    <row r="14161" spans="1:7" x14ac:dyDescent="0.2">
      <c r="A14161" t="str">
        <f t="shared" si="1188"/>
        <v>SEC23B</v>
      </c>
      <c r="B14161" t="s">
        <v>352</v>
      </c>
      <c r="C14161">
        <v>18488712</v>
      </c>
      <c r="D14161" t="s">
        <v>8</v>
      </c>
      <c r="E14161">
        <v>23</v>
      </c>
      <c r="F14161" t="s">
        <v>16916</v>
      </c>
      <c r="G14161">
        <v>0.121217800172</v>
      </c>
    </row>
    <row r="14162" spans="1:7" x14ac:dyDescent="0.2">
      <c r="A14162" t="str">
        <f t="shared" si="1188"/>
        <v>SEC23B</v>
      </c>
      <c r="B14162" t="s">
        <v>352</v>
      </c>
      <c r="C14162">
        <v>18488693</v>
      </c>
      <c r="D14162" t="s">
        <v>8</v>
      </c>
      <c r="E14162">
        <v>22</v>
      </c>
      <c r="F14162" t="s">
        <v>16917</v>
      </c>
      <c r="G14162">
        <v>0.135997468309</v>
      </c>
    </row>
    <row r="14163" spans="1:7" x14ac:dyDescent="0.2">
      <c r="A14163" t="str">
        <f t="shared" si="1188"/>
        <v>SEC23B</v>
      </c>
      <c r="B14163" t="s">
        <v>352</v>
      </c>
      <c r="C14163">
        <v>18488460</v>
      </c>
      <c r="D14163" t="s">
        <v>3</v>
      </c>
      <c r="E14163">
        <v>22</v>
      </c>
      <c r="F14163" t="s">
        <v>16918</v>
      </c>
      <c r="G14163">
        <v>0.18774530426200001</v>
      </c>
    </row>
    <row r="14164" spans="1:7" x14ac:dyDescent="0.2">
      <c r="A14164" t="str">
        <f t="shared" si="1188"/>
        <v>SEC23B</v>
      </c>
      <c r="B14164" t="s">
        <v>352</v>
      </c>
      <c r="C14164">
        <v>18488834</v>
      </c>
      <c r="D14164" t="s">
        <v>8</v>
      </c>
      <c r="E14164">
        <v>24</v>
      </c>
      <c r="F14164" t="s">
        <v>16919</v>
      </c>
      <c r="G14164">
        <v>0.246929968601</v>
      </c>
    </row>
    <row r="14165" spans="1:7" x14ac:dyDescent="0.2">
      <c r="A14165" t="str">
        <f t="shared" si="1188"/>
        <v>SEC23B</v>
      </c>
      <c r="B14165" t="s">
        <v>352</v>
      </c>
      <c r="C14165">
        <v>18488490</v>
      </c>
      <c r="D14165" t="s">
        <v>8</v>
      </c>
      <c r="E14165">
        <v>24</v>
      </c>
      <c r="F14165" t="s">
        <v>16920</v>
      </c>
      <c r="G14165">
        <v>-7.24636409004E-2</v>
      </c>
    </row>
    <row r="14166" spans="1:7" x14ac:dyDescent="0.2">
      <c r="A14166" t="str">
        <f t="shared" si="1188"/>
        <v>SEC23B</v>
      </c>
      <c r="B14166" t="s">
        <v>352</v>
      </c>
      <c r="C14166">
        <v>18488376</v>
      </c>
      <c r="D14166" t="s">
        <v>8</v>
      </c>
      <c r="E14166">
        <v>22</v>
      </c>
      <c r="F14166" t="s">
        <v>16921</v>
      </c>
      <c r="G14166">
        <v>0.28585594758900001</v>
      </c>
    </row>
    <row r="14167" spans="1:7" x14ac:dyDescent="0.2">
      <c r="A14167" t="str">
        <f t="shared" si="1188"/>
        <v>SEC23B</v>
      </c>
      <c r="B14167" t="s">
        <v>352</v>
      </c>
      <c r="C14167">
        <v>18488690</v>
      </c>
      <c r="D14167" t="s">
        <v>8</v>
      </c>
      <c r="E14167">
        <v>24</v>
      </c>
      <c r="F14167" t="s">
        <v>16922</v>
      </c>
      <c r="G14167">
        <v>-0.125940600663</v>
      </c>
    </row>
    <row r="14168" spans="1:7" x14ac:dyDescent="0.2">
      <c r="A14168" t="str">
        <f t="shared" si="1188"/>
        <v>SEC23B</v>
      </c>
      <c r="B14168" t="s">
        <v>352</v>
      </c>
      <c r="C14168">
        <v>18488296</v>
      </c>
      <c r="D14168" t="s">
        <v>8</v>
      </c>
      <c r="E14168">
        <v>24</v>
      </c>
      <c r="F14168" t="s">
        <v>16923</v>
      </c>
      <c r="G14168">
        <v>0.38873209688999999</v>
      </c>
    </row>
    <row r="14169" spans="1:7" x14ac:dyDescent="0.2">
      <c r="A14169" t="str">
        <f t="shared" si="1188"/>
        <v>SEC23B</v>
      </c>
      <c r="B14169" t="s">
        <v>352</v>
      </c>
      <c r="C14169">
        <v>18488274</v>
      </c>
      <c r="D14169" t="s">
        <v>8</v>
      </c>
      <c r="E14169">
        <v>24</v>
      </c>
      <c r="F14169" t="s">
        <v>16924</v>
      </c>
      <c r="G14169">
        <v>0.12580994188700001</v>
      </c>
    </row>
    <row r="14170" spans="1:7" x14ac:dyDescent="0.2">
      <c r="A14170" t="str">
        <f t="shared" si="1188"/>
        <v>SEC23B</v>
      </c>
      <c r="B14170" t="s">
        <v>352</v>
      </c>
      <c r="C14170">
        <v>18488256</v>
      </c>
      <c r="D14170" t="s">
        <v>8</v>
      </c>
      <c r="E14170">
        <v>23</v>
      </c>
      <c r="F14170" t="s">
        <v>16925</v>
      </c>
      <c r="G14170">
        <v>0.27803866979800002</v>
      </c>
    </row>
    <row r="14171" spans="1:7" x14ac:dyDescent="0.2">
      <c r="A14171" t="str">
        <f t="shared" si="1188"/>
        <v>SEC23B</v>
      </c>
      <c r="B14171" t="s">
        <v>352</v>
      </c>
      <c r="C14171">
        <v>18488224</v>
      </c>
      <c r="D14171" t="s">
        <v>8</v>
      </c>
      <c r="E14171">
        <v>24</v>
      </c>
      <c r="F14171" t="s">
        <v>16926</v>
      </c>
      <c r="G14171">
        <v>2.66116763858E-2</v>
      </c>
    </row>
    <row r="14172" spans="1:7" x14ac:dyDescent="0.2">
      <c r="A14172" t="str">
        <f t="shared" si="1188"/>
        <v>SEC23B</v>
      </c>
      <c r="B14172" t="s">
        <v>352</v>
      </c>
      <c r="C14172">
        <v>18488822</v>
      </c>
      <c r="D14172" t="s">
        <v>3</v>
      </c>
      <c r="E14172">
        <v>24</v>
      </c>
      <c r="F14172" t="s">
        <v>16927</v>
      </c>
      <c r="G14172">
        <v>8.3327336414299999E-2</v>
      </c>
    </row>
    <row r="14173" spans="1:7" x14ac:dyDescent="0.2">
      <c r="A14173" t="str">
        <f t="shared" si="1188"/>
        <v>SEC23B</v>
      </c>
      <c r="B14173" t="s">
        <v>352</v>
      </c>
      <c r="C14173">
        <v>18488801</v>
      </c>
      <c r="D14173" t="s">
        <v>3</v>
      </c>
      <c r="E14173">
        <v>24</v>
      </c>
      <c r="F14173" t="s">
        <v>16928</v>
      </c>
      <c r="G14173">
        <v>0.322775236232</v>
      </c>
    </row>
    <row r="14174" spans="1:7" x14ac:dyDescent="0.2">
      <c r="A14174" t="str">
        <f t="shared" si="1188"/>
        <v>SEC23B</v>
      </c>
      <c r="B14174" t="s">
        <v>352</v>
      </c>
      <c r="C14174">
        <v>18488318</v>
      </c>
      <c r="D14174" t="s">
        <v>8</v>
      </c>
      <c r="E14174">
        <v>24</v>
      </c>
      <c r="F14174" t="s">
        <v>16929</v>
      </c>
      <c r="G14174">
        <v>0.26907161807300001</v>
      </c>
    </row>
    <row r="14175" spans="1:7" x14ac:dyDescent="0.2">
      <c r="A14175" t="str">
        <f t="shared" ref="A14175:A14184" si="1189">"SEC23IP"</f>
        <v>SEC23IP</v>
      </c>
      <c r="B14175" t="s">
        <v>372</v>
      </c>
      <c r="C14175">
        <v>121652231</v>
      </c>
      <c r="D14175" t="s">
        <v>8</v>
      </c>
      <c r="E14175">
        <v>23</v>
      </c>
      <c r="F14175" t="s">
        <v>16930</v>
      </c>
      <c r="G14175">
        <v>0.69594106537099998</v>
      </c>
    </row>
    <row r="14176" spans="1:7" x14ac:dyDescent="0.2">
      <c r="A14176" t="str">
        <f t="shared" si="1189"/>
        <v>SEC23IP</v>
      </c>
      <c r="B14176" t="s">
        <v>372</v>
      </c>
      <c r="C14176">
        <v>121652215</v>
      </c>
      <c r="D14176" t="s">
        <v>8</v>
      </c>
      <c r="E14176">
        <v>23</v>
      </c>
      <c r="F14176" t="s">
        <v>16931</v>
      </c>
      <c r="G14176">
        <v>8.4444023765100004E-2</v>
      </c>
    </row>
    <row r="14177" spans="1:7" x14ac:dyDescent="0.2">
      <c r="A14177" t="str">
        <f t="shared" si="1189"/>
        <v>SEC23IP</v>
      </c>
      <c r="B14177" t="s">
        <v>372</v>
      </c>
      <c r="C14177">
        <v>121652399</v>
      </c>
      <c r="D14177" t="s">
        <v>3</v>
      </c>
      <c r="E14177">
        <v>24</v>
      </c>
      <c r="F14177" t="s">
        <v>16932</v>
      </c>
      <c r="G14177">
        <v>1.0057486983699999</v>
      </c>
    </row>
    <row r="14178" spans="1:7" x14ac:dyDescent="0.2">
      <c r="A14178" t="str">
        <f t="shared" si="1189"/>
        <v>SEC23IP</v>
      </c>
      <c r="B14178" t="s">
        <v>372</v>
      </c>
      <c r="C14178">
        <v>121652376</v>
      </c>
      <c r="D14178" t="s">
        <v>3</v>
      </c>
      <c r="E14178">
        <v>24</v>
      </c>
      <c r="F14178" t="s">
        <v>16933</v>
      </c>
      <c r="G14178">
        <v>0.64380488539299996</v>
      </c>
    </row>
    <row r="14179" spans="1:7" x14ac:dyDescent="0.2">
      <c r="A14179" t="str">
        <f t="shared" si="1189"/>
        <v>SEC23IP</v>
      </c>
      <c r="B14179" t="s">
        <v>372</v>
      </c>
      <c r="C14179">
        <v>121652370</v>
      </c>
      <c r="D14179" t="s">
        <v>3</v>
      </c>
      <c r="E14179">
        <v>23</v>
      </c>
      <c r="F14179" t="s">
        <v>16934</v>
      </c>
      <c r="G14179">
        <v>0.318393531881</v>
      </c>
    </row>
    <row r="14180" spans="1:7" x14ac:dyDescent="0.2">
      <c r="A14180" t="str">
        <f t="shared" si="1189"/>
        <v>SEC23IP</v>
      </c>
      <c r="B14180" t="s">
        <v>372</v>
      </c>
      <c r="C14180">
        <v>121652245</v>
      </c>
      <c r="D14180" t="s">
        <v>8</v>
      </c>
      <c r="E14180">
        <v>24</v>
      </c>
      <c r="F14180" t="s">
        <v>16935</v>
      </c>
      <c r="G14180">
        <v>0.26914679219400001</v>
      </c>
    </row>
    <row r="14181" spans="1:7" x14ac:dyDescent="0.2">
      <c r="A14181" t="str">
        <f t="shared" si="1189"/>
        <v>SEC23IP</v>
      </c>
      <c r="B14181" t="s">
        <v>372</v>
      </c>
      <c r="C14181">
        <v>121652309</v>
      </c>
      <c r="D14181" t="s">
        <v>3</v>
      </c>
      <c r="E14181">
        <v>23</v>
      </c>
      <c r="F14181" t="s">
        <v>16936</v>
      </c>
      <c r="G14181">
        <v>1.1161352530299999</v>
      </c>
    </row>
    <row r="14182" spans="1:7" x14ac:dyDescent="0.2">
      <c r="A14182" t="str">
        <f t="shared" si="1189"/>
        <v>SEC23IP</v>
      </c>
      <c r="B14182" t="s">
        <v>372</v>
      </c>
      <c r="C14182">
        <v>121652264</v>
      </c>
      <c r="D14182" t="s">
        <v>8</v>
      </c>
      <c r="E14182">
        <v>23</v>
      </c>
      <c r="F14182" t="s">
        <v>16937</v>
      </c>
      <c r="G14182">
        <v>0.87811604860500003</v>
      </c>
    </row>
    <row r="14183" spans="1:7" x14ac:dyDescent="0.2">
      <c r="A14183" t="str">
        <f t="shared" si="1189"/>
        <v>SEC23IP</v>
      </c>
      <c r="B14183" t="s">
        <v>372</v>
      </c>
      <c r="C14183">
        <v>121652284</v>
      </c>
      <c r="D14183" t="s">
        <v>8</v>
      </c>
      <c r="E14183">
        <v>22</v>
      </c>
      <c r="F14183" t="s">
        <v>16938</v>
      </c>
      <c r="G14183">
        <v>0.22673868847299999</v>
      </c>
    </row>
    <row r="14184" spans="1:7" x14ac:dyDescent="0.2">
      <c r="A14184" t="str">
        <f t="shared" si="1189"/>
        <v>SEC23IP</v>
      </c>
      <c r="B14184" t="s">
        <v>372</v>
      </c>
      <c r="C14184">
        <v>121652173</v>
      </c>
      <c r="D14184" t="s">
        <v>3</v>
      </c>
      <c r="E14184">
        <v>24</v>
      </c>
      <c r="F14184" t="s">
        <v>16939</v>
      </c>
      <c r="G14184">
        <v>0.59383371674499996</v>
      </c>
    </row>
    <row r="14185" spans="1:7" x14ac:dyDescent="0.2">
      <c r="A14185" t="str">
        <f t="shared" ref="A14185:A14200" si="1190">"SEC61A1"</f>
        <v>SEC61A1</v>
      </c>
      <c r="B14185" t="s">
        <v>114</v>
      </c>
      <c r="C14185">
        <v>127771292</v>
      </c>
      <c r="D14185" t="s">
        <v>8</v>
      </c>
      <c r="E14185">
        <v>24</v>
      </c>
      <c r="F14185" t="s">
        <v>16940</v>
      </c>
      <c r="G14185">
        <v>1.0775997016000001</v>
      </c>
    </row>
    <row r="14186" spans="1:7" x14ac:dyDescent="0.2">
      <c r="A14186" t="str">
        <f t="shared" si="1190"/>
        <v>SEC61A1</v>
      </c>
      <c r="B14186" t="s">
        <v>114</v>
      </c>
      <c r="C14186">
        <v>127771478</v>
      </c>
      <c r="D14186" t="s">
        <v>3</v>
      </c>
      <c r="E14186">
        <v>23</v>
      </c>
      <c r="F14186" t="s">
        <v>16941</v>
      </c>
      <c r="G14186">
        <v>-1.9335301558599999E-2</v>
      </c>
    </row>
    <row r="14187" spans="1:7" x14ac:dyDescent="0.2">
      <c r="A14187" t="str">
        <f t="shared" si="1190"/>
        <v>SEC61A1</v>
      </c>
      <c r="B14187" t="s">
        <v>114</v>
      </c>
      <c r="C14187">
        <v>127771461</v>
      </c>
      <c r="D14187" t="s">
        <v>3</v>
      </c>
      <c r="E14187">
        <v>22</v>
      </c>
      <c r="F14187" t="s">
        <v>16942</v>
      </c>
      <c r="G14187" s="1">
        <v>-5.1431736614999997E-5</v>
      </c>
    </row>
    <row r="14188" spans="1:7" x14ac:dyDescent="0.2">
      <c r="A14188" t="str">
        <f t="shared" si="1190"/>
        <v>SEC61A1</v>
      </c>
      <c r="B14188" t="s">
        <v>114</v>
      </c>
      <c r="C14188">
        <v>127771455</v>
      </c>
      <c r="D14188" t="s">
        <v>3</v>
      </c>
      <c r="E14188">
        <v>24</v>
      </c>
      <c r="F14188" t="s">
        <v>16943</v>
      </c>
      <c r="G14188">
        <v>7.5120235310000005E-2</v>
      </c>
    </row>
    <row r="14189" spans="1:7" x14ac:dyDescent="0.2">
      <c r="A14189" t="str">
        <f t="shared" si="1190"/>
        <v>SEC61A1</v>
      </c>
      <c r="B14189" t="s">
        <v>114</v>
      </c>
      <c r="C14189">
        <v>127771420</v>
      </c>
      <c r="D14189" t="s">
        <v>3</v>
      </c>
      <c r="E14189">
        <v>23</v>
      </c>
      <c r="F14189" t="s">
        <v>16944</v>
      </c>
      <c r="G14189">
        <v>0.246418758047</v>
      </c>
    </row>
    <row r="14190" spans="1:7" x14ac:dyDescent="0.2">
      <c r="A14190" t="str">
        <f t="shared" si="1190"/>
        <v>SEC61A1</v>
      </c>
      <c r="B14190" t="s">
        <v>114</v>
      </c>
      <c r="C14190">
        <v>127771328</v>
      </c>
      <c r="D14190" t="s">
        <v>8</v>
      </c>
      <c r="E14190">
        <v>24</v>
      </c>
      <c r="F14190" t="s">
        <v>16945</v>
      </c>
      <c r="G14190">
        <v>-4.2777068011600004E-3</v>
      </c>
    </row>
    <row r="14191" spans="1:7" x14ac:dyDescent="0.2">
      <c r="A14191" t="str">
        <f t="shared" si="1190"/>
        <v>SEC61A1</v>
      </c>
      <c r="B14191" t="s">
        <v>114</v>
      </c>
      <c r="C14191">
        <v>127771222</v>
      </c>
      <c r="D14191" t="s">
        <v>8</v>
      </c>
      <c r="E14191">
        <v>24</v>
      </c>
      <c r="F14191" t="s">
        <v>16946</v>
      </c>
      <c r="G14191">
        <v>9.7237630694200008E-3</v>
      </c>
    </row>
    <row r="14192" spans="1:7" x14ac:dyDescent="0.2">
      <c r="A14192" t="str">
        <f t="shared" si="1190"/>
        <v>SEC61A1</v>
      </c>
      <c r="B14192" t="s">
        <v>114</v>
      </c>
      <c r="C14192">
        <v>127771489</v>
      </c>
      <c r="D14192" t="s">
        <v>3</v>
      </c>
      <c r="E14192">
        <v>23</v>
      </c>
      <c r="F14192" t="s">
        <v>16947</v>
      </c>
      <c r="G14192">
        <v>8.4352525890100005E-2</v>
      </c>
    </row>
    <row r="14193" spans="1:7" x14ac:dyDescent="0.2">
      <c r="A14193" t="str">
        <f t="shared" si="1190"/>
        <v>SEC61A1</v>
      </c>
      <c r="B14193" t="s">
        <v>114</v>
      </c>
      <c r="C14193">
        <v>127771462</v>
      </c>
      <c r="D14193" t="s">
        <v>3</v>
      </c>
      <c r="E14193">
        <v>24</v>
      </c>
      <c r="F14193" t="s">
        <v>16948</v>
      </c>
      <c r="G14193">
        <v>0.1654787432</v>
      </c>
    </row>
    <row r="14194" spans="1:7" x14ac:dyDescent="0.2">
      <c r="A14194" t="str">
        <f t="shared" si="1190"/>
        <v>SEC61A1</v>
      </c>
      <c r="B14194" t="s">
        <v>114</v>
      </c>
      <c r="C14194">
        <v>127771478</v>
      </c>
      <c r="D14194" t="s">
        <v>3</v>
      </c>
      <c r="E14194">
        <v>24</v>
      </c>
      <c r="F14194" t="s">
        <v>16949</v>
      </c>
      <c r="G14194">
        <v>-9.0525060322400007E-3</v>
      </c>
    </row>
    <row r="14195" spans="1:7" x14ac:dyDescent="0.2">
      <c r="A14195" t="str">
        <f t="shared" si="1190"/>
        <v>SEC61A1</v>
      </c>
      <c r="B14195" t="s">
        <v>114</v>
      </c>
      <c r="C14195">
        <v>127771256</v>
      </c>
      <c r="D14195" t="s">
        <v>3</v>
      </c>
      <c r="E14195">
        <v>22</v>
      </c>
      <c r="F14195" t="s">
        <v>16950</v>
      </c>
      <c r="G14195">
        <v>1.0180228812000001</v>
      </c>
    </row>
    <row r="14196" spans="1:7" x14ac:dyDescent="0.2">
      <c r="A14196" t="str">
        <f t="shared" si="1190"/>
        <v>SEC61A1</v>
      </c>
      <c r="B14196" t="s">
        <v>114</v>
      </c>
      <c r="C14196">
        <v>127771387</v>
      </c>
      <c r="D14196" t="s">
        <v>3</v>
      </c>
      <c r="E14196">
        <v>23</v>
      </c>
      <c r="F14196" t="s">
        <v>16951</v>
      </c>
      <c r="G14196">
        <v>0.26853171114699997</v>
      </c>
    </row>
    <row r="14197" spans="1:7" x14ac:dyDescent="0.2">
      <c r="A14197" t="str">
        <f t="shared" si="1190"/>
        <v>SEC61A1</v>
      </c>
      <c r="B14197" t="s">
        <v>114</v>
      </c>
      <c r="C14197">
        <v>127771456</v>
      </c>
      <c r="D14197" t="s">
        <v>3</v>
      </c>
      <c r="E14197">
        <v>23</v>
      </c>
      <c r="F14197" t="s">
        <v>16952</v>
      </c>
      <c r="G14197">
        <v>4.5787036080499999E-2</v>
      </c>
    </row>
    <row r="14198" spans="1:7" x14ac:dyDescent="0.2">
      <c r="A14198" t="str">
        <f t="shared" si="1190"/>
        <v>SEC61A1</v>
      </c>
      <c r="B14198" t="s">
        <v>114</v>
      </c>
      <c r="C14198">
        <v>127771322</v>
      </c>
      <c r="D14198" t="s">
        <v>8</v>
      </c>
      <c r="E14198">
        <v>23</v>
      </c>
      <c r="F14198" t="s">
        <v>16953</v>
      </c>
      <c r="G14198">
        <v>0.90437741719800002</v>
      </c>
    </row>
    <row r="14199" spans="1:7" x14ac:dyDescent="0.2">
      <c r="A14199" t="str">
        <f t="shared" si="1190"/>
        <v>SEC61A1</v>
      </c>
      <c r="B14199" t="s">
        <v>114</v>
      </c>
      <c r="C14199">
        <v>127771431</v>
      </c>
      <c r="D14199" t="s">
        <v>3</v>
      </c>
      <c r="E14199">
        <v>24</v>
      </c>
      <c r="F14199" t="s">
        <v>16954</v>
      </c>
      <c r="G14199">
        <v>0.159169954552</v>
      </c>
    </row>
    <row r="14200" spans="1:7" x14ac:dyDescent="0.2">
      <c r="A14200" t="str">
        <f t="shared" si="1190"/>
        <v>SEC61A1</v>
      </c>
      <c r="B14200" t="s">
        <v>114</v>
      </c>
      <c r="C14200">
        <v>127771408</v>
      </c>
      <c r="D14200" t="s">
        <v>3</v>
      </c>
      <c r="E14200">
        <v>24</v>
      </c>
      <c r="F14200" t="s">
        <v>16955</v>
      </c>
      <c r="G14200">
        <v>0.14553539772900001</v>
      </c>
    </row>
    <row r="14201" spans="1:7" x14ac:dyDescent="0.2">
      <c r="A14201" t="str">
        <f t="shared" ref="A14201:A14210" si="1191">"SEC61B"</f>
        <v>SEC61B</v>
      </c>
      <c r="B14201" t="s">
        <v>15</v>
      </c>
      <c r="C14201">
        <v>101984778</v>
      </c>
      <c r="D14201" t="s">
        <v>8</v>
      </c>
      <c r="E14201">
        <v>23</v>
      </c>
      <c r="F14201" t="s">
        <v>16956</v>
      </c>
      <c r="G14201">
        <v>4.4574746232499997E-2</v>
      </c>
    </row>
    <row r="14202" spans="1:7" x14ac:dyDescent="0.2">
      <c r="A14202" t="str">
        <f t="shared" si="1191"/>
        <v>SEC61B</v>
      </c>
      <c r="B14202" t="s">
        <v>15</v>
      </c>
      <c r="C14202">
        <v>101984555</v>
      </c>
      <c r="D14202" t="s">
        <v>3</v>
      </c>
      <c r="E14202">
        <v>24</v>
      </c>
      <c r="F14202" t="s">
        <v>16957</v>
      </c>
      <c r="G14202">
        <v>-0.13448316281</v>
      </c>
    </row>
    <row r="14203" spans="1:7" x14ac:dyDescent="0.2">
      <c r="A14203" t="str">
        <f t="shared" si="1191"/>
        <v>SEC61B</v>
      </c>
      <c r="B14203" t="s">
        <v>15</v>
      </c>
      <c r="C14203">
        <v>101984577</v>
      </c>
      <c r="D14203" t="s">
        <v>3</v>
      </c>
      <c r="E14203">
        <v>24</v>
      </c>
      <c r="F14203" t="s">
        <v>16958</v>
      </c>
      <c r="G14203">
        <v>1.1251059079900001</v>
      </c>
    </row>
    <row r="14204" spans="1:7" x14ac:dyDescent="0.2">
      <c r="A14204" t="str">
        <f t="shared" si="1191"/>
        <v>SEC61B</v>
      </c>
      <c r="B14204" t="s">
        <v>15</v>
      </c>
      <c r="C14204">
        <v>101984608</v>
      </c>
      <c r="D14204" t="s">
        <v>3</v>
      </c>
      <c r="E14204">
        <v>24</v>
      </c>
      <c r="F14204" t="s">
        <v>16959</v>
      </c>
      <c r="G14204">
        <v>1.03606294428</v>
      </c>
    </row>
    <row r="14205" spans="1:7" x14ac:dyDescent="0.2">
      <c r="A14205" t="str">
        <f t="shared" si="1191"/>
        <v>SEC61B</v>
      </c>
      <c r="B14205" t="s">
        <v>15</v>
      </c>
      <c r="C14205">
        <v>101984631</v>
      </c>
      <c r="D14205" t="s">
        <v>3</v>
      </c>
      <c r="E14205">
        <v>24</v>
      </c>
      <c r="F14205" t="s">
        <v>16960</v>
      </c>
      <c r="G14205">
        <v>0.52549223124800004</v>
      </c>
    </row>
    <row r="14206" spans="1:7" x14ac:dyDescent="0.2">
      <c r="A14206" t="str">
        <f t="shared" si="1191"/>
        <v>SEC61B</v>
      </c>
      <c r="B14206" t="s">
        <v>15</v>
      </c>
      <c r="C14206">
        <v>101984640</v>
      </c>
      <c r="D14206" t="s">
        <v>3</v>
      </c>
      <c r="E14206">
        <v>24</v>
      </c>
      <c r="F14206" t="s">
        <v>16961</v>
      </c>
      <c r="G14206">
        <v>0.838831147725</v>
      </c>
    </row>
    <row r="14207" spans="1:7" x14ac:dyDescent="0.2">
      <c r="A14207" t="str">
        <f t="shared" si="1191"/>
        <v>SEC61B</v>
      </c>
      <c r="B14207" t="s">
        <v>15</v>
      </c>
      <c r="C14207">
        <v>101984669</v>
      </c>
      <c r="D14207" t="s">
        <v>3</v>
      </c>
      <c r="E14207">
        <v>25</v>
      </c>
      <c r="F14207" t="s">
        <v>16962</v>
      </c>
      <c r="G14207">
        <v>0.25393742171900002</v>
      </c>
    </row>
    <row r="14208" spans="1:7" x14ac:dyDescent="0.2">
      <c r="A14208" t="str">
        <f t="shared" si="1191"/>
        <v>SEC61B</v>
      </c>
      <c r="B14208" t="s">
        <v>15</v>
      </c>
      <c r="C14208">
        <v>101984687</v>
      </c>
      <c r="D14208" t="s">
        <v>3</v>
      </c>
      <c r="E14208">
        <v>24</v>
      </c>
      <c r="F14208" t="s">
        <v>16963</v>
      </c>
      <c r="G14208">
        <v>0.173288473118</v>
      </c>
    </row>
    <row r="14209" spans="1:7" x14ac:dyDescent="0.2">
      <c r="A14209" t="str">
        <f t="shared" si="1191"/>
        <v>SEC61B</v>
      </c>
      <c r="B14209" t="s">
        <v>15</v>
      </c>
      <c r="C14209">
        <v>101984698</v>
      </c>
      <c r="D14209" t="s">
        <v>3</v>
      </c>
      <c r="E14209">
        <v>22</v>
      </c>
      <c r="F14209" t="s">
        <v>16964</v>
      </c>
      <c r="G14209">
        <v>0.18950051800100001</v>
      </c>
    </row>
    <row r="14210" spans="1:7" x14ac:dyDescent="0.2">
      <c r="A14210" t="str">
        <f t="shared" si="1191"/>
        <v>SEC61B</v>
      </c>
      <c r="B14210" t="s">
        <v>15</v>
      </c>
      <c r="C14210">
        <v>101984818</v>
      </c>
      <c r="D14210" t="s">
        <v>3</v>
      </c>
      <c r="E14210">
        <v>24</v>
      </c>
      <c r="F14210" t="s">
        <v>16965</v>
      </c>
      <c r="G14210">
        <v>0.24034470728599999</v>
      </c>
    </row>
    <row r="14211" spans="1:7" x14ac:dyDescent="0.2">
      <c r="A14211" t="str">
        <f t="shared" ref="A14211:A14223" si="1192">"SEH1L"</f>
        <v>SEH1L</v>
      </c>
      <c r="B14211" t="s">
        <v>1918</v>
      </c>
      <c r="C14211">
        <v>12947975</v>
      </c>
      <c r="D14211" t="s">
        <v>8</v>
      </c>
      <c r="E14211">
        <v>24</v>
      </c>
      <c r="F14211" t="s">
        <v>16966</v>
      </c>
      <c r="G14211">
        <v>6.3729324318099995E-2</v>
      </c>
    </row>
    <row r="14212" spans="1:7" x14ac:dyDescent="0.2">
      <c r="A14212" t="str">
        <f t="shared" si="1192"/>
        <v>SEH1L</v>
      </c>
      <c r="B14212" t="s">
        <v>1918</v>
      </c>
      <c r="C14212">
        <v>12948231</v>
      </c>
      <c r="D14212" t="s">
        <v>8</v>
      </c>
      <c r="E14212">
        <v>24</v>
      </c>
      <c r="F14212" t="s">
        <v>16967</v>
      </c>
      <c r="G14212">
        <v>0.17593392163999999</v>
      </c>
    </row>
    <row r="14213" spans="1:7" x14ac:dyDescent="0.2">
      <c r="A14213" t="str">
        <f t="shared" si="1192"/>
        <v>SEH1L</v>
      </c>
      <c r="B14213" t="s">
        <v>1918</v>
      </c>
      <c r="C14213">
        <v>12948027</v>
      </c>
      <c r="D14213" t="s">
        <v>3</v>
      </c>
      <c r="E14213">
        <v>24</v>
      </c>
      <c r="F14213" t="s">
        <v>16968</v>
      </c>
      <c r="G14213">
        <v>0.23447718929200001</v>
      </c>
    </row>
    <row r="14214" spans="1:7" x14ac:dyDescent="0.2">
      <c r="A14214" t="str">
        <f t="shared" si="1192"/>
        <v>SEH1L</v>
      </c>
      <c r="B14214" t="s">
        <v>1918</v>
      </c>
      <c r="C14214">
        <v>12948030</v>
      </c>
      <c r="D14214" t="s">
        <v>8</v>
      </c>
      <c r="E14214">
        <v>24</v>
      </c>
      <c r="F14214" t="s">
        <v>16969</v>
      </c>
      <c r="G14214">
        <v>0.42695663102999998</v>
      </c>
    </row>
    <row r="14215" spans="1:7" x14ac:dyDescent="0.2">
      <c r="A14215" t="str">
        <f t="shared" si="1192"/>
        <v>SEH1L</v>
      </c>
      <c r="B14215" t="s">
        <v>1918</v>
      </c>
      <c r="C14215">
        <v>12947984</v>
      </c>
      <c r="D14215" t="s">
        <v>8</v>
      </c>
      <c r="E14215">
        <v>24</v>
      </c>
      <c r="F14215" t="s">
        <v>16970</v>
      </c>
      <c r="G14215">
        <v>3.4845587731000001E-2</v>
      </c>
    </row>
    <row r="14216" spans="1:7" x14ac:dyDescent="0.2">
      <c r="A14216" t="str">
        <f t="shared" si="1192"/>
        <v>SEH1L</v>
      </c>
      <c r="B14216" t="s">
        <v>1918</v>
      </c>
      <c r="C14216">
        <v>12948039</v>
      </c>
      <c r="D14216" t="s">
        <v>8</v>
      </c>
      <c r="E14216">
        <v>24</v>
      </c>
      <c r="F14216" t="s">
        <v>16971</v>
      </c>
      <c r="G14216">
        <v>1.4642205609500001</v>
      </c>
    </row>
    <row r="14217" spans="1:7" x14ac:dyDescent="0.2">
      <c r="A14217" t="str">
        <f t="shared" si="1192"/>
        <v>SEH1L</v>
      </c>
      <c r="B14217" t="s">
        <v>1918</v>
      </c>
      <c r="C14217">
        <v>12948044</v>
      </c>
      <c r="D14217" t="s">
        <v>8</v>
      </c>
      <c r="E14217">
        <v>22</v>
      </c>
      <c r="F14217" t="s">
        <v>16972</v>
      </c>
      <c r="G14217">
        <v>1.10882280802</v>
      </c>
    </row>
    <row r="14218" spans="1:7" x14ac:dyDescent="0.2">
      <c r="A14218" t="str">
        <f t="shared" si="1192"/>
        <v>SEH1L</v>
      </c>
      <c r="B14218" t="s">
        <v>1918</v>
      </c>
      <c r="C14218">
        <v>12948129</v>
      </c>
      <c r="D14218" t="s">
        <v>8</v>
      </c>
      <c r="E14218">
        <v>24</v>
      </c>
      <c r="F14218" t="s">
        <v>16973</v>
      </c>
      <c r="G14218">
        <v>8.2558897512599996E-2</v>
      </c>
    </row>
    <row r="14219" spans="1:7" x14ac:dyDescent="0.2">
      <c r="A14219" t="str">
        <f t="shared" si="1192"/>
        <v>SEH1L</v>
      </c>
      <c r="B14219" t="s">
        <v>1918</v>
      </c>
      <c r="C14219">
        <v>12948201</v>
      </c>
      <c r="D14219" t="s">
        <v>8</v>
      </c>
      <c r="E14219">
        <v>22</v>
      </c>
      <c r="F14219" t="s">
        <v>16974</v>
      </c>
      <c r="G14219">
        <v>7.7375334618500005E-2</v>
      </c>
    </row>
    <row r="14220" spans="1:7" x14ac:dyDescent="0.2">
      <c r="A14220" t="str">
        <f t="shared" si="1192"/>
        <v>SEH1L</v>
      </c>
      <c r="B14220" t="s">
        <v>1918</v>
      </c>
      <c r="C14220">
        <v>12948265</v>
      </c>
      <c r="D14220" t="s">
        <v>8</v>
      </c>
      <c r="E14220">
        <v>24</v>
      </c>
      <c r="F14220" t="s">
        <v>16975</v>
      </c>
      <c r="G14220">
        <v>0.16746222572899999</v>
      </c>
    </row>
    <row r="14221" spans="1:7" x14ac:dyDescent="0.2">
      <c r="A14221" t="str">
        <f t="shared" si="1192"/>
        <v>SEH1L</v>
      </c>
      <c r="B14221" t="s">
        <v>1918</v>
      </c>
      <c r="C14221">
        <v>12948277</v>
      </c>
      <c r="D14221" t="s">
        <v>8</v>
      </c>
      <c r="E14221">
        <v>24</v>
      </c>
      <c r="F14221" t="s">
        <v>16976</v>
      </c>
      <c r="G14221">
        <v>-4.1666315793700004E-3</v>
      </c>
    </row>
    <row r="14222" spans="1:7" x14ac:dyDescent="0.2">
      <c r="A14222" t="str">
        <f t="shared" si="1192"/>
        <v>SEH1L</v>
      </c>
      <c r="B14222" t="s">
        <v>1918</v>
      </c>
      <c r="C14222">
        <v>12948156</v>
      </c>
      <c r="D14222" t="s">
        <v>8</v>
      </c>
      <c r="E14222">
        <v>24</v>
      </c>
      <c r="F14222" t="s">
        <v>16977</v>
      </c>
      <c r="G14222">
        <v>4.9640498844299996E-3</v>
      </c>
    </row>
    <row r="14223" spans="1:7" x14ac:dyDescent="0.2">
      <c r="A14223" t="str">
        <f t="shared" si="1192"/>
        <v>SEH1L</v>
      </c>
      <c r="B14223" t="s">
        <v>1918</v>
      </c>
      <c r="C14223">
        <v>12948164</v>
      </c>
      <c r="D14223" t="s">
        <v>3</v>
      </c>
      <c r="E14223">
        <v>23</v>
      </c>
      <c r="F14223" t="s">
        <v>16978</v>
      </c>
      <c r="G14223">
        <v>0.25627889319500002</v>
      </c>
    </row>
    <row r="14224" spans="1:7" x14ac:dyDescent="0.2">
      <c r="A14224" t="str">
        <f t="shared" ref="A14224:A14233" si="1193">"SEL1L"</f>
        <v>SEL1L</v>
      </c>
      <c r="B14224" t="s">
        <v>86</v>
      </c>
      <c r="C14224">
        <v>81999939</v>
      </c>
      <c r="D14224" t="s">
        <v>8</v>
      </c>
      <c r="E14224">
        <v>24</v>
      </c>
      <c r="F14224" t="s">
        <v>16979</v>
      </c>
      <c r="G14224">
        <v>2.8012332244700001E-2</v>
      </c>
    </row>
    <row r="14225" spans="1:7" x14ac:dyDescent="0.2">
      <c r="A14225" t="str">
        <f t="shared" si="1193"/>
        <v>SEL1L</v>
      </c>
      <c r="B14225" t="s">
        <v>86</v>
      </c>
      <c r="C14225">
        <v>81999972</v>
      </c>
      <c r="D14225" t="s">
        <v>8</v>
      </c>
      <c r="E14225">
        <v>24</v>
      </c>
      <c r="F14225" t="s">
        <v>16980</v>
      </c>
      <c r="G14225">
        <v>0.77565753981300001</v>
      </c>
    </row>
    <row r="14226" spans="1:7" x14ac:dyDescent="0.2">
      <c r="A14226" t="str">
        <f t="shared" si="1193"/>
        <v>SEL1L</v>
      </c>
      <c r="B14226" t="s">
        <v>86</v>
      </c>
      <c r="C14226">
        <v>82000032</v>
      </c>
      <c r="D14226" t="s">
        <v>8</v>
      </c>
      <c r="E14226">
        <v>24</v>
      </c>
      <c r="F14226" t="s">
        <v>16981</v>
      </c>
      <c r="G14226">
        <v>0.86841405868099997</v>
      </c>
    </row>
    <row r="14227" spans="1:7" x14ac:dyDescent="0.2">
      <c r="A14227" t="str">
        <f t="shared" si="1193"/>
        <v>SEL1L</v>
      </c>
      <c r="B14227" t="s">
        <v>86</v>
      </c>
      <c r="C14227">
        <v>82000023</v>
      </c>
      <c r="D14227" t="s">
        <v>8</v>
      </c>
      <c r="E14227">
        <v>22</v>
      </c>
      <c r="F14227" t="s">
        <v>16982</v>
      </c>
      <c r="G14227">
        <v>0.987238800656</v>
      </c>
    </row>
    <row r="14228" spans="1:7" x14ac:dyDescent="0.2">
      <c r="A14228" t="str">
        <f t="shared" si="1193"/>
        <v>SEL1L</v>
      </c>
      <c r="B14228" t="s">
        <v>86</v>
      </c>
      <c r="C14228">
        <v>82000009</v>
      </c>
      <c r="D14228" t="s">
        <v>8</v>
      </c>
      <c r="E14228">
        <v>23</v>
      </c>
      <c r="F14228" t="s">
        <v>16983</v>
      </c>
      <c r="G14228">
        <v>8.2068550590399997E-2</v>
      </c>
    </row>
    <row r="14229" spans="1:7" x14ac:dyDescent="0.2">
      <c r="A14229" t="str">
        <f t="shared" si="1193"/>
        <v>SEL1L</v>
      </c>
      <c r="B14229" t="s">
        <v>86</v>
      </c>
      <c r="C14229">
        <v>82000226</v>
      </c>
      <c r="D14229" t="s">
        <v>3</v>
      </c>
      <c r="E14229">
        <v>24</v>
      </c>
      <c r="F14229" t="s">
        <v>16984</v>
      </c>
      <c r="G14229">
        <v>6.0591503669199999E-2</v>
      </c>
    </row>
    <row r="14230" spans="1:7" x14ac:dyDescent="0.2">
      <c r="A14230" t="str">
        <f t="shared" si="1193"/>
        <v>SEL1L</v>
      </c>
      <c r="B14230" t="s">
        <v>86</v>
      </c>
      <c r="C14230">
        <v>82000198</v>
      </c>
      <c r="D14230" t="s">
        <v>3</v>
      </c>
      <c r="E14230">
        <v>24</v>
      </c>
      <c r="F14230" t="s">
        <v>16985</v>
      </c>
      <c r="G14230">
        <v>0.659976029199</v>
      </c>
    </row>
    <row r="14231" spans="1:7" x14ac:dyDescent="0.2">
      <c r="A14231" t="str">
        <f t="shared" si="1193"/>
        <v>SEL1L</v>
      </c>
      <c r="B14231" t="s">
        <v>86</v>
      </c>
      <c r="C14231">
        <v>82000220</v>
      </c>
      <c r="D14231" t="s">
        <v>3</v>
      </c>
      <c r="E14231">
        <v>24</v>
      </c>
      <c r="F14231" t="s">
        <v>16986</v>
      </c>
      <c r="G14231">
        <v>4.1546184316199997E-2</v>
      </c>
    </row>
    <row r="14232" spans="1:7" x14ac:dyDescent="0.2">
      <c r="A14232" t="str">
        <f t="shared" si="1193"/>
        <v>SEL1L</v>
      </c>
      <c r="B14232" t="s">
        <v>86</v>
      </c>
      <c r="C14232">
        <v>82000005</v>
      </c>
      <c r="D14232" t="s">
        <v>8</v>
      </c>
      <c r="E14232">
        <v>24</v>
      </c>
      <c r="F14232" t="s">
        <v>16987</v>
      </c>
      <c r="G14232">
        <v>6.33833712269E-3</v>
      </c>
    </row>
    <row r="14233" spans="1:7" x14ac:dyDescent="0.2">
      <c r="A14233" t="str">
        <f t="shared" si="1193"/>
        <v>SEL1L</v>
      </c>
      <c r="B14233" t="s">
        <v>86</v>
      </c>
      <c r="C14233">
        <v>82000162</v>
      </c>
      <c r="D14233" t="s">
        <v>3</v>
      </c>
      <c r="E14233">
        <v>24</v>
      </c>
      <c r="F14233" t="s">
        <v>16988</v>
      </c>
      <c r="G14233">
        <v>1.1443471406600001</v>
      </c>
    </row>
    <row r="14234" spans="1:7" x14ac:dyDescent="0.2">
      <c r="A14234" t="str">
        <f t="shared" ref="A14234:A14258" si="1194">"SENP1"</f>
        <v>SENP1</v>
      </c>
      <c r="B14234" t="s">
        <v>140</v>
      </c>
      <c r="C14234">
        <v>48500087</v>
      </c>
      <c r="D14234" t="s">
        <v>8</v>
      </c>
      <c r="E14234">
        <v>24</v>
      </c>
      <c r="F14234" t="s">
        <v>16989</v>
      </c>
      <c r="G14234">
        <v>-0.12779862614699999</v>
      </c>
    </row>
    <row r="14235" spans="1:7" x14ac:dyDescent="0.2">
      <c r="A14235" t="str">
        <f t="shared" si="1194"/>
        <v>SENP1</v>
      </c>
      <c r="B14235" t="s">
        <v>140</v>
      </c>
      <c r="C14235">
        <v>48499980</v>
      </c>
      <c r="D14235" t="s">
        <v>8</v>
      </c>
      <c r="E14235">
        <v>24</v>
      </c>
      <c r="F14235" t="s">
        <v>16990</v>
      </c>
      <c r="G14235">
        <v>4.7600246749300003E-2</v>
      </c>
    </row>
    <row r="14236" spans="1:7" x14ac:dyDescent="0.2">
      <c r="A14236" t="str">
        <f t="shared" si="1194"/>
        <v>SENP1</v>
      </c>
      <c r="B14236" t="s">
        <v>140</v>
      </c>
      <c r="C14236">
        <v>48499938</v>
      </c>
      <c r="D14236" t="s">
        <v>8</v>
      </c>
      <c r="E14236">
        <v>24</v>
      </c>
      <c r="F14236" t="s">
        <v>16991</v>
      </c>
      <c r="G14236">
        <v>2.69132804183E-2</v>
      </c>
    </row>
    <row r="14237" spans="1:7" x14ac:dyDescent="0.2">
      <c r="A14237" t="str">
        <f t="shared" si="1194"/>
        <v>SENP1</v>
      </c>
      <c r="B14237" t="s">
        <v>140</v>
      </c>
      <c r="C14237">
        <v>48499932</v>
      </c>
      <c r="D14237" t="s">
        <v>8</v>
      </c>
      <c r="E14237">
        <v>23</v>
      </c>
      <c r="F14237" t="s">
        <v>16992</v>
      </c>
      <c r="G14237">
        <v>0.15679081713699999</v>
      </c>
    </row>
    <row r="14238" spans="1:7" x14ac:dyDescent="0.2">
      <c r="A14238" t="str">
        <f t="shared" si="1194"/>
        <v>SENP1</v>
      </c>
      <c r="B14238" t="s">
        <v>140</v>
      </c>
      <c r="C14238">
        <v>48499614</v>
      </c>
      <c r="D14238" t="s">
        <v>8</v>
      </c>
      <c r="E14238">
        <v>23</v>
      </c>
      <c r="F14238" t="s">
        <v>16993</v>
      </c>
      <c r="G14238">
        <v>1.25555639089</v>
      </c>
    </row>
    <row r="14239" spans="1:7" x14ac:dyDescent="0.2">
      <c r="A14239" t="str">
        <f t="shared" si="1194"/>
        <v>SENP1</v>
      </c>
      <c r="B14239" t="s">
        <v>140</v>
      </c>
      <c r="C14239">
        <v>48499604</v>
      </c>
      <c r="D14239" t="s">
        <v>8</v>
      </c>
      <c r="E14239">
        <v>24</v>
      </c>
      <c r="F14239" t="s">
        <v>16994</v>
      </c>
      <c r="G14239">
        <v>0.19702303439800001</v>
      </c>
    </row>
    <row r="14240" spans="1:7" x14ac:dyDescent="0.2">
      <c r="A14240" t="str">
        <f t="shared" si="1194"/>
        <v>SENP1</v>
      </c>
      <c r="B14240" t="s">
        <v>140</v>
      </c>
      <c r="C14240">
        <v>48499593</v>
      </c>
      <c r="D14240" t="s">
        <v>8</v>
      </c>
      <c r="E14240">
        <v>24</v>
      </c>
      <c r="F14240" t="s">
        <v>16995</v>
      </c>
      <c r="G14240">
        <v>0.131386808557</v>
      </c>
    </row>
    <row r="14241" spans="1:7" x14ac:dyDescent="0.2">
      <c r="A14241" t="str">
        <f t="shared" si="1194"/>
        <v>SENP1</v>
      </c>
      <c r="B14241" t="s">
        <v>140</v>
      </c>
      <c r="C14241">
        <v>48499586</v>
      </c>
      <c r="D14241" t="s">
        <v>8</v>
      </c>
      <c r="E14241">
        <v>24</v>
      </c>
      <c r="F14241" t="s">
        <v>16996</v>
      </c>
      <c r="G14241">
        <v>0.77319027816700003</v>
      </c>
    </row>
    <row r="14242" spans="1:7" x14ac:dyDescent="0.2">
      <c r="A14242" t="str">
        <f t="shared" si="1194"/>
        <v>SENP1</v>
      </c>
      <c r="B14242" t="s">
        <v>140</v>
      </c>
      <c r="C14242">
        <v>48499541</v>
      </c>
      <c r="D14242" t="s">
        <v>8</v>
      </c>
      <c r="E14242">
        <v>22</v>
      </c>
      <c r="F14242" t="s">
        <v>16997</v>
      </c>
      <c r="G14242">
        <v>0.71313672427399999</v>
      </c>
    </row>
    <row r="14243" spans="1:7" x14ac:dyDescent="0.2">
      <c r="A14243" t="str">
        <f t="shared" si="1194"/>
        <v>SENP1</v>
      </c>
      <c r="B14243" t="s">
        <v>140</v>
      </c>
      <c r="C14243">
        <v>48499509</v>
      </c>
      <c r="D14243" t="s">
        <v>8</v>
      </c>
      <c r="E14243">
        <v>23</v>
      </c>
      <c r="F14243" t="s">
        <v>16998</v>
      </c>
      <c r="G14243">
        <v>5.4313135196100003E-2</v>
      </c>
    </row>
    <row r="14244" spans="1:7" x14ac:dyDescent="0.2">
      <c r="A14244" t="str">
        <f t="shared" si="1194"/>
        <v>SENP1</v>
      </c>
      <c r="B14244" t="s">
        <v>140</v>
      </c>
      <c r="C14244">
        <v>48499488</v>
      </c>
      <c r="D14244" t="s">
        <v>8</v>
      </c>
      <c r="E14244">
        <v>24</v>
      </c>
      <c r="F14244" t="s">
        <v>16999</v>
      </c>
      <c r="G14244">
        <v>0.11289055666300001</v>
      </c>
    </row>
    <row r="14245" spans="1:7" x14ac:dyDescent="0.2">
      <c r="A14245" t="str">
        <f t="shared" si="1194"/>
        <v>SENP1</v>
      </c>
      <c r="B14245" t="s">
        <v>140</v>
      </c>
      <c r="C14245">
        <v>48495227</v>
      </c>
      <c r="D14245" t="s">
        <v>8</v>
      </c>
      <c r="E14245">
        <v>27</v>
      </c>
      <c r="F14245" t="s">
        <v>17000</v>
      </c>
      <c r="G14245">
        <v>0.157531571555</v>
      </c>
    </row>
    <row r="14246" spans="1:7" x14ac:dyDescent="0.2">
      <c r="A14246" t="str">
        <f t="shared" si="1194"/>
        <v>SENP1</v>
      </c>
      <c r="B14246" t="s">
        <v>140</v>
      </c>
      <c r="C14246">
        <v>48495119</v>
      </c>
      <c r="D14246" t="s">
        <v>8</v>
      </c>
      <c r="E14246">
        <v>28</v>
      </c>
      <c r="F14246" t="s">
        <v>17001</v>
      </c>
      <c r="G14246">
        <v>0.21299816711</v>
      </c>
    </row>
    <row r="14247" spans="1:7" x14ac:dyDescent="0.2">
      <c r="A14247" t="str">
        <f t="shared" si="1194"/>
        <v>SENP1</v>
      </c>
      <c r="B14247" t="s">
        <v>140</v>
      </c>
      <c r="C14247">
        <v>48499893</v>
      </c>
      <c r="D14247" t="s">
        <v>3</v>
      </c>
      <c r="E14247">
        <v>24</v>
      </c>
      <c r="F14247" t="s">
        <v>17002</v>
      </c>
      <c r="G14247">
        <v>4.64072086889E-3</v>
      </c>
    </row>
    <row r="14248" spans="1:7" x14ac:dyDescent="0.2">
      <c r="A14248" t="str">
        <f t="shared" si="1194"/>
        <v>SENP1</v>
      </c>
      <c r="B14248" t="s">
        <v>140</v>
      </c>
      <c r="C14248">
        <v>48499847</v>
      </c>
      <c r="D14248" t="s">
        <v>3</v>
      </c>
      <c r="E14248">
        <v>21</v>
      </c>
      <c r="F14248" t="s">
        <v>17003</v>
      </c>
      <c r="G14248">
        <v>-6.6310368876500006E-2</v>
      </c>
    </row>
    <row r="14249" spans="1:7" x14ac:dyDescent="0.2">
      <c r="A14249" t="str">
        <f t="shared" si="1194"/>
        <v>SENP1</v>
      </c>
      <c r="B14249" t="s">
        <v>140</v>
      </c>
      <c r="C14249">
        <v>48499820</v>
      </c>
      <c r="D14249" t="s">
        <v>3</v>
      </c>
      <c r="E14249">
        <v>24</v>
      </c>
      <c r="F14249" t="s">
        <v>17004</v>
      </c>
      <c r="G14249">
        <v>-0.14900278310000001</v>
      </c>
    </row>
    <row r="14250" spans="1:7" x14ac:dyDescent="0.2">
      <c r="A14250" t="str">
        <f t="shared" si="1194"/>
        <v>SENP1</v>
      </c>
      <c r="B14250" t="s">
        <v>140</v>
      </c>
      <c r="C14250">
        <v>48499809</v>
      </c>
      <c r="D14250" t="s">
        <v>3</v>
      </c>
      <c r="E14250">
        <v>24</v>
      </c>
      <c r="F14250" t="s">
        <v>17005</v>
      </c>
      <c r="G14250">
        <v>0.34254743405799998</v>
      </c>
    </row>
    <row r="14251" spans="1:7" x14ac:dyDescent="0.2">
      <c r="A14251" t="str">
        <f t="shared" si="1194"/>
        <v>SENP1</v>
      </c>
      <c r="B14251" t="s">
        <v>140</v>
      </c>
      <c r="C14251">
        <v>48499799</v>
      </c>
      <c r="D14251" t="s">
        <v>3</v>
      </c>
      <c r="E14251">
        <v>23</v>
      </c>
      <c r="F14251" t="s">
        <v>17006</v>
      </c>
      <c r="G14251">
        <v>0.97125333093999999</v>
      </c>
    </row>
    <row r="14252" spans="1:7" x14ac:dyDescent="0.2">
      <c r="A14252" t="str">
        <f t="shared" si="1194"/>
        <v>SENP1</v>
      </c>
      <c r="B14252" t="s">
        <v>140</v>
      </c>
      <c r="C14252">
        <v>48499574</v>
      </c>
      <c r="D14252" t="s">
        <v>3</v>
      </c>
      <c r="E14252">
        <v>24</v>
      </c>
      <c r="F14252" t="s">
        <v>17007</v>
      </c>
      <c r="G14252">
        <v>0.64725354354599995</v>
      </c>
    </row>
    <row r="14253" spans="1:7" x14ac:dyDescent="0.2">
      <c r="A14253" t="str">
        <f t="shared" si="1194"/>
        <v>SENP1</v>
      </c>
      <c r="B14253" t="s">
        <v>140</v>
      </c>
      <c r="C14253">
        <v>48499473</v>
      </c>
      <c r="D14253" t="s">
        <v>3</v>
      </c>
      <c r="E14253">
        <v>22</v>
      </c>
      <c r="F14253" t="s">
        <v>17008</v>
      </c>
      <c r="G14253">
        <v>7.0886301350100003E-2</v>
      </c>
    </row>
    <row r="14254" spans="1:7" x14ac:dyDescent="0.2">
      <c r="A14254" t="str">
        <f t="shared" si="1194"/>
        <v>SENP1</v>
      </c>
      <c r="B14254" t="s">
        <v>140</v>
      </c>
      <c r="C14254">
        <v>48495250</v>
      </c>
      <c r="D14254" t="s">
        <v>3</v>
      </c>
      <c r="E14254">
        <v>25</v>
      </c>
      <c r="F14254" t="s">
        <v>17009</v>
      </c>
      <c r="G14254">
        <v>8.4935268092299995E-2</v>
      </c>
    </row>
    <row r="14255" spans="1:7" x14ac:dyDescent="0.2">
      <c r="A14255" t="str">
        <f t="shared" si="1194"/>
        <v>SENP1</v>
      </c>
      <c r="B14255" t="s">
        <v>140</v>
      </c>
      <c r="C14255">
        <v>48495207</v>
      </c>
      <c r="D14255" t="s">
        <v>3</v>
      </c>
      <c r="E14255">
        <v>25</v>
      </c>
      <c r="F14255" t="s">
        <v>17010</v>
      </c>
      <c r="G14255">
        <v>4.5632321756099999E-2</v>
      </c>
    </row>
    <row r="14256" spans="1:7" x14ac:dyDescent="0.2">
      <c r="A14256" t="str">
        <f t="shared" si="1194"/>
        <v>SENP1</v>
      </c>
      <c r="B14256" t="s">
        <v>140</v>
      </c>
      <c r="C14256">
        <v>48495185</v>
      </c>
      <c r="D14256" t="s">
        <v>3</v>
      </c>
      <c r="E14256">
        <v>24</v>
      </c>
      <c r="F14256" t="s">
        <v>17011</v>
      </c>
      <c r="G14256">
        <v>0.15639156360799999</v>
      </c>
    </row>
    <row r="14257" spans="1:7" x14ac:dyDescent="0.2">
      <c r="A14257" t="str">
        <f t="shared" si="1194"/>
        <v>SENP1</v>
      </c>
      <c r="B14257" t="s">
        <v>140</v>
      </c>
      <c r="C14257">
        <v>48499381</v>
      </c>
      <c r="D14257" t="s">
        <v>8</v>
      </c>
      <c r="E14257">
        <v>23</v>
      </c>
      <c r="F14257" t="s">
        <v>17012</v>
      </c>
      <c r="G14257">
        <v>0.178392224402</v>
      </c>
    </row>
    <row r="14258" spans="1:7" x14ac:dyDescent="0.2">
      <c r="A14258" t="str">
        <f t="shared" si="1194"/>
        <v>SENP1</v>
      </c>
      <c r="B14258" t="s">
        <v>140</v>
      </c>
      <c r="C14258">
        <v>48499867</v>
      </c>
      <c r="D14258" t="s">
        <v>3</v>
      </c>
      <c r="E14258">
        <v>24</v>
      </c>
      <c r="F14258" t="s">
        <v>17013</v>
      </c>
      <c r="G14258">
        <v>-0.12741017142800001</v>
      </c>
    </row>
    <row r="14259" spans="1:7" x14ac:dyDescent="0.2">
      <c r="A14259" t="str">
        <f t="shared" ref="A14259:A14268" si="1195">"SEPHS2"</f>
        <v>SEPHS2</v>
      </c>
      <c r="B14259" t="s">
        <v>273</v>
      </c>
      <c r="C14259">
        <v>30456791</v>
      </c>
      <c r="D14259" t="s">
        <v>3</v>
      </c>
      <c r="E14259">
        <v>24</v>
      </c>
      <c r="F14259" t="s">
        <v>17014</v>
      </c>
      <c r="G14259">
        <v>0.292683217813</v>
      </c>
    </row>
    <row r="14260" spans="1:7" x14ac:dyDescent="0.2">
      <c r="A14260" t="str">
        <f t="shared" si="1195"/>
        <v>SEPHS2</v>
      </c>
      <c r="B14260" t="s">
        <v>273</v>
      </c>
      <c r="C14260">
        <v>30456940</v>
      </c>
      <c r="D14260" t="s">
        <v>3</v>
      </c>
      <c r="E14260">
        <v>24</v>
      </c>
      <c r="F14260" t="s">
        <v>17015</v>
      </c>
      <c r="G14260">
        <v>4.4252326411300003E-2</v>
      </c>
    </row>
    <row r="14261" spans="1:7" x14ac:dyDescent="0.2">
      <c r="A14261" t="str">
        <f t="shared" si="1195"/>
        <v>SEPHS2</v>
      </c>
      <c r="B14261" t="s">
        <v>273</v>
      </c>
      <c r="C14261">
        <v>30456962</v>
      </c>
      <c r="D14261" t="s">
        <v>3</v>
      </c>
      <c r="E14261">
        <v>23</v>
      </c>
      <c r="F14261" t="s">
        <v>17016</v>
      </c>
      <c r="G14261">
        <v>0.71895099931499995</v>
      </c>
    </row>
    <row r="14262" spans="1:7" x14ac:dyDescent="0.2">
      <c r="A14262" t="str">
        <f t="shared" si="1195"/>
        <v>SEPHS2</v>
      </c>
      <c r="B14262" t="s">
        <v>273</v>
      </c>
      <c r="C14262">
        <v>30456978</v>
      </c>
      <c r="D14262" t="s">
        <v>3</v>
      </c>
      <c r="E14262">
        <v>23</v>
      </c>
      <c r="F14262" t="s">
        <v>17017</v>
      </c>
      <c r="G14262">
        <v>2.0994592005999999E-2</v>
      </c>
    </row>
    <row r="14263" spans="1:7" x14ac:dyDescent="0.2">
      <c r="A14263" t="str">
        <f t="shared" si="1195"/>
        <v>SEPHS2</v>
      </c>
      <c r="B14263" t="s">
        <v>273</v>
      </c>
      <c r="C14263">
        <v>30456983</v>
      </c>
      <c r="D14263" t="s">
        <v>3</v>
      </c>
      <c r="E14263">
        <v>24</v>
      </c>
      <c r="F14263" t="s">
        <v>17018</v>
      </c>
      <c r="G14263">
        <v>0.89904983078800005</v>
      </c>
    </row>
    <row r="14264" spans="1:7" x14ac:dyDescent="0.2">
      <c r="A14264" t="str">
        <f t="shared" si="1195"/>
        <v>SEPHS2</v>
      </c>
      <c r="B14264" t="s">
        <v>273</v>
      </c>
      <c r="C14264">
        <v>30456772</v>
      </c>
      <c r="D14264" t="s">
        <v>8</v>
      </c>
      <c r="E14264">
        <v>24</v>
      </c>
      <c r="F14264" t="s">
        <v>17019</v>
      </c>
      <c r="G14264">
        <v>0.26884672700200002</v>
      </c>
    </row>
    <row r="14265" spans="1:7" x14ac:dyDescent="0.2">
      <c r="A14265" t="str">
        <f t="shared" si="1195"/>
        <v>SEPHS2</v>
      </c>
      <c r="B14265" t="s">
        <v>273</v>
      </c>
      <c r="C14265">
        <v>30456909</v>
      </c>
      <c r="D14265" t="s">
        <v>8</v>
      </c>
      <c r="E14265">
        <v>24</v>
      </c>
      <c r="F14265" t="s">
        <v>17020</v>
      </c>
      <c r="G14265">
        <v>0.17901516781999999</v>
      </c>
    </row>
    <row r="14266" spans="1:7" x14ac:dyDescent="0.2">
      <c r="A14266" t="str">
        <f t="shared" si="1195"/>
        <v>SEPHS2</v>
      </c>
      <c r="B14266" t="s">
        <v>273</v>
      </c>
      <c r="C14266">
        <v>30456939</v>
      </c>
      <c r="D14266" t="s">
        <v>8</v>
      </c>
      <c r="E14266">
        <v>24</v>
      </c>
      <c r="F14266" t="s">
        <v>17021</v>
      </c>
      <c r="G14266">
        <v>1.26653942559</v>
      </c>
    </row>
    <row r="14267" spans="1:7" x14ac:dyDescent="0.2">
      <c r="A14267" t="str">
        <f t="shared" si="1195"/>
        <v>SEPHS2</v>
      </c>
      <c r="B14267" t="s">
        <v>273</v>
      </c>
      <c r="C14267">
        <v>30457049</v>
      </c>
      <c r="D14267" t="s">
        <v>8</v>
      </c>
      <c r="E14267">
        <v>22</v>
      </c>
      <c r="F14267" t="s">
        <v>17022</v>
      </c>
      <c r="G14267">
        <v>0.83441074361800005</v>
      </c>
    </row>
    <row r="14268" spans="1:7" x14ac:dyDescent="0.2">
      <c r="A14268" t="str">
        <f t="shared" si="1195"/>
        <v>SEPHS2</v>
      </c>
      <c r="B14268" t="s">
        <v>273</v>
      </c>
      <c r="C14268">
        <v>30457060</v>
      </c>
      <c r="D14268" t="s">
        <v>8</v>
      </c>
      <c r="E14268">
        <v>24</v>
      </c>
      <c r="F14268" t="s">
        <v>17023</v>
      </c>
      <c r="G14268">
        <v>0.16667442900400001</v>
      </c>
    </row>
    <row r="14269" spans="1:7" x14ac:dyDescent="0.2">
      <c r="A14269" t="str">
        <f t="shared" ref="A14269:A14278" si="1196">"SETD5"</f>
        <v>SETD5</v>
      </c>
      <c r="B14269" t="s">
        <v>114</v>
      </c>
      <c r="C14269">
        <v>9439614</v>
      </c>
      <c r="D14269" t="s">
        <v>3</v>
      </c>
      <c r="E14269">
        <v>26</v>
      </c>
      <c r="F14269" t="s">
        <v>17024</v>
      </c>
      <c r="G14269">
        <v>0.40033984029199998</v>
      </c>
    </row>
    <row r="14270" spans="1:7" x14ac:dyDescent="0.2">
      <c r="A14270" t="str">
        <f t="shared" si="1196"/>
        <v>SETD5</v>
      </c>
      <c r="B14270" t="s">
        <v>114</v>
      </c>
      <c r="C14270">
        <v>9439549</v>
      </c>
      <c r="D14270" t="s">
        <v>3</v>
      </c>
      <c r="E14270">
        <v>24</v>
      </c>
      <c r="F14270" t="s">
        <v>17025</v>
      </c>
      <c r="G14270">
        <v>-0.101174972387</v>
      </c>
    </row>
    <row r="14271" spans="1:7" x14ac:dyDescent="0.2">
      <c r="A14271" t="str">
        <f t="shared" si="1196"/>
        <v>SETD5</v>
      </c>
      <c r="B14271" t="s">
        <v>114</v>
      </c>
      <c r="C14271">
        <v>9439582</v>
      </c>
      <c r="D14271" t="s">
        <v>3</v>
      </c>
      <c r="E14271">
        <v>23</v>
      </c>
      <c r="F14271" t="s">
        <v>17026</v>
      </c>
      <c r="G14271">
        <v>1.2024724304600001</v>
      </c>
    </row>
    <row r="14272" spans="1:7" x14ac:dyDescent="0.2">
      <c r="A14272" t="str">
        <f t="shared" si="1196"/>
        <v>SETD5</v>
      </c>
      <c r="B14272" t="s">
        <v>114</v>
      </c>
      <c r="C14272">
        <v>9439598</v>
      </c>
      <c r="D14272" t="s">
        <v>3</v>
      </c>
      <c r="E14272">
        <v>25</v>
      </c>
      <c r="F14272" t="s">
        <v>17027</v>
      </c>
      <c r="G14272">
        <v>0.17306188165799999</v>
      </c>
    </row>
    <row r="14273" spans="1:7" x14ac:dyDescent="0.2">
      <c r="A14273" t="str">
        <f t="shared" si="1196"/>
        <v>SETD5</v>
      </c>
      <c r="B14273" t="s">
        <v>114</v>
      </c>
      <c r="C14273">
        <v>9439605</v>
      </c>
      <c r="D14273" t="s">
        <v>3</v>
      </c>
      <c r="E14273">
        <v>23</v>
      </c>
      <c r="F14273" t="s">
        <v>17028</v>
      </c>
      <c r="G14273">
        <v>0.68890223845700005</v>
      </c>
    </row>
    <row r="14274" spans="1:7" x14ac:dyDescent="0.2">
      <c r="A14274" t="str">
        <f t="shared" si="1196"/>
        <v>SETD5</v>
      </c>
      <c r="B14274" t="s">
        <v>114</v>
      </c>
      <c r="C14274">
        <v>9439669</v>
      </c>
      <c r="D14274" t="s">
        <v>3</v>
      </c>
      <c r="E14274">
        <v>24</v>
      </c>
      <c r="F14274" t="s">
        <v>17029</v>
      </c>
      <c r="G14274">
        <v>0.154005158314</v>
      </c>
    </row>
    <row r="14275" spans="1:7" x14ac:dyDescent="0.2">
      <c r="A14275" t="str">
        <f t="shared" si="1196"/>
        <v>SETD5</v>
      </c>
      <c r="B14275" t="s">
        <v>114</v>
      </c>
      <c r="C14275">
        <v>9439580</v>
      </c>
      <c r="D14275" t="s">
        <v>8</v>
      </c>
      <c r="E14275">
        <v>24</v>
      </c>
      <c r="F14275" t="s">
        <v>17030</v>
      </c>
      <c r="G14275">
        <v>0.52093371957500001</v>
      </c>
    </row>
    <row r="14276" spans="1:7" x14ac:dyDescent="0.2">
      <c r="A14276" t="str">
        <f t="shared" si="1196"/>
        <v>SETD5</v>
      </c>
      <c r="B14276" t="s">
        <v>114</v>
      </c>
      <c r="C14276">
        <v>9439564</v>
      </c>
      <c r="D14276" t="s">
        <v>3</v>
      </c>
      <c r="E14276">
        <v>24</v>
      </c>
      <c r="F14276" t="s">
        <v>17031</v>
      </c>
      <c r="G14276">
        <v>0.79329340502800005</v>
      </c>
    </row>
    <row r="14277" spans="1:7" x14ac:dyDescent="0.2">
      <c r="A14277" t="str">
        <f t="shared" si="1196"/>
        <v>SETD5</v>
      </c>
      <c r="B14277" t="s">
        <v>114</v>
      </c>
      <c r="C14277">
        <v>9439634</v>
      </c>
      <c r="D14277" t="s">
        <v>3</v>
      </c>
      <c r="E14277">
        <v>24</v>
      </c>
      <c r="F14277" t="s">
        <v>17032</v>
      </c>
      <c r="G14277">
        <v>0.39243969485500002</v>
      </c>
    </row>
    <row r="14278" spans="1:7" x14ac:dyDescent="0.2">
      <c r="A14278" t="str">
        <f t="shared" si="1196"/>
        <v>SETD5</v>
      </c>
      <c r="B14278" t="s">
        <v>114</v>
      </c>
      <c r="C14278">
        <v>9439572</v>
      </c>
      <c r="D14278" t="s">
        <v>3</v>
      </c>
      <c r="E14278">
        <v>24</v>
      </c>
      <c r="F14278" t="s">
        <v>17033</v>
      </c>
      <c r="G14278">
        <v>1.0042341645099999</v>
      </c>
    </row>
    <row r="14279" spans="1:7" x14ac:dyDescent="0.2">
      <c r="A14279" t="str">
        <f t="shared" ref="A14279:A14288" si="1197">"SF3A1"</f>
        <v>SF3A1</v>
      </c>
      <c r="B14279" t="s">
        <v>193</v>
      </c>
      <c r="C14279">
        <v>30752887</v>
      </c>
      <c r="D14279" t="s">
        <v>8</v>
      </c>
      <c r="E14279">
        <v>24</v>
      </c>
      <c r="F14279" t="s">
        <v>17034</v>
      </c>
      <c r="G14279">
        <v>0.78989216653799998</v>
      </c>
    </row>
    <row r="14280" spans="1:7" x14ac:dyDescent="0.2">
      <c r="A14280" t="str">
        <f t="shared" si="1197"/>
        <v>SF3A1</v>
      </c>
      <c r="B14280" t="s">
        <v>193</v>
      </c>
      <c r="C14280">
        <v>30752932</v>
      </c>
      <c r="D14280" t="s">
        <v>8</v>
      </c>
      <c r="E14280">
        <v>23</v>
      </c>
      <c r="F14280" t="s">
        <v>17035</v>
      </c>
      <c r="G14280">
        <v>5.9891387454899997E-2</v>
      </c>
    </row>
    <row r="14281" spans="1:7" x14ac:dyDescent="0.2">
      <c r="A14281" t="str">
        <f t="shared" si="1197"/>
        <v>SF3A1</v>
      </c>
      <c r="B14281" t="s">
        <v>193</v>
      </c>
      <c r="C14281">
        <v>30752725</v>
      </c>
      <c r="D14281" t="s">
        <v>8</v>
      </c>
      <c r="E14281">
        <v>24</v>
      </c>
      <c r="F14281" t="s">
        <v>17036</v>
      </c>
      <c r="G14281">
        <v>7.2452078206100001E-3</v>
      </c>
    </row>
    <row r="14282" spans="1:7" x14ac:dyDescent="0.2">
      <c r="A14282" t="str">
        <f t="shared" si="1197"/>
        <v>SF3A1</v>
      </c>
      <c r="B14282" t="s">
        <v>193</v>
      </c>
      <c r="C14282">
        <v>30752959</v>
      </c>
      <c r="D14282" t="s">
        <v>3</v>
      </c>
      <c r="E14282">
        <v>26</v>
      </c>
      <c r="F14282" t="s">
        <v>17037</v>
      </c>
      <c r="G14282">
        <v>8.8663561583100001E-2</v>
      </c>
    </row>
    <row r="14283" spans="1:7" x14ac:dyDescent="0.2">
      <c r="A14283" t="str">
        <f t="shared" si="1197"/>
        <v>SF3A1</v>
      </c>
      <c r="B14283" t="s">
        <v>193</v>
      </c>
      <c r="C14283">
        <v>30752938</v>
      </c>
      <c r="D14283" t="s">
        <v>3</v>
      </c>
      <c r="E14283">
        <v>23</v>
      </c>
      <c r="F14283" t="s">
        <v>17038</v>
      </c>
      <c r="G14283">
        <v>0.10599418020900001</v>
      </c>
    </row>
    <row r="14284" spans="1:7" x14ac:dyDescent="0.2">
      <c r="A14284" t="str">
        <f t="shared" si="1197"/>
        <v>SF3A1</v>
      </c>
      <c r="B14284" t="s">
        <v>193</v>
      </c>
      <c r="C14284">
        <v>30752928</v>
      </c>
      <c r="D14284" t="s">
        <v>3</v>
      </c>
      <c r="E14284">
        <v>24</v>
      </c>
      <c r="F14284" t="s">
        <v>17039</v>
      </c>
      <c r="G14284">
        <v>3.5127336687099997E-2</v>
      </c>
    </row>
    <row r="14285" spans="1:7" x14ac:dyDescent="0.2">
      <c r="A14285" t="str">
        <f t="shared" si="1197"/>
        <v>SF3A1</v>
      </c>
      <c r="B14285" t="s">
        <v>193</v>
      </c>
      <c r="C14285">
        <v>30752903</v>
      </c>
      <c r="D14285" t="s">
        <v>3</v>
      </c>
      <c r="E14285">
        <v>26</v>
      </c>
      <c r="F14285" t="s">
        <v>17040</v>
      </c>
      <c r="G14285">
        <v>-9.0182740729899992E-3</v>
      </c>
    </row>
    <row r="14286" spans="1:7" x14ac:dyDescent="0.2">
      <c r="A14286" t="str">
        <f t="shared" si="1197"/>
        <v>SF3A1</v>
      </c>
      <c r="B14286" t="s">
        <v>193</v>
      </c>
      <c r="C14286">
        <v>30752844</v>
      </c>
      <c r="D14286" t="s">
        <v>3</v>
      </c>
      <c r="E14286">
        <v>23</v>
      </c>
      <c r="F14286" t="s">
        <v>17041</v>
      </c>
      <c r="G14286">
        <v>2.1041136532500002</v>
      </c>
    </row>
    <row r="14287" spans="1:7" x14ac:dyDescent="0.2">
      <c r="A14287" t="str">
        <f t="shared" si="1197"/>
        <v>SF3A1</v>
      </c>
      <c r="B14287" t="s">
        <v>193</v>
      </c>
      <c r="C14287">
        <v>30752734</v>
      </c>
      <c r="D14287" t="s">
        <v>8</v>
      </c>
      <c r="E14287">
        <v>24</v>
      </c>
      <c r="F14287" t="s">
        <v>4418</v>
      </c>
      <c r="G14287">
        <v>1.24369075402E-2</v>
      </c>
    </row>
    <row r="14288" spans="1:7" x14ac:dyDescent="0.2">
      <c r="A14288" t="str">
        <f t="shared" si="1197"/>
        <v>SF3A1</v>
      </c>
      <c r="B14288" t="s">
        <v>193</v>
      </c>
      <c r="C14288">
        <v>30752945</v>
      </c>
      <c r="D14288" t="s">
        <v>3</v>
      </c>
      <c r="E14288">
        <v>26</v>
      </c>
      <c r="F14288" t="s">
        <v>17042</v>
      </c>
      <c r="G14288">
        <v>2.4752564498699999E-2</v>
      </c>
    </row>
    <row r="14289" spans="1:7" x14ac:dyDescent="0.2">
      <c r="A14289" t="str">
        <f t="shared" ref="A14289:A14302" si="1198">"SF3B1"</f>
        <v>SF3B1</v>
      </c>
      <c r="B14289" t="s">
        <v>161</v>
      </c>
      <c r="C14289">
        <v>198299588</v>
      </c>
      <c r="D14289" t="s">
        <v>8</v>
      </c>
      <c r="E14289">
        <v>23</v>
      </c>
      <c r="F14289" t="s">
        <v>17043</v>
      </c>
      <c r="G14289">
        <v>4.3669631648499997E-2</v>
      </c>
    </row>
    <row r="14290" spans="1:7" x14ac:dyDescent="0.2">
      <c r="A14290" t="str">
        <f t="shared" si="1198"/>
        <v>SF3B1</v>
      </c>
      <c r="B14290" t="s">
        <v>161</v>
      </c>
      <c r="C14290">
        <v>198299759</v>
      </c>
      <c r="D14290" t="s">
        <v>3</v>
      </c>
      <c r="E14290">
        <v>24</v>
      </c>
      <c r="F14290" t="s">
        <v>17044</v>
      </c>
      <c r="G14290">
        <v>-2.0503617151900001E-2</v>
      </c>
    </row>
    <row r="14291" spans="1:7" x14ac:dyDescent="0.2">
      <c r="A14291" t="str">
        <f t="shared" si="1198"/>
        <v>SF3B1</v>
      </c>
      <c r="B14291" t="s">
        <v>161</v>
      </c>
      <c r="C14291">
        <v>198299540</v>
      </c>
      <c r="D14291" t="s">
        <v>8</v>
      </c>
      <c r="E14291">
        <v>23</v>
      </c>
      <c r="F14291" t="s">
        <v>17045</v>
      </c>
      <c r="G14291">
        <v>0.32910352015400002</v>
      </c>
    </row>
    <row r="14292" spans="1:7" x14ac:dyDescent="0.2">
      <c r="A14292" t="str">
        <f t="shared" si="1198"/>
        <v>SF3B1</v>
      </c>
      <c r="B14292" t="s">
        <v>161</v>
      </c>
      <c r="C14292">
        <v>198299758</v>
      </c>
      <c r="D14292" t="s">
        <v>3</v>
      </c>
      <c r="E14292">
        <v>23</v>
      </c>
      <c r="F14292" t="s">
        <v>17046</v>
      </c>
      <c r="G14292">
        <v>0.83246780997799996</v>
      </c>
    </row>
    <row r="14293" spans="1:7" x14ac:dyDescent="0.2">
      <c r="A14293" t="str">
        <f t="shared" si="1198"/>
        <v>SF3B1</v>
      </c>
      <c r="B14293" t="s">
        <v>161</v>
      </c>
      <c r="C14293">
        <v>198299540</v>
      </c>
      <c r="D14293" t="s">
        <v>8</v>
      </c>
      <c r="E14293">
        <v>24</v>
      </c>
      <c r="F14293" t="s">
        <v>17047</v>
      </c>
      <c r="G14293">
        <v>0.28295353035699999</v>
      </c>
    </row>
    <row r="14294" spans="1:7" x14ac:dyDescent="0.2">
      <c r="A14294" t="str">
        <f t="shared" si="1198"/>
        <v>SF3B1</v>
      </c>
      <c r="B14294" t="s">
        <v>161</v>
      </c>
      <c r="C14294">
        <v>198299522</v>
      </c>
      <c r="D14294" t="s">
        <v>3</v>
      </c>
      <c r="E14294">
        <v>21</v>
      </c>
      <c r="F14294" t="s">
        <v>17048</v>
      </c>
      <c r="G14294">
        <v>1.60411316482</v>
      </c>
    </row>
    <row r="14295" spans="1:7" x14ac:dyDescent="0.2">
      <c r="A14295" t="str">
        <f t="shared" si="1198"/>
        <v>SF3B1</v>
      </c>
      <c r="B14295" t="s">
        <v>161</v>
      </c>
      <c r="C14295">
        <v>198299574</v>
      </c>
      <c r="D14295" t="s">
        <v>8</v>
      </c>
      <c r="E14295">
        <v>22</v>
      </c>
      <c r="F14295" t="s">
        <v>17049</v>
      </c>
      <c r="G14295">
        <v>0.56341902520099996</v>
      </c>
    </row>
    <row r="14296" spans="1:7" x14ac:dyDescent="0.2">
      <c r="A14296" t="str">
        <f t="shared" si="1198"/>
        <v>SF3B1</v>
      </c>
      <c r="B14296" t="s">
        <v>161</v>
      </c>
      <c r="C14296">
        <v>198299833</v>
      </c>
      <c r="D14296" t="s">
        <v>8</v>
      </c>
      <c r="E14296">
        <v>24</v>
      </c>
      <c r="F14296" t="s">
        <v>17050</v>
      </c>
      <c r="G14296">
        <v>4.4762520038900001E-2</v>
      </c>
    </row>
    <row r="14297" spans="1:7" x14ac:dyDescent="0.2">
      <c r="A14297" t="str">
        <f t="shared" si="1198"/>
        <v>SF3B1</v>
      </c>
      <c r="B14297" t="s">
        <v>161</v>
      </c>
      <c r="C14297">
        <v>198299694</v>
      </c>
      <c r="D14297" t="s">
        <v>3</v>
      </c>
      <c r="E14297">
        <v>24</v>
      </c>
      <c r="F14297" t="s">
        <v>17051</v>
      </c>
      <c r="G14297">
        <v>0.13477843271699999</v>
      </c>
    </row>
    <row r="14298" spans="1:7" x14ac:dyDescent="0.2">
      <c r="A14298" t="str">
        <f t="shared" si="1198"/>
        <v>SF3B1</v>
      </c>
      <c r="B14298" t="s">
        <v>161</v>
      </c>
      <c r="C14298">
        <v>198299687</v>
      </c>
      <c r="D14298" t="s">
        <v>3</v>
      </c>
      <c r="E14298">
        <v>24</v>
      </c>
      <c r="F14298" t="s">
        <v>17052</v>
      </c>
      <c r="G14298">
        <v>0.34190612628799999</v>
      </c>
    </row>
    <row r="14299" spans="1:7" x14ac:dyDescent="0.2">
      <c r="A14299" t="str">
        <f t="shared" si="1198"/>
        <v>SF3B1</v>
      </c>
      <c r="B14299" t="s">
        <v>161</v>
      </c>
      <c r="C14299">
        <v>198299568</v>
      </c>
      <c r="D14299" t="s">
        <v>3</v>
      </c>
      <c r="E14299">
        <v>24</v>
      </c>
      <c r="F14299" t="s">
        <v>17053</v>
      </c>
      <c r="G14299">
        <v>6.2582167810399996E-3</v>
      </c>
    </row>
    <row r="14300" spans="1:7" x14ac:dyDescent="0.2">
      <c r="A14300" t="str">
        <f t="shared" si="1198"/>
        <v>SF3B1</v>
      </c>
      <c r="B14300" t="s">
        <v>161</v>
      </c>
      <c r="C14300">
        <v>198299547</v>
      </c>
      <c r="D14300" t="s">
        <v>3</v>
      </c>
      <c r="E14300">
        <v>24</v>
      </c>
      <c r="F14300" t="s">
        <v>17054</v>
      </c>
      <c r="G14300">
        <v>0.44202422755199999</v>
      </c>
    </row>
    <row r="14301" spans="1:7" x14ac:dyDescent="0.2">
      <c r="A14301" t="str">
        <f t="shared" si="1198"/>
        <v>SF3B1</v>
      </c>
      <c r="B14301" t="s">
        <v>161</v>
      </c>
      <c r="C14301">
        <v>198299547</v>
      </c>
      <c r="D14301" t="s">
        <v>3</v>
      </c>
      <c r="E14301">
        <v>23</v>
      </c>
      <c r="F14301" t="s">
        <v>17055</v>
      </c>
      <c r="G14301">
        <v>0.53774210078600004</v>
      </c>
    </row>
    <row r="14302" spans="1:7" x14ac:dyDescent="0.2">
      <c r="A14302" t="str">
        <f t="shared" si="1198"/>
        <v>SF3B1</v>
      </c>
      <c r="B14302" t="s">
        <v>161</v>
      </c>
      <c r="C14302">
        <v>198299785</v>
      </c>
      <c r="D14302" t="s">
        <v>3</v>
      </c>
      <c r="E14302">
        <v>24</v>
      </c>
      <c r="F14302" t="s">
        <v>17056</v>
      </c>
      <c r="G14302">
        <v>-4.90374123198E-3</v>
      </c>
    </row>
    <row r="14303" spans="1:7" x14ac:dyDescent="0.2">
      <c r="A14303" t="str">
        <f t="shared" ref="A14303:A14315" si="1199">"SF3B14"</f>
        <v>SF3B14</v>
      </c>
      <c r="B14303" t="s">
        <v>161</v>
      </c>
      <c r="C14303">
        <v>24299288</v>
      </c>
      <c r="D14303" t="s">
        <v>8</v>
      </c>
      <c r="E14303">
        <v>24</v>
      </c>
      <c r="F14303" t="s">
        <v>17057</v>
      </c>
      <c r="G14303">
        <v>0.12861814590199999</v>
      </c>
    </row>
    <row r="14304" spans="1:7" x14ac:dyDescent="0.2">
      <c r="A14304" t="str">
        <f t="shared" si="1199"/>
        <v>SF3B14</v>
      </c>
      <c r="B14304" t="s">
        <v>161</v>
      </c>
      <c r="C14304">
        <v>24299320</v>
      </c>
      <c r="D14304" t="s">
        <v>8</v>
      </c>
      <c r="E14304">
        <v>23</v>
      </c>
      <c r="F14304" t="s">
        <v>17058</v>
      </c>
      <c r="G14304">
        <v>0.35120079198100002</v>
      </c>
    </row>
    <row r="14305" spans="1:7" x14ac:dyDescent="0.2">
      <c r="A14305" t="str">
        <f t="shared" si="1199"/>
        <v>SF3B14</v>
      </c>
      <c r="B14305" t="s">
        <v>161</v>
      </c>
      <c r="C14305">
        <v>24299043</v>
      </c>
      <c r="D14305" t="s">
        <v>3</v>
      </c>
      <c r="E14305">
        <v>24</v>
      </c>
      <c r="F14305" t="s">
        <v>17059</v>
      </c>
      <c r="G14305">
        <v>0.23446322883599999</v>
      </c>
    </row>
    <row r="14306" spans="1:7" x14ac:dyDescent="0.2">
      <c r="A14306" t="str">
        <f t="shared" si="1199"/>
        <v>SF3B14</v>
      </c>
      <c r="B14306" t="s">
        <v>161</v>
      </c>
      <c r="C14306">
        <v>24299198</v>
      </c>
      <c r="D14306" t="s">
        <v>3</v>
      </c>
      <c r="E14306">
        <v>24</v>
      </c>
      <c r="F14306" t="s">
        <v>17060</v>
      </c>
      <c r="G14306">
        <v>0.34715887130299999</v>
      </c>
    </row>
    <row r="14307" spans="1:7" x14ac:dyDescent="0.2">
      <c r="A14307" t="str">
        <f t="shared" si="1199"/>
        <v>SF3B14</v>
      </c>
      <c r="B14307" t="s">
        <v>161</v>
      </c>
      <c r="C14307">
        <v>24299234</v>
      </c>
      <c r="D14307" t="s">
        <v>3</v>
      </c>
      <c r="E14307">
        <v>21</v>
      </c>
      <c r="F14307" t="s">
        <v>17061</v>
      </c>
      <c r="G14307">
        <v>4.4723598303599999E-3</v>
      </c>
    </row>
    <row r="14308" spans="1:7" x14ac:dyDescent="0.2">
      <c r="A14308" t="str">
        <f t="shared" si="1199"/>
        <v>SF3B14</v>
      </c>
      <c r="B14308" t="s">
        <v>161</v>
      </c>
      <c r="C14308">
        <v>24299172</v>
      </c>
      <c r="D14308" t="s">
        <v>3</v>
      </c>
      <c r="E14308">
        <v>24</v>
      </c>
      <c r="F14308" t="s">
        <v>17062</v>
      </c>
      <c r="G14308">
        <v>0.58690580518199997</v>
      </c>
    </row>
    <row r="14309" spans="1:7" x14ac:dyDescent="0.2">
      <c r="A14309" t="str">
        <f t="shared" si="1199"/>
        <v>SF3B14</v>
      </c>
      <c r="B14309" t="s">
        <v>161</v>
      </c>
      <c r="C14309">
        <v>24299327</v>
      </c>
      <c r="D14309" t="s">
        <v>8</v>
      </c>
      <c r="E14309">
        <v>24</v>
      </c>
      <c r="F14309" t="s">
        <v>17063</v>
      </c>
      <c r="G14309">
        <v>0.187559539182</v>
      </c>
    </row>
    <row r="14310" spans="1:7" x14ac:dyDescent="0.2">
      <c r="A14310" t="str">
        <f t="shared" si="1199"/>
        <v>SF3B14</v>
      </c>
      <c r="B14310" t="s">
        <v>161</v>
      </c>
      <c r="C14310">
        <v>24299327</v>
      </c>
      <c r="D14310" t="s">
        <v>8</v>
      </c>
      <c r="E14310">
        <v>22</v>
      </c>
      <c r="F14310" t="s">
        <v>17064</v>
      </c>
      <c r="G14310">
        <v>0.27083056462499999</v>
      </c>
    </row>
    <row r="14311" spans="1:7" x14ac:dyDescent="0.2">
      <c r="A14311" t="str">
        <f t="shared" si="1199"/>
        <v>SF3B14</v>
      </c>
      <c r="B14311" t="s">
        <v>161</v>
      </c>
      <c r="C14311">
        <v>24299294</v>
      </c>
      <c r="D14311" t="s">
        <v>3</v>
      </c>
      <c r="E14311">
        <v>24</v>
      </c>
      <c r="F14311" t="s">
        <v>17065</v>
      </c>
      <c r="G14311">
        <v>0.98677508601099995</v>
      </c>
    </row>
    <row r="14312" spans="1:7" x14ac:dyDescent="0.2">
      <c r="A14312" t="str">
        <f t="shared" si="1199"/>
        <v>SF3B14</v>
      </c>
      <c r="B14312" t="s">
        <v>161</v>
      </c>
      <c r="C14312">
        <v>24299317</v>
      </c>
      <c r="D14312" t="s">
        <v>3</v>
      </c>
      <c r="E14312">
        <v>24</v>
      </c>
      <c r="F14312" t="s">
        <v>17066</v>
      </c>
      <c r="G14312">
        <v>-1.5658566212799999E-2</v>
      </c>
    </row>
    <row r="14313" spans="1:7" x14ac:dyDescent="0.2">
      <c r="A14313" t="str">
        <f t="shared" si="1199"/>
        <v>SF3B14</v>
      </c>
      <c r="B14313" t="s">
        <v>161</v>
      </c>
      <c r="C14313">
        <v>24299107</v>
      </c>
      <c r="D14313" t="s">
        <v>8</v>
      </c>
      <c r="E14313">
        <v>23</v>
      </c>
      <c r="F14313" t="s">
        <v>17067</v>
      </c>
      <c r="G14313">
        <v>7.0354292107499994E-2</v>
      </c>
    </row>
    <row r="14314" spans="1:7" x14ac:dyDescent="0.2">
      <c r="A14314" t="str">
        <f t="shared" si="1199"/>
        <v>SF3B14</v>
      </c>
      <c r="B14314" t="s">
        <v>161</v>
      </c>
      <c r="C14314">
        <v>24299157</v>
      </c>
      <c r="D14314" t="s">
        <v>8</v>
      </c>
      <c r="E14314">
        <v>24</v>
      </c>
      <c r="F14314" t="s">
        <v>17068</v>
      </c>
      <c r="G14314">
        <v>0.24649890743700001</v>
      </c>
    </row>
    <row r="14315" spans="1:7" x14ac:dyDescent="0.2">
      <c r="A14315" t="str">
        <f t="shared" si="1199"/>
        <v>SF3B14</v>
      </c>
      <c r="B14315" t="s">
        <v>161</v>
      </c>
      <c r="C14315">
        <v>24299187</v>
      </c>
      <c r="D14315" t="s">
        <v>8</v>
      </c>
      <c r="E14315">
        <v>23</v>
      </c>
      <c r="F14315" t="s">
        <v>17069</v>
      </c>
      <c r="G14315">
        <v>1.42631910881</v>
      </c>
    </row>
    <row r="14316" spans="1:7" x14ac:dyDescent="0.2">
      <c r="A14316" t="str">
        <f t="shared" ref="A14316:A14331" si="1200">"SF3B2"</f>
        <v>SF3B2</v>
      </c>
      <c r="B14316" t="s">
        <v>291</v>
      </c>
      <c r="C14316">
        <v>65819784</v>
      </c>
      <c r="D14316" t="s">
        <v>8</v>
      </c>
      <c r="E14316">
        <v>24</v>
      </c>
      <c r="F14316" t="s">
        <v>17070</v>
      </c>
      <c r="G14316">
        <v>-4.5698993044199998E-2</v>
      </c>
    </row>
    <row r="14317" spans="1:7" x14ac:dyDescent="0.2">
      <c r="A14317" t="str">
        <f t="shared" si="1200"/>
        <v>SF3B2</v>
      </c>
      <c r="B14317" t="s">
        <v>291</v>
      </c>
      <c r="C14317">
        <v>65819987</v>
      </c>
      <c r="D14317" t="s">
        <v>8</v>
      </c>
      <c r="E14317">
        <v>22</v>
      </c>
      <c r="F14317" t="s">
        <v>17071</v>
      </c>
      <c r="G14317">
        <v>1.39035423237E-2</v>
      </c>
    </row>
    <row r="14318" spans="1:7" x14ac:dyDescent="0.2">
      <c r="A14318" t="str">
        <f t="shared" si="1200"/>
        <v>SF3B2</v>
      </c>
      <c r="B14318" t="s">
        <v>291</v>
      </c>
      <c r="C14318">
        <v>65819879</v>
      </c>
      <c r="D14318" t="s">
        <v>3</v>
      </c>
      <c r="E14318">
        <v>23</v>
      </c>
      <c r="F14318" t="s">
        <v>17072</v>
      </c>
      <c r="G14318">
        <v>0.29726953213500001</v>
      </c>
    </row>
    <row r="14319" spans="1:7" x14ac:dyDescent="0.2">
      <c r="A14319" t="str">
        <f t="shared" si="1200"/>
        <v>SF3B2</v>
      </c>
      <c r="B14319" t="s">
        <v>291</v>
      </c>
      <c r="C14319">
        <v>65820011</v>
      </c>
      <c r="D14319" t="s">
        <v>8</v>
      </c>
      <c r="E14319">
        <v>24</v>
      </c>
      <c r="F14319" t="s">
        <v>17073</v>
      </c>
      <c r="G14319">
        <v>-4.8798532287100002E-2</v>
      </c>
    </row>
    <row r="14320" spans="1:7" x14ac:dyDescent="0.2">
      <c r="A14320" t="str">
        <f t="shared" si="1200"/>
        <v>SF3B2</v>
      </c>
      <c r="B14320" t="s">
        <v>291</v>
      </c>
      <c r="C14320">
        <v>65820053</v>
      </c>
      <c r="D14320" t="s">
        <v>8</v>
      </c>
      <c r="E14320">
        <v>23</v>
      </c>
      <c r="F14320" t="s">
        <v>17074</v>
      </c>
      <c r="G14320">
        <v>1.5652663278400001</v>
      </c>
    </row>
    <row r="14321" spans="1:7" x14ac:dyDescent="0.2">
      <c r="A14321" t="str">
        <f t="shared" si="1200"/>
        <v>SF3B2</v>
      </c>
      <c r="B14321" t="s">
        <v>291</v>
      </c>
      <c r="C14321">
        <v>65820029</v>
      </c>
      <c r="D14321" t="s">
        <v>8</v>
      </c>
      <c r="E14321">
        <v>23</v>
      </c>
      <c r="F14321" t="s">
        <v>17075</v>
      </c>
      <c r="G14321">
        <v>-1.55139012816E-2</v>
      </c>
    </row>
    <row r="14322" spans="1:7" x14ac:dyDescent="0.2">
      <c r="A14322" t="str">
        <f t="shared" si="1200"/>
        <v>SF3B2</v>
      </c>
      <c r="B14322" t="s">
        <v>291</v>
      </c>
      <c r="C14322">
        <v>65819928</v>
      </c>
      <c r="D14322" t="s">
        <v>8</v>
      </c>
      <c r="E14322">
        <v>24</v>
      </c>
      <c r="F14322" t="s">
        <v>17076</v>
      </c>
      <c r="G14322">
        <v>1.8987574026200001E-3</v>
      </c>
    </row>
    <row r="14323" spans="1:7" x14ac:dyDescent="0.2">
      <c r="A14323" t="str">
        <f t="shared" si="1200"/>
        <v>SF3B2</v>
      </c>
      <c r="B14323" t="s">
        <v>291</v>
      </c>
      <c r="C14323">
        <v>65819909</v>
      </c>
      <c r="D14323" t="s">
        <v>3</v>
      </c>
      <c r="E14323">
        <v>24</v>
      </c>
      <c r="F14323" t="s">
        <v>17077</v>
      </c>
      <c r="G14323">
        <v>0.48186379005699997</v>
      </c>
    </row>
    <row r="14324" spans="1:7" x14ac:dyDescent="0.2">
      <c r="A14324" t="str">
        <f t="shared" si="1200"/>
        <v>SF3B2</v>
      </c>
      <c r="B14324" t="s">
        <v>291</v>
      </c>
      <c r="C14324">
        <v>65819955</v>
      </c>
      <c r="D14324" t="s">
        <v>3</v>
      </c>
      <c r="E14324">
        <v>24</v>
      </c>
      <c r="F14324" t="s">
        <v>17078</v>
      </c>
      <c r="G14324">
        <v>-1.3779737322299999E-2</v>
      </c>
    </row>
    <row r="14325" spans="1:7" x14ac:dyDescent="0.2">
      <c r="A14325" t="str">
        <f t="shared" si="1200"/>
        <v>SF3B2</v>
      </c>
      <c r="B14325" t="s">
        <v>291</v>
      </c>
      <c r="C14325">
        <v>65819988</v>
      </c>
      <c r="D14325" t="s">
        <v>8</v>
      </c>
      <c r="E14325">
        <v>23</v>
      </c>
      <c r="F14325" t="s">
        <v>17079</v>
      </c>
      <c r="G14325">
        <v>-3.81454045755E-3</v>
      </c>
    </row>
    <row r="14326" spans="1:7" x14ac:dyDescent="0.2">
      <c r="A14326" t="str">
        <f t="shared" si="1200"/>
        <v>SF3B2</v>
      </c>
      <c r="B14326" t="s">
        <v>291</v>
      </c>
      <c r="C14326">
        <v>65819815</v>
      </c>
      <c r="D14326" t="s">
        <v>3</v>
      </c>
      <c r="E14326">
        <v>23</v>
      </c>
      <c r="F14326" t="s">
        <v>17080</v>
      </c>
      <c r="G14326">
        <v>1.43335873364E-2</v>
      </c>
    </row>
    <row r="14327" spans="1:7" x14ac:dyDescent="0.2">
      <c r="A14327" t="str">
        <f t="shared" si="1200"/>
        <v>SF3B2</v>
      </c>
      <c r="B14327" t="s">
        <v>291</v>
      </c>
      <c r="C14327">
        <v>65820089</v>
      </c>
      <c r="D14327" t="s">
        <v>8</v>
      </c>
      <c r="E14327">
        <v>24</v>
      </c>
      <c r="F14327" t="s">
        <v>17081</v>
      </c>
      <c r="G14327">
        <v>0.172304167004</v>
      </c>
    </row>
    <row r="14328" spans="1:7" x14ac:dyDescent="0.2">
      <c r="A14328" t="str">
        <f t="shared" si="1200"/>
        <v>SF3B2</v>
      </c>
      <c r="B14328" t="s">
        <v>291</v>
      </c>
      <c r="C14328">
        <v>65820022</v>
      </c>
      <c r="D14328" t="s">
        <v>8</v>
      </c>
      <c r="E14328">
        <v>23</v>
      </c>
      <c r="F14328" t="s">
        <v>17082</v>
      </c>
      <c r="G14328">
        <v>0.27003045432099998</v>
      </c>
    </row>
    <row r="14329" spans="1:7" x14ac:dyDescent="0.2">
      <c r="A14329" t="str">
        <f t="shared" si="1200"/>
        <v>SF3B2</v>
      </c>
      <c r="B14329" t="s">
        <v>291</v>
      </c>
      <c r="C14329">
        <v>65820010</v>
      </c>
      <c r="D14329" t="s">
        <v>8</v>
      </c>
      <c r="E14329">
        <v>24</v>
      </c>
      <c r="F14329" t="s">
        <v>17083</v>
      </c>
      <c r="G14329">
        <v>2.4781942297800001E-2</v>
      </c>
    </row>
    <row r="14330" spans="1:7" x14ac:dyDescent="0.2">
      <c r="A14330" t="str">
        <f t="shared" si="1200"/>
        <v>SF3B2</v>
      </c>
      <c r="B14330" t="s">
        <v>291</v>
      </c>
      <c r="C14330">
        <v>65819849</v>
      </c>
      <c r="D14330" t="s">
        <v>8</v>
      </c>
      <c r="E14330">
        <v>23</v>
      </c>
      <c r="F14330" t="s">
        <v>17084</v>
      </c>
      <c r="G14330">
        <v>0.61241025166700003</v>
      </c>
    </row>
    <row r="14331" spans="1:7" x14ac:dyDescent="0.2">
      <c r="A14331" t="str">
        <f t="shared" si="1200"/>
        <v>SF3B2</v>
      </c>
      <c r="B14331" t="s">
        <v>291</v>
      </c>
      <c r="C14331">
        <v>65819920</v>
      </c>
      <c r="D14331" t="s">
        <v>3</v>
      </c>
      <c r="E14331">
        <v>23</v>
      </c>
      <c r="F14331" t="s">
        <v>17085</v>
      </c>
      <c r="G14331">
        <v>0.82232342048899998</v>
      </c>
    </row>
    <row r="14332" spans="1:7" x14ac:dyDescent="0.2">
      <c r="A14332" t="str">
        <f t="shared" ref="A14332:A14347" si="1201">"SF3B3"</f>
        <v>SF3B3</v>
      </c>
      <c r="B14332" t="s">
        <v>273</v>
      </c>
      <c r="C14332">
        <v>70557977</v>
      </c>
      <c r="D14332" t="s">
        <v>8</v>
      </c>
      <c r="E14332">
        <v>24</v>
      </c>
      <c r="F14332" t="s">
        <v>17086</v>
      </c>
      <c r="G14332">
        <v>1.22511199178</v>
      </c>
    </row>
    <row r="14333" spans="1:7" x14ac:dyDescent="0.2">
      <c r="A14333" t="str">
        <f t="shared" si="1201"/>
        <v>SF3B3</v>
      </c>
      <c r="B14333" t="s">
        <v>273</v>
      </c>
      <c r="C14333">
        <v>70557966</v>
      </c>
      <c r="D14333" t="s">
        <v>8</v>
      </c>
      <c r="E14333">
        <v>23</v>
      </c>
      <c r="F14333" t="s">
        <v>17087</v>
      </c>
      <c r="G14333">
        <v>0.82362873368</v>
      </c>
    </row>
    <row r="14334" spans="1:7" x14ac:dyDescent="0.2">
      <c r="A14334" t="str">
        <f t="shared" si="1201"/>
        <v>SF3B3</v>
      </c>
      <c r="B14334" t="s">
        <v>273</v>
      </c>
      <c r="C14334">
        <v>70557931</v>
      </c>
      <c r="D14334" t="s">
        <v>8</v>
      </c>
      <c r="E14334">
        <v>24</v>
      </c>
      <c r="F14334" t="s">
        <v>17088</v>
      </c>
      <c r="G14334">
        <v>-2.7109390183200001E-2</v>
      </c>
    </row>
    <row r="14335" spans="1:7" x14ac:dyDescent="0.2">
      <c r="A14335" t="str">
        <f t="shared" si="1201"/>
        <v>SF3B3</v>
      </c>
      <c r="B14335" t="s">
        <v>273</v>
      </c>
      <c r="C14335">
        <v>70557909</v>
      </c>
      <c r="D14335" t="s">
        <v>8</v>
      </c>
      <c r="E14335">
        <v>22</v>
      </c>
      <c r="F14335" t="s">
        <v>17089</v>
      </c>
      <c r="G14335">
        <v>0.440122633027</v>
      </c>
    </row>
    <row r="14336" spans="1:7" x14ac:dyDescent="0.2">
      <c r="A14336" t="str">
        <f t="shared" si="1201"/>
        <v>SF3B3</v>
      </c>
      <c r="B14336" t="s">
        <v>273</v>
      </c>
      <c r="C14336">
        <v>70557877</v>
      </c>
      <c r="D14336" t="s">
        <v>3</v>
      </c>
      <c r="E14336">
        <v>23</v>
      </c>
      <c r="F14336" t="s">
        <v>17090</v>
      </c>
      <c r="G14336">
        <v>-2.4037768177700002E-2</v>
      </c>
    </row>
    <row r="14337" spans="1:7" x14ac:dyDescent="0.2">
      <c r="A14337" t="str">
        <f t="shared" si="1201"/>
        <v>SF3B3</v>
      </c>
      <c r="B14337" t="s">
        <v>273</v>
      </c>
      <c r="C14337">
        <v>70557796</v>
      </c>
      <c r="D14337" t="s">
        <v>3</v>
      </c>
      <c r="E14337">
        <v>22</v>
      </c>
      <c r="F14337" t="s">
        <v>17091</v>
      </c>
      <c r="G14337">
        <v>0.73345036863799995</v>
      </c>
    </row>
    <row r="14338" spans="1:7" x14ac:dyDescent="0.2">
      <c r="A14338" t="str">
        <f t="shared" si="1201"/>
        <v>SF3B3</v>
      </c>
      <c r="B14338" t="s">
        <v>273</v>
      </c>
      <c r="C14338">
        <v>70557931</v>
      </c>
      <c r="D14338" t="s">
        <v>8</v>
      </c>
      <c r="E14338">
        <v>23</v>
      </c>
      <c r="F14338" t="s">
        <v>17092</v>
      </c>
      <c r="G14338">
        <v>-1.5297140834599999E-2</v>
      </c>
    </row>
    <row r="14339" spans="1:7" x14ac:dyDescent="0.2">
      <c r="A14339" t="str">
        <f t="shared" si="1201"/>
        <v>SF3B3</v>
      </c>
      <c r="B14339" t="s">
        <v>273</v>
      </c>
      <c r="C14339">
        <v>70557966</v>
      </c>
      <c r="D14339" t="s">
        <v>8</v>
      </c>
      <c r="E14339">
        <v>24</v>
      </c>
      <c r="F14339" t="s">
        <v>17093</v>
      </c>
      <c r="G14339">
        <v>0.80432783293999999</v>
      </c>
    </row>
    <row r="14340" spans="1:7" x14ac:dyDescent="0.2">
      <c r="A14340" t="str">
        <f t="shared" si="1201"/>
        <v>SF3B3</v>
      </c>
      <c r="B14340" t="s">
        <v>273</v>
      </c>
      <c r="C14340">
        <v>70557698</v>
      </c>
      <c r="D14340" t="s">
        <v>3</v>
      </c>
      <c r="E14340">
        <v>24</v>
      </c>
      <c r="F14340" t="s">
        <v>17094</v>
      </c>
      <c r="G14340">
        <v>1.3374296221E-2</v>
      </c>
    </row>
    <row r="14341" spans="1:7" x14ac:dyDescent="0.2">
      <c r="A14341" t="str">
        <f t="shared" si="1201"/>
        <v>SF3B3</v>
      </c>
      <c r="B14341" t="s">
        <v>273</v>
      </c>
      <c r="C14341">
        <v>70557711</v>
      </c>
      <c r="D14341" t="s">
        <v>3</v>
      </c>
      <c r="E14341">
        <v>24</v>
      </c>
      <c r="F14341" t="s">
        <v>17095</v>
      </c>
      <c r="G14341">
        <v>0.47342086133299999</v>
      </c>
    </row>
    <row r="14342" spans="1:7" x14ac:dyDescent="0.2">
      <c r="A14342" t="str">
        <f t="shared" si="1201"/>
        <v>SF3B3</v>
      </c>
      <c r="B14342" t="s">
        <v>273</v>
      </c>
      <c r="C14342">
        <v>70557789</v>
      </c>
      <c r="D14342" t="s">
        <v>8</v>
      </c>
      <c r="E14342">
        <v>23</v>
      </c>
      <c r="F14342" t="s">
        <v>17096</v>
      </c>
      <c r="G14342">
        <v>-3.8091207931400001E-2</v>
      </c>
    </row>
    <row r="14343" spans="1:7" x14ac:dyDescent="0.2">
      <c r="A14343" t="str">
        <f t="shared" si="1201"/>
        <v>SF3B3</v>
      </c>
      <c r="B14343" t="s">
        <v>273</v>
      </c>
      <c r="C14343">
        <v>70557915</v>
      </c>
      <c r="D14343" t="s">
        <v>8</v>
      </c>
      <c r="E14343">
        <v>24</v>
      </c>
      <c r="F14343" t="s">
        <v>17097</v>
      </c>
      <c r="G14343">
        <v>0.69353197606500006</v>
      </c>
    </row>
    <row r="14344" spans="1:7" x14ac:dyDescent="0.2">
      <c r="A14344" t="str">
        <f t="shared" si="1201"/>
        <v>SF3B3</v>
      </c>
      <c r="B14344" t="s">
        <v>273</v>
      </c>
      <c r="C14344">
        <v>70557740</v>
      </c>
      <c r="D14344" t="s">
        <v>8</v>
      </c>
      <c r="E14344">
        <v>23</v>
      </c>
      <c r="F14344" t="s">
        <v>17098</v>
      </c>
      <c r="G14344">
        <v>0.70193431605699996</v>
      </c>
    </row>
    <row r="14345" spans="1:7" x14ac:dyDescent="0.2">
      <c r="A14345" t="str">
        <f t="shared" si="1201"/>
        <v>SF3B3</v>
      </c>
      <c r="B14345" t="s">
        <v>273</v>
      </c>
      <c r="C14345">
        <v>70557895</v>
      </c>
      <c r="D14345" t="s">
        <v>8</v>
      </c>
      <c r="E14345">
        <v>24</v>
      </c>
      <c r="F14345" t="s">
        <v>17099</v>
      </c>
      <c r="G14345">
        <v>0.95125927454000003</v>
      </c>
    </row>
    <row r="14346" spans="1:7" x14ac:dyDescent="0.2">
      <c r="A14346" t="str">
        <f t="shared" si="1201"/>
        <v>SF3B3</v>
      </c>
      <c r="B14346" t="s">
        <v>273</v>
      </c>
      <c r="C14346">
        <v>70557785</v>
      </c>
      <c r="D14346" t="s">
        <v>8</v>
      </c>
      <c r="E14346">
        <v>23</v>
      </c>
      <c r="F14346" t="s">
        <v>17100</v>
      </c>
      <c r="G14346">
        <v>-4.5959801280699999E-2</v>
      </c>
    </row>
    <row r="14347" spans="1:7" x14ac:dyDescent="0.2">
      <c r="A14347" t="str">
        <f t="shared" si="1201"/>
        <v>SF3B3</v>
      </c>
      <c r="B14347" t="s">
        <v>273</v>
      </c>
      <c r="C14347">
        <v>70557909</v>
      </c>
      <c r="D14347" t="s">
        <v>8</v>
      </c>
      <c r="E14347">
        <v>23</v>
      </c>
      <c r="F14347" t="s">
        <v>17101</v>
      </c>
      <c r="G14347">
        <v>0.32305866002400002</v>
      </c>
    </row>
    <row r="14348" spans="1:7" x14ac:dyDescent="0.2">
      <c r="A14348" t="str">
        <f t="shared" ref="A14348:A14357" si="1202">"SF3B5"</f>
        <v>SF3B5</v>
      </c>
      <c r="B14348" t="s">
        <v>75</v>
      </c>
      <c r="C14348">
        <v>144416500</v>
      </c>
      <c r="D14348" t="s">
        <v>3</v>
      </c>
      <c r="E14348">
        <v>23</v>
      </c>
      <c r="F14348" t="s">
        <v>17102</v>
      </c>
      <c r="G14348">
        <v>0.95155908949000001</v>
      </c>
    </row>
    <row r="14349" spans="1:7" x14ac:dyDescent="0.2">
      <c r="A14349" t="str">
        <f t="shared" si="1202"/>
        <v>SF3B5</v>
      </c>
      <c r="B14349" t="s">
        <v>75</v>
      </c>
      <c r="C14349">
        <v>144416646</v>
      </c>
      <c r="D14349" t="s">
        <v>3</v>
      </c>
      <c r="E14349">
        <v>24</v>
      </c>
      <c r="F14349" t="s">
        <v>17103</v>
      </c>
      <c r="G14349">
        <v>0.167127211666</v>
      </c>
    </row>
    <row r="14350" spans="1:7" x14ac:dyDescent="0.2">
      <c r="A14350" t="str">
        <f t="shared" si="1202"/>
        <v>SF3B5</v>
      </c>
      <c r="B14350" t="s">
        <v>75</v>
      </c>
      <c r="C14350">
        <v>144416714</v>
      </c>
      <c r="D14350" t="s">
        <v>3</v>
      </c>
      <c r="E14350">
        <v>23</v>
      </c>
      <c r="F14350" t="s">
        <v>17104</v>
      </c>
      <c r="G14350">
        <v>7.0401306340600003E-2</v>
      </c>
    </row>
    <row r="14351" spans="1:7" x14ac:dyDescent="0.2">
      <c r="A14351" t="str">
        <f t="shared" si="1202"/>
        <v>SF3B5</v>
      </c>
      <c r="B14351" t="s">
        <v>75</v>
      </c>
      <c r="C14351">
        <v>144416736</v>
      </c>
      <c r="D14351" t="s">
        <v>3</v>
      </c>
      <c r="E14351">
        <v>23</v>
      </c>
      <c r="F14351" t="s">
        <v>17105</v>
      </c>
      <c r="G14351">
        <v>0.166107294436</v>
      </c>
    </row>
    <row r="14352" spans="1:7" x14ac:dyDescent="0.2">
      <c r="A14352" t="str">
        <f t="shared" si="1202"/>
        <v>SF3B5</v>
      </c>
      <c r="B14352" t="s">
        <v>75</v>
      </c>
      <c r="C14352">
        <v>144416570</v>
      </c>
      <c r="D14352" t="s">
        <v>3</v>
      </c>
      <c r="E14352">
        <v>23</v>
      </c>
      <c r="F14352" t="s">
        <v>17106</v>
      </c>
      <c r="G14352">
        <v>0.20207868530100001</v>
      </c>
    </row>
    <row r="14353" spans="1:7" x14ac:dyDescent="0.2">
      <c r="A14353" t="str">
        <f t="shared" si="1202"/>
        <v>SF3B5</v>
      </c>
      <c r="B14353" t="s">
        <v>75</v>
      </c>
      <c r="C14353">
        <v>144416490</v>
      </c>
      <c r="D14353" t="s">
        <v>8</v>
      </c>
      <c r="E14353">
        <v>24</v>
      </c>
      <c r="F14353" t="s">
        <v>17107</v>
      </c>
      <c r="G14353">
        <v>0.66387982497200004</v>
      </c>
    </row>
    <row r="14354" spans="1:7" x14ac:dyDescent="0.2">
      <c r="A14354" t="str">
        <f t="shared" si="1202"/>
        <v>SF3B5</v>
      </c>
      <c r="B14354" t="s">
        <v>75</v>
      </c>
      <c r="C14354">
        <v>144416509</v>
      </c>
      <c r="D14354" t="s">
        <v>8</v>
      </c>
      <c r="E14354">
        <v>24</v>
      </c>
      <c r="F14354" t="s">
        <v>17108</v>
      </c>
      <c r="G14354">
        <v>1.3845610855399999</v>
      </c>
    </row>
    <row r="14355" spans="1:7" x14ac:dyDescent="0.2">
      <c r="A14355" t="str">
        <f t="shared" si="1202"/>
        <v>SF3B5</v>
      </c>
      <c r="B14355" t="s">
        <v>75</v>
      </c>
      <c r="C14355">
        <v>144416660</v>
      </c>
      <c r="D14355" t="s">
        <v>8</v>
      </c>
      <c r="E14355">
        <v>24</v>
      </c>
      <c r="F14355" t="s">
        <v>17109</v>
      </c>
      <c r="G14355">
        <v>9.5166869356399994E-2</v>
      </c>
    </row>
    <row r="14356" spans="1:7" x14ac:dyDescent="0.2">
      <c r="A14356" t="str">
        <f t="shared" si="1202"/>
        <v>SF3B5</v>
      </c>
      <c r="B14356" t="s">
        <v>75</v>
      </c>
      <c r="C14356">
        <v>144416796</v>
      </c>
      <c r="D14356" t="s">
        <v>8</v>
      </c>
      <c r="E14356">
        <v>24</v>
      </c>
      <c r="F14356" t="s">
        <v>17110</v>
      </c>
      <c r="G14356">
        <v>0.16850220211399999</v>
      </c>
    </row>
    <row r="14357" spans="1:7" x14ac:dyDescent="0.2">
      <c r="A14357" t="str">
        <f t="shared" si="1202"/>
        <v>SF3B5</v>
      </c>
      <c r="B14357" t="s">
        <v>75</v>
      </c>
      <c r="C14357">
        <v>144416741</v>
      </c>
      <c r="D14357" t="s">
        <v>3</v>
      </c>
      <c r="E14357">
        <v>23</v>
      </c>
      <c r="F14357" t="s">
        <v>17111</v>
      </c>
      <c r="G14357">
        <v>4.9539059460500003E-2</v>
      </c>
    </row>
    <row r="14358" spans="1:7" x14ac:dyDescent="0.2">
      <c r="A14358" t="str">
        <f t="shared" ref="A14358:A14367" si="1203">"SFPQ"</f>
        <v>SFPQ</v>
      </c>
      <c r="B14358" t="s">
        <v>35</v>
      </c>
      <c r="C14358">
        <v>35658540</v>
      </c>
      <c r="D14358" t="s">
        <v>3</v>
      </c>
      <c r="E14358">
        <v>23</v>
      </c>
      <c r="F14358" t="s">
        <v>17112</v>
      </c>
      <c r="G14358">
        <v>1.5787200146400001E-2</v>
      </c>
    </row>
    <row r="14359" spans="1:7" x14ac:dyDescent="0.2">
      <c r="A14359" t="str">
        <f t="shared" si="1203"/>
        <v>SFPQ</v>
      </c>
      <c r="B14359" t="s">
        <v>35</v>
      </c>
      <c r="C14359">
        <v>35658708</v>
      </c>
      <c r="D14359" t="s">
        <v>8</v>
      </c>
      <c r="E14359">
        <v>24</v>
      </c>
      <c r="F14359" t="s">
        <v>17113</v>
      </c>
      <c r="G14359">
        <v>1.26610880484</v>
      </c>
    </row>
    <row r="14360" spans="1:7" x14ac:dyDescent="0.2">
      <c r="A14360" t="str">
        <f t="shared" si="1203"/>
        <v>SFPQ</v>
      </c>
      <c r="B14360" t="s">
        <v>35</v>
      </c>
      <c r="C14360">
        <v>35658543</v>
      </c>
      <c r="D14360" t="s">
        <v>8</v>
      </c>
      <c r="E14360">
        <v>24</v>
      </c>
      <c r="F14360" t="s">
        <v>17114</v>
      </c>
      <c r="G14360">
        <v>7.6471974193100006E-2</v>
      </c>
    </row>
    <row r="14361" spans="1:7" x14ac:dyDescent="0.2">
      <c r="A14361" t="str">
        <f t="shared" si="1203"/>
        <v>SFPQ</v>
      </c>
      <c r="B14361" t="s">
        <v>35</v>
      </c>
      <c r="C14361">
        <v>35658755</v>
      </c>
      <c r="D14361" t="s">
        <v>3</v>
      </c>
      <c r="E14361">
        <v>24</v>
      </c>
      <c r="F14361" t="s">
        <v>17115</v>
      </c>
      <c r="G14361">
        <v>0.577679076673</v>
      </c>
    </row>
    <row r="14362" spans="1:7" x14ac:dyDescent="0.2">
      <c r="A14362" t="str">
        <f t="shared" si="1203"/>
        <v>SFPQ</v>
      </c>
      <c r="B14362" t="s">
        <v>35</v>
      </c>
      <c r="C14362">
        <v>35658629</v>
      </c>
      <c r="D14362" t="s">
        <v>3</v>
      </c>
      <c r="E14362">
        <v>24</v>
      </c>
      <c r="F14362" t="s">
        <v>17116</v>
      </c>
      <c r="G14362">
        <v>0.48191375815199999</v>
      </c>
    </row>
    <row r="14363" spans="1:7" x14ac:dyDescent="0.2">
      <c r="A14363" t="str">
        <f t="shared" si="1203"/>
        <v>SFPQ</v>
      </c>
      <c r="B14363" t="s">
        <v>35</v>
      </c>
      <c r="C14363">
        <v>35658618</v>
      </c>
      <c r="D14363" t="s">
        <v>3</v>
      </c>
      <c r="E14363">
        <v>23</v>
      </c>
      <c r="F14363" t="s">
        <v>17117</v>
      </c>
      <c r="G14363">
        <v>0.98576696491100002</v>
      </c>
    </row>
    <row r="14364" spans="1:7" x14ac:dyDescent="0.2">
      <c r="A14364" t="str">
        <f t="shared" si="1203"/>
        <v>SFPQ</v>
      </c>
      <c r="B14364" t="s">
        <v>35</v>
      </c>
      <c r="C14364">
        <v>35658612</v>
      </c>
      <c r="D14364" t="s">
        <v>3</v>
      </c>
      <c r="E14364">
        <v>24</v>
      </c>
      <c r="F14364" t="s">
        <v>17118</v>
      </c>
      <c r="G14364">
        <v>0.74812423025399999</v>
      </c>
    </row>
    <row r="14365" spans="1:7" x14ac:dyDescent="0.2">
      <c r="A14365" t="str">
        <f t="shared" si="1203"/>
        <v>SFPQ</v>
      </c>
      <c r="B14365" t="s">
        <v>35</v>
      </c>
      <c r="C14365">
        <v>35658501</v>
      </c>
      <c r="D14365" t="s">
        <v>3</v>
      </c>
      <c r="E14365">
        <v>24</v>
      </c>
      <c r="F14365" t="s">
        <v>17119</v>
      </c>
      <c r="G14365">
        <v>2.6976186430499999E-2</v>
      </c>
    </row>
    <row r="14366" spans="1:7" x14ac:dyDescent="0.2">
      <c r="A14366" t="str">
        <f t="shared" si="1203"/>
        <v>SFPQ</v>
      </c>
      <c r="B14366" t="s">
        <v>35</v>
      </c>
      <c r="C14366">
        <v>35658569</v>
      </c>
      <c r="D14366" t="s">
        <v>8</v>
      </c>
      <c r="E14366">
        <v>24</v>
      </c>
      <c r="F14366" t="s">
        <v>17120</v>
      </c>
      <c r="G14366">
        <v>0.298926853321</v>
      </c>
    </row>
    <row r="14367" spans="1:7" x14ac:dyDescent="0.2">
      <c r="A14367" t="str">
        <f t="shared" si="1203"/>
        <v>SFPQ</v>
      </c>
      <c r="B14367" t="s">
        <v>35</v>
      </c>
      <c r="C14367">
        <v>35658668</v>
      </c>
      <c r="D14367" t="s">
        <v>8</v>
      </c>
      <c r="E14367">
        <v>24</v>
      </c>
      <c r="F14367" t="s">
        <v>17121</v>
      </c>
      <c r="G14367">
        <v>0.51744985373999997</v>
      </c>
    </row>
    <row r="14368" spans="1:7" x14ac:dyDescent="0.2">
      <c r="A14368" t="str">
        <f t="shared" ref="A14368:A14376" si="1204">"SFXN1"</f>
        <v>SFXN1</v>
      </c>
      <c r="B14368" t="s">
        <v>64</v>
      </c>
      <c r="C14368">
        <v>174905578</v>
      </c>
      <c r="D14368" t="s">
        <v>8</v>
      </c>
      <c r="E14368">
        <v>22</v>
      </c>
      <c r="F14368" t="s">
        <v>17122</v>
      </c>
      <c r="G14368">
        <v>0.715035478467</v>
      </c>
    </row>
    <row r="14369" spans="1:7" x14ac:dyDescent="0.2">
      <c r="A14369" t="str">
        <f t="shared" si="1204"/>
        <v>SFXN1</v>
      </c>
      <c r="B14369" t="s">
        <v>64</v>
      </c>
      <c r="C14369">
        <v>174905691</v>
      </c>
      <c r="D14369" t="s">
        <v>8</v>
      </c>
      <c r="E14369">
        <v>23</v>
      </c>
      <c r="F14369" t="s">
        <v>17123</v>
      </c>
      <c r="G14369">
        <v>0.16981655320899999</v>
      </c>
    </row>
    <row r="14370" spans="1:7" x14ac:dyDescent="0.2">
      <c r="A14370" t="str">
        <f t="shared" si="1204"/>
        <v>SFXN1</v>
      </c>
      <c r="B14370" t="s">
        <v>64</v>
      </c>
      <c r="C14370">
        <v>174905656</v>
      </c>
      <c r="D14370" t="s">
        <v>8</v>
      </c>
      <c r="E14370">
        <v>23</v>
      </c>
      <c r="F14370" t="s">
        <v>17124</v>
      </c>
      <c r="G14370">
        <v>0.83015706407099998</v>
      </c>
    </row>
    <row r="14371" spans="1:7" x14ac:dyDescent="0.2">
      <c r="A14371" t="str">
        <f t="shared" si="1204"/>
        <v>SFXN1</v>
      </c>
      <c r="B14371" t="s">
        <v>64</v>
      </c>
      <c r="C14371">
        <v>174905352</v>
      </c>
      <c r="D14371" t="s">
        <v>3</v>
      </c>
      <c r="E14371">
        <v>23</v>
      </c>
      <c r="F14371" t="s">
        <v>17125</v>
      </c>
      <c r="G14371">
        <v>3.8573056405900003E-2</v>
      </c>
    </row>
    <row r="14372" spans="1:7" x14ac:dyDescent="0.2">
      <c r="A14372" t="str">
        <f t="shared" si="1204"/>
        <v>SFXN1</v>
      </c>
      <c r="B14372" t="s">
        <v>64</v>
      </c>
      <c r="C14372">
        <v>174905621</v>
      </c>
      <c r="D14372" t="s">
        <v>8</v>
      </c>
      <c r="E14372">
        <v>24</v>
      </c>
      <c r="F14372" t="s">
        <v>17126</v>
      </c>
      <c r="G14372">
        <v>1.4548074574600001</v>
      </c>
    </row>
    <row r="14373" spans="1:7" x14ac:dyDescent="0.2">
      <c r="A14373" t="str">
        <f t="shared" si="1204"/>
        <v>SFXN1</v>
      </c>
      <c r="B14373" t="s">
        <v>64</v>
      </c>
      <c r="C14373">
        <v>174905517</v>
      </c>
      <c r="D14373" t="s">
        <v>8</v>
      </c>
      <c r="E14373">
        <v>23</v>
      </c>
      <c r="F14373" t="s">
        <v>17127</v>
      </c>
      <c r="G14373">
        <v>0.52147265156699996</v>
      </c>
    </row>
    <row r="14374" spans="1:7" x14ac:dyDescent="0.2">
      <c r="A14374" t="str">
        <f t="shared" si="1204"/>
        <v>SFXN1</v>
      </c>
      <c r="B14374" t="s">
        <v>64</v>
      </c>
      <c r="C14374">
        <v>174905540</v>
      </c>
      <c r="D14374" t="s">
        <v>8</v>
      </c>
      <c r="E14374">
        <v>24</v>
      </c>
      <c r="F14374" t="s">
        <v>17128</v>
      </c>
      <c r="G14374">
        <v>-9.9440717040599996E-4</v>
      </c>
    </row>
    <row r="14375" spans="1:7" x14ac:dyDescent="0.2">
      <c r="A14375" t="str">
        <f t="shared" si="1204"/>
        <v>SFXN1</v>
      </c>
      <c r="B14375" t="s">
        <v>64</v>
      </c>
      <c r="C14375">
        <v>174905551</v>
      </c>
      <c r="D14375" t="s">
        <v>8</v>
      </c>
      <c r="E14375">
        <v>24</v>
      </c>
      <c r="F14375" t="s">
        <v>17129</v>
      </c>
      <c r="G14375">
        <v>0.12297597057</v>
      </c>
    </row>
    <row r="14376" spans="1:7" x14ac:dyDescent="0.2">
      <c r="A14376" t="str">
        <f t="shared" si="1204"/>
        <v>SFXN1</v>
      </c>
      <c r="B14376" t="s">
        <v>64</v>
      </c>
      <c r="C14376">
        <v>174905396</v>
      </c>
      <c r="D14376" t="s">
        <v>8</v>
      </c>
      <c r="E14376">
        <v>24</v>
      </c>
      <c r="F14376" t="s">
        <v>17130</v>
      </c>
      <c r="G14376">
        <v>0.37043984471899999</v>
      </c>
    </row>
    <row r="14377" spans="1:7" x14ac:dyDescent="0.2">
      <c r="A14377" t="str">
        <f t="shared" ref="A14377:A14386" si="1205">"SGOL1"</f>
        <v>SGOL1</v>
      </c>
      <c r="B14377" t="s">
        <v>114</v>
      </c>
      <c r="C14377">
        <v>20227641</v>
      </c>
      <c r="D14377" t="s">
        <v>8</v>
      </c>
      <c r="E14377">
        <v>24</v>
      </c>
      <c r="F14377" t="s">
        <v>17131</v>
      </c>
      <c r="G14377">
        <v>0.39479619370300001</v>
      </c>
    </row>
    <row r="14378" spans="1:7" x14ac:dyDescent="0.2">
      <c r="A14378" t="str">
        <f t="shared" si="1205"/>
        <v>SGOL1</v>
      </c>
      <c r="B14378" t="s">
        <v>114</v>
      </c>
      <c r="C14378">
        <v>20227554</v>
      </c>
      <c r="D14378" t="s">
        <v>8</v>
      </c>
      <c r="E14378">
        <v>23</v>
      </c>
      <c r="F14378" t="s">
        <v>17132</v>
      </c>
      <c r="G14378">
        <v>0.55780809109399998</v>
      </c>
    </row>
    <row r="14379" spans="1:7" x14ac:dyDescent="0.2">
      <c r="A14379" t="str">
        <f t="shared" si="1205"/>
        <v>SGOL1</v>
      </c>
      <c r="B14379" t="s">
        <v>114</v>
      </c>
      <c r="C14379">
        <v>20227665</v>
      </c>
      <c r="D14379" t="s">
        <v>3</v>
      </c>
      <c r="E14379">
        <v>24</v>
      </c>
      <c r="F14379" t="s">
        <v>17133</v>
      </c>
      <c r="G14379">
        <v>1.0487178767800001</v>
      </c>
    </row>
    <row r="14380" spans="1:7" x14ac:dyDescent="0.2">
      <c r="A14380" t="str">
        <f t="shared" si="1205"/>
        <v>SGOL1</v>
      </c>
      <c r="B14380" t="s">
        <v>114</v>
      </c>
      <c r="C14380">
        <v>20227658</v>
      </c>
      <c r="D14380" t="s">
        <v>3</v>
      </c>
      <c r="E14380">
        <v>24</v>
      </c>
      <c r="F14380" t="s">
        <v>17134</v>
      </c>
      <c r="G14380">
        <v>2.9143996001000001E-2</v>
      </c>
    </row>
    <row r="14381" spans="1:7" x14ac:dyDescent="0.2">
      <c r="A14381" t="str">
        <f t="shared" si="1205"/>
        <v>SGOL1</v>
      </c>
      <c r="B14381" t="s">
        <v>114</v>
      </c>
      <c r="C14381">
        <v>20227653</v>
      </c>
      <c r="D14381" t="s">
        <v>3</v>
      </c>
      <c r="E14381">
        <v>22</v>
      </c>
      <c r="F14381" t="s">
        <v>17135</v>
      </c>
      <c r="G14381">
        <v>1.3934740321300001</v>
      </c>
    </row>
    <row r="14382" spans="1:7" x14ac:dyDescent="0.2">
      <c r="A14382" t="str">
        <f t="shared" si="1205"/>
        <v>SGOL1</v>
      </c>
      <c r="B14382" t="s">
        <v>114</v>
      </c>
      <c r="C14382">
        <v>20227643</v>
      </c>
      <c r="D14382" t="s">
        <v>3</v>
      </c>
      <c r="E14382">
        <v>24</v>
      </c>
      <c r="F14382" t="s">
        <v>17136</v>
      </c>
      <c r="G14382">
        <v>0.44853963305900002</v>
      </c>
    </row>
    <row r="14383" spans="1:7" x14ac:dyDescent="0.2">
      <c r="A14383" t="str">
        <f t="shared" si="1205"/>
        <v>SGOL1</v>
      </c>
      <c r="B14383" t="s">
        <v>114</v>
      </c>
      <c r="C14383">
        <v>20227630</v>
      </c>
      <c r="D14383" t="s">
        <v>3</v>
      </c>
      <c r="E14383">
        <v>24</v>
      </c>
      <c r="F14383" t="s">
        <v>17137</v>
      </c>
      <c r="G14383">
        <v>0.305737255496</v>
      </c>
    </row>
    <row r="14384" spans="1:7" x14ac:dyDescent="0.2">
      <c r="A14384" t="str">
        <f t="shared" si="1205"/>
        <v>SGOL1</v>
      </c>
      <c r="B14384" t="s">
        <v>114</v>
      </c>
      <c r="C14384">
        <v>20227538</v>
      </c>
      <c r="D14384" t="s">
        <v>3</v>
      </c>
      <c r="E14384">
        <v>24</v>
      </c>
      <c r="F14384" t="s">
        <v>17138</v>
      </c>
      <c r="G14384">
        <v>0.128281852595</v>
      </c>
    </row>
    <row r="14385" spans="1:7" x14ac:dyDescent="0.2">
      <c r="A14385" t="str">
        <f t="shared" si="1205"/>
        <v>SGOL1</v>
      </c>
      <c r="B14385" t="s">
        <v>114</v>
      </c>
      <c r="C14385">
        <v>20227526</v>
      </c>
      <c r="D14385" t="s">
        <v>3</v>
      </c>
      <c r="E14385">
        <v>24</v>
      </c>
      <c r="F14385" t="s">
        <v>17139</v>
      </c>
      <c r="G14385">
        <v>1.82144394962E-2</v>
      </c>
    </row>
    <row r="14386" spans="1:7" x14ac:dyDescent="0.2">
      <c r="A14386" t="str">
        <f t="shared" si="1205"/>
        <v>SGOL1</v>
      </c>
      <c r="B14386" t="s">
        <v>114</v>
      </c>
      <c r="C14386">
        <v>20227674</v>
      </c>
      <c r="D14386" t="s">
        <v>3</v>
      </c>
      <c r="E14386">
        <v>24</v>
      </c>
      <c r="F14386" t="s">
        <v>17140</v>
      </c>
      <c r="G14386">
        <v>0.53373631096200003</v>
      </c>
    </row>
    <row r="14387" spans="1:7" x14ac:dyDescent="0.2">
      <c r="A14387" t="str">
        <f t="shared" ref="A14387:A14403" si="1206">"SHFM1"</f>
        <v>SHFM1</v>
      </c>
      <c r="B14387" t="s">
        <v>2</v>
      </c>
      <c r="C14387">
        <v>96338998</v>
      </c>
      <c r="D14387" t="s">
        <v>3</v>
      </c>
      <c r="E14387">
        <v>24</v>
      </c>
      <c r="F14387" t="s">
        <v>17141</v>
      </c>
      <c r="G14387">
        <v>-2.0577696386500002E-2</v>
      </c>
    </row>
    <row r="14388" spans="1:7" x14ac:dyDescent="0.2">
      <c r="A14388" t="str">
        <f t="shared" si="1206"/>
        <v>SHFM1</v>
      </c>
      <c r="B14388" t="s">
        <v>2</v>
      </c>
      <c r="C14388">
        <v>96339228</v>
      </c>
      <c r="D14388" t="s">
        <v>8</v>
      </c>
      <c r="E14388">
        <v>22</v>
      </c>
      <c r="F14388" t="s">
        <v>17142</v>
      </c>
      <c r="G14388">
        <v>0.40559510559099998</v>
      </c>
    </row>
    <row r="14389" spans="1:7" x14ac:dyDescent="0.2">
      <c r="A14389" t="str">
        <f t="shared" si="1206"/>
        <v>SHFM1</v>
      </c>
      <c r="B14389" t="s">
        <v>2</v>
      </c>
      <c r="C14389">
        <v>96339242</v>
      </c>
      <c r="D14389" t="s">
        <v>8</v>
      </c>
      <c r="E14389">
        <v>24</v>
      </c>
      <c r="F14389" t="s">
        <v>17143</v>
      </c>
      <c r="G14389">
        <v>4.0054322289000001E-2</v>
      </c>
    </row>
    <row r="14390" spans="1:7" x14ac:dyDescent="0.2">
      <c r="A14390" t="str">
        <f t="shared" si="1206"/>
        <v>SHFM1</v>
      </c>
      <c r="B14390" t="s">
        <v>2</v>
      </c>
      <c r="C14390">
        <v>96339193</v>
      </c>
      <c r="D14390" t="s">
        <v>8</v>
      </c>
      <c r="E14390">
        <v>24</v>
      </c>
      <c r="F14390" t="s">
        <v>17144</v>
      </c>
      <c r="G14390">
        <v>0.35243506933199997</v>
      </c>
    </row>
    <row r="14391" spans="1:7" x14ac:dyDescent="0.2">
      <c r="A14391" t="str">
        <f t="shared" si="1206"/>
        <v>SHFM1</v>
      </c>
      <c r="B14391" t="s">
        <v>2</v>
      </c>
      <c r="C14391">
        <v>96339008</v>
      </c>
      <c r="D14391" t="s">
        <v>8</v>
      </c>
      <c r="E14391">
        <v>23</v>
      </c>
      <c r="F14391" t="s">
        <v>17145</v>
      </c>
      <c r="G14391">
        <v>0.184896300111</v>
      </c>
    </row>
    <row r="14392" spans="1:7" x14ac:dyDescent="0.2">
      <c r="A14392" t="str">
        <f t="shared" si="1206"/>
        <v>SHFM1</v>
      </c>
      <c r="B14392" t="s">
        <v>2</v>
      </c>
      <c r="C14392">
        <v>96338994</v>
      </c>
      <c r="D14392" t="s">
        <v>8</v>
      </c>
      <c r="E14392">
        <v>24</v>
      </c>
      <c r="F14392" t="s">
        <v>17146</v>
      </c>
      <c r="G14392">
        <v>0.73047450381900003</v>
      </c>
    </row>
    <row r="14393" spans="1:7" x14ac:dyDescent="0.2">
      <c r="A14393" t="str">
        <f t="shared" si="1206"/>
        <v>SHFM1</v>
      </c>
      <c r="B14393" t="s">
        <v>2</v>
      </c>
      <c r="C14393">
        <v>96339147</v>
      </c>
      <c r="D14393" t="s">
        <v>3</v>
      </c>
      <c r="E14393">
        <v>23</v>
      </c>
      <c r="F14393" t="s">
        <v>17147</v>
      </c>
      <c r="G14393">
        <v>0.94226283829400004</v>
      </c>
    </row>
    <row r="14394" spans="1:7" x14ac:dyDescent="0.2">
      <c r="A14394" t="str">
        <f t="shared" si="1206"/>
        <v>SHFM1</v>
      </c>
      <c r="B14394" t="s">
        <v>2</v>
      </c>
      <c r="C14394">
        <v>96338961</v>
      </c>
      <c r="D14394" t="s">
        <v>3</v>
      </c>
      <c r="E14394">
        <v>22</v>
      </c>
      <c r="F14394" t="s">
        <v>17148</v>
      </c>
      <c r="G14394">
        <v>6.7030571583199996E-3</v>
      </c>
    </row>
    <row r="14395" spans="1:7" x14ac:dyDescent="0.2">
      <c r="A14395" t="str">
        <f t="shared" si="1206"/>
        <v>SHFM1</v>
      </c>
      <c r="B14395" t="s">
        <v>2</v>
      </c>
      <c r="C14395">
        <v>96338930</v>
      </c>
      <c r="D14395" t="s">
        <v>3</v>
      </c>
      <c r="E14395">
        <v>24</v>
      </c>
      <c r="F14395" t="s">
        <v>17149</v>
      </c>
      <c r="G14395">
        <v>-5.0746614898100001E-3</v>
      </c>
    </row>
    <row r="14396" spans="1:7" x14ac:dyDescent="0.2">
      <c r="A14396" t="str">
        <f t="shared" si="1206"/>
        <v>SHFM1</v>
      </c>
      <c r="B14396" t="s">
        <v>2</v>
      </c>
      <c r="C14396">
        <v>96338921</v>
      </c>
      <c r="D14396" t="s">
        <v>3</v>
      </c>
      <c r="E14396">
        <v>22</v>
      </c>
      <c r="F14396" t="s">
        <v>17150</v>
      </c>
      <c r="G14396">
        <v>-9.7667416111400004E-3</v>
      </c>
    </row>
    <row r="14397" spans="1:7" x14ac:dyDescent="0.2">
      <c r="A14397" t="str">
        <f t="shared" si="1206"/>
        <v>SHFM1</v>
      </c>
      <c r="B14397" t="s">
        <v>2</v>
      </c>
      <c r="C14397">
        <v>96338912</v>
      </c>
      <c r="D14397" t="s">
        <v>3</v>
      </c>
      <c r="E14397">
        <v>24</v>
      </c>
      <c r="F14397" t="s">
        <v>17151</v>
      </c>
      <c r="G14397">
        <v>6.7536570855400001E-3</v>
      </c>
    </row>
    <row r="14398" spans="1:7" x14ac:dyDescent="0.2">
      <c r="A14398" t="str">
        <f t="shared" si="1206"/>
        <v>SHFM1</v>
      </c>
      <c r="B14398" t="s">
        <v>2</v>
      </c>
      <c r="C14398">
        <v>96338961</v>
      </c>
      <c r="D14398" t="s">
        <v>3</v>
      </c>
      <c r="E14398">
        <v>21</v>
      </c>
      <c r="F14398" t="s">
        <v>17152</v>
      </c>
      <c r="G14398">
        <v>5.0282922772300004E-3</v>
      </c>
    </row>
    <row r="14399" spans="1:7" x14ac:dyDescent="0.2">
      <c r="A14399" t="str">
        <f t="shared" si="1206"/>
        <v>SHFM1</v>
      </c>
      <c r="B14399" t="s">
        <v>2</v>
      </c>
      <c r="C14399">
        <v>96339150</v>
      </c>
      <c r="D14399" t="s">
        <v>3</v>
      </c>
      <c r="E14399">
        <v>22</v>
      </c>
      <c r="F14399" t="s">
        <v>17153</v>
      </c>
      <c r="G14399">
        <v>1.1855362820499999</v>
      </c>
    </row>
    <row r="14400" spans="1:7" x14ac:dyDescent="0.2">
      <c r="A14400" t="str">
        <f t="shared" si="1206"/>
        <v>SHFM1</v>
      </c>
      <c r="B14400" t="s">
        <v>2</v>
      </c>
      <c r="C14400">
        <v>96338952</v>
      </c>
      <c r="D14400" t="s">
        <v>3</v>
      </c>
      <c r="E14400">
        <v>22</v>
      </c>
      <c r="F14400" t="s">
        <v>17154</v>
      </c>
      <c r="G14400">
        <v>0.45883142328400001</v>
      </c>
    </row>
    <row r="14401" spans="1:7" x14ac:dyDescent="0.2">
      <c r="A14401" t="str">
        <f t="shared" si="1206"/>
        <v>SHFM1</v>
      </c>
      <c r="B14401" t="s">
        <v>2</v>
      </c>
      <c r="C14401">
        <v>96339228</v>
      </c>
      <c r="D14401" t="s">
        <v>8</v>
      </c>
      <c r="E14401">
        <v>23</v>
      </c>
      <c r="F14401" t="s">
        <v>17155</v>
      </c>
      <c r="G14401">
        <v>0.33890449452499999</v>
      </c>
    </row>
    <row r="14402" spans="1:7" x14ac:dyDescent="0.2">
      <c r="A14402" t="str">
        <f t="shared" si="1206"/>
        <v>SHFM1</v>
      </c>
      <c r="B14402" t="s">
        <v>2</v>
      </c>
      <c r="C14402">
        <v>96338938</v>
      </c>
      <c r="D14402" t="s">
        <v>3</v>
      </c>
      <c r="E14402">
        <v>24</v>
      </c>
      <c r="F14402" t="s">
        <v>17156</v>
      </c>
      <c r="G14402">
        <v>0.87220087965199999</v>
      </c>
    </row>
    <row r="14403" spans="1:7" x14ac:dyDescent="0.2">
      <c r="A14403" t="str">
        <f t="shared" si="1206"/>
        <v>SHFM1</v>
      </c>
      <c r="B14403" t="s">
        <v>2</v>
      </c>
      <c r="C14403">
        <v>96339009</v>
      </c>
      <c r="D14403" t="s">
        <v>8</v>
      </c>
      <c r="E14403">
        <v>24</v>
      </c>
      <c r="F14403" t="s">
        <v>17157</v>
      </c>
      <c r="G14403">
        <v>0.52473097569399996</v>
      </c>
    </row>
    <row r="14404" spans="1:7" x14ac:dyDescent="0.2">
      <c r="A14404" t="str">
        <f t="shared" ref="A14404:A14413" si="1207">"SHOC2"</f>
        <v>SHOC2</v>
      </c>
      <c r="B14404" t="s">
        <v>372</v>
      </c>
      <c r="C14404">
        <v>112679533</v>
      </c>
      <c r="D14404" t="s">
        <v>8</v>
      </c>
      <c r="E14404">
        <v>24</v>
      </c>
      <c r="F14404" t="s">
        <v>17158</v>
      </c>
      <c r="G14404">
        <v>0.89589644706600002</v>
      </c>
    </row>
    <row r="14405" spans="1:7" x14ac:dyDescent="0.2">
      <c r="A14405" t="str">
        <f t="shared" si="1207"/>
        <v>SHOC2</v>
      </c>
      <c r="B14405" t="s">
        <v>372</v>
      </c>
      <c r="C14405">
        <v>112679514</v>
      </c>
      <c r="D14405" t="s">
        <v>8</v>
      </c>
      <c r="E14405">
        <v>23</v>
      </c>
      <c r="F14405" t="s">
        <v>17159</v>
      </c>
      <c r="G14405">
        <v>0.44273026074799998</v>
      </c>
    </row>
    <row r="14406" spans="1:7" x14ac:dyDescent="0.2">
      <c r="A14406" t="str">
        <f t="shared" si="1207"/>
        <v>SHOC2</v>
      </c>
      <c r="B14406" t="s">
        <v>372</v>
      </c>
      <c r="C14406">
        <v>112679504</v>
      </c>
      <c r="D14406" t="s">
        <v>8</v>
      </c>
      <c r="E14406">
        <v>22</v>
      </c>
      <c r="F14406" t="s">
        <v>17160</v>
      </c>
      <c r="G14406">
        <v>-1.4072328965899999E-2</v>
      </c>
    </row>
    <row r="14407" spans="1:7" x14ac:dyDescent="0.2">
      <c r="A14407" t="str">
        <f t="shared" si="1207"/>
        <v>SHOC2</v>
      </c>
      <c r="B14407" t="s">
        <v>372</v>
      </c>
      <c r="C14407">
        <v>112679455</v>
      </c>
      <c r="D14407" t="s">
        <v>8</v>
      </c>
      <c r="E14407">
        <v>23</v>
      </c>
      <c r="F14407" t="s">
        <v>17161</v>
      </c>
      <c r="G14407">
        <v>0.56239143755400001</v>
      </c>
    </row>
    <row r="14408" spans="1:7" x14ac:dyDescent="0.2">
      <c r="A14408" t="str">
        <f t="shared" si="1207"/>
        <v>SHOC2</v>
      </c>
      <c r="B14408" t="s">
        <v>372</v>
      </c>
      <c r="C14408">
        <v>112679437</v>
      </c>
      <c r="D14408" t="s">
        <v>8</v>
      </c>
      <c r="E14408">
        <v>23</v>
      </c>
      <c r="F14408" t="s">
        <v>17162</v>
      </c>
      <c r="G14408">
        <v>0.83628744816099998</v>
      </c>
    </row>
    <row r="14409" spans="1:7" x14ac:dyDescent="0.2">
      <c r="A14409" t="str">
        <f t="shared" si="1207"/>
        <v>SHOC2</v>
      </c>
      <c r="B14409" t="s">
        <v>372</v>
      </c>
      <c r="C14409">
        <v>112679425</v>
      </c>
      <c r="D14409" t="s">
        <v>8</v>
      </c>
      <c r="E14409">
        <v>22</v>
      </c>
      <c r="F14409" t="s">
        <v>17163</v>
      </c>
      <c r="G14409">
        <v>0.96233002099300002</v>
      </c>
    </row>
    <row r="14410" spans="1:7" x14ac:dyDescent="0.2">
      <c r="A14410" t="str">
        <f t="shared" si="1207"/>
        <v>SHOC2</v>
      </c>
      <c r="B14410" t="s">
        <v>372</v>
      </c>
      <c r="C14410">
        <v>112679387</v>
      </c>
      <c r="D14410" t="s">
        <v>8</v>
      </c>
      <c r="E14410">
        <v>24</v>
      </c>
      <c r="F14410" t="s">
        <v>17164</v>
      </c>
      <c r="G14410">
        <v>0.15761105085300001</v>
      </c>
    </row>
    <row r="14411" spans="1:7" x14ac:dyDescent="0.2">
      <c r="A14411" t="str">
        <f t="shared" si="1207"/>
        <v>SHOC2</v>
      </c>
      <c r="B14411" t="s">
        <v>372</v>
      </c>
      <c r="C14411">
        <v>112679355</v>
      </c>
      <c r="D14411" t="s">
        <v>8</v>
      </c>
      <c r="E14411">
        <v>23</v>
      </c>
      <c r="F14411" t="s">
        <v>17165</v>
      </c>
      <c r="G14411">
        <v>1.14177353194</v>
      </c>
    </row>
    <row r="14412" spans="1:7" x14ac:dyDescent="0.2">
      <c r="A14412" t="str">
        <f t="shared" si="1207"/>
        <v>SHOC2</v>
      </c>
      <c r="B14412" t="s">
        <v>372</v>
      </c>
      <c r="C14412">
        <v>112679283</v>
      </c>
      <c r="D14412" t="s">
        <v>8</v>
      </c>
      <c r="E14412">
        <v>23</v>
      </c>
      <c r="F14412" t="s">
        <v>17166</v>
      </c>
      <c r="G14412">
        <v>0.12526268274800001</v>
      </c>
    </row>
    <row r="14413" spans="1:7" x14ac:dyDescent="0.2">
      <c r="A14413" t="str">
        <f t="shared" si="1207"/>
        <v>SHOC2</v>
      </c>
      <c r="B14413" t="s">
        <v>372</v>
      </c>
      <c r="C14413">
        <v>112679525</v>
      </c>
      <c r="D14413" t="s">
        <v>3</v>
      </c>
      <c r="E14413">
        <v>23</v>
      </c>
      <c r="F14413" t="s">
        <v>17167</v>
      </c>
      <c r="G14413">
        <v>7.2584902737600002E-2</v>
      </c>
    </row>
    <row r="14414" spans="1:7" x14ac:dyDescent="0.2">
      <c r="A14414" t="str">
        <f t="shared" ref="A14414:A14423" si="1208">"SKA1"</f>
        <v>SKA1</v>
      </c>
      <c r="B14414" t="s">
        <v>1918</v>
      </c>
      <c r="C14414">
        <v>47901620</v>
      </c>
      <c r="D14414" t="s">
        <v>8</v>
      </c>
      <c r="E14414">
        <v>24</v>
      </c>
      <c r="F14414" t="s">
        <v>17168</v>
      </c>
      <c r="G14414">
        <v>0.76425743753700004</v>
      </c>
    </row>
    <row r="14415" spans="1:7" x14ac:dyDescent="0.2">
      <c r="A14415" t="str">
        <f t="shared" si="1208"/>
        <v>SKA1</v>
      </c>
      <c r="B14415" t="s">
        <v>1918</v>
      </c>
      <c r="C14415">
        <v>47901583</v>
      </c>
      <c r="D14415" t="s">
        <v>8</v>
      </c>
      <c r="E14415">
        <v>23</v>
      </c>
      <c r="F14415" t="s">
        <v>17169</v>
      </c>
      <c r="G14415">
        <v>0.24087862478200001</v>
      </c>
    </row>
    <row r="14416" spans="1:7" x14ac:dyDescent="0.2">
      <c r="A14416" t="str">
        <f t="shared" si="1208"/>
        <v>SKA1</v>
      </c>
      <c r="B14416" t="s">
        <v>1918</v>
      </c>
      <c r="C14416">
        <v>47901568</v>
      </c>
      <c r="D14416" t="s">
        <v>8</v>
      </c>
      <c r="E14416">
        <v>24</v>
      </c>
      <c r="F14416" t="s">
        <v>17170</v>
      </c>
      <c r="G14416">
        <v>0.41390372214799998</v>
      </c>
    </row>
    <row r="14417" spans="1:7" x14ac:dyDescent="0.2">
      <c r="A14417" t="str">
        <f t="shared" si="1208"/>
        <v>SKA1</v>
      </c>
      <c r="B14417" t="s">
        <v>1918</v>
      </c>
      <c r="C14417">
        <v>47901556</v>
      </c>
      <c r="D14417" t="s">
        <v>8</v>
      </c>
      <c r="E14417">
        <v>22</v>
      </c>
      <c r="F14417" t="s">
        <v>17171</v>
      </c>
      <c r="G14417">
        <v>-6.1552125200200003E-3</v>
      </c>
    </row>
    <row r="14418" spans="1:7" x14ac:dyDescent="0.2">
      <c r="A14418" t="str">
        <f t="shared" si="1208"/>
        <v>SKA1</v>
      </c>
      <c r="B14418" t="s">
        <v>1918</v>
      </c>
      <c r="C14418">
        <v>47901520</v>
      </c>
      <c r="D14418" t="s">
        <v>8</v>
      </c>
      <c r="E14418">
        <v>24</v>
      </c>
      <c r="F14418" t="s">
        <v>17172</v>
      </c>
      <c r="G14418">
        <v>-2.2381095928899999E-2</v>
      </c>
    </row>
    <row r="14419" spans="1:7" x14ac:dyDescent="0.2">
      <c r="A14419" t="str">
        <f t="shared" si="1208"/>
        <v>SKA1</v>
      </c>
      <c r="B14419" t="s">
        <v>1918</v>
      </c>
      <c r="C14419">
        <v>47901488</v>
      </c>
      <c r="D14419" t="s">
        <v>8</v>
      </c>
      <c r="E14419">
        <v>23</v>
      </c>
      <c r="F14419" t="s">
        <v>17173</v>
      </c>
      <c r="G14419">
        <v>0.94630188448300001</v>
      </c>
    </row>
    <row r="14420" spans="1:7" x14ac:dyDescent="0.2">
      <c r="A14420" t="str">
        <f t="shared" si="1208"/>
        <v>SKA1</v>
      </c>
      <c r="B14420" t="s">
        <v>1918</v>
      </c>
      <c r="C14420">
        <v>47901441</v>
      </c>
      <c r="D14420" t="s">
        <v>8</v>
      </c>
      <c r="E14420">
        <v>23</v>
      </c>
      <c r="F14420" t="s">
        <v>17174</v>
      </c>
      <c r="G14420">
        <v>0.88854013739600002</v>
      </c>
    </row>
    <row r="14421" spans="1:7" x14ac:dyDescent="0.2">
      <c r="A14421" t="str">
        <f t="shared" si="1208"/>
        <v>SKA1</v>
      </c>
      <c r="B14421" t="s">
        <v>1918</v>
      </c>
      <c r="C14421">
        <v>47901470</v>
      </c>
      <c r="D14421" t="s">
        <v>3</v>
      </c>
      <c r="E14421">
        <v>24</v>
      </c>
      <c r="F14421" t="s">
        <v>17175</v>
      </c>
      <c r="G14421">
        <v>1.1651579781200001</v>
      </c>
    </row>
    <row r="14422" spans="1:7" x14ac:dyDescent="0.2">
      <c r="A14422" t="str">
        <f t="shared" si="1208"/>
        <v>SKA1</v>
      </c>
      <c r="B14422" t="s">
        <v>1918</v>
      </c>
      <c r="C14422">
        <v>47901658</v>
      </c>
      <c r="D14422" t="s">
        <v>8</v>
      </c>
      <c r="E14422">
        <v>24</v>
      </c>
      <c r="F14422" t="s">
        <v>17176</v>
      </c>
      <c r="G14422">
        <v>0.66455228887600004</v>
      </c>
    </row>
    <row r="14423" spans="1:7" x14ac:dyDescent="0.2">
      <c r="A14423" t="str">
        <f t="shared" si="1208"/>
        <v>SKA1</v>
      </c>
      <c r="B14423" t="s">
        <v>1918</v>
      </c>
      <c r="C14423">
        <v>47901359</v>
      </c>
      <c r="D14423" t="s">
        <v>3</v>
      </c>
      <c r="E14423">
        <v>24</v>
      </c>
      <c r="F14423" t="s">
        <v>17177</v>
      </c>
      <c r="G14423">
        <v>0.67021679912200005</v>
      </c>
    </row>
    <row r="14424" spans="1:7" x14ac:dyDescent="0.2">
      <c r="A14424" t="str">
        <f t="shared" ref="A14424:A14441" si="1209">"SKA2"</f>
        <v>SKA2</v>
      </c>
      <c r="B14424" t="s">
        <v>484</v>
      </c>
      <c r="C14424">
        <v>57232368</v>
      </c>
      <c r="D14424" t="s">
        <v>8</v>
      </c>
      <c r="E14424">
        <v>24</v>
      </c>
      <c r="F14424" t="s">
        <v>17178</v>
      </c>
      <c r="G14424">
        <v>0.78893440879200005</v>
      </c>
    </row>
    <row r="14425" spans="1:7" x14ac:dyDescent="0.2">
      <c r="A14425" t="str">
        <f t="shared" si="1209"/>
        <v>SKA2</v>
      </c>
      <c r="B14425" t="s">
        <v>484</v>
      </c>
      <c r="C14425">
        <v>57232462</v>
      </c>
      <c r="D14425" t="s">
        <v>3</v>
      </c>
      <c r="E14425">
        <v>23</v>
      </c>
      <c r="F14425" t="s">
        <v>17179</v>
      </c>
      <c r="G14425">
        <v>0.88010201150599998</v>
      </c>
    </row>
    <row r="14426" spans="1:7" x14ac:dyDescent="0.2">
      <c r="A14426" t="str">
        <f t="shared" si="1209"/>
        <v>SKA2</v>
      </c>
      <c r="B14426" t="s">
        <v>484</v>
      </c>
      <c r="C14426">
        <v>57232394</v>
      </c>
      <c r="D14426" t="s">
        <v>3</v>
      </c>
      <c r="E14426">
        <v>23</v>
      </c>
      <c r="F14426" t="s">
        <v>17180</v>
      </c>
      <c r="G14426">
        <v>0.989421346205</v>
      </c>
    </row>
    <row r="14427" spans="1:7" x14ac:dyDescent="0.2">
      <c r="A14427" t="str">
        <f t="shared" si="1209"/>
        <v>SKA2</v>
      </c>
      <c r="B14427" t="s">
        <v>484</v>
      </c>
      <c r="C14427">
        <v>57232670</v>
      </c>
      <c r="D14427" t="s">
        <v>8</v>
      </c>
      <c r="E14427">
        <v>24</v>
      </c>
      <c r="F14427" t="s">
        <v>17181</v>
      </c>
      <c r="G14427">
        <v>-3.5424496984100003E-2</v>
      </c>
    </row>
    <row r="14428" spans="1:7" x14ac:dyDescent="0.2">
      <c r="A14428" t="str">
        <f t="shared" si="1209"/>
        <v>SKA2</v>
      </c>
      <c r="B14428" t="s">
        <v>484</v>
      </c>
      <c r="C14428">
        <v>57232589</v>
      </c>
      <c r="D14428" t="s">
        <v>8</v>
      </c>
      <c r="E14428">
        <v>23</v>
      </c>
      <c r="F14428" t="s">
        <v>17182</v>
      </c>
      <c r="G14428">
        <v>1.5966838564E-3</v>
      </c>
    </row>
    <row r="14429" spans="1:7" x14ac:dyDescent="0.2">
      <c r="A14429" t="str">
        <f t="shared" si="1209"/>
        <v>SKA2</v>
      </c>
      <c r="B14429" t="s">
        <v>484</v>
      </c>
      <c r="C14429">
        <v>57232656</v>
      </c>
      <c r="D14429" t="s">
        <v>3</v>
      </c>
      <c r="E14429">
        <v>23</v>
      </c>
      <c r="F14429" t="s">
        <v>17183</v>
      </c>
      <c r="G14429">
        <v>-5.4959802369100003E-2</v>
      </c>
    </row>
    <row r="14430" spans="1:7" x14ac:dyDescent="0.2">
      <c r="A14430" t="str">
        <f t="shared" si="1209"/>
        <v>SKA2</v>
      </c>
      <c r="B14430" t="s">
        <v>484</v>
      </c>
      <c r="C14430">
        <v>57232634</v>
      </c>
      <c r="D14430" t="s">
        <v>3</v>
      </c>
      <c r="E14430">
        <v>24</v>
      </c>
      <c r="F14430" t="s">
        <v>17184</v>
      </c>
      <c r="G14430">
        <v>8.7419858080300006E-2</v>
      </c>
    </row>
    <row r="14431" spans="1:7" x14ac:dyDescent="0.2">
      <c r="A14431" t="str">
        <f t="shared" si="1209"/>
        <v>SKA2</v>
      </c>
      <c r="B14431" t="s">
        <v>484</v>
      </c>
      <c r="C14431">
        <v>57232593</v>
      </c>
      <c r="D14431" t="s">
        <v>3</v>
      </c>
      <c r="E14431">
        <v>23</v>
      </c>
      <c r="F14431" t="s">
        <v>17185</v>
      </c>
      <c r="G14431">
        <v>4.7071269473799998E-3</v>
      </c>
    </row>
    <row r="14432" spans="1:7" x14ac:dyDescent="0.2">
      <c r="A14432" t="str">
        <f t="shared" si="1209"/>
        <v>SKA2</v>
      </c>
      <c r="B14432" t="s">
        <v>484</v>
      </c>
      <c r="C14432">
        <v>57232514</v>
      </c>
      <c r="D14432" t="s">
        <v>3</v>
      </c>
      <c r="E14432">
        <v>24</v>
      </c>
      <c r="F14432" t="s">
        <v>17186</v>
      </c>
      <c r="G14432">
        <v>0.62662737125699997</v>
      </c>
    </row>
    <row r="14433" spans="1:7" x14ac:dyDescent="0.2">
      <c r="A14433" t="str">
        <f t="shared" si="1209"/>
        <v>SKA2</v>
      </c>
      <c r="B14433" t="s">
        <v>484</v>
      </c>
      <c r="C14433">
        <v>57232656</v>
      </c>
      <c r="D14433" t="s">
        <v>3</v>
      </c>
      <c r="E14433">
        <v>24</v>
      </c>
      <c r="F14433" t="s">
        <v>17187</v>
      </c>
      <c r="G14433">
        <v>-3.8586313204099998E-2</v>
      </c>
    </row>
    <row r="14434" spans="1:7" x14ac:dyDescent="0.2">
      <c r="A14434" t="str">
        <f t="shared" si="1209"/>
        <v>SKA2</v>
      </c>
      <c r="B14434" t="s">
        <v>484</v>
      </c>
      <c r="C14434">
        <v>57232461</v>
      </c>
      <c r="D14434" t="s">
        <v>3</v>
      </c>
      <c r="E14434">
        <v>24</v>
      </c>
      <c r="F14434" t="s">
        <v>17188</v>
      </c>
      <c r="G14434">
        <v>0.92405108823399995</v>
      </c>
    </row>
    <row r="14435" spans="1:7" x14ac:dyDescent="0.2">
      <c r="A14435" t="str">
        <f t="shared" si="1209"/>
        <v>SKA2</v>
      </c>
      <c r="B14435" t="s">
        <v>484</v>
      </c>
      <c r="C14435">
        <v>57232407</v>
      </c>
      <c r="D14435" t="s">
        <v>3</v>
      </c>
      <c r="E14435">
        <v>23</v>
      </c>
      <c r="F14435" t="s">
        <v>17189</v>
      </c>
      <c r="G14435">
        <v>6.8015670272000006E-2</v>
      </c>
    </row>
    <row r="14436" spans="1:7" x14ac:dyDescent="0.2">
      <c r="A14436" t="str">
        <f t="shared" si="1209"/>
        <v>SKA2</v>
      </c>
      <c r="B14436" t="s">
        <v>484</v>
      </c>
      <c r="C14436">
        <v>57232394</v>
      </c>
      <c r="D14436" t="s">
        <v>3</v>
      </c>
      <c r="E14436">
        <v>24</v>
      </c>
      <c r="F14436" t="s">
        <v>17190</v>
      </c>
      <c r="G14436">
        <v>0.92555048281700003</v>
      </c>
    </row>
    <row r="14437" spans="1:7" x14ac:dyDescent="0.2">
      <c r="A14437" t="str">
        <f t="shared" si="1209"/>
        <v>SKA2</v>
      </c>
      <c r="B14437" t="s">
        <v>484</v>
      </c>
      <c r="C14437">
        <v>57232445</v>
      </c>
      <c r="D14437" t="s">
        <v>8</v>
      </c>
      <c r="E14437">
        <v>23</v>
      </c>
      <c r="F14437" t="s">
        <v>17191</v>
      </c>
      <c r="G14437">
        <v>-1.2500459903599999E-3</v>
      </c>
    </row>
    <row r="14438" spans="1:7" x14ac:dyDescent="0.2">
      <c r="A14438" t="str">
        <f t="shared" si="1209"/>
        <v>SKA2</v>
      </c>
      <c r="B14438" t="s">
        <v>484</v>
      </c>
      <c r="C14438">
        <v>57232362</v>
      </c>
      <c r="D14438" t="s">
        <v>8</v>
      </c>
      <c r="E14438">
        <v>24</v>
      </c>
      <c r="F14438" t="s">
        <v>17192</v>
      </c>
      <c r="G14438">
        <v>1.06887569508</v>
      </c>
    </row>
    <row r="14439" spans="1:7" x14ac:dyDescent="0.2">
      <c r="A14439" t="str">
        <f t="shared" si="1209"/>
        <v>SKA2</v>
      </c>
      <c r="B14439" t="s">
        <v>484</v>
      </c>
      <c r="C14439">
        <v>57232651</v>
      </c>
      <c r="D14439" t="s">
        <v>3</v>
      </c>
      <c r="E14439">
        <v>24</v>
      </c>
      <c r="F14439" t="s">
        <v>17193</v>
      </c>
      <c r="G14439">
        <v>-2.1913196369599999E-2</v>
      </c>
    </row>
    <row r="14440" spans="1:7" x14ac:dyDescent="0.2">
      <c r="A14440" t="str">
        <f t="shared" si="1209"/>
        <v>SKA2</v>
      </c>
      <c r="B14440" t="s">
        <v>484</v>
      </c>
      <c r="C14440">
        <v>57232490</v>
      </c>
      <c r="D14440" t="s">
        <v>3</v>
      </c>
      <c r="E14440">
        <v>23</v>
      </c>
      <c r="F14440" t="s">
        <v>17194</v>
      </c>
      <c r="G14440">
        <v>0.94170295871599996</v>
      </c>
    </row>
    <row r="14441" spans="1:7" x14ac:dyDescent="0.2">
      <c r="A14441" t="str">
        <f t="shared" si="1209"/>
        <v>SKA2</v>
      </c>
      <c r="B14441" t="s">
        <v>484</v>
      </c>
      <c r="C14441">
        <v>57232520</v>
      </c>
      <c r="D14441" t="s">
        <v>3</v>
      </c>
      <c r="E14441">
        <v>23</v>
      </c>
      <c r="F14441" t="s">
        <v>17195</v>
      </c>
      <c r="G14441">
        <v>0.74976445536199998</v>
      </c>
    </row>
    <row r="14442" spans="1:7" x14ac:dyDescent="0.2">
      <c r="A14442" t="str">
        <f t="shared" ref="A14442:A14451" si="1210">"SKA3"</f>
        <v>SKA3</v>
      </c>
      <c r="B14442" t="s">
        <v>413</v>
      </c>
      <c r="C14442">
        <v>21750495</v>
      </c>
      <c r="D14442" t="s">
        <v>8</v>
      </c>
      <c r="E14442">
        <v>23</v>
      </c>
      <c r="F14442" t="s">
        <v>17196</v>
      </c>
      <c r="G14442">
        <v>6.7652229443099995E-2</v>
      </c>
    </row>
    <row r="14443" spans="1:7" x14ac:dyDescent="0.2">
      <c r="A14443" t="str">
        <f t="shared" si="1210"/>
        <v>SKA3</v>
      </c>
      <c r="B14443" t="s">
        <v>413</v>
      </c>
      <c r="C14443">
        <v>21750728</v>
      </c>
      <c r="D14443" t="s">
        <v>8</v>
      </c>
      <c r="E14443">
        <v>24</v>
      </c>
      <c r="F14443" t="s">
        <v>17197</v>
      </c>
      <c r="G14443">
        <v>-2.1384862820999998E-3</v>
      </c>
    </row>
    <row r="14444" spans="1:7" x14ac:dyDescent="0.2">
      <c r="A14444" t="str">
        <f t="shared" si="1210"/>
        <v>SKA3</v>
      </c>
      <c r="B14444" t="s">
        <v>413</v>
      </c>
      <c r="C14444">
        <v>21750674</v>
      </c>
      <c r="D14444" t="s">
        <v>3</v>
      </c>
      <c r="E14444">
        <v>22</v>
      </c>
      <c r="F14444" t="s">
        <v>17198</v>
      </c>
      <c r="G14444">
        <v>0.69978767633100003</v>
      </c>
    </row>
    <row r="14445" spans="1:7" x14ac:dyDescent="0.2">
      <c r="A14445" t="str">
        <f t="shared" si="1210"/>
        <v>SKA3</v>
      </c>
      <c r="B14445" t="s">
        <v>413</v>
      </c>
      <c r="C14445">
        <v>21750681</v>
      </c>
      <c r="D14445" t="s">
        <v>3</v>
      </c>
      <c r="E14445">
        <v>23</v>
      </c>
      <c r="F14445" t="s">
        <v>17199</v>
      </c>
      <c r="G14445">
        <v>1.0331397365199999</v>
      </c>
    </row>
    <row r="14446" spans="1:7" x14ac:dyDescent="0.2">
      <c r="A14446" t="str">
        <f t="shared" si="1210"/>
        <v>SKA3</v>
      </c>
      <c r="B14446" t="s">
        <v>413</v>
      </c>
      <c r="C14446">
        <v>21750590</v>
      </c>
      <c r="D14446" t="s">
        <v>3</v>
      </c>
      <c r="E14446">
        <v>23</v>
      </c>
      <c r="F14446" t="s">
        <v>17200</v>
      </c>
      <c r="G14446">
        <v>0.44072981419899998</v>
      </c>
    </row>
    <row r="14447" spans="1:7" x14ac:dyDescent="0.2">
      <c r="A14447" t="str">
        <f t="shared" si="1210"/>
        <v>SKA3</v>
      </c>
      <c r="B14447" t="s">
        <v>413</v>
      </c>
      <c r="C14447">
        <v>21750519</v>
      </c>
      <c r="D14447" t="s">
        <v>3</v>
      </c>
      <c r="E14447">
        <v>23</v>
      </c>
      <c r="F14447" t="s">
        <v>17201</v>
      </c>
      <c r="G14447">
        <v>1.2670725871499999</v>
      </c>
    </row>
    <row r="14448" spans="1:7" x14ac:dyDescent="0.2">
      <c r="A14448" t="str">
        <f t="shared" si="1210"/>
        <v>SKA3</v>
      </c>
      <c r="B14448" t="s">
        <v>413</v>
      </c>
      <c r="C14448">
        <v>21750490</v>
      </c>
      <c r="D14448" t="s">
        <v>3</v>
      </c>
      <c r="E14448">
        <v>24</v>
      </c>
      <c r="F14448" t="s">
        <v>17202</v>
      </c>
      <c r="G14448">
        <v>8.3754209432399997E-3</v>
      </c>
    </row>
    <row r="14449" spans="1:7" x14ac:dyDescent="0.2">
      <c r="A14449" t="str">
        <f t="shared" si="1210"/>
        <v>SKA3</v>
      </c>
      <c r="B14449" t="s">
        <v>413</v>
      </c>
      <c r="C14449">
        <v>21750477</v>
      </c>
      <c r="D14449" t="s">
        <v>3</v>
      </c>
      <c r="E14449">
        <v>24</v>
      </c>
      <c r="F14449" t="s">
        <v>17203</v>
      </c>
      <c r="G14449">
        <v>0.43566541495400002</v>
      </c>
    </row>
    <row r="14450" spans="1:7" x14ac:dyDescent="0.2">
      <c r="A14450" t="str">
        <f t="shared" si="1210"/>
        <v>SKA3</v>
      </c>
      <c r="B14450" t="s">
        <v>413</v>
      </c>
      <c r="C14450">
        <v>21750458</v>
      </c>
      <c r="D14450" t="s">
        <v>3</v>
      </c>
      <c r="E14450">
        <v>24</v>
      </c>
      <c r="F14450" t="s">
        <v>17204</v>
      </c>
      <c r="G14450">
        <v>-6.1330464293299997E-2</v>
      </c>
    </row>
    <row r="14451" spans="1:7" x14ac:dyDescent="0.2">
      <c r="A14451" t="str">
        <f t="shared" si="1210"/>
        <v>SKA3</v>
      </c>
      <c r="B14451" t="s">
        <v>413</v>
      </c>
      <c r="C14451">
        <v>21750639</v>
      </c>
      <c r="D14451" t="s">
        <v>3</v>
      </c>
      <c r="E14451">
        <v>22</v>
      </c>
      <c r="F14451" t="s">
        <v>17205</v>
      </c>
      <c r="G14451">
        <v>0.177704941738</v>
      </c>
    </row>
    <row r="14452" spans="1:7" x14ac:dyDescent="0.2">
      <c r="A14452" t="str">
        <f t="shared" ref="A14452:A14461" si="1211">"SKIV2L"</f>
        <v>SKIV2L</v>
      </c>
      <c r="B14452" t="s">
        <v>75</v>
      </c>
      <c r="C14452">
        <v>31927067</v>
      </c>
      <c r="D14452" t="s">
        <v>3</v>
      </c>
      <c r="E14452">
        <v>24</v>
      </c>
      <c r="F14452" t="s">
        <v>17206</v>
      </c>
      <c r="G14452">
        <v>5.1126992128999998E-3</v>
      </c>
    </row>
    <row r="14453" spans="1:7" x14ac:dyDescent="0.2">
      <c r="A14453" t="str">
        <f t="shared" si="1211"/>
        <v>SKIV2L</v>
      </c>
      <c r="B14453" t="s">
        <v>75</v>
      </c>
      <c r="C14453">
        <v>31927140</v>
      </c>
      <c r="D14453" t="s">
        <v>8</v>
      </c>
      <c r="E14453">
        <v>24</v>
      </c>
      <c r="F14453" t="s">
        <v>17207</v>
      </c>
      <c r="G14453">
        <v>7.9456627889799999E-2</v>
      </c>
    </row>
    <row r="14454" spans="1:7" x14ac:dyDescent="0.2">
      <c r="A14454" t="str">
        <f t="shared" si="1211"/>
        <v>SKIV2L</v>
      </c>
      <c r="B14454" t="s">
        <v>75</v>
      </c>
      <c r="C14454">
        <v>31927132</v>
      </c>
      <c r="D14454" t="s">
        <v>8</v>
      </c>
      <c r="E14454">
        <v>24</v>
      </c>
      <c r="F14454" t="s">
        <v>17208</v>
      </c>
      <c r="G14454">
        <v>0.13270838254600001</v>
      </c>
    </row>
    <row r="14455" spans="1:7" x14ac:dyDescent="0.2">
      <c r="A14455" t="str">
        <f t="shared" si="1211"/>
        <v>SKIV2L</v>
      </c>
      <c r="B14455" t="s">
        <v>75</v>
      </c>
      <c r="C14455">
        <v>31926998</v>
      </c>
      <c r="D14455" t="s">
        <v>8</v>
      </c>
      <c r="E14455">
        <v>24</v>
      </c>
      <c r="F14455" t="s">
        <v>17209</v>
      </c>
      <c r="G14455">
        <v>0.19651301327699999</v>
      </c>
    </row>
    <row r="14456" spans="1:7" x14ac:dyDescent="0.2">
      <c r="A14456" t="str">
        <f t="shared" si="1211"/>
        <v>SKIV2L</v>
      </c>
      <c r="B14456" t="s">
        <v>75</v>
      </c>
      <c r="C14456">
        <v>31926940</v>
      </c>
      <c r="D14456" t="s">
        <v>8</v>
      </c>
      <c r="E14456">
        <v>23</v>
      </c>
      <c r="F14456" t="s">
        <v>17210</v>
      </c>
      <c r="G14456">
        <v>0.109288925043</v>
      </c>
    </row>
    <row r="14457" spans="1:7" x14ac:dyDescent="0.2">
      <c r="A14457" t="str">
        <f t="shared" si="1211"/>
        <v>SKIV2L</v>
      </c>
      <c r="B14457" t="s">
        <v>75</v>
      </c>
      <c r="C14457">
        <v>31927098</v>
      </c>
      <c r="D14457" t="s">
        <v>3</v>
      </c>
      <c r="E14457">
        <v>23</v>
      </c>
      <c r="F14457" t="s">
        <v>17211</v>
      </c>
      <c r="G14457">
        <v>1.40684340936</v>
      </c>
    </row>
    <row r="14458" spans="1:7" x14ac:dyDescent="0.2">
      <c r="A14458" t="str">
        <f t="shared" si="1211"/>
        <v>SKIV2L</v>
      </c>
      <c r="B14458" t="s">
        <v>75</v>
      </c>
      <c r="C14458">
        <v>31927090</v>
      </c>
      <c r="D14458" t="s">
        <v>3</v>
      </c>
      <c r="E14458">
        <v>24</v>
      </c>
      <c r="F14458" t="s">
        <v>17212</v>
      </c>
      <c r="G14458">
        <v>4.1133062850999998E-2</v>
      </c>
    </row>
    <row r="14459" spans="1:7" x14ac:dyDescent="0.2">
      <c r="A14459" t="str">
        <f t="shared" si="1211"/>
        <v>SKIV2L</v>
      </c>
      <c r="B14459" t="s">
        <v>75</v>
      </c>
      <c r="C14459">
        <v>31927025</v>
      </c>
      <c r="D14459" t="s">
        <v>3</v>
      </c>
      <c r="E14459">
        <v>24</v>
      </c>
      <c r="F14459" t="s">
        <v>17213</v>
      </c>
      <c r="G14459">
        <v>-4.51082368289E-2</v>
      </c>
    </row>
    <row r="14460" spans="1:7" x14ac:dyDescent="0.2">
      <c r="A14460" t="str">
        <f t="shared" si="1211"/>
        <v>SKIV2L</v>
      </c>
      <c r="B14460" t="s">
        <v>75</v>
      </c>
      <c r="C14460">
        <v>31927060</v>
      </c>
      <c r="D14460" t="s">
        <v>3</v>
      </c>
      <c r="E14460">
        <v>23</v>
      </c>
      <c r="F14460" t="s">
        <v>17214</v>
      </c>
      <c r="G14460">
        <v>5.7198493797800003E-2</v>
      </c>
    </row>
    <row r="14461" spans="1:7" x14ac:dyDescent="0.2">
      <c r="A14461" t="str">
        <f t="shared" si="1211"/>
        <v>SKIV2L</v>
      </c>
      <c r="B14461" t="s">
        <v>75</v>
      </c>
      <c r="C14461">
        <v>31927078</v>
      </c>
      <c r="D14461" t="s">
        <v>3</v>
      </c>
      <c r="E14461">
        <v>25</v>
      </c>
      <c r="F14461" t="s">
        <v>17215</v>
      </c>
      <c r="G14461">
        <v>1.3966435773699999</v>
      </c>
    </row>
    <row r="14462" spans="1:7" x14ac:dyDescent="0.2">
      <c r="A14462" t="str">
        <f t="shared" ref="A14462:A14474" si="1212">"SKIV2L2"</f>
        <v>SKIV2L2</v>
      </c>
      <c r="B14462" t="s">
        <v>64</v>
      </c>
      <c r="C14462">
        <v>54603834</v>
      </c>
      <c r="D14462" t="s">
        <v>3</v>
      </c>
      <c r="E14462">
        <v>22</v>
      </c>
      <c r="F14462" t="s">
        <v>17216</v>
      </c>
      <c r="G14462">
        <v>-4.05871675823E-2</v>
      </c>
    </row>
    <row r="14463" spans="1:7" x14ac:dyDescent="0.2">
      <c r="A14463" t="str">
        <f t="shared" si="1212"/>
        <v>SKIV2L2</v>
      </c>
      <c r="B14463" t="s">
        <v>64</v>
      </c>
      <c r="C14463">
        <v>54603815</v>
      </c>
      <c r="D14463" t="s">
        <v>8</v>
      </c>
      <c r="E14463">
        <v>23</v>
      </c>
      <c r="F14463" t="s">
        <v>17217</v>
      </c>
      <c r="G14463">
        <v>0.87992832484100003</v>
      </c>
    </row>
    <row r="14464" spans="1:7" x14ac:dyDescent="0.2">
      <c r="A14464" t="str">
        <f t="shared" si="1212"/>
        <v>SKIV2L2</v>
      </c>
      <c r="B14464" t="s">
        <v>64</v>
      </c>
      <c r="C14464">
        <v>54603806</v>
      </c>
      <c r="D14464" t="s">
        <v>8</v>
      </c>
      <c r="E14464">
        <v>24</v>
      </c>
      <c r="F14464" t="s">
        <v>17218</v>
      </c>
      <c r="G14464">
        <v>0.27217011818600001</v>
      </c>
    </row>
    <row r="14465" spans="1:7" x14ac:dyDescent="0.2">
      <c r="A14465" t="str">
        <f t="shared" si="1212"/>
        <v>SKIV2L2</v>
      </c>
      <c r="B14465" t="s">
        <v>64</v>
      </c>
      <c r="C14465">
        <v>54603796</v>
      </c>
      <c r="D14465" t="s">
        <v>8</v>
      </c>
      <c r="E14465">
        <v>23</v>
      </c>
      <c r="F14465" t="s">
        <v>17219</v>
      </c>
      <c r="G14465">
        <v>2.6033915692799999E-2</v>
      </c>
    </row>
    <row r="14466" spans="1:7" x14ac:dyDescent="0.2">
      <c r="A14466" t="str">
        <f t="shared" si="1212"/>
        <v>SKIV2L2</v>
      </c>
      <c r="B14466" t="s">
        <v>64</v>
      </c>
      <c r="C14466">
        <v>54603662</v>
      </c>
      <c r="D14466" t="s">
        <v>8</v>
      </c>
      <c r="E14466">
        <v>23</v>
      </c>
      <c r="F14466" t="s">
        <v>17220</v>
      </c>
      <c r="G14466">
        <v>5.2347226645699997E-2</v>
      </c>
    </row>
    <row r="14467" spans="1:7" x14ac:dyDescent="0.2">
      <c r="A14467" t="str">
        <f t="shared" si="1212"/>
        <v>SKIV2L2</v>
      </c>
      <c r="B14467" t="s">
        <v>64</v>
      </c>
      <c r="C14467">
        <v>54603765</v>
      </c>
      <c r="D14467" t="s">
        <v>3</v>
      </c>
      <c r="E14467">
        <v>24</v>
      </c>
      <c r="F14467" t="s">
        <v>17221</v>
      </c>
      <c r="G14467">
        <v>0.41656378742599998</v>
      </c>
    </row>
    <row r="14468" spans="1:7" x14ac:dyDescent="0.2">
      <c r="A14468" t="str">
        <f t="shared" si="1212"/>
        <v>SKIV2L2</v>
      </c>
      <c r="B14468" t="s">
        <v>64</v>
      </c>
      <c r="C14468">
        <v>54603746</v>
      </c>
      <c r="D14468" t="s">
        <v>3</v>
      </c>
      <c r="E14468">
        <v>24</v>
      </c>
      <c r="F14468" t="s">
        <v>17222</v>
      </c>
      <c r="G14468">
        <v>0.123942462419</v>
      </c>
    </row>
    <row r="14469" spans="1:7" x14ac:dyDescent="0.2">
      <c r="A14469" t="str">
        <f t="shared" si="1212"/>
        <v>SKIV2L2</v>
      </c>
      <c r="B14469" t="s">
        <v>64</v>
      </c>
      <c r="C14469">
        <v>54603620</v>
      </c>
      <c r="D14469" t="s">
        <v>3</v>
      </c>
      <c r="E14469">
        <v>22</v>
      </c>
      <c r="F14469" t="s">
        <v>17223</v>
      </c>
      <c r="G14469">
        <v>1.31482583089</v>
      </c>
    </row>
    <row r="14470" spans="1:7" x14ac:dyDescent="0.2">
      <c r="A14470" t="str">
        <f t="shared" si="1212"/>
        <v>SKIV2L2</v>
      </c>
      <c r="B14470" t="s">
        <v>64</v>
      </c>
      <c r="C14470">
        <v>54603884</v>
      </c>
      <c r="D14470" t="s">
        <v>8</v>
      </c>
      <c r="E14470">
        <v>23</v>
      </c>
      <c r="F14470" t="s">
        <v>17224</v>
      </c>
      <c r="G14470">
        <v>0.78054609053299995</v>
      </c>
    </row>
    <row r="14471" spans="1:7" x14ac:dyDescent="0.2">
      <c r="A14471" t="str">
        <f t="shared" si="1212"/>
        <v>SKIV2L2</v>
      </c>
      <c r="B14471" t="s">
        <v>64</v>
      </c>
      <c r="C14471">
        <v>54603591</v>
      </c>
      <c r="D14471" t="s">
        <v>3</v>
      </c>
      <c r="E14471">
        <v>24</v>
      </c>
      <c r="F14471" t="s">
        <v>17225</v>
      </c>
      <c r="G14471">
        <v>0.49299324389600002</v>
      </c>
    </row>
    <row r="14472" spans="1:7" x14ac:dyDescent="0.2">
      <c r="A14472" t="str">
        <f t="shared" si="1212"/>
        <v>SKIV2L2</v>
      </c>
      <c r="B14472" t="s">
        <v>64</v>
      </c>
      <c r="C14472">
        <v>54603602</v>
      </c>
      <c r="D14472" t="s">
        <v>3</v>
      </c>
      <c r="E14472">
        <v>24</v>
      </c>
      <c r="F14472" t="s">
        <v>17226</v>
      </c>
      <c r="G14472">
        <v>-4.7920172299400002E-3</v>
      </c>
    </row>
    <row r="14473" spans="1:7" x14ac:dyDescent="0.2">
      <c r="A14473" t="str">
        <f t="shared" si="1212"/>
        <v>SKIV2L2</v>
      </c>
      <c r="B14473" t="s">
        <v>64</v>
      </c>
      <c r="C14473">
        <v>54603619</v>
      </c>
      <c r="D14473" t="s">
        <v>3</v>
      </c>
      <c r="E14473">
        <v>23</v>
      </c>
      <c r="F14473" t="s">
        <v>17227</v>
      </c>
      <c r="G14473">
        <v>0.54531672288199995</v>
      </c>
    </row>
    <row r="14474" spans="1:7" x14ac:dyDescent="0.2">
      <c r="A14474" t="str">
        <f t="shared" si="1212"/>
        <v>SKIV2L2</v>
      </c>
      <c r="B14474" t="s">
        <v>64</v>
      </c>
      <c r="C14474">
        <v>54603811</v>
      </c>
      <c r="D14474" t="s">
        <v>8</v>
      </c>
      <c r="E14474">
        <v>22</v>
      </c>
      <c r="F14474" t="s">
        <v>17228</v>
      </c>
      <c r="G14474">
        <v>0.80524584427000001</v>
      </c>
    </row>
    <row r="14475" spans="1:7" x14ac:dyDescent="0.2">
      <c r="A14475" t="str">
        <f t="shared" ref="A14475:A14484" si="1213">"SLC12A9"</f>
        <v>SLC12A9</v>
      </c>
      <c r="B14475" t="s">
        <v>2</v>
      </c>
      <c r="C14475">
        <v>100450410</v>
      </c>
      <c r="D14475" t="s">
        <v>8</v>
      </c>
      <c r="E14475">
        <v>21</v>
      </c>
      <c r="F14475" t="s">
        <v>17229</v>
      </c>
      <c r="G14475">
        <v>-3.9212588951299997E-2</v>
      </c>
    </row>
    <row r="14476" spans="1:7" x14ac:dyDescent="0.2">
      <c r="A14476" t="str">
        <f t="shared" si="1213"/>
        <v>SLC12A9</v>
      </c>
      <c r="B14476" t="s">
        <v>2</v>
      </c>
      <c r="C14476">
        <v>100450667</v>
      </c>
      <c r="D14476" t="s">
        <v>8</v>
      </c>
      <c r="E14476">
        <v>24</v>
      </c>
      <c r="F14476" t="s">
        <v>17230</v>
      </c>
      <c r="G14476">
        <v>0.47988903800499999</v>
      </c>
    </row>
    <row r="14477" spans="1:7" x14ac:dyDescent="0.2">
      <c r="A14477" t="str">
        <f t="shared" si="1213"/>
        <v>SLC12A9</v>
      </c>
      <c r="B14477" t="s">
        <v>2</v>
      </c>
      <c r="C14477">
        <v>100450610</v>
      </c>
      <c r="D14477" t="s">
        <v>8</v>
      </c>
      <c r="E14477">
        <v>23</v>
      </c>
      <c r="F14477" t="s">
        <v>17231</v>
      </c>
      <c r="G14477">
        <v>0.46391669941800001</v>
      </c>
    </row>
    <row r="14478" spans="1:7" x14ac:dyDescent="0.2">
      <c r="A14478" t="str">
        <f t="shared" si="1213"/>
        <v>SLC12A9</v>
      </c>
      <c r="B14478" t="s">
        <v>2</v>
      </c>
      <c r="C14478">
        <v>100450555</v>
      </c>
      <c r="D14478" t="s">
        <v>8</v>
      </c>
      <c r="E14478">
        <v>23</v>
      </c>
      <c r="F14478" t="s">
        <v>17232</v>
      </c>
      <c r="G14478">
        <v>0.91748526959700005</v>
      </c>
    </row>
    <row r="14479" spans="1:7" x14ac:dyDescent="0.2">
      <c r="A14479" t="str">
        <f t="shared" si="1213"/>
        <v>SLC12A9</v>
      </c>
      <c r="B14479" t="s">
        <v>2</v>
      </c>
      <c r="C14479">
        <v>100450479</v>
      </c>
      <c r="D14479" t="s">
        <v>8</v>
      </c>
      <c r="E14479">
        <v>23</v>
      </c>
      <c r="F14479" t="s">
        <v>17233</v>
      </c>
      <c r="G14479">
        <v>0.30755615276800002</v>
      </c>
    </row>
    <row r="14480" spans="1:7" x14ac:dyDescent="0.2">
      <c r="A14480" t="str">
        <f t="shared" si="1213"/>
        <v>SLC12A9</v>
      </c>
      <c r="B14480" t="s">
        <v>2</v>
      </c>
      <c r="C14480">
        <v>100450428</v>
      </c>
      <c r="D14480" t="s">
        <v>8</v>
      </c>
      <c r="E14480">
        <v>24</v>
      </c>
      <c r="F14480" t="s">
        <v>17234</v>
      </c>
      <c r="G14480">
        <v>8.3840870319800004E-2</v>
      </c>
    </row>
    <row r="14481" spans="1:7" x14ac:dyDescent="0.2">
      <c r="A14481" t="str">
        <f t="shared" si="1213"/>
        <v>SLC12A9</v>
      </c>
      <c r="B14481" t="s">
        <v>2</v>
      </c>
      <c r="C14481">
        <v>100450639</v>
      </c>
      <c r="D14481" t="s">
        <v>8</v>
      </c>
      <c r="E14481">
        <v>24</v>
      </c>
      <c r="F14481" t="s">
        <v>17235</v>
      </c>
      <c r="G14481">
        <v>-4.4387057720200003E-3</v>
      </c>
    </row>
    <row r="14482" spans="1:7" x14ac:dyDescent="0.2">
      <c r="A14482" t="str">
        <f t="shared" si="1213"/>
        <v>SLC12A9</v>
      </c>
      <c r="B14482" t="s">
        <v>2</v>
      </c>
      <c r="C14482">
        <v>100450562</v>
      </c>
      <c r="D14482" t="s">
        <v>3</v>
      </c>
      <c r="E14482">
        <v>24</v>
      </c>
      <c r="F14482" t="s">
        <v>17236</v>
      </c>
      <c r="G14482">
        <v>0.74131056449300003</v>
      </c>
    </row>
    <row r="14483" spans="1:7" x14ac:dyDescent="0.2">
      <c r="A14483" t="str">
        <f t="shared" si="1213"/>
        <v>SLC12A9</v>
      </c>
      <c r="B14483" t="s">
        <v>2</v>
      </c>
      <c r="C14483">
        <v>100450505</v>
      </c>
      <c r="D14483" t="s">
        <v>3</v>
      </c>
      <c r="E14483">
        <v>24</v>
      </c>
      <c r="F14483" t="s">
        <v>17237</v>
      </c>
      <c r="G14483">
        <v>1.0334557693299999</v>
      </c>
    </row>
    <row r="14484" spans="1:7" x14ac:dyDescent="0.2">
      <c r="A14484" t="str">
        <f t="shared" si="1213"/>
        <v>SLC12A9</v>
      </c>
      <c r="B14484" t="s">
        <v>2</v>
      </c>
      <c r="C14484">
        <v>100450384</v>
      </c>
      <c r="D14484" t="s">
        <v>8</v>
      </c>
      <c r="E14484">
        <v>23</v>
      </c>
      <c r="F14484" t="s">
        <v>17238</v>
      </c>
      <c r="G14484">
        <v>1.0490589610800001</v>
      </c>
    </row>
    <row r="14485" spans="1:7" x14ac:dyDescent="0.2">
      <c r="A14485" t="str">
        <f t="shared" ref="A14485:A14494" si="1214">"SLC16A10"</f>
        <v>SLC16A10</v>
      </c>
      <c r="B14485" t="s">
        <v>75</v>
      </c>
      <c r="C14485">
        <v>111409078</v>
      </c>
      <c r="D14485" t="s">
        <v>8</v>
      </c>
      <c r="E14485">
        <v>24</v>
      </c>
      <c r="F14485" t="s">
        <v>17239</v>
      </c>
      <c r="G14485">
        <v>-4.4420377234999997E-3</v>
      </c>
    </row>
    <row r="14486" spans="1:7" x14ac:dyDescent="0.2">
      <c r="A14486" t="str">
        <f t="shared" si="1214"/>
        <v>SLC16A10</v>
      </c>
      <c r="B14486" t="s">
        <v>75</v>
      </c>
      <c r="C14486">
        <v>111408952</v>
      </c>
      <c r="D14486" t="s">
        <v>8</v>
      </c>
      <c r="E14486">
        <v>23</v>
      </c>
      <c r="F14486" t="s">
        <v>17240</v>
      </c>
      <c r="G14486">
        <v>4.01339801619E-2</v>
      </c>
    </row>
    <row r="14487" spans="1:7" x14ac:dyDescent="0.2">
      <c r="A14487" t="str">
        <f t="shared" si="1214"/>
        <v>SLC16A10</v>
      </c>
      <c r="B14487" t="s">
        <v>75</v>
      </c>
      <c r="C14487">
        <v>111408755</v>
      </c>
      <c r="D14487" t="s">
        <v>8</v>
      </c>
      <c r="E14487">
        <v>22</v>
      </c>
      <c r="F14487" t="s">
        <v>17241</v>
      </c>
      <c r="G14487">
        <v>0.59912641484100004</v>
      </c>
    </row>
    <row r="14488" spans="1:7" x14ac:dyDescent="0.2">
      <c r="A14488" t="str">
        <f t="shared" si="1214"/>
        <v>SLC16A10</v>
      </c>
      <c r="B14488" t="s">
        <v>75</v>
      </c>
      <c r="C14488">
        <v>111408966</v>
      </c>
      <c r="D14488" t="s">
        <v>3</v>
      </c>
      <c r="E14488">
        <v>23</v>
      </c>
      <c r="F14488" t="s">
        <v>17242</v>
      </c>
      <c r="G14488">
        <v>0.55042398876900001</v>
      </c>
    </row>
    <row r="14489" spans="1:7" x14ac:dyDescent="0.2">
      <c r="A14489" t="str">
        <f t="shared" si="1214"/>
        <v>SLC16A10</v>
      </c>
      <c r="B14489" t="s">
        <v>75</v>
      </c>
      <c r="C14489">
        <v>111408943</v>
      </c>
      <c r="D14489" t="s">
        <v>3</v>
      </c>
      <c r="E14489">
        <v>24</v>
      </c>
      <c r="F14489" t="s">
        <v>17243</v>
      </c>
      <c r="G14489">
        <v>0.71299713264800002</v>
      </c>
    </row>
    <row r="14490" spans="1:7" x14ac:dyDescent="0.2">
      <c r="A14490" t="str">
        <f t="shared" si="1214"/>
        <v>SLC16A10</v>
      </c>
      <c r="B14490" t="s">
        <v>75</v>
      </c>
      <c r="C14490">
        <v>111408897</v>
      </c>
      <c r="D14490" t="s">
        <v>3</v>
      </c>
      <c r="E14490">
        <v>24</v>
      </c>
      <c r="F14490" t="s">
        <v>17244</v>
      </c>
      <c r="G14490">
        <v>0.11489974136</v>
      </c>
    </row>
    <row r="14491" spans="1:7" x14ac:dyDescent="0.2">
      <c r="A14491" t="str">
        <f t="shared" si="1214"/>
        <v>SLC16A10</v>
      </c>
      <c r="B14491" t="s">
        <v>75</v>
      </c>
      <c r="C14491">
        <v>111408856</v>
      </c>
      <c r="D14491" t="s">
        <v>3</v>
      </c>
      <c r="E14491">
        <v>22</v>
      </c>
      <c r="F14491" t="s">
        <v>17245</v>
      </c>
      <c r="G14491">
        <v>0.33323305344699999</v>
      </c>
    </row>
    <row r="14492" spans="1:7" x14ac:dyDescent="0.2">
      <c r="A14492" t="str">
        <f t="shared" si="1214"/>
        <v>SLC16A10</v>
      </c>
      <c r="B14492" t="s">
        <v>75</v>
      </c>
      <c r="C14492">
        <v>111408776</v>
      </c>
      <c r="D14492" t="s">
        <v>3</v>
      </c>
      <c r="E14492">
        <v>24</v>
      </c>
      <c r="F14492" t="s">
        <v>17246</v>
      </c>
      <c r="G14492">
        <v>0.231663286154</v>
      </c>
    </row>
    <row r="14493" spans="1:7" x14ac:dyDescent="0.2">
      <c r="A14493" t="str">
        <f t="shared" si="1214"/>
        <v>SLC16A10</v>
      </c>
      <c r="B14493" t="s">
        <v>75</v>
      </c>
      <c r="C14493">
        <v>111408750</v>
      </c>
      <c r="D14493" t="s">
        <v>3</v>
      </c>
      <c r="E14493">
        <v>23</v>
      </c>
      <c r="F14493" t="s">
        <v>17247</v>
      </c>
      <c r="G14493">
        <v>0.42461583805399999</v>
      </c>
    </row>
    <row r="14494" spans="1:7" x14ac:dyDescent="0.2">
      <c r="A14494" t="str">
        <f t="shared" si="1214"/>
        <v>SLC16A10</v>
      </c>
      <c r="B14494" t="s">
        <v>75</v>
      </c>
      <c r="C14494">
        <v>111408844</v>
      </c>
      <c r="D14494" t="s">
        <v>3</v>
      </c>
      <c r="E14494">
        <v>23</v>
      </c>
      <c r="F14494" t="s">
        <v>17248</v>
      </c>
      <c r="G14494">
        <v>1.6878764525100001</v>
      </c>
    </row>
    <row r="14495" spans="1:7" x14ac:dyDescent="0.2">
      <c r="A14495" t="str">
        <f t="shared" ref="A14495:A14504" si="1215">"SLC18B1"</f>
        <v>SLC18B1</v>
      </c>
      <c r="B14495" t="s">
        <v>75</v>
      </c>
      <c r="C14495">
        <v>133119637</v>
      </c>
      <c r="D14495" t="s">
        <v>3</v>
      </c>
      <c r="E14495">
        <v>23</v>
      </c>
      <c r="F14495" t="s">
        <v>17249</v>
      </c>
      <c r="G14495">
        <v>0.89299799241800004</v>
      </c>
    </row>
    <row r="14496" spans="1:7" x14ac:dyDescent="0.2">
      <c r="A14496" t="str">
        <f t="shared" si="1215"/>
        <v>SLC18B1</v>
      </c>
      <c r="B14496" t="s">
        <v>75</v>
      </c>
      <c r="C14496">
        <v>133119412</v>
      </c>
      <c r="D14496" t="s">
        <v>3</v>
      </c>
      <c r="E14496">
        <v>23</v>
      </c>
      <c r="F14496" t="s">
        <v>17250</v>
      </c>
      <c r="G14496">
        <v>0.88256057453600001</v>
      </c>
    </row>
    <row r="14497" spans="1:7" x14ac:dyDescent="0.2">
      <c r="A14497" t="str">
        <f t="shared" si="1215"/>
        <v>SLC18B1</v>
      </c>
      <c r="B14497" t="s">
        <v>75</v>
      </c>
      <c r="C14497">
        <v>133119666</v>
      </c>
      <c r="D14497" t="s">
        <v>3</v>
      </c>
      <c r="E14497">
        <v>24</v>
      </c>
      <c r="F14497" t="s">
        <v>17251</v>
      </c>
      <c r="G14497">
        <v>1.22444143305</v>
      </c>
    </row>
    <row r="14498" spans="1:7" x14ac:dyDescent="0.2">
      <c r="A14498" t="str">
        <f t="shared" si="1215"/>
        <v>SLC18B1</v>
      </c>
      <c r="B14498" t="s">
        <v>75</v>
      </c>
      <c r="C14498">
        <v>133119529</v>
      </c>
      <c r="D14498" t="s">
        <v>3</v>
      </c>
      <c r="E14498">
        <v>23</v>
      </c>
      <c r="F14498" t="s">
        <v>17252</v>
      </c>
      <c r="G14498">
        <v>0.63424060390100001</v>
      </c>
    </row>
    <row r="14499" spans="1:7" x14ac:dyDescent="0.2">
      <c r="A14499" t="str">
        <f t="shared" si="1215"/>
        <v>SLC18B1</v>
      </c>
      <c r="B14499" t="s">
        <v>75</v>
      </c>
      <c r="C14499">
        <v>133119521</v>
      </c>
      <c r="D14499" t="s">
        <v>3</v>
      </c>
      <c r="E14499">
        <v>23</v>
      </c>
      <c r="F14499" t="s">
        <v>17253</v>
      </c>
      <c r="G14499">
        <v>0.14125279496099999</v>
      </c>
    </row>
    <row r="14500" spans="1:7" x14ac:dyDescent="0.2">
      <c r="A14500" t="str">
        <f t="shared" si="1215"/>
        <v>SLC18B1</v>
      </c>
      <c r="B14500" t="s">
        <v>75</v>
      </c>
      <c r="C14500">
        <v>133119588</v>
      </c>
      <c r="D14500" t="s">
        <v>3</v>
      </c>
      <c r="E14500">
        <v>24</v>
      </c>
      <c r="F14500" t="s">
        <v>17254</v>
      </c>
      <c r="G14500">
        <v>0.80388314996099997</v>
      </c>
    </row>
    <row r="14501" spans="1:7" x14ac:dyDescent="0.2">
      <c r="A14501" t="str">
        <f t="shared" si="1215"/>
        <v>SLC18B1</v>
      </c>
      <c r="B14501" t="s">
        <v>75</v>
      </c>
      <c r="C14501">
        <v>133119597</v>
      </c>
      <c r="D14501" t="s">
        <v>3</v>
      </c>
      <c r="E14501">
        <v>24</v>
      </c>
      <c r="F14501" t="s">
        <v>17255</v>
      </c>
      <c r="G14501">
        <v>0.66464577756599996</v>
      </c>
    </row>
    <row r="14502" spans="1:7" x14ac:dyDescent="0.2">
      <c r="A14502" t="str">
        <f t="shared" si="1215"/>
        <v>SLC18B1</v>
      </c>
      <c r="B14502" t="s">
        <v>75</v>
      </c>
      <c r="C14502">
        <v>133119600</v>
      </c>
      <c r="D14502" t="s">
        <v>8</v>
      </c>
      <c r="E14502">
        <v>24</v>
      </c>
      <c r="F14502" t="s">
        <v>17256</v>
      </c>
      <c r="G14502">
        <v>0.61453669408599998</v>
      </c>
    </row>
    <row r="14503" spans="1:7" x14ac:dyDescent="0.2">
      <c r="A14503" t="str">
        <f t="shared" si="1215"/>
        <v>SLC18B1</v>
      </c>
      <c r="B14503" t="s">
        <v>75</v>
      </c>
      <c r="C14503">
        <v>133119430</v>
      </c>
      <c r="D14503" t="s">
        <v>8</v>
      </c>
      <c r="E14503">
        <v>24</v>
      </c>
      <c r="F14503" t="s">
        <v>17257</v>
      </c>
      <c r="G14503">
        <v>0.58657162495399995</v>
      </c>
    </row>
    <row r="14504" spans="1:7" x14ac:dyDescent="0.2">
      <c r="A14504" t="str">
        <f t="shared" si="1215"/>
        <v>SLC18B1</v>
      </c>
      <c r="B14504" t="s">
        <v>75</v>
      </c>
      <c r="C14504">
        <v>133119551</v>
      </c>
      <c r="D14504" t="s">
        <v>3</v>
      </c>
      <c r="E14504">
        <v>24</v>
      </c>
      <c r="F14504" t="s">
        <v>17258</v>
      </c>
      <c r="G14504">
        <v>0.69451119163499997</v>
      </c>
    </row>
    <row r="14505" spans="1:7" x14ac:dyDescent="0.2">
      <c r="A14505" t="str">
        <f t="shared" ref="A14505:A14514" si="1216">"SLC1A5"</f>
        <v>SLC1A5</v>
      </c>
      <c r="B14505" t="s">
        <v>245</v>
      </c>
      <c r="C14505">
        <v>47291766</v>
      </c>
      <c r="D14505" t="s">
        <v>3</v>
      </c>
      <c r="E14505">
        <v>24</v>
      </c>
      <c r="F14505" t="s">
        <v>17259</v>
      </c>
      <c r="G14505">
        <v>0.11123103794</v>
      </c>
    </row>
    <row r="14506" spans="1:7" x14ac:dyDescent="0.2">
      <c r="A14506" t="str">
        <f t="shared" si="1216"/>
        <v>SLC1A5</v>
      </c>
      <c r="B14506" t="s">
        <v>245</v>
      </c>
      <c r="C14506">
        <v>47291608</v>
      </c>
      <c r="D14506" t="s">
        <v>8</v>
      </c>
      <c r="E14506">
        <v>24</v>
      </c>
      <c r="F14506" t="s">
        <v>17260</v>
      </c>
      <c r="G14506">
        <v>1.03174877725</v>
      </c>
    </row>
    <row r="14507" spans="1:7" x14ac:dyDescent="0.2">
      <c r="A14507" t="str">
        <f t="shared" si="1216"/>
        <v>SLC1A5</v>
      </c>
      <c r="B14507" t="s">
        <v>245</v>
      </c>
      <c r="C14507">
        <v>47291727</v>
      </c>
      <c r="D14507" t="s">
        <v>8</v>
      </c>
      <c r="E14507">
        <v>24</v>
      </c>
      <c r="F14507" t="s">
        <v>17261</v>
      </c>
      <c r="G14507">
        <v>0.44055179504199998</v>
      </c>
    </row>
    <row r="14508" spans="1:7" x14ac:dyDescent="0.2">
      <c r="A14508" t="str">
        <f t="shared" si="1216"/>
        <v>SLC1A5</v>
      </c>
      <c r="B14508" t="s">
        <v>245</v>
      </c>
      <c r="C14508">
        <v>47291756</v>
      </c>
      <c r="D14508" t="s">
        <v>8</v>
      </c>
      <c r="E14508">
        <v>23</v>
      </c>
      <c r="F14508" t="s">
        <v>17262</v>
      </c>
      <c r="G14508">
        <v>0.222739356162</v>
      </c>
    </row>
    <row r="14509" spans="1:7" x14ac:dyDescent="0.2">
      <c r="A14509" t="str">
        <f t="shared" si="1216"/>
        <v>SLC1A5</v>
      </c>
      <c r="B14509" t="s">
        <v>245</v>
      </c>
      <c r="C14509">
        <v>47291784</v>
      </c>
      <c r="D14509" t="s">
        <v>8</v>
      </c>
      <c r="E14509">
        <v>23</v>
      </c>
      <c r="F14509" t="s">
        <v>17263</v>
      </c>
      <c r="G14509">
        <v>0.86539607976199995</v>
      </c>
    </row>
    <row r="14510" spans="1:7" x14ac:dyDescent="0.2">
      <c r="A14510" t="str">
        <f t="shared" si="1216"/>
        <v>SLC1A5</v>
      </c>
      <c r="B14510" t="s">
        <v>245</v>
      </c>
      <c r="C14510">
        <v>47291800</v>
      </c>
      <c r="D14510" t="s">
        <v>8</v>
      </c>
      <c r="E14510">
        <v>24</v>
      </c>
      <c r="F14510" t="s">
        <v>17264</v>
      </c>
      <c r="G14510">
        <v>1.10285514299</v>
      </c>
    </row>
    <row r="14511" spans="1:7" x14ac:dyDescent="0.2">
      <c r="A14511" t="str">
        <f t="shared" si="1216"/>
        <v>SLC1A5</v>
      </c>
      <c r="B14511" t="s">
        <v>245</v>
      </c>
      <c r="C14511">
        <v>47291713</v>
      </c>
      <c r="D14511" t="s">
        <v>3</v>
      </c>
      <c r="E14511">
        <v>24</v>
      </c>
      <c r="F14511" t="s">
        <v>17265</v>
      </c>
      <c r="G14511">
        <v>1.6836466965400001E-2</v>
      </c>
    </row>
    <row r="14512" spans="1:7" x14ac:dyDescent="0.2">
      <c r="A14512" t="str">
        <f t="shared" si="1216"/>
        <v>SLC1A5</v>
      </c>
      <c r="B14512" t="s">
        <v>245</v>
      </c>
      <c r="C14512">
        <v>47291876</v>
      </c>
      <c r="D14512" t="s">
        <v>8</v>
      </c>
      <c r="E14512">
        <v>24</v>
      </c>
      <c r="F14512" t="s">
        <v>17266</v>
      </c>
      <c r="G14512">
        <v>7.3614864379E-2</v>
      </c>
    </row>
    <row r="14513" spans="1:7" x14ac:dyDescent="0.2">
      <c r="A14513" t="str">
        <f t="shared" si="1216"/>
        <v>SLC1A5</v>
      </c>
      <c r="B14513" t="s">
        <v>245</v>
      </c>
      <c r="C14513">
        <v>47291745</v>
      </c>
      <c r="D14513" t="s">
        <v>3</v>
      </c>
      <c r="E14513">
        <v>24</v>
      </c>
      <c r="F14513" t="s">
        <v>17267</v>
      </c>
      <c r="G14513">
        <v>0.27661435940700002</v>
      </c>
    </row>
    <row r="14514" spans="1:7" x14ac:dyDescent="0.2">
      <c r="A14514" t="str">
        <f t="shared" si="1216"/>
        <v>SLC1A5</v>
      </c>
      <c r="B14514" t="s">
        <v>245</v>
      </c>
      <c r="C14514">
        <v>47291894</v>
      </c>
      <c r="D14514" t="s">
        <v>8</v>
      </c>
      <c r="E14514">
        <v>24</v>
      </c>
      <c r="F14514" t="s">
        <v>17268</v>
      </c>
      <c r="G14514">
        <v>0.27295112351</v>
      </c>
    </row>
    <row r="14515" spans="1:7" x14ac:dyDescent="0.2">
      <c r="A14515" t="str">
        <f t="shared" ref="A14515:A14524" si="1217">"SLC25A10"</f>
        <v>SLC25A10</v>
      </c>
      <c r="B14515" t="s">
        <v>484</v>
      </c>
      <c r="C14515">
        <v>79670445</v>
      </c>
      <c r="D14515" t="s">
        <v>3</v>
      </c>
      <c r="E14515">
        <v>23</v>
      </c>
      <c r="F14515" t="s">
        <v>17269</v>
      </c>
      <c r="G14515">
        <v>0.78461770199199998</v>
      </c>
    </row>
    <row r="14516" spans="1:7" x14ac:dyDescent="0.2">
      <c r="A14516" t="str">
        <f t="shared" si="1217"/>
        <v>SLC25A10</v>
      </c>
      <c r="B14516" t="s">
        <v>484</v>
      </c>
      <c r="C14516">
        <v>79670494</v>
      </c>
      <c r="D14516" t="s">
        <v>3</v>
      </c>
      <c r="E14516">
        <v>23</v>
      </c>
      <c r="F14516" t="s">
        <v>17270</v>
      </c>
      <c r="G14516">
        <v>1.38700826312</v>
      </c>
    </row>
    <row r="14517" spans="1:7" x14ac:dyDescent="0.2">
      <c r="A14517" t="str">
        <f t="shared" si="1217"/>
        <v>SLC25A10</v>
      </c>
      <c r="B14517" t="s">
        <v>484</v>
      </c>
      <c r="C14517">
        <v>79670675</v>
      </c>
      <c r="D14517" t="s">
        <v>3</v>
      </c>
      <c r="E14517">
        <v>27</v>
      </c>
      <c r="F14517" t="s">
        <v>17271</v>
      </c>
      <c r="G14517">
        <v>0.17862136221300001</v>
      </c>
    </row>
    <row r="14518" spans="1:7" x14ac:dyDescent="0.2">
      <c r="A14518" t="str">
        <f t="shared" si="1217"/>
        <v>SLC25A10</v>
      </c>
      <c r="B14518" t="s">
        <v>484</v>
      </c>
      <c r="C14518">
        <v>79670688</v>
      </c>
      <c r="D14518" t="s">
        <v>8</v>
      </c>
      <c r="E14518">
        <v>22</v>
      </c>
      <c r="F14518" t="s">
        <v>17272</v>
      </c>
      <c r="G14518">
        <v>0.82837403489299999</v>
      </c>
    </row>
    <row r="14519" spans="1:7" x14ac:dyDescent="0.2">
      <c r="A14519" t="str">
        <f t="shared" si="1217"/>
        <v>SLC25A10</v>
      </c>
      <c r="B14519" t="s">
        <v>484</v>
      </c>
      <c r="C14519">
        <v>79670631</v>
      </c>
      <c r="D14519" t="s">
        <v>8</v>
      </c>
      <c r="E14519">
        <v>23</v>
      </c>
      <c r="F14519" t="s">
        <v>17273</v>
      </c>
      <c r="G14519">
        <v>-1.20844666659E-2</v>
      </c>
    </row>
    <row r="14520" spans="1:7" x14ac:dyDescent="0.2">
      <c r="A14520" t="str">
        <f t="shared" si="1217"/>
        <v>SLC25A10</v>
      </c>
      <c r="B14520" t="s">
        <v>484</v>
      </c>
      <c r="C14520">
        <v>79670540</v>
      </c>
      <c r="D14520" t="s">
        <v>8</v>
      </c>
      <c r="E14520">
        <v>22</v>
      </c>
      <c r="F14520" t="s">
        <v>17274</v>
      </c>
      <c r="G14520">
        <v>0.61443858376100002</v>
      </c>
    </row>
    <row r="14521" spans="1:7" x14ac:dyDescent="0.2">
      <c r="A14521" t="str">
        <f t="shared" si="1217"/>
        <v>SLC25A10</v>
      </c>
      <c r="B14521" t="s">
        <v>484</v>
      </c>
      <c r="C14521">
        <v>79670428</v>
      </c>
      <c r="D14521" t="s">
        <v>8</v>
      </c>
      <c r="E14521">
        <v>24</v>
      </c>
      <c r="F14521" t="s">
        <v>17275</v>
      </c>
      <c r="G14521">
        <v>-3.9990758038300003E-2</v>
      </c>
    </row>
    <row r="14522" spans="1:7" x14ac:dyDescent="0.2">
      <c r="A14522" t="str">
        <f t="shared" si="1217"/>
        <v>SLC25A10</v>
      </c>
      <c r="B14522" t="s">
        <v>484</v>
      </c>
      <c r="C14522">
        <v>79670383</v>
      </c>
      <c r="D14522" t="s">
        <v>8</v>
      </c>
      <c r="E14522">
        <v>22</v>
      </c>
      <c r="F14522" t="s">
        <v>17276</v>
      </c>
      <c r="G14522">
        <v>8.9208695113900005E-2</v>
      </c>
    </row>
    <row r="14523" spans="1:7" x14ac:dyDescent="0.2">
      <c r="A14523" t="str">
        <f t="shared" si="1217"/>
        <v>SLC25A10</v>
      </c>
      <c r="B14523" t="s">
        <v>484</v>
      </c>
      <c r="C14523">
        <v>79670415</v>
      </c>
      <c r="D14523" t="s">
        <v>3</v>
      </c>
      <c r="E14523">
        <v>24</v>
      </c>
      <c r="F14523" t="s">
        <v>17277</v>
      </c>
      <c r="G14523">
        <v>-2.8966238573899999E-2</v>
      </c>
    </row>
    <row r="14524" spans="1:7" x14ac:dyDescent="0.2">
      <c r="A14524" t="str">
        <f t="shared" si="1217"/>
        <v>SLC25A10</v>
      </c>
      <c r="B14524" t="s">
        <v>484</v>
      </c>
      <c r="C14524">
        <v>79670528</v>
      </c>
      <c r="D14524" t="s">
        <v>3</v>
      </c>
      <c r="E14524">
        <v>24</v>
      </c>
      <c r="F14524" t="s">
        <v>17278</v>
      </c>
      <c r="G14524">
        <v>0.71632756468500003</v>
      </c>
    </row>
    <row r="14525" spans="1:7" x14ac:dyDescent="0.2">
      <c r="A14525" t="str">
        <f t="shared" ref="A14525:A14532" si="1218">"SLC25A36"</f>
        <v>SLC25A36</v>
      </c>
      <c r="B14525" t="s">
        <v>114</v>
      </c>
      <c r="C14525">
        <v>140660735</v>
      </c>
      <c r="D14525" t="s">
        <v>8</v>
      </c>
      <c r="E14525">
        <v>24</v>
      </c>
      <c r="F14525" t="s">
        <v>17279</v>
      </c>
      <c r="G14525">
        <v>0.66878333487999997</v>
      </c>
    </row>
    <row r="14526" spans="1:7" x14ac:dyDescent="0.2">
      <c r="A14526" t="str">
        <f t="shared" si="1218"/>
        <v>SLC25A36</v>
      </c>
      <c r="B14526" t="s">
        <v>114</v>
      </c>
      <c r="C14526">
        <v>140660746</v>
      </c>
      <c r="D14526" t="s">
        <v>3</v>
      </c>
      <c r="E14526">
        <v>24</v>
      </c>
      <c r="F14526" t="s">
        <v>17280</v>
      </c>
      <c r="G14526">
        <v>1.0419077531400001</v>
      </c>
    </row>
    <row r="14527" spans="1:7" x14ac:dyDescent="0.2">
      <c r="A14527" t="str">
        <f t="shared" si="1218"/>
        <v>SLC25A36</v>
      </c>
      <c r="B14527" t="s">
        <v>114</v>
      </c>
      <c r="C14527">
        <v>140660831</v>
      </c>
      <c r="D14527" t="s">
        <v>3</v>
      </c>
      <c r="E14527">
        <v>24</v>
      </c>
      <c r="F14527" t="s">
        <v>17281</v>
      </c>
      <c r="G14527">
        <v>0.64963964649600003</v>
      </c>
    </row>
    <row r="14528" spans="1:7" x14ac:dyDescent="0.2">
      <c r="A14528" t="str">
        <f t="shared" si="1218"/>
        <v>SLC25A36</v>
      </c>
      <c r="B14528" t="s">
        <v>114</v>
      </c>
      <c r="C14528">
        <v>140660965</v>
      </c>
      <c r="D14528" t="s">
        <v>8</v>
      </c>
      <c r="E14528">
        <v>24</v>
      </c>
      <c r="F14528" t="s">
        <v>17282</v>
      </c>
      <c r="G14528">
        <v>0.72321452303599998</v>
      </c>
    </row>
    <row r="14529" spans="1:7" x14ac:dyDescent="0.2">
      <c r="A14529" t="str">
        <f t="shared" si="1218"/>
        <v>SLC25A36</v>
      </c>
      <c r="B14529" t="s">
        <v>114</v>
      </c>
      <c r="C14529">
        <v>140660820</v>
      </c>
      <c r="D14529" t="s">
        <v>8</v>
      </c>
      <c r="E14529">
        <v>24</v>
      </c>
      <c r="F14529" t="s">
        <v>17283</v>
      </c>
      <c r="G14529">
        <v>0.96253005289399995</v>
      </c>
    </row>
    <row r="14530" spans="1:7" x14ac:dyDescent="0.2">
      <c r="A14530" t="str">
        <f t="shared" si="1218"/>
        <v>SLC25A36</v>
      </c>
      <c r="B14530" t="s">
        <v>114</v>
      </c>
      <c r="C14530">
        <v>140660952</v>
      </c>
      <c r="D14530" t="s">
        <v>8</v>
      </c>
      <c r="E14530">
        <v>24</v>
      </c>
      <c r="F14530" t="s">
        <v>17284</v>
      </c>
      <c r="G14530">
        <v>0.76959748852300003</v>
      </c>
    </row>
    <row r="14531" spans="1:7" x14ac:dyDescent="0.2">
      <c r="A14531" t="str">
        <f t="shared" si="1218"/>
        <v>SLC25A36</v>
      </c>
      <c r="B14531" t="s">
        <v>114</v>
      </c>
      <c r="C14531">
        <v>140660942</v>
      </c>
      <c r="D14531" t="s">
        <v>8</v>
      </c>
      <c r="E14531">
        <v>24</v>
      </c>
      <c r="F14531" t="s">
        <v>17285</v>
      </c>
      <c r="G14531">
        <v>0.68105931930999997</v>
      </c>
    </row>
    <row r="14532" spans="1:7" x14ac:dyDescent="0.2">
      <c r="A14532" t="str">
        <f t="shared" si="1218"/>
        <v>SLC25A36</v>
      </c>
      <c r="B14532" t="s">
        <v>114</v>
      </c>
      <c r="C14532">
        <v>140660917</v>
      </c>
      <c r="D14532" t="s">
        <v>8</v>
      </c>
      <c r="E14532">
        <v>24</v>
      </c>
      <c r="F14532" t="s">
        <v>17286</v>
      </c>
      <c r="G14532">
        <v>0.99556219396800005</v>
      </c>
    </row>
    <row r="14533" spans="1:7" x14ac:dyDescent="0.2">
      <c r="A14533" t="str">
        <f t="shared" ref="A14533:A14542" si="1219">"SLC25A37"</f>
        <v>SLC25A37</v>
      </c>
      <c r="B14533" t="s">
        <v>1491</v>
      </c>
      <c r="C14533">
        <v>23386304</v>
      </c>
      <c r="D14533" t="s">
        <v>3</v>
      </c>
      <c r="E14533">
        <v>24</v>
      </c>
      <c r="F14533" t="s">
        <v>17287</v>
      </c>
      <c r="G14533">
        <v>0.131765105833</v>
      </c>
    </row>
    <row r="14534" spans="1:7" x14ac:dyDescent="0.2">
      <c r="A14534" t="str">
        <f t="shared" si="1219"/>
        <v>SLC25A37</v>
      </c>
      <c r="B14534" t="s">
        <v>1491</v>
      </c>
      <c r="C14534">
        <v>23386335</v>
      </c>
      <c r="D14534" t="s">
        <v>3</v>
      </c>
      <c r="E14534">
        <v>23</v>
      </c>
      <c r="F14534" t="s">
        <v>17288</v>
      </c>
      <c r="G14534">
        <v>0.49506294875200002</v>
      </c>
    </row>
    <row r="14535" spans="1:7" x14ac:dyDescent="0.2">
      <c r="A14535" t="str">
        <f t="shared" si="1219"/>
        <v>SLC25A37</v>
      </c>
      <c r="B14535" t="s">
        <v>1491</v>
      </c>
      <c r="C14535">
        <v>23386353</v>
      </c>
      <c r="D14535" t="s">
        <v>3</v>
      </c>
      <c r="E14535">
        <v>22</v>
      </c>
      <c r="F14535" t="s">
        <v>17289</v>
      </c>
      <c r="G14535">
        <v>0.428693581554</v>
      </c>
    </row>
    <row r="14536" spans="1:7" x14ac:dyDescent="0.2">
      <c r="A14536" t="str">
        <f t="shared" si="1219"/>
        <v>SLC25A37</v>
      </c>
      <c r="B14536" t="s">
        <v>1491</v>
      </c>
      <c r="C14536">
        <v>23386331</v>
      </c>
      <c r="D14536" t="s">
        <v>8</v>
      </c>
      <c r="E14536">
        <v>22</v>
      </c>
      <c r="F14536" t="s">
        <v>17290</v>
      </c>
      <c r="G14536">
        <v>0.19167010589399999</v>
      </c>
    </row>
    <row r="14537" spans="1:7" x14ac:dyDescent="0.2">
      <c r="A14537" t="str">
        <f t="shared" si="1219"/>
        <v>SLC25A37</v>
      </c>
      <c r="B14537" t="s">
        <v>1491</v>
      </c>
      <c r="C14537">
        <v>23386372</v>
      </c>
      <c r="D14537" t="s">
        <v>8</v>
      </c>
      <c r="E14537">
        <v>24</v>
      </c>
      <c r="F14537" t="s">
        <v>17291</v>
      </c>
      <c r="G14537">
        <v>0.14791210534599999</v>
      </c>
    </row>
    <row r="14538" spans="1:7" x14ac:dyDescent="0.2">
      <c r="A14538" t="str">
        <f t="shared" si="1219"/>
        <v>SLC25A37</v>
      </c>
      <c r="B14538" t="s">
        <v>1491</v>
      </c>
      <c r="C14538">
        <v>23386518</v>
      </c>
      <c r="D14538" t="s">
        <v>8</v>
      </c>
      <c r="E14538">
        <v>24</v>
      </c>
      <c r="F14538" t="s">
        <v>17292</v>
      </c>
      <c r="G14538">
        <v>0.70696411452800001</v>
      </c>
    </row>
    <row r="14539" spans="1:7" x14ac:dyDescent="0.2">
      <c r="A14539" t="str">
        <f t="shared" si="1219"/>
        <v>SLC25A37</v>
      </c>
      <c r="B14539" t="s">
        <v>1491</v>
      </c>
      <c r="C14539">
        <v>23386614</v>
      </c>
      <c r="D14539" t="s">
        <v>8</v>
      </c>
      <c r="E14539">
        <v>24</v>
      </c>
      <c r="F14539" t="s">
        <v>17293</v>
      </c>
      <c r="G14539">
        <v>-3.49224567919E-3</v>
      </c>
    </row>
    <row r="14540" spans="1:7" x14ac:dyDescent="0.2">
      <c r="A14540" t="str">
        <f t="shared" si="1219"/>
        <v>SLC25A37</v>
      </c>
      <c r="B14540" t="s">
        <v>1491</v>
      </c>
      <c r="C14540">
        <v>23386540</v>
      </c>
      <c r="D14540" t="s">
        <v>8</v>
      </c>
      <c r="E14540">
        <v>24</v>
      </c>
      <c r="F14540" t="s">
        <v>17294</v>
      </c>
      <c r="G14540">
        <v>1.02347871514</v>
      </c>
    </row>
    <row r="14541" spans="1:7" x14ac:dyDescent="0.2">
      <c r="A14541" t="str">
        <f t="shared" si="1219"/>
        <v>SLC25A37</v>
      </c>
      <c r="B14541" t="s">
        <v>1491</v>
      </c>
      <c r="C14541">
        <v>23386570</v>
      </c>
      <c r="D14541" t="s">
        <v>8</v>
      </c>
      <c r="E14541">
        <v>23</v>
      </c>
      <c r="F14541" t="s">
        <v>17295</v>
      </c>
      <c r="G14541">
        <v>1.05849594282</v>
      </c>
    </row>
    <row r="14542" spans="1:7" x14ac:dyDescent="0.2">
      <c r="A14542" t="str">
        <f t="shared" si="1219"/>
        <v>SLC25A37</v>
      </c>
      <c r="B14542" t="s">
        <v>1491</v>
      </c>
      <c r="C14542">
        <v>23386591</v>
      </c>
      <c r="D14542" t="s">
        <v>8</v>
      </c>
      <c r="E14542">
        <v>23</v>
      </c>
      <c r="F14542" t="s">
        <v>17296</v>
      </c>
      <c r="G14542">
        <v>0.91802534204099995</v>
      </c>
    </row>
    <row r="14543" spans="1:7" x14ac:dyDescent="0.2">
      <c r="A14543" t="str">
        <f t="shared" ref="A14543:A14552" si="1220">"SLC25A46"</f>
        <v>SLC25A46</v>
      </c>
      <c r="B14543" t="s">
        <v>64</v>
      </c>
      <c r="C14543">
        <v>110074786</v>
      </c>
      <c r="D14543" t="s">
        <v>3</v>
      </c>
      <c r="E14543">
        <v>24</v>
      </c>
      <c r="F14543" t="s">
        <v>17297</v>
      </c>
      <c r="G14543">
        <v>0.30124072715099998</v>
      </c>
    </row>
    <row r="14544" spans="1:7" x14ac:dyDescent="0.2">
      <c r="A14544" t="str">
        <f t="shared" si="1220"/>
        <v>SLC25A46</v>
      </c>
      <c r="B14544" t="s">
        <v>64</v>
      </c>
      <c r="C14544">
        <v>110074805</v>
      </c>
      <c r="D14544" t="s">
        <v>3</v>
      </c>
      <c r="E14544">
        <v>23</v>
      </c>
      <c r="F14544" t="s">
        <v>17298</v>
      </c>
      <c r="G14544">
        <v>0.68968865825500003</v>
      </c>
    </row>
    <row r="14545" spans="1:7" x14ac:dyDescent="0.2">
      <c r="A14545" t="str">
        <f t="shared" si="1220"/>
        <v>SLC25A46</v>
      </c>
      <c r="B14545" t="s">
        <v>64</v>
      </c>
      <c r="C14545">
        <v>110074835</v>
      </c>
      <c r="D14545" t="s">
        <v>3</v>
      </c>
      <c r="E14545">
        <v>24</v>
      </c>
      <c r="F14545" t="s">
        <v>17299</v>
      </c>
      <c r="G14545">
        <v>-9.2195347534300004E-2</v>
      </c>
    </row>
    <row r="14546" spans="1:7" x14ac:dyDescent="0.2">
      <c r="A14546" t="str">
        <f t="shared" si="1220"/>
        <v>SLC25A46</v>
      </c>
      <c r="B14546" t="s">
        <v>64</v>
      </c>
      <c r="C14546">
        <v>110074933</v>
      </c>
      <c r="D14546" t="s">
        <v>3</v>
      </c>
      <c r="E14546">
        <v>24</v>
      </c>
      <c r="F14546" t="s">
        <v>17300</v>
      </c>
      <c r="G14546">
        <v>1.06942956146</v>
      </c>
    </row>
    <row r="14547" spans="1:7" x14ac:dyDescent="0.2">
      <c r="A14547" t="str">
        <f t="shared" si="1220"/>
        <v>SLC25A46</v>
      </c>
      <c r="B14547" t="s">
        <v>64</v>
      </c>
      <c r="C14547">
        <v>110074865</v>
      </c>
      <c r="D14547" t="s">
        <v>8</v>
      </c>
      <c r="E14547">
        <v>24</v>
      </c>
      <c r="F14547" t="s">
        <v>17301</v>
      </c>
      <c r="G14547">
        <v>-4.6506693017399998E-3</v>
      </c>
    </row>
    <row r="14548" spans="1:7" x14ac:dyDescent="0.2">
      <c r="A14548" t="str">
        <f t="shared" si="1220"/>
        <v>SLC25A46</v>
      </c>
      <c r="B14548" t="s">
        <v>64</v>
      </c>
      <c r="C14548">
        <v>110074851</v>
      </c>
      <c r="D14548" t="s">
        <v>8</v>
      </c>
      <c r="E14548">
        <v>22</v>
      </c>
      <c r="F14548" t="s">
        <v>17302</v>
      </c>
      <c r="G14548">
        <v>0.60162174001799995</v>
      </c>
    </row>
    <row r="14549" spans="1:7" x14ac:dyDescent="0.2">
      <c r="A14549" t="str">
        <f t="shared" si="1220"/>
        <v>SLC25A46</v>
      </c>
      <c r="B14549" t="s">
        <v>64</v>
      </c>
      <c r="C14549">
        <v>110074812</v>
      </c>
      <c r="D14549" t="s">
        <v>3</v>
      </c>
      <c r="E14549">
        <v>24</v>
      </c>
      <c r="F14549" t="s">
        <v>17303</v>
      </c>
      <c r="G14549">
        <v>0.971650802797</v>
      </c>
    </row>
    <row r="14550" spans="1:7" x14ac:dyDescent="0.2">
      <c r="A14550" t="str">
        <f t="shared" si="1220"/>
        <v>SLC25A46</v>
      </c>
      <c r="B14550" t="s">
        <v>64</v>
      </c>
      <c r="C14550">
        <v>110074768</v>
      </c>
      <c r="D14550" t="s">
        <v>3</v>
      </c>
      <c r="E14550">
        <v>24</v>
      </c>
      <c r="F14550" t="s">
        <v>17304</v>
      </c>
      <c r="G14550">
        <v>0.84789771760599997</v>
      </c>
    </row>
    <row r="14551" spans="1:7" x14ac:dyDescent="0.2">
      <c r="A14551" t="str">
        <f t="shared" si="1220"/>
        <v>SLC25A46</v>
      </c>
      <c r="B14551" t="s">
        <v>64</v>
      </c>
      <c r="C14551">
        <v>110074955</v>
      </c>
      <c r="D14551" t="s">
        <v>3</v>
      </c>
      <c r="E14551">
        <v>24</v>
      </c>
      <c r="F14551" t="s">
        <v>17305</v>
      </c>
      <c r="G14551">
        <v>0.95891963573899996</v>
      </c>
    </row>
    <row r="14552" spans="1:7" x14ac:dyDescent="0.2">
      <c r="A14552" t="str">
        <f t="shared" si="1220"/>
        <v>SLC25A46</v>
      </c>
      <c r="B14552" t="s">
        <v>64</v>
      </c>
      <c r="C14552">
        <v>110074758</v>
      </c>
      <c r="D14552" t="s">
        <v>8</v>
      </c>
      <c r="E14552">
        <v>24</v>
      </c>
      <c r="F14552" t="s">
        <v>17306</v>
      </c>
      <c r="G14552">
        <v>0.48102459355799998</v>
      </c>
    </row>
    <row r="14553" spans="1:7" x14ac:dyDescent="0.2">
      <c r="A14553" t="str">
        <f t="shared" ref="A14553:A14571" si="1221">"SLC25A51"</f>
        <v>SLC25A51</v>
      </c>
      <c r="B14553" t="s">
        <v>15</v>
      </c>
      <c r="C14553">
        <v>37888425</v>
      </c>
      <c r="D14553" t="s">
        <v>8</v>
      </c>
      <c r="E14553">
        <v>22</v>
      </c>
      <c r="F14553" t="s">
        <v>17307</v>
      </c>
      <c r="G14553">
        <v>-0.121394617542</v>
      </c>
    </row>
    <row r="14554" spans="1:7" x14ac:dyDescent="0.2">
      <c r="A14554" t="str">
        <f t="shared" si="1221"/>
        <v>SLC25A51</v>
      </c>
      <c r="B14554" t="s">
        <v>15</v>
      </c>
      <c r="C14554">
        <v>37903908</v>
      </c>
      <c r="D14554" t="s">
        <v>3</v>
      </c>
      <c r="E14554">
        <v>24</v>
      </c>
      <c r="F14554" t="s">
        <v>17308</v>
      </c>
      <c r="G14554">
        <v>0.93426638198900003</v>
      </c>
    </row>
    <row r="14555" spans="1:7" x14ac:dyDescent="0.2">
      <c r="A14555" t="str">
        <f t="shared" si="1221"/>
        <v>SLC25A51</v>
      </c>
      <c r="B14555" t="s">
        <v>15</v>
      </c>
      <c r="C14555">
        <v>37903884</v>
      </c>
      <c r="D14555" t="s">
        <v>3</v>
      </c>
      <c r="E14555">
        <v>24</v>
      </c>
      <c r="F14555" t="s">
        <v>17309</v>
      </c>
      <c r="G14555">
        <v>1.1441741061699999</v>
      </c>
    </row>
    <row r="14556" spans="1:7" x14ac:dyDescent="0.2">
      <c r="A14556" t="str">
        <f t="shared" si="1221"/>
        <v>SLC25A51</v>
      </c>
      <c r="B14556" t="s">
        <v>15</v>
      </c>
      <c r="C14556">
        <v>37888617</v>
      </c>
      <c r="D14556" t="s">
        <v>3</v>
      </c>
      <c r="E14556">
        <v>24</v>
      </c>
      <c r="F14556" t="s">
        <v>17310</v>
      </c>
      <c r="G14556">
        <v>-0.14472489912</v>
      </c>
    </row>
    <row r="14557" spans="1:7" x14ac:dyDescent="0.2">
      <c r="A14557" t="str">
        <f t="shared" si="1221"/>
        <v>SLC25A51</v>
      </c>
      <c r="B14557" t="s">
        <v>15</v>
      </c>
      <c r="C14557">
        <v>37904143</v>
      </c>
      <c r="D14557" t="s">
        <v>8</v>
      </c>
      <c r="E14557">
        <v>24</v>
      </c>
      <c r="F14557" t="s">
        <v>17311</v>
      </c>
      <c r="G14557">
        <v>0.921559511843</v>
      </c>
    </row>
    <row r="14558" spans="1:7" x14ac:dyDescent="0.2">
      <c r="A14558" t="str">
        <f t="shared" si="1221"/>
        <v>SLC25A51</v>
      </c>
      <c r="B14558" t="s">
        <v>15</v>
      </c>
      <c r="C14558">
        <v>37904103</v>
      </c>
      <c r="D14558" t="s">
        <v>8</v>
      </c>
      <c r="E14558">
        <v>21</v>
      </c>
      <c r="F14558" t="s">
        <v>17312</v>
      </c>
      <c r="G14558">
        <v>-1.12856836147E-2</v>
      </c>
    </row>
    <row r="14559" spans="1:7" x14ac:dyDescent="0.2">
      <c r="A14559" t="str">
        <f t="shared" si="1221"/>
        <v>SLC25A51</v>
      </c>
      <c r="B14559" t="s">
        <v>15</v>
      </c>
      <c r="C14559">
        <v>37888576</v>
      </c>
      <c r="D14559" t="s">
        <v>8</v>
      </c>
      <c r="E14559">
        <v>21</v>
      </c>
      <c r="F14559" t="s">
        <v>17313</v>
      </c>
      <c r="G14559">
        <v>3.5648532907900002E-2</v>
      </c>
    </row>
    <row r="14560" spans="1:7" x14ac:dyDescent="0.2">
      <c r="A14560" t="str">
        <f t="shared" si="1221"/>
        <v>SLC25A51</v>
      </c>
      <c r="B14560" t="s">
        <v>15</v>
      </c>
      <c r="C14560">
        <v>37888513</v>
      </c>
      <c r="D14560" t="s">
        <v>8</v>
      </c>
      <c r="E14560">
        <v>22</v>
      </c>
      <c r="F14560" t="s">
        <v>17314</v>
      </c>
      <c r="G14560">
        <v>-0.12969736731299999</v>
      </c>
    </row>
    <row r="14561" spans="1:7" x14ac:dyDescent="0.2">
      <c r="A14561" t="str">
        <f t="shared" si="1221"/>
        <v>SLC25A51</v>
      </c>
      <c r="B14561" t="s">
        <v>15</v>
      </c>
      <c r="C14561">
        <v>37888588</v>
      </c>
      <c r="D14561" t="s">
        <v>3</v>
      </c>
      <c r="E14561">
        <v>22</v>
      </c>
      <c r="F14561" t="s">
        <v>17315</v>
      </c>
      <c r="G14561">
        <v>1.4006166146699999E-3</v>
      </c>
    </row>
    <row r="14562" spans="1:7" x14ac:dyDescent="0.2">
      <c r="A14562" t="str">
        <f t="shared" si="1221"/>
        <v>SLC25A51</v>
      </c>
      <c r="B14562" t="s">
        <v>15</v>
      </c>
      <c r="C14562">
        <v>37888398</v>
      </c>
      <c r="D14562" t="s">
        <v>8</v>
      </c>
      <c r="E14562">
        <v>24</v>
      </c>
      <c r="F14562" t="s">
        <v>17316</v>
      </c>
      <c r="G14562">
        <v>-2.0869881015100001E-2</v>
      </c>
    </row>
    <row r="14563" spans="1:7" x14ac:dyDescent="0.2">
      <c r="A14563" t="str">
        <f t="shared" si="1221"/>
        <v>SLC25A51</v>
      </c>
      <c r="B14563" t="s">
        <v>15</v>
      </c>
      <c r="C14563">
        <v>37904073</v>
      </c>
      <c r="D14563" t="s">
        <v>3</v>
      </c>
      <c r="E14563">
        <v>24</v>
      </c>
      <c r="F14563" t="s">
        <v>17317</v>
      </c>
      <c r="G14563">
        <v>0.179098119955</v>
      </c>
    </row>
    <row r="14564" spans="1:7" x14ac:dyDescent="0.2">
      <c r="A14564" t="str">
        <f t="shared" si="1221"/>
        <v>SLC25A51</v>
      </c>
      <c r="B14564" t="s">
        <v>15</v>
      </c>
      <c r="C14564">
        <v>37904043</v>
      </c>
      <c r="D14564" t="s">
        <v>3</v>
      </c>
      <c r="E14564">
        <v>23</v>
      </c>
      <c r="F14564" t="s">
        <v>17318</v>
      </c>
      <c r="G14564">
        <v>0.22900144824999999</v>
      </c>
    </row>
    <row r="14565" spans="1:7" x14ac:dyDescent="0.2">
      <c r="A14565" t="str">
        <f t="shared" si="1221"/>
        <v>SLC25A51</v>
      </c>
      <c r="B14565" t="s">
        <v>15</v>
      </c>
      <c r="C14565">
        <v>37888540</v>
      </c>
      <c r="D14565" t="s">
        <v>3</v>
      </c>
      <c r="E14565">
        <v>24</v>
      </c>
      <c r="F14565" t="s">
        <v>17319</v>
      </c>
      <c r="G14565">
        <v>-0.16162552524400001</v>
      </c>
    </row>
    <row r="14566" spans="1:7" x14ac:dyDescent="0.2">
      <c r="A14566" t="str">
        <f t="shared" si="1221"/>
        <v>SLC25A51</v>
      </c>
      <c r="B14566" t="s">
        <v>15</v>
      </c>
      <c r="C14566">
        <v>37904015</v>
      </c>
      <c r="D14566" t="s">
        <v>3</v>
      </c>
      <c r="E14566">
        <v>24</v>
      </c>
      <c r="F14566" t="s">
        <v>17320</v>
      </c>
      <c r="G14566">
        <v>8.3617526256299993E-3</v>
      </c>
    </row>
    <row r="14567" spans="1:7" x14ac:dyDescent="0.2">
      <c r="A14567" t="str">
        <f t="shared" si="1221"/>
        <v>SLC25A51</v>
      </c>
      <c r="B14567" t="s">
        <v>15</v>
      </c>
      <c r="C14567">
        <v>37903979</v>
      </c>
      <c r="D14567" t="s">
        <v>3</v>
      </c>
      <c r="E14567">
        <v>24</v>
      </c>
      <c r="F14567" t="s">
        <v>17321</v>
      </c>
      <c r="G14567">
        <v>0.25069085516200001</v>
      </c>
    </row>
    <row r="14568" spans="1:7" x14ac:dyDescent="0.2">
      <c r="A14568" t="str">
        <f t="shared" si="1221"/>
        <v>SLC25A51</v>
      </c>
      <c r="B14568" t="s">
        <v>15</v>
      </c>
      <c r="C14568">
        <v>37888387</v>
      </c>
      <c r="D14568" t="s">
        <v>3</v>
      </c>
      <c r="E14568">
        <v>25</v>
      </c>
      <c r="F14568" t="s">
        <v>17322</v>
      </c>
      <c r="G14568">
        <v>0.15107017969200001</v>
      </c>
    </row>
    <row r="14569" spans="1:7" x14ac:dyDescent="0.2">
      <c r="A14569" t="str">
        <f t="shared" si="1221"/>
        <v>SLC25A51</v>
      </c>
      <c r="B14569" t="s">
        <v>15</v>
      </c>
      <c r="C14569">
        <v>37888325</v>
      </c>
      <c r="D14569" t="s">
        <v>3</v>
      </c>
      <c r="E14569">
        <v>21</v>
      </c>
      <c r="F14569" t="s">
        <v>17323</v>
      </c>
      <c r="G14569">
        <v>-0.35585780691899999</v>
      </c>
    </row>
    <row r="14570" spans="1:7" x14ac:dyDescent="0.2">
      <c r="A14570" t="str">
        <f t="shared" si="1221"/>
        <v>SLC25A51</v>
      </c>
      <c r="B14570" t="s">
        <v>15</v>
      </c>
      <c r="C14570">
        <v>37888437</v>
      </c>
      <c r="D14570" t="s">
        <v>3</v>
      </c>
      <c r="E14570">
        <v>23</v>
      </c>
      <c r="F14570" t="s">
        <v>17324</v>
      </c>
      <c r="G14570">
        <v>-0.139714944678</v>
      </c>
    </row>
    <row r="14571" spans="1:7" x14ac:dyDescent="0.2">
      <c r="A14571" t="str">
        <f t="shared" si="1221"/>
        <v>SLC25A51</v>
      </c>
      <c r="B14571" t="s">
        <v>15</v>
      </c>
      <c r="C14571">
        <v>37904128</v>
      </c>
      <c r="D14571" t="s">
        <v>3</v>
      </c>
      <c r="E14571">
        <v>24</v>
      </c>
      <c r="F14571" t="s">
        <v>17325</v>
      </c>
      <c r="G14571">
        <v>0.64674696461100001</v>
      </c>
    </row>
    <row r="14572" spans="1:7" x14ac:dyDescent="0.2">
      <c r="A14572" t="str">
        <f t="shared" ref="A14572:A14581" si="1222">"SLC29A3"</f>
        <v>SLC29A3</v>
      </c>
      <c r="B14572" t="s">
        <v>372</v>
      </c>
      <c r="C14572">
        <v>73079093</v>
      </c>
      <c r="D14572" t="s">
        <v>3</v>
      </c>
      <c r="E14572">
        <v>24</v>
      </c>
      <c r="F14572" t="s">
        <v>17326</v>
      </c>
      <c r="G14572">
        <v>0.61576603814499997</v>
      </c>
    </row>
    <row r="14573" spans="1:7" x14ac:dyDescent="0.2">
      <c r="A14573" t="str">
        <f t="shared" si="1222"/>
        <v>SLC29A3</v>
      </c>
      <c r="B14573" t="s">
        <v>372</v>
      </c>
      <c r="C14573">
        <v>73079012</v>
      </c>
      <c r="D14573" t="s">
        <v>3</v>
      </c>
      <c r="E14573">
        <v>23</v>
      </c>
      <c r="F14573" t="s">
        <v>17327</v>
      </c>
      <c r="G14573">
        <v>1.05604880144</v>
      </c>
    </row>
    <row r="14574" spans="1:7" x14ac:dyDescent="0.2">
      <c r="A14574" t="str">
        <f t="shared" si="1222"/>
        <v>SLC29A3</v>
      </c>
      <c r="B14574" t="s">
        <v>372</v>
      </c>
      <c r="C14574">
        <v>73079192</v>
      </c>
      <c r="D14574" t="s">
        <v>3</v>
      </c>
      <c r="E14574">
        <v>24</v>
      </c>
      <c r="F14574" t="s">
        <v>17328</v>
      </c>
      <c r="G14574">
        <v>0.83911394242199999</v>
      </c>
    </row>
    <row r="14575" spans="1:7" x14ac:dyDescent="0.2">
      <c r="A14575" t="str">
        <f t="shared" si="1222"/>
        <v>SLC29A3</v>
      </c>
      <c r="B14575" t="s">
        <v>372</v>
      </c>
      <c r="C14575">
        <v>73079025</v>
      </c>
      <c r="D14575" t="s">
        <v>8</v>
      </c>
      <c r="E14575">
        <v>24</v>
      </c>
      <c r="F14575" t="s">
        <v>17329</v>
      </c>
      <c r="G14575">
        <v>0.87196043571799997</v>
      </c>
    </row>
    <row r="14576" spans="1:7" x14ac:dyDescent="0.2">
      <c r="A14576" t="str">
        <f t="shared" si="1222"/>
        <v>SLC29A3</v>
      </c>
      <c r="B14576" t="s">
        <v>372</v>
      </c>
      <c r="C14576">
        <v>73079096</v>
      </c>
      <c r="D14576" t="s">
        <v>8</v>
      </c>
      <c r="E14576">
        <v>24</v>
      </c>
      <c r="F14576" t="s">
        <v>17330</v>
      </c>
      <c r="G14576">
        <v>0.96443981902599996</v>
      </c>
    </row>
    <row r="14577" spans="1:7" x14ac:dyDescent="0.2">
      <c r="A14577" t="str">
        <f t="shared" si="1222"/>
        <v>SLC29A3</v>
      </c>
      <c r="B14577" t="s">
        <v>372</v>
      </c>
      <c r="C14577">
        <v>73079102</v>
      </c>
      <c r="D14577" t="s">
        <v>8</v>
      </c>
      <c r="E14577">
        <v>22</v>
      </c>
      <c r="F14577" t="s">
        <v>17331</v>
      </c>
      <c r="G14577">
        <v>0.97951137953300005</v>
      </c>
    </row>
    <row r="14578" spans="1:7" x14ac:dyDescent="0.2">
      <c r="A14578" t="str">
        <f t="shared" si="1222"/>
        <v>SLC29A3</v>
      </c>
      <c r="B14578" t="s">
        <v>372</v>
      </c>
      <c r="C14578">
        <v>73079184</v>
      </c>
      <c r="D14578" t="s">
        <v>8</v>
      </c>
      <c r="E14578">
        <v>24</v>
      </c>
      <c r="F14578" t="s">
        <v>17332</v>
      </c>
      <c r="G14578">
        <v>0.54398720927900002</v>
      </c>
    </row>
    <row r="14579" spans="1:7" x14ac:dyDescent="0.2">
      <c r="A14579" t="str">
        <f t="shared" si="1222"/>
        <v>SLC29A3</v>
      </c>
      <c r="B14579" t="s">
        <v>372</v>
      </c>
      <c r="C14579">
        <v>73079202</v>
      </c>
      <c r="D14579" t="s">
        <v>8</v>
      </c>
      <c r="E14579">
        <v>23</v>
      </c>
      <c r="F14579" t="s">
        <v>17333</v>
      </c>
      <c r="G14579">
        <v>0.92641763690699996</v>
      </c>
    </row>
    <row r="14580" spans="1:7" x14ac:dyDescent="0.2">
      <c r="A14580" t="str">
        <f t="shared" si="1222"/>
        <v>SLC29A3</v>
      </c>
      <c r="B14580" t="s">
        <v>372</v>
      </c>
      <c r="C14580">
        <v>73079169</v>
      </c>
      <c r="D14580" t="s">
        <v>3</v>
      </c>
      <c r="E14580">
        <v>23</v>
      </c>
      <c r="F14580" t="s">
        <v>17334</v>
      </c>
      <c r="G14580">
        <v>0.95063120269400003</v>
      </c>
    </row>
    <row r="14581" spans="1:7" x14ac:dyDescent="0.2">
      <c r="A14581" t="str">
        <f t="shared" si="1222"/>
        <v>SLC29A3</v>
      </c>
      <c r="B14581" t="s">
        <v>372</v>
      </c>
      <c r="C14581">
        <v>73079148</v>
      </c>
      <c r="D14581" t="s">
        <v>3</v>
      </c>
      <c r="E14581">
        <v>23</v>
      </c>
      <c r="F14581" t="s">
        <v>17335</v>
      </c>
      <c r="G14581">
        <v>0.60356861696300002</v>
      </c>
    </row>
    <row r="14582" spans="1:7" x14ac:dyDescent="0.2">
      <c r="A14582" t="str">
        <f t="shared" ref="A14582:A14591" si="1223">"SLC30A9"</f>
        <v>SLC30A9</v>
      </c>
      <c r="B14582" t="s">
        <v>24</v>
      </c>
      <c r="C14582">
        <v>41992651</v>
      </c>
      <c r="D14582" t="s">
        <v>8</v>
      </c>
      <c r="E14582">
        <v>22</v>
      </c>
      <c r="F14582" t="s">
        <v>17336</v>
      </c>
      <c r="G14582">
        <v>0.48934054209299999</v>
      </c>
    </row>
    <row r="14583" spans="1:7" x14ac:dyDescent="0.2">
      <c r="A14583" t="str">
        <f t="shared" si="1223"/>
        <v>SLC30A9</v>
      </c>
      <c r="B14583" t="s">
        <v>24</v>
      </c>
      <c r="C14583">
        <v>41992573</v>
      </c>
      <c r="D14583" t="s">
        <v>8</v>
      </c>
      <c r="E14583">
        <v>23</v>
      </c>
      <c r="F14583" t="s">
        <v>17337</v>
      </c>
      <c r="G14583">
        <v>1.2087144597499999</v>
      </c>
    </row>
    <row r="14584" spans="1:7" x14ac:dyDescent="0.2">
      <c r="A14584" t="str">
        <f t="shared" si="1223"/>
        <v>SLC30A9</v>
      </c>
      <c r="B14584" t="s">
        <v>24</v>
      </c>
      <c r="C14584">
        <v>41992462</v>
      </c>
      <c r="D14584" t="s">
        <v>3</v>
      </c>
      <c r="E14584">
        <v>23</v>
      </c>
      <c r="F14584" t="s">
        <v>17338</v>
      </c>
      <c r="G14584">
        <v>3.3655814914300003E-2</v>
      </c>
    </row>
    <row r="14585" spans="1:7" x14ac:dyDescent="0.2">
      <c r="A14585" t="str">
        <f t="shared" si="1223"/>
        <v>SLC30A9</v>
      </c>
      <c r="B14585" t="s">
        <v>24</v>
      </c>
      <c r="C14585">
        <v>41992619</v>
      </c>
      <c r="D14585" t="s">
        <v>8</v>
      </c>
      <c r="E14585">
        <v>24</v>
      </c>
      <c r="F14585" t="s">
        <v>17339</v>
      </c>
      <c r="G14585">
        <v>0.99717882382800005</v>
      </c>
    </row>
    <row r="14586" spans="1:7" x14ac:dyDescent="0.2">
      <c r="A14586" t="str">
        <f t="shared" si="1223"/>
        <v>SLC30A9</v>
      </c>
      <c r="B14586" t="s">
        <v>24</v>
      </c>
      <c r="C14586">
        <v>41992641</v>
      </c>
      <c r="D14586" t="s">
        <v>3</v>
      </c>
      <c r="E14586">
        <v>24</v>
      </c>
      <c r="F14586" t="s">
        <v>17340</v>
      </c>
      <c r="G14586">
        <v>0.116242800183</v>
      </c>
    </row>
    <row r="14587" spans="1:7" x14ac:dyDescent="0.2">
      <c r="A14587" t="str">
        <f t="shared" si="1223"/>
        <v>SLC30A9</v>
      </c>
      <c r="B14587" t="s">
        <v>24</v>
      </c>
      <c r="C14587">
        <v>41992696</v>
      </c>
      <c r="D14587" t="s">
        <v>3</v>
      </c>
      <c r="E14587">
        <v>24</v>
      </c>
      <c r="F14587" t="s">
        <v>17341</v>
      </c>
      <c r="G14587">
        <v>0.481247426403</v>
      </c>
    </row>
    <row r="14588" spans="1:7" x14ac:dyDescent="0.2">
      <c r="A14588" t="str">
        <f t="shared" si="1223"/>
        <v>SLC30A9</v>
      </c>
      <c r="B14588" t="s">
        <v>24</v>
      </c>
      <c r="C14588">
        <v>41992730</v>
      </c>
      <c r="D14588" t="s">
        <v>3</v>
      </c>
      <c r="E14588">
        <v>24</v>
      </c>
      <c r="F14588" t="s">
        <v>17342</v>
      </c>
      <c r="G14588">
        <v>8.6514377633800002E-2</v>
      </c>
    </row>
    <row r="14589" spans="1:7" x14ac:dyDescent="0.2">
      <c r="A14589" t="str">
        <f t="shared" si="1223"/>
        <v>SLC30A9</v>
      </c>
      <c r="B14589" t="s">
        <v>24</v>
      </c>
      <c r="C14589">
        <v>41992746</v>
      </c>
      <c r="D14589" t="s">
        <v>8</v>
      </c>
      <c r="E14589">
        <v>24</v>
      </c>
      <c r="F14589" t="s">
        <v>17343</v>
      </c>
      <c r="G14589">
        <v>0.79410671641800001</v>
      </c>
    </row>
    <row r="14590" spans="1:7" x14ac:dyDescent="0.2">
      <c r="A14590" t="str">
        <f t="shared" si="1223"/>
        <v>SLC30A9</v>
      </c>
      <c r="B14590" t="s">
        <v>24</v>
      </c>
      <c r="C14590">
        <v>41992712</v>
      </c>
      <c r="D14590" t="s">
        <v>8</v>
      </c>
      <c r="E14590">
        <v>24</v>
      </c>
      <c r="F14590" t="s">
        <v>17344</v>
      </c>
      <c r="G14590">
        <v>-0.113756152601</v>
      </c>
    </row>
    <row r="14591" spans="1:7" x14ac:dyDescent="0.2">
      <c r="A14591" t="str">
        <f t="shared" si="1223"/>
        <v>SLC30A9</v>
      </c>
      <c r="B14591" t="s">
        <v>24</v>
      </c>
      <c r="C14591">
        <v>41992492</v>
      </c>
      <c r="D14591" t="s">
        <v>3</v>
      </c>
      <c r="E14591">
        <v>23</v>
      </c>
      <c r="F14591" t="s">
        <v>17345</v>
      </c>
      <c r="G14591">
        <v>-4.8265649652400003E-2</v>
      </c>
    </row>
    <row r="14592" spans="1:7" x14ac:dyDescent="0.2">
      <c r="A14592" t="str">
        <f t="shared" ref="A14592:A14601" si="1224">"SLC35A1"</f>
        <v>SLC35A1</v>
      </c>
      <c r="B14592" t="s">
        <v>75</v>
      </c>
      <c r="C14592">
        <v>88182730</v>
      </c>
      <c r="D14592" t="s">
        <v>3</v>
      </c>
      <c r="E14592">
        <v>24</v>
      </c>
      <c r="F14592" t="s">
        <v>17346</v>
      </c>
      <c r="G14592">
        <v>0.81842302544099998</v>
      </c>
    </row>
    <row r="14593" spans="1:7" x14ac:dyDescent="0.2">
      <c r="A14593" t="str">
        <f t="shared" si="1224"/>
        <v>SLC35A1</v>
      </c>
      <c r="B14593" t="s">
        <v>75</v>
      </c>
      <c r="C14593">
        <v>88182672</v>
      </c>
      <c r="D14593" t="s">
        <v>8</v>
      </c>
      <c r="E14593">
        <v>24</v>
      </c>
      <c r="F14593" t="s">
        <v>17347</v>
      </c>
      <c r="G14593">
        <v>0.24130743564400001</v>
      </c>
    </row>
    <row r="14594" spans="1:7" x14ac:dyDescent="0.2">
      <c r="A14594" t="str">
        <f t="shared" si="1224"/>
        <v>SLC35A1</v>
      </c>
      <c r="B14594" t="s">
        <v>75</v>
      </c>
      <c r="C14594">
        <v>88182705</v>
      </c>
      <c r="D14594" t="s">
        <v>8</v>
      </c>
      <c r="E14594">
        <v>24</v>
      </c>
      <c r="F14594" t="s">
        <v>17348</v>
      </c>
      <c r="G14594">
        <v>0.21833309060299999</v>
      </c>
    </row>
    <row r="14595" spans="1:7" x14ac:dyDescent="0.2">
      <c r="A14595" t="str">
        <f t="shared" si="1224"/>
        <v>SLC35A1</v>
      </c>
      <c r="B14595" t="s">
        <v>75</v>
      </c>
      <c r="C14595">
        <v>88182780</v>
      </c>
      <c r="D14595" t="s">
        <v>8</v>
      </c>
      <c r="E14595">
        <v>24</v>
      </c>
      <c r="F14595" t="s">
        <v>17349</v>
      </c>
      <c r="G14595">
        <v>-2.7613389489800001E-2</v>
      </c>
    </row>
    <row r="14596" spans="1:7" x14ac:dyDescent="0.2">
      <c r="A14596" t="str">
        <f t="shared" si="1224"/>
        <v>SLC35A1</v>
      </c>
      <c r="B14596" t="s">
        <v>75</v>
      </c>
      <c r="C14596">
        <v>88182803</v>
      </c>
      <c r="D14596" t="s">
        <v>8</v>
      </c>
      <c r="E14596">
        <v>24</v>
      </c>
      <c r="F14596" t="s">
        <v>17350</v>
      </c>
      <c r="G14596">
        <v>0.27126114343000002</v>
      </c>
    </row>
    <row r="14597" spans="1:7" x14ac:dyDescent="0.2">
      <c r="A14597" t="str">
        <f t="shared" si="1224"/>
        <v>SLC35A1</v>
      </c>
      <c r="B14597" t="s">
        <v>75</v>
      </c>
      <c r="C14597">
        <v>88182824</v>
      </c>
      <c r="D14597" t="s">
        <v>8</v>
      </c>
      <c r="E14597">
        <v>23</v>
      </c>
      <c r="F14597" t="s">
        <v>17351</v>
      </c>
      <c r="G14597">
        <v>0.66112549035299994</v>
      </c>
    </row>
    <row r="14598" spans="1:7" x14ac:dyDescent="0.2">
      <c r="A14598" t="str">
        <f t="shared" si="1224"/>
        <v>SLC35A1</v>
      </c>
      <c r="B14598" t="s">
        <v>75</v>
      </c>
      <c r="C14598">
        <v>88182698</v>
      </c>
      <c r="D14598" t="s">
        <v>3</v>
      </c>
      <c r="E14598">
        <v>23</v>
      </c>
      <c r="F14598" t="s">
        <v>17352</v>
      </c>
      <c r="G14598">
        <v>-4.9764195037599997E-2</v>
      </c>
    </row>
    <row r="14599" spans="1:7" x14ac:dyDescent="0.2">
      <c r="A14599" t="str">
        <f t="shared" si="1224"/>
        <v>SLC35A1</v>
      </c>
      <c r="B14599" t="s">
        <v>75</v>
      </c>
      <c r="C14599">
        <v>88182885</v>
      </c>
      <c r="D14599" t="s">
        <v>3</v>
      </c>
      <c r="E14599">
        <v>24</v>
      </c>
      <c r="F14599" t="s">
        <v>17353</v>
      </c>
      <c r="G14599">
        <v>0.85866568058000003</v>
      </c>
    </row>
    <row r="14600" spans="1:7" x14ac:dyDescent="0.2">
      <c r="A14600" t="str">
        <f t="shared" si="1224"/>
        <v>SLC35A1</v>
      </c>
      <c r="B14600" t="s">
        <v>75</v>
      </c>
      <c r="C14600">
        <v>88182882</v>
      </c>
      <c r="D14600" t="s">
        <v>8</v>
      </c>
      <c r="E14600">
        <v>22</v>
      </c>
      <c r="F14600" t="s">
        <v>17354</v>
      </c>
      <c r="G14600">
        <v>1.3229112939800001</v>
      </c>
    </row>
    <row r="14601" spans="1:7" x14ac:dyDescent="0.2">
      <c r="A14601" t="str">
        <f t="shared" si="1224"/>
        <v>SLC35A1</v>
      </c>
      <c r="B14601" t="s">
        <v>75</v>
      </c>
      <c r="C14601">
        <v>88182894</v>
      </c>
      <c r="D14601" t="s">
        <v>8</v>
      </c>
      <c r="E14601">
        <v>24</v>
      </c>
      <c r="F14601" t="s">
        <v>17355</v>
      </c>
      <c r="G14601">
        <v>0.376717739228</v>
      </c>
    </row>
    <row r="14602" spans="1:7" x14ac:dyDescent="0.2">
      <c r="A14602" t="str">
        <f t="shared" ref="A14602:A14620" si="1225">"SLC35A2"</f>
        <v>SLC35A2</v>
      </c>
      <c r="B14602" t="s">
        <v>172</v>
      </c>
      <c r="C14602">
        <v>48768761</v>
      </c>
      <c r="D14602" t="s">
        <v>3</v>
      </c>
      <c r="E14602">
        <v>22</v>
      </c>
      <c r="F14602" t="s">
        <v>17356</v>
      </c>
      <c r="G14602">
        <v>0.82310957665499995</v>
      </c>
    </row>
    <row r="14603" spans="1:7" x14ac:dyDescent="0.2">
      <c r="A14603" t="str">
        <f t="shared" si="1225"/>
        <v>SLC35A2</v>
      </c>
      <c r="B14603" t="s">
        <v>172</v>
      </c>
      <c r="C14603">
        <v>48768674</v>
      </c>
      <c r="D14603" t="s">
        <v>3</v>
      </c>
      <c r="E14603">
        <v>24</v>
      </c>
      <c r="F14603" t="s">
        <v>17357</v>
      </c>
      <c r="G14603">
        <v>-1.3583592923500001E-2</v>
      </c>
    </row>
    <row r="14604" spans="1:7" x14ac:dyDescent="0.2">
      <c r="A14604" t="str">
        <f t="shared" si="1225"/>
        <v>SLC35A2</v>
      </c>
      <c r="B14604" t="s">
        <v>172</v>
      </c>
      <c r="C14604">
        <v>48769077</v>
      </c>
      <c r="D14604" t="s">
        <v>8</v>
      </c>
      <c r="E14604">
        <v>24</v>
      </c>
      <c r="F14604" t="s">
        <v>17358</v>
      </c>
      <c r="G14604">
        <v>0.101088099761</v>
      </c>
    </row>
    <row r="14605" spans="1:7" x14ac:dyDescent="0.2">
      <c r="A14605" t="str">
        <f t="shared" si="1225"/>
        <v>SLC35A2</v>
      </c>
      <c r="B14605" t="s">
        <v>172</v>
      </c>
      <c r="C14605">
        <v>48769024</v>
      </c>
      <c r="D14605" t="s">
        <v>8</v>
      </c>
      <c r="E14605">
        <v>23</v>
      </c>
      <c r="F14605" t="s">
        <v>17359</v>
      </c>
      <c r="G14605">
        <v>0.229195506976</v>
      </c>
    </row>
    <row r="14606" spans="1:7" x14ac:dyDescent="0.2">
      <c r="A14606" t="str">
        <f t="shared" si="1225"/>
        <v>SLC35A2</v>
      </c>
      <c r="B14606" t="s">
        <v>172</v>
      </c>
      <c r="C14606">
        <v>48768833</v>
      </c>
      <c r="D14606" t="s">
        <v>8</v>
      </c>
      <c r="E14606">
        <v>23</v>
      </c>
      <c r="F14606" t="s">
        <v>17360</v>
      </c>
      <c r="G14606">
        <v>0.90876450658899999</v>
      </c>
    </row>
    <row r="14607" spans="1:7" x14ac:dyDescent="0.2">
      <c r="A14607" t="str">
        <f t="shared" si="1225"/>
        <v>SLC35A2</v>
      </c>
      <c r="B14607" t="s">
        <v>172</v>
      </c>
      <c r="C14607">
        <v>48769197</v>
      </c>
      <c r="D14607" t="s">
        <v>3</v>
      </c>
      <c r="E14607">
        <v>22</v>
      </c>
      <c r="F14607" t="s">
        <v>17361</v>
      </c>
      <c r="G14607">
        <v>5.66851738348E-3</v>
      </c>
    </row>
    <row r="14608" spans="1:7" x14ac:dyDescent="0.2">
      <c r="A14608" t="str">
        <f t="shared" si="1225"/>
        <v>SLC35A2</v>
      </c>
      <c r="B14608" t="s">
        <v>172</v>
      </c>
      <c r="C14608">
        <v>48769189</v>
      </c>
      <c r="D14608" t="s">
        <v>3</v>
      </c>
      <c r="E14608">
        <v>24</v>
      </c>
      <c r="F14608" t="s">
        <v>17362</v>
      </c>
      <c r="G14608">
        <v>5.3472367715699999E-2</v>
      </c>
    </row>
    <row r="14609" spans="1:7" x14ac:dyDescent="0.2">
      <c r="A14609" t="str">
        <f t="shared" si="1225"/>
        <v>SLC35A2</v>
      </c>
      <c r="B14609" t="s">
        <v>172</v>
      </c>
      <c r="C14609">
        <v>48769163</v>
      </c>
      <c r="D14609" t="s">
        <v>3</v>
      </c>
      <c r="E14609">
        <v>24</v>
      </c>
      <c r="F14609" t="s">
        <v>17363</v>
      </c>
      <c r="G14609">
        <v>0.33629653414400001</v>
      </c>
    </row>
    <row r="14610" spans="1:7" x14ac:dyDescent="0.2">
      <c r="A14610" t="str">
        <f t="shared" si="1225"/>
        <v>SLC35A2</v>
      </c>
      <c r="B14610" t="s">
        <v>172</v>
      </c>
      <c r="C14610">
        <v>48769117</v>
      </c>
      <c r="D14610" t="s">
        <v>3</v>
      </c>
      <c r="E14610">
        <v>23</v>
      </c>
      <c r="F14610" t="s">
        <v>17364</v>
      </c>
      <c r="G14610">
        <v>0.50863880425800001</v>
      </c>
    </row>
    <row r="14611" spans="1:7" x14ac:dyDescent="0.2">
      <c r="A14611" t="str">
        <f t="shared" si="1225"/>
        <v>SLC35A2</v>
      </c>
      <c r="B14611" t="s">
        <v>172</v>
      </c>
      <c r="C14611">
        <v>48769227</v>
      </c>
      <c r="D14611" t="s">
        <v>3</v>
      </c>
      <c r="E14611">
        <v>24</v>
      </c>
      <c r="F14611" t="s">
        <v>17365</v>
      </c>
      <c r="G14611">
        <v>0.15981789873900001</v>
      </c>
    </row>
    <row r="14612" spans="1:7" x14ac:dyDescent="0.2">
      <c r="A14612" t="str">
        <f t="shared" si="1225"/>
        <v>SLC35A2</v>
      </c>
      <c r="B14612" t="s">
        <v>172</v>
      </c>
      <c r="C14612">
        <v>48768959</v>
      </c>
      <c r="D14612" t="s">
        <v>3</v>
      </c>
      <c r="E14612">
        <v>23</v>
      </c>
      <c r="F14612" t="s">
        <v>17366</v>
      </c>
      <c r="G14612">
        <v>-6.8108458972400004E-2</v>
      </c>
    </row>
    <row r="14613" spans="1:7" x14ac:dyDescent="0.2">
      <c r="A14613" t="str">
        <f t="shared" si="1225"/>
        <v>SLC35A2</v>
      </c>
      <c r="B14613" t="s">
        <v>172</v>
      </c>
      <c r="C14613">
        <v>48769089</v>
      </c>
      <c r="D14613" t="s">
        <v>3</v>
      </c>
      <c r="E14613">
        <v>24</v>
      </c>
      <c r="F14613" t="s">
        <v>17367</v>
      </c>
      <c r="G14613">
        <v>3.2965073535900002E-2</v>
      </c>
    </row>
    <row r="14614" spans="1:7" x14ac:dyDescent="0.2">
      <c r="A14614" t="str">
        <f t="shared" si="1225"/>
        <v>SLC35A2</v>
      </c>
      <c r="B14614" t="s">
        <v>172</v>
      </c>
      <c r="C14614">
        <v>48768791</v>
      </c>
      <c r="D14614" t="s">
        <v>3</v>
      </c>
      <c r="E14614">
        <v>23</v>
      </c>
      <c r="F14614" t="s">
        <v>17368</v>
      </c>
      <c r="G14614">
        <v>1.2681259167600001</v>
      </c>
    </row>
    <row r="14615" spans="1:7" x14ac:dyDescent="0.2">
      <c r="A14615" t="str">
        <f t="shared" si="1225"/>
        <v>SLC35A2</v>
      </c>
      <c r="B14615" t="s">
        <v>172</v>
      </c>
      <c r="C14615">
        <v>48768843</v>
      </c>
      <c r="D14615" t="s">
        <v>3</v>
      </c>
      <c r="E14615">
        <v>23</v>
      </c>
      <c r="F14615" t="s">
        <v>17369</v>
      </c>
      <c r="G14615">
        <v>0.36112646235899998</v>
      </c>
    </row>
    <row r="14616" spans="1:7" x14ac:dyDescent="0.2">
      <c r="A14616" t="str">
        <f t="shared" si="1225"/>
        <v>SLC35A2</v>
      </c>
      <c r="B14616" t="s">
        <v>172</v>
      </c>
      <c r="C14616">
        <v>48768769</v>
      </c>
      <c r="D14616" t="s">
        <v>3</v>
      </c>
      <c r="E14616">
        <v>23</v>
      </c>
      <c r="F14616" t="s">
        <v>17370</v>
      </c>
      <c r="G14616">
        <v>0.68737875774299995</v>
      </c>
    </row>
    <row r="14617" spans="1:7" x14ac:dyDescent="0.2">
      <c r="A14617" t="str">
        <f t="shared" si="1225"/>
        <v>SLC35A2</v>
      </c>
      <c r="B14617" t="s">
        <v>172</v>
      </c>
      <c r="C14617">
        <v>48768898</v>
      </c>
      <c r="D14617" t="s">
        <v>3</v>
      </c>
      <c r="E14617">
        <v>24</v>
      </c>
      <c r="F14617" t="s">
        <v>17371</v>
      </c>
      <c r="G14617">
        <v>0.64024422960799998</v>
      </c>
    </row>
    <row r="14618" spans="1:7" x14ac:dyDescent="0.2">
      <c r="A14618" t="str">
        <f t="shared" si="1225"/>
        <v>SLC35A2</v>
      </c>
      <c r="B14618" t="s">
        <v>172</v>
      </c>
      <c r="C14618">
        <v>48768930</v>
      </c>
      <c r="D14618" t="s">
        <v>3</v>
      </c>
      <c r="E14618">
        <v>24</v>
      </c>
      <c r="F14618" t="s">
        <v>17372</v>
      </c>
      <c r="G14618">
        <v>1.46032629851E-2</v>
      </c>
    </row>
    <row r="14619" spans="1:7" x14ac:dyDescent="0.2">
      <c r="A14619" t="str">
        <f t="shared" si="1225"/>
        <v>SLC35A2</v>
      </c>
      <c r="B14619" t="s">
        <v>172</v>
      </c>
      <c r="C14619">
        <v>48768935</v>
      </c>
      <c r="D14619" t="s">
        <v>3</v>
      </c>
      <c r="E14619">
        <v>22</v>
      </c>
      <c r="F14619" t="s">
        <v>17373</v>
      </c>
      <c r="G14619">
        <v>-0.38814400652100001</v>
      </c>
    </row>
    <row r="14620" spans="1:7" x14ac:dyDescent="0.2">
      <c r="A14620" t="str">
        <f t="shared" si="1225"/>
        <v>SLC35A2</v>
      </c>
      <c r="B14620" t="s">
        <v>172</v>
      </c>
      <c r="C14620">
        <v>48768871</v>
      </c>
      <c r="D14620" t="s">
        <v>3</v>
      </c>
      <c r="E14620">
        <v>24</v>
      </c>
      <c r="F14620" t="s">
        <v>17374</v>
      </c>
      <c r="G14620">
        <v>0.24685425274799999</v>
      </c>
    </row>
    <row r="14621" spans="1:7" x14ac:dyDescent="0.2">
      <c r="A14621" t="str">
        <f t="shared" ref="A14621:A14630" si="1226">"SLC35B1"</f>
        <v>SLC35B1</v>
      </c>
      <c r="B14621" t="s">
        <v>484</v>
      </c>
      <c r="C14621">
        <v>47785070</v>
      </c>
      <c r="D14621" t="s">
        <v>3</v>
      </c>
      <c r="E14621">
        <v>24</v>
      </c>
      <c r="F14621" t="s">
        <v>17375</v>
      </c>
      <c r="G14621">
        <v>-0.139640188774</v>
      </c>
    </row>
    <row r="14622" spans="1:7" x14ac:dyDescent="0.2">
      <c r="A14622" t="str">
        <f t="shared" si="1226"/>
        <v>SLC35B1</v>
      </c>
      <c r="B14622" t="s">
        <v>484</v>
      </c>
      <c r="C14622">
        <v>47785136</v>
      </c>
      <c r="D14622" t="s">
        <v>3</v>
      </c>
      <c r="E14622">
        <v>24</v>
      </c>
      <c r="F14622" t="s">
        <v>17376</v>
      </c>
      <c r="G14622">
        <v>6.24102064245E-2</v>
      </c>
    </row>
    <row r="14623" spans="1:7" x14ac:dyDescent="0.2">
      <c r="A14623" t="str">
        <f t="shared" si="1226"/>
        <v>SLC35B1</v>
      </c>
      <c r="B14623" t="s">
        <v>484</v>
      </c>
      <c r="C14623">
        <v>47785201</v>
      </c>
      <c r="D14623" t="s">
        <v>3</v>
      </c>
      <c r="E14623">
        <v>24</v>
      </c>
      <c r="F14623" t="s">
        <v>17377</v>
      </c>
      <c r="G14623">
        <v>0.63517165264700004</v>
      </c>
    </row>
    <row r="14624" spans="1:7" x14ac:dyDescent="0.2">
      <c r="A14624" t="str">
        <f t="shared" si="1226"/>
        <v>SLC35B1</v>
      </c>
      <c r="B14624" t="s">
        <v>484</v>
      </c>
      <c r="C14624">
        <v>47785269</v>
      </c>
      <c r="D14624" t="s">
        <v>3</v>
      </c>
      <c r="E14624">
        <v>23</v>
      </c>
      <c r="F14624" t="s">
        <v>17378</v>
      </c>
      <c r="G14624">
        <v>0.36669383728600002</v>
      </c>
    </row>
    <row r="14625" spans="1:7" x14ac:dyDescent="0.2">
      <c r="A14625" t="str">
        <f t="shared" si="1226"/>
        <v>SLC35B1</v>
      </c>
      <c r="B14625" t="s">
        <v>484</v>
      </c>
      <c r="C14625">
        <v>47785081</v>
      </c>
      <c r="D14625" t="s">
        <v>8</v>
      </c>
      <c r="E14625">
        <v>23</v>
      </c>
      <c r="F14625" t="s">
        <v>17379</v>
      </c>
      <c r="G14625">
        <v>0.840769888119</v>
      </c>
    </row>
    <row r="14626" spans="1:7" x14ac:dyDescent="0.2">
      <c r="A14626" t="str">
        <f t="shared" si="1226"/>
        <v>SLC35B1</v>
      </c>
      <c r="B14626" t="s">
        <v>484</v>
      </c>
      <c r="C14626">
        <v>47785178</v>
      </c>
      <c r="D14626" t="s">
        <v>8</v>
      </c>
      <c r="E14626">
        <v>24</v>
      </c>
      <c r="F14626" t="s">
        <v>17380</v>
      </c>
      <c r="G14626">
        <v>0.82749647437399998</v>
      </c>
    </row>
    <row r="14627" spans="1:7" x14ac:dyDescent="0.2">
      <c r="A14627" t="str">
        <f t="shared" si="1226"/>
        <v>SLC35B1</v>
      </c>
      <c r="B14627" t="s">
        <v>484</v>
      </c>
      <c r="C14627">
        <v>47785297</v>
      </c>
      <c r="D14627" t="s">
        <v>8</v>
      </c>
      <c r="E14627">
        <v>23</v>
      </c>
      <c r="F14627" t="s">
        <v>17381</v>
      </c>
      <c r="G14627">
        <v>0.21699203630899999</v>
      </c>
    </row>
    <row r="14628" spans="1:7" x14ac:dyDescent="0.2">
      <c r="A14628" t="str">
        <f t="shared" si="1226"/>
        <v>SLC35B1</v>
      </c>
      <c r="B14628" t="s">
        <v>484</v>
      </c>
      <c r="C14628">
        <v>47785308</v>
      </c>
      <c r="D14628" t="s">
        <v>8</v>
      </c>
      <c r="E14628">
        <v>24</v>
      </c>
      <c r="F14628" t="s">
        <v>17382</v>
      </c>
      <c r="G14628">
        <v>1.0628041399399999</v>
      </c>
    </row>
    <row r="14629" spans="1:7" x14ac:dyDescent="0.2">
      <c r="A14629" t="str">
        <f t="shared" si="1226"/>
        <v>SLC35B1</v>
      </c>
      <c r="B14629" t="s">
        <v>484</v>
      </c>
      <c r="C14629">
        <v>47785300</v>
      </c>
      <c r="D14629" t="s">
        <v>3</v>
      </c>
      <c r="E14629">
        <v>23</v>
      </c>
      <c r="F14629" t="s">
        <v>17383</v>
      </c>
      <c r="G14629">
        <v>1.09642597194</v>
      </c>
    </row>
    <row r="14630" spans="1:7" x14ac:dyDescent="0.2">
      <c r="A14630" t="str">
        <f t="shared" si="1226"/>
        <v>SLC35B1</v>
      </c>
      <c r="B14630" t="s">
        <v>484</v>
      </c>
      <c r="C14630">
        <v>47785170</v>
      </c>
      <c r="D14630" t="s">
        <v>8</v>
      </c>
      <c r="E14630">
        <v>24</v>
      </c>
      <c r="F14630" t="s">
        <v>17384</v>
      </c>
      <c r="G14630">
        <v>-3.9464725636699997E-2</v>
      </c>
    </row>
    <row r="14631" spans="1:7" x14ac:dyDescent="0.2">
      <c r="A14631" t="str">
        <f t="shared" ref="A14631:A14650" si="1227">"SLC35F2"</f>
        <v>SLC35F2</v>
      </c>
      <c r="B14631" t="s">
        <v>291</v>
      </c>
      <c r="C14631">
        <v>107799007</v>
      </c>
      <c r="D14631" t="s">
        <v>8</v>
      </c>
      <c r="E14631">
        <v>24</v>
      </c>
      <c r="F14631" t="s">
        <v>17385</v>
      </c>
      <c r="G14631">
        <v>-0.15741853918400001</v>
      </c>
    </row>
    <row r="14632" spans="1:7" x14ac:dyDescent="0.2">
      <c r="A14632" t="str">
        <f t="shared" si="1227"/>
        <v>SLC35F2</v>
      </c>
      <c r="B14632" t="s">
        <v>291</v>
      </c>
      <c r="C14632">
        <v>107799036</v>
      </c>
      <c r="D14632" t="s">
        <v>8</v>
      </c>
      <c r="E14632">
        <v>23</v>
      </c>
      <c r="F14632" t="s">
        <v>17386</v>
      </c>
      <c r="G14632">
        <v>-0.127495273568</v>
      </c>
    </row>
    <row r="14633" spans="1:7" x14ac:dyDescent="0.2">
      <c r="A14633" t="str">
        <f t="shared" si="1227"/>
        <v>SLC35F2</v>
      </c>
      <c r="B14633" t="s">
        <v>291</v>
      </c>
      <c r="C14633">
        <v>107799031</v>
      </c>
      <c r="D14633" t="s">
        <v>8</v>
      </c>
      <c r="E14633">
        <v>24</v>
      </c>
      <c r="F14633" t="s">
        <v>17387</v>
      </c>
      <c r="G14633">
        <v>4.9167488143499999E-2</v>
      </c>
    </row>
    <row r="14634" spans="1:7" x14ac:dyDescent="0.2">
      <c r="A14634" t="str">
        <f t="shared" si="1227"/>
        <v>SLC35F2</v>
      </c>
      <c r="B14634" t="s">
        <v>291</v>
      </c>
      <c r="C14634">
        <v>107798942</v>
      </c>
      <c r="D14634" t="s">
        <v>8</v>
      </c>
      <c r="E14634">
        <v>24</v>
      </c>
      <c r="F14634" t="s">
        <v>17388</v>
      </c>
      <c r="G14634">
        <v>-0.115255458076</v>
      </c>
    </row>
    <row r="14635" spans="1:7" x14ac:dyDescent="0.2">
      <c r="A14635" t="str">
        <f t="shared" si="1227"/>
        <v>SLC35F2</v>
      </c>
      <c r="B14635" t="s">
        <v>291</v>
      </c>
      <c r="C14635">
        <v>107729925</v>
      </c>
      <c r="D14635" t="s">
        <v>8</v>
      </c>
      <c r="E14635">
        <v>24</v>
      </c>
      <c r="F14635" t="s">
        <v>17389</v>
      </c>
      <c r="G14635">
        <v>7.2111315558100006E-2</v>
      </c>
    </row>
    <row r="14636" spans="1:7" x14ac:dyDescent="0.2">
      <c r="A14636" t="str">
        <f t="shared" si="1227"/>
        <v>SLC35F2</v>
      </c>
      <c r="B14636" t="s">
        <v>291</v>
      </c>
      <c r="C14636">
        <v>107729790</v>
      </c>
      <c r="D14636" t="s">
        <v>8</v>
      </c>
      <c r="E14636">
        <v>25</v>
      </c>
      <c r="F14636" t="s">
        <v>17390</v>
      </c>
      <c r="G14636">
        <v>0.15098913047699999</v>
      </c>
    </row>
    <row r="14637" spans="1:7" x14ac:dyDescent="0.2">
      <c r="A14637" t="str">
        <f t="shared" si="1227"/>
        <v>SLC35F2</v>
      </c>
      <c r="B14637" t="s">
        <v>291</v>
      </c>
      <c r="C14637">
        <v>107729646</v>
      </c>
      <c r="D14637" t="s">
        <v>8</v>
      </c>
      <c r="E14637">
        <v>25</v>
      </c>
      <c r="F14637" t="s">
        <v>17391</v>
      </c>
      <c r="G14637">
        <v>0.68493708215100002</v>
      </c>
    </row>
    <row r="14638" spans="1:7" x14ac:dyDescent="0.2">
      <c r="A14638" t="str">
        <f t="shared" si="1227"/>
        <v>SLC35F2</v>
      </c>
      <c r="B14638" t="s">
        <v>291</v>
      </c>
      <c r="C14638">
        <v>107799023</v>
      </c>
      <c r="D14638" t="s">
        <v>3</v>
      </c>
      <c r="E14638">
        <v>22</v>
      </c>
      <c r="F14638" t="s">
        <v>17392</v>
      </c>
      <c r="G14638">
        <v>0.177769413421</v>
      </c>
    </row>
    <row r="14639" spans="1:7" x14ac:dyDescent="0.2">
      <c r="A14639" t="str">
        <f t="shared" si="1227"/>
        <v>SLC35F2</v>
      </c>
      <c r="B14639" t="s">
        <v>291</v>
      </c>
      <c r="C14639">
        <v>107729626</v>
      </c>
      <c r="D14639" t="s">
        <v>3</v>
      </c>
      <c r="E14639">
        <v>25</v>
      </c>
      <c r="F14639" t="s">
        <v>17393</v>
      </c>
      <c r="G14639">
        <v>0.55770821097199996</v>
      </c>
    </row>
    <row r="14640" spans="1:7" x14ac:dyDescent="0.2">
      <c r="A14640" t="str">
        <f t="shared" si="1227"/>
        <v>SLC35F2</v>
      </c>
      <c r="B14640" t="s">
        <v>291</v>
      </c>
      <c r="C14640">
        <v>107729636</v>
      </c>
      <c r="D14640" t="s">
        <v>3</v>
      </c>
      <c r="E14640">
        <v>25</v>
      </c>
      <c r="F14640" t="s">
        <v>17394</v>
      </c>
      <c r="G14640">
        <v>1.50617428575</v>
      </c>
    </row>
    <row r="14641" spans="1:7" x14ac:dyDescent="0.2">
      <c r="A14641" t="str">
        <f t="shared" si="1227"/>
        <v>SLC35F2</v>
      </c>
      <c r="B14641" t="s">
        <v>291</v>
      </c>
      <c r="C14641">
        <v>107798965</v>
      </c>
      <c r="D14641" t="s">
        <v>3</v>
      </c>
      <c r="E14641">
        <v>25</v>
      </c>
      <c r="F14641" t="s">
        <v>17395</v>
      </c>
      <c r="G14641">
        <v>-0.15466673195399999</v>
      </c>
    </row>
    <row r="14642" spans="1:7" x14ac:dyDescent="0.2">
      <c r="A14642" t="str">
        <f t="shared" si="1227"/>
        <v>SLC35F2</v>
      </c>
      <c r="B14642" t="s">
        <v>291</v>
      </c>
      <c r="C14642">
        <v>107729659</v>
      </c>
      <c r="D14642" t="s">
        <v>3</v>
      </c>
      <c r="E14642">
        <v>22</v>
      </c>
      <c r="F14642" t="s">
        <v>17396</v>
      </c>
      <c r="G14642">
        <v>0.80888863209899997</v>
      </c>
    </row>
    <row r="14643" spans="1:7" x14ac:dyDescent="0.2">
      <c r="A14643" t="str">
        <f t="shared" si="1227"/>
        <v>SLC35F2</v>
      </c>
      <c r="B14643" t="s">
        <v>291</v>
      </c>
      <c r="C14643">
        <v>107729770</v>
      </c>
      <c r="D14643" t="s">
        <v>3</v>
      </c>
      <c r="E14643">
        <v>24</v>
      </c>
      <c r="F14643" t="s">
        <v>17397</v>
      </c>
      <c r="G14643">
        <v>0.10213884709899999</v>
      </c>
    </row>
    <row r="14644" spans="1:7" x14ac:dyDescent="0.2">
      <c r="A14644" t="str">
        <f t="shared" si="1227"/>
        <v>SLC35F2</v>
      </c>
      <c r="B14644" t="s">
        <v>291</v>
      </c>
      <c r="C14644">
        <v>107729775</v>
      </c>
      <c r="D14644" t="s">
        <v>3</v>
      </c>
      <c r="E14644">
        <v>21</v>
      </c>
      <c r="F14644" t="s">
        <v>17398</v>
      </c>
      <c r="G14644">
        <v>-4.8023114114699998E-2</v>
      </c>
    </row>
    <row r="14645" spans="1:7" x14ac:dyDescent="0.2">
      <c r="A14645" t="str">
        <f t="shared" si="1227"/>
        <v>SLC35F2</v>
      </c>
      <c r="B14645" t="s">
        <v>291</v>
      </c>
      <c r="C14645">
        <v>107729931</v>
      </c>
      <c r="D14645" t="s">
        <v>3</v>
      </c>
      <c r="E14645">
        <v>26</v>
      </c>
      <c r="F14645" t="s">
        <v>17399</v>
      </c>
      <c r="G14645">
        <v>0.45055802107699999</v>
      </c>
    </row>
    <row r="14646" spans="1:7" x14ac:dyDescent="0.2">
      <c r="A14646" t="str">
        <f t="shared" si="1227"/>
        <v>SLC35F2</v>
      </c>
      <c r="B14646" t="s">
        <v>291</v>
      </c>
      <c r="C14646">
        <v>107798808</v>
      </c>
      <c r="D14646" t="s">
        <v>3</v>
      </c>
      <c r="E14646">
        <v>24</v>
      </c>
      <c r="F14646" t="s">
        <v>17400</v>
      </c>
      <c r="G14646">
        <v>0.114086118359</v>
      </c>
    </row>
    <row r="14647" spans="1:7" x14ac:dyDescent="0.2">
      <c r="A14647" t="str">
        <f t="shared" si="1227"/>
        <v>SLC35F2</v>
      </c>
      <c r="B14647" t="s">
        <v>291</v>
      </c>
      <c r="C14647">
        <v>107798843</v>
      </c>
      <c r="D14647" t="s">
        <v>3</v>
      </c>
      <c r="E14647">
        <v>22</v>
      </c>
      <c r="F14647" t="s">
        <v>17401</v>
      </c>
      <c r="G14647">
        <v>-1.15913514494E-2</v>
      </c>
    </row>
    <row r="14648" spans="1:7" x14ac:dyDescent="0.2">
      <c r="A14648" t="str">
        <f t="shared" si="1227"/>
        <v>SLC35F2</v>
      </c>
      <c r="B14648" t="s">
        <v>291</v>
      </c>
      <c r="C14648">
        <v>107798859</v>
      </c>
      <c r="D14648" t="s">
        <v>3</v>
      </c>
      <c r="E14648">
        <v>24</v>
      </c>
      <c r="F14648" t="s">
        <v>17402</v>
      </c>
      <c r="G14648">
        <v>0.134113438912</v>
      </c>
    </row>
    <row r="14649" spans="1:7" x14ac:dyDescent="0.2">
      <c r="A14649" t="str">
        <f t="shared" si="1227"/>
        <v>SLC35F2</v>
      </c>
      <c r="B14649" t="s">
        <v>291</v>
      </c>
      <c r="C14649">
        <v>107798907</v>
      </c>
      <c r="D14649" t="s">
        <v>3</v>
      </c>
      <c r="E14649">
        <v>22</v>
      </c>
      <c r="F14649" t="s">
        <v>17403</v>
      </c>
      <c r="G14649">
        <v>-0.213145412935</v>
      </c>
    </row>
    <row r="14650" spans="1:7" x14ac:dyDescent="0.2">
      <c r="A14650" t="str">
        <f t="shared" si="1227"/>
        <v>SLC35F2</v>
      </c>
      <c r="B14650" t="s">
        <v>291</v>
      </c>
      <c r="C14650">
        <v>107729943</v>
      </c>
      <c r="D14650" t="s">
        <v>8</v>
      </c>
      <c r="E14650">
        <v>24</v>
      </c>
      <c r="F14650" t="s">
        <v>17404</v>
      </c>
      <c r="G14650">
        <v>0.364680345696</v>
      </c>
    </row>
    <row r="14651" spans="1:7" x14ac:dyDescent="0.2">
      <c r="A14651" t="str">
        <f t="shared" ref="A14651:A14660" si="1228">"SLC38A2"</f>
        <v>SLC38A2</v>
      </c>
      <c r="B14651" t="s">
        <v>140</v>
      </c>
      <c r="C14651">
        <v>46766668</v>
      </c>
      <c r="D14651" t="s">
        <v>3</v>
      </c>
      <c r="E14651">
        <v>24</v>
      </c>
      <c r="F14651" t="s">
        <v>17405</v>
      </c>
      <c r="G14651">
        <v>-0.14093475809600001</v>
      </c>
    </row>
    <row r="14652" spans="1:7" x14ac:dyDescent="0.2">
      <c r="A14652" t="str">
        <f t="shared" si="1228"/>
        <v>SLC38A2</v>
      </c>
      <c r="B14652" t="s">
        <v>140</v>
      </c>
      <c r="C14652">
        <v>46766597</v>
      </c>
      <c r="D14652" t="s">
        <v>8</v>
      </c>
      <c r="E14652">
        <v>22</v>
      </c>
      <c r="F14652" t="s">
        <v>17406</v>
      </c>
      <c r="G14652">
        <v>0.48608058951400002</v>
      </c>
    </row>
    <row r="14653" spans="1:7" x14ac:dyDescent="0.2">
      <c r="A14653" t="str">
        <f t="shared" si="1228"/>
        <v>SLC38A2</v>
      </c>
      <c r="B14653" t="s">
        <v>140</v>
      </c>
      <c r="C14653">
        <v>46766563</v>
      </c>
      <c r="D14653" t="s">
        <v>3</v>
      </c>
      <c r="E14653">
        <v>23</v>
      </c>
      <c r="F14653" t="s">
        <v>17407</v>
      </c>
      <c r="G14653">
        <v>0.788336029336</v>
      </c>
    </row>
    <row r="14654" spans="1:7" x14ac:dyDescent="0.2">
      <c r="A14654" t="str">
        <f t="shared" si="1228"/>
        <v>SLC38A2</v>
      </c>
      <c r="B14654" t="s">
        <v>140</v>
      </c>
      <c r="C14654">
        <v>46766626</v>
      </c>
      <c r="D14654" t="s">
        <v>3</v>
      </c>
      <c r="E14654">
        <v>24</v>
      </c>
      <c r="F14654" t="s">
        <v>17408</v>
      </c>
      <c r="G14654">
        <v>4.4567265309000001E-2</v>
      </c>
    </row>
    <row r="14655" spans="1:7" x14ac:dyDescent="0.2">
      <c r="A14655" t="str">
        <f t="shared" si="1228"/>
        <v>SLC38A2</v>
      </c>
      <c r="B14655" t="s">
        <v>140</v>
      </c>
      <c r="C14655">
        <v>46766473</v>
      </c>
      <c r="D14655" t="s">
        <v>8</v>
      </c>
      <c r="E14655">
        <v>24</v>
      </c>
      <c r="F14655" t="s">
        <v>17409</v>
      </c>
      <c r="G14655">
        <v>0.50873425877599998</v>
      </c>
    </row>
    <row r="14656" spans="1:7" x14ac:dyDescent="0.2">
      <c r="A14656" t="str">
        <f t="shared" si="1228"/>
        <v>SLC38A2</v>
      </c>
      <c r="B14656" t="s">
        <v>140</v>
      </c>
      <c r="C14656">
        <v>46766496</v>
      </c>
      <c r="D14656" t="s">
        <v>8</v>
      </c>
      <c r="E14656">
        <v>22</v>
      </c>
      <c r="F14656" t="s">
        <v>17410</v>
      </c>
      <c r="G14656">
        <v>0.52890067107600003</v>
      </c>
    </row>
    <row r="14657" spans="1:7" x14ac:dyDescent="0.2">
      <c r="A14657" t="str">
        <f t="shared" si="1228"/>
        <v>SLC38A2</v>
      </c>
      <c r="B14657" t="s">
        <v>140</v>
      </c>
      <c r="C14657">
        <v>46766535</v>
      </c>
      <c r="D14657" t="s">
        <v>8</v>
      </c>
      <c r="E14657">
        <v>22</v>
      </c>
      <c r="F14657" t="s">
        <v>17411</v>
      </c>
      <c r="G14657">
        <v>0.88220871434600001</v>
      </c>
    </row>
    <row r="14658" spans="1:7" x14ac:dyDescent="0.2">
      <c r="A14658" t="str">
        <f t="shared" si="1228"/>
        <v>SLC38A2</v>
      </c>
      <c r="B14658" t="s">
        <v>140</v>
      </c>
      <c r="C14658">
        <v>46766541</v>
      </c>
      <c r="D14658" t="s">
        <v>8</v>
      </c>
      <c r="E14658">
        <v>23</v>
      </c>
      <c r="F14658" t="s">
        <v>17412</v>
      </c>
      <c r="G14658">
        <v>0.94289962165100005</v>
      </c>
    </row>
    <row r="14659" spans="1:7" x14ac:dyDescent="0.2">
      <c r="A14659" t="str">
        <f t="shared" si="1228"/>
        <v>SLC38A2</v>
      </c>
      <c r="B14659" t="s">
        <v>140</v>
      </c>
      <c r="C14659">
        <v>46766577</v>
      </c>
      <c r="D14659" t="s">
        <v>8</v>
      </c>
      <c r="E14659">
        <v>24</v>
      </c>
      <c r="F14659" t="s">
        <v>17413</v>
      </c>
      <c r="G14659">
        <v>1.174891664</v>
      </c>
    </row>
    <row r="14660" spans="1:7" x14ac:dyDescent="0.2">
      <c r="A14660" t="str">
        <f t="shared" si="1228"/>
        <v>SLC38A2</v>
      </c>
      <c r="B14660" t="s">
        <v>140</v>
      </c>
      <c r="C14660">
        <v>46766610</v>
      </c>
      <c r="D14660" t="s">
        <v>8</v>
      </c>
      <c r="E14660">
        <v>24</v>
      </c>
      <c r="F14660" t="s">
        <v>17414</v>
      </c>
      <c r="G14660">
        <v>0.46053403898599998</v>
      </c>
    </row>
    <row r="14661" spans="1:7" x14ac:dyDescent="0.2">
      <c r="A14661" t="str">
        <f t="shared" ref="A14661:A14670" si="1229">"SLC38A5"</f>
        <v>SLC38A5</v>
      </c>
      <c r="B14661" t="s">
        <v>172</v>
      </c>
      <c r="C14661">
        <v>48328394</v>
      </c>
      <c r="D14661" t="s">
        <v>8</v>
      </c>
      <c r="E14661">
        <v>24</v>
      </c>
      <c r="F14661" t="s">
        <v>17415</v>
      </c>
      <c r="G14661">
        <v>0.88112311837799995</v>
      </c>
    </row>
    <row r="14662" spans="1:7" x14ac:dyDescent="0.2">
      <c r="A14662" t="str">
        <f t="shared" si="1229"/>
        <v>SLC38A5</v>
      </c>
      <c r="B14662" t="s">
        <v>172</v>
      </c>
      <c r="C14662">
        <v>48328384</v>
      </c>
      <c r="D14662" t="s">
        <v>3</v>
      </c>
      <c r="E14662">
        <v>23</v>
      </c>
      <c r="F14662" t="s">
        <v>17416</v>
      </c>
      <c r="G14662">
        <v>1.1611274336699999</v>
      </c>
    </row>
    <row r="14663" spans="1:7" x14ac:dyDescent="0.2">
      <c r="A14663" t="str">
        <f t="shared" si="1229"/>
        <v>SLC38A5</v>
      </c>
      <c r="B14663" t="s">
        <v>172</v>
      </c>
      <c r="C14663">
        <v>48328610</v>
      </c>
      <c r="D14663" t="s">
        <v>8</v>
      </c>
      <c r="E14663">
        <v>24</v>
      </c>
      <c r="F14663" t="s">
        <v>17417</v>
      </c>
      <c r="G14663">
        <v>0.52894978030600004</v>
      </c>
    </row>
    <row r="14664" spans="1:7" x14ac:dyDescent="0.2">
      <c r="A14664" t="str">
        <f t="shared" si="1229"/>
        <v>SLC38A5</v>
      </c>
      <c r="B14664" t="s">
        <v>172</v>
      </c>
      <c r="C14664">
        <v>48328587</v>
      </c>
      <c r="D14664" t="s">
        <v>8</v>
      </c>
      <c r="E14664">
        <v>25</v>
      </c>
      <c r="F14664" t="s">
        <v>17418</v>
      </c>
      <c r="G14664">
        <v>0.36120748488100002</v>
      </c>
    </row>
    <row r="14665" spans="1:7" x14ac:dyDescent="0.2">
      <c r="A14665" t="str">
        <f t="shared" si="1229"/>
        <v>SLC38A5</v>
      </c>
      <c r="B14665" t="s">
        <v>172</v>
      </c>
      <c r="C14665">
        <v>48328563</v>
      </c>
      <c r="D14665" t="s">
        <v>8</v>
      </c>
      <c r="E14665">
        <v>24</v>
      </c>
      <c r="F14665" t="s">
        <v>17419</v>
      </c>
      <c r="G14665">
        <v>0.95007895758799998</v>
      </c>
    </row>
    <row r="14666" spans="1:7" x14ac:dyDescent="0.2">
      <c r="A14666" t="str">
        <f t="shared" si="1229"/>
        <v>SLC38A5</v>
      </c>
      <c r="B14666" t="s">
        <v>172</v>
      </c>
      <c r="C14666">
        <v>48328541</v>
      </c>
      <c r="D14666" t="s">
        <v>8</v>
      </c>
      <c r="E14666">
        <v>24</v>
      </c>
      <c r="F14666" t="s">
        <v>17420</v>
      </c>
      <c r="G14666">
        <v>0.81240863343900005</v>
      </c>
    </row>
    <row r="14667" spans="1:7" x14ac:dyDescent="0.2">
      <c r="A14667" t="str">
        <f t="shared" si="1229"/>
        <v>SLC38A5</v>
      </c>
      <c r="B14667" t="s">
        <v>172</v>
      </c>
      <c r="C14667">
        <v>48328517</v>
      </c>
      <c r="D14667" t="s">
        <v>8</v>
      </c>
      <c r="E14667">
        <v>25</v>
      </c>
      <c r="F14667" t="s">
        <v>17421</v>
      </c>
      <c r="G14667">
        <v>2.17053807811E-2</v>
      </c>
    </row>
    <row r="14668" spans="1:7" x14ac:dyDescent="0.2">
      <c r="A14668" t="str">
        <f t="shared" si="1229"/>
        <v>SLC38A5</v>
      </c>
      <c r="B14668" t="s">
        <v>172</v>
      </c>
      <c r="C14668">
        <v>48328467</v>
      </c>
      <c r="D14668" t="s">
        <v>8</v>
      </c>
      <c r="E14668">
        <v>25</v>
      </c>
      <c r="F14668" t="s">
        <v>17422</v>
      </c>
      <c r="G14668">
        <v>0.710219594437</v>
      </c>
    </row>
    <row r="14669" spans="1:7" x14ac:dyDescent="0.2">
      <c r="A14669" t="str">
        <f t="shared" si="1229"/>
        <v>SLC38A5</v>
      </c>
      <c r="B14669" t="s">
        <v>172</v>
      </c>
      <c r="C14669">
        <v>48328429</v>
      </c>
      <c r="D14669" t="s">
        <v>8</v>
      </c>
      <c r="E14669">
        <v>26</v>
      </c>
      <c r="F14669" t="s">
        <v>17423</v>
      </c>
      <c r="G14669">
        <v>0.375464250813</v>
      </c>
    </row>
    <row r="14670" spans="1:7" x14ac:dyDescent="0.2">
      <c r="A14670" t="str">
        <f t="shared" si="1229"/>
        <v>SLC38A5</v>
      </c>
      <c r="B14670" t="s">
        <v>172</v>
      </c>
      <c r="C14670">
        <v>48328449</v>
      </c>
      <c r="D14670" t="s">
        <v>8</v>
      </c>
      <c r="E14670">
        <v>25</v>
      </c>
      <c r="F14670" t="s">
        <v>17424</v>
      </c>
      <c r="G14670">
        <v>0.88879360874299995</v>
      </c>
    </row>
    <row r="14671" spans="1:7" x14ac:dyDescent="0.2">
      <c r="A14671" t="str">
        <f t="shared" ref="A14671:A14680" si="1230">"SLC39A9"</f>
        <v>SLC39A9</v>
      </c>
      <c r="B14671" t="s">
        <v>86</v>
      </c>
      <c r="C14671">
        <v>69865636</v>
      </c>
      <c r="D14671" t="s">
        <v>8</v>
      </c>
      <c r="E14671">
        <v>23</v>
      </c>
      <c r="F14671" t="s">
        <v>17425</v>
      </c>
      <c r="G14671">
        <v>0.10052346501499999</v>
      </c>
    </row>
    <row r="14672" spans="1:7" x14ac:dyDescent="0.2">
      <c r="A14672" t="str">
        <f t="shared" si="1230"/>
        <v>SLC39A9</v>
      </c>
      <c r="B14672" t="s">
        <v>86</v>
      </c>
      <c r="C14672">
        <v>69865466</v>
      </c>
      <c r="D14672" t="s">
        <v>3</v>
      </c>
      <c r="E14672">
        <v>24</v>
      </c>
      <c r="F14672" t="s">
        <v>17426</v>
      </c>
      <c r="G14672">
        <v>-6.6683561066499999E-3</v>
      </c>
    </row>
    <row r="14673" spans="1:7" x14ac:dyDescent="0.2">
      <c r="A14673" t="str">
        <f t="shared" si="1230"/>
        <v>SLC39A9</v>
      </c>
      <c r="B14673" t="s">
        <v>86</v>
      </c>
      <c r="C14673">
        <v>69865540</v>
      </c>
      <c r="D14673" t="s">
        <v>3</v>
      </c>
      <c r="E14673">
        <v>23</v>
      </c>
      <c r="F14673" t="s">
        <v>17427</v>
      </c>
      <c r="G14673">
        <v>0.28747650572799999</v>
      </c>
    </row>
    <row r="14674" spans="1:7" x14ac:dyDescent="0.2">
      <c r="A14674" t="str">
        <f t="shared" si="1230"/>
        <v>SLC39A9</v>
      </c>
      <c r="B14674" t="s">
        <v>86</v>
      </c>
      <c r="C14674">
        <v>69865448</v>
      </c>
      <c r="D14674" t="s">
        <v>8</v>
      </c>
      <c r="E14674">
        <v>23</v>
      </c>
      <c r="F14674" t="s">
        <v>17428</v>
      </c>
      <c r="G14674">
        <v>1.3932929169399999</v>
      </c>
    </row>
    <row r="14675" spans="1:7" x14ac:dyDescent="0.2">
      <c r="A14675" t="str">
        <f t="shared" si="1230"/>
        <v>SLC39A9</v>
      </c>
      <c r="B14675" t="s">
        <v>86</v>
      </c>
      <c r="C14675">
        <v>69865458</v>
      </c>
      <c r="D14675" t="s">
        <v>8</v>
      </c>
      <c r="E14675">
        <v>23</v>
      </c>
      <c r="F14675" t="s">
        <v>17429</v>
      </c>
      <c r="G14675">
        <v>0.96494160553599995</v>
      </c>
    </row>
    <row r="14676" spans="1:7" x14ac:dyDescent="0.2">
      <c r="A14676" t="str">
        <f t="shared" si="1230"/>
        <v>SLC39A9</v>
      </c>
      <c r="B14676" t="s">
        <v>86</v>
      </c>
      <c r="C14676">
        <v>69865464</v>
      </c>
      <c r="D14676" t="s">
        <v>8</v>
      </c>
      <c r="E14676">
        <v>23</v>
      </c>
      <c r="F14676" t="s">
        <v>17430</v>
      </c>
      <c r="G14676">
        <v>0.46237335516799999</v>
      </c>
    </row>
    <row r="14677" spans="1:7" x14ac:dyDescent="0.2">
      <c r="A14677" t="str">
        <f t="shared" si="1230"/>
        <v>SLC39A9</v>
      </c>
      <c r="B14677" t="s">
        <v>86</v>
      </c>
      <c r="C14677">
        <v>69865497</v>
      </c>
      <c r="D14677" t="s">
        <v>8</v>
      </c>
      <c r="E14677">
        <v>24</v>
      </c>
      <c r="F14677" t="s">
        <v>17431</v>
      </c>
      <c r="G14677">
        <v>7.9457172703100001E-2</v>
      </c>
    </row>
    <row r="14678" spans="1:7" x14ac:dyDescent="0.2">
      <c r="A14678" t="str">
        <f t="shared" si="1230"/>
        <v>SLC39A9</v>
      </c>
      <c r="B14678" t="s">
        <v>86</v>
      </c>
      <c r="C14678">
        <v>69865569</v>
      </c>
      <c r="D14678" t="s">
        <v>8</v>
      </c>
      <c r="E14678">
        <v>24</v>
      </c>
      <c r="F14678" t="s">
        <v>17432</v>
      </c>
      <c r="G14678">
        <v>0.14697222998199999</v>
      </c>
    </row>
    <row r="14679" spans="1:7" x14ac:dyDescent="0.2">
      <c r="A14679" t="str">
        <f t="shared" si="1230"/>
        <v>SLC39A9</v>
      </c>
      <c r="B14679" t="s">
        <v>86</v>
      </c>
      <c r="C14679">
        <v>69865454</v>
      </c>
      <c r="D14679" t="s">
        <v>3</v>
      </c>
      <c r="E14679">
        <v>24</v>
      </c>
      <c r="F14679" t="s">
        <v>17433</v>
      </c>
      <c r="G14679">
        <v>0.64176547752400004</v>
      </c>
    </row>
    <row r="14680" spans="1:7" x14ac:dyDescent="0.2">
      <c r="A14680" t="str">
        <f t="shared" si="1230"/>
        <v>SLC39A9</v>
      </c>
      <c r="B14680" t="s">
        <v>86</v>
      </c>
      <c r="C14680">
        <v>69865695</v>
      </c>
      <c r="D14680" t="s">
        <v>8</v>
      </c>
      <c r="E14680">
        <v>22</v>
      </c>
      <c r="F14680" t="s">
        <v>17434</v>
      </c>
      <c r="G14680">
        <v>0.291265464503</v>
      </c>
    </row>
    <row r="14681" spans="1:7" x14ac:dyDescent="0.2">
      <c r="A14681" t="str">
        <f t="shared" ref="A14681:A14704" si="1231">"SLC43A3"</f>
        <v>SLC43A3</v>
      </c>
      <c r="B14681" t="s">
        <v>291</v>
      </c>
      <c r="C14681">
        <v>57194164</v>
      </c>
      <c r="D14681" t="s">
        <v>8</v>
      </c>
      <c r="E14681">
        <v>26</v>
      </c>
      <c r="F14681" t="s">
        <v>17435</v>
      </c>
      <c r="G14681">
        <v>0.260644606281</v>
      </c>
    </row>
    <row r="14682" spans="1:7" x14ac:dyDescent="0.2">
      <c r="A14682" t="str">
        <f t="shared" si="1231"/>
        <v>SLC43A3</v>
      </c>
      <c r="B14682" t="s">
        <v>291</v>
      </c>
      <c r="C14682">
        <v>57194879</v>
      </c>
      <c r="D14682" t="s">
        <v>3</v>
      </c>
      <c r="E14682">
        <v>24</v>
      </c>
      <c r="F14682" t="s">
        <v>17436</v>
      </c>
      <c r="G14682">
        <v>-2.9293398694600001E-2</v>
      </c>
    </row>
    <row r="14683" spans="1:7" x14ac:dyDescent="0.2">
      <c r="A14683" t="str">
        <f t="shared" si="1231"/>
        <v>SLC43A3</v>
      </c>
      <c r="B14683" t="s">
        <v>291</v>
      </c>
      <c r="C14683">
        <v>57194837</v>
      </c>
      <c r="D14683" t="s">
        <v>3</v>
      </c>
      <c r="E14683">
        <v>23</v>
      </c>
      <c r="F14683" t="s">
        <v>17437</v>
      </c>
      <c r="G14683">
        <v>0.43007284570299997</v>
      </c>
    </row>
    <row r="14684" spans="1:7" x14ac:dyDescent="0.2">
      <c r="A14684" t="str">
        <f t="shared" si="1231"/>
        <v>SLC43A3</v>
      </c>
      <c r="B14684" t="s">
        <v>291</v>
      </c>
      <c r="C14684">
        <v>57194441</v>
      </c>
      <c r="D14684" t="s">
        <v>3</v>
      </c>
      <c r="E14684">
        <v>25</v>
      </c>
      <c r="F14684" t="s">
        <v>17438</v>
      </c>
      <c r="G14684">
        <v>5.1433724106299997E-2</v>
      </c>
    </row>
    <row r="14685" spans="1:7" x14ac:dyDescent="0.2">
      <c r="A14685" t="str">
        <f t="shared" si="1231"/>
        <v>SLC43A3</v>
      </c>
      <c r="B14685" t="s">
        <v>291</v>
      </c>
      <c r="C14685">
        <v>57194329</v>
      </c>
      <c r="D14685" t="s">
        <v>3</v>
      </c>
      <c r="E14685">
        <v>23</v>
      </c>
      <c r="F14685" t="s">
        <v>17439</v>
      </c>
      <c r="G14685">
        <v>0.28419449670500002</v>
      </c>
    </row>
    <row r="14686" spans="1:7" x14ac:dyDescent="0.2">
      <c r="A14686" t="str">
        <f t="shared" si="1231"/>
        <v>SLC43A3</v>
      </c>
      <c r="B14686" t="s">
        <v>291</v>
      </c>
      <c r="C14686">
        <v>57194429</v>
      </c>
      <c r="D14686" t="s">
        <v>3</v>
      </c>
      <c r="E14686">
        <v>24</v>
      </c>
      <c r="F14686" t="s">
        <v>17440</v>
      </c>
      <c r="G14686">
        <v>2.2266658583700001</v>
      </c>
    </row>
    <row r="14687" spans="1:7" x14ac:dyDescent="0.2">
      <c r="A14687" t="str">
        <f t="shared" si="1231"/>
        <v>SLC43A3</v>
      </c>
      <c r="B14687" t="s">
        <v>291</v>
      </c>
      <c r="C14687">
        <v>57194368</v>
      </c>
      <c r="D14687" t="s">
        <v>3</v>
      </c>
      <c r="E14687">
        <v>23</v>
      </c>
      <c r="F14687" t="s">
        <v>17441</v>
      </c>
      <c r="G14687">
        <v>6.5088977271400006E-2</v>
      </c>
    </row>
    <row r="14688" spans="1:7" x14ac:dyDescent="0.2">
      <c r="A14688" t="str">
        <f t="shared" si="1231"/>
        <v>SLC43A3</v>
      </c>
      <c r="B14688" t="s">
        <v>291</v>
      </c>
      <c r="C14688">
        <v>57194363</v>
      </c>
      <c r="D14688" t="s">
        <v>3</v>
      </c>
      <c r="E14688">
        <v>25</v>
      </c>
      <c r="F14688" t="s">
        <v>17442</v>
      </c>
      <c r="G14688">
        <v>2.38514429387E-2</v>
      </c>
    </row>
    <row r="14689" spans="1:7" x14ac:dyDescent="0.2">
      <c r="A14689" t="str">
        <f t="shared" si="1231"/>
        <v>SLC43A3</v>
      </c>
      <c r="B14689" t="s">
        <v>291</v>
      </c>
      <c r="C14689">
        <v>57194206</v>
      </c>
      <c r="D14689" t="s">
        <v>8</v>
      </c>
      <c r="E14689">
        <v>26</v>
      </c>
      <c r="F14689" t="s">
        <v>17443</v>
      </c>
      <c r="G14689">
        <v>6.9269169857199997E-2</v>
      </c>
    </row>
    <row r="14690" spans="1:7" x14ac:dyDescent="0.2">
      <c r="A14690" t="str">
        <f t="shared" si="1231"/>
        <v>SLC43A3</v>
      </c>
      <c r="B14690" t="s">
        <v>291</v>
      </c>
      <c r="C14690">
        <v>57194435</v>
      </c>
      <c r="D14690" t="s">
        <v>3</v>
      </c>
      <c r="E14690">
        <v>24</v>
      </c>
      <c r="F14690" t="s">
        <v>17444</v>
      </c>
      <c r="G14690">
        <v>0.34326129592900001</v>
      </c>
    </row>
    <row r="14691" spans="1:7" x14ac:dyDescent="0.2">
      <c r="A14691" t="str">
        <f t="shared" si="1231"/>
        <v>SLC43A3</v>
      </c>
      <c r="B14691" t="s">
        <v>291</v>
      </c>
      <c r="C14691">
        <v>57194249</v>
      </c>
      <c r="D14691" t="s">
        <v>8</v>
      </c>
      <c r="E14691">
        <v>25</v>
      </c>
      <c r="F14691" t="s">
        <v>17445</v>
      </c>
      <c r="G14691">
        <v>0.266200679607</v>
      </c>
    </row>
    <row r="14692" spans="1:7" x14ac:dyDescent="0.2">
      <c r="A14692" t="str">
        <f t="shared" si="1231"/>
        <v>SLC43A3</v>
      </c>
      <c r="B14692" t="s">
        <v>291</v>
      </c>
      <c r="C14692">
        <v>57194405</v>
      </c>
      <c r="D14692" t="s">
        <v>3</v>
      </c>
      <c r="E14692">
        <v>25</v>
      </c>
      <c r="F14692" t="s">
        <v>17446</v>
      </c>
      <c r="G14692">
        <v>0.27964375988200002</v>
      </c>
    </row>
    <row r="14693" spans="1:7" x14ac:dyDescent="0.2">
      <c r="A14693" t="str">
        <f t="shared" si="1231"/>
        <v>SLC43A3</v>
      </c>
      <c r="B14693" t="s">
        <v>291</v>
      </c>
      <c r="C14693">
        <v>57194361</v>
      </c>
      <c r="D14693" t="s">
        <v>8</v>
      </c>
      <c r="E14693">
        <v>21</v>
      </c>
      <c r="F14693" t="s">
        <v>17447</v>
      </c>
      <c r="G14693">
        <v>0.27362150277300001</v>
      </c>
    </row>
    <row r="14694" spans="1:7" x14ac:dyDescent="0.2">
      <c r="A14694" t="str">
        <f t="shared" si="1231"/>
        <v>SLC43A3</v>
      </c>
      <c r="B14694" t="s">
        <v>291</v>
      </c>
      <c r="C14694">
        <v>57194257</v>
      </c>
      <c r="D14694" t="s">
        <v>8</v>
      </c>
      <c r="E14694">
        <v>27</v>
      </c>
      <c r="F14694" t="s">
        <v>17448</v>
      </c>
      <c r="G14694">
        <v>-3.9254849600800001E-2</v>
      </c>
    </row>
    <row r="14695" spans="1:7" x14ac:dyDescent="0.2">
      <c r="A14695" t="str">
        <f t="shared" si="1231"/>
        <v>SLC43A3</v>
      </c>
      <c r="B14695" t="s">
        <v>291</v>
      </c>
      <c r="C14695">
        <v>57194123</v>
      </c>
      <c r="D14695" t="s">
        <v>3</v>
      </c>
      <c r="E14695">
        <v>26</v>
      </c>
      <c r="F14695" t="s">
        <v>17449</v>
      </c>
      <c r="G14695">
        <v>9.4495279699699994E-2</v>
      </c>
    </row>
    <row r="14696" spans="1:7" x14ac:dyDescent="0.2">
      <c r="A14696" t="str">
        <f t="shared" si="1231"/>
        <v>SLC43A3</v>
      </c>
      <c r="B14696" t="s">
        <v>291</v>
      </c>
      <c r="C14696">
        <v>57194148</v>
      </c>
      <c r="D14696" t="s">
        <v>3</v>
      </c>
      <c r="E14696">
        <v>25</v>
      </c>
      <c r="F14696" t="s">
        <v>17450</v>
      </c>
      <c r="G14696">
        <v>-9.7832118493299994E-2</v>
      </c>
    </row>
    <row r="14697" spans="1:7" x14ac:dyDescent="0.2">
      <c r="A14697" t="str">
        <f t="shared" si="1231"/>
        <v>SLC43A3</v>
      </c>
      <c r="B14697" t="s">
        <v>291</v>
      </c>
      <c r="C14697">
        <v>57194990</v>
      </c>
      <c r="D14697" t="s">
        <v>8</v>
      </c>
      <c r="E14697">
        <v>24</v>
      </c>
      <c r="F14697" t="s">
        <v>17451</v>
      </c>
      <c r="G14697">
        <v>-2.46098537104E-2</v>
      </c>
    </row>
    <row r="14698" spans="1:7" x14ac:dyDescent="0.2">
      <c r="A14698" t="str">
        <f t="shared" si="1231"/>
        <v>SLC43A3</v>
      </c>
      <c r="B14698" t="s">
        <v>291</v>
      </c>
      <c r="C14698">
        <v>57194198</v>
      </c>
      <c r="D14698" t="s">
        <v>3</v>
      </c>
      <c r="E14698">
        <v>26</v>
      </c>
      <c r="F14698" t="s">
        <v>17452</v>
      </c>
      <c r="G14698">
        <v>0.30105335670400002</v>
      </c>
    </row>
    <row r="14699" spans="1:7" x14ac:dyDescent="0.2">
      <c r="A14699" t="str">
        <f t="shared" si="1231"/>
        <v>SLC43A3</v>
      </c>
      <c r="B14699" t="s">
        <v>291</v>
      </c>
      <c r="C14699">
        <v>57194118</v>
      </c>
      <c r="D14699" t="s">
        <v>3</v>
      </c>
      <c r="E14699">
        <v>28</v>
      </c>
      <c r="F14699" t="s">
        <v>17453</v>
      </c>
      <c r="G14699">
        <v>-3.3217152628199999E-2</v>
      </c>
    </row>
    <row r="14700" spans="1:7" x14ac:dyDescent="0.2">
      <c r="A14700" t="str">
        <f t="shared" si="1231"/>
        <v>SLC43A3</v>
      </c>
      <c r="B14700" t="s">
        <v>291</v>
      </c>
      <c r="C14700">
        <v>57194300</v>
      </c>
      <c r="D14700" t="s">
        <v>3</v>
      </c>
      <c r="E14700">
        <v>24</v>
      </c>
      <c r="F14700" t="s">
        <v>17454</v>
      </c>
      <c r="G14700">
        <v>0.208183696626</v>
      </c>
    </row>
    <row r="14701" spans="1:7" x14ac:dyDescent="0.2">
      <c r="A14701" t="str">
        <f t="shared" si="1231"/>
        <v>SLC43A3</v>
      </c>
      <c r="B14701" t="s">
        <v>291</v>
      </c>
      <c r="C14701">
        <v>57194320</v>
      </c>
      <c r="D14701" t="s">
        <v>3</v>
      </c>
      <c r="E14701">
        <v>23</v>
      </c>
      <c r="F14701" t="s">
        <v>17455</v>
      </c>
      <c r="G14701">
        <v>0.30755285353</v>
      </c>
    </row>
    <row r="14702" spans="1:7" x14ac:dyDescent="0.2">
      <c r="A14702" t="str">
        <f t="shared" si="1231"/>
        <v>SLC43A3</v>
      </c>
      <c r="B14702" t="s">
        <v>291</v>
      </c>
      <c r="C14702">
        <v>57194933</v>
      </c>
      <c r="D14702" t="s">
        <v>8</v>
      </c>
      <c r="E14702">
        <v>24</v>
      </c>
      <c r="F14702" t="s">
        <v>17456</v>
      </c>
      <c r="G14702">
        <v>0.119039203429</v>
      </c>
    </row>
    <row r="14703" spans="1:7" x14ac:dyDescent="0.2">
      <c r="A14703" t="str">
        <f t="shared" si="1231"/>
        <v>SLC43A3</v>
      </c>
      <c r="B14703" t="s">
        <v>291</v>
      </c>
      <c r="C14703">
        <v>57194874</v>
      </c>
      <c r="D14703" t="s">
        <v>8</v>
      </c>
      <c r="E14703">
        <v>24</v>
      </c>
      <c r="F14703" t="s">
        <v>17457</v>
      </c>
      <c r="G14703">
        <v>0.142618175219</v>
      </c>
    </row>
    <row r="14704" spans="1:7" x14ac:dyDescent="0.2">
      <c r="A14704" t="str">
        <f t="shared" si="1231"/>
        <v>SLC43A3</v>
      </c>
      <c r="B14704" t="s">
        <v>291</v>
      </c>
      <c r="C14704">
        <v>57194243</v>
      </c>
      <c r="D14704" t="s">
        <v>3</v>
      </c>
      <c r="E14704">
        <v>24</v>
      </c>
      <c r="F14704" t="s">
        <v>17458</v>
      </c>
      <c r="G14704">
        <v>0.21298321790999999</v>
      </c>
    </row>
    <row r="14705" spans="1:7" x14ac:dyDescent="0.2">
      <c r="A14705" t="str">
        <f t="shared" ref="A14705:A14724" si="1232">"SLC4A11"</f>
        <v>SLC4A11</v>
      </c>
      <c r="B14705" t="s">
        <v>352</v>
      </c>
      <c r="C14705">
        <v>3219841</v>
      </c>
      <c r="D14705" t="s">
        <v>3</v>
      </c>
      <c r="E14705">
        <v>24</v>
      </c>
      <c r="F14705" t="s">
        <v>17459</v>
      </c>
      <c r="G14705">
        <v>0.58101836531399997</v>
      </c>
    </row>
    <row r="14706" spans="1:7" x14ac:dyDescent="0.2">
      <c r="A14706" t="str">
        <f t="shared" si="1232"/>
        <v>SLC4A11</v>
      </c>
      <c r="B14706" t="s">
        <v>352</v>
      </c>
      <c r="C14706">
        <v>3219850</v>
      </c>
      <c r="D14706" t="s">
        <v>8</v>
      </c>
      <c r="E14706">
        <v>23</v>
      </c>
      <c r="F14706" t="s">
        <v>17460</v>
      </c>
      <c r="G14706">
        <v>0.47415147174400002</v>
      </c>
    </row>
    <row r="14707" spans="1:7" x14ac:dyDescent="0.2">
      <c r="A14707" t="str">
        <f t="shared" si="1232"/>
        <v>SLC4A11</v>
      </c>
      <c r="B14707" t="s">
        <v>352</v>
      </c>
      <c r="C14707">
        <v>3219778</v>
      </c>
      <c r="D14707" t="s">
        <v>8</v>
      </c>
      <c r="E14707">
        <v>24</v>
      </c>
      <c r="F14707" t="s">
        <v>17461</v>
      </c>
      <c r="G14707">
        <v>-4.74121121698E-2</v>
      </c>
    </row>
    <row r="14708" spans="1:7" x14ac:dyDescent="0.2">
      <c r="A14708" t="str">
        <f t="shared" si="1232"/>
        <v>SLC4A11</v>
      </c>
      <c r="B14708" t="s">
        <v>352</v>
      </c>
      <c r="C14708">
        <v>3219769</v>
      </c>
      <c r="D14708" t="s">
        <v>8</v>
      </c>
      <c r="E14708">
        <v>24</v>
      </c>
      <c r="F14708" t="s">
        <v>17462</v>
      </c>
      <c r="G14708">
        <v>0.737069804582</v>
      </c>
    </row>
    <row r="14709" spans="1:7" x14ac:dyDescent="0.2">
      <c r="A14709" t="str">
        <f t="shared" si="1232"/>
        <v>SLC4A11</v>
      </c>
      <c r="B14709" t="s">
        <v>352</v>
      </c>
      <c r="C14709">
        <v>3219690</v>
      </c>
      <c r="D14709" t="s">
        <v>8</v>
      </c>
      <c r="E14709">
        <v>24</v>
      </c>
      <c r="F14709" t="s">
        <v>17463</v>
      </c>
      <c r="G14709">
        <v>1.2714309371200001</v>
      </c>
    </row>
    <row r="14710" spans="1:7" x14ac:dyDescent="0.2">
      <c r="A14710" t="str">
        <f t="shared" si="1232"/>
        <v>SLC4A11</v>
      </c>
      <c r="B14710" t="s">
        <v>352</v>
      </c>
      <c r="C14710">
        <v>3219668</v>
      </c>
      <c r="D14710" t="s">
        <v>8</v>
      </c>
      <c r="E14710">
        <v>23</v>
      </c>
      <c r="F14710" t="s">
        <v>17464</v>
      </c>
      <c r="G14710">
        <v>0.60662154805299995</v>
      </c>
    </row>
    <row r="14711" spans="1:7" x14ac:dyDescent="0.2">
      <c r="A14711" t="str">
        <f t="shared" si="1232"/>
        <v>SLC4A11</v>
      </c>
      <c r="B14711" t="s">
        <v>352</v>
      </c>
      <c r="C14711">
        <v>3218715</v>
      </c>
      <c r="D14711" t="s">
        <v>8</v>
      </c>
      <c r="E14711">
        <v>23</v>
      </c>
      <c r="F14711" t="s">
        <v>17465</v>
      </c>
      <c r="G14711">
        <v>0.39282264294300001</v>
      </c>
    </row>
    <row r="14712" spans="1:7" x14ac:dyDescent="0.2">
      <c r="A14712" t="str">
        <f t="shared" si="1232"/>
        <v>SLC4A11</v>
      </c>
      <c r="B14712" t="s">
        <v>352</v>
      </c>
      <c r="C14712">
        <v>3218596</v>
      </c>
      <c r="D14712" t="s">
        <v>8</v>
      </c>
      <c r="E14712">
        <v>23</v>
      </c>
      <c r="F14712" t="s">
        <v>17466</v>
      </c>
      <c r="G14712">
        <v>0.25387874327400001</v>
      </c>
    </row>
    <row r="14713" spans="1:7" x14ac:dyDescent="0.2">
      <c r="A14713" t="str">
        <f t="shared" si="1232"/>
        <v>SLC4A11</v>
      </c>
      <c r="B14713" t="s">
        <v>352</v>
      </c>
      <c r="C14713">
        <v>3219804</v>
      </c>
      <c r="D14713" t="s">
        <v>3</v>
      </c>
      <c r="E14713">
        <v>23</v>
      </c>
      <c r="F14713" t="s">
        <v>17467</v>
      </c>
      <c r="G14713">
        <v>0.69476647264699998</v>
      </c>
    </row>
    <row r="14714" spans="1:7" x14ac:dyDescent="0.2">
      <c r="A14714" t="str">
        <f t="shared" si="1232"/>
        <v>SLC4A11</v>
      </c>
      <c r="B14714" t="s">
        <v>352</v>
      </c>
      <c r="C14714">
        <v>3218778</v>
      </c>
      <c r="D14714" t="s">
        <v>3</v>
      </c>
      <c r="E14714">
        <v>24</v>
      </c>
      <c r="F14714" t="s">
        <v>17468</v>
      </c>
      <c r="G14714">
        <v>-9.9364872702700002E-2</v>
      </c>
    </row>
    <row r="14715" spans="1:7" x14ac:dyDescent="0.2">
      <c r="A14715" t="str">
        <f t="shared" si="1232"/>
        <v>SLC4A11</v>
      </c>
      <c r="B14715" t="s">
        <v>352</v>
      </c>
      <c r="C14715">
        <v>3219589</v>
      </c>
      <c r="D14715" t="s">
        <v>3</v>
      </c>
      <c r="E14715">
        <v>24</v>
      </c>
      <c r="F14715" t="s">
        <v>17469</v>
      </c>
      <c r="G14715">
        <v>0.375823204094</v>
      </c>
    </row>
    <row r="14716" spans="1:7" x14ac:dyDescent="0.2">
      <c r="A14716" t="str">
        <f t="shared" si="1232"/>
        <v>SLC4A11</v>
      </c>
      <c r="B14716" t="s">
        <v>352</v>
      </c>
      <c r="C14716">
        <v>3219582</v>
      </c>
      <c r="D14716" t="s">
        <v>3</v>
      </c>
      <c r="E14716">
        <v>24</v>
      </c>
      <c r="F14716" t="s">
        <v>17470</v>
      </c>
      <c r="G14716">
        <v>0.99149925830100005</v>
      </c>
    </row>
    <row r="14717" spans="1:7" x14ac:dyDescent="0.2">
      <c r="A14717" t="str">
        <f t="shared" si="1232"/>
        <v>SLC4A11</v>
      </c>
      <c r="B14717" t="s">
        <v>352</v>
      </c>
      <c r="C14717">
        <v>3218804</v>
      </c>
      <c r="D14717" t="s">
        <v>3</v>
      </c>
      <c r="E14717">
        <v>23</v>
      </c>
      <c r="F14717" t="s">
        <v>17471</v>
      </c>
      <c r="G14717">
        <v>0.29148938384900003</v>
      </c>
    </row>
    <row r="14718" spans="1:7" x14ac:dyDescent="0.2">
      <c r="A14718" t="str">
        <f t="shared" si="1232"/>
        <v>SLC4A11</v>
      </c>
      <c r="B14718" t="s">
        <v>352</v>
      </c>
      <c r="C14718">
        <v>3218743</v>
      </c>
      <c r="D14718" t="s">
        <v>3</v>
      </c>
      <c r="E14718">
        <v>23</v>
      </c>
      <c r="F14718" t="s">
        <v>17472</v>
      </c>
      <c r="G14718">
        <v>0.42877330641900002</v>
      </c>
    </row>
    <row r="14719" spans="1:7" x14ac:dyDescent="0.2">
      <c r="A14719" t="str">
        <f t="shared" si="1232"/>
        <v>SLC4A11</v>
      </c>
      <c r="B14719" t="s">
        <v>352</v>
      </c>
      <c r="C14719">
        <v>3218730</v>
      </c>
      <c r="D14719" t="s">
        <v>3</v>
      </c>
      <c r="E14719">
        <v>24</v>
      </c>
      <c r="F14719" t="s">
        <v>17473</v>
      </c>
      <c r="G14719">
        <v>0.59314543378600004</v>
      </c>
    </row>
    <row r="14720" spans="1:7" x14ac:dyDescent="0.2">
      <c r="A14720" t="str">
        <f t="shared" si="1232"/>
        <v>SLC4A11</v>
      </c>
      <c r="B14720" t="s">
        <v>352</v>
      </c>
      <c r="C14720">
        <v>3218683</v>
      </c>
      <c r="D14720" t="s">
        <v>3</v>
      </c>
      <c r="E14720">
        <v>24</v>
      </c>
      <c r="F14720" t="s">
        <v>17474</v>
      </c>
      <c r="G14720">
        <v>-0.219543455379</v>
      </c>
    </row>
    <row r="14721" spans="1:7" x14ac:dyDescent="0.2">
      <c r="A14721" t="str">
        <f t="shared" si="1232"/>
        <v>SLC4A11</v>
      </c>
      <c r="B14721" t="s">
        <v>352</v>
      </c>
      <c r="C14721">
        <v>3218638</v>
      </c>
      <c r="D14721" t="s">
        <v>3</v>
      </c>
      <c r="E14721">
        <v>24</v>
      </c>
      <c r="F14721" t="s">
        <v>17475</v>
      </c>
      <c r="G14721">
        <v>0.14204942314800001</v>
      </c>
    </row>
    <row r="14722" spans="1:7" x14ac:dyDescent="0.2">
      <c r="A14722" t="str">
        <f t="shared" si="1232"/>
        <v>SLC4A11</v>
      </c>
      <c r="B14722" t="s">
        <v>352</v>
      </c>
      <c r="C14722">
        <v>3218629</v>
      </c>
      <c r="D14722" t="s">
        <v>3</v>
      </c>
      <c r="E14722">
        <v>24</v>
      </c>
      <c r="F14722" t="s">
        <v>17476</v>
      </c>
      <c r="G14722">
        <v>-0.174380501454</v>
      </c>
    </row>
    <row r="14723" spans="1:7" x14ac:dyDescent="0.2">
      <c r="A14723" t="str">
        <f t="shared" si="1232"/>
        <v>SLC4A11</v>
      </c>
      <c r="B14723" t="s">
        <v>352</v>
      </c>
      <c r="C14723">
        <v>3218621</v>
      </c>
      <c r="D14723" t="s">
        <v>3</v>
      </c>
      <c r="E14723">
        <v>24</v>
      </c>
      <c r="F14723" t="s">
        <v>17477</v>
      </c>
      <c r="G14723">
        <v>-7.2156410511300006E-2</v>
      </c>
    </row>
    <row r="14724" spans="1:7" x14ac:dyDescent="0.2">
      <c r="A14724" t="str">
        <f t="shared" si="1232"/>
        <v>SLC4A11</v>
      </c>
      <c r="B14724" t="s">
        <v>352</v>
      </c>
      <c r="C14724">
        <v>3219721</v>
      </c>
      <c r="D14724" t="s">
        <v>3</v>
      </c>
      <c r="E14724">
        <v>24</v>
      </c>
      <c r="F14724" t="s">
        <v>17478</v>
      </c>
      <c r="G14724">
        <v>0.56222438119100004</v>
      </c>
    </row>
    <row r="14725" spans="1:7" x14ac:dyDescent="0.2">
      <c r="A14725" t="str">
        <f t="shared" ref="A14725:A14734" si="1233">"SLC4A7"</f>
        <v>SLC4A7</v>
      </c>
      <c r="B14725" t="s">
        <v>114</v>
      </c>
      <c r="C14725">
        <v>27525846</v>
      </c>
      <c r="D14725" t="s">
        <v>8</v>
      </c>
      <c r="E14725">
        <v>24</v>
      </c>
      <c r="F14725" t="s">
        <v>17479</v>
      </c>
      <c r="G14725">
        <v>1.1376971413100001</v>
      </c>
    </row>
    <row r="14726" spans="1:7" x14ac:dyDescent="0.2">
      <c r="A14726" t="str">
        <f t="shared" si="1233"/>
        <v>SLC4A7</v>
      </c>
      <c r="B14726" t="s">
        <v>114</v>
      </c>
      <c r="C14726">
        <v>27525827</v>
      </c>
      <c r="D14726" t="s">
        <v>8</v>
      </c>
      <c r="E14726">
        <v>23</v>
      </c>
      <c r="F14726" t="s">
        <v>17480</v>
      </c>
      <c r="G14726">
        <v>0.98446995242199997</v>
      </c>
    </row>
    <row r="14727" spans="1:7" x14ac:dyDescent="0.2">
      <c r="A14727" t="str">
        <f t="shared" si="1233"/>
        <v>SLC4A7</v>
      </c>
      <c r="B14727" t="s">
        <v>114</v>
      </c>
      <c r="C14727">
        <v>27525822</v>
      </c>
      <c r="D14727" t="s">
        <v>8</v>
      </c>
      <c r="E14727">
        <v>24</v>
      </c>
      <c r="F14727" t="s">
        <v>17481</v>
      </c>
      <c r="G14727">
        <v>0.135431469212</v>
      </c>
    </row>
    <row r="14728" spans="1:7" x14ac:dyDescent="0.2">
      <c r="A14728" t="str">
        <f t="shared" si="1233"/>
        <v>SLC4A7</v>
      </c>
      <c r="B14728" t="s">
        <v>114</v>
      </c>
      <c r="C14728">
        <v>27525622</v>
      </c>
      <c r="D14728" t="s">
        <v>8</v>
      </c>
      <c r="E14728">
        <v>24</v>
      </c>
      <c r="F14728" t="s">
        <v>17482</v>
      </c>
      <c r="G14728">
        <v>0.21092777258299999</v>
      </c>
    </row>
    <row r="14729" spans="1:7" x14ac:dyDescent="0.2">
      <c r="A14729" t="str">
        <f t="shared" si="1233"/>
        <v>SLC4A7</v>
      </c>
      <c r="B14729" t="s">
        <v>114</v>
      </c>
      <c r="C14729">
        <v>27525705</v>
      </c>
      <c r="D14729" t="s">
        <v>3</v>
      </c>
      <c r="E14729">
        <v>22</v>
      </c>
      <c r="F14729" t="s">
        <v>17483</v>
      </c>
      <c r="G14729">
        <v>8.2092881960400006E-3</v>
      </c>
    </row>
    <row r="14730" spans="1:7" x14ac:dyDescent="0.2">
      <c r="A14730" t="str">
        <f t="shared" si="1233"/>
        <v>SLC4A7</v>
      </c>
      <c r="B14730" t="s">
        <v>114</v>
      </c>
      <c r="C14730">
        <v>27525583</v>
      </c>
      <c r="D14730" t="s">
        <v>8</v>
      </c>
      <c r="E14730">
        <v>24</v>
      </c>
      <c r="F14730" t="s">
        <v>17484</v>
      </c>
      <c r="G14730">
        <v>0.87783290627199995</v>
      </c>
    </row>
    <row r="14731" spans="1:7" x14ac:dyDescent="0.2">
      <c r="A14731" t="str">
        <f t="shared" si="1233"/>
        <v>SLC4A7</v>
      </c>
      <c r="B14731" t="s">
        <v>114</v>
      </c>
      <c r="C14731">
        <v>27525572</v>
      </c>
      <c r="D14731" t="s">
        <v>8</v>
      </c>
      <c r="E14731">
        <v>24</v>
      </c>
      <c r="F14731" t="s">
        <v>17485</v>
      </c>
      <c r="G14731">
        <v>0.82183684733999995</v>
      </c>
    </row>
    <row r="14732" spans="1:7" x14ac:dyDescent="0.2">
      <c r="A14732" t="str">
        <f t="shared" si="1233"/>
        <v>SLC4A7</v>
      </c>
      <c r="B14732" t="s">
        <v>114</v>
      </c>
      <c r="C14732">
        <v>27525632</v>
      </c>
      <c r="D14732" t="s">
        <v>3</v>
      </c>
      <c r="E14732">
        <v>24</v>
      </c>
      <c r="F14732" t="s">
        <v>17486</v>
      </c>
      <c r="G14732">
        <v>0.69583926476900004</v>
      </c>
    </row>
    <row r="14733" spans="1:7" x14ac:dyDescent="0.2">
      <c r="A14733" t="str">
        <f t="shared" si="1233"/>
        <v>SLC4A7</v>
      </c>
      <c r="B14733" t="s">
        <v>114</v>
      </c>
      <c r="C14733">
        <v>27525619</v>
      </c>
      <c r="D14733" t="s">
        <v>3</v>
      </c>
      <c r="E14733">
        <v>24</v>
      </c>
      <c r="F14733" t="s">
        <v>17487</v>
      </c>
      <c r="G14733">
        <v>2.88474920174E-2</v>
      </c>
    </row>
    <row r="14734" spans="1:7" x14ac:dyDescent="0.2">
      <c r="A14734" t="str">
        <f t="shared" si="1233"/>
        <v>SLC4A7</v>
      </c>
      <c r="B14734" t="s">
        <v>114</v>
      </c>
      <c r="C14734">
        <v>27525600</v>
      </c>
      <c r="D14734" t="s">
        <v>8</v>
      </c>
      <c r="E14734">
        <v>24</v>
      </c>
      <c r="F14734" t="s">
        <v>17488</v>
      </c>
      <c r="G14734">
        <v>-0.10809628580400001</v>
      </c>
    </row>
    <row r="14735" spans="1:7" x14ac:dyDescent="0.2">
      <c r="A14735" t="str">
        <f t="shared" ref="A14735:A14744" si="1234">"SLC6A6"</f>
        <v>SLC6A6</v>
      </c>
      <c r="B14735" t="s">
        <v>114</v>
      </c>
      <c r="C14735">
        <v>14444365</v>
      </c>
      <c r="D14735" t="s">
        <v>8</v>
      </c>
      <c r="E14735">
        <v>24</v>
      </c>
      <c r="F14735" t="s">
        <v>17489</v>
      </c>
      <c r="G14735">
        <v>0.86346575589399999</v>
      </c>
    </row>
    <row r="14736" spans="1:7" x14ac:dyDescent="0.2">
      <c r="A14736" t="str">
        <f t="shared" si="1234"/>
        <v>SLC6A6</v>
      </c>
      <c r="B14736" t="s">
        <v>114</v>
      </c>
      <c r="C14736">
        <v>14444262</v>
      </c>
      <c r="D14736" t="s">
        <v>8</v>
      </c>
      <c r="E14736">
        <v>24</v>
      </c>
      <c r="F14736" t="s">
        <v>17490</v>
      </c>
      <c r="G14736">
        <v>-3.5406665246299998E-2</v>
      </c>
    </row>
    <row r="14737" spans="1:7" x14ac:dyDescent="0.2">
      <c r="A14737" t="str">
        <f t="shared" si="1234"/>
        <v>SLC6A6</v>
      </c>
      <c r="B14737" t="s">
        <v>114</v>
      </c>
      <c r="C14737">
        <v>14444096</v>
      </c>
      <c r="D14737" t="s">
        <v>8</v>
      </c>
      <c r="E14737">
        <v>24</v>
      </c>
      <c r="F14737" t="s">
        <v>17491</v>
      </c>
      <c r="G14737">
        <v>0.154172961592</v>
      </c>
    </row>
    <row r="14738" spans="1:7" x14ac:dyDescent="0.2">
      <c r="A14738" t="str">
        <f t="shared" si="1234"/>
        <v>SLC6A6</v>
      </c>
      <c r="B14738" t="s">
        <v>114</v>
      </c>
      <c r="C14738">
        <v>14444351</v>
      </c>
      <c r="D14738" t="s">
        <v>3</v>
      </c>
      <c r="E14738">
        <v>24</v>
      </c>
      <c r="F14738" t="s">
        <v>17492</v>
      </c>
      <c r="G14738">
        <v>0.77182087563000001</v>
      </c>
    </row>
    <row r="14739" spans="1:7" x14ac:dyDescent="0.2">
      <c r="A14739" t="str">
        <f t="shared" si="1234"/>
        <v>SLC6A6</v>
      </c>
      <c r="B14739" t="s">
        <v>114</v>
      </c>
      <c r="C14739">
        <v>14444143</v>
      </c>
      <c r="D14739" t="s">
        <v>8</v>
      </c>
      <c r="E14739">
        <v>23</v>
      </c>
      <c r="F14739" t="s">
        <v>17493</v>
      </c>
      <c r="G14739">
        <v>0.91176018295399996</v>
      </c>
    </row>
    <row r="14740" spans="1:7" x14ac:dyDescent="0.2">
      <c r="A14740" t="str">
        <f t="shared" si="1234"/>
        <v>SLC6A6</v>
      </c>
      <c r="B14740" t="s">
        <v>114</v>
      </c>
      <c r="C14740">
        <v>14444255</v>
      </c>
      <c r="D14740" t="s">
        <v>3</v>
      </c>
      <c r="E14740">
        <v>22</v>
      </c>
      <c r="F14740" t="s">
        <v>17494</v>
      </c>
      <c r="G14740">
        <v>0.89973619944200001</v>
      </c>
    </row>
    <row r="14741" spans="1:7" x14ac:dyDescent="0.2">
      <c r="A14741" t="str">
        <f t="shared" si="1234"/>
        <v>SLC6A6</v>
      </c>
      <c r="B14741" t="s">
        <v>114</v>
      </c>
      <c r="C14741">
        <v>14444197</v>
      </c>
      <c r="D14741" t="s">
        <v>3</v>
      </c>
      <c r="E14741">
        <v>24</v>
      </c>
      <c r="F14741" t="s">
        <v>17495</v>
      </c>
      <c r="G14741">
        <v>0.49884317388299998</v>
      </c>
    </row>
    <row r="14742" spans="1:7" x14ac:dyDescent="0.2">
      <c r="A14742" t="str">
        <f t="shared" si="1234"/>
        <v>SLC6A6</v>
      </c>
      <c r="B14742" t="s">
        <v>114</v>
      </c>
      <c r="C14742">
        <v>14444190</v>
      </c>
      <c r="D14742" t="s">
        <v>3</v>
      </c>
      <c r="E14742">
        <v>24</v>
      </c>
      <c r="F14742" t="s">
        <v>17496</v>
      </c>
      <c r="G14742">
        <v>0.34158153904999999</v>
      </c>
    </row>
    <row r="14743" spans="1:7" x14ac:dyDescent="0.2">
      <c r="A14743" t="str">
        <f t="shared" si="1234"/>
        <v>SLC6A6</v>
      </c>
      <c r="B14743" t="s">
        <v>114</v>
      </c>
      <c r="C14743">
        <v>14444184</v>
      </c>
      <c r="D14743" t="s">
        <v>3</v>
      </c>
      <c r="E14743">
        <v>24</v>
      </c>
      <c r="F14743" t="s">
        <v>17497</v>
      </c>
      <c r="G14743">
        <v>1.1885036175999999</v>
      </c>
    </row>
    <row r="14744" spans="1:7" x14ac:dyDescent="0.2">
      <c r="A14744" t="str">
        <f t="shared" si="1234"/>
        <v>SLC6A6</v>
      </c>
      <c r="B14744" t="s">
        <v>114</v>
      </c>
      <c r="C14744">
        <v>14444346</v>
      </c>
      <c r="D14744" t="s">
        <v>3</v>
      </c>
      <c r="E14744">
        <v>23</v>
      </c>
      <c r="F14744" t="s">
        <v>17498</v>
      </c>
      <c r="G14744">
        <v>0.472164222021</v>
      </c>
    </row>
    <row r="14745" spans="1:7" x14ac:dyDescent="0.2">
      <c r="A14745" t="str">
        <f t="shared" ref="A14745:A14754" si="1235">"SLC7A1"</f>
        <v>SLC7A1</v>
      </c>
      <c r="B14745" t="s">
        <v>413</v>
      </c>
      <c r="C14745">
        <v>30169830</v>
      </c>
      <c r="D14745" t="s">
        <v>8</v>
      </c>
      <c r="E14745">
        <v>23</v>
      </c>
      <c r="F14745" t="s">
        <v>17499</v>
      </c>
      <c r="G14745">
        <v>-4.63446515736E-3</v>
      </c>
    </row>
    <row r="14746" spans="1:7" x14ac:dyDescent="0.2">
      <c r="A14746" t="str">
        <f t="shared" si="1235"/>
        <v>SLC7A1</v>
      </c>
      <c r="B14746" t="s">
        <v>413</v>
      </c>
      <c r="C14746">
        <v>30169792</v>
      </c>
      <c r="D14746" t="s">
        <v>8</v>
      </c>
      <c r="E14746">
        <v>24</v>
      </c>
      <c r="F14746" t="s">
        <v>17500</v>
      </c>
      <c r="G14746">
        <v>0.50503928045500002</v>
      </c>
    </row>
    <row r="14747" spans="1:7" x14ac:dyDescent="0.2">
      <c r="A14747" t="str">
        <f t="shared" si="1235"/>
        <v>SLC7A1</v>
      </c>
      <c r="B14747" t="s">
        <v>413</v>
      </c>
      <c r="C14747">
        <v>30169707</v>
      </c>
      <c r="D14747" t="s">
        <v>8</v>
      </c>
      <c r="E14747">
        <v>24</v>
      </c>
      <c r="F14747" t="s">
        <v>17501</v>
      </c>
      <c r="G14747">
        <v>2.8146666044099999E-2</v>
      </c>
    </row>
    <row r="14748" spans="1:7" x14ac:dyDescent="0.2">
      <c r="A14748" t="str">
        <f t="shared" si="1235"/>
        <v>SLC7A1</v>
      </c>
      <c r="B14748" t="s">
        <v>413</v>
      </c>
      <c r="C14748">
        <v>30169648</v>
      </c>
      <c r="D14748" t="s">
        <v>8</v>
      </c>
      <c r="E14748">
        <v>23</v>
      </c>
      <c r="F14748" t="s">
        <v>17502</v>
      </c>
      <c r="G14748">
        <v>0.42985193990699999</v>
      </c>
    </row>
    <row r="14749" spans="1:7" x14ac:dyDescent="0.2">
      <c r="A14749" t="str">
        <f t="shared" si="1235"/>
        <v>SLC7A1</v>
      </c>
      <c r="B14749" t="s">
        <v>413</v>
      </c>
      <c r="C14749">
        <v>30169631</v>
      </c>
      <c r="D14749" t="s">
        <v>8</v>
      </c>
      <c r="E14749">
        <v>24</v>
      </c>
      <c r="F14749" t="s">
        <v>17503</v>
      </c>
      <c r="G14749" s="1">
        <v>-4.5026562228899998E-5</v>
      </c>
    </row>
    <row r="14750" spans="1:7" x14ac:dyDescent="0.2">
      <c r="A14750" t="str">
        <f t="shared" si="1235"/>
        <v>SLC7A1</v>
      </c>
      <c r="B14750" t="s">
        <v>413</v>
      </c>
      <c r="C14750">
        <v>30169603</v>
      </c>
      <c r="D14750" t="s">
        <v>8</v>
      </c>
      <c r="E14750">
        <v>24</v>
      </c>
      <c r="F14750" t="s">
        <v>17504</v>
      </c>
      <c r="G14750">
        <v>1.2108138585299999</v>
      </c>
    </row>
    <row r="14751" spans="1:7" x14ac:dyDescent="0.2">
      <c r="A14751" t="str">
        <f t="shared" si="1235"/>
        <v>SLC7A1</v>
      </c>
      <c r="B14751" t="s">
        <v>413</v>
      </c>
      <c r="C14751">
        <v>30169565</v>
      </c>
      <c r="D14751" t="s">
        <v>8</v>
      </c>
      <c r="E14751">
        <v>23</v>
      </c>
      <c r="F14751" t="s">
        <v>17505</v>
      </c>
      <c r="G14751">
        <v>1.28414686101</v>
      </c>
    </row>
    <row r="14752" spans="1:7" x14ac:dyDescent="0.2">
      <c r="A14752" t="str">
        <f t="shared" si="1235"/>
        <v>SLC7A1</v>
      </c>
      <c r="B14752" t="s">
        <v>413</v>
      </c>
      <c r="C14752">
        <v>30169559</v>
      </c>
      <c r="D14752" t="s">
        <v>8</v>
      </c>
      <c r="E14752">
        <v>24</v>
      </c>
      <c r="F14752" t="s">
        <v>17506</v>
      </c>
      <c r="G14752">
        <v>0.280012247326</v>
      </c>
    </row>
    <row r="14753" spans="1:7" x14ac:dyDescent="0.2">
      <c r="A14753" t="str">
        <f t="shared" si="1235"/>
        <v>SLC7A1</v>
      </c>
      <c r="B14753" t="s">
        <v>413</v>
      </c>
      <c r="C14753">
        <v>30169525</v>
      </c>
      <c r="D14753" t="s">
        <v>3</v>
      </c>
      <c r="E14753">
        <v>23</v>
      </c>
      <c r="F14753" t="s">
        <v>17507</v>
      </c>
      <c r="G14753">
        <v>0.20140024044800001</v>
      </c>
    </row>
    <row r="14754" spans="1:7" x14ac:dyDescent="0.2">
      <c r="A14754" t="str">
        <f t="shared" si="1235"/>
        <v>SLC7A1</v>
      </c>
      <c r="B14754" t="s">
        <v>413</v>
      </c>
      <c r="C14754">
        <v>30169551</v>
      </c>
      <c r="D14754" t="s">
        <v>3</v>
      </c>
      <c r="E14754">
        <v>24</v>
      </c>
      <c r="F14754" t="s">
        <v>17508</v>
      </c>
      <c r="G14754">
        <v>0.21170278941699999</v>
      </c>
    </row>
    <row r="14755" spans="1:7" x14ac:dyDescent="0.2">
      <c r="A14755" t="str">
        <f t="shared" ref="A14755:A14764" si="1236">"SLC7A6OS"</f>
        <v>SLC7A6OS</v>
      </c>
      <c r="B14755" t="s">
        <v>273</v>
      </c>
      <c r="C14755">
        <v>68344615</v>
      </c>
      <c r="D14755" t="s">
        <v>3</v>
      </c>
      <c r="E14755">
        <v>23</v>
      </c>
      <c r="F14755" t="s">
        <v>17509</v>
      </c>
      <c r="G14755">
        <v>6.3699954755300006E-2</v>
      </c>
    </row>
    <row r="14756" spans="1:7" x14ac:dyDescent="0.2">
      <c r="A14756" t="str">
        <f t="shared" si="1236"/>
        <v>SLC7A6OS</v>
      </c>
      <c r="B14756" t="s">
        <v>273</v>
      </c>
      <c r="C14756">
        <v>68344736</v>
      </c>
      <c r="D14756" t="s">
        <v>3</v>
      </c>
      <c r="E14756">
        <v>22</v>
      </c>
      <c r="F14756" t="s">
        <v>17510</v>
      </c>
      <c r="G14756">
        <v>0.15361303665100001</v>
      </c>
    </row>
    <row r="14757" spans="1:7" x14ac:dyDescent="0.2">
      <c r="A14757" t="str">
        <f t="shared" si="1236"/>
        <v>SLC7A6OS</v>
      </c>
      <c r="B14757" t="s">
        <v>273</v>
      </c>
      <c r="C14757">
        <v>68344777</v>
      </c>
      <c r="D14757" t="s">
        <v>3</v>
      </c>
      <c r="E14757">
        <v>24</v>
      </c>
      <c r="F14757" t="s">
        <v>17511</v>
      </c>
      <c r="G14757">
        <v>0.53253890175499996</v>
      </c>
    </row>
    <row r="14758" spans="1:7" x14ac:dyDescent="0.2">
      <c r="A14758" t="str">
        <f t="shared" si="1236"/>
        <v>SLC7A6OS</v>
      </c>
      <c r="B14758" t="s">
        <v>273</v>
      </c>
      <c r="C14758">
        <v>68344572</v>
      </c>
      <c r="D14758" t="s">
        <v>8</v>
      </c>
      <c r="E14758">
        <v>24</v>
      </c>
      <c r="F14758" t="s">
        <v>17512</v>
      </c>
      <c r="G14758">
        <v>6.3258734427400001E-2</v>
      </c>
    </row>
    <row r="14759" spans="1:7" x14ac:dyDescent="0.2">
      <c r="A14759" t="str">
        <f t="shared" si="1236"/>
        <v>SLC7A6OS</v>
      </c>
      <c r="B14759" t="s">
        <v>273</v>
      </c>
      <c r="C14759">
        <v>68344590</v>
      </c>
      <c r="D14759" t="s">
        <v>8</v>
      </c>
      <c r="E14759">
        <v>24</v>
      </c>
      <c r="F14759" t="s">
        <v>17513</v>
      </c>
      <c r="G14759">
        <v>0.52503045344499999</v>
      </c>
    </row>
    <row r="14760" spans="1:7" x14ac:dyDescent="0.2">
      <c r="A14760" t="str">
        <f t="shared" si="1236"/>
        <v>SLC7A6OS</v>
      </c>
      <c r="B14760" t="s">
        <v>273</v>
      </c>
      <c r="C14760">
        <v>68344739</v>
      </c>
      <c r="D14760" t="s">
        <v>8</v>
      </c>
      <c r="E14760">
        <v>24</v>
      </c>
      <c r="F14760" t="s">
        <v>17514</v>
      </c>
      <c r="G14760">
        <v>0.39767429376899999</v>
      </c>
    </row>
    <row r="14761" spans="1:7" x14ac:dyDescent="0.2">
      <c r="A14761" t="str">
        <f t="shared" si="1236"/>
        <v>SLC7A6OS</v>
      </c>
      <c r="B14761" t="s">
        <v>273</v>
      </c>
      <c r="C14761">
        <v>68344774</v>
      </c>
      <c r="D14761" t="s">
        <v>8</v>
      </c>
      <c r="E14761">
        <v>23</v>
      </c>
      <c r="F14761" t="s">
        <v>17515</v>
      </c>
      <c r="G14761">
        <v>1.9424306447999999</v>
      </c>
    </row>
    <row r="14762" spans="1:7" x14ac:dyDescent="0.2">
      <c r="A14762" t="str">
        <f t="shared" si="1236"/>
        <v>SLC7A6OS</v>
      </c>
      <c r="B14762" t="s">
        <v>273</v>
      </c>
      <c r="C14762">
        <v>68344872</v>
      </c>
      <c r="D14762" t="s">
        <v>8</v>
      </c>
      <c r="E14762">
        <v>24</v>
      </c>
      <c r="F14762" t="s">
        <v>17516</v>
      </c>
      <c r="G14762">
        <v>0.159458120368</v>
      </c>
    </row>
    <row r="14763" spans="1:7" x14ac:dyDescent="0.2">
      <c r="A14763" t="str">
        <f t="shared" si="1236"/>
        <v>SLC7A6OS</v>
      </c>
      <c r="B14763" t="s">
        <v>273</v>
      </c>
      <c r="C14763">
        <v>68344596</v>
      </c>
      <c r="D14763" t="s">
        <v>3</v>
      </c>
      <c r="E14763">
        <v>24</v>
      </c>
      <c r="F14763" t="s">
        <v>17517</v>
      </c>
      <c r="G14763">
        <v>0.15623389830000001</v>
      </c>
    </row>
    <row r="14764" spans="1:7" x14ac:dyDescent="0.2">
      <c r="A14764" t="str">
        <f t="shared" si="1236"/>
        <v>SLC7A6OS</v>
      </c>
      <c r="B14764" t="s">
        <v>273</v>
      </c>
      <c r="C14764">
        <v>68344624</v>
      </c>
      <c r="D14764" t="s">
        <v>3</v>
      </c>
      <c r="E14764">
        <v>23</v>
      </c>
      <c r="F14764" t="s">
        <v>17518</v>
      </c>
      <c r="G14764">
        <v>7.6780386856900001E-2</v>
      </c>
    </row>
    <row r="14765" spans="1:7" x14ac:dyDescent="0.2">
      <c r="A14765" t="str">
        <f t="shared" ref="A14765:A14773" si="1237">"SLMO2"</f>
        <v>SLMO2</v>
      </c>
      <c r="B14765" t="s">
        <v>352</v>
      </c>
      <c r="C14765">
        <v>57617906</v>
      </c>
      <c r="D14765" t="s">
        <v>8</v>
      </c>
      <c r="E14765">
        <v>24</v>
      </c>
      <c r="F14765" t="s">
        <v>17519</v>
      </c>
      <c r="G14765">
        <v>0.151899881544</v>
      </c>
    </row>
    <row r="14766" spans="1:7" x14ac:dyDescent="0.2">
      <c r="A14766" t="str">
        <f t="shared" si="1237"/>
        <v>SLMO2</v>
      </c>
      <c r="B14766" t="s">
        <v>352</v>
      </c>
      <c r="C14766">
        <v>57617833</v>
      </c>
      <c r="D14766" t="s">
        <v>8</v>
      </c>
      <c r="E14766">
        <v>23</v>
      </c>
      <c r="F14766" t="s">
        <v>17520</v>
      </c>
      <c r="G14766">
        <v>1.0435887668299999</v>
      </c>
    </row>
    <row r="14767" spans="1:7" x14ac:dyDescent="0.2">
      <c r="A14767" t="str">
        <f t="shared" si="1237"/>
        <v>SLMO2</v>
      </c>
      <c r="B14767" t="s">
        <v>352</v>
      </c>
      <c r="C14767">
        <v>57617823</v>
      </c>
      <c r="D14767" t="s">
        <v>8</v>
      </c>
      <c r="E14767">
        <v>23</v>
      </c>
      <c r="F14767" t="s">
        <v>17521</v>
      </c>
      <c r="G14767">
        <v>1.24441316156</v>
      </c>
    </row>
    <row r="14768" spans="1:7" x14ac:dyDescent="0.2">
      <c r="A14768" t="str">
        <f t="shared" si="1237"/>
        <v>SLMO2</v>
      </c>
      <c r="B14768" t="s">
        <v>352</v>
      </c>
      <c r="C14768">
        <v>57617971</v>
      </c>
      <c r="D14768" t="s">
        <v>3</v>
      </c>
      <c r="E14768">
        <v>23</v>
      </c>
      <c r="F14768" t="s">
        <v>17522</v>
      </c>
      <c r="G14768">
        <v>0.110013962733</v>
      </c>
    </row>
    <row r="14769" spans="1:7" x14ac:dyDescent="0.2">
      <c r="A14769" t="str">
        <f t="shared" si="1237"/>
        <v>SLMO2</v>
      </c>
      <c r="B14769" t="s">
        <v>352</v>
      </c>
      <c r="C14769">
        <v>57617731</v>
      </c>
      <c r="D14769" t="s">
        <v>3</v>
      </c>
      <c r="E14769">
        <v>24</v>
      </c>
      <c r="F14769" t="s">
        <v>17523</v>
      </c>
      <c r="G14769">
        <v>0.35427742880300001</v>
      </c>
    </row>
    <row r="14770" spans="1:7" x14ac:dyDescent="0.2">
      <c r="A14770" t="str">
        <f t="shared" si="1237"/>
        <v>SLMO2</v>
      </c>
      <c r="B14770" t="s">
        <v>352</v>
      </c>
      <c r="C14770">
        <v>57617741</v>
      </c>
      <c r="D14770" t="s">
        <v>3</v>
      </c>
      <c r="E14770">
        <v>24</v>
      </c>
      <c r="F14770" t="s">
        <v>17524</v>
      </c>
      <c r="G14770">
        <v>3.0775826676100002E-2</v>
      </c>
    </row>
    <row r="14771" spans="1:7" x14ac:dyDescent="0.2">
      <c r="A14771" t="str">
        <f t="shared" si="1237"/>
        <v>SLMO2</v>
      </c>
      <c r="B14771" t="s">
        <v>352</v>
      </c>
      <c r="C14771">
        <v>57617953</v>
      </c>
      <c r="D14771" t="s">
        <v>8</v>
      </c>
      <c r="E14771">
        <v>24</v>
      </c>
      <c r="F14771" t="s">
        <v>17525</v>
      </c>
      <c r="G14771">
        <v>0.71199807160700002</v>
      </c>
    </row>
    <row r="14772" spans="1:7" x14ac:dyDescent="0.2">
      <c r="A14772" t="str">
        <f t="shared" si="1237"/>
        <v>SLMO2</v>
      </c>
      <c r="B14772" t="s">
        <v>352</v>
      </c>
      <c r="C14772">
        <v>57618012</v>
      </c>
      <c r="D14772" t="s">
        <v>8</v>
      </c>
      <c r="E14772">
        <v>24</v>
      </c>
      <c r="F14772" t="s">
        <v>17526</v>
      </c>
      <c r="G14772">
        <v>5.6592517104199998E-2</v>
      </c>
    </row>
    <row r="14773" spans="1:7" x14ac:dyDescent="0.2">
      <c r="A14773" t="str">
        <f t="shared" si="1237"/>
        <v>SLMO2</v>
      </c>
      <c r="B14773" t="s">
        <v>352</v>
      </c>
      <c r="C14773">
        <v>57617908</v>
      </c>
      <c r="D14773" t="s">
        <v>3</v>
      </c>
      <c r="E14773">
        <v>24</v>
      </c>
      <c r="F14773" t="s">
        <v>17527</v>
      </c>
      <c r="G14773">
        <v>0.54261699412999997</v>
      </c>
    </row>
    <row r="14774" spans="1:7" x14ac:dyDescent="0.2">
      <c r="A14774" t="str">
        <f t="shared" ref="A14774:A14783" si="1238">"SMC1A"</f>
        <v>SMC1A</v>
      </c>
      <c r="B14774" t="s">
        <v>172</v>
      </c>
      <c r="C14774">
        <v>53449499</v>
      </c>
      <c r="D14774" t="s">
        <v>3</v>
      </c>
      <c r="E14774">
        <v>21</v>
      </c>
      <c r="F14774" t="s">
        <v>17528</v>
      </c>
      <c r="G14774">
        <v>-5.0491993357500001E-2</v>
      </c>
    </row>
    <row r="14775" spans="1:7" x14ac:dyDescent="0.2">
      <c r="A14775" t="str">
        <f t="shared" si="1238"/>
        <v>SMC1A</v>
      </c>
      <c r="B14775" t="s">
        <v>172</v>
      </c>
      <c r="C14775">
        <v>53449484</v>
      </c>
      <c r="D14775" t="s">
        <v>3</v>
      </c>
      <c r="E14775">
        <v>24</v>
      </c>
      <c r="F14775" t="s">
        <v>17529</v>
      </c>
      <c r="G14775">
        <v>8.5131887731200007E-2</v>
      </c>
    </row>
    <row r="14776" spans="1:7" x14ac:dyDescent="0.2">
      <c r="A14776" t="str">
        <f t="shared" si="1238"/>
        <v>SMC1A</v>
      </c>
      <c r="B14776" t="s">
        <v>172</v>
      </c>
      <c r="C14776">
        <v>53449625</v>
      </c>
      <c r="D14776" t="s">
        <v>3</v>
      </c>
      <c r="E14776">
        <v>22</v>
      </c>
      <c r="F14776" t="s">
        <v>17530</v>
      </c>
      <c r="G14776">
        <v>0.33785334141899998</v>
      </c>
    </row>
    <row r="14777" spans="1:7" x14ac:dyDescent="0.2">
      <c r="A14777" t="str">
        <f t="shared" si="1238"/>
        <v>SMC1A</v>
      </c>
      <c r="B14777" t="s">
        <v>172</v>
      </c>
      <c r="C14777">
        <v>53449637</v>
      </c>
      <c r="D14777" t="s">
        <v>3</v>
      </c>
      <c r="E14777">
        <v>22</v>
      </c>
      <c r="F14777" t="s">
        <v>17531</v>
      </c>
      <c r="G14777">
        <v>3.5568310028199997E-2</v>
      </c>
    </row>
    <row r="14778" spans="1:7" x14ac:dyDescent="0.2">
      <c r="A14778" t="str">
        <f t="shared" si="1238"/>
        <v>SMC1A</v>
      </c>
      <c r="B14778" t="s">
        <v>172</v>
      </c>
      <c r="C14778">
        <v>53449452</v>
      </c>
      <c r="D14778" t="s">
        <v>8</v>
      </c>
      <c r="E14778">
        <v>24</v>
      </c>
      <c r="F14778" t="s">
        <v>17532</v>
      </c>
      <c r="G14778">
        <v>0.112056565671</v>
      </c>
    </row>
    <row r="14779" spans="1:7" x14ac:dyDescent="0.2">
      <c r="A14779" t="str">
        <f t="shared" si="1238"/>
        <v>SMC1A</v>
      </c>
      <c r="B14779" t="s">
        <v>172</v>
      </c>
      <c r="C14779">
        <v>53449606</v>
      </c>
      <c r="D14779" t="s">
        <v>8</v>
      </c>
      <c r="E14779">
        <v>24</v>
      </c>
      <c r="F14779" t="s">
        <v>17533</v>
      </c>
      <c r="G14779">
        <v>1.5605269531199999</v>
      </c>
    </row>
    <row r="14780" spans="1:7" x14ac:dyDescent="0.2">
      <c r="A14780" t="str">
        <f t="shared" si="1238"/>
        <v>SMC1A</v>
      </c>
      <c r="B14780" t="s">
        <v>172</v>
      </c>
      <c r="C14780">
        <v>53449640</v>
      </c>
      <c r="D14780" t="s">
        <v>8</v>
      </c>
      <c r="E14780">
        <v>23</v>
      </c>
      <c r="F14780" t="s">
        <v>17534</v>
      </c>
      <c r="G14780">
        <v>4.0951520857799998E-3</v>
      </c>
    </row>
    <row r="14781" spans="1:7" x14ac:dyDescent="0.2">
      <c r="A14781" t="str">
        <f t="shared" si="1238"/>
        <v>SMC1A</v>
      </c>
      <c r="B14781" t="s">
        <v>172</v>
      </c>
      <c r="C14781">
        <v>53449619</v>
      </c>
      <c r="D14781" t="s">
        <v>8</v>
      </c>
      <c r="E14781">
        <v>24</v>
      </c>
      <c r="F14781" t="s">
        <v>17535</v>
      </c>
      <c r="G14781">
        <v>0.76086745720399995</v>
      </c>
    </row>
    <row r="14782" spans="1:7" x14ac:dyDescent="0.2">
      <c r="A14782" t="str">
        <f t="shared" si="1238"/>
        <v>SMC1A</v>
      </c>
      <c r="B14782" t="s">
        <v>172</v>
      </c>
      <c r="C14782">
        <v>53449378</v>
      </c>
      <c r="D14782" t="s">
        <v>3</v>
      </c>
      <c r="E14782">
        <v>21</v>
      </c>
      <c r="F14782" t="s">
        <v>17536</v>
      </c>
      <c r="G14782">
        <v>0.67860558967999995</v>
      </c>
    </row>
    <row r="14783" spans="1:7" x14ac:dyDescent="0.2">
      <c r="A14783" t="str">
        <f t="shared" si="1238"/>
        <v>SMC1A</v>
      </c>
      <c r="B14783" t="s">
        <v>172</v>
      </c>
      <c r="C14783">
        <v>53449397</v>
      </c>
      <c r="D14783" t="s">
        <v>3</v>
      </c>
      <c r="E14783">
        <v>24</v>
      </c>
      <c r="F14783" t="s">
        <v>17537</v>
      </c>
      <c r="G14783">
        <v>-3.6395155376799999E-2</v>
      </c>
    </row>
    <row r="14784" spans="1:7" x14ac:dyDescent="0.2">
      <c r="A14784" t="str">
        <f t="shared" ref="A14784:A14808" si="1239">"SMC2"</f>
        <v>SMC2</v>
      </c>
      <c r="B14784" t="s">
        <v>15</v>
      </c>
      <c r="C14784">
        <v>106856876</v>
      </c>
      <c r="D14784" t="s">
        <v>8</v>
      </c>
      <c r="E14784">
        <v>26</v>
      </c>
      <c r="F14784" t="s">
        <v>17538</v>
      </c>
      <c r="G14784">
        <v>0.58650946021999995</v>
      </c>
    </row>
    <row r="14785" spans="1:7" x14ac:dyDescent="0.2">
      <c r="A14785" t="str">
        <f t="shared" si="1239"/>
        <v>SMC2</v>
      </c>
      <c r="B14785" t="s">
        <v>15</v>
      </c>
      <c r="C14785">
        <v>106856870</v>
      </c>
      <c r="D14785" t="s">
        <v>8</v>
      </c>
      <c r="E14785">
        <v>26</v>
      </c>
      <c r="F14785" t="s">
        <v>17539</v>
      </c>
      <c r="G14785">
        <v>0.13481251327800001</v>
      </c>
    </row>
    <row r="14786" spans="1:7" x14ac:dyDescent="0.2">
      <c r="A14786" t="str">
        <f t="shared" si="1239"/>
        <v>SMC2</v>
      </c>
      <c r="B14786" t="s">
        <v>15</v>
      </c>
      <c r="C14786">
        <v>106856859</v>
      </c>
      <c r="D14786" t="s">
        <v>8</v>
      </c>
      <c r="E14786">
        <v>25</v>
      </c>
      <c r="F14786" t="s">
        <v>17540</v>
      </c>
      <c r="G14786">
        <v>0.65017589147800003</v>
      </c>
    </row>
    <row r="14787" spans="1:7" x14ac:dyDescent="0.2">
      <c r="A14787" t="str">
        <f t="shared" si="1239"/>
        <v>SMC2</v>
      </c>
      <c r="B14787" t="s">
        <v>15</v>
      </c>
      <c r="C14787">
        <v>106856855</v>
      </c>
      <c r="D14787" t="s">
        <v>8</v>
      </c>
      <c r="E14787">
        <v>26</v>
      </c>
      <c r="F14787" t="s">
        <v>17541</v>
      </c>
      <c r="G14787">
        <v>8.2342051059800005E-3</v>
      </c>
    </row>
    <row r="14788" spans="1:7" x14ac:dyDescent="0.2">
      <c r="A14788" t="str">
        <f t="shared" si="1239"/>
        <v>SMC2</v>
      </c>
      <c r="B14788" t="s">
        <v>15</v>
      </c>
      <c r="C14788">
        <v>106856840</v>
      </c>
      <c r="D14788" t="s">
        <v>8</v>
      </c>
      <c r="E14788">
        <v>27</v>
      </c>
      <c r="F14788" t="s">
        <v>17542</v>
      </c>
      <c r="G14788">
        <v>-3.2570404178499997E-2</v>
      </c>
    </row>
    <row r="14789" spans="1:7" x14ac:dyDescent="0.2">
      <c r="A14789" t="str">
        <f t="shared" si="1239"/>
        <v>SMC2</v>
      </c>
      <c r="B14789" t="s">
        <v>15</v>
      </c>
      <c r="C14789">
        <v>106856818</v>
      </c>
      <c r="D14789" t="s">
        <v>8</v>
      </c>
      <c r="E14789">
        <v>25</v>
      </c>
      <c r="F14789" t="s">
        <v>17543</v>
      </c>
      <c r="G14789">
        <v>2.7262605767999999E-2</v>
      </c>
    </row>
    <row r="14790" spans="1:7" x14ac:dyDescent="0.2">
      <c r="A14790" t="str">
        <f t="shared" si="1239"/>
        <v>SMC2</v>
      </c>
      <c r="B14790" t="s">
        <v>15</v>
      </c>
      <c r="C14790">
        <v>106856794</v>
      </c>
      <c r="D14790" t="s">
        <v>8</v>
      </c>
      <c r="E14790">
        <v>24</v>
      </c>
      <c r="F14790" t="s">
        <v>17544</v>
      </c>
      <c r="G14790">
        <v>0.439007658232</v>
      </c>
    </row>
    <row r="14791" spans="1:7" x14ac:dyDescent="0.2">
      <c r="A14791" t="str">
        <f t="shared" si="1239"/>
        <v>SMC2</v>
      </c>
      <c r="B14791" t="s">
        <v>15</v>
      </c>
      <c r="C14791">
        <v>106856788</v>
      </c>
      <c r="D14791" t="s">
        <v>8</v>
      </c>
      <c r="E14791">
        <v>24</v>
      </c>
      <c r="F14791" t="s">
        <v>17545</v>
      </c>
      <c r="G14791">
        <v>0.69665263554300005</v>
      </c>
    </row>
    <row r="14792" spans="1:7" x14ac:dyDescent="0.2">
      <c r="A14792" t="str">
        <f t="shared" si="1239"/>
        <v>SMC2</v>
      </c>
      <c r="B14792" t="s">
        <v>15</v>
      </c>
      <c r="C14792">
        <v>106856678</v>
      </c>
      <c r="D14792" t="s">
        <v>8</v>
      </c>
      <c r="E14792">
        <v>22</v>
      </c>
      <c r="F14792" t="s">
        <v>17546</v>
      </c>
      <c r="G14792">
        <v>6.1081160699399999E-2</v>
      </c>
    </row>
    <row r="14793" spans="1:7" x14ac:dyDescent="0.2">
      <c r="A14793" t="str">
        <f t="shared" si="1239"/>
        <v>SMC2</v>
      </c>
      <c r="B14793" t="s">
        <v>15</v>
      </c>
      <c r="C14793">
        <v>106856635</v>
      </c>
      <c r="D14793" t="s">
        <v>8</v>
      </c>
      <c r="E14793">
        <v>24</v>
      </c>
      <c r="F14793" t="s">
        <v>17547</v>
      </c>
      <c r="G14793">
        <v>1.04609380723E-3</v>
      </c>
    </row>
    <row r="14794" spans="1:7" x14ac:dyDescent="0.2">
      <c r="A14794" t="str">
        <f t="shared" si="1239"/>
        <v>SMC2</v>
      </c>
      <c r="B14794" t="s">
        <v>15</v>
      </c>
      <c r="C14794">
        <v>106856593</v>
      </c>
      <c r="D14794" t="s">
        <v>8</v>
      </c>
      <c r="E14794">
        <v>21</v>
      </c>
      <c r="F14794" t="s">
        <v>17548</v>
      </c>
      <c r="G14794">
        <v>2.17112802733E-2</v>
      </c>
    </row>
    <row r="14795" spans="1:7" x14ac:dyDescent="0.2">
      <c r="A14795" t="str">
        <f t="shared" si="1239"/>
        <v>SMC2</v>
      </c>
      <c r="B14795" t="s">
        <v>15</v>
      </c>
      <c r="C14795">
        <v>106856879</v>
      </c>
      <c r="D14795" t="s">
        <v>3</v>
      </c>
      <c r="E14795">
        <v>27</v>
      </c>
      <c r="F14795" t="s">
        <v>17549</v>
      </c>
      <c r="G14795">
        <v>2.3757607666900001E-2</v>
      </c>
    </row>
    <row r="14796" spans="1:7" x14ac:dyDescent="0.2">
      <c r="A14796" t="str">
        <f t="shared" si="1239"/>
        <v>SMC2</v>
      </c>
      <c r="B14796" t="s">
        <v>15</v>
      </c>
      <c r="C14796">
        <v>106856864</v>
      </c>
      <c r="D14796" t="s">
        <v>3</v>
      </c>
      <c r="E14796">
        <v>27</v>
      </c>
      <c r="F14796" t="s">
        <v>17550</v>
      </c>
      <c r="G14796">
        <v>4.9353382648000002E-2</v>
      </c>
    </row>
    <row r="14797" spans="1:7" x14ac:dyDescent="0.2">
      <c r="A14797" t="str">
        <f t="shared" si="1239"/>
        <v>SMC2</v>
      </c>
      <c r="B14797" t="s">
        <v>15</v>
      </c>
      <c r="C14797">
        <v>106856781</v>
      </c>
      <c r="D14797" t="s">
        <v>3</v>
      </c>
      <c r="E14797">
        <v>24</v>
      </c>
      <c r="F14797" t="s">
        <v>17551</v>
      </c>
      <c r="G14797">
        <v>1.0245124129000001</v>
      </c>
    </row>
    <row r="14798" spans="1:7" x14ac:dyDescent="0.2">
      <c r="A14798" t="str">
        <f t="shared" si="1239"/>
        <v>SMC2</v>
      </c>
      <c r="B14798" t="s">
        <v>15</v>
      </c>
      <c r="C14798">
        <v>106856698</v>
      </c>
      <c r="D14798" t="s">
        <v>3</v>
      </c>
      <c r="E14798">
        <v>24</v>
      </c>
      <c r="F14798" t="s">
        <v>17552</v>
      </c>
      <c r="G14798">
        <v>7.2816882909700004E-3</v>
      </c>
    </row>
    <row r="14799" spans="1:7" x14ac:dyDescent="0.2">
      <c r="A14799" t="str">
        <f t="shared" si="1239"/>
        <v>SMC2</v>
      </c>
      <c r="B14799" t="s">
        <v>15</v>
      </c>
      <c r="C14799">
        <v>106856674</v>
      </c>
      <c r="D14799" t="s">
        <v>3</v>
      </c>
      <c r="E14799">
        <v>24</v>
      </c>
      <c r="F14799" t="s">
        <v>17553</v>
      </c>
      <c r="G14799">
        <v>3.5364610573500002E-2</v>
      </c>
    </row>
    <row r="14800" spans="1:7" x14ac:dyDescent="0.2">
      <c r="A14800" t="str">
        <f t="shared" si="1239"/>
        <v>SMC2</v>
      </c>
      <c r="B14800" t="s">
        <v>15</v>
      </c>
      <c r="C14800">
        <v>106857090</v>
      </c>
      <c r="D14800" t="s">
        <v>8</v>
      </c>
      <c r="E14800">
        <v>22</v>
      </c>
      <c r="F14800" t="s">
        <v>17554</v>
      </c>
      <c r="G14800">
        <v>0.13435452723999999</v>
      </c>
    </row>
    <row r="14801" spans="1:7" x14ac:dyDescent="0.2">
      <c r="A14801" t="str">
        <f t="shared" si="1239"/>
        <v>SMC2</v>
      </c>
      <c r="B14801" t="s">
        <v>15</v>
      </c>
      <c r="C14801">
        <v>106856675</v>
      </c>
      <c r="D14801" t="s">
        <v>3</v>
      </c>
      <c r="E14801">
        <v>23</v>
      </c>
      <c r="F14801" t="s">
        <v>17555</v>
      </c>
      <c r="G14801">
        <v>1.8518418447200001E-2</v>
      </c>
    </row>
    <row r="14802" spans="1:7" x14ac:dyDescent="0.2">
      <c r="A14802" t="str">
        <f t="shared" si="1239"/>
        <v>SMC2</v>
      </c>
      <c r="B14802" t="s">
        <v>15</v>
      </c>
      <c r="C14802">
        <v>106856614</v>
      </c>
      <c r="D14802" t="s">
        <v>8</v>
      </c>
      <c r="E14802">
        <v>23</v>
      </c>
      <c r="F14802" t="s">
        <v>17556</v>
      </c>
      <c r="G14802">
        <v>0.340892907425</v>
      </c>
    </row>
    <row r="14803" spans="1:7" x14ac:dyDescent="0.2">
      <c r="A14803" t="str">
        <f t="shared" si="1239"/>
        <v>SMC2</v>
      </c>
      <c r="B14803" t="s">
        <v>15</v>
      </c>
      <c r="C14803">
        <v>106856652</v>
      </c>
      <c r="D14803" t="s">
        <v>8</v>
      </c>
      <c r="E14803">
        <v>23</v>
      </c>
      <c r="F14803" t="s">
        <v>17557</v>
      </c>
      <c r="G14803">
        <v>0.72054592043800003</v>
      </c>
    </row>
    <row r="14804" spans="1:7" x14ac:dyDescent="0.2">
      <c r="A14804" t="str">
        <f t="shared" si="1239"/>
        <v>SMC2</v>
      </c>
      <c r="B14804" t="s">
        <v>15</v>
      </c>
      <c r="C14804">
        <v>106856729</v>
      </c>
      <c r="D14804" t="s">
        <v>8</v>
      </c>
      <c r="E14804">
        <v>23</v>
      </c>
      <c r="F14804" t="s">
        <v>17558</v>
      </c>
      <c r="G14804">
        <v>0.25424751610899998</v>
      </c>
    </row>
    <row r="14805" spans="1:7" x14ac:dyDescent="0.2">
      <c r="A14805" t="str">
        <f t="shared" si="1239"/>
        <v>SMC2</v>
      </c>
      <c r="B14805" t="s">
        <v>15</v>
      </c>
      <c r="C14805">
        <v>106856788</v>
      </c>
      <c r="D14805" t="s">
        <v>8</v>
      </c>
      <c r="E14805">
        <v>22</v>
      </c>
      <c r="F14805" t="s">
        <v>17559</v>
      </c>
      <c r="G14805">
        <v>0.96793515701499999</v>
      </c>
    </row>
    <row r="14806" spans="1:7" x14ac:dyDescent="0.2">
      <c r="A14806" t="str">
        <f t="shared" si="1239"/>
        <v>SMC2</v>
      </c>
      <c r="B14806" t="s">
        <v>15</v>
      </c>
      <c r="C14806">
        <v>106856885</v>
      </c>
      <c r="D14806" t="s">
        <v>8</v>
      </c>
      <c r="E14806">
        <v>26</v>
      </c>
      <c r="F14806" t="s">
        <v>17560</v>
      </c>
      <c r="G14806">
        <v>1.0075524300800001</v>
      </c>
    </row>
    <row r="14807" spans="1:7" x14ac:dyDescent="0.2">
      <c r="A14807" t="str">
        <f t="shared" si="1239"/>
        <v>SMC2</v>
      </c>
      <c r="B14807" t="s">
        <v>15</v>
      </c>
      <c r="C14807">
        <v>106856965</v>
      </c>
      <c r="D14807" t="s">
        <v>8</v>
      </c>
      <c r="E14807">
        <v>24</v>
      </c>
      <c r="F14807" t="s">
        <v>17561</v>
      </c>
      <c r="G14807">
        <v>7.6997645305900003E-2</v>
      </c>
    </row>
    <row r="14808" spans="1:7" x14ac:dyDescent="0.2">
      <c r="A14808" t="str">
        <f t="shared" si="1239"/>
        <v>SMC2</v>
      </c>
      <c r="B14808" t="s">
        <v>15</v>
      </c>
      <c r="C14808">
        <v>106856855</v>
      </c>
      <c r="D14808" t="s">
        <v>8</v>
      </c>
      <c r="E14808">
        <v>25</v>
      </c>
      <c r="F14808" t="s">
        <v>17562</v>
      </c>
      <c r="G14808">
        <v>8.8330878408800001E-4</v>
      </c>
    </row>
    <row r="14809" spans="1:7" x14ac:dyDescent="0.2">
      <c r="A14809" t="str">
        <f t="shared" ref="A14809:A14818" si="1240">"SMC3"</f>
        <v>SMC3</v>
      </c>
      <c r="B14809" t="s">
        <v>372</v>
      </c>
      <c r="C14809">
        <v>112327611</v>
      </c>
      <c r="D14809" t="s">
        <v>3</v>
      </c>
      <c r="E14809">
        <v>24</v>
      </c>
      <c r="F14809" t="s">
        <v>17563</v>
      </c>
      <c r="G14809">
        <v>-8.3672111246400005E-2</v>
      </c>
    </row>
    <row r="14810" spans="1:7" x14ac:dyDescent="0.2">
      <c r="A14810" t="str">
        <f t="shared" si="1240"/>
        <v>SMC3</v>
      </c>
      <c r="B14810" t="s">
        <v>372</v>
      </c>
      <c r="C14810">
        <v>112327536</v>
      </c>
      <c r="D14810" t="s">
        <v>3</v>
      </c>
      <c r="E14810">
        <v>24</v>
      </c>
      <c r="F14810" t="s">
        <v>17564</v>
      </c>
      <c r="G14810">
        <v>0.99851663788300005</v>
      </c>
    </row>
    <row r="14811" spans="1:7" x14ac:dyDescent="0.2">
      <c r="A14811" t="str">
        <f t="shared" si="1240"/>
        <v>SMC3</v>
      </c>
      <c r="B14811" t="s">
        <v>372</v>
      </c>
      <c r="C14811">
        <v>112327512</v>
      </c>
      <c r="D14811" t="s">
        <v>3</v>
      </c>
      <c r="E14811">
        <v>23</v>
      </c>
      <c r="F14811" t="s">
        <v>17565</v>
      </c>
      <c r="G14811">
        <v>1.22252609715</v>
      </c>
    </row>
    <row r="14812" spans="1:7" x14ac:dyDescent="0.2">
      <c r="A14812" t="str">
        <f t="shared" si="1240"/>
        <v>SMC3</v>
      </c>
      <c r="B14812" t="s">
        <v>372</v>
      </c>
      <c r="C14812">
        <v>112327413</v>
      </c>
      <c r="D14812" t="s">
        <v>3</v>
      </c>
      <c r="E14812">
        <v>24</v>
      </c>
      <c r="F14812" t="s">
        <v>17566</v>
      </c>
      <c r="G14812">
        <v>0.109252191884</v>
      </c>
    </row>
    <row r="14813" spans="1:7" x14ac:dyDescent="0.2">
      <c r="A14813" t="str">
        <f t="shared" si="1240"/>
        <v>SMC3</v>
      </c>
      <c r="B14813" t="s">
        <v>372</v>
      </c>
      <c r="C14813">
        <v>112327488</v>
      </c>
      <c r="D14813" t="s">
        <v>8</v>
      </c>
      <c r="E14813">
        <v>24</v>
      </c>
      <c r="F14813" t="s">
        <v>17567</v>
      </c>
      <c r="G14813">
        <v>0.28913934477699998</v>
      </c>
    </row>
    <row r="14814" spans="1:7" x14ac:dyDescent="0.2">
      <c r="A14814" t="str">
        <f t="shared" si="1240"/>
        <v>SMC3</v>
      </c>
      <c r="B14814" t="s">
        <v>372</v>
      </c>
      <c r="C14814">
        <v>112327499</v>
      </c>
      <c r="D14814" t="s">
        <v>8</v>
      </c>
      <c r="E14814">
        <v>24</v>
      </c>
      <c r="F14814" t="s">
        <v>17568</v>
      </c>
      <c r="G14814">
        <v>0.58515735734700003</v>
      </c>
    </row>
    <row r="14815" spans="1:7" x14ac:dyDescent="0.2">
      <c r="A14815" t="str">
        <f t="shared" si="1240"/>
        <v>SMC3</v>
      </c>
      <c r="B14815" t="s">
        <v>372</v>
      </c>
      <c r="C14815">
        <v>112327545</v>
      </c>
      <c r="D14815" t="s">
        <v>8</v>
      </c>
      <c r="E14815">
        <v>24</v>
      </c>
      <c r="F14815" t="s">
        <v>17569</v>
      </c>
      <c r="G14815">
        <v>0.77895726496499995</v>
      </c>
    </row>
    <row r="14816" spans="1:7" x14ac:dyDescent="0.2">
      <c r="A14816" t="str">
        <f t="shared" si="1240"/>
        <v>SMC3</v>
      </c>
      <c r="B14816" t="s">
        <v>372</v>
      </c>
      <c r="C14816">
        <v>112327622</v>
      </c>
      <c r="D14816" t="s">
        <v>8</v>
      </c>
      <c r="E14816">
        <v>23</v>
      </c>
      <c r="F14816" t="s">
        <v>17570</v>
      </c>
      <c r="G14816">
        <v>0.44544857838399998</v>
      </c>
    </row>
    <row r="14817" spans="1:7" x14ac:dyDescent="0.2">
      <c r="A14817" t="str">
        <f t="shared" si="1240"/>
        <v>SMC3</v>
      </c>
      <c r="B14817" t="s">
        <v>372</v>
      </c>
      <c r="C14817">
        <v>112327648</v>
      </c>
      <c r="D14817" t="s">
        <v>8</v>
      </c>
      <c r="E14817">
        <v>24</v>
      </c>
      <c r="F14817" t="s">
        <v>17571</v>
      </c>
      <c r="G14817">
        <v>0.43426648786099997</v>
      </c>
    </row>
    <row r="14818" spans="1:7" x14ac:dyDescent="0.2">
      <c r="A14818" t="str">
        <f t="shared" si="1240"/>
        <v>SMC3</v>
      </c>
      <c r="B14818" t="s">
        <v>372</v>
      </c>
      <c r="C14818">
        <v>112327418</v>
      </c>
      <c r="D14818" t="s">
        <v>8</v>
      </c>
      <c r="E14818">
        <v>21</v>
      </c>
      <c r="F14818" t="s">
        <v>17572</v>
      </c>
      <c r="G14818">
        <v>0.15897568536100001</v>
      </c>
    </row>
    <row r="14819" spans="1:7" x14ac:dyDescent="0.2">
      <c r="A14819" t="str">
        <f t="shared" ref="A14819:A14828" si="1241">"SMC5"</f>
        <v>SMC5</v>
      </c>
      <c r="B14819" t="s">
        <v>15</v>
      </c>
      <c r="C14819">
        <v>72874176</v>
      </c>
      <c r="D14819" t="s">
        <v>3</v>
      </c>
      <c r="E14819">
        <v>23</v>
      </c>
      <c r="F14819" t="s">
        <v>17573</v>
      </c>
      <c r="G14819">
        <v>0.54006313040099996</v>
      </c>
    </row>
    <row r="14820" spans="1:7" x14ac:dyDescent="0.2">
      <c r="A14820" t="str">
        <f t="shared" si="1241"/>
        <v>SMC5</v>
      </c>
      <c r="B14820" t="s">
        <v>15</v>
      </c>
      <c r="C14820">
        <v>72874200</v>
      </c>
      <c r="D14820" t="s">
        <v>3</v>
      </c>
      <c r="E14820">
        <v>24</v>
      </c>
      <c r="F14820" t="s">
        <v>17574</v>
      </c>
      <c r="G14820">
        <v>0.90428811194699998</v>
      </c>
    </row>
    <row r="14821" spans="1:7" x14ac:dyDescent="0.2">
      <c r="A14821" t="str">
        <f t="shared" si="1241"/>
        <v>SMC5</v>
      </c>
      <c r="B14821" t="s">
        <v>15</v>
      </c>
      <c r="C14821">
        <v>72873910</v>
      </c>
      <c r="D14821" t="s">
        <v>8</v>
      </c>
      <c r="E14821">
        <v>23</v>
      </c>
      <c r="F14821" t="s">
        <v>17575</v>
      </c>
      <c r="G14821">
        <v>0.44003500558899999</v>
      </c>
    </row>
    <row r="14822" spans="1:7" x14ac:dyDescent="0.2">
      <c r="A14822" t="str">
        <f t="shared" si="1241"/>
        <v>SMC5</v>
      </c>
      <c r="B14822" t="s">
        <v>15</v>
      </c>
      <c r="C14822">
        <v>72873958</v>
      </c>
      <c r="D14822" t="s">
        <v>8</v>
      </c>
      <c r="E14822">
        <v>24</v>
      </c>
      <c r="F14822" t="s">
        <v>17576</v>
      </c>
      <c r="G14822">
        <v>0.53697410798</v>
      </c>
    </row>
    <row r="14823" spans="1:7" x14ac:dyDescent="0.2">
      <c r="A14823" t="str">
        <f t="shared" si="1241"/>
        <v>SMC5</v>
      </c>
      <c r="B14823" t="s">
        <v>15</v>
      </c>
      <c r="C14823">
        <v>72874168</v>
      </c>
      <c r="D14823" t="s">
        <v>8</v>
      </c>
      <c r="E14823">
        <v>24</v>
      </c>
      <c r="F14823" t="s">
        <v>17577</v>
      </c>
      <c r="G14823">
        <v>0.19917859602999999</v>
      </c>
    </row>
    <row r="14824" spans="1:7" x14ac:dyDescent="0.2">
      <c r="A14824" t="str">
        <f t="shared" si="1241"/>
        <v>SMC5</v>
      </c>
      <c r="B14824" t="s">
        <v>15</v>
      </c>
      <c r="C14824">
        <v>72874191</v>
      </c>
      <c r="D14824" t="s">
        <v>8</v>
      </c>
      <c r="E14824">
        <v>24</v>
      </c>
      <c r="F14824" t="s">
        <v>17578</v>
      </c>
      <c r="G14824">
        <v>2.5473155685700001E-2</v>
      </c>
    </row>
    <row r="14825" spans="1:7" x14ac:dyDescent="0.2">
      <c r="A14825" t="str">
        <f t="shared" si="1241"/>
        <v>SMC5</v>
      </c>
      <c r="B14825" t="s">
        <v>15</v>
      </c>
      <c r="C14825">
        <v>72874132</v>
      </c>
      <c r="D14825" t="s">
        <v>3</v>
      </c>
      <c r="E14825">
        <v>24</v>
      </c>
      <c r="F14825" t="s">
        <v>17579</v>
      </c>
      <c r="G14825">
        <v>0.12107569047400001</v>
      </c>
    </row>
    <row r="14826" spans="1:7" x14ac:dyDescent="0.2">
      <c r="A14826" t="str">
        <f t="shared" si="1241"/>
        <v>SMC5</v>
      </c>
      <c r="B14826" t="s">
        <v>15</v>
      </c>
      <c r="C14826">
        <v>72874111</v>
      </c>
      <c r="D14826" t="s">
        <v>3</v>
      </c>
      <c r="E14826">
        <v>23</v>
      </c>
      <c r="F14826" t="s">
        <v>17580</v>
      </c>
      <c r="G14826">
        <v>1.55564875765</v>
      </c>
    </row>
    <row r="14827" spans="1:7" x14ac:dyDescent="0.2">
      <c r="A14827" t="str">
        <f t="shared" si="1241"/>
        <v>SMC5</v>
      </c>
      <c r="B14827" t="s">
        <v>15</v>
      </c>
      <c r="C14827">
        <v>72874031</v>
      </c>
      <c r="D14827" t="s">
        <v>3</v>
      </c>
      <c r="E14827">
        <v>24</v>
      </c>
      <c r="F14827" t="s">
        <v>17581</v>
      </c>
      <c r="G14827">
        <v>0.37582778313600002</v>
      </c>
    </row>
    <row r="14828" spans="1:7" x14ac:dyDescent="0.2">
      <c r="A14828" t="str">
        <f t="shared" si="1241"/>
        <v>SMC5</v>
      </c>
      <c r="B14828" t="s">
        <v>15</v>
      </c>
      <c r="C14828">
        <v>72874078</v>
      </c>
      <c r="D14828" t="s">
        <v>3</v>
      </c>
      <c r="E14828">
        <v>24</v>
      </c>
      <c r="F14828" t="s">
        <v>17582</v>
      </c>
      <c r="G14828">
        <v>1.9978515678099999E-2</v>
      </c>
    </row>
    <row r="14829" spans="1:7" x14ac:dyDescent="0.2">
      <c r="A14829" t="str">
        <f t="shared" ref="A14829:A14848" si="1242">"SMC6"</f>
        <v>SMC6</v>
      </c>
      <c r="B14829" t="s">
        <v>161</v>
      </c>
      <c r="C14829">
        <v>17935059</v>
      </c>
      <c r="D14829" t="s">
        <v>3</v>
      </c>
      <c r="E14829">
        <v>22</v>
      </c>
      <c r="F14829" t="s">
        <v>17583</v>
      </c>
      <c r="G14829">
        <v>5.2362698378900001E-2</v>
      </c>
    </row>
    <row r="14830" spans="1:7" x14ac:dyDescent="0.2">
      <c r="A14830" t="str">
        <f t="shared" si="1242"/>
        <v>SMC6</v>
      </c>
      <c r="B14830" t="s">
        <v>161</v>
      </c>
      <c r="C14830">
        <v>17981483</v>
      </c>
      <c r="D14830" t="s">
        <v>3</v>
      </c>
      <c r="E14830">
        <v>26</v>
      </c>
      <c r="F14830" t="s">
        <v>17584</v>
      </c>
      <c r="G14830">
        <v>1.6033365526300001E-2</v>
      </c>
    </row>
    <row r="14831" spans="1:7" x14ac:dyDescent="0.2">
      <c r="A14831" t="str">
        <f t="shared" si="1242"/>
        <v>SMC6</v>
      </c>
      <c r="B14831" t="s">
        <v>161</v>
      </c>
      <c r="C14831">
        <v>17981317</v>
      </c>
      <c r="D14831" t="s">
        <v>3</v>
      </c>
      <c r="E14831">
        <v>26</v>
      </c>
      <c r="F14831" t="s">
        <v>17585</v>
      </c>
      <c r="G14831">
        <v>-6.3869728165199993E-2</v>
      </c>
    </row>
    <row r="14832" spans="1:7" x14ac:dyDescent="0.2">
      <c r="A14832" t="str">
        <f t="shared" si="1242"/>
        <v>SMC6</v>
      </c>
      <c r="B14832" t="s">
        <v>161</v>
      </c>
      <c r="C14832">
        <v>17981305</v>
      </c>
      <c r="D14832" t="s">
        <v>3</v>
      </c>
      <c r="E14832">
        <v>24</v>
      </c>
      <c r="F14832" t="s">
        <v>17586</v>
      </c>
      <c r="G14832">
        <v>-4.6577113338599999E-2</v>
      </c>
    </row>
    <row r="14833" spans="1:7" x14ac:dyDescent="0.2">
      <c r="A14833" t="str">
        <f t="shared" si="1242"/>
        <v>SMC6</v>
      </c>
      <c r="B14833" t="s">
        <v>161</v>
      </c>
      <c r="C14833">
        <v>17981495</v>
      </c>
      <c r="D14833" t="s">
        <v>8</v>
      </c>
      <c r="E14833">
        <v>24</v>
      </c>
      <c r="F14833" t="s">
        <v>17587</v>
      </c>
      <c r="G14833">
        <v>5.3744530116500003E-2</v>
      </c>
    </row>
    <row r="14834" spans="1:7" x14ac:dyDescent="0.2">
      <c r="A14834" t="str">
        <f t="shared" si="1242"/>
        <v>SMC6</v>
      </c>
      <c r="B14834" t="s">
        <v>161</v>
      </c>
      <c r="C14834">
        <v>17981384</v>
      </c>
      <c r="D14834" t="s">
        <v>8</v>
      </c>
      <c r="E14834">
        <v>26</v>
      </c>
      <c r="F14834" t="s">
        <v>17588</v>
      </c>
      <c r="G14834">
        <v>7.4160927130299996E-3</v>
      </c>
    </row>
    <row r="14835" spans="1:7" x14ac:dyDescent="0.2">
      <c r="A14835" t="str">
        <f t="shared" si="1242"/>
        <v>SMC6</v>
      </c>
      <c r="B14835" t="s">
        <v>161</v>
      </c>
      <c r="C14835">
        <v>17981347</v>
      </c>
      <c r="D14835" t="s">
        <v>8</v>
      </c>
      <c r="E14835">
        <v>25</v>
      </c>
      <c r="F14835" t="s">
        <v>17589</v>
      </c>
      <c r="G14835">
        <v>-6.9949447921399996E-2</v>
      </c>
    </row>
    <row r="14836" spans="1:7" x14ac:dyDescent="0.2">
      <c r="A14836" t="str">
        <f t="shared" si="1242"/>
        <v>SMC6</v>
      </c>
      <c r="B14836" t="s">
        <v>161</v>
      </c>
      <c r="C14836">
        <v>17981265</v>
      </c>
      <c r="D14836" t="s">
        <v>8</v>
      </c>
      <c r="E14836">
        <v>24</v>
      </c>
      <c r="F14836" t="s">
        <v>17590</v>
      </c>
      <c r="G14836">
        <v>-6.2420502957800002E-2</v>
      </c>
    </row>
    <row r="14837" spans="1:7" x14ac:dyDescent="0.2">
      <c r="A14837" t="str">
        <f t="shared" si="1242"/>
        <v>SMC6</v>
      </c>
      <c r="B14837" t="s">
        <v>161</v>
      </c>
      <c r="C14837">
        <v>17981252</v>
      </c>
      <c r="D14837" t="s">
        <v>8</v>
      </c>
      <c r="E14837">
        <v>25</v>
      </c>
      <c r="F14837" t="s">
        <v>17591</v>
      </c>
      <c r="G14837">
        <v>-3.5302705872899999E-2</v>
      </c>
    </row>
    <row r="14838" spans="1:7" x14ac:dyDescent="0.2">
      <c r="A14838" t="str">
        <f t="shared" si="1242"/>
        <v>SMC6</v>
      </c>
      <c r="B14838" t="s">
        <v>161</v>
      </c>
      <c r="C14838">
        <v>17934952</v>
      </c>
      <c r="D14838" t="s">
        <v>8</v>
      </c>
      <c r="E14838">
        <v>24</v>
      </c>
      <c r="F14838" t="s">
        <v>17592</v>
      </c>
      <c r="G14838">
        <v>3.3434949896600001E-2</v>
      </c>
    </row>
    <row r="14839" spans="1:7" x14ac:dyDescent="0.2">
      <c r="A14839" t="str">
        <f t="shared" si="1242"/>
        <v>SMC6</v>
      </c>
      <c r="B14839" t="s">
        <v>161</v>
      </c>
      <c r="C14839">
        <v>17934862</v>
      </c>
      <c r="D14839" t="s">
        <v>8</v>
      </c>
      <c r="E14839">
        <v>23</v>
      </c>
      <c r="F14839" t="s">
        <v>17593</v>
      </c>
      <c r="G14839">
        <v>0.107757709083</v>
      </c>
    </row>
    <row r="14840" spans="1:7" x14ac:dyDescent="0.2">
      <c r="A14840" t="str">
        <f t="shared" si="1242"/>
        <v>SMC6</v>
      </c>
      <c r="B14840" t="s">
        <v>161</v>
      </c>
      <c r="C14840">
        <v>17934887</v>
      </c>
      <c r="D14840" t="s">
        <v>3</v>
      </c>
      <c r="E14840">
        <v>23</v>
      </c>
      <c r="F14840" t="s">
        <v>17594</v>
      </c>
      <c r="G14840">
        <v>4.3481517236200001E-2</v>
      </c>
    </row>
    <row r="14841" spans="1:7" x14ac:dyDescent="0.2">
      <c r="A14841" t="str">
        <f t="shared" si="1242"/>
        <v>SMC6</v>
      </c>
      <c r="B14841" t="s">
        <v>161</v>
      </c>
      <c r="C14841">
        <v>17934837</v>
      </c>
      <c r="D14841" t="s">
        <v>8</v>
      </c>
      <c r="E14841">
        <v>24</v>
      </c>
      <c r="F14841" t="s">
        <v>17595</v>
      </c>
      <c r="G14841">
        <v>0.171650216967</v>
      </c>
    </row>
    <row r="14842" spans="1:7" x14ac:dyDescent="0.2">
      <c r="A14842" t="str">
        <f t="shared" si="1242"/>
        <v>SMC6</v>
      </c>
      <c r="B14842" t="s">
        <v>161</v>
      </c>
      <c r="C14842">
        <v>17934965</v>
      </c>
      <c r="D14842" t="s">
        <v>3</v>
      </c>
      <c r="E14842">
        <v>24</v>
      </c>
      <c r="F14842" t="s">
        <v>17596</v>
      </c>
      <c r="G14842">
        <v>0.385591794815</v>
      </c>
    </row>
    <row r="14843" spans="1:7" x14ac:dyDescent="0.2">
      <c r="A14843" t="str">
        <f t="shared" si="1242"/>
        <v>SMC6</v>
      </c>
      <c r="B14843" t="s">
        <v>161</v>
      </c>
      <c r="C14843">
        <v>17935002</v>
      </c>
      <c r="D14843" t="s">
        <v>3</v>
      </c>
      <c r="E14843">
        <v>24</v>
      </c>
      <c r="F14843" t="s">
        <v>17597</v>
      </c>
      <c r="G14843">
        <v>1.59550426312</v>
      </c>
    </row>
    <row r="14844" spans="1:7" x14ac:dyDescent="0.2">
      <c r="A14844" t="str">
        <f t="shared" si="1242"/>
        <v>SMC6</v>
      </c>
      <c r="B14844" t="s">
        <v>161</v>
      </c>
      <c r="C14844">
        <v>17981248</v>
      </c>
      <c r="D14844" t="s">
        <v>3</v>
      </c>
      <c r="E14844">
        <v>24</v>
      </c>
      <c r="F14844" t="s">
        <v>17598</v>
      </c>
      <c r="G14844">
        <v>-0.10372500671</v>
      </c>
    </row>
    <row r="14845" spans="1:7" x14ac:dyDescent="0.2">
      <c r="A14845" t="str">
        <f t="shared" si="1242"/>
        <v>SMC6</v>
      </c>
      <c r="B14845" t="s">
        <v>161</v>
      </c>
      <c r="C14845">
        <v>17935053</v>
      </c>
      <c r="D14845" t="s">
        <v>3</v>
      </c>
      <c r="E14845">
        <v>23</v>
      </c>
      <c r="F14845" t="s">
        <v>17599</v>
      </c>
      <c r="G14845">
        <v>0.83382249689900001</v>
      </c>
    </row>
    <row r="14846" spans="1:7" x14ac:dyDescent="0.2">
      <c r="A14846" t="str">
        <f t="shared" si="1242"/>
        <v>SMC6</v>
      </c>
      <c r="B14846" t="s">
        <v>161</v>
      </c>
      <c r="C14846">
        <v>17981200</v>
      </c>
      <c r="D14846" t="s">
        <v>3</v>
      </c>
      <c r="E14846">
        <v>25</v>
      </c>
      <c r="F14846" t="s">
        <v>17600</v>
      </c>
      <c r="G14846">
        <v>-4.5260178397099997E-2</v>
      </c>
    </row>
    <row r="14847" spans="1:7" x14ac:dyDescent="0.2">
      <c r="A14847" t="str">
        <f t="shared" si="1242"/>
        <v>SMC6</v>
      </c>
      <c r="B14847" t="s">
        <v>161</v>
      </c>
      <c r="C14847">
        <v>17935020</v>
      </c>
      <c r="D14847" t="s">
        <v>3</v>
      </c>
      <c r="E14847">
        <v>24</v>
      </c>
      <c r="F14847" t="s">
        <v>17601</v>
      </c>
      <c r="G14847">
        <v>0.57067323997700004</v>
      </c>
    </row>
    <row r="14848" spans="1:7" x14ac:dyDescent="0.2">
      <c r="A14848" t="str">
        <f t="shared" si="1242"/>
        <v>SMC6</v>
      </c>
      <c r="B14848" t="s">
        <v>161</v>
      </c>
      <c r="C14848">
        <v>17934961</v>
      </c>
      <c r="D14848" t="s">
        <v>8</v>
      </c>
      <c r="E14848">
        <v>22</v>
      </c>
      <c r="F14848" t="s">
        <v>17602</v>
      </c>
      <c r="G14848">
        <v>7.9580677117799994E-2</v>
      </c>
    </row>
    <row r="14849" spans="1:7" x14ac:dyDescent="0.2">
      <c r="A14849" t="str">
        <f t="shared" ref="A14849:A14858" si="1243">"SMG5"</f>
        <v>SMG5</v>
      </c>
      <c r="B14849" t="s">
        <v>35</v>
      </c>
      <c r="C14849">
        <v>156252585</v>
      </c>
      <c r="D14849" t="s">
        <v>3</v>
      </c>
      <c r="E14849">
        <v>24</v>
      </c>
      <c r="F14849" t="s">
        <v>17603</v>
      </c>
      <c r="G14849">
        <v>1.1885780274</v>
      </c>
    </row>
    <row r="14850" spans="1:7" x14ac:dyDescent="0.2">
      <c r="A14850" t="str">
        <f t="shared" si="1243"/>
        <v>SMG5</v>
      </c>
      <c r="B14850" t="s">
        <v>35</v>
      </c>
      <c r="C14850">
        <v>156252665</v>
      </c>
      <c r="D14850" t="s">
        <v>8</v>
      </c>
      <c r="E14850">
        <v>24</v>
      </c>
      <c r="F14850" t="s">
        <v>17604</v>
      </c>
      <c r="G14850">
        <v>7.7626389818999997E-2</v>
      </c>
    </row>
    <row r="14851" spans="1:7" x14ac:dyDescent="0.2">
      <c r="A14851" t="str">
        <f t="shared" si="1243"/>
        <v>SMG5</v>
      </c>
      <c r="B14851" t="s">
        <v>35</v>
      </c>
      <c r="C14851">
        <v>156252488</v>
      </c>
      <c r="D14851" t="s">
        <v>8</v>
      </c>
      <c r="E14851">
        <v>24</v>
      </c>
      <c r="F14851" t="s">
        <v>17605</v>
      </c>
      <c r="G14851">
        <v>0.19102271330000001</v>
      </c>
    </row>
    <row r="14852" spans="1:7" x14ac:dyDescent="0.2">
      <c r="A14852" t="str">
        <f t="shared" si="1243"/>
        <v>SMG5</v>
      </c>
      <c r="B14852" t="s">
        <v>35</v>
      </c>
      <c r="C14852">
        <v>156252353</v>
      </c>
      <c r="D14852" t="s">
        <v>3</v>
      </c>
      <c r="E14852">
        <v>23</v>
      </c>
      <c r="F14852" t="s">
        <v>17606</v>
      </c>
      <c r="G14852">
        <v>0.64869230843799996</v>
      </c>
    </row>
    <row r="14853" spans="1:7" x14ac:dyDescent="0.2">
      <c r="A14853" t="str">
        <f t="shared" si="1243"/>
        <v>SMG5</v>
      </c>
      <c r="B14853" t="s">
        <v>35</v>
      </c>
      <c r="C14853">
        <v>156252360</v>
      </c>
      <c r="D14853" t="s">
        <v>3</v>
      </c>
      <c r="E14853">
        <v>23</v>
      </c>
      <c r="F14853" t="s">
        <v>17607</v>
      </c>
      <c r="G14853">
        <v>1.16272966416</v>
      </c>
    </row>
    <row r="14854" spans="1:7" x14ac:dyDescent="0.2">
      <c r="A14854" t="str">
        <f t="shared" si="1243"/>
        <v>SMG5</v>
      </c>
      <c r="B14854" t="s">
        <v>35</v>
      </c>
      <c r="C14854">
        <v>156252525</v>
      </c>
      <c r="D14854" t="s">
        <v>3</v>
      </c>
      <c r="E14854">
        <v>24</v>
      </c>
      <c r="F14854" t="s">
        <v>17608</v>
      </c>
      <c r="G14854">
        <v>0.56274474133200003</v>
      </c>
    </row>
    <row r="14855" spans="1:7" x14ac:dyDescent="0.2">
      <c r="A14855" t="str">
        <f t="shared" si="1243"/>
        <v>SMG5</v>
      </c>
      <c r="B14855" t="s">
        <v>35</v>
      </c>
      <c r="C14855">
        <v>156252537</v>
      </c>
      <c r="D14855" t="s">
        <v>3</v>
      </c>
      <c r="E14855">
        <v>24</v>
      </c>
      <c r="F14855" t="s">
        <v>17609</v>
      </c>
      <c r="G14855">
        <v>0.56919245774500005</v>
      </c>
    </row>
    <row r="14856" spans="1:7" x14ac:dyDescent="0.2">
      <c r="A14856" t="str">
        <f t="shared" si="1243"/>
        <v>SMG5</v>
      </c>
      <c r="B14856" t="s">
        <v>35</v>
      </c>
      <c r="C14856">
        <v>156252457</v>
      </c>
      <c r="D14856" t="s">
        <v>8</v>
      </c>
      <c r="E14856">
        <v>24</v>
      </c>
      <c r="F14856" t="s">
        <v>17610</v>
      </c>
      <c r="G14856">
        <v>-4.9030818629600001E-2</v>
      </c>
    </row>
    <row r="14857" spans="1:7" x14ac:dyDescent="0.2">
      <c r="A14857" t="str">
        <f t="shared" si="1243"/>
        <v>SMG5</v>
      </c>
      <c r="B14857" t="s">
        <v>35</v>
      </c>
      <c r="C14857">
        <v>156252629</v>
      </c>
      <c r="D14857" t="s">
        <v>3</v>
      </c>
      <c r="E14857">
        <v>24</v>
      </c>
      <c r="F14857" t="s">
        <v>17611</v>
      </c>
      <c r="G14857">
        <v>2.7426957223600001E-2</v>
      </c>
    </row>
    <row r="14858" spans="1:7" x14ac:dyDescent="0.2">
      <c r="A14858" t="str">
        <f t="shared" si="1243"/>
        <v>SMG5</v>
      </c>
      <c r="B14858" t="s">
        <v>35</v>
      </c>
      <c r="C14858">
        <v>156252420</v>
      </c>
      <c r="D14858" t="s">
        <v>8</v>
      </c>
      <c r="E14858">
        <v>23</v>
      </c>
      <c r="F14858" t="s">
        <v>17612</v>
      </c>
      <c r="G14858">
        <v>0.200681510481</v>
      </c>
    </row>
    <row r="14859" spans="1:7" x14ac:dyDescent="0.2">
      <c r="A14859" t="str">
        <f t="shared" ref="A14859:A14868" si="1244">"SMG7"</f>
        <v>SMG7</v>
      </c>
      <c r="B14859" t="s">
        <v>35</v>
      </c>
      <c r="C14859">
        <v>183441877</v>
      </c>
      <c r="D14859" t="s">
        <v>8</v>
      </c>
      <c r="E14859">
        <v>24</v>
      </c>
      <c r="F14859" t="s">
        <v>17613</v>
      </c>
      <c r="G14859">
        <v>0.73059370811799995</v>
      </c>
    </row>
    <row r="14860" spans="1:7" x14ac:dyDescent="0.2">
      <c r="A14860" t="str">
        <f t="shared" si="1244"/>
        <v>SMG7</v>
      </c>
      <c r="B14860" t="s">
        <v>35</v>
      </c>
      <c r="C14860">
        <v>183441816</v>
      </c>
      <c r="D14860" t="s">
        <v>8</v>
      </c>
      <c r="E14860">
        <v>24</v>
      </c>
      <c r="F14860" t="s">
        <v>17614</v>
      </c>
      <c r="G14860">
        <v>0.236276520002</v>
      </c>
    </row>
    <row r="14861" spans="1:7" x14ac:dyDescent="0.2">
      <c r="A14861" t="str">
        <f t="shared" si="1244"/>
        <v>SMG7</v>
      </c>
      <c r="B14861" t="s">
        <v>35</v>
      </c>
      <c r="C14861">
        <v>183441797</v>
      </c>
      <c r="D14861" t="s">
        <v>3</v>
      </c>
      <c r="E14861">
        <v>23</v>
      </c>
      <c r="F14861" t="s">
        <v>17615</v>
      </c>
      <c r="G14861">
        <v>-8.8709240777000001E-2</v>
      </c>
    </row>
    <row r="14862" spans="1:7" x14ac:dyDescent="0.2">
      <c r="A14862" t="str">
        <f t="shared" si="1244"/>
        <v>SMG7</v>
      </c>
      <c r="B14862" t="s">
        <v>35</v>
      </c>
      <c r="C14862">
        <v>183441742</v>
      </c>
      <c r="D14862" t="s">
        <v>8</v>
      </c>
      <c r="E14862">
        <v>22</v>
      </c>
      <c r="F14862" t="s">
        <v>17616</v>
      </c>
      <c r="G14862">
        <v>0.63516029354900005</v>
      </c>
    </row>
    <row r="14863" spans="1:7" x14ac:dyDescent="0.2">
      <c r="A14863" t="str">
        <f t="shared" si="1244"/>
        <v>SMG7</v>
      </c>
      <c r="B14863" t="s">
        <v>35</v>
      </c>
      <c r="C14863">
        <v>183441889</v>
      </c>
      <c r="D14863" t="s">
        <v>3</v>
      </c>
      <c r="E14863">
        <v>24</v>
      </c>
      <c r="F14863" t="s">
        <v>17617</v>
      </c>
      <c r="G14863">
        <v>0.98202146222700004</v>
      </c>
    </row>
    <row r="14864" spans="1:7" x14ac:dyDescent="0.2">
      <c r="A14864" t="str">
        <f t="shared" si="1244"/>
        <v>SMG7</v>
      </c>
      <c r="B14864" t="s">
        <v>35</v>
      </c>
      <c r="C14864">
        <v>183441823</v>
      </c>
      <c r="D14864" t="s">
        <v>3</v>
      </c>
      <c r="E14864">
        <v>24</v>
      </c>
      <c r="F14864" t="s">
        <v>17618</v>
      </c>
      <c r="G14864">
        <v>0.11836031194299999</v>
      </c>
    </row>
    <row r="14865" spans="1:7" x14ac:dyDescent="0.2">
      <c r="A14865" t="str">
        <f t="shared" si="1244"/>
        <v>SMG7</v>
      </c>
      <c r="B14865" t="s">
        <v>35</v>
      </c>
      <c r="C14865">
        <v>183441712</v>
      </c>
      <c r="D14865" t="s">
        <v>3</v>
      </c>
      <c r="E14865">
        <v>24</v>
      </c>
      <c r="F14865" t="s">
        <v>17619</v>
      </c>
      <c r="G14865">
        <v>0.886688862179</v>
      </c>
    </row>
    <row r="14866" spans="1:7" x14ac:dyDescent="0.2">
      <c r="A14866" t="str">
        <f t="shared" si="1244"/>
        <v>SMG7</v>
      </c>
      <c r="B14866" t="s">
        <v>35</v>
      </c>
      <c r="C14866">
        <v>183441926</v>
      </c>
      <c r="D14866" t="s">
        <v>8</v>
      </c>
      <c r="E14866">
        <v>24</v>
      </c>
      <c r="F14866" t="s">
        <v>17620</v>
      </c>
      <c r="G14866">
        <v>0.366938773025</v>
      </c>
    </row>
    <row r="14867" spans="1:7" x14ac:dyDescent="0.2">
      <c r="A14867" t="str">
        <f t="shared" si="1244"/>
        <v>SMG7</v>
      </c>
      <c r="B14867" t="s">
        <v>35</v>
      </c>
      <c r="C14867">
        <v>183441690</v>
      </c>
      <c r="D14867" t="s">
        <v>3</v>
      </c>
      <c r="E14867">
        <v>23</v>
      </c>
      <c r="F14867" t="s">
        <v>17621</v>
      </c>
      <c r="G14867">
        <v>1.1312896755899999</v>
      </c>
    </row>
    <row r="14868" spans="1:7" x14ac:dyDescent="0.2">
      <c r="A14868" t="str">
        <f t="shared" si="1244"/>
        <v>SMG7</v>
      </c>
      <c r="B14868" t="s">
        <v>35</v>
      </c>
      <c r="C14868">
        <v>183441594</v>
      </c>
      <c r="D14868" t="s">
        <v>3</v>
      </c>
      <c r="E14868">
        <v>24</v>
      </c>
      <c r="F14868" t="s">
        <v>17622</v>
      </c>
      <c r="G14868">
        <v>0.67984032658600002</v>
      </c>
    </row>
    <row r="14869" spans="1:7" x14ac:dyDescent="0.2">
      <c r="A14869" t="str">
        <f t="shared" ref="A14869:A14878" si="1245">"SMN1"</f>
        <v>SMN1</v>
      </c>
      <c r="B14869" t="s">
        <v>64</v>
      </c>
      <c r="C14869">
        <v>70220901</v>
      </c>
      <c r="D14869" t="s">
        <v>8</v>
      </c>
      <c r="E14869">
        <v>23</v>
      </c>
      <c r="F14869" t="s">
        <v>17623</v>
      </c>
      <c r="G14869">
        <v>0.432538723726</v>
      </c>
    </row>
    <row r="14870" spans="1:7" x14ac:dyDescent="0.2">
      <c r="A14870" t="str">
        <f t="shared" si="1245"/>
        <v>SMN1</v>
      </c>
      <c r="B14870" t="s">
        <v>64</v>
      </c>
      <c r="C14870">
        <v>70220946</v>
      </c>
      <c r="D14870" t="s">
        <v>8</v>
      </c>
      <c r="E14870">
        <v>24</v>
      </c>
      <c r="F14870" t="s">
        <v>17624</v>
      </c>
      <c r="G14870">
        <v>0.94802623437199995</v>
      </c>
    </row>
    <row r="14871" spans="1:7" x14ac:dyDescent="0.2">
      <c r="A14871" t="str">
        <f t="shared" si="1245"/>
        <v>SMN1</v>
      </c>
      <c r="B14871" t="s">
        <v>64</v>
      </c>
      <c r="C14871">
        <v>70221000</v>
      </c>
      <c r="D14871" t="s">
        <v>8</v>
      </c>
      <c r="E14871">
        <v>24</v>
      </c>
      <c r="F14871" t="s">
        <v>17625</v>
      </c>
      <c r="G14871">
        <v>0.43813725495099998</v>
      </c>
    </row>
    <row r="14872" spans="1:7" x14ac:dyDescent="0.2">
      <c r="A14872" t="str">
        <f t="shared" si="1245"/>
        <v>SMN1</v>
      </c>
      <c r="B14872" t="s">
        <v>64</v>
      </c>
      <c r="C14872">
        <v>70221006</v>
      </c>
      <c r="D14872" t="s">
        <v>8</v>
      </c>
      <c r="E14872">
        <v>23</v>
      </c>
      <c r="F14872" t="s">
        <v>17626</v>
      </c>
      <c r="G14872">
        <v>-7.9019946240100006E-3</v>
      </c>
    </row>
    <row r="14873" spans="1:7" x14ac:dyDescent="0.2">
      <c r="A14873" t="str">
        <f t="shared" si="1245"/>
        <v>SMN1</v>
      </c>
      <c r="B14873" t="s">
        <v>64</v>
      </c>
      <c r="C14873">
        <v>70221011</v>
      </c>
      <c r="D14873" t="s">
        <v>8</v>
      </c>
      <c r="E14873">
        <v>23</v>
      </c>
      <c r="F14873" t="s">
        <v>17627</v>
      </c>
      <c r="G14873">
        <v>3.4768321658199999E-2</v>
      </c>
    </row>
    <row r="14874" spans="1:7" x14ac:dyDescent="0.2">
      <c r="A14874" t="str">
        <f t="shared" si="1245"/>
        <v>SMN1</v>
      </c>
      <c r="B14874" t="s">
        <v>64</v>
      </c>
      <c r="C14874">
        <v>70220831</v>
      </c>
      <c r="D14874" t="s">
        <v>3</v>
      </c>
      <c r="E14874">
        <v>24</v>
      </c>
      <c r="F14874" t="s">
        <v>17628</v>
      </c>
      <c r="G14874">
        <v>3.8634505197700002E-2</v>
      </c>
    </row>
    <row r="14875" spans="1:7" x14ac:dyDescent="0.2">
      <c r="A14875" t="str">
        <f t="shared" si="1245"/>
        <v>SMN1</v>
      </c>
      <c r="B14875" t="s">
        <v>64</v>
      </c>
      <c r="C14875">
        <v>70221007</v>
      </c>
      <c r="D14875" t="s">
        <v>3</v>
      </c>
      <c r="E14875">
        <v>23</v>
      </c>
      <c r="F14875" t="s">
        <v>17629</v>
      </c>
      <c r="G14875">
        <v>0.24536762499799999</v>
      </c>
    </row>
    <row r="14876" spans="1:7" x14ac:dyDescent="0.2">
      <c r="A14876" t="str">
        <f t="shared" si="1245"/>
        <v>SMN1</v>
      </c>
      <c r="B14876" t="s">
        <v>64</v>
      </c>
      <c r="C14876">
        <v>70221023</v>
      </c>
      <c r="D14876" t="s">
        <v>3</v>
      </c>
      <c r="E14876">
        <v>24</v>
      </c>
      <c r="F14876" t="s">
        <v>17630</v>
      </c>
      <c r="G14876">
        <v>0.62532114109400005</v>
      </c>
    </row>
    <row r="14877" spans="1:7" x14ac:dyDescent="0.2">
      <c r="A14877" t="str">
        <f t="shared" si="1245"/>
        <v>SMN1</v>
      </c>
      <c r="B14877" t="s">
        <v>64</v>
      </c>
      <c r="C14877">
        <v>70221109</v>
      </c>
      <c r="D14877" t="s">
        <v>3</v>
      </c>
      <c r="E14877">
        <v>24</v>
      </c>
      <c r="F14877" t="s">
        <v>17631</v>
      </c>
      <c r="G14877">
        <v>1.15297825743</v>
      </c>
    </row>
    <row r="14878" spans="1:7" x14ac:dyDescent="0.2">
      <c r="A14878" t="str">
        <f t="shared" si="1245"/>
        <v>SMN1</v>
      </c>
      <c r="B14878" t="s">
        <v>64</v>
      </c>
      <c r="C14878">
        <v>70221036</v>
      </c>
      <c r="D14878" t="s">
        <v>3</v>
      </c>
      <c r="E14878">
        <v>22</v>
      </c>
      <c r="F14878" t="s">
        <v>17632</v>
      </c>
      <c r="G14878">
        <v>0.89899550820100005</v>
      </c>
    </row>
    <row r="14879" spans="1:7" x14ac:dyDescent="0.2">
      <c r="A14879" t="str">
        <f t="shared" ref="A14879:A14888" si="1246">"SMN2"</f>
        <v>SMN2</v>
      </c>
      <c r="B14879" t="s">
        <v>64</v>
      </c>
      <c r="C14879">
        <v>69345582</v>
      </c>
      <c r="D14879" t="s">
        <v>8</v>
      </c>
      <c r="E14879">
        <v>23</v>
      </c>
      <c r="F14879" t="s">
        <v>17633</v>
      </c>
      <c r="G14879">
        <v>0.31155484811099998</v>
      </c>
    </row>
    <row r="14880" spans="1:7" x14ac:dyDescent="0.2">
      <c r="A14880" t="str">
        <f t="shared" si="1246"/>
        <v>SMN2</v>
      </c>
      <c r="B14880" t="s">
        <v>64</v>
      </c>
      <c r="C14880">
        <v>69345557</v>
      </c>
      <c r="D14880" t="s">
        <v>8</v>
      </c>
      <c r="E14880">
        <v>24</v>
      </c>
      <c r="F14880" t="s">
        <v>17634</v>
      </c>
      <c r="G14880">
        <v>4.3554563193600002E-2</v>
      </c>
    </row>
    <row r="14881" spans="1:7" x14ac:dyDescent="0.2">
      <c r="A14881" t="str">
        <f t="shared" si="1246"/>
        <v>SMN2</v>
      </c>
      <c r="B14881" t="s">
        <v>64</v>
      </c>
      <c r="C14881">
        <v>69345416</v>
      </c>
      <c r="D14881" t="s">
        <v>8</v>
      </c>
      <c r="E14881">
        <v>23</v>
      </c>
      <c r="F14881" t="s">
        <v>17635</v>
      </c>
      <c r="G14881">
        <v>0.25396564983800002</v>
      </c>
    </row>
    <row r="14882" spans="1:7" x14ac:dyDescent="0.2">
      <c r="A14882" t="str">
        <f t="shared" si="1246"/>
        <v>SMN2</v>
      </c>
      <c r="B14882" t="s">
        <v>64</v>
      </c>
      <c r="C14882">
        <v>69345483</v>
      </c>
      <c r="D14882" t="s">
        <v>8</v>
      </c>
      <c r="E14882">
        <v>23</v>
      </c>
      <c r="F14882" t="s">
        <v>17623</v>
      </c>
      <c r="G14882">
        <v>0.319568332412</v>
      </c>
    </row>
    <row r="14883" spans="1:7" x14ac:dyDescent="0.2">
      <c r="A14883" t="str">
        <f t="shared" si="1246"/>
        <v>SMN2</v>
      </c>
      <c r="B14883" t="s">
        <v>64</v>
      </c>
      <c r="C14883">
        <v>69345668</v>
      </c>
      <c r="D14883" t="s">
        <v>3</v>
      </c>
      <c r="E14883">
        <v>24</v>
      </c>
      <c r="F14883" t="s">
        <v>17636</v>
      </c>
      <c r="G14883">
        <v>0.70816223770800002</v>
      </c>
    </row>
    <row r="14884" spans="1:7" x14ac:dyDescent="0.2">
      <c r="A14884" t="str">
        <f t="shared" si="1246"/>
        <v>SMN2</v>
      </c>
      <c r="B14884" t="s">
        <v>64</v>
      </c>
      <c r="C14884">
        <v>69345618</v>
      </c>
      <c r="D14884" t="s">
        <v>3</v>
      </c>
      <c r="E14884">
        <v>22</v>
      </c>
      <c r="F14884" t="s">
        <v>17632</v>
      </c>
      <c r="G14884">
        <v>0.70784396136799999</v>
      </c>
    </row>
    <row r="14885" spans="1:7" x14ac:dyDescent="0.2">
      <c r="A14885" t="str">
        <f t="shared" si="1246"/>
        <v>SMN2</v>
      </c>
      <c r="B14885" t="s">
        <v>64</v>
      </c>
      <c r="C14885">
        <v>69345409</v>
      </c>
      <c r="D14885" t="s">
        <v>3</v>
      </c>
      <c r="E14885">
        <v>22</v>
      </c>
      <c r="F14885" t="s">
        <v>17637</v>
      </c>
      <c r="G14885">
        <v>0.32697329942499997</v>
      </c>
    </row>
    <row r="14886" spans="1:7" x14ac:dyDescent="0.2">
      <c r="A14886" t="str">
        <f t="shared" si="1246"/>
        <v>SMN2</v>
      </c>
      <c r="B14886" t="s">
        <v>64</v>
      </c>
      <c r="C14886">
        <v>69345605</v>
      </c>
      <c r="D14886" t="s">
        <v>3</v>
      </c>
      <c r="E14886">
        <v>24</v>
      </c>
      <c r="F14886" t="s">
        <v>17630</v>
      </c>
      <c r="G14886">
        <v>0.47261370982700002</v>
      </c>
    </row>
    <row r="14887" spans="1:7" x14ac:dyDescent="0.2">
      <c r="A14887" t="str">
        <f t="shared" si="1246"/>
        <v>SMN2</v>
      </c>
      <c r="B14887" t="s">
        <v>64</v>
      </c>
      <c r="C14887">
        <v>69345444</v>
      </c>
      <c r="D14887" t="s">
        <v>3</v>
      </c>
      <c r="E14887">
        <v>24</v>
      </c>
      <c r="F14887" t="s">
        <v>17638</v>
      </c>
      <c r="G14887">
        <v>-8.5380835642799996E-3</v>
      </c>
    </row>
    <row r="14888" spans="1:7" x14ac:dyDescent="0.2">
      <c r="A14888" t="str">
        <f t="shared" si="1246"/>
        <v>SMN2</v>
      </c>
      <c r="B14888" t="s">
        <v>64</v>
      </c>
      <c r="C14888">
        <v>69345531</v>
      </c>
      <c r="D14888" t="s">
        <v>8</v>
      </c>
      <c r="E14888">
        <v>23</v>
      </c>
      <c r="F14888" t="s">
        <v>17639</v>
      </c>
      <c r="G14888">
        <v>1.5839938009200001</v>
      </c>
    </row>
    <row r="14889" spans="1:7" x14ac:dyDescent="0.2">
      <c r="A14889" t="str">
        <f t="shared" ref="A14889:A14903" si="1247">"SMNDC1"</f>
        <v>SMNDC1</v>
      </c>
      <c r="B14889" t="s">
        <v>372</v>
      </c>
      <c r="C14889">
        <v>112064689</v>
      </c>
      <c r="D14889" t="s">
        <v>8</v>
      </c>
      <c r="E14889">
        <v>24</v>
      </c>
      <c r="F14889" t="s">
        <v>17640</v>
      </c>
      <c r="G14889">
        <v>0.73260678850600003</v>
      </c>
    </row>
    <row r="14890" spans="1:7" x14ac:dyDescent="0.2">
      <c r="A14890" t="str">
        <f t="shared" si="1247"/>
        <v>SMNDC1</v>
      </c>
      <c r="B14890" t="s">
        <v>372</v>
      </c>
      <c r="C14890">
        <v>112064696</v>
      </c>
      <c r="D14890" t="s">
        <v>8</v>
      </c>
      <c r="E14890">
        <v>24</v>
      </c>
      <c r="F14890" t="s">
        <v>17641</v>
      </c>
      <c r="G14890">
        <v>0.45479572724400003</v>
      </c>
    </row>
    <row r="14891" spans="1:7" x14ac:dyDescent="0.2">
      <c r="A14891" t="str">
        <f t="shared" si="1247"/>
        <v>SMNDC1</v>
      </c>
      <c r="B14891" t="s">
        <v>372</v>
      </c>
      <c r="C14891">
        <v>112064631</v>
      </c>
      <c r="D14891" t="s">
        <v>8</v>
      </c>
      <c r="E14891">
        <v>23</v>
      </c>
      <c r="F14891" t="s">
        <v>17642</v>
      </c>
      <c r="G14891">
        <v>1.1720998972800001</v>
      </c>
    </row>
    <row r="14892" spans="1:7" x14ac:dyDescent="0.2">
      <c r="A14892" t="str">
        <f t="shared" si="1247"/>
        <v>SMNDC1</v>
      </c>
      <c r="B14892" t="s">
        <v>372</v>
      </c>
      <c r="C14892">
        <v>112064568</v>
      </c>
      <c r="D14892" t="s">
        <v>8</v>
      </c>
      <c r="E14892">
        <v>24</v>
      </c>
      <c r="F14892" t="s">
        <v>17643</v>
      </c>
      <c r="G14892">
        <v>0.46862178155400003</v>
      </c>
    </row>
    <row r="14893" spans="1:7" x14ac:dyDescent="0.2">
      <c r="A14893" t="str">
        <f t="shared" si="1247"/>
        <v>SMNDC1</v>
      </c>
      <c r="B14893" t="s">
        <v>372</v>
      </c>
      <c r="C14893">
        <v>112064555</v>
      </c>
      <c r="D14893" t="s">
        <v>3</v>
      </c>
      <c r="E14893">
        <v>24</v>
      </c>
      <c r="F14893" t="s">
        <v>17644</v>
      </c>
      <c r="G14893">
        <v>0.141456535652</v>
      </c>
    </row>
    <row r="14894" spans="1:7" x14ac:dyDescent="0.2">
      <c r="A14894" t="str">
        <f t="shared" si="1247"/>
        <v>SMNDC1</v>
      </c>
      <c r="B14894" t="s">
        <v>372</v>
      </c>
      <c r="C14894">
        <v>112064447</v>
      </c>
      <c r="D14894" t="s">
        <v>3</v>
      </c>
      <c r="E14894">
        <v>24</v>
      </c>
      <c r="F14894" t="s">
        <v>17645</v>
      </c>
      <c r="G14894">
        <v>0.56357777032900003</v>
      </c>
    </row>
    <row r="14895" spans="1:7" x14ac:dyDescent="0.2">
      <c r="A14895" t="str">
        <f t="shared" si="1247"/>
        <v>SMNDC1</v>
      </c>
      <c r="B14895" t="s">
        <v>372</v>
      </c>
      <c r="C14895">
        <v>112064459</v>
      </c>
      <c r="D14895" t="s">
        <v>3</v>
      </c>
      <c r="E14895">
        <v>24</v>
      </c>
      <c r="F14895" t="s">
        <v>17646</v>
      </c>
      <c r="G14895">
        <v>5.9758089229900002E-2</v>
      </c>
    </row>
    <row r="14896" spans="1:7" x14ac:dyDescent="0.2">
      <c r="A14896" t="str">
        <f t="shared" si="1247"/>
        <v>SMNDC1</v>
      </c>
      <c r="B14896" t="s">
        <v>372</v>
      </c>
      <c r="C14896">
        <v>112064607</v>
      </c>
      <c r="D14896" t="s">
        <v>3</v>
      </c>
      <c r="E14896">
        <v>22</v>
      </c>
      <c r="F14896" t="s">
        <v>17647</v>
      </c>
      <c r="G14896">
        <v>0.21277188311299999</v>
      </c>
    </row>
    <row r="14897" spans="1:7" x14ac:dyDescent="0.2">
      <c r="A14897" t="str">
        <f t="shared" si="1247"/>
        <v>SMNDC1</v>
      </c>
      <c r="B14897" t="s">
        <v>372</v>
      </c>
      <c r="C14897">
        <v>112064456</v>
      </c>
      <c r="D14897" t="s">
        <v>8</v>
      </c>
      <c r="E14897">
        <v>24</v>
      </c>
      <c r="F14897" t="s">
        <v>17648</v>
      </c>
      <c r="G14897">
        <v>0.52378316412699999</v>
      </c>
    </row>
    <row r="14898" spans="1:7" x14ac:dyDescent="0.2">
      <c r="A14898" t="str">
        <f t="shared" si="1247"/>
        <v>SMNDC1</v>
      </c>
      <c r="B14898" t="s">
        <v>372</v>
      </c>
      <c r="C14898">
        <v>112064515</v>
      </c>
      <c r="D14898" t="s">
        <v>8</v>
      </c>
      <c r="E14898">
        <v>24</v>
      </c>
      <c r="F14898" t="s">
        <v>17649</v>
      </c>
      <c r="G14898">
        <v>4.2072690317900001E-2</v>
      </c>
    </row>
    <row r="14899" spans="1:7" x14ac:dyDescent="0.2">
      <c r="A14899" t="str">
        <f t="shared" si="1247"/>
        <v>SMNDC1</v>
      </c>
      <c r="B14899" t="s">
        <v>372</v>
      </c>
      <c r="C14899">
        <v>112064562</v>
      </c>
      <c r="D14899" t="s">
        <v>8</v>
      </c>
      <c r="E14899">
        <v>24</v>
      </c>
      <c r="F14899" t="s">
        <v>17650</v>
      </c>
      <c r="G14899">
        <v>0.123234870425</v>
      </c>
    </row>
    <row r="14900" spans="1:7" x14ac:dyDescent="0.2">
      <c r="A14900" t="str">
        <f t="shared" si="1247"/>
        <v>SMNDC1</v>
      </c>
      <c r="B14900" t="s">
        <v>372</v>
      </c>
      <c r="C14900">
        <v>112064666</v>
      </c>
      <c r="D14900" t="s">
        <v>8</v>
      </c>
      <c r="E14900">
        <v>23</v>
      </c>
      <c r="F14900" t="s">
        <v>17651</v>
      </c>
      <c r="G14900">
        <v>0.96234012148400006</v>
      </c>
    </row>
    <row r="14901" spans="1:7" x14ac:dyDescent="0.2">
      <c r="A14901" t="str">
        <f t="shared" si="1247"/>
        <v>SMNDC1</v>
      </c>
      <c r="B14901" t="s">
        <v>372</v>
      </c>
      <c r="C14901">
        <v>112064693</v>
      </c>
      <c r="D14901" t="s">
        <v>8</v>
      </c>
      <c r="E14901">
        <v>24</v>
      </c>
      <c r="F14901" t="s">
        <v>17652</v>
      </c>
      <c r="G14901">
        <v>0.57041360305900002</v>
      </c>
    </row>
    <row r="14902" spans="1:7" x14ac:dyDescent="0.2">
      <c r="A14902" t="str">
        <f t="shared" si="1247"/>
        <v>SMNDC1</v>
      </c>
      <c r="B14902" t="s">
        <v>372</v>
      </c>
      <c r="C14902">
        <v>112064747</v>
      </c>
      <c r="D14902" t="s">
        <v>8</v>
      </c>
      <c r="E14902">
        <v>23</v>
      </c>
      <c r="F14902" t="s">
        <v>17653</v>
      </c>
      <c r="G14902">
        <v>-3.1562437230600003E-2</v>
      </c>
    </row>
    <row r="14903" spans="1:7" x14ac:dyDescent="0.2">
      <c r="A14903" t="str">
        <f t="shared" si="1247"/>
        <v>SMNDC1</v>
      </c>
      <c r="B14903" t="s">
        <v>372</v>
      </c>
      <c r="C14903">
        <v>112064463</v>
      </c>
      <c r="D14903" t="s">
        <v>8</v>
      </c>
      <c r="E14903">
        <v>23</v>
      </c>
      <c r="F14903" t="s">
        <v>17654</v>
      </c>
      <c r="G14903">
        <v>0.86555998123800004</v>
      </c>
    </row>
    <row r="14904" spans="1:7" x14ac:dyDescent="0.2">
      <c r="A14904" t="str">
        <f t="shared" ref="A14904:A14918" si="1248">"SMU1"</f>
        <v>SMU1</v>
      </c>
      <c r="B14904" t="s">
        <v>15</v>
      </c>
      <c r="C14904">
        <v>33076419</v>
      </c>
      <c r="D14904" t="s">
        <v>3</v>
      </c>
      <c r="E14904">
        <v>24</v>
      </c>
      <c r="F14904" t="s">
        <v>17655</v>
      </c>
      <c r="G14904">
        <v>0.32540443507799999</v>
      </c>
    </row>
    <row r="14905" spans="1:7" x14ac:dyDescent="0.2">
      <c r="A14905" t="str">
        <f t="shared" si="1248"/>
        <v>SMU1</v>
      </c>
      <c r="B14905" t="s">
        <v>15</v>
      </c>
      <c r="C14905">
        <v>33076519</v>
      </c>
      <c r="D14905" t="s">
        <v>3</v>
      </c>
      <c r="E14905">
        <v>24</v>
      </c>
      <c r="F14905" t="s">
        <v>17656</v>
      </c>
      <c r="G14905">
        <v>0.57555097627700003</v>
      </c>
    </row>
    <row r="14906" spans="1:7" x14ac:dyDescent="0.2">
      <c r="A14906" t="str">
        <f t="shared" si="1248"/>
        <v>SMU1</v>
      </c>
      <c r="B14906" t="s">
        <v>15</v>
      </c>
      <c r="C14906">
        <v>33076676</v>
      </c>
      <c r="D14906" t="s">
        <v>3</v>
      </c>
      <c r="E14906">
        <v>24</v>
      </c>
      <c r="F14906" t="s">
        <v>17657</v>
      </c>
      <c r="G14906">
        <v>0.12660764540700001</v>
      </c>
    </row>
    <row r="14907" spans="1:7" x14ac:dyDescent="0.2">
      <c r="A14907" t="str">
        <f t="shared" si="1248"/>
        <v>SMU1</v>
      </c>
      <c r="B14907" t="s">
        <v>15</v>
      </c>
      <c r="C14907">
        <v>33076648</v>
      </c>
      <c r="D14907" t="s">
        <v>3</v>
      </c>
      <c r="E14907">
        <v>24</v>
      </c>
      <c r="F14907" t="s">
        <v>17658</v>
      </c>
      <c r="G14907">
        <v>0.356810594225</v>
      </c>
    </row>
    <row r="14908" spans="1:7" x14ac:dyDescent="0.2">
      <c r="A14908" t="str">
        <f t="shared" si="1248"/>
        <v>SMU1</v>
      </c>
      <c r="B14908" t="s">
        <v>15</v>
      </c>
      <c r="C14908">
        <v>33076640</v>
      </c>
      <c r="D14908" t="s">
        <v>3</v>
      </c>
      <c r="E14908">
        <v>23</v>
      </c>
      <c r="F14908" t="s">
        <v>17659</v>
      </c>
      <c r="G14908">
        <v>-3.5908594585299998E-2</v>
      </c>
    </row>
    <row r="14909" spans="1:7" x14ac:dyDescent="0.2">
      <c r="A14909" t="str">
        <f t="shared" si="1248"/>
        <v>SMU1</v>
      </c>
      <c r="B14909" t="s">
        <v>15</v>
      </c>
      <c r="C14909">
        <v>33076543</v>
      </c>
      <c r="D14909" t="s">
        <v>3</v>
      </c>
      <c r="E14909">
        <v>22</v>
      </c>
      <c r="F14909" t="s">
        <v>17660</v>
      </c>
      <c r="G14909">
        <v>0.112993596567</v>
      </c>
    </row>
    <row r="14910" spans="1:7" x14ac:dyDescent="0.2">
      <c r="A14910" t="str">
        <f t="shared" si="1248"/>
        <v>SMU1</v>
      </c>
      <c r="B14910" t="s">
        <v>15</v>
      </c>
      <c r="C14910">
        <v>33076498</v>
      </c>
      <c r="D14910" t="s">
        <v>3</v>
      </c>
      <c r="E14910">
        <v>24</v>
      </c>
      <c r="F14910" t="s">
        <v>17661</v>
      </c>
      <c r="G14910">
        <v>0.107145878119</v>
      </c>
    </row>
    <row r="14911" spans="1:7" x14ac:dyDescent="0.2">
      <c r="A14911" t="str">
        <f t="shared" si="1248"/>
        <v>SMU1</v>
      </c>
      <c r="B14911" t="s">
        <v>15</v>
      </c>
      <c r="C14911">
        <v>33076420</v>
      </c>
      <c r="D14911" t="s">
        <v>3</v>
      </c>
      <c r="E14911">
        <v>22</v>
      </c>
      <c r="F14911" t="s">
        <v>17662</v>
      </c>
      <c r="G14911">
        <v>1.01690259366</v>
      </c>
    </row>
    <row r="14912" spans="1:7" x14ac:dyDescent="0.2">
      <c r="A14912" t="str">
        <f t="shared" si="1248"/>
        <v>SMU1</v>
      </c>
      <c r="B14912" t="s">
        <v>15</v>
      </c>
      <c r="C14912">
        <v>33076543</v>
      </c>
      <c r="D14912" t="s">
        <v>3</v>
      </c>
      <c r="E14912">
        <v>23</v>
      </c>
      <c r="F14912" t="s">
        <v>17663</v>
      </c>
      <c r="G14912">
        <v>4.9945408117600003E-2</v>
      </c>
    </row>
    <row r="14913" spans="1:7" x14ac:dyDescent="0.2">
      <c r="A14913" t="str">
        <f t="shared" si="1248"/>
        <v>SMU1</v>
      </c>
      <c r="B14913" t="s">
        <v>15</v>
      </c>
      <c r="C14913">
        <v>33076526</v>
      </c>
      <c r="D14913" t="s">
        <v>3</v>
      </c>
      <c r="E14913">
        <v>23</v>
      </c>
      <c r="F14913" t="s">
        <v>17664</v>
      </c>
      <c r="G14913">
        <v>0.75108045588299999</v>
      </c>
    </row>
    <row r="14914" spans="1:7" x14ac:dyDescent="0.2">
      <c r="A14914" t="str">
        <f t="shared" si="1248"/>
        <v>SMU1</v>
      </c>
      <c r="B14914" t="s">
        <v>15</v>
      </c>
      <c r="C14914">
        <v>33076457</v>
      </c>
      <c r="D14914" t="s">
        <v>8</v>
      </c>
      <c r="E14914">
        <v>24</v>
      </c>
      <c r="F14914" t="s">
        <v>17665</v>
      </c>
      <c r="G14914">
        <v>0.46194778928399999</v>
      </c>
    </row>
    <row r="14915" spans="1:7" x14ac:dyDescent="0.2">
      <c r="A14915" t="str">
        <f t="shared" si="1248"/>
        <v>SMU1</v>
      </c>
      <c r="B14915" t="s">
        <v>15</v>
      </c>
      <c r="C14915">
        <v>33076385</v>
      </c>
      <c r="D14915" t="s">
        <v>8</v>
      </c>
      <c r="E14915">
        <v>23</v>
      </c>
      <c r="F14915" t="s">
        <v>17666</v>
      </c>
      <c r="G14915">
        <v>6.2143539504999998E-2</v>
      </c>
    </row>
    <row r="14916" spans="1:7" x14ac:dyDescent="0.2">
      <c r="A14916" t="str">
        <f t="shared" si="1248"/>
        <v>SMU1</v>
      </c>
      <c r="B14916" t="s">
        <v>15</v>
      </c>
      <c r="C14916">
        <v>33076567</v>
      </c>
      <c r="D14916" t="s">
        <v>3</v>
      </c>
      <c r="E14916">
        <v>24</v>
      </c>
      <c r="F14916" t="s">
        <v>17667</v>
      </c>
      <c r="G14916">
        <v>0.95595420538499998</v>
      </c>
    </row>
    <row r="14917" spans="1:7" x14ac:dyDescent="0.2">
      <c r="A14917" t="str">
        <f t="shared" si="1248"/>
        <v>SMU1</v>
      </c>
      <c r="B14917" t="s">
        <v>15</v>
      </c>
      <c r="C14917">
        <v>33076536</v>
      </c>
      <c r="D14917" t="s">
        <v>3</v>
      </c>
      <c r="E14917">
        <v>24</v>
      </c>
      <c r="F14917" t="s">
        <v>17668</v>
      </c>
      <c r="G14917">
        <v>-6.17118904132E-2</v>
      </c>
    </row>
    <row r="14918" spans="1:7" x14ac:dyDescent="0.2">
      <c r="A14918" t="str">
        <f t="shared" si="1248"/>
        <v>SMU1</v>
      </c>
      <c r="B14918" t="s">
        <v>15</v>
      </c>
      <c r="C14918">
        <v>33076647</v>
      </c>
      <c r="D14918" t="s">
        <v>8</v>
      </c>
      <c r="E14918">
        <v>24</v>
      </c>
      <c r="F14918" t="s">
        <v>17669</v>
      </c>
      <c r="G14918">
        <v>1.0271432009599999</v>
      </c>
    </row>
    <row r="14919" spans="1:7" x14ac:dyDescent="0.2">
      <c r="A14919" t="str">
        <f t="shared" ref="A14919:A14928" si="1249">"SNAI1"</f>
        <v>SNAI1</v>
      </c>
      <c r="B14919" t="s">
        <v>352</v>
      </c>
      <c r="C14919">
        <v>48599585</v>
      </c>
      <c r="D14919" t="s">
        <v>3</v>
      </c>
      <c r="E14919">
        <v>22</v>
      </c>
      <c r="F14919" t="s">
        <v>17670</v>
      </c>
      <c r="G14919">
        <v>0.84592050753199999</v>
      </c>
    </row>
    <row r="14920" spans="1:7" x14ac:dyDescent="0.2">
      <c r="A14920" t="str">
        <f t="shared" si="1249"/>
        <v>SNAI1</v>
      </c>
      <c r="B14920" t="s">
        <v>352</v>
      </c>
      <c r="C14920">
        <v>48599623</v>
      </c>
      <c r="D14920" t="s">
        <v>3</v>
      </c>
      <c r="E14920">
        <v>22</v>
      </c>
      <c r="F14920" t="s">
        <v>17671</v>
      </c>
      <c r="G14920">
        <v>0.71803062663899997</v>
      </c>
    </row>
    <row r="14921" spans="1:7" x14ac:dyDescent="0.2">
      <c r="A14921" t="str">
        <f t="shared" si="1249"/>
        <v>SNAI1</v>
      </c>
      <c r="B14921" t="s">
        <v>352</v>
      </c>
      <c r="C14921">
        <v>48599533</v>
      </c>
      <c r="D14921" t="s">
        <v>3</v>
      </c>
      <c r="E14921">
        <v>23</v>
      </c>
      <c r="F14921" t="s">
        <v>17672</v>
      </c>
      <c r="G14921">
        <v>1.07460622893</v>
      </c>
    </row>
    <row r="14922" spans="1:7" x14ac:dyDescent="0.2">
      <c r="A14922" t="str">
        <f t="shared" si="1249"/>
        <v>SNAI1</v>
      </c>
      <c r="B14922" t="s">
        <v>352</v>
      </c>
      <c r="C14922">
        <v>48599573</v>
      </c>
      <c r="D14922" t="s">
        <v>8</v>
      </c>
      <c r="E14922">
        <v>22</v>
      </c>
      <c r="F14922" t="s">
        <v>17673</v>
      </c>
      <c r="G14922">
        <v>-0.10101995564500001</v>
      </c>
    </row>
    <row r="14923" spans="1:7" x14ac:dyDescent="0.2">
      <c r="A14923" t="str">
        <f t="shared" si="1249"/>
        <v>SNAI1</v>
      </c>
      <c r="B14923" t="s">
        <v>352</v>
      </c>
      <c r="C14923">
        <v>48599640</v>
      </c>
      <c r="D14923" t="s">
        <v>8</v>
      </c>
      <c r="E14923">
        <v>23</v>
      </c>
      <c r="F14923" t="s">
        <v>17674</v>
      </c>
      <c r="G14923">
        <v>0.65629956469899997</v>
      </c>
    </row>
    <row r="14924" spans="1:7" x14ac:dyDescent="0.2">
      <c r="A14924" t="str">
        <f t="shared" si="1249"/>
        <v>SNAI1</v>
      </c>
      <c r="B14924" t="s">
        <v>352</v>
      </c>
      <c r="C14924">
        <v>48599705</v>
      </c>
      <c r="D14924" t="s">
        <v>8</v>
      </c>
      <c r="E14924">
        <v>24</v>
      </c>
      <c r="F14924" t="s">
        <v>17675</v>
      </c>
      <c r="G14924">
        <v>-7.55738727045E-2</v>
      </c>
    </row>
    <row r="14925" spans="1:7" x14ac:dyDescent="0.2">
      <c r="A14925" t="str">
        <f t="shared" si="1249"/>
        <v>SNAI1</v>
      </c>
      <c r="B14925" t="s">
        <v>352</v>
      </c>
      <c r="C14925">
        <v>48599741</v>
      </c>
      <c r="D14925" t="s">
        <v>8</v>
      </c>
      <c r="E14925">
        <v>24</v>
      </c>
      <c r="F14925" t="s">
        <v>17676</v>
      </c>
      <c r="G14925">
        <v>0.64965952773400004</v>
      </c>
    </row>
    <row r="14926" spans="1:7" x14ac:dyDescent="0.2">
      <c r="A14926" t="str">
        <f t="shared" si="1249"/>
        <v>SNAI1</v>
      </c>
      <c r="B14926" t="s">
        <v>352</v>
      </c>
      <c r="C14926">
        <v>48599829</v>
      </c>
      <c r="D14926" t="s">
        <v>8</v>
      </c>
      <c r="E14926">
        <v>24</v>
      </c>
      <c r="F14926" t="s">
        <v>17677</v>
      </c>
      <c r="G14926">
        <v>0.41838674479799998</v>
      </c>
    </row>
    <row r="14927" spans="1:7" x14ac:dyDescent="0.2">
      <c r="A14927" t="str">
        <f t="shared" si="1249"/>
        <v>SNAI1</v>
      </c>
      <c r="B14927" t="s">
        <v>352</v>
      </c>
      <c r="C14927">
        <v>48599532</v>
      </c>
      <c r="D14927" t="s">
        <v>8</v>
      </c>
      <c r="E14927">
        <v>23</v>
      </c>
      <c r="F14927" t="s">
        <v>17678</v>
      </c>
      <c r="G14927">
        <v>1.0794732635299999</v>
      </c>
    </row>
    <row r="14928" spans="1:7" x14ac:dyDescent="0.2">
      <c r="A14928" t="str">
        <f t="shared" si="1249"/>
        <v>SNAI1</v>
      </c>
      <c r="B14928" t="s">
        <v>352</v>
      </c>
      <c r="C14928">
        <v>48599631</v>
      </c>
      <c r="D14928" t="s">
        <v>3</v>
      </c>
      <c r="E14928">
        <v>22</v>
      </c>
      <c r="F14928" t="s">
        <v>17679</v>
      </c>
      <c r="G14928">
        <v>0.57784028017400002</v>
      </c>
    </row>
    <row r="14929" spans="1:7" x14ac:dyDescent="0.2">
      <c r="A14929" t="str">
        <f t="shared" ref="A14929:A14943" si="1250">"SNAPC1"</f>
        <v>SNAPC1</v>
      </c>
      <c r="B14929" t="s">
        <v>86</v>
      </c>
      <c r="C14929">
        <v>62229195</v>
      </c>
      <c r="D14929" t="s">
        <v>3</v>
      </c>
      <c r="E14929">
        <v>23</v>
      </c>
      <c r="F14929" t="s">
        <v>17680</v>
      </c>
      <c r="G14929">
        <v>5.86898301424E-2</v>
      </c>
    </row>
    <row r="14930" spans="1:7" x14ac:dyDescent="0.2">
      <c r="A14930" t="str">
        <f t="shared" si="1250"/>
        <v>SNAPC1</v>
      </c>
      <c r="B14930" t="s">
        <v>86</v>
      </c>
      <c r="C14930">
        <v>62229091</v>
      </c>
      <c r="D14930" t="s">
        <v>3</v>
      </c>
      <c r="E14930">
        <v>24</v>
      </c>
      <c r="F14930" t="s">
        <v>17681</v>
      </c>
      <c r="G14930">
        <v>-3.7678533581600002E-3</v>
      </c>
    </row>
    <row r="14931" spans="1:7" x14ac:dyDescent="0.2">
      <c r="A14931" t="str">
        <f t="shared" si="1250"/>
        <v>SNAPC1</v>
      </c>
      <c r="B14931" t="s">
        <v>86</v>
      </c>
      <c r="C14931">
        <v>62229148</v>
      </c>
      <c r="D14931" t="s">
        <v>8</v>
      </c>
      <c r="E14931">
        <v>23</v>
      </c>
      <c r="F14931" t="s">
        <v>17682</v>
      </c>
      <c r="G14931">
        <v>1.1032818498500001</v>
      </c>
    </row>
    <row r="14932" spans="1:7" x14ac:dyDescent="0.2">
      <c r="A14932" t="str">
        <f t="shared" si="1250"/>
        <v>SNAPC1</v>
      </c>
      <c r="B14932" t="s">
        <v>86</v>
      </c>
      <c r="C14932">
        <v>62229085</v>
      </c>
      <c r="D14932" t="s">
        <v>8</v>
      </c>
      <c r="E14932">
        <v>22</v>
      </c>
      <c r="F14932" t="s">
        <v>17683</v>
      </c>
      <c r="G14932">
        <v>-2.3112664692E-2</v>
      </c>
    </row>
    <row r="14933" spans="1:7" x14ac:dyDescent="0.2">
      <c r="A14933" t="str">
        <f t="shared" si="1250"/>
        <v>SNAPC1</v>
      </c>
      <c r="B14933" t="s">
        <v>86</v>
      </c>
      <c r="C14933">
        <v>62229187</v>
      </c>
      <c r="D14933" t="s">
        <v>3</v>
      </c>
      <c r="E14933">
        <v>24</v>
      </c>
      <c r="F14933" t="s">
        <v>17684</v>
      </c>
      <c r="G14933">
        <v>0.64771959383400002</v>
      </c>
    </row>
    <row r="14934" spans="1:7" x14ac:dyDescent="0.2">
      <c r="A14934" t="str">
        <f t="shared" si="1250"/>
        <v>SNAPC1</v>
      </c>
      <c r="B14934" t="s">
        <v>86</v>
      </c>
      <c r="C14934">
        <v>62229214</v>
      </c>
      <c r="D14934" t="s">
        <v>8</v>
      </c>
      <c r="E14934">
        <v>22</v>
      </c>
      <c r="F14934" t="s">
        <v>17685</v>
      </c>
      <c r="G14934">
        <v>0.70823669513599996</v>
      </c>
    </row>
    <row r="14935" spans="1:7" x14ac:dyDescent="0.2">
      <c r="A14935" t="str">
        <f t="shared" si="1250"/>
        <v>SNAPC1</v>
      </c>
      <c r="B14935" t="s">
        <v>86</v>
      </c>
      <c r="C14935">
        <v>62229089</v>
      </c>
      <c r="D14935" t="s">
        <v>8</v>
      </c>
      <c r="E14935">
        <v>24</v>
      </c>
      <c r="F14935" t="s">
        <v>17686</v>
      </c>
      <c r="G14935">
        <v>-3.0077246156399999E-2</v>
      </c>
    </row>
    <row r="14936" spans="1:7" x14ac:dyDescent="0.2">
      <c r="A14936" t="str">
        <f t="shared" si="1250"/>
        <v>SNAPC1</v>
      </c>
      <c r="B14936" t="s">
        <v>86</v>
      </c>
      <c r="C14936">
        <v>62229183</v>
      </c>
      <c r="D14936" t="s">
        <v>8</v>
      </c>
      <c r="E14936">
        <v>24</v>
      </c>
      <c r="F14936" t="s">
        <v>17687</v>
      </c>
      <c r="G14936">
        <v>0.68715283516600001</v>
      </c>
    </row>
    <row r="14937" spans="1:7" x14ac:dyDescent="0.2">
      <c r="A14937" t="str">
        <f t="shared" si="1250"/>
        <v>SNAPC1</v>
      </c>
      <c r="B14937" t="s">
        <v>86</v>
      </c>
      <c r="C14937">
        <v>62229310</v>
      </c>
      <c r="D14937" t="s">
        <v>8</v>
      </c>
      <c r="E14937">
        <v>23</v>
      </c>
      <c r="F14937" t="s">
        <v>17688</v>
      </c>
      <c r="G14937">
        <v>0.50944963711400004</v>
      </c>
    </row>
    <row r="14938" spans="1:7" x14ac:dyDescent="0.2">
      <c r="A14938" t="str">
        <f t="shared" si="1250"/>
        <v>SNAPC1</v>
      </c>
      <c r="B14938" t="s">
        <v>86</v>
      </c>
      <c r="C14938">
        <v>62229259</v>
      </c>
      <c r="D14938" t="s">
        <v>8</v>
      </c>
      <c r="E14938">
        <v>23</v>
      </c>
      <c r="F14938" t="s">
        <v>17689</v>
      </c>
      <c r="G14938">
        <v>0.15363282322399999</v>
      </c>
    </row>
    <row r="14939" spans="1:7" x14ac:dyDescent="0.2">
      <c r="A14939" t="str">
        <f t="shared" si="1250"/>
        <v>SNAPC1</v>
      </c>
      <c r="B14939" t="s">
        <v>86</v>
      </c>
      <c r="C14939">
        <v>62229126</v>
      </c>
      <c r="D14939" t="s">
        <v>8</v>
      </c>
      <c r="E14939">
        <v>23</v>
      </c>
      <c r="F14939" t="s">
        <v>17690</v>
      </c>
      <c r="G14939">
        <v>0.47283684569700002</v>
      </c>
    </row>
    <row r="14940" spans="1:7" x14ac:dyDescent="0.2">
      <c r="A14940" t="str">
        <f t="shared" si="1250"/>
        <v>SNAPC1</v>
      </c>
      <c r="B14940" t="s">
        <v>86</v>
      </c>
      <c r="C14940">
        <v>62229098</v>
      </c>
      <c r="D14940" t="s">
        <v>8</v>
      </c>
      <c r="E14940">
        <v>23</v>
      </c>
      <c r="F14940" t="s">
        <v>17691</v>
      </c>
      <c r="G14940">
        <v>6.59058034456E-2</v>
      </c>
    </row>
    <row r="14941" spans="1:7" x14ac:dyDescent="0.2">
      <c r="A14941" t="str">
        <f t="shared" si="1250"/>
        <v>SNAPC1</v>
      </c>
      <c r="B14941" t="s">
        <v>86</v>
      </c>
      <c r="C14941">
        <v>62229148</v>
      </c>
      <c r="D14941" t="s">
        <v>8</v>
      </c>
      <c r="E14941">
        <v>24</v>
      </c>
      <c r="F14941" t="s">
        <v>17692</v>
      </c>
      <c r="G14941">
        <v>1.01844278056</v>
      </c>
    </row>
    <row r="14942" spans="1:7" x14ac:dyDescent="0.2">
      <c r="A14942" t="str">
        <f t="shared" si="1250"/>
        <v>SNAPC1</v>
      </c>
      <c r="B14942" t="s">
        <v>86</v>
      </c>
      <c r="C14942">
        <v>62229043</v>
      </c>
      <c r="D14942" t="s">
        <v>3</v>
      </c>
      <c r="E14942">
        <v>23</v>
      </c>
      <c r="F14942" t="s">
        <v>17693</v>
      </c>
      <c r="G14942">
        <v>0.10841130899400001</v>
      </c>
    </row>
    <row r="14943" spans="1:7" x14ac:dyDescent="0.2">
      <c r="A14943" t="str">
        <f t="shared" si="1250"/>
        <v>SNAPC1</v>
      </c>
      <c r="B14943" t="s">
        <v>86</v>
      </c>
      <c r="C14943">
        <v>62229166</v>
      </c>
      <c r="D14943" t="s">
        <v>8</v>
      </c>
      <c r="E14943">
        <v>24</v>
      </c>
      <c r="F14943" t="s">
        <v>17694</v>
      </c>
      <c r="G14943">
        <v>0.87827536958999997</v>
      </c>
    </row>
    <row r="14944" spans="1:7" x14ac:dyDescent="0.2">
      <c r="A14944" t="str">
        <f t="shared" ref="A14944:A14953" si="1251">"SNIP1"</f>
        <v>SNIP1</v>
      </c>
      <c r="B14944" t="s">
        <v>35</v>
      </c>
      <c r="C14944">
        <v>38019689</v>
      </c>
      <c r="D14944" t="s">
        <v>8</v>
      </c>
      <c r="E14944">
        <v>21</v>
      </c>
      <c r="F14944" t="s">
        <v>17695</v>
      </c>
      <c r="G14944">
        <v>1.10072050496</v>
      </c>
    </row>
    <row r="14945" spans="1:7" x14ac:dyDescent="0.2">
      <c r="A14945" t="str">
        <f t="shared" si="1251"/>
        <v>SNIP1</v>
      </c>
      <c r="B14945" t="s">
        <v>35</v>
      </c>
      <c r="C14945">
        <v>38019805</v>
      </c>
      <c r="D14945" t="s">
        <v>3</v>
      </c>
      <c r="E14945">
        <v>23</v>
      </c>
      <c r="F14945" t="s">
        <v>17696</v>
      </c>
      <c r="G14945">
        <v>0.45161663428999999</v>
      </c>
    </row>
    <row r="14946" spans="1:7" x14ac:dyDescent="0.2">
      <c r="A14946" t="str">
        <f t="shared" si="1251"/>
        <v>SNIP1</v>
      </c>
      <c r="B14946" t="s">
        <v>35</v>
      </c>
      <c r="C14946">
        <v>38019774</v>
      </c>
      <c r="D14946" t="s">
        <v>3</v>
      </c>
      <c r="E14946">
        <v>22</v>
      </c>
      <c r="F14946" t="s">
        <v>17697</v>
      </c>
      <c r="G14946">
        <v>0.113441098107</v>
      </c>
    </row>
    <row r="14947" spans="1:7" x14ac:dyDescent="0.2">
      <c r="A14947" t="str">
        <f t="shared" si="1251"/>
        <v>SNIP1</v>
      </c>
      <c r="B14947" t="s">
        <v>35</v>
      </c>
      <c r="C14947">
        <v>38019647</v>
      </c>
      <c r="D14947" t="s">
        <v>8</v>
      </c>
      <c r="E14947">
        <v>23</v>
      </c>
      <c r="F14947" t="s">
        <v>17698</v>
      </c>
      <c r="G14947">
        <v>0.16570942304299999</v>
      </c>
    </row>
    <row r="14948" spans="1:7" x14ac:dyDescent="0.2">
      <c r="A14948" t="str">
        <f t="shared" si="1251"/>
        <v>SNIP1</v>
      </c>
      <c r="B14948" t="s">
        <v>35</v>
      </c>
      <c r="C14948">
        <v>38019660</v>
      </c>
      <c r="D14948" t="s">
        <v>8</v>
      </c>
      <c r="E14948">
        <v>24</v>
      </c>
      <c r="F14948" t="s">
        <v>17699</v>
      </c>
      <c r="G14948">
        <v>-3.7810633654200003E-2</v>
      </c>
    </row>
    <row r="14949" spans="1:7" x14ac:dyDescent="0.2">
      <c r="A14949" t="str">
        <f t="shared" si="1251"/>
        <v>SNIP1</v>
      </c>
      <c r="B14949" t="s">
        <v>35</v>
      </c>
      <c r="C14949">
        <v>38019667</v>
      </c>
      <c r="D14949" t="s">
        <v>8</v>
      </c>
      <c r="E14949">
        <v>24</v>
      </c>
      <c r="F14949" t="s">
        <v>17700</v>
      </c>
      <c r="G14949">
        <v>0.75635946058699999</v>
      </c>
    </row>
    <row r="14950" spans="1:7" x14ac:dyDescent="0.2">
      <c r="A14950" t="str">
        <f t="shared" si="1251"/>
        <v>SNIP1</v>
      </c>
      <c r="B14950" t="s">
        <v>35</v>
      </c>
      <c r="C14950">
        <v>38019674</v>
      </c>
      <c r="D14950" t="s">
        <v>8</v>
      </c>
      <c r="E14950">
        <v>24</v>
      </c>
      <c r="F14950" t="s">
        <v>17701</v>
      </c>
      <c r="G14950">
        <v>0.40154026637399998</v>
      </c>
    </row>
    <row r="14951" spans="1:7" x14ac:dyDescent="0.2">
      <c r="A14951" t="str">
        <f t="shared" si="1251"/>
        <v>SNIP1</v>
      </c>
      <c r="B14951" t="s">
        <v>35</v>
      </c>
      <c r="C14951">
        <v>38019684</v>
      </c>
      <c r="D14951" t="s">
        <v>8</v>
      </c>
      <c r="E14951">
        <v>22</v>
      </c>
      <c r="F14951" t="s">
        <v>17702</v>
      </c>
      <c r="G14951">
        <v>1.1429200344499999</v>
      </c>
    </row>
    <row r="14952" spans="1:7" x14ac:dyDescent="0.2">
      <c r="A14952" t="str">
        <f t="shared" si="1251"/>
        <v>SNIP1</v>
      </c>
      <c r="B14952" t="s">
        <v>35</v>
      </c>
      <c r="C14952">
        <v>38019883</v>
      </c>
      <c r="D14952" t="s">
        <v>8</v>
      </c>
      <c r="E14952">
        <v>24</v>
      </c>
      <c r="F14952" t="s">
        <v>17703</v>
      </c>
      <c r="G14952">
        <v>6.2051562291799998E-2</v>
      </c>
    </row>
    <row r="14953" spans="1:7" x14ac:dyDescent="0.2">
      <c r="A14953" t="str">
        <f t="shared" si="1251"/>
        <v>SNIP1</v>
      </c>
      <c r="B14953" t="s">
        <v>35</v>
      </c>
      <c r="C14953">
        <v>38019797</v>
      </c>
      <c r="D14953" t="s">
        <v>3</v>
      </c>
      <c r="E14953">
        <v>24</v>
      </c>
      <c r="F14953" t="s">
        <v>17704</v>
      </c>
      <c r="G14953">
        <v>0.15092781772899999</v>
      </c>
    </row>
    <row r="14954" spans="1:7" x14ac:dyDescent="0.2">
      <c r="A14954" t="str">
        <f t="shared" ref="A14954:A14966" si="1252">"SNRNP200"</f>
        <v>SNRNP200</v>
      </c>
      <c r="B14954" t="s">
        <v>161</v>
      </c>
      <c r="C14954">
        <v>96970956</v>
      </c>
      <c r="D14954" t="s">
        <v>3</v>
      </c>
      <c r="E14954">
        <v>23</v>
      </c>
      <c r="F14954" t="s">
        <v>17705</v>
      </c>
      <c r="G14954">
        <v>0.14224369302100001</v>
      </c>
    </row>
    <row r="14955" spans="1:7" x14ac:dyDescent="0.2">
      <c r="A14955" t="str">
        <f t="shared" si="1252"/>
        <v>SNRNP200</v>
      </c>
      <c r="B14955" t="s">
        <v>161</v>
      </c>
      <c r="C14955">
        <v>96971193</v>
      </c>
      <c r="D14955" t="s">
        <v>8</v>
      </c>
      <c r="E14955">
        <v>24</v>
      </c>
      <c r="F14955" t="s">
        <v>17706</v>
      </c>
      <c r="G14955">
        <v>0.30054787702199998</v>
      </c>
    </row>
    <row r="14956" spans="1:7" x14ac:dyDescent="0.2">
      <c r="A14956" t="str">
        <f t="shared" si="1252"/>
        <v>SNRNP200</v>
      </c>
      <c r="B14956" t="s">
        <v>161</v>
      </c>
      <c r="C14956">
        <v>96971112</v>
      </c>
      <c r="D14956" t="s">
        <v>3</v>
      </c>
      <c r="E14956">
        <v>22</v>
      </c>
      <c r="F14956" t="s">
        <v>17707</v>
      </c>
      <c r="G14956">
        <v>0.54488532718600002</v>
      </c>
    </row>
    <row r="14957" spans="1:7" x14ac:dyDescent="0.2">
      <c r="A14957" t="str">
        <f t="shared" si="1252"/>
        <v>SNRNP200</v>
      </c>
      <c r="B14957" t="s">
        <v>161</v>
      </c>
      <c r="C14957">
        <v>96970955</v>
      </c>
      <c r="D14957" t="s">
        <v>3</v>
      </c>
      <c r="E14957">
        <v>24</v>
      </c>
      <c r="F14957" t="s">
        <v>17708</v>
      </c>
      <c r="G14957">
        <v>-4.8161980146800003E-2</v>
      </c>
    </row>
    <row r="14958" spans="1:7" x14ac:dyDescent="0.2">
      <c r="A14958" t="str">
        <f t="shared" si="1252"/>
        <v>SNRNP200</v>
      </c>
      <c r="B14958" t="s">
        <v>161</v>
      </c>
      <c r="C14958">
        <v>96971129</v>
      </c>
      <c r="D14958" t="s">
        <v>3</v>
      </c>
      <c r="E14958">
        <v>24</v>
      </c>
      <c r="F14958" t="s">
        <v>17709</v>
      </c>
      <c r="G14958">
        <v>0.53679092988099997</v>
      </c>
    </row>
    <row r="14959" spans="1:7" x14ac:dyDescent="0.2">
      <c r="A14959" t="str">
        <f t="shared" si="1252"/>
        <v>SNRNP200</v>
      </c>
      <c r="B14959" t="s">
        <v>161</v>
      </c>
      <c r="C14959">
        <v>96971171</v>
      </c>
      <c r="D14959" t="s">
        <v>3</v>
      </c>
      <c r="E14959">
        <v>24</v>
      </c>
      <c r="F14959" t="s">
        <v>17710</v>
      </c>
      <c r="G14959">
        <v>0.166843575626</v>
      </c>
    </row>
    <row r="14960" spans="1:7" x14ac:dyDescent="0.2">
      <c r="A14960" t="str">
        <f t="shared" si="1252"/>
        <v>SNRNP200</v>
      </c>
      <c r="B14960" t="s">
        <v>161</v>
      </c>
      <c r="C14960">
        <v>96971201</v>
      </c>
      <c r="D14960" t="s">
        <v>3</v>
      </c>
      <c r="E14960">
        <v>24</v>
      </c>
      <c r="F14960" t="s">
        <v>17711</v>
      </c>
      <c r="G14960">
        <v>0.53816489824699998</v>
      </c>
    </row>
    <row r="14961" spans="1:7" x14ac:dyDescent="0.2">
      <c r="A14961" t="str">
        <f t="shared" si="1252"/>
        <v>SNRNP200</v>
      </c>
      <c r="B14961" t="s">
        <v>161</v>
      </c>
      <c r="C14961">
        <v>96971213</v>
      </c>
      <c r="D14961" t="s">
        <v>3</v>
      </c>
      <c r="E14961">
        <v>22</v>
      </c>
      <c r="F14961" t="s">
        <v>17712</v>
      </c>
      <c r="G14961">
        <v>1.05694707137</v>
      </c>
    </row>
    <row r="14962" spans="1:7" x14ac:dyDescent="0.2">
      <c r="A14962" t="str">
        <f t="shared" si="1252"/>
        <v>SNRNP200</v>
      </c>
      <c r="B14962" t="s">
        <v>161</v>
      </c>
      <c r="C14962">
        <v>96971258</v>
      </c>
      <c r="D14962" t="s">
        <v>3</v>
      </c>
      <c r="E14962">
        <v>23</v>
      </c>
      <c r="F14962" t="s">
        <v>17713</v>
      </c>
      <c r="G14962">
        <v>-2.2012049122599998E-2</v>
      </c>
    </row>
    <row r="14963" spans="1:7" x14ac:dyDescent="0.2">
      <c r="A14963" t="str">
        <f t="shared" si="1252"/>
        <v>SNRNP200</v>
      </c>
      <c r="B14963" t="s">
        <v>161</v>
      </c>
      <c r="C14963">
        <v>96971158</v>
      </c>
      <c r="D14963" t="s">
        <v>8</v>
      </c>
      <c r="E14963">
        <v>23</v>
      </c>
      <c r="F14963" t="s">
        <v>17714</v>
      </c>
      <c r="G14963">
        <v>0.92333733868400003</v>
      </c>
    </row>
    <row r="14964" spans="1:7" x14ac:dyDescent="0.2">
      <c r="A14964" t="str">
        <f t="shared" si="1252"/>
        <v>SNRNP200</v>
      </c>
      <c r="B14964" t="s">
        <v>161</v>
      </c>
      <c r="C14964">
        <v>96971287</v>
      </c>
      <c r="D14964" t="s">
        <v>8</v>
      </c>
      <c r="E14964">
        <v>23</v>
      </c>
      <c r="F14964" t="s">
        <v>17715</v>
      </c>
      <c r="G14964">
        <v>1.0197155899499999</v>
      </c>
    </row>
    <row r="14965" spans="1:7" x14ac:dyDescent="0.2">
      <c r="A14965" t="str">
        <f t="shared" si="1252"/>
        <v>SNRNP200</v>
      </c>
      <c r="B14965" t="s">
        <v>161</v>
      </c>
      <c r="C14965">
        <v>96970994</v>
      </c>
      <c r="D14965" t="s">
        <v>3</v>
      </c>
      <c r="E14965">
        <v>24</v>
      </c>
      <c r="F14965" t="s">
        <v>17716</v>
      </c>
      <c r="G14965">
        <v>-4.6120869195600003E-2</v>
      </c>
    </row>
    <row r="14966" spans="1:7" x14ac:dyDescent="0.2">
      <c r="A14966" t="str">
        <f t="shared" si="1252"/>
        <v>SNRNP200</v>
      </c>
      <c r="B14966" t="s">
        <v>161</v>
      </c>
      <c r="C14966">
        <v>96971120</v>
      </c>
      <c r="D14966" t="s">
        <v>3</v>
      </c>
      <c r="E14966">
        <v>22</v>
      </c>
      <c r="F14966" t="s">
        <v>17717</v>
      </c>
      <c r="G14966">
        <v>0.30356962913199997</v>
      </c>
    </row>
    <row r="14967" spans="1:7" x14ac:dyDescent="0.2">
      <c r="A14967" t="str">
        <f t="shared" ref="A14967:A14976" si="1253">"SNRNP48"</f>
        <v>SNRNP48</v>
      </c>
      <c r="B14967" t="s">
        <v>75</v>
      </c>
      <c r="C14967">
        <v>7590567</v>
      </c>
      <c r="D14967" t="s">
        <v>3</v>
      </c>
      <c r="E14967">
        <v>24</v>
      </c>
      <c r="F14967" t="s">
        <v>17718</v>
      </c>
      <c r="G14967">
        <v>1.09151280696</v>
      </c>
    </row>
    <row r="14968" spans="1:7" x14ac:dyDescent="0.2">
      <c r="A14968" t="str">
        <f t="shared" si="1253"/>
        <v>SNRNP48</v>
      </c>
      <c r="B14968" t="s">
        <v>75</v>
      </c>
      <c r="C14968">
        <v>7590466</v>
      </c>
      <c r="D14968" t="s">
        <v>3</v>
      </c>
      <c r="E14968">
        <v>23</v>
      </c>
      <c r="F14968" t="s">
        <v>17719</v>
      </c>
      <c r="G14968">
        <v>1.32831121675</v>
      </c>
    </row>
    <row r="14969" spans="1:7" x14ac:dyDescent="0.2">
      <c r="A14969" t="str">
        <f t="shared" si="1253"/>
        <v>SNRNP48</v>
      </c>
      <c r="B14969" t="s">
        <v>75</v>
      </c>
      <c r="C14969">
        <v>7590577</v>
      </c>
      <c r="D14969" t="s">
        <v>8</v>
      </c>
      <c r="E14969">
        <v>23</v>
      </c>
      <c r="F14969" t="s">
        <v>17720</v>
      </c>
      <c r="G14969">
        <v>7.9925683424200006E-2</v>
      </c>
    </row>
    <row r="14970" spans="1:7" x14ac:dyDescent="0.2">
      <c r="A14970" t="str">
        <f t="shared" si="1253"/>
        <v>SNRNP48</v>
      </c>
      <c r="B14970" t="s">
        <v>75</v>
      </c>
      <c r="C14970">
        <v>7590476</v>
      </c>
      <c r="D14970" t="s">
        <v>8</v>
      </c>
      <c r="E14970">
        <v>23</v>
      </c>
      <c r="F14970" t="s">
        <v>17721</v>
      </c>
      <c r="G14970">
        <v>0.58017597629100004</v>
      </c>
    </row>
    <row r="14971" spans="1:7" x14ac:dyDescent="0.2">
      <c r="A14971" t="str">
        <f t="shared" si="1253"/>
        <v>SNRNP48</v>
      </c>
      <c r="B14971" t="s">
        <v>75</v>
      </c>
      <c r="C14971">
        <v>7590598</v>
      </c>
      <c r="D14971" t="s">
        <v>8</v>
      </c>
      <c r="E14971">
        <v>23</v>
      </c>
      <c r="F14971" t="s">
        <v>17722</v>
      </c>
      <c r="G14971">
        <v>9.9411970478100006E-2</v>
      </c>
    </row>
    <row r="14972" spans="1:7" x14ac:dyDescent="0.2">
      <c r="A14972" t="str">
        <f t="shared" si="1253"/>
        <v>SNRNP48</v>
      </c>
      <c r="B14972" t="s">
        <v>75</v>
      </c>
      <c r="C14972">
        <v>7590619</v>
      </c>
      <c r="D14972" t="s">
        <v>8</v>
      </c>
      <c r="E14972">
        <v>23</v>
      </c>
      <c r="F14972" t="s">
        <v>17723</v>
      </c>
      <c r="G14972">
        <v>0.102267550202</v>
      </c>
    </row>
    <row r="14973" spans="1:7" x14ac:dyDescent="0.2">
      <c r="A14973" t="str">
        <f t="shared" si="1253"/>
        <v>SNRNP48</v>
      </c>
      <c r="B14973" t="s">
        <v>75</v>
      </c>
      <c r="C14973">
        <v>7590626</v>
      </c>
      <c r="D14973" t="s">
        <v>8</v>
      </c>
      <c r="E14973">
        <v>24</v>
      </c>
      <c r="F14973" t="s">
        <v>17724</v>
      </c>
      <c r="G14973">
        <v>0.24821548056199999</v>
      </c>
    </row>
    <row r="14974" spans="1:7" x14ac:dyDescent="0.2">
      <c r="A14974" t="str">
        <f t="shared" si="1253"/>
        <v>SNRNP48</v>
      </c>
      <c r="B14974" t="s">
        <v>75</v>
      </c>
      <c r="C14974">
        <v>7590685</v>
      </c>
      <c r="D14974" t="s">
        <v>8</v>
      </c>
      <c r="E14974">
        <v>23</v>
      </c>
      <c r="F14974" t="s">
        <v>17725</v>
      </c>
      <c r="G14974">
        <v>0.19239237829799999</v>
      </c>
    </row>
    <row r="14975" spans="1:7" x14ac:dyDescent="0.2">
      <c r="A14975" t="str">
        <f t="shared" si="1253"/>
        <v>SNRNP48</v>
      </c>
      <c r="B14975" t="s">
        <v>75</v>
      </c>
      <c r="C14975">
        <v>7590723</v>
      </c>
      <c r="D14975" t="s">
        <v>8</v>
      </c>
      <c r="E14975">
        <v>22</v>
      </c>
      <c r="F14975" t="s">
        <v>17726</v>
      </c>
      <c r="G14975">
        <v>0.29985403103899999</v>
      </c>
    </row>
    <row r="14976" spans="1:7" x14ac:dyDescent="0.2">
      <c r="A14976" t="str">
        <f t="shared" si="1253"/>
        <v>SNRNP48</v>
      </c>
      <c r="B14976" t="s">
        <v>75</v>
      </c>
      <c r="C14976">
        <v>7590667</v>
      </c>
      <c r="D14976" t="s">
        <v>3</v>
      </c>
      <c r="E14976">
        <v>22</v>
      </c>
      <c r="F14976" t="s">
        <v>17727</v>
      </c>
      <c r="G14976">
        <v>3.7500177575299998E-2</v>
      </c>
    </row>
    <row r="14977" spans="1:7" x14ac:dyDescent="0.2">
      <c r="A14977" t="str">
        <f t="shared" ref="A14977:A14991" si="1254">"SNRNP70"</f>
        <v>SNRNP70</v>
      </c>
      <c r="B14977" t="s">
        <v>245</v>
      </c>
      <c r="C14977">
        <v>49588923</v>
      </c>
      <c r="D14977" t="s">
        <v>8</v>
      </c>
      <c r="E14977">
        <v>23</v>
      </c>
      <c r="F14977" t="s">
        <v>17728</v>
      </c>
      <c r="G14977">
        <v>0.39950964489899998</v>
      </c>
    </row>
    <row r="14978" spans="1:7" x14ac:dyDescent="0.2">
      <c r="A14978" t="str">
        <f t="shared" si="1254"/>
        <v>SNRNP70</v>
      </c>
      <c r="B14978" t="s">
        <v>245</v>
      </c>
      <c r="C14978">
        <v>49588924</v>
      </c>
      <c r="D14978" t="s">
        <v>8</v>
      </c>
      <c r="E14978">
        <v>22</v>
      </c>
      <c r="F14978" t="s">
        <v>17729</v>
      </c>
      <c r="G14978">
        <v>0.63299911004499998</v>
      </c>
    </row>
    <row r="14979" spans="1:7" x14ac:dyDescent="0.2">
      <c r="A14979" t="str">
        <f t="shared" si="1254"/>
        <v>SNRNP70</v>
      </c>
      <c r="B14979" t="s">
        <v>245</v>
      </c>
      <c r="C14979">
        <v>49588803</v>
      </c>
      <c r="D14979" t="s">
        <v>8</v>
      </c>
      <c r="E14979">
        <v>22</v>
      </c>
      <c r="F14979" t="s">
        <v>17730</v>
      </c>
      <c r="G14979">
        <v>0.84133103749500004</v>
      </c>
    </row>
    <row r="14980" spans="1:7" x14ac:dyDescent="0.2">
      <c r="A14980" t="str">
        <f t="shared" si="1254"/>
        <v>SNRNP70</v>
      </c>
      <c r="B14980" t="s">
        <v>245</v>
      </c>
      <c r="C14980">
        <v>49588689</v>
      </c>
      <c r="D14980" t="s">
        <v>8</v>
      </c>
      <c r="E14980">
        <v>24</v>
      </c>
      <c r="F14980" t="s">
        <v>17731</v>
      </c>
      <c r="G14980">
        <v>6.2192952202299997E-3</v>
      </c>
    </row>
    <row r="14981" spans="1:7" x14ac:dyDescent="0.2">
      <c r="A14981" t="str">
        <f t="shared" si="1254"/>
        <v>SNRNP70</v>
      </c>
      <c r="B14981" t="s">
        <v>245</v>
      </c>
      <c r="C14981">
        <v>49588693</v>
      </c>
      <c r="D14981" t="s">
        <v>3</v>
      </c>
      <c r="E14981">
        <v>24</v>
      </c>
      <c r="F14981" t="s">
        <v>17732</v>
      </c>
      <c r="G14981">
        <v>0.37085231005000002</v>
      </c>
    </row>
    <row r="14982" spans="1:7" x14ac:dyDescent="0.2">
      <c r="A14982" t="str">
        <f t="shared" si="1254"/>
        <v>SNRNP70</v>
      </c>
      <c r="B14982" t="s">
        <v>245</v>
      </c>
      <c r="C14982">
        <v>49588882</v>
      </c>
      <c r="D14982" t="s">
        <v>8</v>
      </c>
      <c r="E14982">
        <v>23</v>
      </c>
      <c r="F14982" t="s">
        <v>17733</v>
      </c>
      <c r="G14982">
        <v>0.52935097653100005</v>
      </c>
    </row>
    <row r="14983" spans="1:7" x14ac:dyDescent="0.2">
      <c r="A14983" t="str">
        <f t="shared" si="1254"/>
        <v>SNRNP70</v>
      </c>
      <c r="B14983" t="s">
        <v>245</v>
      </c>
      <c r="C14983">
        <v>49588893</v>
      </c>
      <c r="D14983" t="s">
        <v>8</v>
      </c>
      <c r="E14983">
        <v>22</v>
      </c>
      <c r="F14983" t="s">
        <v>17734</v>
      </c>
      <c r="G14983">
        <v>1.1428625674399999</v>
      </c>
    </row>
    <row r="14984" spans="1:7" x14ac:dyDescent="0.2">
      <c r="A14984" t="str">
        <f t="shared" si="1254"/>
        <v>SNRNP70</v>
      </c>
      <c r="B14984" t="s">
        <v>245</v>
      </c>
      <c r="C14984">
        <v>49588803</v>
      </c>
      <c r="D14984" t="s">
        <v>8</v>
      </c>
      <c r="E14984">
        <v>23</v>
      </c>
      <c r="F14984" t="s">
        <v>17735</v>
      </c>
      <c r="G14984">
        <v>0.85931693707500001</v>
      </c>
    </row>
    <row r="14985" spans="1:7" x14ac:dyDescent="0.2">
      <c r="A14985" t="str">
        <f t="shared" si="1254"/>
        <v>SNRNP70</v>
      </c>
      <c r="B14985" t="s">
        <v>245</v>
      </c>
      <c r="C14985">
        <v>49588848</v>
      </c>
      <c r="D14985" t="s">
        <v>3</v>
      </c>
      <c r="E14985">
        <v>22</v>
      </c>
      <c r="F14985" t="s">
        <v>17736</v>
      </c>
      <c r="G14985">
        <v>0.21386778253700001</v>
      </c>
    </row>
    <row r="14986" spans="1:7" x14ac:dyDescent="0.2">
      <c r="A14986" t="str">
        <f t="shared" si="1254"/>
        <v>SNRNP70</v>
      </c>
      <c r="B14986" t="s">
        <v>245</v>
      </c>
      <c r="C14986">
        <v>49588835</v>
      </c>
      <c r="D14986" t="s">
        <v>8</v>
      </c>
      <c r="E14986">
        <v>24</v>
      </c>
      <c r="F14986" t="s">
        <v>17737</v>
      </c>
      <c r="G14986">
        <v>7.9150456136700006E-2</v>
      </c>
    </row>
    <row r="14987" spans="1:7" x14ac:dyDescent="0.2">
      <c r="A14987" t="str">
        <f t="shared" si="1254"/>
        <v>SNRNP70</v>
      </c>
      <c r="B14987" t="s">
        <v>245</v>
      </c>
      <c r="C14987">
        <v>49588765</v>
      </c>
      <c r="D14987" t="s">
        <v>8</v>
      </c>
      <c r="E14987">
        <v>22</v>
      </c>
      <c r="F14987" t="s">
        <v>17738</v>
      </c>
      <c r="G14987">
        <v>0.12910777138099999</v>
      </c>
    </row>
    <row r="14988" spans="1:7" x14ac:dyDescent="0.2">
      <c r="A14988" t="str">
        <f t="shared" si="1254"/>
        <v>SNRNP70</v>
      </c>
      <c r="B14988" t="s">
        <v>245</v>
      </c>
      <c r="C14988">
        <v>49588729</v>
      </c>
      <c r="D14988" t="s">
        <v>8</v>
      </c>
      <c r="E14988">
        <v>22</v>
      </c>
      <c r="F14988" t="s">
        <v>17739</v>
      </c>
      <c r="G14988">
        <v>0.97034925518500004</v>
      </c>
    </row>
    <row r="14989" spans="1:7" x14ac:dyDescent="0.2">
      <c r="A14989" t="str">
        <f t="shared" si="1254"/>
        <v>SNRNP70</v>
      </c>
      <c r="B14989" t="s">
        <v>245</v>
      </c>
      <c r="C14989">
        <v>49588938</v>
      </c>
      <c r="D14989" t="s">
        <v>3</v>
      </c>
      <c r="E14989">
        <v>24</v>
      </c>
      <c r="F14989" t="s">
        <v>17740</v>
      </c>
      <c r="G14989">
        <v>0.50351351812</v>
      </c>
    </row>
    <row r="14990" spans="1:7" x14ac:dyDescent="0.2">
      <c r="A14990" t="str">
        <f t="shared" si="1254"/>
        <v>SNRNP70</v>
      </c>
      <c r="B14990" t="s">
        <v>245</v>
      </c>
      <c r="C14990">
        <v>49588915</v>
      </c>
      <c r="D14990" t="s">
        <v>3</v>
      </c>
      <c r="E14990">
        <v>24</v>
      </c>
      <c r="F14990" t="s">
        <v>17741</v>
      </c>
      <c r="G14990">
        <v>0.88678817737399995</v>
      </c>
    </row>
    <row r="14991" spans="1:7" x14ac:dyDescent="0.2">
      <c r="A14991" t="str">
        <f t="shared" si="1254"/>
        <v>SNRNP70</v>
      </c>
      <c r="B14991" t="s">
        <v>245</v>
      </c>
      <c r="C14991">
        <v>49588869</v>
      </c>
      <c r="D14991" t="s">
        <v>3</v>
      </c>
      <c r="E14991">
        <v>23</v>
      </c>
      <c r="F14991" t="s">
        <v>17742</v>
      </c>
      <c r="G14991">
        <v>0.60083209228800005</v>
      </c>
    </row>
    <row r="14992" spans="1:7" x14ac:dyDescent="0.2">
      <c r="A14992" t="str">
        <f t="shared" ref="A14992:A15006" si="1255">"SNRPB"</f>
        <v>SNRPB</v>
      </c>
      <c r="B14992" t="s">
        <v>352</v>
      </c>
      <c r="C14992">
        <v>2451260</v>
      </c>
      <c r="D14992" t="s">
        <v>3</v>
      </c>
      <c r="E14992">
        <v>23</v>
      </c>
      <c r="F14992" t="s">
        <v>17743</v>
      </c>
      <c r="G14992">
        <v>0.61336000473899999</v>
      </c>
    </row>
    <row r="14993" spans="1:7" x14ac:dyDescent="0.2">
      <c r="A14993" t="str">
        <f t="shared" si="1255"/>
        <v>SNRPB</v>
      </c>
      <c r="B14993" t="s">
        <v>352</v>
      </c>
      <c r="C14993">
        <v>2451284</v>
      </c>
      <c r="D14993" t="s">
        <v>3</v>
      </c>
      <c r="E14993">
        <v>23</v>
      </c>
      <c r="F14993" t="s">
        <v>17744</v>
      </c>
      <c r="G14993">
        <v>0.100955068326</v>
      </c>
    </row>
    <row r="14994" spans="1:7" x14ac:dyDescent="0.2">
      <c r="A14994" t="str">
        <f t="shared" si="1255"/>
        <v>SNRPB</v>
      </c>
      <c r="B14994" t="s">
        <v>352</v>
      </c>
      <c r="C14994">
        <v>2451332</v>
      </c>
      <c r="D14994" t="s">
        <v>3</v>
      </c>
      <c r="E14994">
        <v>24</v>
      </c>
      <c r="F14994" t="s">
        <v>17745</v>
      </c>
      <c r="G14994">
        <v>0.84519565145499997</v>
      </c>
    </row>
    <row r="14995" spans="1:7" x14ac:dyDescent="0.2">
      <c r="A14995" t="str">
        <f t="shared" si="1255"/>
        <v>SNRPB</v>
      </c>
      <c r="B14995" t="s">
        <v>352</v>
      </c>
      <c r="C14995">
        <v>2451416</v>
      </c>
      <c r="D14995" t="s">
        <v>3</v>
      </c>
      <c r="E14995">
        <v>22</v>
      </c>
      <c r="F14995" t="s">
        <v>17746</v>
      </c>
      <c r="G14995">
        <v>-5.8098498308600003E-3</v>
      </c>
    </row>
    <row r="14996" spans="1:7" x14ac:dyDescent="0.2">
      <c r="A14996" t="str">
        <f t="shared" si="1255"/>
        <v>SNRPB</v>
      </c>
      <c r="B14996" t="s">
        <v>352</v>
      </c>
      <c r="C14996">
        <v>2451279</v>
      </c>
      <c r="D14996" t="s">
        <v>3</v>
      </c>
      <c r="E14996">
        <v>24</v>
      </c>
      <c r="F14996" t="s">
        <v>17747</v>
      </c>
      <c r="G14996">
        <v>-2.3551239107000001E-2</v>
      </c>
    </row>
    <row r="14997" spans="1:7" x14ac:dyDescent="0.2">
      <c r="A14997" t="str">
        <f t="shared" si="1255"/>
        <v>SNRPB</v>
      </c>
      <c r="B14997" t="s">
        <v>352</v>
      </c>
      <c r="C14997">
        <v>2451537</v>
      </c>
      <c r="D14997" t="s">
        <v>8</v>
      </c>
      <c r="E14997">
        <v>23</v>
      </c>
      <c r="F14997" t="s">
        <v>17748</v>
      </c>
      <c r="G14997">
        <v>3.3625337512800002E-2</v>
      </c>
    </row>
    <row r="14998" spans="1:7" x14ac:dyDescent="0.2">
      <c r="A14998" t="str">
        <f t="shared" si="1255"/>
        <v>SNRPB</v>
      </c>
      <c r="B14998" t="s">
        <v>352</v>
      </c>
      <c r="C14998">
        <v>2451231</v>
      </c>
      <c r="D14998" t="s">
        <v>3</v>
      </c>
      <c r="E14998">
        <v>24</v>
      </c>
      <c r="F14998" t="s">
        <v>17749</v>
      </c>
      <c r="G14998">
        <v>0.76126708489899997</v>
      </c>
    </row>
    <row r="14999" spans="1:7" x14ac:dyDescent="0.2">
      <c r="A14999" t="str">
        <f t="shared" si="1255"/>
        <v>SNRPB</v>
      </c>
      <c r="B14999" t="s">
        <v>352</v>
      </c>
      <c r="C14999">
        <v>2451475</v>
      </c>
      <c r="D14999" t="s">
        <v>8</v>
      </c>
      <c r="E14999">
        <v>24</v>
      </c>
      <c r="F14999" t="s">
        <v>17750</v>
      </c>
      <c r="G14999">
        <v>2.8588866295200001E-2</v>
      </c>
    </row>
    <row r="15000" spans="1:7" x14ac:dyDescent="0.2">
      <c r="A15000" t="str">
        <f t="shared" si="1255"/>
        <v>SNRPB</v>
      </c>
      <c r="B15000" t="s">
        <v>352</v>
      </c>
      <c r="C15000">
        <v>2451261</v>
      </c>
      <c r="D15000" t="s">
        <v>3</v>
      </c>
      <c r="E15000">
        <v>22</v>
      </c>
      <c r="F15000" t="s">
        <v>17751</v>
      </c>
      <c r="G15000">
        <v>0.19292797989900001</v>
      </c>
    </row>
    <row r="15001" spans="1:7" x14ac:dyDescent="0.2">
      <c r="A15001" t="str">
        <f t="shared" si="1255"/>
        <v>SNRPB</v>
      </c>
      <c r="B15001" t="s">
        <v>352</v>
      </c>
      <c r="C15001">
        <v>2451428</v>
      </c>
      <c r="D15001" t="s">
        <v>8</v>
      </c>
      <c r="E15001">
        <v>22</v>
      </c>
      <c r="F15001" t="s">
        <v>17752</v>
      </c>
      <c r="G15001">
        <v>-4.6229752262400003E-3</v>
      </c>
    </row>
    <row r="15002" spans="1:7" x14ac:dyDescent="0.2">
      <c r="A15002" t="str">
        <f t="shared" si="1255"/>
        <v>SNRPB</v>
      </c>
      <c r="B15002" t="s">
        <v>352</v>
      </c>
      <c r="C15002">
        <v>2451477</v>
      </c>
      <c r="D15002" t="s">
        <v>3</v>
      </c>
      <c r="E15002">
        <v>23</v>
      </c>
      <c r="F15002" t="s">
        <v>17753</v>
      </c>
      <c r="G15002">
        <v>3.4982105164900003E-2</v>
      </c>
    </row>
    <row r="15003" spans="1:7" x14ac:dyDescent="0.2">
      <c r="A15003" t="str">
        <f t="shared" si="1255"/>
        <v>SNRPB</v>
      </c>
      <c r="B15003" t="s">
        <v>352</v>
      </c>
      <c r="C15003">
        <v>2451253</v>
      </c>
      <c r="D15003" t="s">
        <v>8</v>
      </c>
      <c r="E15003">
        <v>24</v>
      </c>
      <c r="F15003" t="s">
        <v>17754</v>
      </c>
      <c r="G15003">
        <v>1.3935372636500001</v>
      </c>
    </row>
    <row r="15004" spans="1:7" x14ac:dyDescent="0.2">
      <c r="A15004" t="str">
        <f t="shared" si="1255"/>
        <v>SNRPB</v>
      </c>
      <c r="B15004" t="s">
        <v>352</v>
      </c>
      <c r="C15004">
        <v>2451377</v>
      </c>
      <c r="D15004" t="s">
        <v>3</v>
      </c>
      <c r="E15004">
        <v>24</v>
      </c>
      <c r="F15004" t="s">
        <v>17755</v>
      </c>
      <c r="G15004">
        <v>6.1381189720900002E-2</v>
      </c>
    </row>
    <row r="15005" spans="1:7" x14ac:dyDescent="0.2">
      <c r="A15005" t="str">
        <f t="shared" si="1255"/>
        <v>SNRPB</v>
      </c>
      <c r="B15005" t="s">
        <v>352</v>
      </c>
      <c r="C15005">
        <v>2451222</v>
      </c>
      <c r="D15005" t="s">
        <v>3</v>
      </c>
      <c r="E15005">
        <v>23</v>
      </c>
      <c r="F15005" t="s">
        <v>17756</v>
      </c>
      <c r="G15005">
        <v>0.75105430133600004</v>
      </c>
    </row>
    <row r="15006" spans="1:7" x14ac:dyDescent="0.2">
      <c r="A15006" t="str">
        <f t="shared" si="1255"/>
        <v>SNRPB</v>
      </c>
      <c r="B15006" t="s">
        <v>352</v>
      </c>
      <c r="C15006">
        <v>2451275</v>
      </c>
      <c r="D15006" t="s">
        <v>8</v>
      </c>
      <c r="E15006">
        <v>24</v>
      </c>
      <c r="F15006" t="s">
        <v>17757</v>
      </c>
      <c r="G15006">
        <v>4.4180521888900003E-2</v>
      </c>
    </row>
    <row r="15007" spans="1:7" x14ac:dyDescent="0.2">
      <c r="A15007" t="str">
        <f t="shared" ref="A15007:A15016" si="1256">"SNRPB2"</f>
        <v>SNRPB2</v>
      </c>
      <c r="B15007" t="s">
        <v>352</v>
      </c>
      <c r="C15007">
        <v>16710879</v>
      </c>
      <c r="D15007" t="s">
        <v>8</v>
      </c>
      <c r="E15007">
        <v>24</v>
      </c>
      <c r="F15007" t="s">
        <v>17758</v>
      </c>
      <c r="G15007">
        <v>0.91192918629599995</v>
      </c>
    </row>
    <row r="15008" spans="1:7" x14ac:dyDescent="0.2">
      <c r="A15008" t="str">
        <f t="shared" si="1256"/>
        <v>SNRPB2</v>
      </c>
      <c r="B15008" t="s">
        <v>352</v>
      </c>
      <c r="C15008">
        <v>16710830</v>
      </c>
      <c r="D15008" t="s">
        <v>8</v>
      </c>
      <c r="E15008">
        <v>23</v>
      </c>
      <c r="F15008" t="s">
        <v>17759</v>
      </c>
      <c r="G15008">
        <v>0.212857446551</v>
      </c>
    </row>
    <row r="15009" spans="1:7" x14ac:dyDescent="0.2">
      <c r="A15009" t="str">
        <f t="shared" si="1256"/>
        <v>SNRPB2</v>
      </c>
      <c r="B15009" t="s">
        <v>352</v>
      </c>
      <c r="C15009">
        <v>16710812</v>
      </c>
      <c r="D15009" t="s">
        <v>8</v>
      </c>
      <c r="E15009">
        <v>23</v>
      </c>
      <c r="F15009" t="s">
        <v>17760</v>
      </c>
      <c r="G15009">
        <v>0.59699396051999998</v>
      </c>
    </row>
    <row r="15010" spans="1:7" x14ac:dyDescent="0.2">
      <c r="A15010" t="str">
        <f t="shared" si="1256"/>
        <v>SNRPB2</v>
      </c>
      <c r="B15010" t="s">
        <v>352</v>
      </c>
      <c r="C15010">
        <v>16710696</v>
      </c>
      <c r="D15010" t="s">
        <v>8</v>
      </c>
      <c r="E15010">
        <v>24</v>
      </c>
      <c r="F15010" t="s">
        <v>17761</v>
      </c>
      <c r="G15010">
        <v>0.48309677661400002</v>
      </c>
    </row>
    <row r="15011" spans="1:7" x14ac:dyDescent="0.2">
      <c r="A15011" t="str">
        <f t="shared" si="1256"/>
        <v>SNRPB2</v>
      </c>
      <c r="B15011" t="s">
        <v>352</v>
      </c>
      <c r="C15011">
        <v>16710654</v>
      </c>
      <c r="D15011" t="s">
        <v>8</v>
      </c>
      <c r="E15011">
        <v>23</v>
      </c>
      <c r="F15011" t="s">
        <v>17762</v>
      </c>
      <c r="G15011">
        <v>0.107225811701</v>
      </c>
    </row>
    <row r="15012" spans="1:7" x14ac:dyDescent="0.2">
      <c r="A15012" t="str">
        <f t="shared" si="1256"/>
        <v>SNRPB2</v>
      </c>
      <c r="B15012" t="s">
        <v>352</v>
      </c>
      <c r="C15012">
        <v>16710639</v>
      </c>
      <c r="D15012" t="s">
        <v>8</v>
      </c>
      <c r="E15012">
        <v>22</v>
      </c>
      <c r="F15012" t="s">
        <v>17763</v>
      </c>
      <c r="G15012">
        <v>-3.98771695504E-2</v>
      </c>
    </row>
    <row r="15013" spans="1:7" x14ac:dyDescent="0.2">
      <c r="A15013" t="str">
        <f t="shared" si="1256"/>
        <v>SNRPB2</v>
      </c>
      <c r="B15013" t="s">
        <v>352</v>
      </c>
      <c r="C15013">
        <v>16710826</v>
      </c>
      <c r="D15013" t="s">
        <v>3</v>
      </c>
      <c r="E15013">
        <v>23</v>
      </c>
      <c r="F15013" t="s">
        <v>17764</v>
      </c>
      <c r="G15013">
        <v>-1.8978302910600001E-2</v>
      </c>
    </row>
    <row r="15014" spans="1:7" x14ac:dyDescent="0.2">
      <c r="A15014" t="str">
        <f t="shared" si="1256"/>
        <v>SNRPB2</v>
      </c>
      <c r="B15014" t="s">
        <v>352</v>
      </c>
      <c r="C15014">
        <v>16710769</v>
      </c>
      <c r="D15014" t="s">
        <v>3</v>
      </c>
      <c r="E15014">
        <v>24</v>
      </c>
      <c r="F15014" t="s">
        <v>17765</v>
      </c>
      <c r="G15014">
        <v>0.64428676210799996</v>
      </c>
    </row>
    <row r="15015" spans="1:7" x14ac:dyDescent="0.2">
      <c r="A15015" t="str">
        <f t="shared" si="1256"/>
        <v>SNRPB2</v>
      </c>
      <c r="B15015" t="s">
        <v>352</v>
      </c>
      <c r="C15015">
        <v>16710703</v>
      </c>
      <c r="D15015" t="s">
        <v>3</v>
      </c>
      <c r="E15015">
        <v>24</v>
      </c>
      <c r="F15015" t="s">
        <v>17766</v>
      </c>
      <c r="G15015">
        <v>1.08904071591</v>
      </c>
    </row>
    <row r="15016" spans="1:7" x14ac:dyDescent="0.2">
      <c r="A15016" t="str">
        <f t="shared" si="1256"/>
        <v>SNRPB2</v>
      </c>
      <c r="B15016" t="s">
        <v>352</v>
      </c>
      <c r="C15016">
        <v>16710702</v>
      </c>
      <c r="D15016" t="s">
        <v>8</v>
      </c>
      <c r="E15016">
        <v>24</v>
      </c>
      <c r="F15016" t="s">
        <v>17767</v>
      </c>
      <c r="G15016">
        <v>0.99903009779800001</v>
      </c>
    </row>
    <row r="15017" spans="1:7" x14ac:dyDescent="0.2">
      <c r="A15017" t="str">
        <f t="shared" ref="A15017:A15026" si="1257">"SNRPC"</f>
        <v>SNRPC</v>
      </c>
      <c r="B15017" t="s">
        <v>75</v>
      </c>
      <c r="C15017">
        <v>34725375</v>
      </c>
      <c r="D15017" t="s">
        <v>8</v>
      </c>
      <c r="E15017">
        <v>23</v>
      </c>
      <c r="F15017" t="s">
        <v>17768</v>
      </c>
      <c r="G15017">
        <v>0.25606668339799998</v>
      </c>
    </row>
    <row r="15018" spans="1:7" x14ac:dyDescent="0.2">
      <c r="A15018" t="str">
        <f t="shared" si="1257"/>
        <v>SNRPC</v>
      </c>
      <c r="B15018" t="s">
        <v>75</v>
      </c>
      <c r="C15018">
        <v>34725428</v>
      </c>
      <c r="D15018" t="s">
        <v>8</v>
      </c>
      <c r="E15018">
        <v>24</v>
      </c>
      <c r="F15018" t="s">
        <v>17769</v>
      </c>
      <c r="G15018">
        <v>0.27938486018000003</v>
      </c>
    </row>
    <row r="15019" spans="1:7" x14ac:dyDescent="0.2">
      <c r="A15019" t="str">
        <f t="shared" si="1257"/>
        <v>SNRPC</v>
      </c>
      <c r="B15019" t="s">
        <v>75</v>
      </c>
      <c r="C15019">
        <v>34725324</v>
      </c>
      <c r="D15019" t="s">
        <v>3</v>
      </c>
      <c r="E15019">
        <v>24</v>
      </c>
      <c r="F15019" t="s">
        <v>17770</v>
      </c>
      <c r="G15019">
        <v>0.87056984405100002</v>
      </c>
    </row>
    <row r="15020" spans="1:7" x14ac:dyDescent="0.2">
      <c r="A15020" t="str">
        <f t="shared" si="1257"/>
        <v>SNRPC</v>
      </c>
      <c r="B15020" t="s">
        <v>75</v>
      </c>
      <c r="C15020">
        <v>34725204</v>
      </c>
      <c r="D15020" t="s">
        <v>8</v>
      </c>
      <c r="E15020">
        <v>23</v>
      </c>
      <c r="F15020" t="s">
        <v>17771</v>
      </c>
      <c r="G15020">
        <v>0.18945348017399999</v>
      </c>
    </row>
    <row r="15021" spans="1:7" x14ac:dyDescent="0.2">
      <c r="A15021" t="str">
        <f t="shared" si="1257"/>
        <v>SNRPC</v>
      </c>
      <c r="B15021" t="s">
        <v>75</v>
      </c>
      <c r="C15021">
        <v>34725249</v>
      </c>
      <c r="D15021" t="s">
        <v>8</v>
      </c>
      <c r="E15021">
        <v>23</v>
      </c>
      <c r="F15021" t="s">
        <v>17772</v>
      </c>
      <c r="G15021">
        <v>1.2892262073E-2</v>
      </c>
    </row>
    <row r="15022" spans="1:7" x14ac:dyDescent="0.2">
      <c r="A15022" t="str">
        <f t="shared" si="1257"/>
        <v>SNRPC</v>
      </c>
      <c r="B15022" t="s">
        <v>75</v>
      </c>
      <c r="C15022">
        <v>34725456</v>
      </c>
      <c r="D15022" t="s">
        <v>8</v>
      </c>
      <c r="E15022">
        <v>24</v>
      </c>
      <c r="F15022" t="s">
        <v>17773</v>
      </c>
      <c r="G15022">
        <v>0.99245073980599996</v>
      </c>
    </row>
    <row r="15023" spans="1:7" x14ac:dyDescent="0.2">
      <c r="A15023" t="str">
        <f t="shared" si="1257"/>
        <v>SNRPC</v>
      </c>
      <c r="B15023" t="s">
        <v>75</v>
      </c>
      <c r="C15023">
        <v>34725280</v>
      </c>
      <c r="D15023" t="s">
        <v>8</v>
      </c>
      <c r="E15023">
        <v>24</v>
      </c>
      <c r="F15023" t="s">
        <v>17774</v>
      </c>
      <c r="G15023">
        <v>-5.4000802015200002E-3</v>
      </c>
    </row>
    <row r="15024" spans="1:7" x14ac:dyDescent="0.2">
      <c r="A15024" t="str">
        <f t="shared" si="1257"/>
        <v>SNRPC</v>
      </c>
      <c r="B15024" t="s">
        <v>75</v>
      </c>
      <c r="C15024">
        <v>34725353</v>
      </c>
      <c r="D15024" t="s">
        <v>8</v>
      </c>
      <c r="E15024">
        <v>24</v>
      </c>
      <c r="F15024" t="s">
        <v>17775</v>
      </c>
      <c r="G15024">
        <v>1.13697941614</v>
      </c>
    </row>
    <row r="15025" spans="1:7" x14ac:dyDescent="0.2">
      <c r="A15025" t="str">
        <f t="shared" si="1257"/>
        <v>SNRPC</v>
      </c>
      <c r="B15025" t="s">
        <v>75</v>
      </c>
      <c r="C15025">
        <v>34725392</v>
      </c>
      <c r="D15025" t="s">
        <v>8</v>
      </c>
      <c r="E15025">
        <v>24</v>
      </c>
      <c r="F15025" t="s">
        <v>17776</v>
      </c>
      <c r="G15025">
        <v>0.72270476320599997</v>
      </c>
    </row>
    <row r="15026" spans="1:7" x14ac:dyDescent="0.2">
      <c r="A15026" t="str">
        <f t="shared" si="1257"/>
        <v>SNRPC</v>
      </c>
      <c r="B15026" t="s">
        <v>75</v>
      </c>
      <c r="C15026">
        <v>34725261</v>
      </c>
      <c r="D15026" t="s">
        <v>8</v>
      </c>
      <c r="E15026">
        <v>22</v>
      </c>
      <c r="F15026" t="s">
        <v>17777</v>
      </c>
      <c r="G15026">
        <v>8.7798878053599996E-2</v>
      </c>
    </row>
    <row r="15027" spans="1:7" x14ac:dyDescent="0.2">
      <c r="A15027" t="str">
        <f t="shared" ref="A15027:A15035" si="1258">"SNRPD1"</f>
        <v>SNRPD1</v>
      </c>
      <c r="B15027" t="s">
        <v>1918</v>
      </c>
      <c r="C15027">
        <v>19192179</v>
      </c>
      <c r="D15027" t="s">
        <v>3</v>
      </c>
      <c r="E15027">
        <v>24</v>
      </c>
      <c r="F15027" t="s">
        <v>17778</v>
      </c>
      <c r="G15027">
        <v>1.1131800858399999E-3</v>
      </c>
    </row>
    <row r="15028" spans="1:7" x14ac:dyDescent="0.2">
      <c r="A15028" t="str">
        <f t="shared" si="1258"/>
        <v>SNRPD1</v>
      </c>
      <c r="B15028" t="s">
        <v>1918</v>
      </c>
      <c r="C15028">
        <v>19192288</v>
      </c>
      <c r="D15028" t="s">
        <v>3</v>
      </c>
      <c r="E15028">
        <v>24</v>
      </c>
      <c r="F15028" t="s">
        <v>17779</v>
      </c>
      <c r="G15028">
        <v>1.1302557339099999</v>
      </c>
    </row>
    <row r="15029" spans="1:7" x14ac:dyDescent="0.2">
      <c r="A15029" t="str">
        <f t="shared" si="1258"/>
        <v>SNRPD1</v>
      </c>
      <c r="B15029" t="s">
        <v>1918</v>
      </c>
      <c r="C15029">
        <v>19192500</v>
      </c>
      <c r="D15029" t="s">
        <v>3</v>
      </c>
      <c r="E15029">
        <v>23</v>
      </c>
      <c r="F15029" t="s">
        <v>17780</v>
      </c>
      <c r="G15029">
        <v>0.45460956577900002</v>
      </c>
    </row>
    <row r="15030" spans="1:7" x14ac:dyDescent="0.2">
      <c r="A15030" t="str">
        <f t="shared" si="1258"/>
        <v>SNRPD1</v>
      </c>
      <c r="B15030" t="s">
        <v>1918</v>
      </c>
      <c r="C15030">
        <v>19192233</v>
      </c>
      <c r="D15030" t="s">
        <v>3</v>
      </c>
      <c r="E15030">
        <v>23</v>
      </c>
      <c r="F15030" t="s">
        <v>17781</v>
      </c>
      <c r="G15030">
        <v>0.97524831911099996</v>
      </c>
    </row>
    <row r="15031" spans="1:7" x14ac:dyDescent="0.2">
      <c r="A15031" t="str">
        <f t="shared" si="1258"/>
        <v>SNRPD1</v>
      </c>
      <c r="B15031" t="s">
        <v>1918</v>
      </c>
      <c r="C15031">
        <v>19192430</v>
      </c>
      <c r="D15031" t="s">
        <v>8</v>
      </c>
      <c r="E15031">
        <v>23</v>
      </c>
      <c r="F15031" t="s">
        <v>17782</v>
      </c>
      <c r="G15031">
        <v>0.69606042555900005</v>
      </c>
    </row>
    <row r="15032" spans="1:7" x14ac:dyDescent="0.2">
      <c r="A15032" t="str">
        <f t="shared" si="1258"/>
        <v>SNRPD1</v>
      </c>
      <c r="B15032" t="s">
        <v>1918</v>
      </c>
      <c r="C15032">
        <v>19192410</v>
      </c>
      <c r="D15032" t="s">
        <v>8</v>
      </c>
      <c r="E15032">
        <v>23</v>
      </c>
      <c r="F15032" t="s">
        <v>17783</v>
      </c>
      <c r="G15032">
        <v>0.89449594698000001</v>
      </c>
    </row>
    <row r="15033" spans="1:7" x14ac:dyDescent="0.2">
      <c r="A15033" t="str">
        <f t="shared" si="1258"/>
        <v>SNRPD1</v>
      </c>
      <c r="B15033" t="s">
        <v>1918</v>
      </c>
      <c r="C15033">
        <v>19192346</v>
      </c>
      <c r="D15033" t="s">
        <v>8</v>
      </c>
      <c r="E15033">
        <v>23</v>
      </c>
      <c r="F15033" t="s">
        <v>17784</v>
      </c>
      <c r="G15033">
        <v>0.38355825765700002</v>
      </c>
    </row>
    <row r="15034" spans="1:7" x14ac:dyDescent="0.2">
      <c r="A15034" t="str">
        <f t="shared" si="1258"/>
        <v>SNRPD1</v>
      </c>
      <c r="B15034" t="s">
        <v>1918</v>
      </c>
      <c r="C15034">
        <v>19192285</v>
      </c>
      <c r="D15034" t="s">
        <v>8</v>
      </c>
      <c r="E15034">
        <v>24</v>
      </c>
      <c r="F15034" t="s">
        <v>17785</v>
      </c>
      <c r="G15034">
        <v>0.160889256461</v>
      </c>
    </row>
    <row r="15035" spans="1:7" x14ac:dyDescent="0.2">
      <c r="A15035" t="str">
        <f t="shared" si="1258"/>
        <v>SNRPD1</v>
      </c>
      <c r="B15035" t="s">
        <v>1918</v>
      </c>
      <c r="C15035">
        <v>19192463</v>
      </c>
      <c r="D15035" t="s">
        <v>8</v>
      </c>
      <c r="E15035">
        <v>23</v>
      </c>
      <c r="F15035" t="s">
        <v>17786</v>
      </c>
      <c r="G15035">
        <v>3.0848986887899998E-2</v>
      </c>
    </row>
    <row r="15036" spans="1:7" x14ac:dyDescent="0.2">
      <c r="A15036" t="str">
        <f t="shared" ref="A15036:A15044" si="1259">"SNRPD3"</f>
        <v>SNRPD3</v>
      </c>
      <c r="B15036" t="s">
        <v>193</v>
      </c>
      <c r="C15036">
        <v>24951425</v>
      </c>
      <c r="D15036" t="s">
        <v>3</v>
      </c>
      <c r="E15036">
        <v>24</v>
      </c>
      <c r="F15036" t="s">
        <v>17787</v>
      </c>
      <c r="G15036">
        <v>1.23597211453</v>
      </c>
    </row>
    <row r="15037" spans="1:7" x14ac:dyDescent="0.2">
      <c r="A15037" t="str">
        <f t="shared" si="1259"/>
        <v>SNRPD3</v>
      </c>
      <c r="B15037" t="s">
        <v>193</v>
      </c>
      <c r="C15037">
        <v>24951437</v>
      </c>
      <c r="D15037" t="s">
        <v>3</v>
      </c>
      <c r="E15037">
        <v>23</v>
      </c>
      <c r="F15037" t="s">
        <v>17788</v>
      </c>
      <c r="G15037">
        <v>1.0915226139600001</v>
      </c>
    </row>
    <row r="15038" spans="1:7" x14ac:dyDescent="0.2">
      <c r="A15038" t="str">
        <f t="shared" si="1259"/>
        <v>SNRPD3</v>
      </c>
      <c r="B15038" t="s">
        <v>193</v>
      </c>
      <c r="C15038">
        <v>24951445</v>
      </c>
      <c r="D15038" t="s">
        <v>3</v>
      </c>
      <c r="E15038">
        <v>24</v>
      </c>
      <c r="F15038" t="s">
        <v>17789</v>
      </c>
      <c r="G15038">
        <v>0.67250527150600004</v>
      </c>
    </row>
    <row r="15039" spans="1:7" x14ac:dyDescent="0.2">
      <c r="A15039" t="str">
        <f t="shared" si="1259"/>
        <v>SNRPD3</v>
      </c>
      <c r="B15039" t="s">
        <v>193</v>
      </c>
      <c r="C15039">
        <v>24951468</v>
      </c>
      <c r="D15039" t="s">
        <v>3</v>
      </c>
      <c r="E15039">
        <v>24</v>
      </c>
      <c r="F15039" t="s">
        <v>17790</v>
      </c>
      <c r="G15039">
        <v>0.37517159456400001</v>
      </c>
    </row>
    <row r="15040" spans="1:7" x14ac:dyDescent="0.2">
      <c r="A15040" t="str">
        <f t="shared" si="1259"/>
        <v>SNRPD3</v>
      </c>
      <c r="B15040" t="s">
        <v>193</v>
      </c>
      <c r="C15040">
        <v>24951629</v>
      </c>
      <c r="D15040" t="s">
        <v>3</v>
      </c>
      <c r="E15040">
        <v>24</v>
      </c>
      <c r="F15040" t="s">
        <v>17791</v>
      </c>
      <c r="G15040">
        <v>8.3907274869299997E-2</v>
      </c>
    </row>
    <row r="15041" spans="1:7" x14ac:dyDescent="0.2">
      <c r="A15041" t="str">
        <f t="shared" si="1259"/>
        <v>SNRPD3</v>
      </c>
      <c r="B15041" t="s">
        <v>193</v>
      </c>
      <c r="C15041">
        <v>24951673</v>
      </c>
      <c r="D15041" t="s">
        <v>3</v>
      </c>
      <c r="E15041">
        <v>23</v>
      </c>
      <c r="F15041" t="s">
        <v>17792</v>
      </c>
      <c r="G15041">
        <v>4.7262660874299998E-2</v>
      </c>
    </row>
    <row r="15042" spans="1:7" x14ac:dyDescent="0.2">
      <c r="A15042" t="str">
        <f t="shared" si="1259"/>
        <v>SNRPD3</v>
      </c>
      <c r="B15042" t="s">
        <v>193</v>
      </c>
      <c r="C15042">
        <v>24951635</v>
      </c>
      <c r="D15042" t="s">
        <v>8</v>
      </c>
      <c r="E15042">
        <v>24</v>
      </c>
      <c r="F15042" t="s">
        <v>17793</v>
      </c>
      <c r="G15042">
        <v>2.64336751333E-2</v>
      </c>
    </row>
    <row r="15043" spans="1:7" x14ac:dyDescent="0.2">
      <c r="A15043" t="str">
        <f t="shared" si="1259"/>
        <v>SNRPD3</v>
      </c>
      <c r="B15043" t="s">
        <v>193</v>
      </c>
      <c r="C15043">
        <v>24951715</v>
      </c>
      <c r="D15043" t="s">
        <v>8</v>
      </c>
      <c r="E15043">
        <v>24</v>
      </c>
      <c r="F15043" t="s">
        <v>17794</v>
      </c>
      <c r="G15043">
        <v>0.11018674522499999</v>
      </c>
    </row>
    <row r="15044" spans="1:7" x14ac:dyDescent="0.2">
      <c r="A15044" t="str">
        <f t="shared" si="1259"/>
        <v>SNRPD3</v>
      </c>
      <c r="B15044" t="s">
        <v>193</v>
      </c>
      <c r="C15044">
        <v>24951652</v>
      </c>
      <c r="D15044" t="s">
        <v>3</v>
      </c>
      <c r="E15044">
        <v>22</v>
      </c>
      <c r="F15044" t="s">
        <v>17795</v>
      </c>
      <c r="G15044">
        <v>0.31934883962100002</v>
      </c>
    </row>
    <row r="15045" spans="1:7" x14ac:dyDescent="0.2">
      <c r="A15045" t="str">
        <f t="shared" ref="A15045:A15053" si="1260">"SNRPE"</f>
        <v>SNRPE</v>
      </c>
      <c r="B15045" t="s">
        <v>35</v>
      </c>
      <c r="C15045">
        <v>203830904</v>
      </c>
      <c r="D15045" t="s">
        <v>8</v>
      </c>
      <c r="E15045">
        <v>24</v>
      </c>
      <c r="F15045" t="s">
        <v>17796</v>
      </c>
      <c r="G15045">
        <v>0.43434512477100001</v>
      </c>
    </row>
    <row r="15046" spans="1:7" x14ac:dyDescent="0.2">
      <c r="A15046" t="str">
        <f t="shared" si="1260"/>
        <v>SNRPE</v>
      </c>
      <c r="B15046" t="s">
        <v>35</v>
      </c>
      <c r="C15046">
        <v>203831007</v>
      </c>
      <c r="D15046" t="s">
        <v>8</v>
      </c>
      <c r="E15046">
        <v>24</v>
      </c>
      <c r="F15046" t="s">
        <v>17797</v>
      </c>
      <c r="G15046">
        <v>0.85138967243800001</v>
      </c>
    </row>
    <row r="15047" spans="1:7" x14ac:dyDescent="0.2">
      <c r="A15047" t="str">
        <f t="shared" si="1260"/>
        <v>SNRPE</v>
      </c>
      <c r="B15047" t="s">
        <v>35</v>
      </c>
      <c r="C15047">
        <v>203831037</v>
      </c>
      <c r="D15047" t="s">
        <v>8</v>
      </c>
      <c r="E15047">
        <v>24</v>
      </c>
      <c r="F15047" t="s">
        <v>17798</v>
      </c>
      <c r="G15047">
        <v>-9.1024809064600004E-2</v>
      </c>
    </row>
    <row r="15048" spans="1:7" x14ac:dyDescent="0.2">
      <c r="A15048" t="str">
        <f t="shared" si="1260"/>
        <v>SNRPE</v>
      </c>
      <c r="B15048" t="s">
        <v>35</v>
      </c>
      <c r="C15048">
        <v>203830938</v>
      </c>
      <c r="D15048" t="s">
        <v>3</v>
      </c>
      <c r="E15048">
        <v>24</v>
      </c>
      <c r="F15048" t="s">
        <v>17799</v>
      </c>
      <c r="G15048">
        <v>1.1365994885899999</v>
      </c>
    </row>
    <row r="15049" spans="1:7" x14ac:dyDescent="0.2">
      <c r="A15049" t="str">
        <f t="shared" si="1260"/>
        <v>SNRPE</v>
      </c>
      <c r="B15049" t="s">
        <v>35</v>
      </c>
      <c r="C15049">
        <v>203830916</v>
      </c>
      <c r="D15049" t="s">
        <v>3</v>
      </c>
      <c r="E15049">
        <v>24</v>
      </c>
      <c r="F15049" t="s">
        <v>17800</v>
      </c>
      <c r="G15049">
        <v>0.348011126527</v>
      </c>
    </row>
    <row r="15050" spans="1:7" x14ac:dyDescent="0.2">
      <c r="A15050" t="str">
        <f t="shared" si="1260"/>
        <v>SNRPE</v>
      </c>
      <c r="B15050" t="s">
        <v>35</v>
      </c>
      <c r="C15050">
        <v>203830720</v>
      </c>
      <c r="D15050" t="s">
        <v>3</v>
      </c>
      <c r="E15050">
        <v>24</v>
      </c>
      <c r="F15050" t="s">
        <v>17801</v>
      </c>
      <c r="G15050">
        <v>3.91111787445E-2</v>
      </c>
    </row>
    <row r="15051" spans="1:7" x14ac:dyDescent="0.2">
      <c r="A15051" t="str">
        <f t="shared" si="1260"/>
        <v>SNRPE</v>
      </c>
      <c r="B15051" t="s">
        <v>35</v>
      </c>
      <c r="C15051">
        <v>203830695</v>
      </c>
      <c r="D15051" t="s">
        <v>3</v>
      </c>
      <c r="E15051">
        <v>23</v>
      </c>
      <c r="F15051" t="s">
        <v>17802</v>
      </c>
      <c r="G15051">
        <v>-3.3333651397099998E-2</v>
      </c>
    </row>
    <row r="15052" spans="1:7" x14ac:dyDescent="0.2">
      <c r="A15052" t="str">
        <f t="shared" si="1260"/>
        <v>SNRPE</v>
      </c>
      <c r="B15052" t="s">
        <v>35</v>
      </c>
      <c r="C15052">
        <v>203830890</v>
      </c>
      <c r="D15052" t="s">
        <v>8</v>
      </c>
      <c r="E15052">
        <v>24</v>
      </c>
      <c r="F15052" t="s">
        <v>17803</v>
      </c>
      <c r="G15052">
        <v>1.01201083898</v>
      </c>
    </row>
    <row r="15053" spans="1:7" x14ac:dyDescent="0.2">
      <c r="A15053" t="str">
        <f t="shared" si="1260"/>
        <v>SNRPE</v>
      </c>
      <c r="B15053" t="s">
        <v>35</v>
      </c>
      <c r="C15053">
        <v>203830877</v>
      </c>
      <c r="D15053" t="s">
        <v>8</v>
      </c>
      <c r="E15053">
        <v>24</v>
      </c>
      <c r="F15053" t="s">
        <v>17804</v>
      </c>
      <c r="G15053">
        <v>0.46718606592599998</v>
      </c>
    </row>
    <row r="15054" spans="1:7" x14ac:dyDescent="0.2">
      <c r="A15054" t="str">
        <f t="shared" ref="A15054:A15068" si="1261">"SNRPF"</f>
        <v>SNRPF</v>
      </c>
      <c r="B15054" t="s">
        <v>140</v>
      </c>
      <c r="C15054">
        <v>96252943</v>
      </c>
      <c r="D15054" t="s">
        <v>3</v>
      </c>
      <c r="E15054">
        <v>23</v>
      </c>
      <c r="F15054" t="s">
        <v>17805</v>
      </c>
      <c r="G15054">
        <v>1.40207243706</v>
      </c>
    </row>
    <row r="15055" spans="1:7" x14ac:dyDescent="0.2">
      <c r="A15055" t="str">
        <f t="shared" si="1261"/>
        <v>SNRPF</v>
      </c>
      <c r="B15055" t="s">
        <v>140</v>
      </c>
      <c r="C15055">
        <v>96252736</v>
      </c>
      <c r="D15055" t="s">
        <v>8</v>
      </c>
      <c r="E15055">
        <v>24</v>
      </c>
      <c r="F15055" t="s">
        <v>17806</v>
      </c>
      <c r="G15055">
        <v>0.30053464086600001</v>
      </c>
    </row>
    <row r="15056" spans="1:7" x14ac:dyDescent="0.2">
      <c r="A15056" t="str">
        <f t="shared" si="1261"/>
        <v>SNRPF</v>
      </c>
      <c r="B15056" t="s">
        <v>140</v>
      </c>
      <c r="C15056">
        <v>96252919</v>
      </c>
      <c r="D15056" t="s">
        <v>8</v>
      </c>
      <c r="E15056">
        <v>22</v>
      </c>
      <c r="F15056" t="s">
        <v>17807</v>
      </c>
      <c r="G15056">
        <v>0.49421577101800002</v>
      </c>
    </row>
    <row r="15057" spans="1:7" x14ac:dyDescent="0.2">
      <c r="A15057" t="str">
        <f t="shared" si="1261"/>
        <v>SNRPF</v>
      </c>
      <c r="B15057" t="s">
        <v>140</v>
      </c>
      <c r="C15057">
        <v>96252803</v>
      </c>
      <c r="D15057" t="s">
        <v>8</v>
      </c>
      <c r="E15057">
        <v>24</v>
      </c>
      <c r="F15057" t="s">
        <v>17808</v>
      </c>
      <c r="G15057">
        <v>0.65140316635399997</v>
      </c>
    </row>
    <row r="15058" spans="1:7" x14ac:dyDescent="0.2">
      <c r="A15058" t="str">
        <f t="shared" si="1261"/>
        <v>SNRPF</v>
      </c>
      <c r="B15058" t="s">
        <v>140</v>
      </c>
      <c r="C15058">
        <v>96252859</v>
      </c>
      <c r="D15058" t="s">
        <v>8</v>
      </c>
      <c r="E15058">
        <v>22</v>
      </c>
      <c r="F15058" t="s">
        <v>17809</v>
      </c>
      <c r="G15058">
        <v>0.56812507698600001</v>
      </c>
    </row>
    <row r="15059" spans="1:7" x14ac:dyDescent="0.2">
      <c r="A15059" t="str">
        <f t="shared" si="1261"/>
        <v>SNRPF</v>
      </c>
      <c r="B15059" t="s">
        <v>140</v>
      </c>
      <c r="C15059">
        <v>96252876</v>
      </c>
      <c r="D15059" t="s">
        <v>8</v>
      </c>
      <c r="E15059">
        <v>24</v>
      </c>
      <c r="F15059" t="s">
        <v>17810</v>
      </c>
      <c r="G15059">
        <v>0.30085902322300001</v>
      </c>
    </row>
    <row r="15060" spans="1:7" x14ac:dyDescent="0.2">
      <c r="A15060" t="str">
        <f t="shared" si="1261"/>
        <v>SNRPF</v>
      </c>
      <c r="B15060" t="s">
        <v>140</v>
      </c>
      <c r="C15060">
        <v>96252740</v>
      </c>
      <c r="D15060" t="s">
        <v>3</v>
      </c>
      <c r="E15060">
        <v>24</v>
      </c>
      <c r="F15060" t="s">
        <v>17811</v>
      </c>
      <c r="G15060">
        <v>0.44478701197300002</v>
      </c>
    </row>
    <row r="15061" spans="1:7" x14ac:dyDescent="0.2">
      <c r="A15061" t="str">
        <f t="shared" si="1261"/>
        <v>SNRPF</v>
      </c>
      <c r="B15061" t="s">
        <v>140</v>
      </c>
      <c r="C15061">
        <v>96252768</v>
      </c>
      <c r="D15061" t="s">
        <v>3</v>
      </c>
      <c r="E15061">
        <v>23</v>
      </c>
      <c r="F15061" t="s">
        <v>17812</v>
      </c>
      <c r="G15061">
        <v>0.72354962456000005</v>
      </c>
    </row>
    <row r="15062" spans="1:7" x14ac:dyDescent="0.2">
      <c r="A15062" t="str">
        <f t="shared" si="1261"/>
        <v>SNRPF</v>
      </c>
      <c r="B15062" t="s">
        <v>140</v>
      </c>
      <c r="C15062">
        <v>96252826</v>
      </c>
      <c r="D15062" t="s">
        <v>3</v>
      </c>
      <c r="E15062">
        <v>24</v>
      </c>
      <c r="F15062" t="s">
        <v>17813</v>
      </c>
      <c r="G15062">
        <v>0.48379665242999997</v>
      </c>
    </row>
    <row r="15063" spans="1:7" x14ac:dyDescent="0.2">
      <c r="A15063" t="str">
        <f t="shared" si="1261"/>
        <v>SNRPF</v>
      </c>
      <c r="B15063" t="s">
        <v>140</v>
      </c>
      <c r="C15063">
        <v>96252930</v>
      </c>
      <c r="D15063" t="s">
        <v>3</v>
      </c>
      <c r="E15063">
        <v>24</v>
      </c>
      <c r="F15063" t="s">
        <v>17814</v>
      </c>
      <c r="G15063">
        <v>0.21865737377399999</v>
      </c>
    </row>
    <row r="15064" spans="1:7" x14ac:dyDescent="0.2">
      <c r="A15064" t="str">
        <f t="shared" si="1261"/>
        <v>SNRPF</v>
      </c>
      <c r="B15064" t="s">
        <v>140</v>
      </c>
      <c r="C15064">
        <v>96252944</v>
      </c>
      <c r="D15064" t="s">
        <v>3</v>
      </c>
      <c r="E15064">
        <v>24</v>
      </c>
      <c r="F15064" t="s">
        <v>17815</v>
      </c>
      <c r="G15064">
        <v>0.45255660694400002</v>
      </c>
    </row>
    <row r="15065" spans="1:7" x14ac:dyDescent="0.2">
      <c r="A15065" t="str">
        <f t="shared" si="1261"/>
        <v>SNRPF</v>
      </c>
      <c r="B15065" t="s">
        <v>140</v>
      </c>
      <c r="C15065">
        <v>96252919</v>
      </c>
      <c r="D15065" t="s">
        <v>8</v>
      </c>
      <c r="E15065">
        <v>23</v>
      </c>
      <c r="F15065" t="s">
        <v>17816</v>
      </c>
      <c r="G15065">
        <v>0.444805485231</v>
      </c>
    </row>
    <row r="15066" spans="1:7" x14ac:dyDescent="0.2">
      <c r="A15066" t="str">
        <f t="shared" si="1261"/>
        <v>SNRPF</v>
      </c>
      <c r="B15066" t="s">
        <v>140</v>
      </c>
      <c r="C15066">
        <v>96252961</v>
      </c>
      <c r="D15066" t="s">
        <v>8</v>
      </c>
      <c r="E15066">
        <v>23</v>
      </c>
      <c r="F15066" t="s">
        <v>17817</v>
      </c>
      <c r="G15066">
        <v>0.362434325236</v>
      </c>
    </row>
    <row r="15067" spans="1:7" x14ac:dyDescent="0.2">
      <c r="A15067" t="str">
        <f t="shared" si="1261"/>
        <v>SNRPF</v>
      </c>
      <c r="B15067" t="s">
        <v>140</v>
      </c>
      <c r="C15067">
        <v>96252930</v>
      </c>
      <c r="D15067" t="s">
        <v>3</v>
      </c>
      <c r="E15067">
        <v>23</v>
      </c>
      <c r="F15067" t="s">
        <v>17818</v>
      </c>
      <c r="G15067">
        <v>0.29990336877899998</v>
      </c>
    </row>
    <row r="15068" spans="1:7" x14ac:dyDescent="0.2">
      <c r="A15068" t="str">
        <f t="shared" si="1261"/>
        <v>SNRPF</v>
      </c>
      <c r="B15068" t="s">
        <v>140</v>
      </c>
      <c r="C15068">
        <v>96252774</v>
      </c>
      <c r="D15068" t="s">
        <v>8</v>
      </c>
      <c r="E15068">
        <v>24</v>
      </c>
      <c r="F15068" t="s">
        <v>17819</v>
      </c>
      <c r="G15068">
        <v>0.87437793838099998</v>
      </c>
    </row>
    <row r="15069" spans="1:7" x14ac:dyDescent="0.2">
      <c r="A15069" t="str">
        <f t="shared" ref="A15069:A15078" si="1262">"SNRPG"</f>
        <v>SNRPG</v>
      </c>
      <c r="B15069" t="s">
        <v>161</v>
      </c>
      <c r="C15069">
        <v>70520606</v>
      </c>
      <c r="D15069" t="s">
        <v>3</v>
      </c>
      <c r="E15069">
        <v>24</v>
      </c>
      <c r="F15069" t="s">
        <v>17820</v>
      </c>
      <c r="G15069">
        <v>1.3754001573399999E-2</v>
      </c>
    </row>
    <row r="15070" spans="1:7" x14ac:dyDescent="0.2">
      <c r="A15070" t="str">
        <f t="shared" si="1262"/>
        <v>SNRPG</v>
      </c>
      <c r="B15070" t="s">
        <v>161</v>
      </c>
      <c r="C15070">
        <v>70520827</v>
      </c>
      <c r="D15070" t="s">
        <v>8</v>
      </c>
      <c r="E15070">
        <v>24</v>
      </c>
      <c r="F15070" t="s">
        <v>17821</v>
      </c>
      <c r="G15070">
        <v>0.86748859566500003</v>
      </c>
    </row>
    <row r="15071" spans="1:7" x14ac:dyDescent="0.2">
      <c r="A15071" t="str">
        <f t="shared" si="1262"/>
        <v>SNRPG</v>
      </c>
      <c r="B15071" t="s">
        <v>161</v>
      </c>
      <c r="C15071">
        <v>70520718</v>
      </c>
      <c r="D15071" t="s">
        <v>3</v>
      </c>
      <c r="E15071">
        <v>23</v>
      </c>
      <c r="F15071" t="s">
        <v>17822</v>
      </c>
      <c r="G15071">
        <v>0.499748830029</v>
      </c>
    </row>
    <row r="15072" spans="1:7" x14ac:dyDescent="0.2">
      <c r="A15072" t="str">
        <f t="shared" si="1262"/>
        <v>SNRPG</v>
      </c>
      <c r="B15072" t="s">
        <v>161</v>
      </c>
      <c r="C15072">
        <v>70520852</v>
      </c>
      <c r="D15072" t="s">
        <v>3</v>
      </c>
      <c r="E15072">
        <v>23</v>
      </c>
      <c r="F15072" t="s">
        <v>17823</v>
      </c>
      <c r="G15072">
        <v>6.6192811883800003E-3</v>
      </c>
    </row>
    <row r="15073" spans="1:7" x14ac:dyDescent="0.2">
      <c r="A15073" t="str">
        <f t="shared" si="1262"/>
        <v>SNRPG</v>
      </c>
      <c r="B15073" t="s">
        <v>161</v>
      </c>
      <c r="C15073">
        <v>70520920</v>
      </c>
      <c r="D15073" t="s">
        <v>3</v>
      </c>
      <c r="E15073">
        <v>22</v>
      </c>
      <c r="F15073" t="s">
        <v>17824</v>
      </c>
      <c r="G15073">
        <v>0.172773054974</v>
      </c>
    </row>
    <row r="15074" spans="1:7" x14ac:dyDescent="0.2">
      <c r="A15074" t="str">
        <f t="shared" si="1262"/>
        <v>SNRPG</v>
      </c>
      <c r="B15074" t="s">
        <v>161</v>
      </c>
      <c r="C15074">
        <v>70520672</v>
      </c>
      <c r="D15074" t="s">
        <v>8</v>
      </c>
      <c r="E15074">
        <v>23</v>
      </c>
      <c r="F15074" t="s">
        <v>17825</v>
      </c>
      <c r="G15074">
        <v>0.413444882658</v>
      </c>
    </row>
    <row r="15075" spans="1:7" x14ac:dyDescent="0.2">
      <c r="A15075" t="str">
        <f t="shared" si="1262"/>
        <v>SNRPG</v>
      </c>
      <c r="B15075" t="s">
        <v>161</v>
      </c>
      <c r="C15075">
        <v>70520679</v>
      </c>
      <c r="D15075" t="s">
        <v>8</v>
      </c>
      <c r="E15075">
        <v>23</v>
      </c>
      <c r="F15075" t="s">
        <v>17826</v>
      </c>
      <c r="G15075">
        <v>-1.0119296477699999E-3</v>
      </c>
    </row>
    <row r="15076" spans="1:7" x14ac:dyDescent="0.2">
      <c r="A15076" t="str">
        <f t="shared" si="1262"/>
        <v>SNRPG</v>
      </c>
      <c r="B15076" t="s">
        <v>161</v>
      </c>
      <c r="C15076">
        <v>70520685</v>
      </c>
      <c r="D15076" t="s">
        <v>8</v>
      </c>
      <c r="E15076">
        <v>22</v>
      </c>
      <c r="F15076" t="s">
        <v>17827</v>
      </c>
      <c r="G15076">
        <v>0.97363140080800004</v>
      </c>
    </row>
    <row r="15077" spans="1:7" x14ac:dyDescent="0.2">
      <c r="A15077" t="str">
        <f t="shared" si="1262"/>
        <v>SNRPG</v>
      </c>
      <c r="B15077" t="s">
        <v>161</v>
      </c>
      <c r="C15077">
        <v>70520726</v>
      </c>
      <c r="D15077" t="s">
        <v>8</v>
      </c>
      <c r="E15077">
        <v>24</v>
      </c>
      <c r="F15077" t="s">
        <v>17828</v>
      </c>
      <c r="G15077">
        <v>0.49583264709300001</v>
      </c>
    </row>
    <row r="15078" spans="1:7" x14ac:dyDescent="0.2">
      <c r="A15078" t="str">
        <f t="shared" si="1262"/>
        <v>SNRPG</v>
      </c>
      <c r="B15078" t="s">
        <v>161</v>
      </c>
      <c r="C15078">
        <v>70520693</v>
      </c>
      <c r="D15078" t="s">
        <v>8</v>
      </c>
      <c r="E15078">
        <v>23</v>
      </c>
      <c r="F15078" t="s">
        <v>17829</v>
      </c>
      <c r="G15078">
        <v>1.15888000353</v>
      </c>
    </row>
    <row r="15079" spans="1:7" x14ac:dyDescent="0.2">
      <c r="A15079" t="str">
        <f t="shared" ref="A15079:A15087" si="1263">"SNUPN"</f>
        <v>SNUPN</v>
      </c>
      <c r="B15079" t="s">
        <v>514</v>
      </c>
      <c r="C15079">
        <v>75918045</v>
      </c>
      <c r="D15079" t="s">
        <v>8</v>
      </c>
      <c r="E15079">
        <v>24</v>
      </c>
      <c r="F15079" t="s">
        <v>17830</v>
      </c>
      <c r="G15079">
        <v>0.89836780114500003</v>
      </c>
    </row>
    <row r="15080" spans="1:7" x14ac:dyDescent="0.2">
      <c r="A15080" t="str">
        <f t="shared" si="1263"/>
        <v>SNUPN</v>
      </c>
      <c r="B15080" t="s">
        <v>514</v>
      </c>
      <c r="C15080">
        <v>75917978</v>
      </c>
      <c r="D15080" t="s">
        <v>8</v>
      </c>
      <c r="E15080">
        <v>24</v>
      </c>
      <c r="F15080" t="s">
        <v>17831</v>
      </c>
      <c r="G15080">
        <v>0.18552058694699999</v>
      </c>
    </row>
    <row r="15081" spans="1:7" x14ac:dyDescent="0.2">
      <c r="A15081" t="str">
        <f t="shared" si="1263"/>
        <v>SNUPN</v>
      </c>
      <c r="B15081" t="s">
        <v>514</v>
      </c>
      <c r="C15081">
        <v>75917960</v>
      </c>
      <c r="D15081" t="s">
        <v>8</v>
      </c>
      <c r="E15081">
        <v>24</v>
      </c>
      <c r="F15081" t="s">
        <v>17832</v>
      </c>
      <c r="G15081">
        <v>0.97212327921599995</v>
      </c>
    </row>
    <row r="15082" spans="1:7" x14ac:dyDescent="0.2">
      <c r="A15082" t="str">
        <f t="shared" si="1263"/>
        <v>SNUPN</v>
      </c>
      <c r="B15082" t="s">
        <v>514</v>
      </c>
      <c r="C15082">
        <v>75918041</v>
      </c>
      <c r="D15082" t="s">
        <v>3</v>
      </c>
      <c r="E15082">
        <v>23</v>
      </c>
      <c r="F15082" t="s">
        <v>17833</v>
      </c>
      <c r="G15082">
        <v>1.1295089196400001</v>
      </c>
    </row>
    <row r="15083" spans="1:7" x14ac:dyDescent="0.2">
      <c r="A15083" t="str">
        <f t="shared" si="1263"/>
        <v>SNUPN</v>
      </c>
      <c r="B15083" t="s">
        <v>514</v>
      </c>
      <c r="C15083">
        <v>75918035</v>
      </c>
      <c r="D15083" t="s">
        <v>3</v>
      </c>
      <c r="E15083">
        <v>24</v>
      </c>
      <c r="F15083" t="s">
        <v>17834</v>
      </c>
      <c r="G15083">
        <v>0.64512090070299999</v>
      </c>
    </row>
    <row r="15084" spans="1:7" x14ac:dyDescent="0.2">
      <c r="A15084" t="str">
        <f t="shared" si="1263"/>
        <v>SNUPN</v>
      </c>
      <c r="B15084" t="s">
        <v>514</v>
      </c>
      <c r="C15084">
        <v>75918006</v>
      </c>
      <c r="D15084" t="s">
        <v>3</v>
      </c>
      <c r="E15084">
        <v>23</v>
      </c>
      <c r="F15084" t="s">
        <v>17835</v>
      </c>
      <c r="G15084">
        <v>0.59058007414199998</v>
      </c>
    </row>
    <row r="15085" spans="1:7" x14ac:dyDescent="0.2">
      <c r="A15085" t="str">
        <f t="shared" si="1263"/>
        <v>SNUPN</v>
      </c>
      <c r="B15085" t="s">
        <v>514</v>
      </c>
      <c r="C15085">
        <v>75917930</v>
      </c>
      <c r="D15085" t="s">
        <v>3</v>
      </c>
      <c r="E15085">
        <v>24</v>
      </c>
      <c r="F15085" t="s">
        <v>17836</v>
      </c>
      <c r="G15085">
        <v>0.61906316462800004</v>
      </c>
    </row>
    <row r="15086" spans="1:7" x14ac:dyDescent="0.2">
      <c r="A15086" t="str">
        <f t="shared" si="1263"/>
        <v>SNUPN</v>
      </c>
      <c r="B15086" t="s">
        <v>514</v>
      </c>
      <c r="C15086">
        <v>75917878</v>
      </c>
      <c r="D15086" t="s">
        <v>3</v>
      </c>
      <c r="E15086">
        <v>24</v>
      </c>
      <c r="F15086" t="s">
        <v>17837</v>
      </c>
      <c r="G15086">
        <v>0.145346253205</v>
      </c>
    </row>
    <row r="15087" spans="1:7" x14ac:dyDescent="0.2">
      <c r="A15087" t="str">
        <f t="shared" si="1263"/>
        <v>SNUPN</v>
      </c>
      <c r="B15087" t="s">
        <v>514</v>
      </c>
      <c r="C15087">
        <v>75917890</v>
      </c>
      <c r="D15087" t="s">
        <v>3</v>
      </c>
      <c r="E15087">
        <v>24</v>
      </c>
      <c r="F15087" t="s">
        <v>17838</v>
      </c>
      <c r="G15087">
        <v>0.17160661673499999</v>
      </c>
    </row>
    <row r="15088" spans="1:7" x14ac:dyDescent="0.2">
      <c r="A15088" t="str">
        <f t="shared" ref="A15088:A15103" si="1264">"SNW1"</f>
        <v>SNW1</v>
      </c>
      <c r="B15088" t="s">
        <v>86</v>
      </c>
      <c r="C15088">
        <v>78227235</v>
      </c>
      <c r="D15088" t="s">
        <v>3</v>
      </c>
      <c r="E15088">
        <v>24</v>
      </c>
      <c r="F15088" t="s">
        <v>17839</v>
      </c>
      <c r="G15088">
        <v>9.6211626324000002E-2</v>
      </c>
    </row>
    <row r="15089" spans="1:7" x14ac:dyDescent="0.2">
      <c r="A15089" t="str">
        <f t="shared" si="1264"/>
        <v>SNW1</v>
      </c>
      <c r="B15089" t="s">
        <v>86</v>
      </c>
      <c r="C15089">
        <v>78227416</v>
      </c>
      <c r="D15089" t="s">
        <v>3</v>
      </c>
      <c r="E15089">
        <v>24</v>
      </c>
      <c r="F15089" t="s">
        <v>4034</v>
      </c>
      <c r="G15089">
        <v>0.39777459944999999</v>
      </c>
    </row>
    <row r="15090" spans="1:7" x14ac:dyDescent="0.2">
      <c r="A15090" t="str">
        <f t="shared" si="1264"/>
        <v>SNW1</v>
      </c>
      <c r="B15090" t="s">
        <v>86</v>
      </c>
      <c r="C15090">
        <v>78227267</v>
      </c>
      <c r="D15090" t="s">
        <v>3</v>
      </c>
      <c r="E15090">
        <v>24</v>
      </c>
      <c r="F15090" t="s">
        <v>4042</v>
      </c>
      <c r="G15090">
        <v>0.39134469938400002</v>
      </c>
    </row>
    <row r="15091" spans="1:7" x14ac:dyDescent="0.2">
      <c r="A15091" t="str">
        <f t="shared" si="1264"/>
        <v>SNW1</v>
      </c>
      <c r="B15091" t="s">
        <v>86</v>
      </c>
      <c r="C15091">
        <v>78227258</v>
      </c>
      <c r="D15091" t="s">
        <v>3</v>
      </c>
      <c r="E15091">
        <v>23</v>
      </c>
      <c r="F15091" t="s">
        <v>17840</v>
      </c>
      <c r="G15091">
        <v>0.48710723721600002</v>
      </c>
    </row>
    <row r="15092" spans="1:7" x14ac:dyDescent="0.2">
      <c r="A15092" t="str">
        <f t="shared" si="1264"/>
        <v>SNW1</v>
      </c>
      <c r="B15092" t="s">
        <v>86</v>
      </c>
      <c r="C15092">
        <v>78227280</v>
      </c>
      <c r="D15092" t="s">
        <v>3</v>
      </c>
      <c r="E15092">
        <v>22</v>
      </c>
      <c r="F15092" t="s">
        <v>17841</v>
      </c>
      <c r="G15092">
        <v>0.110775882246</v>
      </c>
    </row>
    <row r="15093" spans="1:7" x14ac:dyDescent="0.2">
      <c r="A15093" t="str">
        <f t="shared" si="1264"/>
        <v>SNW1</v>
      </c>
      <c r="B15093" t="s">
        <v>86</v>
      </c>
      <c r="C15093">
        <v>78227532</v>
      </c>
      <c r="D15093" t="s">
        <v>8</v>
      </c>
      <c r="E15093">
        <v>24</v>
      </c>
      <c r="F15093" t="s">
        <v>17842</v>
      </c>
      <c r="G15093">
        <v>0.65504947181200002</v>
      </c>
    </row>
    <row r="15094" spans="1:7" x14ac:dyDescent="0.2">
      <c r="A15094" t="str">
        <f t="shared" si="1264"/>
        <v>SNW1</v>
      </c>
      <c r="B15094" t="s">
        <v>86</v>
      </c>
      <c r="C15094">
        <v>78227258</v>
      </c>
      <c r="D15094" t="s">
        <v>3</v>
      </c>
      <c r="E15094">
        <v>24</v>
      </c>
      <c r="F15094" t="s">
        <v>17843</v>
      </c>
      <c r="G15094">
        <v>0.434078038901</v>
      </c>
    </row>
    <row r="15095" spans="1:7" x14ac:dyDescent="0.2">
      <c r="A15095" t="str">
        <f t="shared" si="1264"/>
        <v>SNW1</v>
      </c>
      <c r="B15095" t="s">
        <v>86</v>
      </c>
      <c r="C15095">
        <v>78227459</v>
      </c>
      <c r="D15095" t="s">
        <v>8</v>
      </c>
      <c r="E15095">
        <v>24</v>
      </c>
      <c r="F15095" t="s">
        <v>4040</v>
      </c>
      <c r="G15095">
        <v>0.49887339784000001</v>
      </c>
    </row>
    <row r="15096" spans="1:7" x14ac:dyDescent="0.2">
      <c r="A15096" t="str">
        <f t="shared" si="1264"/>
        <v>SNW1</v>
      </c>
      <c r="B15096" t="s">
        <v>86</v>
      </c>
      <c r="C15096">
        <v>78227546</v>
      </c>
      <c r="D15096" t="s">
        <v>8</v>
      </c>
      <c r="E15096">
        <v>24</v>
      </c>
      <c r="F15096" t="s">
        <v>17844</v>
      </c>
      <c r="G15096">
        <v>8.6599914565800004E-2</v>
      </c>
    </row>
    <row r="15097" spans="1:7" x14ac:dyDescent="0.2">
      <c r="A15097" t="str">
        <f t="shared" si="1264"/>
        <v>SNW1</v>
      </c>
      <c r="B15097" t="s">
        <v>86</v>
      </c>
      <c r="C15097">
        <v>78227340</v>
      </c>
      <c r="D15097" t="s">
        <v>8</v>
      </c>
      <c r="E15097">
        <v>24</v>
      </c>
      <c r="F15097" t="s">
        <v>17845</v>
      </c>
      <c r="G15097">
        <v>-6.38119633093E-3</v>
      </c>
    </row>
    <row r="15098" spans="1:7" x14ac:dyDescent="0.2">
      <c r="A15098" t="str">
        <f t="shared" si="1264"/>
        <v>SNW1</v>
      </c>
      <c r="B15098" t="s">
        <v>86</v>
      </c>
      <c r="C15098">
        <v>78227263</v>
      </c>
      <c r="D15098" t="s">
        <v>8</v>
      </c>
      <c r="E15098">
        <v>22</v>
      </c>
      <c r="F15098" t="s">
        <v>17846</v>
      </c>
      <c r="G15098">
        <v>1.60780218016</v>
      </c>
    </row>
    <row r="15099" spans="1:7" x14ac:dyDescent="0.2">
      <c r="A15099" t="str">
        <f t="shared" si="1264"/>
        <v>SNW1</v>
      </c>
      <c r="B15099" t="s">
        <v>86</v>
      </c>
      <c r="C15099">
        <v>78227563</v>
      </c>
      <c r="D15099" t="s">
        <v>8</v>
      </c>
      <c r="E15099">
        <v>23</v>
      </c>
      <c r="F15099" t="s">
        <v>17847</v>
      </c>
      <c r="G15099">
        <v>2.7620678715699998E-2</v>
      </c>
    </row>
    <row r="15100" spans="1:7" x14ac:dyDescent="0.2">
      <c r="A15100" t="str">
        <f t="shared" si="1264"/>
        <v>SNW1</v>
      </c>
      <c r="B15100" t="s">
        <v>86</v>
      </c>
      <c r="C15100">
        <v>78227510</v>
      </c>
      <c r="D15100" t="s">
        <v>8</v>
      </c>
      <c r="E15100">
        <v>23</v>
      </c>
      <c r="F15100" t="s">
        <v>17848</v>
      </c>
      <c r="G15100">
        <v>0.73714834802700002</v>
      </c>
    </row>
    <row r="15101" spans="1:7" x14ac:dyDescent="0.2">
      <c r="A15101" t="str">
        <f t="shared" si="1264"/>
        <v>SNW1</v>
      </c>
      <c r="B15101" t="s">
        <v>86</v>
      </c>
      <c r="C15101">
        <v>78227311</v>
      </c>
      <c r="D15101" t="s">
        <v>8</v>
      </c>
      <c r="E15101">
        <v>24</v>
      </c>
      <c r="F15101" t="s">
        <v>4036</v>
      </c>
      <c r="G15101">
        <v>0.438911246526</v>
      </c>
    </row>
    <row r="15102" spans="1:7" x14ac:dyDescent="0.2">
      <c r="A15102" t="str">
        <f t="shared" si="1264"/>
        <v>SNW1</v>
      </c>
      <c r="B15102" t="s">
        <v>86</v>
      </c>
      <c r="C15102">
        <v>78227451</v>
      </c>
      <c r="D15102" t="s">
        <v>3</v>
      </c>
      <c r="E15102">
        <v>23</v>
      </c>
      <c r="F15102" t="s">
        <v>17849</v>
      </c>
      <c r="G15102">
        <v>0.45544755791800001</v>
      </c>
    </row>
    <row r="15103" spans="1:7" x14ac:dyDescent="0.2">
      <c r="A15103" t="str">
        <f t="shared" si="1264"/>
        <v>SNW1</v>
      </c>
      <c r="B15103" t="s">
        <v>86</v>
      </c>
      <c r="C15103">
        <v>78227368</v>
      </c>
      <c r="D15103" t="s">
        <v>8</v>
      </c>
      <c r="E15103">
        <v>23</v>
      </c>
      <c r="F15103" t="s">
        <v>4039</v>
      </c>
      <c r="G15103">
        <v>6.9770709638799999E-2</v>
      </c>
    </row>
    <row r="15104" spans="1:7" x14ac:dyDescent="0.2">
      <c r="A15104" t="str">
        <f t="shared" ref="A15104:A15113" si="1265">"SNX13"</f>
        <v>SNX13</v>
      </c>
      <c r="B15104" t="s">
        <v>2</v>
      </c>
      <c r="C15104">
        <v>17979905</v>
      </c>
      <c r="D15104" t="s">
        <v>3</v>
      </c>
      <c r="E15104">
        <v>24</v>
      </c>
      <c r="F15104" t="s">
        <v>17850</v>
      </c>
      <c r="G15104">
        <v>0.72207253154100004</v>
      </c>
    </row>
    <row r="15105" spans="1:7" x14ac:dyDescent="0.2">
      <c r="A15105" t="str">
        <f t="shared" si="1265"/>
        <v>SNX13</v>
      </c>
      <c r="B15105" t="s">
        <v>2</v>
      </c>
      <c r="C15105">
        <v>17980077</v>
      </c>
      <c r="D15105" t="s">
        <v>3</v>
      </c>
      <c r="E15105">
        <v>23</v>
      </c>
      <c r="F15105" t="s">
        <v>17851</v>
      </c>
      <c r="G15105">
        <v>0.11384765554700001</v>
      </c>
    </row>
    <row r="15106" spans="1:7" x14ac:dyDescent="0.2">
      <c r="A15106" t="str">
        <f t="shared" si="1265"/>
        <v>SNX13</v>
      </c>
      <c r="B15106" t="s">
        <v>2</v>
      </c>
      <c r="C15106">
        <v>17980069</v>
      </c>
      <c r="D15106" t="s">
        <v>3</v>
      </c>
      <c r="E15106">
        <v>23</v>
      </c>
      <c r="F15106" t="s">
        <v>17852</v>
      </c>
      <c r="G15106">
        <v>0.71751838842899995</v>
      </c>
    </row>
    <row r="15107" spans="1:7" x14ac:dyDescent="0.2">
      <c r="A15107" t="str">
        <f t="shared" si="1265"/>
        <v>SNX13</v>
      </c>
      <c r="B15107" t="s">
        <v>2</v>
      </c>
      <c r="C15107">
        <v>17980021</v>
      </c>
      <c r="D15107" t="s">
        <v>3</v>
      </c>
      <c r="E15107">
        <v>23</v>
      </c>
      <c r="F15107" t="s">
        <v>17853</v>
      </c>
      <c r="G15107">
        <v>0.33398425434899998</v>
      </c>
    </row>
    <row r="15108" spans="1:7" x14ac:dyDescent="0.2">
      <c r="A15108" t="str">
        <f t="shared" si="1265"/>
        <v>SNX13</v>
      </c>
      <c r="B15108" t="s">
        <v>2</v>
      </c>
      <c r="C15108">
        <v>17980000</v>
      </c>
      <c r="D15108" t="s">
        <v>3</v>
      </c>
      <c r="E15108">
        <v>23</v>
      </c>
      <c r="F15108" t="s">
        <v>17854</v>
      </c>
      <c r="G15108">
        <v>0.92983656274199999</v>
      </c>
    </row>
    <row r="15109" spans="1:7" x14ac:dyDescent="0.2">
      <c r="A15109" t="str">
        <f t="shared" si="1265"/>
        <v>SNX13</v>
      </c>
      <c r="B15109" t="s">
        <v>2</v>
      </c>
      <c r="C15109">
        <v>17979945</v>
      </c>
      <c r="D15109" t="s">
        <v>3</v>
      </c>
      <c r="E15109">
        <v>23</v>
      </c>
      <c r="F15109" t="s">
        <v>17855</v>
      </c>
      <c r="G15109">
        <v>0.42626402140199998</v>
      </c>
    </row>
    <row r="15110" spans="1:7" x14ac:dyDescent="0.2">
      <c r="A15110" t="str">
        <f t="shared" si="1265"/>
        <v>SNX13</v>
      </c>
      <c r="B15110" t="s">
        <v>2</v>
      </c>
      <c r="C15110">
        <v>17979925</v>
      </c>
      <c r="D15110" t="s">
        <v>3</v>
      </c>
      <c r="E15110">
        <v>23</v>
      </c>
      <c r="F15110" t="s">
        <v>17856</v>
      </c>
      <c r="G15110">
        <v>0.49762041735599999</v>
      </c>
    </row>
    <row r="15111" spans="1:7" x14ac:dyDescent="0.2">
      <c r="A15111" t="str">
        <f t="shared" si="1265"/>
        <v>SNX13</v>
      </c>
      <c r="B15111" t="s">
        <v>2</v>
      </c>
      <c r="C15111">
        <v>17979892</v>
      </c>
      <c r="D15111" t="s">
        <v>3</v>
      </c>
      <c r="E15111">
        <v>24</v>
      </c>
      <c r="F15111" t="s">
        <v>17857</v>
      </c>
      <c r="G15111">
        <v>1.3407439296599999</v>
      </c>
    </row>
    <row r="15112" spans="1:7" x14ac:dyDescent="0.2">
      <c r="A15112" t="str">
        <f t="shared" si="1265"/>
        <v>SNX13</v>
      </c>
      <c r="B15112" t="s">
        <v>2</v>
      </c>
      <c r="C15112">
        <v>17980099</v>
      </c>
      <c r="D15112" t="s">
        <v>3</v>
      </c>
      <c r="E15112">
        <v>24</v>
      </c>
      <c r="F15112" t="s">
        <v>17858</v>
      </c>
      <c r="G15112">
        <v>0.72941950759999996</v>
      </c>
    </row>
    <row r="15113" spans="1:7" x14ac:dyDescent="0.2">
      <c r="A15113" t="str">
        <f t="shared" si="1265"/>
        <v>SNX13</v>
      </c>
      <c r="B15113" t="s">
        <v>2</v>
      </c>
      <c r="C15113">
        <v>17980064</v>
      </c>
      <c r="D15113" t="s">
        <v>8</v>
      </c>
      <c r="E15113">
        <v>23</v>
      </c>
      <c r="F15113" t="s">
        <v>17859</v>
      </c>
      <c r="G15113">
        <v>-0.162221135244</v>
      </c>
    </row>
    <row r="15114" spans="1:7" x14ac:dyDescent="0.2">
      <c r="A15114" t="str">
        <f t="shared" ref="A15114:A15123" si="1266">"SNX27"</f>
        <v>SNX27</v>
      </c>
      <c r="B15114" t="s">
        <v>35</v>
      </c>
      <c r="C15114">
        <v>151584646</v>
      </c>
      <c r="D15114" t="s">
        <v>8</v>
      </c>
      <c r="E15114">
        <v>24</v>
      </c>
      <c r="F15114" t="s">
        <v>17860</v>
      </c>
      <c r="G15114">
        <v>0.316096383062</v>
      </c>
    </row>
    <row r="15115" spans="1:7" x14ac:dyDescent="0.2">
      <c r="A15115" t="str">
        <f t="shared" si="1266"/>
        <v>SNX27</v>
      </c>
      <c r="B15115" t="s">
        <v>35</v>
      </c>
      <c r="C15115">
        <v>151584613</v>
      </c>
      <c r="D15115" t="s">
        <v>8</v>
      </c>
      <c r="E15115">
        <v>24</v>
      </c>
      <c r="F15115" t="s">
        <v>17861</v>
      </c>
      <c r="G15115">
        <v>0.43878263704199999</v>
      </c>
    </row>
    <row r="15116" spans="1:7" x14ac:dyDescent="0.2">
      <c r="A15116" t="str">
        <f t="shared" si="1266"/>
        <v>SNX27</v>
      </c>
      <c r="B15116" t="s">
        <v>35</v>
      </c>
      <c r="C15116">
        <v>151584568</v>
      </c>
      <c r="D15116" t="s">
        <v>8</v>
      </c>
      <c r="E15116">
        <v>23</v>
      </c>
      <c r="F15116" t="s">
        <v>17862</v>
      </c>
      <c r="G15116">
        <v>0.20687414208800001</v>
      </c>
    </row>
    <row r="15117" spans="1:7" x14ac:dyDescent="0.2">
      <c r="A15117" t="str">
        <f t="shared" si="1266"/>
        <v>SNX27</v>
      </c>
      <c r="B15117" t="s">
        <v>35</v>
      </c>
      <c r="C15117">
        <v>151584822</v>
      </c>
      <c r="D15117" t="s">
        <v>3</v>
      </c>
      <c r="E15117">
        <v>23</v>
      </c>
      <c r="F15117" t="s">
        <v>17863</v>
      </c>
      <c r="G15117">
        <v>0.13800145369799999</v>
      </c>
    </row>
    <row r="15118" spans="1:7" x14ac:dyDescent="0.2">
      <c r="A15118" t="str">
        <f t="shared" si="1266"/>
        <v>SNX27</v>
      </c>
      <c r="B15118" t="s">
        <v>35</v>
      </c>
      <c r="C15118">
        <v>151584597</v>
      </c>
      <c r="D15118" t="s">
        <v>3</v>
      </c>
      <c r="E15118">
        <v>24</v>
      </c>
      <c r="F15118" t="s">
        <v>17864</v>
      </c>
      <c r="G15118">
        <v>3.6813342310400003E-2</v>
      </c>
    </row>
    <row r="15119" spans="1:7" x14ac:dyDescent="0.2">
      <c r="A15119" t="str">
        <f t="shared" si="1266"/>
        <v>SNX27</v>
      </c>
      <c r="B15119" t="s">
        <v>35</v>
      </c>
      <c r="C15119">
        <v>151584526</v>
      </c>
      <c r="D15119" t="s">
        <v>3</v>
      </c>
      <c r="E15119">
        <v>24</v>
      </c>
      <c r="F15119" t="s">
        <v>17865</v>
      </c>
      <c r="G15119">
        <v>0.87629401069699997</v>
      </c>
    </row>
    <row r="15120" spans="1:7" x14ac:dyDescent="0.2">
      <c r="A15120" t="str">
        <f t="shared" si="1266"/>
        <v>SNX27</v>
      </c>
      <c r="B15120" t="s">
        <v>35</v>
      </c>
      <c r="C15120">
        <v>151584852</v>
      </c>
      <c r="D15120" t="s">
        <v>8</v>
      </c>
      <c r="E15120">
        <v>23</v>
      </c>
      <c r="F15120" t="s">
        <v>17866</v>
      </c>
      <c r="G15120">
        <v>0.440410947971</v>
      </c>
    </row>
    <row r="15121" spans="1:7" x14ac:dyDescent="0.2">
      <c r="A15121" t="str">
        <f t="shared" si="1266"/>
        <v>SNX27</v>
      </c>
      <c r="B15121" t="s">
        <v>35</v>
      </c>
      <c r="C15121">
        <v>151584837</v>
      </c>
      <c r="D15121" t="s">
        <v>8</v>
      </c>
      <c r="E15121">
        <v>23</v>
      </c>
      <c r="F15121" t="s">
        <v>17867</v>
      </c>
      <c r="G15121">
        <v>0.446110516924</v>
      </c>
    </row>
    <row r="15122" spans="1:7" x14ac:dyDescent="0.2">
      <c r="A15122" t="str">
        <f t="shared" si="1266"/>
        <v>SNX27</v>
      </c>
      <c r="B15122" t="s">
        <v>35</v>
      </c>
      <c r="C15122">
        <v>151584780</v>
      </c>
      <c r="D15122" t="s">
        <v>8</v>
      </c>
      <c r="E15122">
        <v>24</v>
      </c>
      <c r="F15122" t="s">
        <v>17868</v>
      </c>
      <c r="G15122">
        <v>1.24583641672</v>
      </c>
    </row>
    <row r="15123" spans="1:7" x14ac:dyDescent="0.2">
      <c r="A15123" t="str">
        <f t="shared" si="1266"/>
        <v>SNX27</v>
      </c>
      <c r="B15123" t="s">
        <v>35</v>
      </c>
      <c r="C15123">
        <v>151584699</v>
      </c>
      <c r="D15123" t="s">
        <v>8</v>
      </c>
      <c r="E15123">
        <v>24</v>
      </c>
      <c r="F15123" t="s">
        <v>17869</v>
      </c>
      <c r="G15123">
        <v>0.87786957257999998</v>
      </c>
    </row>
    <row r="15124" spans="1:7" x14ac:dyDescent="0.2">
      <c r="A15124" t="str">
        <f t="shared" ref="A15124:A15133" si="1267">"SOD1"</f>
        <v>SOD1</v>
      </c>
      <c r="B15124" t="s">
        <v>645</v>
      </c>
      <c r="C15124">
        <v>33032185</v>
      </c>
      <c r="D15124" t="s">
        <v>8</v>
      </c>
      <c r="E15124">
        <v>23</v>
      </c>
      <c r="F15124" t="s">
        <v>17870</v>
      </c>
      <c r="G15124">
        <v>0.15754766340199999</v>
      </c>
    </row>
    <row r="15125" spans="1:7" x14ac:dyDescent="0.2">
      <c r="A15125" t="str">
        <f t="shared" si="1267"/>
        <v>SOD1</v>
      </c>
      <c r="B15125" t="s">
        <v>645</v>
      </c>
      <c r="C15125">
        <v>33032130</v>
      </c>
      <c r="D15125" t="s">
        <v>8</v>
      </c>
      <c r="E15125">
        <v>23</v>
      </c>
      <c r="F15125" t="s">
        <v>17871</v>
      </c>
      <c r="G15125">
        <v>0.16110171165100001</v>
      </c>
    </row>
    <row r="15126" spans="1:7" x14ac:dyDescent="0.2">
      <c r="A15126" t="str">
        <f t="shared" si="1267"/>
        <v>SOD1</v>
      </c>
      <c r="B15126" t="s">
        <v>645</v>
      </c>
      <c r="C15126">
        <v>33032113</v>
      </c>
      <c r="D15126" t="s">
        <v>8</v>
      </c>
      <c r="E15126">
        <v>24</v>
      </c>
      <c r="F15126" t="s">
        <v>17872</v>
      </c>
      <c r="G15126">
        <v>0.65492694120999995</v>
      </c>
    </row>
    <row r="15127" spans="1:7" x14ac:dyDescent="0.2">
      <c r="A15127" t="str">
        <f t="shared" si="1267"/>
        <v>SOD1</v>
      </c>
      <c r="B15127" t="s">
        <v>645</v>
      </c>
      <c r="C15127">
        <v>33032085</v>
      </c>
      <c r="D15127" t="s">
        <v>8</v>
      </c>
      <c r="E15127">
        <v>22</v>
      </c>
      <c r="F15127" t="s">
        <v>17873</v>
      </c>
      <c r="G15127">
        <v>0.96659578829100001</v>
      </c>
    </row>
    <row r="15128" spans="1:7" x14ac:dyDescent="0.2">
      <c r="A15128" t="str">
        <f t="shared" si="1267"/>
        <v>SOD1</v>
      </c>
      <c r="B15128" t="s">
        <v>645</v>
      </c>
      <c r="C15128">
        <v>33032001</v>
      </c>
      <c r="D15128" t="s">
        <v>8</v>
      </c>
      <c r="E15128">
        <v>24</v>
      </c>
      <c r="F15128" t="s">
        <v>17874</v>
      </c>
      <c r="G15128">
        <v>0.151881919468</v>
      </c>
    </row>
    <row r="15129" spans="1:7" x14ac:dyDescent="0.2">
      <c r="A15129" t="str">
        <f t="shared" si="1267"/>
        <v>SOD1</v>
      </c>
      <c r="B15129" t="s">
        <v>645</v>
      </c>
      <c r="C15129">
        <v>33031987</v>
      </c>
      <c r="D15129" t="s">
        <v>8</v>
      </c>
      <c r="E15129">
        <v>24</v>
      </c>
      <c r="F15129" t="s">
        <v>17875</v>
      </c>
      <c r="G15129">
        <v>1.3784772704999999</v>
      </c>
    </row>
    <row r="15130" spans="1:7" x14ac:dyDescent="0.2">
      <c r="A15130" t="str">
        <f t="shared" si="1267"/>
        <v>SOD1</v>
      </c>
      <c r="B15130" t="s">
        <v>645</v>
      </c>
      <c r="C15130">
        <v>33031950</v>
      </c>
      <c r="D15130" t="s">
        <v>8</v>
      </c>
      <c r="E15130">
        <v>24</v>
      </c>
      <c r="F15130" t="s">
        <v>17876</v>
      </c>
      <c r="G15130">
        <v>0.277353092169</v>
      </c>
    </row>
    <row r="15131" spans="1:7" x14ac:dyDescent="0.2">
      <c r="A15131" t="str">
        <f t="shared" si="1267"/>
        <v>SOD1</v>
      </c>
      <c r="B15131" t="s">
        <v>645</v>
      </c>
      <c r="C15131">
        <v>33031941</v>
      </c>
      <c r="D15131" t="s">
        <v>8</v>
      </c>
      <c r="E15131">
        <v>24</v>
      </c>
      <c r="F15131" t="s">
        <v>17877</v>
      </c>
      <c r="G15131">
        <v>0.17976853665100001</v>
      </c>
    </row>
    <row r="15132" spans="1:7" x14ac:dyDescent="0.2">
      <c r="A15132" t="str">
        <f t="shared" si="1267"/>
        <v>SOD1</v>
      </c>
      <c r="B15132" t="s">
        <v>645</v>
      </c>
      <c r="C15132">
        <v>33032206</v>
      </c>
      <c r="D15132" t="s">
        <v>3</v>
      </c>
      <c r="E15132">
        <v>23</v>
      </c>
      <c r="F15132" t="s">
        <v>17878</v>
      </c>
      <c r="G15132">
        <v>7.0219898522800001E-2</v>
      </c>
    </row>
    <row r="15133" spans="1:7" x14ac:dyDescent="0.2">
      <c r="A15133" t="str">
        <f t="shared" si="1267"/>
        <v>SOD1</v>
      </c>
      <c r="B15133" t="s">
        <v>645</v>
      </c>
      <c r="C15133">
        <v>33032095</v>
      </c>
      <c r="D15133" t="s">
        <v>3</v>
      </c>
      <c r="E15133">
        <v>23</v>
      </c>
      <c r="F15133" t="s">
        <v>17879</v>
      </c>
      <c r="G15133">
        <v>0.28933893656699999</v>
      </c>
    </row>
    <row r="15134" spans="1:7" x14ac:dyDescent="0.2">
      <c r="A15134" t="str">
        <f t="shared" ref="A15134:A15143" si="1268">"SOD2"</f>
        <v>SOD2</v>
      </c>
      <c r="B15134" t="s">
        <v>75</v>
      </c>
      <c r="C15134">
        <v>160114187</v>
      </c>
      <c r="D15134" t="s">
        <v>3</v>
      </c>
      <c r="E15134">
        <v>23</v>
      </c>
      <c r="F15134" t="s">
        <v>17880</v>
      </c>
      <c r="G15134">
        <v>4.2271825888599998E-2</v>
      </c>
    </row>
    <row r="15135" spans="1:7" x14ac:dyDescent="0.2">
      <c r="A15135" t="str">
        <f t="shared" si="1268"/>
        <v>SOD2</v>
      </c>
      <c r="B15135" t="s">
        <v>75</v>
      </c>
      <c r="C15135">
        <v>160114066</v>
      </c>
      <c r="D15135" t="s">
        <v>3</v>
      </c>
      <c r="E15135">
        <v>24</v>
      </c>
      <c r="F15135" t="s">
        <v>17881</v>
      </c>
      <c r="G15135">
        <v>0.68990434578000004</v>
      </c>
    </row>
    <row r="15136" spans="1:7" x14ac:dyDescent="0.2">
      <c r="A15136" t="str">
        <f t="shared" si="1268"/>
        <v>SOD2</v>
      </c>
      <c r="B15136" t="s">
        <v>75</v>
      </c>
      <c r="C15136">
        <v>160114101</v>
      </c>
      <c r="D15136" t="s">
        <v>3</v>
      </c>
      <c r="E15136">
        <v>22</v>
      </c>
      <c r="F15136" t="s">
        <v>17882</v>
      </c>
      <c r="G15136">
        <v>0.94170035187199996</v>
      </c>
    </row>
    <row r="15137" spans="1:7" x14ac:dyDescent="0.2">
      <c r="A15137" t="str">
        <f t="shared" si="1268"/>
        <v>SOD2</v>
      </c>
      <c r="B15137" t="s">
        <v>75</v>
      </c>
      <c r="C15137">
        <v>160114116</v>
      </c>
      <c r="D15137" t="s">
        <v>3</v>
      </c>
      <c r="E15137">
        <v>23</v>
      </c>
      <c r="F15137" t="s">
        <v>17883</v>
      </c>
      <c r="G15137">
        <v>0.14293058746599999</v>
      </c>
    </row>
    <row r="15138" spans="1:7" x14ac:dyDescent="0.2">
      <c r="A15138" t="str">
        <f t="shared" si="1268"/>
        <v>SOD2</v>
      </c>
      <c r="B15138" t="s">
        <v>75</v>
      </c>
      <c r="C15138">
        <v>160114140</v>
      </c>
      <c r="D15138" t="s">
        <v>3</v>
      </c>
      <c r="E15138">
        <v>24</v>
      </c>
      <c r="F15138" t="s">
        <v>17884</v>
      </c>
      <c r="G15138">
        <v>0.53375914263599999</v>
      </c>
    </row>
    <row r="15139" spans="1:7" x14ac:dyDescent="0.2">
      <c r="A15139" t="str">
        <f t="shared" si="1268"/>
        <v>SOD2</v>
      </c>
      <c r="B15139" t="s">
        <v>75</v>
      </c>
      <c r="C15139">
        <v>160114146</v>
      </c>
      <c r="D15139" t="s">
        <v>8</v>
      </c>
      <c r="E15139">
        <v>23</v>
      </c>
      <c r="F15139" t="s">
        <v>17885</v>
      </c>
      <c r="G15139">
        <v>4.6747024474199997E-2</v>
      </c>
    </row>
    <row r="15140" spans="1:7" x14ac:dyDescent="0.2">
      <c r="A15140" t="str">
        <f t="shared" si="1268"/>
        <v>SOD2</v>
      </c>
      <c r="B15140" t="s">
        <v>75</v>
      </c>
      <c r="C15140">
        <v>160114244</v>
      </c>
      <c r="D15140" t="s">
        <v>3</v>
      </c>
      <c r="E15140">
        <v>23</v>
      </c>
      <c r="F15140" t="s">
        <v>17886</v>
      </c>
      <c r="G15140">
        <v>1.0357906617399999</v>
      </c>
    </row>
    <row r="15141" spans="1:7" x14ac:dyDescent="0.2">
      <c r="A15141" t="str">
        <f t="shared" si="1268"/>
        <v>SOD2</v>
      </c>
      <c r="B15141" t="s">
        <v>75</v>
      </c>
      <c r="C15141">
        <v>160114112</v>
      </c>
      <c r="D15141" t="s">
        <v>8</v>
      </c>
      <c r="E15141">
        <v>23</v>
      </c>
      <c r="F15141" t="s">
        <v>17887</v>
      </c>
      <c r="G15141">
        <v>7.5760281500900001E-2</v>
      </c>
    </row>
    <row r="15142" spans="1:7" x14ac:dyDescent="0.2">
      <c r="A15142" t="str">
        <f t="shared" si="1268"/>
        <v>SOD2</v>
      </c>
      <c r="B15142" t="s">
        <v>75</v>
      </c>
      <c r="C15142">
        <v>160114313</v>
      </c>
      <c r="D15142" t="s">
        <v>8</v>
      </c>
      <c r="E15142">
        <v>21</v>
      </c>
      <c r="F15142" t="s">
        <v>17888</v>
      </c>
      <c r="G15142">
        <v>0.72353780113199995</v>
      </c>
    </row>
    <row r="15143" spans="1:7" x14ac:dyDescent="0.2">
      <c r="A15143" t="str">
        <f t="shared" si="1268"/>
        <v>SOD2</v>
      </c>
      <c r="B15143" t="s">
        <v>75</v>
      </c>
      <c r="C15143">
        <v>160114265</v>
      </c>
      <c r="D15143" t="s">
        <v>3</v>
      </c>
      <c r="E15143">
        <v>22</v>
      </c>
      <c r="F15143" t="s">
        <v>17889</v>
      </c>
      <c r="G15143">
        <v>1.0225089863800001</v>
      </c>
    </row>
    <row r="15144" spans="1:7" x14ac:dyDescent="0.2">
      <c r="A15144" t="str">
        <f t="shared" ref="A15144:A15162" si="1269">"SOS1"</f>
        <v>SOS1</v>
      </c>
      <c r="B15144" t="s">
        <v>161</v>
      </c>
      <c r="C15144">
        <v>39347978</v>
      </c>
      <c r="D15144" t="s">
        <v>8</v>
      </c>
      <c r="E15144">
        <v>23</v>
      </c>
      <c r="F15144" t="s">
        <v>17890</v>
      </c>
      <c r="G15144">
        <v>0.55858151712199999</v>
      </c>
    </row>
    <row r="15145" spans="1:7" x14ac:dyDescent="0.2">
      <c r="A15145" t="str">
        <f t="shared" si="1269"/>
        <v>SOS1</v>
      </c>
      <c r="B15145" t="s">
        <v>161</v>
      </c>
      <c r="C15145">
        <v>39347653</v>
      </c>
      <c r="D15145" t="s">
        <v>8</v>
      </c>
      <c r="E15145">
        <v>24</v>
      </c>
      <c r="F15145" t="s">
        <v>17891</v>
      </c>
      <c r="G15145">
        <v>0.88413537701900002</v>
      </c>
    </row>
    <row r="15146" spans="1:7" x14ac:dyDescent="0.2">
      <c r="A15146" t="str">
        <f t="shared" si="1269"/>
        <v>SOS1</v>
      </c>
      <c r="B15146" t="s">
        <v>161</v>
      </c>
      <c r="C15146">
        <v>39347585</v>
      </c>
      <c r="D15146" t="s">
        <v>8</v>
      </c>
      <c r="E15146">
        <v>23</v>
      </c>
      <c r="F15146" t="s">
        <v>17892</v>
      </c>
      <c r="G15146">
        <v>0.63230669372899995</v>
      </c>
    </row>
    <row r="15147" spans="1:7" x14ac:dyDescent="0.2">
      <c r="A15147" t="str">
        <f t="shared" si="1269"/>
        <v>SOS1</v>
      </c>
      <c r="B15147" t="s">
        <v>161</v>
      </c>
      <c r="C15147">
        <v>39348067</v>
      </c>
      <c r="D15147" t="s">
        <v>8</v>
      </c>
      <c r="E15147">
        <v>24</v>
      </c>
      <c r="F15147" t="s">
        <v>17893</v>
      </c>
      <c r="G15147">
        <v>0.71057735449299997</v>
      </c>
    </row>
    <row r="15148" spans="1:7" x14ac:dyDescent="0.2">
      <c r="A15148" t="str">
        <f t="shared" si="1269"/>
        <v>SOS1</v>
      </c>
      <c r="B15148" t="s">
        <v>161</v>
      </c>
      <c r="C15148">
        <v>39348079</v>
      </c>
      <c r="D15148" t="s">
        <v>8</v>
      </c>
      <c r="E15148">
        <v>24</v>
      </c>
      <c r="F15148" t="s">
        <v>17894</v>
      </c>
      <c r="G15148">
        <v>0.72163645486299999</v>
      </c>
    </row>
    <row r="15149" spans="1:7" x14ac:dyDescent="0.2">
      <c r="A15149" t="str">
        <f t="shared" si="1269"/>
        <v>SOS1</v>
      </c>
      <c r="B15149" t="s">
        <v>161</v>
      </c>
      <c r="C15149">
        <v>39348090</v>
      </c>
      <c r="D15149" t="s">
        <v>8</v>
      </c>
      <c r="E15149">
        <v>24</v>
      </c>
      <c r="F15149" t="s">
        <v>17895</v>
      </c>
      <c r="G15149">
        <v>0.17907559405500001</v>
      </c>
    </row>
    <row r="15150" spans="1:7" x14ac:dyDescent="0.2">
      <c r="A15150" t="str">
        <f t="shared" si="1269"/>
        <v>SOS1</v>
      </c>
      <c r="B15150" t="s">
        <v>161</v>
      </c>
      <c r="C15150">
        <v>39348120</v>
      </c>
      <c r="D15150" t="s">
        <v>8</v>
      </c>
      <c r="E15150">
        <v>24</v>
      </c>
      <c r="F15150" t="s">
        <v>17896</v>
      </c>
      <c r="G15150">
        <v>0.13971589631799999</v>
      </c>
    </row>
    <row r="15151" spans="1:7" x14ac:dyDescent="0.2">
      <c r="A15151" t="str">
        <f t="shared" si="1269"/>
        <v>SOS1</v>
      </c>
      <c r="B15151" t="s">
        <v>161</v>
      </c>
      <c r="C15151">
        <v>39347490</v>
      </c>
      <c r="D15151" t="s">
        <v>8</v>
      </c>
      <c r="E15151">
        <v>24</v>
      </c>
      <c r="F15151" t="s">
        <v>17897</v>
      </c>
      <c r="G15151">
        <v>-7.4495376814700004E-2</v>
      </c>
    </row>
    <row r="15152" spans="1:7" x14ac:dyDescent="0.2">
      <c r="A15152" t="str">
        <f t="shared" si="1269"/>
        <v>SOS1</v>
      </c>
      <c r="B15152" t="s">
        <v>161</v>
      </c>
      <c r="C15152">
        <v>39347366</v>
      </c>
      <c r="D15152" t="s">
        <v>8</v>
      </c>
      <c r="E15152">
        <v>23</v>
      </c>
      <c r="F15152" t="s">
        <v>17898</v>
      </c>
      <c r="G15152">
        <v>-0.141221754211</v>
      </c>
    </row>
    <row r="15153" spans="1:7" x14ac:dyDescent="0.2">
      <c r="A15153" t="str">
        <f t="shared" si="1269"/>
        <v>SOS1</v>
      </c>
      <c r="B15153" t="s">
        <v>161</v>
      </c>
      <c r="C15153">
        <v>39348142</v>
      </c>
      <c r="D15153" t="s">
        <v>3</v>
      </c>
      <c r="E15153">
        <v>22</v>
      </c>
      <c r="F15153" t="s">
        <v>17899</v>
      </c>
      <c r="G15153">
        <v>1.22840117064</v>
      </c>
    </row>
    <row r="15154" spans="1:7" x14ac:dyDescent="0.2">
      <c r="A15154" t="str">
        <f t="shared" si="1269"/>
        <v>SOS1</v>
      </c>
      <c r="B15154" t="s">
        <v>161</v>
      </c>
      <c r="C15154">
        <v>39348136</v>
      </c>
      <c r="D15154" t="s">
        <v>3</v>
      </c>
      <c r="E15154">
        <v>24</v>
      </c>
      <c r="F15154" t="s">
        <v>17900</v>
      </c>
      <c r="G15154">
        <v>0.88746345234299995</v>
      </c>
    </row>
    <row r="15155" spans="1:7" x14ac:dyDescent="0.2">
      <c r="A15155" t="str">
        <f t="shared" si="1269"/>
        <v>SOS1</v>
      </c>
      <c r="B15155" t="s">
        <v>161</v>
      </c>
      <c r="C15155">
        <v>39347987</v>
      </c>
      <c r="D15155" t="s">
        <v>3</v>
      </c>
      <c r="E15155">
        <v>24</v>
      </c>
      <c r="F15155" t="s">
        <v>17901</v>
      </c>
      <c r="G15155">
        <v>0.39743587122099999</v>
      </c>
    </row>
    <row r="15156" spans="1:7" x14ac:dyDescent="0.2">
      <c r="A15156" t="str">
        <f t="shared" si="1269"/>
        <v>SOS1</v>
      </c>
      <c r="B15156" t="s">
        <v>161</v>
      </c>
      <c r="C15156">
        <v>39347556</v>
      </c>
      <c r="D15156" t="s">
        <v>3</v>
      </c>
      <c r="E15156">
        <v>24</v>
      </c>
      <c r="F15156" t="s">
        <v>17902</v>
      </c>
      <c r="G15156">
        <v>2.6564298580599999E-3</v>
      </c>
    </row>
    <row r="15157" spans="1:7" x14ac:dyDescent="0.2">
      <c r="A15157" t="str">
        <f t="shared" si="1269"/>
        <v>SOS1</v>
      </c>
      <c r="B15157" t="s">
        <v>161</v>
      </c>
      <c r="C15157">
        <v>39347503</v>
      </c>
      <c r="D15157" t="s">
        <v>3</v>
      </c>
      <c r="E15157">
        <v>24</v>
      </c>
      <c r="F15157" t="s">
        <v>17903</v>
      </c>
      <c r="G15157">
        <v>0.251820852805</v>
      </c>
    </row>
    <row r="15158" spans="1:7" x14ac:dyDescent="0.2">
      <c r="A15158" t="str">
        <f t="shared" si="1269"/>
        <v>SOS1</v>
      </c>
      <c r="B15158" t="s">
        <v>161</v>
      </c>
      <c r="C15158">
        <v>39347420</v>
      </c>
      <c r="D15158" t="s">
        <v>3</v>
      </c>
      <c r="E15158">
        <v>24</v>
      </c>
      <c r="F15158" t="s">
        <v>17904</v>
      </c>
      <c r="G15158">
        <v>7.9086404407000002E-2</v>
      </c>
    </row>
    <row r="15159" spans="1:7" x14ac:dyDescent="0.2">
      <c r="A15159" t="str">
        <f t="shared" si="1269"/>
        <v>SOS1</v>
      </c>
      <c r="B15159" t="s">
        <v>161</v>
      </c>
      <c r="C15159">
        <v>39347315</v>
      </c>
      <c r="D15159" t="s">
        <v>3</v>
      </c>
      <c r="E15159">
        <v>22</v>
      </c>
      <c r="F15159" t="s">
        <v>17905</v>
      </c>
      <c r="G15159">
        <v>0.19034880880999999</v>
      </c>
    </row>
    <row r="15160" spans="1:7" x14ac:dyDescent="0.2">
      <c r="A15160" t="str">
        <f t="shared" si="1269"/>
        <v>SOS1</v>
      </c>
      <c r="B15160" t="s">
        <v>161</v>
      </c>
      <c r="C15160">
        <v>39348059</v>
      </c>
      <c r="D15160" t="s">
        <v>8</v>
      </c>
      <c r="E15160">
        <v>24</v>
      </c>
      <c r="F15160" t="s">
        <v>17906</v>
      </c>
      <c r="G15160">
        <v>0.22860167428600001</v>
      </c>
    </row>
    <row r="15161" spans="1:7" x14ac:dyDescent="0.2">
      <c r="A15161" t="str">
        <f t="shared" si="1269"/>
        <v>SOS1</v>
      </c>
      <c r="B15161" t="s">
        <v>161</v>
      </c>
      <c r="C15161">
        <v>39347435</v>
      </c>
      <c r="D15161" t="s">
        <v>8</v>
      </c>
      <c r="E15161">
        <v>24</v>
      </c>
      <c r="F15161" t="s">
        <v>17907</v>
      </c>
      <c r="G15161">
        <v>9.9944375895300003E-2</v>
      </c>
    </row>
    <row r="15162" spans="1:7" x14ac:dyDescent="0.2">
      <c r="A15162" t="str">
        <f t="shared" si="1269"/>
        <v>SOS1</v>
      </c>
      <c r="B15162" t="s">
        <v>161</v>
      </c>
      <c r="C15162">
        <v>39348004</v>
      </c>
      <c r="D15162" t="s">
        <v>8</v>
      </c>
      <c r="E15162">
        <v>24</v>
      </c>
      <c r="F15162" t="s">
        <v>17908</v>
      </c>
      <c r="G15162">
        <v>0.149994963536</v>
      </c>
    </row>
    <row r="15163" spans="1:7" x14ac:dyDescent="0.2">
      <c r="A15163" t="str">
        <f t="shared" ref="A15163:A15172" si="1270">"SP1"</f>
        <v>SP1</v>
      </c>
      <c r="B15163" t="s">
        <v>140</v>
      </c>
      <c r="C15163">
        <v>53774217</v>
      </c>
      <c r="D15163" t="s">
        <v>8</v>
      </c>
      <c r="E15163">
        <v>24</v>
      </c>
      <c r="F15163" t="s">
        <v>17909</v>
      </c>
      <c r="G15163">
        <v>-3.8529653499300001E-2</v>
      </c>
    </row>
    <row r="15164" spans="1:7" x14ac:dyDescent="0.2">
      <c r="A15164" t="str">
        <f t="shared" si="1270"/>
        <v>SP1</v>
      </c>
      <c r="B15164" t="s">
        <v>140</v>
      </c>
      <c r="C15164">
        <v>53773966</v>
      </c>
      <c r="D15164" t="s">
        <v>3</v>
      </c>
      <c r="E15164">
        <v>24</v>
      </c>
      <c r="F15164" t="s">
        <v>17910</v>
      </c>
      <c r="G15164">
        <v>0.72191021661599997</v>
      </c>
    </row>
    <row r="15165" spans="1:7" x14ac:dyDescent="0.2">
      <c r="A15165" t="str">
        <f t="shared" si="1270"/>
        <v>SP1</v>
      </c>
      <c r="B15165" t="s">
        <v>140</v>
      </c>
      <c r="C15165">
        <v>53774025</v>
      </c>
      <c r="D15165" t="s">
        <v>3</v>
      </c>
      <c r="E15165">
        <v>24</v>
      </c>
      <c r="F15165" t="s">
        <v>17911</v>
      </c>
      <c r="G15165">
        <v>1.51869524763E-2</v>
      </c>
    </row>
    <row r="15166" spans="1:7" x14ac:dyDescent="0.2">
      <c r="A15166" t="str">
        <f t="shared" si="1270"/>
        <v>SP1</v>
      </c>
      <c r="B15166" t="s">
        <v>140</v>
      </c>
      <c r="C15166">
        <v>53774032</v>
      </c>
      <c r="D15166" t="s">
        <v>3</v>
      </c>
      <c r="E15166">
        <v>24</v>
      </c>
      <c r="F15166" t="s">
        <v>17912</v>
      </c>
      <c r="G15166">
        <v>0.51786531523400003</v>
      </c>
    </row>
    <row r="15167" spans="1:7" x14ac:dyDescent="0.2">
      <c r="A15167" t="str">
        <f t="shared" si="1270"/>
        <v>SP1</v>
      </c>
      <c r="B15167" t="s">
        <v>140</v>
      </c>
      <c r="C15167">
        <v>53774047</v>
      </c>
      <c r="D15167" t="s">
        <v>3</v>
      </c>
      <c r="E15167">
        <v>24</v>
      </c>
      <c r="F15167" t="s">
        <v>17913</v>
      </c>
      <c r="G15167">
        <v>0.577630680359</v>
      </c>
    </row>
    <row r="15168" spans="1:7" x14ac:dyDescent="0.2">
      <c r="A15168" t="str">
        <f t="shared" si="1270"/>
        <v>SP1</v>
      </c>
      <c r="B15168" t="s">
        <v>140</v>
      </c>
      <c r="C15168">
        <v>53774073</v>
      </c>
      <c r="D15168" t="s">
        <v>3</v>
      </c>
      <c r="E15168">
        <v>22</v>
      </c>
      <c r="F15168" t="s">
        <v>17914</v>
      </c>
      <c r="G15168">
        <v>0.94378667004100003</v>
      </c>
    </row>
    <row r="15169" spans="1:7" x14ac:dyDescent="0.2">
      <c r="A15169" t="str">
        <f t="shared" si="1270"/>
        <v>SP1</v>
      </c>
      <c r="B15169" t="s">
        <v>140</v>
      </c>
      <c r="C15169">
        <v>53774156</v>
      </c>
      <c r="D15169" t="s">
        <v>3</v>
      </c>
      <c r="E15169">
        <v>24</v>
      </c>
      <c r="F15169" t="s">
        <v>17915</v>
      </c>
      <c r="G15169">
        <v>0.739834503576</v>
      </c>
    </row>
    <row r="15170" spans="1:7" x14ac:dyDescent="0.2">
      <c r="A15170" t="str">
        <f t="shared" si="1270"/>
        <v>SP1</v>
      </c>
      <c r="B15170" t="s">
        <v>140</v>
      </c>
      <c r="C15170">
        <v>53774110</v>
      </c>
      <c r="D15170" t="s">
        <v>8</v>
      </c>
      <c r="E15170">
        <v>24</v>
      </c>
      <c r="F15170" t="s">
        <v>17916</v>
      </c>
      <c r="G15170">
        <v>0.18420475763899999</v>
      </c>
    </row>
    <row r="15171" spans="1:7" x14ac:dyDescent="0.2">
      <c r="A15171" t="str">
        <f t="shared" si="1270"/>
        <v>SP1</v>
      </c>
      <c r="B15171" t="s">
        <v>140</v>
      </c>
      <c r="C15171">
        <v>53774151</v>
      </c>
      <c r="D15171" t="s">
        <v>8</v>
      </c>
      <c r="E15171">
        <v>24</v>
      </c>
      <c r="F15171" t="s">
        <v>17917</v>
      </c>
      <c r="G15171">
        <v>1.2583114708100001</v>
      </c>
    </row>
    <row r="15172" spans="1:7" x14ac:dyDescent="0.2">
      <c r="A15172" t="str">
        <f t="shared" si="1270"/>
        <v>SP1</v>
      </c>
      <c r="B15172" t="s">
        <v>140</v>
      </c>
      <c r="C15172">
        <v>53774171</v>
      </c>
      <c r="D15172" t="s">
        <v>8</v>
      </c>
      <c r="E15172">
        <v>23</v>
      </c>
      <c r="F15172" t="s">
        <v>17918</v>
      </c>
      <c r="G15172">
        <v>0.79790185914900003</v>
      </c>
    </row>
    <row r="15173" spans="1:7" x14ac:dyDescent="0.2">
      <c r="A15173" t="str">
        <f t="shared" ref="A15173:A15182" si="1271">"SPAG5"</f>
        <v>SPAG5</v>
      </c>
      <c r="B15173" t="s">
        <v>484</v>
      </c>
      <c r="C15173">
        <v>26926072</v>
      </c>
      <c r="D15173" t="s">
        <v>8</v>
      </c>
      <c r="E15173">
        <v>23</v>
      </c>
      <c r="F15173" t="s">
        <v>17919</v>
      </c>
      <c r="G15173">
        <v>0.776005479198</v>
      </c>
    </row>
    <row r="15174" spans="1:7" x14ac:dyDescent="0.2">
      <c r="A15174" t="str">
        <f t="shared" si="1271"/>
        <v>SPAG5</v>
      </c>
      <c r="B15174" t="s">
        <v>484</v>
      </c>
      <c r="C15174">
        <v>26926293</v>
      </c>
      <c r="D15174" t="s">
        <v>3</v>
      </c>
      <c r="E15174">
        <v>24</v>
      </c>
      <c r="F15174" t="s">
        <v>17920</v>
      </c>
      <c r="G15174">
        <v>0.33800775013200002</v>
      </c>
    </row>
    <row r="15175" spans="1:7" x14ac:dyDescent="0.2">
      <c r="A15175" t="str">
        <f t="shared" si="1271"/>
        <v>SPAG5</v>
      </c>
      <c r="B15175" t="s">
        <v>484</v>
      </c>
      <c r="C15175">
        <v>26926198</v>
      </c>
      <c r="D15175" t="s">
        <v>8</v>
      </c>
      <c r="E15175">
        <v>23</v>
      </c>
      <c r="F15175" t="s">
        <v>17921</v>
      </c>
      <c r="G15175">
        <v>0.23210508544</v>
      </c>
    </row>
    <row r="15176" spans="1:7" x14ac:dyDescent="0.2">
      <c r="A15176" t="str">
        <f t="shared" si="1271"/>
        <v>SPAG5</v>
      </c>
      <c r="B15176" t="s">
        <v>484</v>
      </c>
      <c r="C15176">
        <v>26926220</v>
      </c>
      <c r="D15176" t="s">
        <v>3</v>
      </c>
      <c r="E15176">
        <v>23</v>
      </c>
      <c r="F15176" t="s">
        <v>17922</v>
      </c>
      <c r="G15176">
        <v>0.245563810227</v>
      </c>
    </row>
    <row r="15177" spans="1:7" x14ac:dyDescent="0.2">
      <c r="A15177" t="str">
        <f t="shared" si="1271"/>
        <v>SPAG5</v>
      </c>
      <c r="B15177" t="s">
        <v>484</v>
      </c>
      <c r="C15177">
        <v>26926239</v>
      </c>
      <c r="D15177" t="s">
        <v>3</v>
      </c>
      <c r="E15177">
        <v>23</v>
      </c>
      <c r="F15177" t="s">
        <v>17923</v>
      </c>
      <c r="G15177">
        <v>0.97425662564500004</v>
      </c>
    </row>
    <row r="15178" spans="1:7" x14ac:dyDescent="0.2">
      <c r="A15178" t="str">
        <f t="shared" si="1271"/>
        <v>SPAG5</v>
      </c>
      <c r="B15178" t="s">
        <v>484</v>
      </c>
      <c r="C15178">
        <v>26926040</v>
      </c>
      <c r="D15178" t="s">
        <v>3</v>
      </c>
      <c r="E15178">
        <v>24</v>
      </c>
      <c r="F15178" t="s">
        <v>17924</v>
      </c>
      <c r="G15178">
        <v>0.70206749018799997</v>
      </c>
    </row>
    <row r="15179" spans="1:7" x14ac:dyDescent="0.2">
      <c r="A15179" t="str">
        <f t="shared" si="1271"/>
        <v>SPAG5</v>
      </c>
      <c r="B15179" t="s">
        <v>484</v>
      </c>
      <c r="C15179">
        <v>26926021</v>
      </c>
      <c r="D15179" t="s">
        <v>3</v>
      </c>
      <c r="E15179">
        <v>24</v>
      </c>
      <c r="F15179" t="s">
        <v>17925</v>
      </c>
      <c r="G15179">
        <v>0.935666874584</v>
      </c>
    </row>
    <row r="15180" spans="1:7" x14ac:dyDescent="0.2">
      <c r="A15180" t="str">
        <f t="shared" si="1271"/>
        <v>SPAG5</v>
      </c>
      <c r="B15180" t="s">
        <v>484</v>
      </c>
      <c r="C15180">
        <v>26925998</v>
      </c>
      <c r="D15180" t="s">
        <v>3</v>
      </c>
      <c r="E15180">
        <v>24</v>
      </c>
      <c r="F15180" t="s">
        <v>17926</v>
      </c>
      <c r="G15180">
        <v>1.0900764997700001</v>
      </c>
    </row>
    <row r="15181" spans="1:7" x14ac:dyDescent="0.2">
      <c r="A15181" t="str">
        <f t="shared" si="1271"/>
        <v>SPAG5</v>
      </c>
      <c r="B15181" t="s">
        <v>484</v>
      </c>
      <c r="C15181">
        <v>26926112</v>
      </c>
      <c r="D15181" t="s">
        <v>3</v>
      </c>
      <c r="E15181">
        <v>24</v>
      </c>
      <c r="F15181" t="s">
        <v>17927</v>
      </c>
      <c r="G15181">
        <v>-5.9702676984899998E-2</v>
      </c>
    </row>
    <row r="15182" spans="1:7" x14ac:dyDescent="0.2">
      <c r="A15182" t="str">
        <f t="shared" si="1271"/>
        <v>SPAG5</v>
      </c>
      <c r="B15182" t="s">
        <v>484</v>
      </c>
      <c r="C15182">
        <v>26926106</v>
      </c>
      <c r="D15182" t="s">
        <v>8</v>
      </c>
      <c r="E15182">
        <v>23</v>
      </c>
      <c r="F15182" t="s">
        <v>17928</v>
      </c>
      <c r="G15182">
        <v>-0.16668330131799999</v>
      </c>
    </row>
    <row r="15183" spans="1:7" x14ac:dyDescent="0.2">
      <c r="A15183" t="str">
        <f t="shared" ref="A15183:A15192" si="1272">"SPAG7"</f>
        <v>SPAG7</v>
      </c>
      <c r="B15183" t="s">
        <v>484</v>
      </c>
      <c r="C15183">
        <v>4870893</v>
      </c>
      <c r="D15183" t="s">
        <v>8</v>
      </c>
      <c r="E15183">
        <v>24</v>
      </c>
      <c r="F15183" t="s">
        <v>17929</v>
      </c>
      <c r="G15183">
        <v>0.82542958836900004</v>
      </c>
    </row>
    <row r="15184" spans="1:7" x14ac:dyDescent="0.2">
      <c r="A15184" t="str">
        <f t="shared" si="1272"/>
        <v>SPAG7</v>
      </c>
      <c r="B15184" t="s">
        <v>484</v>
      </c>
      <c r="C15184">
        <v>4870905</v>
      </c>
      <c r="D15184" t="s">
        <v>8</v>
      </c>
      <c r="E15184">
        <v>24</v>
      </c>
      <c r="F15184" t="s">
        <v>17930</v>
      </c>
      <c r="G15184">
        <v>1.4373251889100001</v>
      </c>
    </row>
    <row r="15185" spans="1:7" x14ac:dyDescent="0.2">
      <c r="A15185" t="str">
        <f t="shared" si="1272"/>
        <v>SPAG7</v>
      </c>
      <c r="B15185" t="s">
        <v>484</v>
      </c>
      <c r="C15185">
        <v>4870927</v>
      </c>
      <c r="D15185" t="s">
        <v>8</v>
      </c>
      <c r="E15185">
        <v>23</v>
      </c>
      <c r="F15185" t="s">
        <v>17931</v>
      </c>
      <c r="G15185">
        <v>0.73724522272500004</v>
      </c>
    </row>
    <row r="15186" spans="1:7" x14ac:dyDescent="0.2">
      <c r="A15186" t="str">
        <f t="shared" si="1272"/>
        <v>SPAG7</v>
      </c>
      <c r="B15186" t="s">
        <v>484</v>
      </c>
      <c r="C15186">
        <v>4870933</v>
      </c>
      <c r="D15186" t="s">
        <v>8</v>
      </c>
      <c r="E15186">
        <v>24</v>
      </c>
      <c r="F15186" t="s">
        <v>17932</v>
      </c>
      <c r="G15186">
        <v>0.240454945744</v>
      </c>
    </row>
    <row r="15187" spans="1:7" x14ac:dyDescent="0.2">
      <c r="A15187" t="str">
        <f t="shared" si="1272"/>
        <v>SPAG7</v>
      </c>
      <c r="B15187" t="s">
        <v>484</v>
      </c>
      <c r="C15187">
        <v>4870955</v>
      </c>
      <c r="D15187" t="s">
        <v>8</v>
      </c>
      <c r="E15187">
        <v>24</v>
      </c>
      <c r="F15187" t="s">
        <v>17933</v>
      </c>
      <c r="G15187">
        <v>0.116192261788</v>
      </c>
    </row>
    <row r="15188" spans="1:7" x14ac:dyDescent="0.2">
      <c r="A15188" t="str">
        <f t="shared" si="1272"/>
        <v>SPAG7</v>
      </c>
      <c r="B15188" t="s">
        <v>484</v>
      </c>
      <c r="C15188">
        <v>4870985</v>
      </c>
      <c r="D15188" t="s">
        <v>8</v>
      </c>
      <c r="E15188">
        <v>22</v>
      </c>
      <c r="F15188" t="s">
        <v>17934</v>
      </c>
      <c r="G15188">
        <v>0.197888591921</v>
      </c>
    </row>
    <row r="15189" spans="1:7" x14ac:dyDescent="0.2">
      <c r="A15189" t="str">
        <f t="shared" si="1272"/>
        <v>SPAG7</v>
      </c>
      <c r="B15189" t="s">
        <v>484</v>
      </c>
      <c r="C15189">
        <v>4871004</v>
      </c>
      <c r="D15189" t="s">
        <v>8</v>
      </c>
      <c r="E15189">
        <v>24</v>
      </c>
      <c r="F15189" t="s">
        <v>17935</v>
      </c>
      <c r="G15189">
        <v>3.2397891666899999E-2</v>
      </c>
    </row>
    <row r="15190" spans="1:7" x14ac:dyDescent="0.2">
      <c r="A15190" t="str">
        <f t="shared" si="1272"/>
        <v>SPAG7</v>
      </c>
      <c r="B15190" t="s">
        <v>484</v>
      </c>
      <c r="C15190">
        <v>4871048</v>
      </c>
      <c r="D15190" t="s">
        <v>8</v>
      </c>
      <c r="E15190">
        <v>23</v>
      </c>
      <c r="F15190" t="s">
        <v>17936</v>
      </c>
      <c r="G15190">
        <v>0.720712798712</v>
      </c>
    </row>
    <row r="15191" spans="1:7" x14ac:dyDescent="0.2">
      <c r="A15191" t="str">
        <f t="shared" si="1272"/>
        <v>SPAG7</v>
      </c>
      <c r="B15191" t="s">
        <v>484</v>
      </c>
      <c r="C15191">
        <v>4871145</v>
      </c>
      <c r="D15191" t="s">
        <v>8</v>
      </c>
      <c r="E15191">
        <v>24</v>
      </c>
      <c r="F15191" t="s">
        <v>17937</v>
      </c>
      <c r="G15191">
        <v>0.29067214009300002</v>
      </c>
    </row>
    <row r="15192" spans="1:7" x14ac:dyDescent="0.2">
      <c r="A15192" t="str">
        <f t="shared" si="1272"/>
        <v>SPAG7</v>
      </c>
      <c r="B15192" t="s">
        <v>484</v>
      </c>
      <c r="C15192">
        <v>4871179</v>
      </c>
      <c r="D15192" t="s">
        <v>8</v>
      </c>
      <c r="E15192">
        <v>23</v>
      </c>
      <c r="F15192" t="s">
        <v>17938</v>
      </c>
      <c r="G15192">
        <v>0.11627630021</v>
      </c>
    </row>
    <row r="15193" spans="1:7" x14ac:dyDescent="0.2">
      <c r="A15193" t="str">
        <f t="shared" ref="A15193:A15201" si="1273">"SPATA5"</f>
        <v>SPATA5</v>
      </c>
      <c r="B15193" t="s">
        <v>24</v>
      </c>
      <c r="C15193">
        <v>123844278</v>
      </c>
      <c r="D15193" t="s">
        <v>8</v>
      </c>
      <c r="E15193">
        <v>22</v>
      </c>
      <c r="F15193" t="s">
        <v>17939</v>
      </c>
      <c r="G15193">
        <v>1.0405461334099999</v>
      </c>
    </row>
    <row r="15194" spans="1:7" x14ac:dyDescent="0.2">
      <c r="A15194" t="str">
        <f t="shared" si="1273"/>
        <v>SPATA5</v>
      </c>
      <c r="B15194" t="s">
        <v>24</v>
      </c>
      <c r="C15194">
        <v>123844438</v>
      </c>
      <c r="D15194" t="s">
        <v>8</v>
      </c>
      <c r="E15194">
        <v>23</v>
      </c>
      <c r="F15194" t="s">
        <v>17940</v>
      </c>
      <c r="G15194">
        <v>0.55129276113400005</v>
      </c>
    </row>
    <row r="15195" spans="1:7" x14ac:dyDescent="0.2">
      <c r="A15195" t="str">
        <f t="shared" si="1273"/>
        <v>SPATA5</v>
      </c>
      <c r="B15195" t="s">
        <v>24</v>
      </c>
      <c r="C15195">
        <v>123844496</v>
      </c>
      <c r="D15195" t="s">
        <v>8</v>
      </c>
      <c r="E15195">
        <v>24</v>
      </c>
      <c r="F15195" t="s">
        <v>17941</v>
      </c>
      <c r="G15195">
        <v>3.24110377075E-2</v>
      </c>
    </row>
    <row r="15196" spans="1:7" x14ac:dyDescent="0.2">
      <c r="A15196" t="str">
        <f t="shared" si="1273"/>
        <v>SPATA5</v>
      </c>
      <c r="B15196" t="s">
        <v>24</v>
      </c>
      <c r="C15196">
        <v>123844509</v>
      </c>
      <c r="D15196" t="s">
        <v>8</v>
      </c>
      <c r="E15196">
        <v>22</v>
      </c>
      <c r="F15196" t="s">
        <v>17942</v>
      </c>
      <c r="G15196">
        <v>0.150607899224</v>
      </c>
    </row>
    <row r="15197" spans="1:7" x14ac:dyDescent="0.2">
      <c r="A15197" t="str">
        <f t="shared" si="1273"/>
        <v>SPATA5</v>
      </c>
      <c r="B15197" t="s">
        <v>24</v>
      </c>
      <c r="C15197">
        <v>123844223</v>
      </c>
      <c r="D15197" t="s">
        <v>8</v>
      </c>
      <c r="E15197">
        <v>24</v>
      </c>
      <c r="F15197" t="s">
        <v>17943</v>
      </c>
      <c r="G15197">
        <v>0.19351684660900001</v>
      </c>
    </row>
    <row r="15198" spans="1:7" x14ac:dyDescent="0.2">
      <c r="A15198" t="str">
        <f t="shared" si="1273"/>
        <v>SPATA5</v>
      </c>
      <c r="B15198" t="s">
        <v>24</v>
      </c>
      <c r="C15198">
        <v>123844370</v>
      </c>
      <c r="D15198" t="s">
        <v>3</v>
      </c>
      <c r="E15198">
        <v>24</v>
      </c>
      <c r="F15198" t="s">
        <v>17944</v>
      </c>
      <c r="G15198">
        <v>0.641212080756</v>
      </c>
    </row>
    <row r="15199" spans="1:7" x14ac:dyDescent="0.2">
      <c r="A15199" t="str">
        <f t="shared" si="1273"/>
        <v>SPATA5</v>
      </c>
      <c r="B15199" t="s">
        <v>24</v>
      </c>
      <c r="C15199">
        <v>123844329</v>
      </c>
      <c r="D15199" t="s">
        <v>3</v>
      </c>
      <c r="E15199">
        <v>24</v>
      </c>
      <c r="F15199" t="s">
        <v>17945</v>
      </c>
      <c r="G15199">
        <v>2.3592365359600001E-3</v>
      </c>
    </row>
    <row r="15200" spans="1:7" x14ac:dyDescent="0.2">
      <c r="A15200" t="str">
        <f t="shared" si="1273"/>
        <v>SPATA5</v>
      </c>
      <c r="B15200" t="s">
        <v>24</v>
      </c>
      <c r="C15200">
        <v>123844261</v>
      </c>
      <c r="D15200" t="s">
        <v>8</v>
      </c>
      <c r="E15200">
        <v>24</v>
      </c>
      <c r="F15200" t="s">
        <v>17946</v>
      </c>
      <c r="G15200">
        <v>1.31824178583</v>
      </c>
    </row>
    <row r="15201" spans="1:7" x14ac:dyDescent="0.2">
      <c r="A15201" t="str">
        <f t="shared" si="1273"/>
        <v>SPATA5</v>
      </c>
      <c r="B15201" t="s">
        <v>24</v>
      </c>
      <c r="C15201">
        <v>123844488</v>
      </c>
      <c r="D15201" t="s">
        <v>8</v>
      </c>
      <c r="E15201">
        <v>24</v>
      </c>
      <c r="F15201" t="s">
        <v>17947</v>
      </c>
      <c r="G15201">
        <v>5.3967308035000001E-2</v>
      </c>
    </row>
    <row r="15202" spans="1:7" x14ac:dyDescent="0.2">
      <c r="A15202" t="str">
        <f t="shared" ref="A15202:A15211" si="1274">"SPC24"</f>
        <v>SPC24</v>
      </c>
      <c r="B15202" t="s">
        <v>245</v>
      </c>
      <c r="C15202">
        <v>11266496</v>
      </c>
      <c r="D15202" t="s">
        <v>8</v>
      </c>
      <c r="E15202">
        <v>22</v>
      </c>
      <c r="F15202" t="s">
        <v>17948</v>
      </c>
      <c r="G15202">
        <v>-1.55646275884E-2</v>
      </c>
    </row>
    <row r="15203" spans="1:7" x14ac:dyDescent="0.2">
      <c r="A15203" t="str">
        <f t="shared" si="1274"/>
        <v>SPC24</v>
      </c>
      <c r="B15203" t="s">
        <v>245</v>
      </c>
      <c r="C15203">
        <v>11266463</v>
      </c>
      <c r="D15203" t="s">
        <v>8</v>
      </c>
      <c r="E15203">
        <v>24</v>
      </c>
      <c r="F15203" t="s">
        <v>17949</v>
      </c>
      <c r="G15203">
        <v>0.53346561978499996</v>
      </c>
    </row>
    <row r="15204" spans="1:7" x14ac:dyDescent="0.2">
      <c r="A15204" t="str">
        <f t="shared" si="1274"/>
        <v>SPC24</v>
      </c>
      <c r="B15204" t="s">
        <v>245</v>
      </c>
      <c r="C15204">
        <v>11266440</v>
      </c>
      <c r="D15204" t="s">
        <v>8</v>
      </c>
      <c r="E15204">
        <v>22</v>
      </c>
      <c r="F15204" t="s">
        <v>17950</v>
      </c>
      <c r="G15204">
        <v>1.17113743361</v>
      </c>
    </row>
    <row r="15205" spans="1:7" x14ac:dyDescent="0.2">
      <c r="A15205" t="str">
        <f t="shared" si="1274"/>
        <v>SPC24</v>
      </c>
      <c r="B15205" t="s">
        <v>245</v>
      </c>
      <c r="C15205">
        <v>11266228</v>
      </c>
      <c r="D15205" t="s">
        <v>8</v>
      </c>
      <c r="E15205">
        <v>24</v>
      </c>
      <c r="F15205" t="s">
        <v>17951</v>
      </c>
      <c r="G15205">
        <v>-2.22282927206E-2</v>
      </c>
    </row>
    <row r="15206" spans="1:7" x14ac:dyDescent="0.2">
      <c r="A15206" t="str">
        <f t="shared" si="1274"/>
        <v>SPC24</v>
      </c>
      <c r="B15206" t="s">
        <v>245</v>
      </c>
      <c r="C15206">
        <v>11266448</v>
      </c>
      <c r="D15206" t="s">
        <v>3</v>
      </c>
      <c r="E15206">
        <v>24</v>
      </c>
      <c r="F15206" t="s">
        <v>17952</v>
      </c>
      <c r="G15206">
        <v>1.06641299636</v>
      </c>
    </row>
    <row r="15207" spans="1:7" x14ac:dyDescent="0.2">
      <c r="A15207" t="str">
        <f t="shared" si="1274"/>
        <v>SPC24</v>
      </c>
      <c r="B15207" t="s">
        <v>245</v>
      </c>
      <c r="C15207">
        <v>11266466</v>
      </c>
      <c r="D15207" t="s">
        <v>3</v>
      </c>
      <c r="E15207">
        <v>24</v>
      </c>
      <c r="F15207" t="s">
        <v>17953</v>
      </c>
      <c r="G15207">
        <v>0.162212686622</v>
      </c>
    </row>
    <row r="15208" spans="1:7" x14ac:dyDescent="0.2">
      <c r="A15208" t="str">
        <f t="shared" si="1274"/>
        <v>SPC24</v>
      </c>
      <c r="B15208" t="s">
        <v>245</v>
      </c>
      <c r="C15208">
        <v>11266267</v>
      </c>
      <c r="D15208" t="s">
        <v>3</v>
      </c>
      <c r="E15208">
        <v>23</v>
      </c>
      <c r="F15208" t="s">
        <v>17954</v>
      </c>
      <c r="G15208">
        <v>-1.6892297664300001E-2</v>
      </c>
    </row>
    <row r="15209" spans="1:7" x14ac:dyDescent="0.2">
      <c r="A15209" t="str">
        <f t="shared" si="1274"/>
        <v>SPC24</v>
      </c>
      <c r="B15209" t="s">
        <v>245</v>
      </c>
      <c r="C15209">
        <v>11266257</v>
      </c>
      <c r="D15209" t="s">
        <v>3</v>
      </c>
      <c r="E15209">
        <v>23</v>
      </c>
      <c r="F15209" t="s">
        <v>17955</v>
      </c>
      <c r="G15209">
        <v>0.762449570031</v>
      </c>
    </row>
    <row r="15210" spans="1:7" x14ac:dyDescent="0.2">
      <c r="A15210" t="str">
        <f t="shared" si="1274"/>
        <v>SPC24</v>
      </c>
      <c r="B15210" t="s">
        <v>245</v>
      </c>
      <c r="C15210">
        <v>11266251</v>
      </c>
      <c r="D15210" t="s">
        <v>3</v>
      </c>
      <c r="E15210">
        <v>24</v>
      </c>
      <c r="F15210" t="s">
        <v>17956</v>
      </c>
      <c r="G15210">
        <v>0.45616201987499999</v>
      </c>
    </row>
    <row r="15211" spans="1:7" x14ac:dyDescent="0.2">
      <c r="A15211" t="str">
        <f t="shared" si="1274"/>
        <v>SPC24</v>
      </c>
      <c r="B15211" t="s">
        <v>245</v>
      </c>
      <c r="C15211">
        <v>11266502</v>
      </c>
      <c r="D15211" t="s">
        <v>3</v>
      </c>
      <c r="E15211">
        <v>24</v>
      </c>
      <c r="F15211" t="s">
        <v>17957</v>
      </c>
      <c r="G15211">
        <v>-4.0297428837900003E-2</v>
      </c>
    </row>
    <row r="15212" spans="1:7" x14ac:dyDescent="0.2">
      <c r="A15212" t="str">
        <f t="shared" ref="A15212:A15219" si="1275">"SPC25"</f>
        <v>SPC25</v>
      </c>
      <c r="B15212" t="s">
        <v>161</v>
      </c>
      <c r="C15212">
        <v>169746921</v>
      </c>
      <c r="D15212" t="s">
        <v>3</v>
      </c>
      <c r="E15212">
        <v>24</v>
      </c>
      <c r="F15212" t="s">
        <v>17958</v>
      </c>
      <c r="G15212">
        <v>0.36717604847899998</v>
      </c>
    </row>
    <row r="15213" spans="1:7" x14ac:dyDescent="0.2">
      <c r="A15213" t="str">
        <f t="shared" si="1275"/>
        <v>SPC25</v>
      </c>
      <c r="B15213" t="s">
        <v>161</v>
      </c>
      <c r="C15213">
        <v>169746932</v>
      </c>
      <c r="D15213" t="s">
        <v>3</v>
      </c>
      <c r="E15213">
        <v>24</v>
      </c>
      <c r="F15213" t="s">
        <v>17959</v>
      </c>
      <c r="G15213">
        <v>0.52168079056799999</v>
      </c>
    </row>
    <row r="15214" spans="1:7" x14ac:dyDescent="0.2">
      <c r="A15214" t="str">
        <f t="shared" si="1275"/>
        <v>SPC25</v>
      </c>
      <c r="B15214" t="s">
        <v>161</v>
      </c>
      <c r="C15214">
        <v>169746860</v>
      </c>
      <c r="D15214" t="s">
        <v>3</v>
      </c>
      <c r="E15214">
        <v>23</v>
      </c>
      <c r="F15214" t="s">
        <v>17960</v>
      </c>
      <c r="G15214">
        <v>1.16080298074</v>
      </c>
    </row>
    <row r="15215" spans="1:7" x14ac:dyDescent="0.2">
      <c r="A15215" t="str">
        <f t="shared" si="1275"/>
        <v>SPC25</v>
      </c>
      <c r="B15215" t="s">
        <v>161</v>
      </c>
      <c r="C15215">
        <v>169746753</v>
      </c>
      <c r="D15215" t="s">
        <v>3</v>
      </c>
      <c r="E15215">
        <v>23</v>
      </c>
      <c r="F15215" t="s">
        <v>17961</v>
      </c>
      <c r="G15215">
        <v>0.72123540558300003</v>
      </c>
    </row>
    <row r="15216" spans="1:7" x14ac:dyDescent="0.2">
      <c r="A15216" t="str">
        <f t="shared" si="1275"/>
        <v>SPC25</v>
      </c>
      <c r="B15216" t="s">
        <v>161</v>
      </c>
      <c r="C15216">
        <v>169746826</v>
      </c>
      <c r="D15216" t="s">
        <v>3</v>
      </c>
      <c r="E15216">
        <v>24</v>
      </c>
      <c r="F15216" t="s">
        <v>17962</v>
      </c>
      <c r="G15216">
        <v>0.72623316320200004</v>
      </c>
    </row>
    <row r="15217" spans="1:7" x14ac:dyDescent="0.2">
      <c r="A15217" t="str">
        <f t="shared" si="1275"/>
        <v>SPC25</v>
      </c>
      <c r="B15217" t="s">
        <v>161</v>
      </c>
      <c r="C15217">
        <v>169746813</v>
      </c>
      <c r="D15217" t="s">
        <v>3</v>
      </c>
      <c r="E15217">
        <v>24</v>
      </c>
      <c r="F15217" t="s">
        <v>17963</v>
      </c>
      <c r="G15217">
        <v>1.1129638560599999</v>
      </c>
    </row>
    <row r="15218" spans="1:7" x14ac:dyDescent="0.2">
      <c r="A15218" t="str">
        <f t="shared" si="1275"/>
        <v>SPC25</v>
      </c>
      <c r="B15218" t="s">
        <v>161</v>
      </c>
      <c r="C15218">
        <v>169746774</v>
      </c>
      <c r="D15218" t="s">
        <v>3</v>
      </c>
      <c r="E15218">
        <v>21</v>
      </c>
      <c r="F15218" t="s">
        <v>17964</v>
      </c>
      <c r="G15218">
        <v>0.27799919667400003</v>
      </c>
    </row>
    <row r="15219" spans="1:7" x14ac:dyDescent="0.2">
      <c r="A15219" t="str">
        <f t="shared" si="1275"/>
        <v>SPC25</v>
      </c>
      <c r="B15219" t="s">
        <v>161</v>
      </c>
      <c r="C15219">
        <v>169746848</v>
      </c>
      <c r="D15219" t="s">
        <v>3</v>
      </c>
      <c r="E15219">
        <v>24</v>
      </c>
      <c r="F15219" t="s">
        <v>17965</v>
      </c>
      <c r="G15219">
        <v>0.46489410090599997</v>
      </c>
    </row>
    <row r="15220" spans="1:7" x14ac:dyDescent="0.2">
      <c r="A15220" t="str">
        <f t="shared" ref="A15220:A15229" si="1276">"SPDL1"</f>
        <v>SPDL1</v>
      </c>
      <c r="B15220" t="s">
        <v>64</v>
      </c>
      <c r="C15220">
        <v>169010613</v>
      </c>
      <c r="D15220" t="s">
        <v>3</v>
      </c>
      <c r="E15220">
        <v>24</v>
      </c>
      <c r="F15220" t="s">
        <v>17966</v>
      </c>
      <c r="G15220">
        <v>3.8524950685000003E-2</v>
      </c>
    </row>
    <row r="15221" spans="1:7" x14ac:dyDescent="0.2">
      <c r="A15221" t="str">
        <f t="shared" si="1276"/>
        <v>SPDL1</v>
      </c>
      <c r="B15221" t="s">
        <v>64</v>
      </c>
      <c r="C15221">
        <v>169010696</v>
      </c>
      <c r="D15221" t="s">
        <v>3</v>
      </c>
      <c r="E15221">
        <v>24</v>
      </c>
      <c r="F15221" t="s">
        <v>17967</v>
      </c>
      <c r="G15221">
        <v>0.255542136074</v>
      </c>
    </row>
    <row r="15222" spans="1:7" x14ac:dyDescent="0.2">
      <c r="A15222" t="str">
        <f t="shared" si="1276"/>
        <v>SPDL1</v>
      </c>
      <c r="B15222" t="s">
        <v>64</v>
      </c>
      <c r="C15222">
        <v>169010824</v>
      </c>
      <c r="D15222" t="s">
        <v>3</v>
      </c>
      <c r="E15222">
        <v>24</v>
      </c>
      <c r="F15222" t="s">
        <v>17968</v>
      </c>
      <c r="G15222">
        <v>1.5527655996500001</v>
      </c>
    </row>
    <row r="15223" spans="1:7" x14ac:dyDescent="0.2">
      <c r="A15223" t="str">
        <f t="shared" si="1276"/>
        <v>SPDL1</v>
      </c>
      <c r="B15223" t="s">
        <v>64</v>
      </c>
      <c r="C15223">
        <v>169010678</v>
      </c>
      <c r="D15223" t="s">
        <v>8</v>
      </c>
      <c r="E15223">
        <v>24</v>
      </c>
      <c r="F15223" t="s">
        <v>17969</v>
      </c>
      <c r="G15223">
        <v>0.17428721579100001</v>
      </c>
    </row>
    <row r="15224" spans="1:7" x14ac:dyDescent="0.2">
      <c r="A15224" t="str">
        <f t="shared" si="1276"/>
        <v>SPDL1</v>
      </c>
      <c r="B15224" t="s">
        <v>64</v>
      </c>
      <c r="C15224">
        <v>169010713</v>
      </c>
      <c r="D15224" t="s">
        <v>8</v>
      </c>
      <c r="E15224">
        <v>24</v>
      </c>
      <c r="F15224" t="s">
        <v>17970</v>
      </c>
      <c r="G15224">
        <v>-4.0874085079100002E-2</v>
      </c>
    </row>
    <row r="15225" spans="1:7" x14ac:dyDescent="0.2">
      <c r="A15225" t="str">
        <f t="shared" si="1276"/>
        <v>SPDL1</v>
      </c>
      <c r="B15225" t="s">
        <v>64</v>
      </c>
      <c r="C15225">
        <v>169010834</v>
      </c>
      <c r="D15225" t="s">
        <v>8</v>
      </c>
      <c r="E15225">
        <v>24</v>
      </c>
      <c r="F15225" t="s">
        <v>17971</v>
      </c>
      <c r="G15225">
        <v>1.0653583656400001</v>
      </c>
    </row>
    <row r="15226" spans="1:7" x14ac:dyDescent="0.2">
      <c r="A15226" t="str">
        <f t="shared" si="1276"/>
        <v>SPDL1</v>
      </c>
      <c r="B15226" t="s">
        <v>64</v>
      </c>
      <c r="C15226">
        <v>169010748</v>
      </c>
      <c r="D15226" t="s">
        <v>8</v>
      </c>
      <c r="E15226">
        <v>24</v>
      </c>
      <c r="F15226" t="s">
        <v>17972</v>
      </c>
      <c r="G15226">
        <v>0.120615507373</v>
      </c>
    </row>
    <row r="15227" spans="1:7" x14ac:dyDescent="0.2">
      <c r="A15227" t="str">
        <f t="shared" si="1276"/>
        <v>SPDL1</v>
      </c>
      <c r="B15227" t="s">
        <v>64</v>
      </c>
      <c r="C15227">
        <v>169010770</v>
      </c>
      <c r="D15227" t="s">
        <v>8</v>
      </c>
      <c r="E15227">
        <v>24</v>
      </c>
      <c r="F15227" t="s">
        <v>17973</v>
      </c>
      <c r="G15227">
        <v>0.38187603471699999</v>
      </c>
    </row>
    <row r="15228" spans="1:7" x14ac:dyDescent="0.2">
      <c r="A15228" t="str">
        <f t="shared" si="1276"/>
        <v>SPDL1</v>
      </c>
      <c r="B15228" t="s">
        <v>64</v>
      </c>
      <c r="C15228">
        <v>169010864</v>
      </c>
      <c r="D15228" t="s">
        <v>8</v>
      </c>
      <c r="E15228">
        <v>23</v>
      </c>
      <c r="F15228" t="s">
        <v>17974</v>
      </c>
      <c r="G15228">
        <v>0.135353798281</v>
      </c>
    </row>
    <row r="15229" spans="1:7" x14ac:dyDescent="0.2">
      <c r="A15229" t="str">
        <f t="shared" si="1276"/>
        <v>SPDL1</v>
      </c>
      <c r="B15229" t="s">
        <v>64</v>
      </c>
      <c r="C15229">
        <v>169010736</v>
      </c>
      <c r="D15229" t="s">
        <v>8</v>
      </c>
      <c r="E15229">
        <v>21</v>
      </c>
      <c r="F15229" t="s">
        <v>17975</v>
      </c>
      <c r="G15229">
        <v>6.1263482239000001E-2</v>
      </c>
    </row>
    <row r="15230" spans="1:7" x14ac:dyDescent="0.2">
      <c r="A15230" t="str">
        <f t="shared" ref="A15230:A15239" si="1277">"SPI1"</f>
        <v>SPI1</v>
      </c>
      <c r="B15230" t="s">
        <v>291</v>
      </c>
      <c r="C15230">
        <v>47399936</v>
      </c>
      <c r="D15230" t="s">
        <v>3</v>
      </c>
      <c r="E15230">
        <v>24</v>
      </c>
      <c r="F15230" t="s">
        <v>17976</v>
      </c>
      <c r="G15230">
        <v>1.03312751901</v>
      </c>
    </row>
    <row r="15231" spans="1:7" x14ac:dyDescent="0.2">
      <c r="A15231" t="str">
        <f t="shared" si="1277"/>
        <v>SPI1</v>
      </c>
      <c r="B15231" t="s">
        <v>291</v>
      </c>
      <c r="C15231">
        <v>47400154</v>
      </c>
      <c r="D15231" t="s">
        <v>3</v>
      </c>
      <c r="E15231">
        <v>23</v>
      </c>
      <c r="F15231" t="s">
        <v>17977</v>
      </c>
      <c r="G15231">
        <v>0.35719071237700001</v>
      </c>
    </row>
    <row r="15232" spans="1:7" x14ac:dyDescent="0.2">
      <c r="A15232" t="str">
        <f t="shared" si="1277"/>
        <v>SPI1</v>
      </c>
      <c r="B15232" t="s">
        <v>291</v>
      </c>
      <c r="C15232">
        <v>47399851</v>
      </c>
      <c r="D15232" t="s">
        <v>8</v>
      </c>
      <c r="E15232">
        <v>24</v>
      </c>
      <c r="F15232" t="s">
        <v>17978</v>
      </c>
      <c r="G15232">
        <v>0.85318598692799996</v>
      </c>
    </row>
    <row r="15233" spans="1:7" x14ac:dyDescent="0.2">
      <c r="A15233" t="str">
        <f t="shared" si="1277"/>
        <v>SPI1</v>
      </c>
      <c r="B15233" t="s">
        <v>291</v>
      </c>
      <c r="C15233">
        <v>47399862</v>
      </c>
      <c r="D15233" t="s">
        <v>8</v>
      </c>
      <c r="E15233">
        <v>24</v>
      </c>
      <c r="F15233" t="s">
        <v>17979</v>
      </c>
      <c r="G15233">
        <v>0.96408705209599999</v>
      </c>
    </row>
    <row r="15234" spans="1:7" x14ac:dyDescent="0.2">
      <c r="A15234" t="str">
        <f t="shared" si="1277"/>
        <v>SPI1</v>
      </c>
      <c r="B15234" t="s">
        <v>291</v>
      </c>
      <c r="C15234">
        <v>47399941</v>
      </c>
      <c r="D15234" t="s">
        <v>8</v>
      </c>
      <c r="E15234">
        <v>23</v>
      </c>
      <c r="F15234" t="s">
        <v>17980</v>
      </c>
      <c r="G15234">
        <v>0.37709115654399999</v>
      </c>
    </row>
    <row r="15235" spans="1:7" x14ac:dyDescent="0.2">
      <c r="A15235" t="str">
        <f t="shared" si="1277"/>
        <v>SPI1</v>
      </c>
      <c r="B15235" t="s">
        <v>291</v>
      </c>
      <c r="C15235">
        <v>47400003</v>
      </c>
      <c r="D15235" t="s">
        <v>8</v>
      </c>
      <c r="E15235">
        <v>24</v>
      </c>
      <c r="F15235" t="s">
        <v>17981</v>
      </c>
      <c r="G15235">
        <v>0.99052773068900002</v>
      </c>
    </row>
    <row r="15236" spans="1:7" x14ac:dyDescent="0.2">
      <c r="A15236" t="str">
        <f t="shared" si="1277"/>
        <v>SPI1</v>
      </c>
      <c r="B15236" t="s">
        <v>291</v>
      </c>
      <c r="C15236">
        <v>47399931</v>
      </c>
      <c r="D15236" t="s">
        <v>3</v>
      </c>
      <c r="E15236">
        <v>24</v>
      </c>
      <c r="F15236" t="s">
        <v>17982</v>
      </c>
      <c r="G15236">
        <v>0.562021568709</v>
      </c>
    </row>
    <row r="15237" spans="1:7" x14ac:dyDescent="0.2">
      <c r="A15237" t="str">
        <f t="shared" si="1277"/>
        <v>SPI1</v>
      </c>
      <c r="B15237" t="s">
        <v>291</v>
      </c>
      <c r="C15237">
        <v>47400013</v>
      </c>
      <c r="D15237" t="s">
        <v>8</v>
      </c>
      <c r="E15237">
        <v>24</v>
      </c>
      <c r="F15237" t="s">
        <v>17983</v>
      </c>
      <c r="G15237">
        <v>-6.1102257669400001E-2</v>
      </c>
    </row>
    <row r="15238" spans="1:7" x14ac:dyDescent="0.2">
      <c r="A15238" t="str">
        <f t="shared" si="1277"/>
        <v>SPI1</v>
      </c>
      <c r="B15238" t="s">
        <v>291</v>
      </c>
      <c r="C15238">
        <v>47400133</v>
      </c>
      <c r="D15238" t="s">
        <v>8</v>
      </c>
      <c r="E15238">
        <v>24</v>
      </c>
      <c r="F15238" t="s">
        <v>17984</v>
      </c>
      <c r="G15238">
        <v>0.97634475030000001</v>
      </c>
    </row>
    <row r="15239" spans="1:7" x14ac:dyDescent="0.2">
      <c r="A15239" t="str">
        <f t="shared" si="1277"/>
        <v>SPI1</v>
      </c>
      <c r="B15239" t="s">
        <v>291</v>
      </c>
      <c r="C15239">
        <v>47400149</v>
      </c>
      <c r="D15239" t="s">
        <v>3</v>
      </c>
      <c r="E15239">
        <v>22</v>
      </c>
      <c r="F15239" t="s">
        <v>17985</v>
      </c>
      <c r="G15239">
        <v>0.92231441001000003</v>
      </c>
    </row>
    <row r="15240" spans="1:7" x14ac:dyDescent="0.2">
      <c r="A15240" t="str">
        <f t="shared" ref="A15240:A15249" si="1278">"SPTLC2"</f>
        <v>SPTLC2</v>
      </c>
      <c r="B15240" t="s">
        <v>86</v>
      </c>
      <c r="C15240">
        <v>78082853</v>
      </c>
      <c r="D15240" t="s">
        <v>3</v>
      </c>
      <c r="E15240">
        <v>22</v>
      </c>
      <c r="F15240" t="s">
        <v>17986</v>
      </c>
      <c r="G15240">
        <v>3.2761407961200001E-2</v>
      </c>
    </row>
    <row r="15241" spans="1:7" x14ac:dyDescent="0.2">
      <c r="A15241" t="str">
        <f t="shared" si="1278"/>
        <v>SPTLC2</v>
      </c>
      <c r="B15241" t="s">
        <v>86</v>
      </c>
      <c r="C15241">
        <v>78083077</v>
      </c>
      <c r="D15241" t="s">
        <v>8</v>
      </c>
      <c r="E15241">
        <v>24</v>
      </c>
      <c r="F15241" t="s">
        <v>17987</v>
      </c>
      <c r="G15241">
        <v>3.0840526259800001E-2</v>
      </c>
    </row>
    <row r="15242" spans="1:7" x14ac:dyDescent="0.2">
      <c r="A15242" t="str">
        <f t="shared" si="1278"/>
        <v>SPTLC2</v>
      </c>
      <c r="B15242" t="s">
        <v>86</v>
      </c>
      <c r="C15242">
        <v>78082962</v>
      </c>
      <c r="D15242" t="s">
        <v>8</v>
      </c>
      <c r="E15242">
        <v>24</v>
      </c>
      <c r="F15242" t="s">
        <v>17988</v>
      </c>
      <c r="G15242">
        <v>1.3828247660399999</v>
      </c>
    </row>
    <row r="15243" spans="1:7" x14ac:dyDescent="0.2">
      <c r="A15243" t="str">
        <f t="shared" si="1278"/>
        <v>SPTLC2</v>
      </c>
      <c r="B15243" t="s">
        <v>86</v>
      </c>
      <c r="C15243">
        <v>78082889</v>
      </c>
      <c r="D15243" t="s">
        <v>8</v>
      </c>
      <c r="E15243">
        <v>22</v>
      </c>
      <c r="F15243" t="s">
        <v>17989</v>
      </c>
      <c r="G15243">
        <v>1.1732992858</v>
      </c>
    </row>
    <row r="15244" spans="1:7" x14ac:dyDescent="0.2">
      <c r="A15244" t="str">
        <f t="shared" si="1278"/>
        <v>SPTLC2</v>
      </c>
      <c r="B15244" t="s">
        <v>86</v>
      </c>
      <c r="C15244">
        <v>78083079</v>
      </c>
      <c r="D15244" t="s">
        <v>3</v>
      </c>
      <c r="E15244">
        <v>23</v>
      </c>
      <c r="F15244" t="s">
        <v>17990</v>
      </c>
      <c r="G15244">
        <v>0.15547939997900001</v>
      </c>
    </row>
    <row r="15245" spans="1:7" x14ac:dyDescent="0.2">
      <c r="A15245" t="str">
        <f t="shared" si="1278"/>
        <v>SPTLC2</v>
      </c>
      <c r="B15245" t="s">
        <v>86</v>
      </c>
      <c r="C15245">
        <v>78082983</v>
      </c>
      <c r="D15245" t="s">
        <v>3</v>
      </c>
      <c r="E15245">
        <v>24</v>
      </c>
      <c r="F15245" t="s">
        <v>17991</v>
      </c>
      <c r="G15245">
        <v>0.36715682672</v>
      </c>
    </row>
    <row r="15246" spans="1:7" x14ac:dyDescent="0.2">
      <c r="A15246" t="str">
        <f t="shared" si="1278"/>
        <v>SPTLC2</v>
      </c>
      <c r="B15246" t="s">
        <v>86</v>
      </c>
      <c r="C15246">
        <v>78082912</v>
      </c>
      <c r="D15246" t="s">
        <v>3</v>
      </c>
      <c r="E15246">
        <v>24</v>
      </c>
      <c r="F15246" t="s">
        <v>17992</v>
      </c>
      <c r="G15246">
        <v>0.16437487609699999</v>
      </c>
    </row>
    <row r="15247" spans="1:7" x14ac:dyDescent="0.2">
      <c r="A15247" t="str">
        <f t="shared" si="1278"/>
        <v>SPTLC2</v>
      </c>
      <c r="B15247" t="s">
        <v>86</v>
      </c>
      <c r="C15247">
        <v>78082876</v>
      </c>
      <c r="D15247" t="s">
        <v>3</v>
      </c>
      <c r="E15247">
        <v>24</v>
      </c>
      <c r="F15247" t="s">
        <v>17993</v>
      </c>
      <c r="G15247">
        <v>0.335436844919</v>
      </c>
    </row>
    <row r="15248" spans="1:7" x14ac:dyDescent="0.2">
      <c r="A15248" t="str">
        <f t="shared" si="1278"/>
        <v>SPTLC2</v>
      </c>
      <c r="B15248" t="s">
        <v>86</v>
      </c>
      <c r="C15248">
        <v>78083158</v>
      </c>
      <c r="D15248" t="s">
        <v>8</v>
      </c>
      <c r="E15248">
        <v>24</v>
      </c>
      <c r="F15248" t="s">
        <v>17994</v>
      </c>
      <c r="G15248">
        <v>2.2445842528900001E-2</v>
      </c>
    </row>
    <row r="15249" spans="1:7" x14ac:dyDescent="0.2">
      <c r="A15249" t="str">
        <f t="shared" si="1278"/>
        <v>SPTLC2</v>
      </c>
      <c r="B15249" t="s">
        <v>86</v>
      </c>
      <c r="C15249">
        <v>78082839</v>
      </c>
      <c r="D15249" t="s">
        <v>3</v>
      </c>
      <c r="E15249">
        <v>23</v>
      </c>
      <c r="F15249" t="s">
        <v>17995</v>
      </c>
      <c r="G15249">
        <v>0.44387594815800002</v>
      </c>
    </row>
    <row r="15250" spans="1:7" x14ac:dyDescent="0.2">
      <c r="A15250" t="str">
        <f t="shared" ref="A15250:A15259" si="1279">"SPTSSA"</f>
        <v>SPTSSA</v>
      </c>
      <c r="B15250" t="s">
        <v>86</v>
      </c>
      <c r="C15250">
        <v>34931394</v>
      </c>
      <c r="D15250" t="s">
        <v>3</v>
      </c>
      <c r="E15250">
        <v>24</v>
      </c>
      <c r="F15250" t="s">
        <v>17996</v>
      </c>
      <c r="G15250">
        <v>0.60460332393500005</v>
      </c>
    </row>
    <row r="15251" spans="1:7" x14ac:dyDescent="0.2">
      <c r="A15251" t="str">
        <f t="shared" si="1279"/>
        <v>SPTSSA</v>
      </c>
      <c r="B15251" t="s">
        <v>86</v>
      </c>
      <c r="C15251">
        <v>34931346</v>
      </c>
      <c r="D15251" t="s">
        <v>3</v>
      </c>
      <c r="E15251">
        <v>24</v>
      </c>
      <c r="F15251" t="s">
        <v>17997</v>
      </c>
      <c r="G15251">
        <v>0.17673022753600001</v>
      </c>
    </row>
    <row r="15252" spans="1:7" x14ac:dyDescent="0.2">
      <c r="A15252" t="str">
        <f t="shared" si="1279"/>
        <v>SPTSSA</v>
      </c>
      <c r="B15252" t="s">
        <v>86</v>
      </c>
      <c r="C15252">
        <v>34931542</v>
      </c>
      <c r="D15252" t="s">
        <v>3</v>
      </c>
      <c r="E15252">
        <v>24</v>
      </c>
      <c r="F15252" t="s">
        <v>17998</v>
      </c>
      <c r="G15252">
        <v>8.4616525276500001E-2</v>
      </c>
    </row>
    <row r="15253" spans="1:7" x14ac:dyDescent="0.2">
      <c r="A15253" t="str">
        <f t="shared" si="1279"/>
        <v>SPTSSA</v>
      </c>
      <c r="B15253" t="s">
        <v>86</v>
      </c>
      <c r="C15253">
        <v>34931400</v>
      </c>
      <c r="D15253" t="s">
        <v>3</v>
      </c>
      <c r="E15253">
        <v>24</v>
      </c>
      <c r="F15253" t="s">
        <v>17999</v>
      </c>
      <c r="G15253">
        <v>0.90378482872200006</v>
      </c>
    </row>
    <row r="15254" spans="1:7" x14ac:dyDescent="0.2">
      <c r="A15254" t="str">
        <f t="shared" si="1279"/>
        <v>SPTSSA</v>
      </c>
      <c r="B15254" t="s">
        <v>86</v>
      </c>
      <c r="C15254">
        <v>34931406</v>
      </c>
      <c r="D15254" t="s">
        <v>3</v>
      </c>
      <c r="E15254">
        <v>23</v>
      </c>
      <c r="F15254" t="s">
        <v>18000</v>
      </c>
      <c r="G15254">
        <v>0.665832059069</v>
      </c>
    </row>
    <row r="15255" spans="1:7" x14ac:dyDescent="0.2">
      <c r="A15255" t="str">
        <f t="shared" si="1279"/>
        <v>SPTSSA</v>
      </c>
      <c r="B15255" t="s">
        <v>86</v>
      </c>
      <c r="C15255">
        <v>34931416</v>
      </c>
      <c r="D15255" t="s">
        <v>3</v>
      </c>
      <c r="E15255">
        <v>22</v>
      </c>
      <c r="F15255" t="s">
        <v>18001</v>
      </c>
      <c r="G15255">
        <v>0.97322765260199995</v>
      </c>
    </row>
    <row r="15256" spans="1:7" x14ac:dyDescent="0.2">
      <c r="A15256" t="str">
        <f t="shared" si="1279"/>
        <v>SPTSSA</v>
      </c>
      <c r="B15256" t="s">
        <v>86</v>
      </c>
      <c r="C15256">
        <v>34931459</v>
      </c>
      <c r="D15256" t="s">
        <v>3</v>
      </c>
      <c r="E15256">
        <v>23</v>
      </c>
      <c r="F15256" t="s">
        <v>18002</v>
      </c>
      <c r="G15256">
        <v>1.12298751868</v>
      </c>
    </row>
    <row r="15257" spans="1:7" x14ac:dyDescent="0.2">
      <c r="A15257" t="str">
        <f t="shared" si="1279"/>
        <v>SPTSSA</v>
      </c>
      <c r="B15257" t="s">
        <v>86</v>
      </c>
      <c r="C15257">
        <v>34931536</v>
      </c>
      <c r="D15257" t="s">
        <v>3</v>
      </c>
      <c r="E15257">
        <v>24</v>
      </c>
      <c r="F15257" t="s">
        <v>18003</v>
      </c>
      <c r="G15257">
        <v>0.379464150823</v>
      </c>
    </row>
    <row r="15258" spans="1:7" x14ac:dyDescent="0.2">
      <c r="A15258" t="str">
        <f t="shared" si="1279"/>
        <v>SPTSSA</v>
      </c>
      <c r="B15258" t="s">
        <v>86</v>
      </c>
      <c r="C15258">
        <v>34931491</v>
      </c>
      <c r="D15258" t="s">
        <v>8</v>
      </c>
      <c r="E15258">
        <v>24</v>
      </c>
      <c r="F15258" t="s">
        <v>18004</v>
      </c>
      <c r="G15258">
        <v>9.3291450446500002E-2</v>
      </c>
    </row>
    <row r="15259" spans="1:7" x14ac:dyDescent="0.2">
      <c r="A15259" t="str">
        <f t="shared" si="1279"/>
        <v>SPTSSA</v>
      </c>
      <c r="B15259" t="s">
        <v>86</v>
      </c>
      <c r="C15259">
        <v>34931501</v>
      </c>
      <c r="D15259" t="s">
        <v>3</v>
      </c>
      <c r="E15259">
        <v>24</v>
      </c>
      <c r="F15259" t="s">
        <v>18005</v>
      </c>
      <c r="G15259">
        <v>8.0559646827799994E-2</v>
      </c>
    </row>
    <row r="15260" spans="1:7" x14ac:dyDescent="0.2">
      <c r="A15260" t="str">
        <f t="shared" ref="A15260:A15269" si="1280">"SQLE"</f>
        <v>SQLE</v>
      </c>
      <c r="B15260" t="s">
        <v>1491</v>
      </c>
      <c r="C15260">
        <v>126010786</v>
      </c>
      <c r="D15260" t="s">
        <v>8</v>
      </c>
      <c r="E15260">
        <v>24</v>
      </c>
      <c r="F15260" t="s">
        <v>18006</v>
      </c>
      <c r="G15260">
        <v>0.51442936804799999</v>
      </c>
    </row>
    <row r="15261" spans="1:7" x14ac:dyDescent="0.2">
      <c r="A15261" t="str">
        <f t="shared" si="1280"/>
        <v>SQLE</v>
      </c>
      <c r="B15261" t="s">
        <v>1491</v>
      </c>
      <c r="C15261">
        <v>126010795</v>
      </c>
      <c r="D15261" t="s">
        <v>8</v>
      </c>
      <c r="E15261">
        <v>24</v>
      </c>
      <c r="F15261" t="s">
        <v>18007</v>
      </c>
      <c r="G15261">
        <v>1.1725191802899999</v>
      </c>
    </row>
    <row r="15262" spans="1:7" x14ac:dyDescent="0.2">
      <c r="A15262" t="str">
        <f t="shared" si="1280"/>
        <v>SQLE</v>
      </c>
      <c r="B15262" t="s">
        <v>1491</v>
      </c>
      <c r="C15262">
        <v>126010818</v>
      </c>
      <c r="D15262" t="s">
        <v>8</v>
      </c>
      <c r="E15262">
        <v>24</v>
      </c>
      <c r="F15262" t="s">
        <v>18008</v>
      </c>
      <c r="G15262">
        <v>0.65256477177600003</v>
      </c>
    </row>
    <row r="15263" spans="1:7" x14ac:dyDescent="0.2">
      <c r="A15263" t="str">
        <f t="shared" si="1280"/>
        <v>SQLE</v>
      </c>
      <c r="B15263" t="s">
        <v>1491</v>
      </c>
      <c r="C15263">
        <v>126010803</v>
      </c>
      <c r="D15263" t="s">
        <v>8</v>
      </c>
      <c r="E15263">
        <v>24</v>
      </c>
      <c r="F15263" t="s">
        <v>18009</v>
      </c>
      <c r="G15263">
        <v>0.42053640366900003</v>
      </c>
    </row>
    <row r="15264" spans="1:7" x14ac:dyDescent="0.2">
      <c r="A15264" t="str">
        <f t="shared" si="1280"/>
        <v>SQLE</v>
      </c>
      <c r="B15264" t="s">
        <v>1491</v>
      </c>
      <c r="C15264">
        <v>126010888</v>
      </c>
      <c r="D15264" t="s">
        <v>8</v>
      </c>
      <c r="E15264">
        <v>24</v>
      </c>
      <c r="F15264" t="s">
        <v>18010</v>
      </c>
      <c r="G15264">
        <v>0.70242635283499999</v>
      </c>
    </row>
    <row r="15265" spans="1:7" x14ac:dyDescent="0.2">
      <c r="A15265" t="str">
        <f t="shared" si="1280"/>
        <v>SQLE</v>
      </c>
      <c r="B15265" t="s">
        <v>1491</v>
      </c>
      <c r="C15265">
        <v>126010936</v>
      </c>
      <c r="D15265" t="s">
        <v>8</v>
      </c>
      <c r="E15265">
        <v>24</v>
      </c>
      <c r="F15265" t="s">
        <v>18011</v>
      </c>
      <c r="G15265">
        <v>0.878235447226</v>
      </c>
    </row>
    <row r="15266" spans="1:7" x14ac:dyDescent="0.2">
      <c r="A15266" t="str">
        <f t="shared" si="1280"/>
        <v>SQLE</v>
      </c>
      <c r="B15266" t="s">
        <v>1491</v>
      </c>
      <c r="C15266">
        <v>126010985</v>
      </c>
      <c r="D15266" t="s">
        <v>8</v>
      </c>
      <c r="E15266">
        <v>23</v>
      </c>
      <c r="F15266" t="s">
        <v>18012</v>
      </c>
      <c r="G15266">
        <v>0.16255624993100001</v>
      </c>
    </row>
    <row r="15267" spans="1:7" x14ac:dyDescent="0.2">
      <c r="A15267" t="str">
        <f t="shared" si="1280"/>
        <v>SQLE</v>
      </c>
      <c r="B15267" t="s">
        <v>1491</v>
      </c>
      <c r="C15267">
        <v>126011036</v>
      </c>
      <c r="D15267" t="s">
        <v>8</v>
      </c>
      <c r="E15267">
        <v>24</v>
      </c>
      <c r="F15267" t="s">
        <v>18013</v>
      </c>
      <c r="G15267">
        <v>-4.9251480894199999E-2</v>
      </c>
    </row>
    <row r="15268" spans="1:7" x14ac:dyDescent="0.2">
      <c r="A15268" t="str">
        <f t="shared" si="1280"/>
        <v>SQLE</v>
      </c>
      <c r="B15268" t="s">
        <v>1491</v>
      </c>
      <c r="C15268">
        <v>126010862</v>
      </c>
      <c r="D15268" t="s">
        <v>8</v>
      </c>
      <c r="E15268">
        <v>24</v>
      </c>
      <c r="F15268" t="s">
        <v>18014</v>
      </c>
      <c r="G15268">
        <v>0.94924537248600005</v>
      </c>
    </row>
    <row r="15269" spans="1:7" x14ac:dyDescent="0.2">
      <c r="A15269" t="str">
        <f t="shared" si="1280"/>
        <v>SQLE</v>
      </c>
      <c r="B15269" t="s">
        <v>1491</v>
      </c>
      <c r="C15269">
        <v>126010917</v>
      </c>
      <c r="D15269" t="s">
        <v>8</v>
      </c>
      <c r="E15269">
        <v>22</v>
      </c>
      <c r="F15269" t="s">
        <v>18015</v>
      </c>
      <c r="G15269">
        <v>6.9684277522699997E-2</v>
      </c>
    </row>
    <row r="15270" spans="1:7" x14ac:dyDescent="0.2">
      <c r="A15270" t="str">
        <f t="shared" ref="A15270:A15286" si="1281">"SRBD1"</f>
        <v>SRBD1</v>
      </c>
      <c r="B15270" t="s">
        <v>161</v>
      </c>
      <c r="C15270">
        <v>45838382</v>
      </c>
      <c r="D15270" t="s">
        <v>3</v>
      </c>
      <c r="E15270">
        <v>24</v>
      </c>
      <c r="F15270" t="s">
        <v>18016</v>
      </c>
      <c r="G15270">
        <v>0.90231359865299998</v>
      </c>
    </row>
    <row r="15271" spans="1:7" x14ac:dyDescent="0.2">
      <c r="A15271" t="str">
        <f t="shared" si="1281"/>
        <v>SRBD1</v>
      </c>
      <c r="B15271" t="s">
        <v>161</v>
      </c>
      <c r="C15271">
        <v>45838320</v>
      </c>
      <c r="D15271" t="s">
        <v>3</v>
      </c>
      <c r="E15271">
        <v>24</v>
      </c>
      <c r="F15271" t="s">
        <v>18017</v>
      </c>
      <c r="G15271">
        <v>0.49488579868299998</v>
      </c>
    </row>
    <row r="15272" spans="1:7" x14ac:dyDescent="0.2">
      <c r="A15272" t="str">
        <f t="shared" si="1281"/>
        <v>SRBD1</v>
      </c>
      <c r="B15272" t="s">
        <v>161</v>
      </c>
      <c r="C15272">
        <v>45838279</v>
      </c>
      <c r="D15272" t="s">
        <v>8</v>
      </c>
      <c r="E15272">
        <v>24</v>
      </c>
      <c r="F15272" t="s">
        <v>18018</v>
      </c>
      <c r="G15272">
        <v>3.8411222432599999E-2</v>
      </c>
    </row>
    <row r="15273" spans="1:7" x14ac:dyDescent="0.2">
      <c r="A15273" t="str">
        <f t="shared" si="1281"/>
        <v>SRBD1</v>
      </c>
      <c r="B15273" t="s">
        <v>161</v>
      </c>
      <c r="C15273">
        <v>45838168</v>
      </c>
      <c r="D15273" t="s">
        <v>8</v>
      </c>
      <c r="E15273">
        <v>24</v>
      </c>
      <c r="F15273" t="s">
        <v>18019</v>
      </c>
      <c r="G15273">
        <v>0.214686246734</v>
      </c>
    </row>
    <row r="15274" spans="1:7" x14ac:dyDescent="0.2">
      <c r="A15274" t="str">
        <f t="shared" si="1281"/>
        <v>SRBD1</v>
      </c>
      <c r="B15274" t="s">
        <v>161</v>
      </c>
      <c r="C15274">
        <v>45838399</v>
      </c>
      <c r="D15274" t="s">
        <v>3</v>
      </c>
      <c r="E15274">
        <v>24</v>
      </c>
      <c r="F15274" t="s">
        <v>18020</v>
      </c>
      <c r="G15274">
        <v>0.83420633434400004</v>
      </c>
    </row>
    <row r="15275" spans="1:7" x14ac:dyDescent="0.2">
      <c r="A15275" t="str">
        <f t="shared" si="1281"/>
        <v>SRBD1</v>
      </c>
      <c r="B15275" t="s">
        <v>161</v>
      </c>
      <c r="C15275">
        <v>45838280</v>
      </c>
      <c r="D15275" t="s">
        <v>3</v>
      </c>
      <c r="E15275">
        <v>24</v>
      </c>
      <c r="F15275" t="s">
        <v>18021</v>
      </c>
      <c r="G15275">
        <v>0.437396105822</v>
      </c>
    </row>
    <row r="15276" spans="1:7" x14ac:dyDescent="0.2">
      <c r="A15276" t="str">
        <f t="shared" si="1281"/>
        <v>SRBD1</v>
      </c>
      <c r="B15276" t="s">
        <v>161</v>
      </c>
      <c r="C15276">
        <v>45838298</v>
      </c>
      <c r="D15276" t="s">
        <v>3</v>
      </c>
      <c r="E15276">
        <v>24</v>
      </c>
      <c r="F15276" t="s">
        <v>18022</v>
      </c>
      <c r="G15276">
        <v>-6.7408341156199999E-3</v>
      </c>
    </row>
    <row r="15277" spans="1:7" x14ac:dyDescent="0.2">
      <c r="A15277" t="str">
        <f t="shared" si="1281"/>
        <v>SRBD1</v>
      </c>
      <c r="B15277" t="s">
        <v>161</v>
      </c>
      <c r="C15277">
        <v>45838390</v>
      </c>
      <c r="D15277" t="s">
        <v>3</v>
      </c>
      <c r="E15277">
        <v>23</v>
      </c>
      <c r="F15277" t="s">
        <v>18023</v>
      </c>
      <c r="G15277">
        <v>0.94236555178500003</v>
      </c>
    </row>
    <row r="15278" spans="1:7" x14ac:dyDescent="0.2">
      <c r="A15278" t="str">
        <f t="shared" si="1281"/>
        <v>SRBD1</v>
      </c>
      <c r="B15278" t="s">
        <v>161</v>
      </c>
      <c r="C15278">
        <v>45838465</v>
      </c>
      <c r="D15278" t="s">
        <v>8</v>
      </c>
      <c r="E15278">
        <v>24</v>
      </c>
      <c r="F15278" t="s">
        <v>18024</v>
      </c>
      <c r="G15278">
        <v>0.336865344535</v>
      </c>
    </row>
    <row r="15279" spans="1:7" x14ac:dyDescent="0.2">
      <c r="A15279" t="str">
        <f t="shared" si="1281"/>
        <v>SRBD1</v>
      </c>
      <c r="B15279" t="s">
        <v>161</v>
      </c>
      <c r="C15279">
        <v>45838368</v>
      </c>
      <c r="D15279" t="s">
        <v>8</v>
      </c>
      <c r="E15279">
        <v>23</v>
      </c>
      <c r="F15279" t="s">
        <v>18025</v>
      </c>
      <c r="G15279">
        <v>0.74045642139599999</v>
      </c>
    </row>
    <row r="15280" spans="1:7" x14ac:dyDescent="0.2">
      <c r="A15280" t="str">
        <f t="shared" si="1281"/>
        <v>SRBD1</v>
      </c>
      <c r="B15280" t="s">
        <v>161</v>
      </c>
      <c r="C15280">
        <v>45838340</v>
      </c>
      <c r="D15280" t="s">
        <v>8</v>
      </c>
      <c r="E15280">
        <v>24</v>
      </c>
      <c r="F15280" t="s">
        <v>18026</v>
      </c>
      <c r="G15280">
        <v>1.15532084956</v>
      </c>
    </row>
    <row r="15281" spans="1:7" x14ac:dyDescent="0.2">
      <c r="A15281" t="str">
        <f t="shared" si="1281"/>
        <v>SRBD1</v>
      </c>
      <c r="B15281" t="s">
        <v>161</v>
      </c>
      <c r="C15281">
        <v>45838301</v>
      </c>
      <c r="D15281" t="s">
        <v>8</v>
      </c>
      <c r="E15281">
        <v>24</v>
      </c>
      <c r="F15281" t="s">
        <v>18027</v>
      </c>
      <c r="G15281">
        <v>1.0453289564700001E-3</v>
      </c>
    </row>
    <row r="15282" spans="1:7" x14ac:dyDescent="0.2">
      <c r="A15282" t="str">
        <f t="shared" si="1281"/>
        <v>SRBD1</v>
      </c>
      <c r="B15282" t="s">
        <v>161</v>
      </c>
      <c r="C15282">
        <v>45838168</v>
      </c>
      <c r="D15282" t="s">
        <v>8</v>
      </c>
      <c r="E15282">
        <v>23</v>
      </c>
      <c r="F15282" t="s">
        <v>18028</v>
      </c>
      <c r="G15282">
        <v>0.276031852626</v>
      </c>
    </row>
    <row r="15283" spans="1:7" x14ac:dyDescent="0.2">
      <c r="A15283" t="str">
        <f t="shared" si="1281"/>
        <v>SRBD1</v>
      </c>
      <c r="B15283" t="s">
        <v>161</v>
      </c>
      <c r="C15283">
        <v>45838361</v>
      </c>
      <c r="D15283" t="s">
        <v>3</v>
      </c>
      <c r="E15283">
        <v>23</v>
      </c>
      <c r="F15283" t="s">
        <v>18029</v>
      </c>
      <c r="G15283">
        <v>0.78908300796300002</v>
      </c>
    </row>
    <row r="15284" spans="1:7" x14ac:dyDescent="0.2">
      <c r="A15284" t="str">
        <f t="shared" si="1281"/>
        <v>SRBD1</v>
      </c>
      <c r="B15284" t="s">
        <v>161</v>
      </c>
      <c r="C15284">
        <v>45838297</v>
      </c>
      <c r="D15284" t="s">
        <v>3</v>
      </c>
      <c r="E15284">
        <v>24</v>
      </c>
      <c r="F15284" t="s">
        <v>18030</v>
      </c>
      <c r="G15284">
        <v>0.26454480011699999</v>
      </c>
    </row>
    <row r="15285" spans="1:7" x14ac:dyDescent="0.2">
      <c r="A15285" t="str">
        <f t="shared" si="1281"/>
        <v>SRBD1</v>
      </c>
      <c r="B15285" t="s">
        <v>161</v>
      </c>
      <c r="C15285">
        <v>45838446</v>
      </c>
      <c r="D15285" t="s">
        <v>8</v>
      </c>
      <c r="E15285">
        <v>23</v>
      </c>
      <c r="F15285" t="s">
        <v>18031</v>
      </c>
      <c r="G15285">
        <v>1.35137578063E-2</v>
      </c>
    </row>
    <row r="15286" spans="1:7" x14ac:dyDescent="0.2">
      <c r="A15286" t="str">
        <f t="shared" si="1281"/>
        <v>SRBD1</v>
      </c>
      <c r="B15286" t="s">
        <v>161</v>
      </c>
      <c r="C15286">
        <v>45838446</v>
      </c>
      <c r="D15286" t="s">
        <v>8</v>
      </c>
      <c r="E15286">
        <v>24</v>
      </c>
      <c r="F15286" t="s">
        <v>18032</v>
      </c>
      <c r="G15286">
        <v>1.6528854065100001E-2</v>
      </c>
    </row>
    <row r="15287" spans="1:7" x14ac:dyDescent="0.2">
      <c r="A15287" t="str">
        <f t="shared" ref="A15287:A15296" si="1282">"SREBF2"</f>
        <v>SREBF2</v>
      </c>
      <c r="B15287" t="s">
        <v>193</v>
      </c>
      <c r="C15287">
        <v>42229373</v>
      </c>
      <c r="D15287" t="s">
        <v>8</v>
      </c>
      <c r="E15287">
        <v>24</v>
      </c>
      <c r="F15287" t="s">
        <v>18033</v>
      </c>
      <c r="G15287">
        <v>0.22229246342299999</v>
      </c>
    </row>
    <row r="15288" spans="1:7" x14ac:dyDescent="0.2">
      <c r="A15288" t="str">
        <f t="shared" si="1282"/>
        <v>SREBF2</v>
      </c>
      <c r="B15288" t="s">
        <v>193</v>
      </c>
      <c r="C15288">
        <v>42229362</v>
      </c>
      <c r="D15288" t="s">
        <v>8</v>
      </c>
      <c r="E15288">
        <v>24</v>
      </c>
      <c r="F15288" t="s">
        <v>18034</v>
      </c>
      <c r="G15288">
        <v>0.51889019230699995</v>
      </c>
    </row>
    <row r="15289" spans="1:7" x14ac:dyDescent="0.2">
      <c r="A15289" t="str">
        <f t="shared" si="1282"/>
        <v>SREBF2</v>
      </c>
      <c r="B15289" t="s">
        <v>193</v>
      </c>
      <c r="C15289">
        <v>42229295</v>
      </c>
      <c r="D15289" t="s">
        <v>8</v>
      </c>
      <c r="E15289">
        <v>23</v>
      </c>
      <c r="F15289" t="s">
        <v>18035</v>
      </c>
      <c r="G15289">
        <v>0.13954414308400001</v>
      </c>
    </row>
    <row r="15290" spans="1:7" x14ac:dyDescent="0.2">
      <c r="A15290" t="str">
        <f t="shared" si="1282"/>
        <v>SREBF2</v>
      </c>
      <c r="B15290" t="s">
        <v>193</v>
      </c>
      <c r="C15290">
        <v>42229207</v>
      </c>
      <c r="D15290" t="s">
        <v>8</v>
      </c>
      <c r="E15290">
        <v>24</v>
      </c>
      <c r="F15290" t="s">
        <v>18036</v>
      </c>
      <c r="G15290">
        <v>-9.2860129912900005E-2</v>
      </c>
    </row>
    <row r="15291" spans="1:7" x14ac:dyDescent="0.2">
      <c r="A15291" t="str">
        <f t="shared" si="1282"/>
        <v>SREBF2</v>
      </c>
      <c r="B15291" t="s">
        <v>193</v>
      </c>
      <c r="C15291">
        <v>42229287</v>
      </c>
      <c r="D15291" t="s">
        <v>8</v>
      </c>
      <c r="E15291">
        <v>24</v>
      </c>
      <c r="F15291" t="s">
        <v>18037</v>
      </c>
      <c r="G15291">
        <v>0.91440235216900001</v>
      </c>
    </row>
    <row r="15292" spans="1:7" x14ac:dyDescent="0.2">
      <c r="A15292" t="str">
        <f t="shared" si="1282"/>
        <v>SREBF2</v>
      </c>
      <c r="B15292" t="s">
        <v>193</v>
      </c>
      <c r="C15292">
        <v>42229171</v>
      </c>
      <c r="D15292" t="s">
        <v>8</v>
      </c>
      <c r="E15292">
        <v>24</v>
      </c>
      <c r="F15292" t="s">
        <v>18038</v>
      </c>
      <c r="G15292">
        <v>0.851128304891</v>
      </c>
    </row>
    <row r="15293" spans="1:7" x14ac:dyDescent="0.2">
      <c r="A15293" t="str">
        <f t="shared" si="1282"/>
        <v>SREBF2</v>
      </c>
      <c r="B15293" t="s">
        <v>193</v>
      </c>
      <c r="C15293">
        <v>42229317</v>
      </c>
      <c r="D15293" t="s">
        <v>3</v>
      </c>
      <c r="E15293">
        <v>24</v>
      </c>
      <c r="F15293" t="s">
        <v>18039</v>
      </c>
      <c r="G15293">
        <v>0.172795690566</v>
      </c>
    </row>
    <row r="15294" spans="1:7" x14ac:dyDescent="0.2">
      <c r="A15294" t="str">
        <f t="shared" si="1282"/>
        <v>SREBF2</v>
      </c>
      <c r="B15294" t="s">
        <v>193</v>
      </c>
      <c r="C15294">
        <v>42229106</v>
      </c>
      <c r="D15294" t="s">
        <v>3</v>
      </c>
      <c r="E15294">
        <v>23</v>
      </c>
      <c r="F15294" t="s">
        <v>18040</v>
      </c>
      <c r="G15294">
        <v>0.43620313120999998</v>
      </c>
    </row>
    <row r="15295" spans="1:7" x14ac:dyDescent="0.2">
      <c r="A15295" t="str">
        <f t="shared" si="1282"/>
        <v>SREBF2</v>
      </c>
      <c r="B15295" t="s">
        <v>193</v>
      </c>
      <c r="C15295">
        <v>42229201</v>
      </c>
      <c r="D15295" t="s">
        <v>8</v>
      </c>
      <c r="E15295">
        <v>24</v>
      </c>
      <c r="F15295" t="s">
        <v>18041</v>
      </c>
      <c r="G15295">
        <v>0.57315726479999995</v>
      </c>
    </row>
    <row r="15296" spans="1:7" x14ac:dyDescent="0.2">
      <c r="A15296" t="str">
        <f t="shared" si="1282"/>
        <v>SREBF2</v>
      </c>
      <c r="B15296" t="s">
        <v>193</v>
      </c>
      <c r="C15296">
        <v>42229156</v>
      </c>
      <c r="D15296" t="s">
        <v>3</v>
      </c>
      <c r="E15296">
        <v>24</v>
      </c>
      <c r="F15296" t="s">
        <v>18042</v>
      </c>
      <c r="G15296">
        <v>1.23446934294</v>
      </c>
    </row>
    <row r="15297" spans="1:7" x14ac:dyDescent="0.2">
      <c r="A15297" t="str">
        <f t="shared" ref="A15297:A15306" si="1283">"SRFBP1"</f>
        <v>SRFBP1</v>
      </c>
      <c r="B15297" t="s">
        <v>64</v>
      </c>
      <c r="C15297">
        <v>121297877</v>
      </c>
      <c r="D15297" t="s">
        <v>8</v>
      </c>
      <c r="E15297">
        <v>23</v>
      </c>
      <c r="F15297" t="s">
        <v>18043</v>
      </c>
      <c r="G15297">
        <v>0.24775502334300001</v>
      </c>
    </row>
    <row r="15298" spans="1:7" x14ac:dyDescent="0.2">
      <c r="A15298" t="str">
        <f t="shared" si="1283"/>
        <v>SRFBP1</v>
      </c>
      <c r="B15298" t="s">
        <v>64</v>
      </c>
      <c r="C15298">
        <v>121297667</v>
      </c>
      <c r="D15298" t="s">
        <v>3</v>
      </c>
      <c r="E15298">
        <v>24</v>
      </c>
      <c r="F15298" t="s">
        <v>18044</v>
      </c>
      <c r="G15298">
        <v>5.9464026049699997E-2</v>
      </c>
    </row>
    <row r="15299" spans="1:7" x14ac:dyDescent="0.2">
      <c r="A15299" t="str">
        <f t="shared" si="1283"/>
        <v>SRFBP1</v>
      </c>
      <c r="B15299" t="s">
        <v>64</v>
      </c>
      <c r="C15299">
        <v>121297891</v>
      </c>
      <c r="D15299" t="s">
        <v>3</v>
      </c>
      <c r="E15299">
        <v>24</v>
      </c>
      <c r="F15299" t="s">
        <v>18045</v>
      </c>
      <c r="G15299">
        <v>3.1240787804200001E-2</v>
      </c>
    </row>
    <row r="15300" spans="1:7" x14ac:dyDescent="0.2">
      <c r="A15300" t="str">
        <f t="shared" si="1283"/>
        <v>SRFBP1</v>
      </c>
      <c r="B15300" t="s">
        <v>64</v>
      </c>
      <c r="C15300">
        <v>121297629</v>
      </c>
      <c r="D15300" t="s">
        <v>8</v>
      </c>
      <c r="E15300">
        <v>24</v>
      </c>
      <c r="F15300" t="s">
        <v>18046</v>
      </c>
      <c r="G15300">
        <v>0.14352304012700001</v>
      </c>
    </row>
    <row r="15301" spans="1:7" x14ac:dyDescent="0.2">
      <c r="A15301" t="str">
        <f t="shared" si="1283"/>
        <v>SRFBP1</v>
      </c>
      <c r="B15301" t="s">
        <v>64</v>
      </c>
      <c r="C15301">
        <v>121297651</v>
      </c>
      <c r="D15301" t="s">
        <v>8</v>
      </c>
      <c r="E15301">
        <v>24</v>
      </c>
      <c r="F15301" t="s">
        <v>18047</v>
      </c>
      <c r="G15301">
        <v>4.19125379219E-2</v>
      </c>
    </row>
    <row r="15302" spans="1:7" x14ac:dyDescent="0.2">
      <c r="A15302" t="str">
        <f t="shared" si="1283"/>
        <v>SRFBP1</v>
      </c>
      <c r="B15302" t="s">
        <v>64</v>
      </c>
      <c r="C15302">
        <v>121297703</v>
      </c>
      <c r="D15302" t="s">
        <v>8</v>
      </c>
      <c r="E15302">
        <v>24</v>
      </c>
      <c r="F15302" t="s">
        <v>18048</v>
      </c>
      <c r="G15302">
        <v>1.27751819459</v>
      </c>
    </row>
    <row r="15303" spans="1:7" x14ac:dyDescent="0.2">
      <c r="A15303" t="str">
        <f t="shared" si="1283"/>
        <v>SRFBP1</v>
      </c>
      <c r="B15303" t="s">
        <v>64</v>
      </c>
      <c r="C15303">
        <v>121297785</v>
      </c>
      <c r="D15303" t="s">
        <v>8</v>
      </c>
      <c r="E15303">
        <v>24</v>
      </c>
      <c r="F15303" t="s">
        <v>18049</v>
      </c>
      <c r="G15303">
        <v>1.11338487619</v>
      </c>
    </row>
    <row r="15304" spans="1:7" x14ac:dyDescent="0.2">
      <c r="A15304" t="str">
        <f t="shared" si="1283"/>
        <v>SRFBP1</v>
      </c>
      <c r="B15304" t="s">
        <v>64</v>
      </c>
      <c r="C15304">
        <v>121297798</v>
      </c>
      <c r="D15304" t="s">
        <v>8</v>
      </c>
      <c r="E15304">
        <v>24</v>
      </c>
      <c r="F15304" t="s">
        <v>18050</v>
      </c>
      <c r="G15304">
        <v>0.23081344893799999</v>
      </c>
    </row>
    <row r="15305" spans="1:7" x14ac:dyDescent="0.2">
      <c r="A15305" t="str">
        <f t="shared" si="1283"/>
        <v>SRFBP1</v>
      </c>
      <c r="B15305" t="s">
        <v>64</v>
      </c>
      <c r="C15305">
        <v>121297873</v>
      </c>
      <c r="D15305" t="s">
        <v>8</v>
      </c>
      <c r="E15305">
        <v>24</v>
      </c>
      <c r="F15305" t="s">
        <v>18051</v>
      </c>
      <c r="G15305">
        <v>0.40424263786999998</v>
      </c>
    </row>
    <row r="15306" spans="1:7" x14ac:dyDescent="0.2">
      <c r="A15306" t="str">
        <f t="shared" si="1283"/>
        <v>SRFBP1</v>
      </c>
      <c r="B15306" t="s">
        <v>64</v>
      </c>
      <c r="C15306">
        <v>121297909</v>
      </c>
      <c r="D15306" t="s">
        <v>8</v>
      </c>
      <c r="E15306">
        <v>24</v>
      </c>
      <c r="F15306" t="s">
        <v>18052</v>
      </c>
      <c r="G15306">
        <v>0.60909692922299996</v>
      </c>
    </row>
    <row r="15307" spans="1:7" x14ac:dyDescent="0.2">
      <c r="A15307" t="str">
        <f t="shared" ref="A15307:A15316" si="1284">"SRM"</f>
        <v>SRM</v>
      </c>
      <c r="B15307" t="s">
        <v>35</v>
      </c>
      <c r="C15307">
        <v>11119871</v>
      </c>
      <c r="D15307" t="s">
        <v>8</v>
      </c>
      <c r="E15307">
        <v>22</v>
      </c>
      <c r="F15307" t="s">
        <v>18053</v>
      </c>
      <c r="G15307">
        <v>0.51710515992200001</v>
      </c>
    </row>
    <row r="15308" spans="1:7" x14ac:dyDescent="0.2">
      <c r="A15308" t="str">
        <f t="shared" si="1284"/>
        <v>SRM</v>
      </c>
      <c r="B15308" t="s">
        <v>35</v>
      </c>
      <c r="C15308">
        <v>11120113</v>
      </c>
      <c r="D15308" t="s">
        <v>8</v>
      </c>
      <c r="E15308">
        <v>23</v>
      </c>
      <c r="F15308" t="s">
        <v>18054</v>
      </c>
      <c r="G15308">
        <v>-4.1277653118800002E-2</v>
      </c>
    </row>
    <row r="15309" spans="1:7" x14ac:dyDescent="0.2">
      <c r="A15309" t="str">
        <f t="shared" si="1284"/>
        <v>SRM</v>
      </c>
      <c r="B15309" t="s">
        <v>35</v>
      </c>
      <c r="C15309">
        <v>11120067</v>
      </c>
      <c r="D15309" t="s">
        <v>8</v>
      </c>
      <c r="E15309">
        <v>22</v>
      </c>
      <c r="F15309" t="s">
        <v>18055</v>
      </c>
      <c r="G15309">
        <v>0.94303258337999996</v>
      </c>
    </row>
    <row r="15310" spans="1:7" x14ac:dyDescent="0.2">
      <c r="A15310" t="str">
        <f t="shared" si="1284"/>
        <v>SRM</v>
      </c>
      <c r="B15310" t="s">
        <v>35</v>
      </c>
      <c r="C15310">
        <v>11120008</v>
      </c>
      <c r="D15310" t="s">
        <v>8</v>
      </c>
      <c r="E15310">
        <v>23</v>
      </c>
      <c r="F15310" t="s">
        <v>18056</v>
      </c>
      <c r="G15310">
        <v>0.26731866382199998</v>
      </c>
    </row>
    <row r="15311" spans="1:7" x14ac:dyDescent="0.2">
      <c r="A15311" t="str">
        <f t="shared" si="1284"/>
        <v>SRM</v>
      </c>
      <c r="B15311" t="s">
        <v>35</v>
      </c>
      <c r="C15311">
        <v>11119959</v>
      </c>
      <c r="D15311" t="s">
        <v>8</v>
      </c>
      <c r="E15311">
        <v>24</v>
      </c>
      <c r="F15311" t="s">
        <v>18057</v>
      </c>
      <c r="G15311">
        <v>0.74000613592599995</v>
      </c>
    </row>
    <row r="15312" spans="1:7" x14ac:dyDescent="0.2">
      <c r="A15312" t="str">
        <f t="shared" si="1284"/>
        <v>SRM</v>
      </c>
      <c r="B15312" t="s">
        <v>35</v>
      </c>
      <c r="C15312">
        <v>11119952</v>
      </c>
      <c r="D15312" t="s">
        <v>8</v>
      </c>
      <c r="E15312">
        <v>24</v>
      </c>
      <c r="F15312" t="s">
        <v>18058</v>
      </c>
      <c r="G15312">
        <v>0.16224503208400001</v>
      </c>
    </row>
    <row r="15313" spans="1:7" x14ac:dyDescent="0.2">
      <c r="A15313" t="str">
        <f t="shared" si="1284"/>
        <v>SRM</v>
      </c>
      <c r="B15313" t="s">
        <v>35</v>
      </c>
      <c r="C15313">
        <v>11119937</v>
      </c>
      <c r="D15313" t="s">
        <v>8</v>
      </c>
      <c r="E15313">
        <v>24</v>
      </c>
      <c r="F15313" t="s">
        <v>18059</v>
      </c>
      <c r="G15313">
        <v>0.28988597047800002</v>
      </c>
    </row>
    <row r="15314" spans="1:7" x14ac:dyDescent="0.2">
      <c r="A15314" t="str">
        <f t="shared" si="1284"/>
        <v>SRM</v>
      </c>
      <c r="B15314" t="s">
        <v>35</v>
      </c>
      <c r="C15314">
        <v>11119877</v>
      </c>
      <c r="D15314" t="s">
        <v>8</v>
      </c>
      <c r="E15314">
        <v>23</v>
      </c>
      <c r="F15314" t="s">
        <v>18060</v>
      </c>
      <c r="G15314">
        <v>1.31696128069</v>
      </c>
    </row>
    <row r="15315" spans="1:7" x14ac:dyDescent="0.2">
      <c r="A15315" t="str">
        <f t="shared" si="1284"/>
        <v>SRM</v>
      </c>
      <c r="B15315" t="s">
        <v>35</v>
      </c>
      <c r="C15315">
        <v>11119944</v>
      </c>
      <c r="D15315" t="s">
        <v>3</v>
      </c>
      <c r="E15315">
        <v>23</v>
      </c>
      <c r="F15315" t="s">
        <v>18061</v>
      </c>
      <c r="G15315">
        <v>8.8172239752199996E-2</v>
      </c>
    </row>
    <row r="15316" spans="1:7" x14ac:dyDescent="0.2">
      <c r="A15316" t="str">
        <f t="shared" si="1284"/>
        <v>SRM</v>
      </c>
      <c r="B15316" t="s">
        <v>35</v>
      </c>
      <c r="C15316">
        <v>11120083</v>
      </c>
      <c r="D15316" t="s">
        <v>3</v>
      </c>
      <c r="E15316">
        <v>23</v>
      </c>
      <c r="F15316" t="s">
        <v>18062</v>
      </c>
      <c r="G15316">
        <v>0.432452925697</v>
      </c>
    </row>
    <row r="15317" spans="1:7" x14ac:dyDescent="0.2">
      <c r="A15317" t="str">
        <f t="shared" ref="A15317:A15326" si="1285">"SRP19"</f>
        <v>SRP19</v>
      </c>
      <c r="B15317" t="s">
        <v>64</v>
      </c>
      <c r="C15317">
        <v>112197126</v>
      </c>
      <c r="D15317" t="s">
        <v>8</v>
      </c>
      <c r="E15317">
        <v>24</v>
      </c>
      <c r="F15317" t="s">
        <v>18063</v>
      </c>
      <c r="G15317">
        <v>0.41547924584500001</v>
      </c>
    </row>
    <row r="15318" spans="1:7" x14ac:dyDescent="0.2">
      <c r="A15318" t="str">
        <f t="shared" si="1285"/>
        <v>SRP19</v>
      </c>
      <c r="B15318" t="s">
        <v>64</v>
      </c>
      <c r="C15318">
        <v>112196961</v>
      </c>
      <c r="D15318" t="s">
        <v>8</v>
      </c>
      <c r="E15318">
        <v>22</v>
      </c>
      <c r="F15318" t="s">
        <v>18064</v>
      </c>
      <c r="G15318">
        <v>3.3565546608900002E-2</v>
      </c>
    </row>
    <row r="15319" spans="1:7" x14ac:dyDescent="0.2">
      <c r="A15319" t="str">
        <f t="shared" si="1285"/>
        <v>SRP19</v>
      </c>
      <c r="B15319" t="s">
        <v>64</v>
      </c>
      <c r="C15319">
        <v>112197051</v>
      </c>
      <c r="D15319" t="s">
        <v>8</v>
      </c>
      <c r="E15319">
        <v>23</v>
      </c>
      <c r="F15319" t="s">
        <v>18065</v>
      </c>
      <c r="G15319">
        <v>9.5127547993600001E-2</v>
      </c>
    </row>
    <row r="15320" spans="1:7" x14ac:dyDescent="0.2">
      <c r="A15320" t="str">
        <f t="shared" si="1285"/>
        <v>SRP19</v>
      </c>
      <c r="B15320" t="s">
        <v>64</v>
      </c>
      <c r="C15320">
        <v>112197030</v>
      </c>
      <c r="D15320" t="s">
        <v>8</v>
      </c>
      <c r="E15320">
        <v>22</v>
      </c>
      <c r="F15320" t="s">
        <v>18066</v>
      </c>
      <c r="G15320">
        <v>0.40677969034299999</v>
      </c>
    </row>
    <row r="15321" spans="1:7" x14ac:dyDescent="0.2">
      <c r="A15321" t="str">
        <f t="shared" si="1285"/>
        <v>SRP19</v>
      </c>
      <c r="B15321" t="s">
        <v>64</v>
      </c>
      <c r="C15321">
        <v>112197015</v>
      </c>
      <c r="D15321" t="s">
        <v>3</v>
      </c>
      <c r="E15321">
        <v>24</v>
      </c>
      <c r="F15321" t="s">
        <v>18067</v>
      </c>
      <c r="G15321">
        <v>1.704461062</v>
      </c>
    </row>
    <row r="15322" spans="1:7" x14ac:dyDescent="0.2">
      <c r="A15322" t="str">
        <f t="shared" si="1285"/>
        <v>SRP19</v>
      </c>
      <c r="B15322" t="s">
        <v>64</v>
      </c>
      <c r="C15322">
        <v>112196909</v>
      </c>
      <c r="D15322" t="s">
        <v>8</v>
      </c>
      <c r="E15322">
        <v>24</v>
      </c>
      <c r="F15322" t="s">
        <v>18068</v>
      </c>
      <c r="G15322">
        <v>0.14315423457099999</v>
      </c>
    </row>
    <row r="15323" spans="1:7" x14ac:dyDescent="0.2">
      <c r="A15323" t="str">
        <f t="shared" si="1285"/>
        <v>SRP19</v>
      </c>
      <c r="B15323" t="s">
        <v>64</v>
      </c>
      <c r="C15323">
        <v>112196925</v>
      </c>
      <c r="D15323" t="s">
        <v>8</v>
      </c>
      <c r="E15323">
        <v>24</v>
      </c>
      <c r="F15323" t="s">
        <v>18069</v>
      </c>
      <c r="G15323">
        <v>6.6997450370999995E-2</v>
      </c>
    </row>
    <row r="15324" spans="1:7" x14ac:dyDescent="0.2">
      <c r="A15324" t="str">
        <f t="shared" si="1285"/>
        <v>SRP19</v>
      </c>
      <c r="B15324" t="s">
        <v>64</v>
      </c>
      <c r="C15324">
        <v>112196947</v>
      </c>
      <c r="D15324" t="s">
        <v>8</v>
      </c>
      <c r="E15324">
        <v>24</v>
      </c>
      <c r="F15324" t="s">
        <v>18070</v>
      </c>
      <c r="G15324">
        <v>-8.3508744765599996E-2</v>
      </c>
    </row>
    <row r="15325" spans="1:7" x14ac:dyDescent="0.2">
      <c r="A15325" t="str">
        <f t="shared" si="1285"/>
        <v>SRP19</v>
      </c>
      <c r="B15325" t="s">
        <v>64</v>
      </c>
      <c r="C15325">
        <v>112197188</v>
      </c>
      <c r="D15325" t="s">
        <v>3</v>
      </c>
      <c r="E15325">
        <v>24</v>
      </c>
      <c r="F15325" t="s">
        <v>18071</v>
      </c>
      <c r="G15325">
        <v>0.879948024966</v>
      </c>
    </row>
    <row r="15326" spans="1:7" x14ac:dyDescent="0.2">
      <c r="A15326" t="str">
        <f t="shared" si="1285"/>
        <v>SRP19</v>
      </c>
      <c r="B15326" t="s">
        <v>64</v>
      </c>
      <c r="C15326">
        <v>112197149</v>
      </c>
      <c r="D15326" t="s">
        <v>8</v>
      </c>
      <c r="E15326">
        <v>24</v>
      </c>
      <c r="F15326" t="s">
        <v>18072</v>
      </c>
      <c r="G15326">
        <v>0.41559091303700002</v>
      </c>
    </row>
    <row r="15327" spans="1:7" x14ac:dyDescent="0.2">
      <c r="A15327" t="str">
        <f t="shared" ref="A15327:A15344" si="1286">"SRRT"</f>
        <v>SRRT</v>
      </c>
      <c r="B15327" t="s">
        <v>2</v>
      </c>
      <c r="C15327">
        <v>100472825</v>
      </c>
      <c r="D15327" t="s">
        <v>3</v>
      </c>
      <c r="E15327">
        <v>24</v>
      </c>
      <c r="F15327" t="s">
        <v>18073</v>
      </c>
      <c r="G15327">
        <v>1.00164230421</v>
      </c>
    </row>
    <row r="15328" spans="1:7" x14ac:dyDescent="0.2">
      <c r="A15328" t="str">
        <f t="shared" si="1286"/>
        <v>SRRT</v>
      </c>
      <c r="B15328" t="s">
        <v>2</v>
      </c>
      <c r="C15328">
        <v>100472958</v>
      </c>
      <c r="D15328" t="s">
        <v>8</v>
      </c>
      <c r="E15328">
        <v>24</v>
      </c>
      <c r="F15328" t="s">
        <v>18074</v>
      </c>
      <c r="G15328">
        <v>-4.3171194338700002E-2</v>
      </c>
    </row>
    <row r="15329" spans="1:7" x14ac:dyDescent="0.2">
      <c r="A15329" t="str">
        <f t="shared" si="1286"/>
        <v>SRRT</v>
      </c>
      <c r="B15329" t="s">
        <v>2</v>
      </c>
      <c r="C15329">
        <v>100472795</v>
      </c>
      <c r="D15329" t="s">
        <v>8</v>
      </c>
      <c r="E15329">
        <v>24</v>
      </c>
      <c r="F15329" t="s">
        <v>18075</v>
      </c>
      <c r="G15329">
        <v>0.99351935797400004</v>
      </c>
    </row>
    <row r="15330" spans="1:7" x14ac:dyDescent="0.2">
      <c r="A15330" t="str">
        <f t="shared" si="1286"/>
        <v>SRRT</v>
      </c>
      <c r="B15330" t="s">
        <v>2</v>
      </c>
      <c r="C15330">
        <v>100472911</v>
      </c>
      <c r="D15330" t="s">
        <v>3</v>
      </c>
      <c r="E15330">
        <v>21</v>
      </c>
      <c r="F15330" t="s">
        <v>18076</v>
      </c>
      <c r="G15330">
        <v>-5.00585634311E-3</v>
      </c>
    </row>
    <row r="15331" spans="1:7" x14ac:dyDescent="0.2">
      <c r="A15331" t="str">
        <f t="shared" si="1286"/>
        <v>SRRT</v>
      </c>
      <c r="B15331" t="s">
        <v>2</v>
      </c>
      <c r="C15331">
        <v>100472888</v>
      </c>
      <c r="D15331" t="s">
        <v>3</v>
      </c>
      <c r="E15331">
        <v>24</v>
      </c>
      <c r="F15331" t="s">
        <v>18077</v>
      </c>
      <c r="G15331">
        <v>1.20092448833E-3</v>
      </c>
    </row>
    <row r="15332" spans="1:7" x14ac:dyDescent="0.2">
      <c r="A15332" t="str">
        <f t="shared" si="1286"/>
        <v>SRRT</v>
      </c>
      <c r="B15332" t="s">
        <v>2</v>
      </c>
      <c r="C15332">
        <v>100472860</v>
      </c>
      <c r="D15332" t="s">
        <v>3</v>
      </c>
      <c r="E15332">
        <v>24</v>
      </c>
      <c r="F15332" t="s">
        <v>18078</v>
      </c>
      <c r="G15332">
        <v>0.27084313687099998</v>
      </c>
    </row>
    <row r="15333" spans="1:7" x14ac:dyDescent="0.2">
      <c r="A15333" t="str">
        <f t="shared" si="1286"/>
        <v>SRRT</v>
      </c>
      <c r="B15333" t="s">
        <v>2</v>
      </c>
      <c r="C15333">
        <v>100472826</v>
      </c>
      <c r="D15333" t="s">
        <v>3</v>
      </c>
      <c r="E15333">
        <v>23</v>
      </c>
      <c r="F15333" t="s">
        <v>18079</v>
      </c>
      <c r="G15333">
        <v>1.0048383378200001</v>
      </c>
    </row>
    <row r="15334" spans="1:7" x14ac:dyDescent="0.2">
      <c r="A15334" t="str">
        <f t="shared" si="1286"/>
        <v>SRRT</v>
      </c>
      <c r="B15334" t="s">
        <v>2</v>
      </c>
      <c r="C15334">
        <v>100472910</v>
      </c>
      <c r="D15334" t="s">
        <v>3</v>
      </c>
      <c r="E15334">
        <v>24</v>
      </c>
      <c r="F15334" t="s">
        <v>18080</v>
      </c>
      <c r="G15334">
        <v>-1.4264636658899999E-2</v>
      </c>
    </row>
    <row r="15335" spans="1:7" x14ac:dyDescent="0.2">
      <c r="A15335" t="str">
        <f t="shared" si="1286"/>
        <v>SRRT</v>
      </c>
      <c r="B15335" t="s">
        <v>2</v>
      </c>
      <c r="C15335">
        <v>100472897</v>
      </c>
      <c r="D15335" t="s">
        <v>3</v>
      </c>
      <c r="E15335">
        <v>24</v>
      </c>
      <c r="F15335" t="s">
        <v>18081</v>
      </c>
      <c r="G15335">
        <v>7.0323802292600004E-2</v>
      </c>
    </row>
    <row r="15336" spans="1:7" x14ac:dyDescent="0.2">
      <c r="A15336" t="str">
        <f t="shared" si="1286"/>
        <v>SRRT</v>
      </c>
      <c r="B15336" t="s">
        <v>2</v>
      </c>
      <c r="C15336">
        <v>100472889</v>
      </c>
      <c r="D15336" t="s">
        <v>3</v>
      </c>
      <c r="E15336">
        <v>24</v>
      </c>
      <c r="F15336" t="s">
        <v>18082</v>
      </c>
      <c r="G15336">
        <v>1.7927552229199999E-2</v>
      </c>
    </row>
    <row r="15337" spans="1:7" x14ac:dyDescent="0.2">
      <c r="A15337" t="str">
        <f t="shared" si="1286"/>
        <v>SRRT</v>
      </c>
      <c r="B15337" t="s">
        <v>2</v>
      </c>
      <c r="C15337">
        <v>100472860</v>
      </c>
      <c r="D15337" t="s">
        <v>3</v>
      </c>
      <c r="E15337">
        <v>23</v>
      </c>
      <c r="F15337" t="s">
        <v>18083</v>
      </c>
      <c r="G15337">
        <v>0.32946821786199998</v>
      </c>
    </row>
    <row r="15338" spans="1:7" x14ac:dyDescent="0.2">
      <c r="A15338" t="str">
        <f t="shared" si="1286"/>
        <v>SRRT</v>
      </c>
      <c r="B15338" t="s">
        <v>2</v>
      </c>
      <c r="C15338">
        <v>100473031</v>
      </c>
      <c r="D15338" t="s">
        <v>8</v>
      </c>
      <c r="E15338">
        <v>24</v>
      </c>
      <c r="F15338" t="s">
        <v>18084</v>
      </c>
      <c r="G15338">
        <v>7.0206999256700001E-2</v>
      </c>
    </row>
    <row r="15339" spans="1:7" x14ac:dyDescent="0.2">
      <c r="A15339" t="str">
        <f t="shared" si="1286"/>
        <v>SRRT</v>
      </c>
      <c r="B15339" t="s">
        <v>2</v>
      </c>
      <c r="C15339">
        <v>100472848</v>
      </c>
      <c r="D15339" t="s">
        <v>3</v>
      </c>
      <c r="E15339">
        <v>23</v>
      </c>
      <c r="F15339" t="s">
        <v>18085</v>
      </c>
      <c r="G15339">
        <v>0.71706422819799998</v>
      </c>
    </row>
    <row r="15340" spans="1:7" x14ac:dyDescent="0.2">
      <c r="A15340" t="str">
        <f t="shared" si="1286"/>
        <v>SRRT</v>
      </c>
      <c r="B15340" t="s">
        <v>2</v>
      </c>
      <c r="C15340">
        <v>100473032</v>
      </c>
      <c r="D15340" t="s">
        <v>8</v>
      </c>
      <c r="E15340">
        <v>24</v>
      </c>
      <c r="F15340" t="s">
        <v>18086</v>
      </c>
      <c r="G15340">
        <v>0.157613623703</v>
      </c>
    </row>
    <row r="15341" spans="1:7" x14ac:dyDescent="0.2">
      <c r="A15341" t="str">
        <f t="shared" si="1286"/>
        <v>SRRT</v>
      </c>
      <c r="B15341" t="s">
        <v>2</v>
      </c>
      <c r="C15341">
        <v>100473016</v>
      </c>
      <c r="D15341" t="s">
        <v>8</v>
      </c>
      <c r="E15341">
        <v>24</v>
      </c>
      <c r="F15341" t="s">
        <v>18087</v>
      </c>
      <c r="G15341">
        <v>-1.51233125372E-2</v>
      </c>
    </row>
    <row r="15342" spans="1:7" x14ac:dyDescent="0.2">
      <c r="A15342" t="str">
        <f t="shared" si="1286"/>
        <v>SRRT</v>
      </c>
      <c r="B15342" t="s">
        <v>2</v>
      </c>
      <c r="C15342">
        <v>100473011</v>
      </c>
      <c r="D15342" t="s">
        <v>8</v>
      </c>
      <c r="E15342">
        <v>24</v>
      </c>
      <c r="F15342" t="s">
        <v>18088</v>
      </c>
      <c r="G15342">
        <v>0.58646629534600003</v>
      </c>
    </row>
    <row r="15343" spans="1:7" x14ac:dyDescent="0.2">
      <c r="A15343" t="str">
        <f t="shared" si="1286"/>
        <v>SRRT</v>
      </c>
      <c r="B15343" t="s">
        <v>2</v>
      </c>
      <c r="C15343">
        <v>100473012</v>
      </c>
      <c r="D15343" t="s">
        <v>8</v>
      </c>
      <c r="E15343">
        <v>24</v>
      </c>
      <c r="F15343" t="s">
        <v>18089</v>
      </c>
      <c r="G15343">
        <v>0.61957125925800005</v>
      </c>
    </row>
    <row r="15344" spans="1:7" x14ac:dyDescent="0.2">
      <c r="A15344" t="str">
        <f t="shared" si="1286"/>
        <v>SRRT</v>
      </c>
      <c r="B15344" t="s">
        <v>2</v>
      </c>
      <c r="C15344">
        <v>100473043</v>
      </c>
      <c r="D15344" t="s">
        <v>8</v>
      </c>
      <c r="E15344">
        <v>23</v>
      </c>
      <c r="F15344" t="s">
        <v>18090</v>
      </c>
      <c r="G15344">
        <v>0.27208124300999997</v>
      </c>
    </row>
    <row r="15345" spans="1:7" x14ac:dyDescent="0.2">
      <c r="A15345" t="str">
        <f t="shared" ref="A15345:A15360" si="1287">"SRSF1"</f>
        <v>SRSF1</v>
      </c>
      <c r="B15345" t="s">
        <v>484</v>
      </c>
      <c r="C15345">
        <v>56084470</v>
      </c>
      <c r="D15345" t="s">
        <v>8</v>
      </c>
      <c r="E15345">
        <v>24</v>
      </c>
      <c r="F15345" t="s">
        <v>18091</v>
      </c>
      <c r="G15345">
        <v>-1.8166621029200001E-2</v>
      </c>
    </row>
    <row r="15346" spans="1:7" x14ac:dyDescent="0.2">
      <c r="A15346" t="str">
        <f t="shared" si="1287"/>
        <v>SRSF1</v>
      </c>
      <c r="B15346" t="s">
        <v>484</v>
      </c>
      <c r="C15346">
        <v>56084637</v>
      </c>
      <c r="D15346" t="s">
        <v>8</v>
      </c>
      <c r="E15346">
        <v>21</v>
      </c>
      <c r="F15346" t="s">
        <v>18092</v>
      </c>
      <c r="G15346">
        <v>0.88546972849500005</v>
      </c>
    </row>
    <row r="15347" spans="1:7" x14ac:dyDescent="0.2">
      <c r="A15347" t="str">
        <f t="shared" si="1287"/>
        <v>SRSF1</v>
      </c>
      <c r="B15347" t="s">
        <v>484</v>
      </c>
      <c r="C15347">
        <v>56084586</v>
      </c>
      <c r="D15347" t="s">
        <v>3</v>
      </c>
      <c r="E15347">
        <v>24</v>
      </c>
      <c r="F15347" t="s">
        <v>18093</v>
      </c>
      <c r="G15347">
        <v>1.0678096605E-2</v>
      </c>
    </row>
    <row r="15348" spans="1:7" x14ac:dyDescent="0.2">
      <c r="A15348" t="str">
        <f t="shared" si="1287"/>
        <v>SRSF1</v>
      </c>
      <c r="B15348" t="s">
        <v>484</v>
      </c>
      <c r="C15348">
        <v>56084469</v>
      </c>
      <c r="D15348" t="s">
        <v>8</v>
      </c>
      <c r="E15348">
        <v>23</v>
      </c>
      <c r="F15348" t="s">
        <v>18094</v>
      </c>
      <c r="G15348">
        <v>2.6548915412499999E-2</v>
      </c>
    </row>
    <row r="15349" spans="1:7" x14ac:dyDescent="0.2">
      <c r="A15349" t="str">
        <f t="shared" si="1287"/>
        <v>SRSF1</v>
      </c>
      <c r="B15349" t="s">
        <v>484</v>
      </c>
      <c r="C15349">
        <v>56084491</v>
      </c>
      <c r="D15349" t="s">
        <v>3</v>
      </c>
      <c r="E15349">
        <v>23</v>
      </c>
      <c r="F15349" t="s">
        <v>18095</v>
      </c>
      <c r="G15349">
        <v>-1.5174233068299999E-3</v>
      </c>
    </row>
    <row r="15350" spans="1:7" x14ac:dyDescent="0.2">
      <c r="A15350" t="str">
        <f t="shared" si="1287"/>
        <v>SRSF1</v>
      </c>
      <c r="B15350" t="s">
        <v>484</v>
      </c>
      <c r="C15350">
        <v>56084484</v>
      </c>
      <c r="D15350" t="s">
        <v>3</v>
      </c>
      <c r="E15350">
        <v>23</v>
      </c>
      <c r="F15350" t="s">
        <v>18096</v>
      </c>
      <c r="G15350">
        <v>0.174954842005</v>
      </c>
    </row>
    <row r="15351" spans="1:7" x14ac:dyDescent="0.2">
      <c r="A15351" t="str">
        <f t="shared" si="1287"/>
        <v>SRSF1</v>
      </c>
      <c r="B15351" t="s">
        <v>484</v>
      </c>
      <c r="C15351">
        <v>56084720</v>
      </c>
      <c r="D15351" t="s">
        <v>8</v>
      </c>
      <c r="E15351">
        <v>23</v>
      </c>
      <c r="F15351" t="s">
        <v>18097</v>
      </c>
      <c r="G15351">
        <v>0.16532372943900001</v>
      </c>
    </row>
    <row r="15352" spans="1:7" x14ac:dyDescent="0.2">
      <c r="A15352" t="str">
        <f t="shared" si="1287"/>
        <v>SRSF1</v>
      </c>
      <c r="B15352" t="s">
        <v>484</v>
      </c>
      <c r="C15352">
        <v>56084499</v>
      </c>
      <c r="D15352" t="s">
        <v>8</v>
      </c>
      <c r="E15352">
        <v>24</v>
      </c>
      <c r="F15352" t="s">
        <v>18098</v>
      </c>
      <c r="G15352">
        <v>0.218845840613</v>
      </c>
    </row>
    <row r="15353" spans="1:7" x14ac:dyDescent="0.2">
      <c r="A15353" t="str">
        <f t="shared" si="1287"/>
        <v>SRSF1</v>
      </c>
      <c r="B15353" t="s">
        <v>484</v>
      </c>
      <c r="C15353">
        <v>56084597</v>
      </c>
      <c r="D15353" t="s">
        <v>3</v>
      </c>
      <c r="E15353">
        <v>24</v>
      </c>
      <c r="F15353" t="s">
        <v>18099</v>
      </c>
      <c r="G15353">
        <v>5.9453261877700003E-2</v>
      </c>
    </row>
    <row r="15354" spans="1:7" x14ac:dyDescent="0.2">
      <c r="A15354" t="str">
        <f t="shared" si="1287"/>
        <v>SRSF1</v>
      </c>
      <c r="B15354" t="s">
        <v>484</v>
      </c>
      <c r="C15354">
        <v>56084585</v>
      </c>
      <c r="D15354" t="s">
        <v>3</v>
      </c>
      <c r="E15354">
        <v>24</v>
      </c>
      <c r="F15354" t="s">
        <v>18100</v>
      </c>
      <c r="G15354">
        <v>-1.5599437212800001E-2</v>
      </c>
    </row>
    <row r="15355" spans="1:7" x14ac:dyDescent="0.2">
      <c r="A15355" t="str">
        <f t="shared" si="1287"/>
        <v>SRSF1</v>
      </c>
      <c r="B15355" t="s">
        <v>484</v>
      </c>
      <c r="C15355">
        <v>56084565</v>
      </c>
      <c r="D15355" t="s">
        <v>3</v>
      </c>
      <c r="E15355">
        <v>22</v>
      </c>
      <c r="F15355" t="s">
        <v>18101</v>
      </c>
      <c r="G15355">
        <v>0.94880015798899997</v>
      </c>
    </row>
    <row r="15356" spans="1:7" x14ac:dyDescent="0.2">
      <c r="A15356" t="str">
        <f t="shared" si="1287"/>
        <v>SRSF1</v>
      </c>
      <c r="B15356" t="s">
        <v>484</v>
      </c>
      <c r="C15356">
        <v>56084544</v>
      </c>
      <c r="D15356" t="s">
        <v>3</v>
      </c>
      <c r="E15356">
        <v>23</v>
      </c>
      <c r="F15356" t="s">
        <v>18102</v>
      </c>
      <c r="G15356">
        <v>0.35971080357000002</v>
      </c>
    </row>
    <row r="15357" spans="1:7" x14ac:dyDescent="0.2">
      <c r="A15357" t="str">
        <f t="shared" si="1287"/>
        <v>SRSF1</v>
      </c>
      <c r="B15357" t="s">
        <v>484</v>
      </c>
      <c r="C15357">
        <v>56084539</v>
      </c>
      <c r="D15357" t="s">
        <v>3</v>
      </c>
      <c r="E15357">
        <v>23</v>
      </c>
      <c r="F15357" t="s">
        <v>18103</v>
      </c>
      <c r="G15357">
        <v>0.301800152888</v>
      </c>
    </row>
    <row r="15358" spans="1:7" x14ac:dyDescent="0.2">
      <c r="A15358" t="str">
        <f t="shared" si="1287"/>
        <v>SRSF1</v>
      </c>
      <c r="B15358" t="s">
        <v>484</v>
      </c>
      <c r="C15358">
        <v>56084462</v>
      </c>
      <c r="D15358" t="s">
        <v>3</v>
      </c>
      <c r="E15358">
        <v>24</v>
      </c>
      <c r="F15358" t="s">
        <v>18104</v>
      </c>
      <c r="G15358">
        <v>3.8997346380599998E-2</v>
      </c>
    </row>
    <row r="15359" spans="1:7" x14ac:dyDescent="0.2">
      <c r="A15359" t="str">
        <f t="shared" si="1287"/>
        <v>SRSF1</v>
      </c>
      <c r="B15359" t="s">
        <v>484</v>
      </c>
      <c r="C15359">
        <v>56084544</v>
      </c>
      <c r="D15359" t="s">
        <v>3</v>
      </c>
      <c r="E15359">
        <v>24</v>
      </c>
      <c r="F15359" t="s">
        <v>18105</v>
      </c>
      <c r="G15359">
        <v>0.25494425919199998</v>
      </c>
    </row>
    <row r="15360" spans="1:7" x14ac:dyDescent="0.2">
      <c r="A15360" t="str">
        <f t="shared" si="1287"/>
        <v>SRSF1</v>
      </c>
      <c r="B15360" t="s">
        <v>484</v>
      </c>
      <c r="C15360">
        <v>56084638</v>
      </c>
      <c r="D15360" t="s">
        <v>8</v>
      </c>
      <c r="E15360">
        <v>22</v>
      </c>
      <c r="F15360" t="s">
        <v>18106</v>
      </c>
      <c r="G15360">
        <v>1.16573011352</v>
      </c>
    </row>
    <row r="15361" spans="1:7" x14ac:dyDescent="0.2">
      <c r="A15361" t="str">
        <f t="shared" ref="A15361:A15370" si="1288">"SRSF10"</f>
        <v>SRSF10</v>
      </c>
      <c r="B15361" t="s">
        <v>35</v>
      </c>
      <c r="C15361">
        <v>24306739</v>
      </c>
      <c r="D15361" t="s">
        <v>8</v>
      </c>
      <c r="E15361">
        <v>24</v>
      </c>
      <c r="F15361" t="s">
        <v>18107</v>
      </c>
      <c r="G15361">
        <v>0.20887441871000001</v>
      </c>
    </row>
    <row r="15362" spans="1:7" x14ac:dyDescent="0.2">
      <c r="A15362" t="str">
        <f t="shared" si="1288"/>
        <v>SRSF10</v>
      </c>
      <c r="B15362" t="s">
        <v>35</v>
      </c>
      <c r="C15362">
        <v>24306592</v>
      </c>
      <c r="D15362" t="s">
        <v>3</v>
      </c>
      <c r="E15362">
        <v>24</v>
      </c>
      <c r="F15362" t="s">
        <v>18108</v>
      </c>
      <c r="G15362">
        <v>0.139877365374</v>
      </c>
    </row>
    <row r="15363" spans="1:7" x14ac:dyDescent="0.2">
      <c r="A15363" t="str">
        <f t="shared" si="1288"/>
        <v>SRSF10</v>
      </c>
      <c r="B15363" t="s">
        <v>35</v>
      </c>
      <c r="C15363">
        <v>24306762</v>
      </c>
      <c r="D15363" t="s">
        <v>8</v>
      </c>
      <c r="E15363">
        <v>24</v>
      </c>
      <c r="F15363" t="s">
        <v>18109</v>
      </c>
      <c r="G15363">
        <v>0.107903631619</v>
      </c>
    </row>
    <row r="15364" spans="1:7" x14ac:dyDescent="0.2">
      <c r="A15364" t="str">
        <f t="shared" si="1288"/>
        <v>SRSF10</v>
      </c>
      <c r="B15364" t="s">
        <v>35</v>
      </c>
      <c r="C15364">
        <v>24306683</v>
      </c>
      <c r="D15364" t="s">
        <v>8</v>
      </c>
      <c r="E15364">
        <v>23</v>
      </c>
      <c r="F15364" t="s">
        <v>18110</v>
      </c>
      <c r="G15364">
        <v>0.480345060263</v>
      </c>
    </row>
    <row r="15365" spans="1:7" x14ac:dyDescent="0.2">
      <c r="A15365" t="str">
        <f t="shared" si="1288"/>
        <v>SRSF10</v>
      </c>
      <c r="B15365" t="s">
        <v>35</v>
      </c>
      <c r="C15365">
        <v>24306560</v>
      </c>
      <c r="D15365" t="s">
        <v>8</v>
      </c>
      <c r="E15365">
        <v>24</v>
      </c>
      <c r="F15365" t="s">
        <v>18111</v>
      </c>
      <c r="G15365">
        <v>0.55253971923199996</v>
      </c>
    </row>
    <row r="15366" spans="1:7" x14ac:dyDescent="0.2">
      <c r="A15366" t="str">
        <f t="shared" si="1288"/>
        <v>SRSF10</v>
      </c>
      <c r="B15366" t="s">
        <v>35</v>
      </c>
      <c r="C15366">
        <v>24306548</v>
      </c>
      <c r="D15366" t="s">
        <v>8</v>
      </c>
      <c r="E15366">
        <v>23</v>
      </c>
      <c r="F15366" t="s">
        <v>18112</v>
      </c>
      <c r="G15366">
        <v>3.4435519791399999E-2</v>
      </c>
    </row>
    <row r="15367" spans="1:7" x14ac:dyDescent="0.2">
      <c r="A15367" t="str">
        <f t="shared" si="1288"/>
        <v>SRSF10</v>
      </c>
      <c r="B15367" t="s">
        <v>35</v>
      </c>
      <c r="C15367">
        <v>24306646</v>
      </c>
      <c r="D15367" t="s">
        <v>3</v>
      </c>
      <c r="E15367">
        <v>24</v>
      </c>
      <c r="F15367" t="s">
        <v>18113</v>
      </c>
      <c r="G15367">
        <v>0.41230650266300001</v>
      </c>
    </row>
    <row r="15368" spans="1:7" x14ac:dyDescent="0.2">
      <c r="A15368" t="str">
        <f t="shared" si="1288"/>
        <v>SRSF10</v>
      </c>
      <c r="B15368" t="s">
        <v>35</v>
      </c>
      <c r="C15368">
        <v>24306634</v>
      </c>
      <c r="D15368" t="s">
        <v>3</v>
      </c>
      <c r="E15368">
        <v>24</v>
      </c>
      <c r="F15368" t="s">
        <v>18114</v>
      </c>
      <c r="G15368">
        <v>0.29224788761100001</v>
      </c>
    </row>
    <row r="15369" spans="1:7" x14ac:dyDescent="0.2">
      <c r="A15369" t="str">
        <f t="shared" si="1288"/>
        <v>SRSF10</v>
      </c>
      <c r="B15369" t="s">
        <v>35</v>
      </c>
      <c r="C15369">
        <v>24306779</v>
      </c>
      <c r="D15369" t="s">
        <v>8</v>
      </c>
      <c r="E15369">
        <v>24</v>
      </c>
      <c r="F15369" t="s">
        <v>18115</v>
      </c>
      <c r="G15369">
        <v>1.50782335512</v>
      </c>
    </row>
    <row r="15370" spans="1:7" x14ac:dyDescent="0.2">
      <c r="A15370" t="str">
        <f t="shared" si="1288"/>
        <v>SRSF10</v>
      </c>
      <c r="B15370" t="s">
        <v>35</v>
      </c>
      <c r="C15370">
        <v>24306807</v>
      </c>
      <c r="D15370" t="s">
        <v>8</v>
      </c>
      <c r="E15370">
        <v>24</v>
      </c>
      <c r="F15370" t="s">
        <v>18116</v>
      </c>
      <c r="G15370">
        <v>0.93963692564599999</v>
      </c>
    </row>
    <row r="15371" spans="1:7" x14ac:dyDescent="0.2">
      <c r="A15371" t="str">
        <f t="shared" ref="A15371:A15380" si="1289">"SRSF7"</f>
        <v>SRSF7</v>
      </c>
      <c r="B15371" t="s">
        <v>161</v>
      </c>
      <c r="C15371">
        <v>38978338</v>
      </c>
      <c r="D15371" t="s">
        <v>3</v>
      </c>
      <c r="E15371">
        <v>22</v>
      </c>
      <c r="F15371" t="s">
        <v>18117</v>
      </c>
      <c r="G15371">
        <v>0.18409386880699999</v>
      </c>
    </row>
    <row r="15372" spans="1:7" x14ac:dyDescent="0.2">
      <c r="A15372" t="str">
        <f t="shared" si="1289"/>
        <v>SRSF7</v>
      </c>
      <c r="B15372" t="s">
        <v>161</v>
      </c>
      <c r="C15372">
        <v>38978674</v>
      </c>
      <c r="D15372" t="s">
        <v>8</v>
      </c>
      <c r="E15372">
        <v>24</v>
      </c>
      <c r="F15372" t="s">
        <v>18118</v>
      </c>
      <c r="G15372">
        <v>8.2581481812700003E-2</v>
      </c>
    </row>
    <row r="15373" spans="1:7" x14ac:dyDescent="0.2">
      <c r="A15373" t="str">
        <f t="shared" si="1289"/>
        <v>SRSF7</v>
      </c>
      <c r="B15373" t="s">
        <v>161</v>
      </c>
      <c r="C15373">
        <v>38978471</v>
      </c>
      <c r="D15373" t="s">
        <v>3</v>
      </c>
      <c r="E15373">
        <v>24</v>
      </c>
      <c r="F15373" t="s">
        <v>18119</v>
      </c>
      <c r="G15373">
        <v>1.2860673309299999</v>
      </c>
    </row>
    <row r="15374" spans="1:7" x14ac:dyDescent="0.2">
      <c r="A15374" t="str">
        <f t="shared" si="1289"/>
        <v>SRSF7</v>
      </c>
      <c r="B15374" t="s">
        <v>161</v>
      </c>
      <c r="C15374">
        <v>38978477</v>
      </c>
      <c r="D15374" t="s">
        <v>3</v>
      </c>
      <c r="E15374">
        <v>23</v>
      </c>
      <c r="F15374" t="s">
        <v>18120</v>
      </c>
      <c r="G15374">
        <v>1.09809291937</v>
      </c>
    </row>
    <row r="15375" spans="1:7" x14ac:dyDescent="0.2">
      <c r="A15375" t="str">
        <f t="shared" si="1289"/>
        <v>SRSF7</v>
      </c>
      <c r="B15375" t="s">
        <v>161</v>
      </c>
      <c r="C15375">
        <v>38978489</v>
      </c>
      <c r="D15375" t="s">
        <v>3</v>
      </c>
      <c r="E15375">
        <v>24</v>
      </c>
      <c r="F15375" t="s">
        <v>18121</v>
      </c>
      <c r="G15375">
        <v>7.2278140352400003E-2</v>
      </c>
    </row>
    <row r="15376" spans="1:7" x14ac:dyDescent="0.2">
      <c r="A15376" t="str">
        <f t="shared" si="1289"/>
        <v>SRSF7</v>
      </c>
      <c r="B15376" t="s">
        <v>161</v>
      </c>
      <c r="C15376">
        <v>38978512</v>
      </c>
      <c r="D15376" t="s">
        <v>3</v>
      </c>
      <c r="E15376">
        <v>23</v>
      </c>
      <c r="F15376" t="s">
        <v>18122</v>
      </c>
      <c r="G15376">
        <v>0.50417102187899998</v>
      </c>
    </row>
    <row r="15377" spans="1:7" x14ac:dyDescent="0.2">
      <c r="A15377" t="str">
        <f t="shared" si="1289"/>
        <v>SRSF7</v>
      </c>
      <c r="B15377" t="s">
        <v>161</v>
      </c>
      <c r="C15377">
        <v>38978578</v>
      </c>
      <c r="D15377" t="s">
        <v>8</v>
      </c>
      <c r="E15377">
        <v>22</v>
      </c>
      <c r="F15377" t="s">
        <v>18123</v>
      </c>
      <c r="G15377">
        <v>8.9751883021600004E-2</v>
      </c>
    </row>
    <row r="15378" spans="1:7" x14ac:dyDescent="0.2">
      <c r="A15378" t="str">
        <f t="shared" si="1289"/>
        <v>SRSF7</v>
      </c>
      <c r="B15378" t="s">
        <v>161</v>
      </c>
      <c r="C15378">
        <v>38978644</v>
      </c>
      <c r="D15378" t="s">
        <v>8</v>
      </c>
      <c r="E15378">
        <v>24</v>
      </c>
      <c r="F15378" t="s">
        <v>18124</v>
      </c>
      <c r="G15378">
        <v>0.12707668206600001</v>
      </c>
    </row>
    <row r="15379" spans="1:7" x14ac:dyDescent="0.2">
      <c r="A15379" t="str">
        <f t="shared" si="1289"/>
        <v>SRSF7</v>
      </c>
      <c r="B15379" t="s">
        <v>161</v>
      </c>
      <c r="C15379">
        <v>38978655</v>
      </c>
      <c r="D15379" t="s">
        <v>8</v>
      </c>
      <c r="E15379">
        <v>24</v>
      </c>
      <c r="F15379" t="s">
        <v>18125</v>
      </c>
      <c r="G15379">
        <v>8.4838960966499996E-2</v>
      </c>
    </row>
    <row r="15380" spans="1:7" x14ac:dyDescent="0.2">
      <c r="A15380" t="str">
        <f t="shared" si="1289"/>
        <v>SRSF7</v>
      </c>
      <c r="B15380" t="s">
        <v>161</v>
      </c>
      <c r="C15380">
        <v>38978369</v>
      </c>
      <c r="D15380" t="s">
        <v>3</v>
      </c>
      <c r="E15380">
        <v>22</v>
      </c>
      <c r="F15380" t="s">
        <v>18126</v>
      </c>
      <c r="G15380">
        <v>0.61583974970300004</v>
      </c>
    </row>
    <row r="15381" spans="1:7" x14ac:dyDescent="0.2">
      <c r="A15381" t="str">
        <f t="shared" ref="A15381:A15400" si="1290">"SSB"</f>
        <v>SSB</v>
      </c>
      <c r="B15381" t="s">
        <v>161</v>
      </c>
      <c r="C15381">
        <v>170655811</v>
      </c>
      <c r="D15381" t="s">
        <v>3</v>
      </c>
      <c r="E15381">
        <v>23</v>
      </c>
      <c r="F15381" t="s">
        <v>18127</v>
      </c>
      <c r="G15381">
        <v>0.49293283851399999</v>
      </c>
    </row>
    <row r="15382" spans="1:7" x14ac:dyDescent="0.2">
      <c r="A15382" t="str">
        <f t="shared" si="1290"/>
        <v>SSB</v>
      </c>
      <c r="B15382" t="s">
        <v>161</v>
      </c>
      <c r="C15382">
        <v>170655738</v>
      </c>
      <c r="D15382" t="s">
        <v>3</v>
      </c>
      <c r="E15382">
        <v>23</v>
      </c>
      <c r="F15382" t="s">
        <v>18128</v>
      </c>
      <c r="G15382">
        <v>0.51863979152499995</v>
      </c>
    </row>
    <row r="15383" spans="1:7" x14ac:dyDescent="0.2">
      <c r="A15383" t="str">
        <f t="shared" si="1290"/>
        <v>SSB</v>
      </c>
      <c r="B15383" t="s">
        <v>161</v>
      </c>
      <c r="C15383">
        <v>170655556</v>
      </c>
      <c r="D15383" t="s">
        <v>3</v>
      </c>
      <c r="E15383">
        <v>24</v>
      </c>
      <c r="F15383" t="s">
        <v>18129</v>
      </c>
      <c r="G15383">
        <v>0.81989617378000001</v>
      </c>
    </row>
    <row r="15384" spans="1:7" x14ac:dyDescent="0.2">
      <c r="A15384" t="str">
        <f t="shared" si="1290"/>
        <v>SSB</v>
      </c>
      <c r="B15384" t="s">
        <v>161</v>
      </c>
      <c r="C15384">
        <v>170655324</v>
      </c>
      <c r="D15384" t="s">
        <v>3</v>
      </c>
      <c r="E15384">
        <v>25</v>
      </c>
      <c r="F15384" t="s">
        <v>18130</v>
      </c>
      <c r="G15384">
        <v>0.109566469104</v>
      </c>
    </row>
    <row r="15385" spans="1:7" x14ac:dyDescent="0.2">
      <c r="A15385" t="str">
        <f t="shared" si="1290"/>
        <v>SSB</v>
      </c>
      <c r="B15385" t="s">
        <v>161</v>
      </c>
      <c r="C15385">
        <v>170655354</v>
      </c>
      <c r="D15385" t="s">
        <v>3</v>
      </c>
      <c r="E15385">
        <v>23</v>
      </c>
      <c r="F15385" t="s">
        <v>18131</v>
      </c>
      <c r="G15385">
        <v>0.47394457261400003</v>
      </c>
    </row>
    <row r="15386" spans="1:7" x14ac:dyDescent="0.2">
      <c r="A15386" t="str">
        <f t="shared" si="1290"/>
        <v>SSB</v>
      </c>
      <c r="B15386" t="s">
        <v>161</v>
      </c>
      <c r="C15386">
        <v>170655349</v>
      </c>
      <c r="D15386" t="s">
        <v>3</v>
      </c>
      <c r="E15386">
        <v>24</v>
      </c>
      <c r="F15386" t="s">
        <v>18132</v>
      </c>
      <c r="G15386">
        <v>1.55002780098E-2</v>
      </c>
    </row>
    <row r="15387" spans="1:7" x14ac:dyDescent="0.2">
      <c r="A15387" t="str">
        <f t="shared" si="1290"/>
        <v>SSB</v>
      </c>
      <c r="B15387" t="s">
        <v>161</v>
      </c>
      <c r="C15387">
        <v>170655817</v>
      </c>
      <c r="D15387" t="s">
        <v>3</v>
      </c>
      <c r="E15387">
        <v>24</v>
      </c>
      <c r="F15387" t="s">
        <v>18133</v>
      </c>
      <c r="G15387">
        <v>0.70624216138600004</v>
      </c>
    </row>
    <row r="15388" spans="1:7" x14ac:dyDescent="0.2">
      <c r="A15388" t="str">
        <f t="shared" si="1290"/>
        <v>SSB</v>
      </c>
      <c r="B15388" t="s">
        <v>161</v>
      </c>
      <c r="C15388">
        <v>170655405</v>
      </c>
      <c r="D15388" t="s">
        <v>3</v>
      </c>
      <c r="E15388">
        <v>24</v>
      </c>
      <c r="F15388" t="s">
        <v>18134</v>
      </c>
      <c r="G15388">
        <v>1.2540044664500001</v>
      </c>
    </row>
    <row r="15389" spans="1:7" x14ac:dyDescent="0.2">
      <c r="A15389" t="str">
        <f t="shared" si="1290"/>
        <v>SSB</v>
      </c>
      <c r="B15389" t="s">
        <v>161</v>
      </c>
      <c r="C15389">
        <v>170655984</v>
      </c>
      <c r="D15389" t="s">
        <v>3</v>
      </c>
      <c r="E15389">
        <v>24</v>
      </c>
      <c r="F15389" t="s">
        <v>18135</v>
      </c>
      <c r="G15389">
        <v>3.7536678092699997E-2</v>
      </c>
    </row>
    <row r="15390" spans="1:7" x14ac:dyDescent="0.2">
      <c r="A15390" t="str">
        <f t="shared" si="1290"/>
        <v>SSB</v>
      </c>
      <c r="B15390" t="s">
        <v>161</v>
      </c>
      <c r="C15390">
        <v>170655983</v>
      </c>
      <c r="D15390" t="s">
        <v>8</v>
      </c>
      <c r="E15390">
        <v>25</v>
      </c>
      <c r="F15390" t="s">
        <v>18136</v>
      </c>
      <c r="G15390">
        <v>5.6254845867599997E-2</v>
      </c>
    </row>
    <row r="15391" spans="1:7" x14ac:dyDescent="0.2">
      <c r="A15391" t="str">
        <f t="shared" si="1290"/>
        <v>SSB</v>
      </c>
      <c r="B15391" t="s">
        <v>161</v>
      </c>
      <c r="C15391">
        <v>170655338</v>
      </c>
      <c r="D15391" t="s">
        <v>8</v>
      </c>
      <c r="E15391">
        <v>23</v>
      </c>
      <c r="F15391" t="s">
        <v>18137</v>
      </c>
      <c r="G15391">
        <v>9.1083614338700006E-2</v>
      </c>
    </row>
    <row r="15392" spans="1:7" x14ac:dyDescent="0.2">
      <c r="A15392" t="str">
        <f t="shared" si="1290"/>
        <v>SSB</v>
      </c>
      <c r="B15392" t="s">
        <v>161</v>
      </c>
      <c r="C15392">
        <v>170655411</v>
      </c>
      <c r="D15392" t="s">
        <v>8</v>
      </c>
      <c r="E15392">
        <v>24</v>
      </c>
      <c r="F15392" t="s">
        <v>18138</v>
      </c>
      <c r="G15392">
        <v>0.16719417813699999</v>
      </c>
    </row>
    <row r="15393" spans="1:7" x14ac:dyDescent="0.2">
      <c r="A15393" t="str">
        <f t="shared" si="1290"/>
        <v>SSB</v>
      </c>
      <c r="B15393" t="s">
        <v>161</v>
      </c>
      <c r="C15393">
        <v>170655470</v>
      </c>
      <c r="D15393" t="s">
        <v>8</v>
      </c>
      <c r="E15393">
        <v>24</v>
      </c>
      <c r="F15393" t="s">
        <v>18139</v>
      </c>
      <c r="G15393">
        <v>0.432152332483</v>
      </c>
    </row>
    <row r="15394" spans="1:7" x14ac:dyDescent="0.2">
      <c r="A15394" t="str">
        <f t="shared" si="1290"/>
        <v>SSB</v>
      </c>
      <c r="B15394" t="s">
        <v>161</v>
      </c>
      <c r="C15394">
        <v>170655525</v>
      </c>
      <c r="D15394" t="s">
        <v>8</v>
      </c>
      <c r="E15394">
        <v>24</v>
      </c>
      <c r="F15394" t="s">
        <v>18140</v>
      </c>
      <c r="G15394">
        <v>0.92609935976500002</v>
      </c>
    </row>
    <row r="15395" spans="1:7" x14ac:dyDescent="0.2">
      <c r="A15395" t="str">
        <f t="shared" si="1290"/>
        <v>SSB</v>
      </c>
      <c r="B15395" t="s">
        <v>161</v>
      </c>
      <c r="C15395">
        <v>170655869</v>
      </c>
      <c r="D15395" t="s">
        <v>8</v>
      </c>
      <c r="E15395">
        <v>25</v>
      </c>
      <c r="F15395" t="s">
        <v>18141</v>
      </c>
      <c r="G15395">
        <v>-0.10381213190999999</v>
      </c>
    </row>
    <row r="15396" spans="1:7" x14ac:dyDescent="0.2">
      <c r="A15396" t="str">
        <f t="shared" si="1290"/>
        <v>SSB</v>
      </c>
      <c r="B15396" t="s">
        <v>161</v>
      </c>
      <c r="C15396">
        <v>170655893</v>
      </c>
      <c r="D15396" t="s">
        <v>8</v>
      </c>
      <c r="E15396">
        <v>25</v>
      </c>
      <c r="F15396" t="s">
        <v>18142</v>
      </c>
      <c r="G15396">
        <v>5.2516163985099999E-2</v>
      </c>
    </row>
    <row r="15397" spans="1:7" x14ac:dyDescent="0.2">
      <c r="A15397" t="str">
        <f t="shared" si="1290"/>
        <v>SSB</v>
      </c>
      <c r="B15397" t="s">
        <v>161</v>
      </c>
      <c r="C15397">
        <v>170655897</v>
      </c>
      <c r="D15397" t="s">
        <v>8</v>
      </c>
      <c r="E15397">
        <v>23</v>
      </c>
      <c r="F15397" t="s">
        <v>18143</v>
      </c>
      <c r="G15397">
        <v>9.5162477447299998E-2</v>
      </c>
    </row>
    <row r="15398" spans="1:7" x14ac:dyDescent="0.2">
      <c r="A15398" t="str">
        <f t="shared" si="1290"/>
        <v>SSB</v>
      </c>
      <c r="B15398" t="s">
        <v>161</v>
      </c>
      <c r="C15398">
        <v>170655973</v>
      </c>
      <c r="D15398" t="s">
        <v>8</v>
      </c>
      <c r="E15398">
        <v>23</v>
      </c>
      <c r="F15398" t="s">
        <v>18144</v>
      </c>
      <c r="G15398">
        <v>-9.1204867137400003E-2</v>
      </c>
    </row>
    <row r="15399" spans="1:7" x14ac:dyDescent="0.2">
      <c r="A15399" t="str">
        <f t="shared" si="1290"/>
        <v>SSB</v>
      </c>
      <c r="B15399" t="s">
        <v>161</v>
      </c>
      <c r="C15399">
        <v>170655317</v>
      </c>
      <c r="D15399" t="s">
        <v>8</v>
      </c>
      <c r="E15399">
        <v>24</v>
      </c>
      <c r="F15399" t="s">
        <v>18145</v>
      </c>
      <c r="G15399">
        <v>0.10514542001799999</v>
      </c>
    </row>
    <row r="15400" spans="1:7" x14ac:dyDescent="0.2">
      <c r="A15400" t="str">
        <f t="shared" si="1290"/>
        <v>SSB</v>
      </c>
      <c r="B15400" t="s">
        <v>161</v>
      </c>
      <c r="C15400">
        <v>170655905</v>
      </c>
      <c r="D15400" t="s">
        <v>8</v>
      </c>
      <c r="E15400">
        <v>24</v>
      </c>
      <c r="F15400" t="s">
        <v>18146</v>
      </c>
      <c r="G15400">
        <v>5.4386931758600002E-2</v>
      </c>
    </row>
    <row r="15401" spans="1:7" x14ac:dyDescent="0.2">
      <c r="A15401" t="str">
        <f t="shared" ref="A15401:A15409" si="1291">"SSBP1"</f>
        <v>SSBP1</v>
      </c>
      <c r="B15401" t="s">
        <v>2</v>
      </c>
      <c r="C15401">
        <v>141438289</v>
      </c>
      <c r="D15401" t="s">
        <v>8</v>
      </c>
      <c r="E15401">
        <v>23</v>
      </c>
      <c r="F15401" t="s">
        <v>18147</v>
      </c>
      <c r="G15401">
        <v>0.20657496516599999</v>
      </c>
    </row>
    <row r="15402" spans="1:7" x14ac:dyDescent="0.2">
      <c r="A15402" t="str">
        <f t="shared" si="1291"/>
        <v>SSBP1</v>
      </c>
      <c r="B15402" t="s">
        <v>2</v>
      </c>
      <c r="C15402">
        <v>141438153</v>
      </c>
      <c r="D15402" t="s">
        <v>3</v>
      </c>
      <c r="E15402">
        <v>23</v>
      </c>
      <c r="F15402" t="s">
        <v>18148</v>
      </c>
      <c r="G15402">
        <v>0.21963084344799999</v>
      </c>
    </row>
    <row r="15403" spans="1:7" x14ac:dyDescent="0.2">
      <c r="A15403" t="str">
        <f t="shared" si="1291"/>
        <v>SSBP1</v>
      </c>
      <c r="B15403" t="s">
        <v>2</v>
      </c>
      <c r="C15403">
        <v>141438276</v>
      </c>
      <c r="D15403" t="s">
        <v>3</v>
      </c>
      <c r="E15403">
        <v>24</v>
      </c>
      <c r="F15403" t="s">
        <v>18149</v>
      </c>
      <c r="G15403">
        <v>0.23228699898999999</v>
      </c>
    </row>
    <row r="15404" spans="1:7" x14ac:dyDescent="0.2">
      <c r="A15404" t="str">
        <f t="shared" si="1291"/>
        <v>SSBP1</v>
      </c>
      <c r="B15404" t="s">
        <v>2</v>
      </c>
      <c r="C15404">
        <v>141438339</v>
      </c>
      <c r="D15404" t="s">
        <v>3</v>
      </c>
      <c r="E15404">
        <v>24</v>
      </c>
      <c r="F15404" t="s">
        <v>18150</v>
      </c>
      <c r="G15404">
        <v>0.27605036629800001</v>
      </c>
    </row>
    <row r="15405" spans="1:7" x14ac:dyDescent="0.2">
      <c r="A15405" t="str">
        <f t="shared" si="1291"/>
        <v>SSBP1</v>
      </c>
      <c r="B15405" t="s">
        <v>2</v>
      </c>
      <c r="C15405">
        <v>141438384</v>
      </c>
      <c r="D15405" t="s">
        <v>3</v>
      </c>
      <c r="E15405">
        <v>24</v>
      </c>
      <c r="F15405" t="s">
        <v>18151</v>
      </c>
      <c r="G15405">
        <v>0.82496472206399996</v>
      </c>
    </row>
    <row r="15406" spans="1:7" x14ac:dyDescent="0.2">
      <c r="A15406" t="str">
        <f t="shared" si="1291"/>
        <v>SSBP1</v>
      </c>
      <c r="B15406" t="s">
        <v>2</v>
      </c>
      <c r="C15406">
        <v>141438187</v>
      </c>
      <c r="D15406" t="s">
        <v>8</v>
      </c>
      <c r="E15406">
        <v>24</v>
      </c>
      <c r="F15406" t="s">
        <v>18152</v>
      </c>
      <c r="G15406">
        <v>-5.6620767571E-2</v>
      </c>
    </row>
    <row r="15407" spans="1:7" x14ac:dyDescent="0.2">
      <c r="A15407" t="str">
        <f t="shared" si="1291"/>
        <v>SSBP1</v>
      </c>
      <c r="B15407" t="s">
        <v>2</v>
      </c>
      <c r="C15407">
        <v>141438210</v>
      </c>
      <c r="D15407" t="s">
        <v>8</v>
      </c>
      <c r="E15407">
        <v>23</v>
      </c>
      <c r="F15407" t="s">
        <v>18153</v>
      </c>
      <c r="G15407">
        <v>1.41365486398</v>
      </c>
    </row>
    <row r="15408" spans="1:7" x14ac:dyDescent="0.2">
      <c r="A15408" t="str">
        <f t="shared" si="1291"/>
        <v>SSBP1</v>
      </c>
      <c r="B15408" t="s">
        <v>2</v>
      </c>
      <c r="C15408">
        <v>141438307</v>
      </c>
      <c r="D15408" t="s">
        <v>8</v>
      </c>
      <c r="E15408">
        <v>24</v>
      </c>
      <c r="F15408" t="s">
        <v>18154</v>
      </c>
      <c r="G15408">
        <v>0.25930755613000001</v>
      </c>
    </row>
    <row r="15409" spans="1:7" x14ac:dyDescent="0.2">
      <c r="A15409" t="str">
        <f t="shared" si="1291"/>
        <v>SSBP1</v>
      </c>
      <c r="B15409" t="s">
        <v>2</v>
      </c>
      <c r="C15409">
        <v>141438399</v>
      </c>
      <c r="D15409" t="s">
        <v>8</v>
      </c>
      <c r="E15409">
        <v>23</v>
      </c>
      <c r="F15409" t="s">
        <v>18155</v>
      </c>
      <c r="G15409">
        <v>0.761380413955</v>
      </c>
    </row>
    <row r="15410" spans="1:7" x14ac:dyDescent="0.2">
      <c r="A15410" t="str">
        <f t="shared" ref="A15410:A15419" si="1292">"SSRP1"</f>
        <v>SSRP1</v>
      </c>
      <c r="B15410" t="s">
        <v>291</v>
      </c>
      <c r="C15410">
        <v>57103175</v>
      </c>
      <c r="D15410" t="s">
        <v>3</v>
      </c>
      <c r="E15410">
        <v>24</v>
      </c>
      <c r="F15410" t="s">
        <v>18156</v>
      </c>
      <c r="G15410">
        <v>0.31740062825699999</v>
      </c>
    </row>
    <row r="15411" spans="1:7" x14ac:dyDescent="0.2">
      <c r="A15411" t="str">
        <f t="shared" si="1292"/>
        <v>SSRP1</v>
      </c>
      <c r="B15411" t="s">
        <v>291</v>
      </c>
      <c r="C15411">
        <v>57103081</v>
      </c>
      <c r="D15411" t="s">
        <v>3</v>
      </c>
      <c r="E15411">
        <v>24</v>
      </c>
      <c r="F15411" t="s">
        <v>18157</v>
      </c>
      <c r="G15411">
        <v>-4.1624878253900002E-2</v>
      </c>
    </row>
    <row r="15412" spans="1:7" x14ac:dyDescent="0.2">
      <c r="A15412" t="str">
        <f t="shared" si="1292"/>
        <v>SSRP1</v>
      </c>
      <c r="B15412" t="s">
        <v>291</v>
      </c>
      <c r="C15412">
        <v>57103335</v>
      </c>
      <c r="D15412" t="s">
        <v>3</v>
      </c>
      <c r="E15412">
        <v>22</v>
      </c>
      <c r="F15412" t="s">
        <v>18158</v>
      </c>
      <c r="G15412">
        <v>2.0303822633899999</v>
      </c>
    </row>
    <row r="15413" spans="1:7" x14ac:dyDescent="0.2">
      <c r="A15413" t="str">
        <f t="shared" si="1292"/>
        <v>SSRP1</v>
      </c>
      <c r="B15413" t="s">
        <v>291</v>
      </c>
      <c r="C15413">
        <v>57103156</v>
      </c>
      <c r="D15413" t="s">
        <v>8</v>
      </c>
      <c r="E15413">
        <v>24</v>
      </c>
      <c r="F15413" t="s">
        <v>18159</v>
      </c>
      <c r="G15413">
        <v>0.415248133224</v>
      </c>
    </row>
    <row r="15414" spans="1:7" x14ac:dyDescent="0.2">
      <c r="A15414" t="str">
        <f t="shared" si="1292"/>
        <v>SSRP1</v>
      </c>
      <c r="B15414" t="s">
        <v>291</v>
      </c>
      <c r="C15414">
        <v>57103162</v>
      </c>
      <c r="D15414" t="s">
        <v>8</v>
      </c>
      <c r="E15414">
        <v>24</v>
      </c>
      <c r="F15414" t="s">
        <v>18160</v>
      </c>
      <c r="G15414">
        <v>0.22924849815100001</v>
      </c>
    </row>
    <row r="15415" spans="1:7" x14ac:dyDescent="0.2">
      <c r="A15415" t="str">
        <f t="shared" si="1292"/>
        <v>SSRP1</v>
      </c>
      <c r="B15415" t="s">
        <v>291</v>
      </c>
      <c r="C15415">
        <v>57103269</v>
      </c>
      <c r="D15415" t="s">
        <v>8</v>
      </c>
      <c r="E15415">
        <v>24</v>
      </c>
      <c r="F15415" t="s">
        <v>18161</v>
      </c>
      <c r="G15415">
        <v>0.35368602218599998</v>
      </c>
    </row>
    <row r="15416" spans="1:7" x14ac:dyDescent="0.2">
      <c r="A15416" t="str">
        <f t="shared" si="1292"/>
        <v>SSRP1</v>
      </c>
      <c r="B15416" t="s">
        <v>291</v>
      </c>
      <c r="C15416">
        <v>57103322</v>
      </c>
      <c r="D15416" t="s">
        <v>8</v>
      </c>
      <c r="E15416">
        <v>23</v>
      </c>
      <c r="F15416" t="s">
        <v>18162</v>
      </c>
      <c r="G15416">
        <v>0.34699693349299998</v>
      </c>
    </row>
    <row r="15417" spans="1:7" x14ac:dyDescent="0.2">
      <c r="A15417" t="str">
        <f t="shared" si="1292"/>
        <v>SSRP1</v>
      </c>
      <c r="B15417" t="s">
        <v>291</v>
      </c>
      <c r="C15417">
        <v>57103087</v>
      </c>
      <c r="D15417" t="s">
        <v>3</v>
      </c>
      <c r="E15417">
        <v>24</v>
      </c>
      <c r="F15417" t="s">
        <v>18163</v>
      </c>
      <c r="G15417">
        <v>0.55436960338300001</v>
      </c>
    </row>
    <row r="15418" spans="1:7" x14ac:dyDescent="0.2">
      <c r="A15418" t="str">
        <f t="shared" si="1292"/>
        <v>SSRP1</v>
      </c>
      <c r="B15418" t="s">
        <v>291</v>
      </c>
      <c r="C15418">
        <v>57103323</v>
      </c>
      <c r="D15418" t="s">
        <v>3</v>
      </c>
      <c r="E15418">
        <v>23</v>
      </c>
      <c r="F15418" t="s">
        <v>18164</v>
      </c>
      <c r="G15418">
        <v>0.10935924766000001</v>
      </c>
    </row>
    <row r="15419" spans="1:7" x14ac:dyDescent="0.2">
      <c r="A15419" t="str">
        <f t="shared" si="1292"/>
        <v>SSRP1</v>
      </c>
      <c r="B15419" t="s">
        <v>291</v>
      </c>
      <c r="C15419">
        <v>57103054</v>
      </c>
      <c r="D15419" t="s">
        <v>3</v>
      </c>
      <c r="E15419">
        <v>24</v>
      </c>
      <c r="F15419" t="s">
        <v>18165</v>
      </c>
      <c r="G15419">
        <v>0.27460176309399997</v>
      </c>
    </row>
    <row r="15420" spans="1:7" x14ac:dyDescent="0.2">
      <c r="A15420" t="str">
        <f t="shared" ref="A15420:A15429" si="1293">"SSU72"</f>
        <v>SSU72</v>
      </c>
      <c r="B15420" t="s">
        <v>35</v>
      </c>
      <c r="C15420">
        <v>1509976</v>
      </c>
      <c r="D15420" t="s">
        <v>3</v>
      </c>
      <c r="E15420">
        <v>24</v>
      </c>
      <c r="F15420" t="s">
        <v>18166</v>
      </c>
      <c r="G15420">
        <v>2.5520762232499998</v>
      </c>
    </row>
    <row r="15421" spans="1:7" x14ac:dyDescent="0.2">
      <c r="A15421" t="str">
        <f t="shared" si="1293"/>
        <v>SSU72</v>
      </c>
      <c r="B15421" t="s">
        <v>35</v>
      </c>
      <c r="C15421">
        <v>1509954</v>
      </c>
      <c r="D15421" t="s">
        <v>3</v>
      </c>
      <c r="E15421">
        <v>24</v>
      </c>
      <c r="F15421" t="s">
        <v>18167</v>
      </c>
      <c r="G15421">
        <v>0.174901650346</v>
      </c>
    </row>
    <row r="15422" spans="1:7" x14ac:dyDescent="0.2">
      <c r="A15422" t="str">
        <f t="shared" si="1293"/>
        <v>SSU72</v>
      </c>
      <c r="B15422" t="s">
        <v>35</v>
      </c>
      <c r="C15422">
        <v>1510254</v>
      </c>
      <c r="D15422" t="s">
        <v>8</v>
      </c>
      <c r="E15422">
        <v>21</v>
      </c>
      <c r="F15422" t="s">
        <v>18168</v>
      </c>
      <c r="G15422">
        <v>0.141883739176</v>
      </c>
    </row>
    <row r="15423" spans="1:7" x14ac:dyDescent="0.2">
      <c r="A15423" t="str">
        <f t="shared" si="1293"/>
        <v>SSU72</v>
      </c>
      <c r="B15423" t="s">
        <v>35</v>
      </c>
      <c r="C15423">
        <v>1510231</v>
      </c>
      <c r="D15423" t="s">
        <v>8</v>
      </c>
      <c r="E15423">
        <v>23</v>
      </c>
      <c r="F15423" t="s">
        <v>18169</v>
      </c>
      <c r="G15423">
        <v>0.27302212640200002</v>
      </c>
    </row>
    <row r="15424" spans="1:7" x14ac:dyDescent="0.2">
      <c r="A15424" t="str">
        <f t="shared" si="1293"/>
        <v>SSU72</v>
      </c>
      <c r="B15424" t="s">
        <v>35</v>
      </c>
      <c r="C15424">
        <v>1510083</v>
      </c>
      <c r="D15424" t="s">
        <v>8</v>
      </c>
      <c r="E15424">
        <v>22</v>
      </c>
      <c r="F15424" t="s">
        <v>18170</v>
      </c>
      <c r="G15424">
        <v>0.113569663638</v>
      </c>
    </row>
    <row r="15425" spans="1:7" x14ac:dyDescent="0.2">
      <c r="A15425" t="str">
        <f t="shared" si="1293"/>
        <v>SSU72</v>
      </c>
      <c r="B15425" t="s">
        <v>35</v>
      </c>
      <c r="C15425">
        <v>1510051</v>
      </c>
      <c r="D15425" t="s">
        <v>8</v>
      </c>
      <c r="E15425">
        <v>24</v>
      </c>
      <c r="F15425" t="s">
        <v>18171</v>
      </c>
      <c r="G15425">
        <v>0.13303621759000001</v>
      </c>
    </row>
    <row r="15426" spans="1:7" x14ac:dyDescent="0.2">
      <c r="A15426" t="str">
        <f t="shared" si="1293"/>
        <v>SSU72</v>
      </c>
      <c r="B15426" t="s">
        <v>35</v>
      </c>
      <c r="C15426">
        <v>1510274</v>
      </c>
      <c r="D15426" t="s">
        <v>3</v>
      </c>
      <c r="E15426">
        <v>24</v>
      </c>
      <c r="F15426" t="s">
        <v>18172</v>
      </c>
      <c r="G15426">
        <v>2.5399783095799999E-2</v>
      </c>
    </row>
    <row r="15427" spans="1:7" x14ac:dyDescent="0.2">
      <c r="A15427" t="str">
        <f t="shared" si="1293"/>
        <v>SSU72</v>
      </c>
      <c r="B15427" t="s">
        <v>35</v>
      </c>
      <c r="C15427">
        <v>1510189</v>
      </c>
      <c r="D15427" t="s">
        <v>3</v>
      </c>
      <c r="E15427">
        <v>24</v>
      </c>
      <c r="F15427" t="s">
        <v>18173</v>
      </c>
      <c r="G15427">
        <v>8.2579995783400001E-2</v>
      </c>
    </row>
    <row r="15428" spans="1:7" x14ac:dyDescent="0.2">
      <c r="A15428" t="str">
        <f t="shared" si="1293"/>
        <v>SSU72</v>
      </c>
      <c r="B15428" t="s">
        <v>35</v>
      </c>
      <c r="C15428">
        <v>1510137</v>
      </c>
      <c r="D15428" t="s">
        <v>3</v>
      </c>
      <c r="E15428">
        <v>23</v>
      </c>
      <c r="F15428" t="s">
        <v>18174</v>
      </c>
      <c r="G15428">
        <v>0.17277489114799999</v>
      </c>
    </row>
    <row r="15429" spans="1:7" x14ac:dyDescent="0.2">
      <c r="A15429" t="str">
        <f t="shared" si="1293"/>
        <v>SSU72</v>
      </c>
      <c r="B15429" t="s">
        <v>35</v>
      </c>
      <c r="C15429">
        <v>1509996</v>
      </c>
      <c r="D15429" t="s">
        <v>3</v>
      </c>
      <c r="E15429">
        <v>24</v>
      </c>
      <c r="F15429" t="s">
        <v>18175</v>
      </c>
      <c r="G15429">
        <v>8.2501413725600006E-2</v>
      </c>
    </row>
    <row r="15430" spans="1:7" x14ac:dyDescent="0.2">
      <c r="A15430" t="str">
        <f t="shared" ref="A15430:A15449" si="1294">"ST3GAL2"</f>
        <v>ST3GAL2</v>
      </c>
      <c r="B15430" t="s">
        <v>273</v>
      </c>
      <c r="C15430">
        <v>70472744</v>
      </c>
      <c r="D15430" t="s">
        <v>8</v>
      </c>
      <c r="E15430">
        <v>24</v>
      </c>
      <c r="F15430" t="s">
        <v>18176</v>
      </c>
      <c r="G15430">
        <v>0.64872354163699997</v>
      </c>
    </row>
    <row r="15431" spans="1:7" x14ac:dyDescent="0.2">
      <c r="A15431" t="str">
        <f t="shared" si="1294"/>
        <v>ST3GAL2</v>
      </c>
      <c r="B15431" t="s">
        <v>273</v>
      </c>
      <c r="C15431">
        <v>70472794</v>
      </c>
      <c r="D15431" t="s">
        <v>8</v>
      </c>
      <c r="E15431">
        <v>24</v>
      </c>
      <c r="F15431" t="s">
        <v>18177</v>
      </c>
      <c r="G15431">
        <v>0.75424633220100001</v>
      </c>
    </row>
    <row r="15432" spans="1:7" x14ac:dyDescent="0.2">
      <c r="A15432" t="str">
        <f t="shared" si="1294"/>
        <v>ST3GAL2</v>
      </c>
      <c r="B15432" t="s">
        <v>273</v>
      </c>
      <c r="C15432">
        <v>70472754</v>
      </c>
      <c r="D15432" t="s">
        <v>8</v>
      </c>
      <c r="E15432">
        <v>23</v>
      </c>
      <c r="F15432" t="s">
        <v>18178</v>
      </c>
      <c r="G15432">
        <v>0.11280986170600001</v>
      </c>
    </row>
    <row r="15433" spans="1:7" x14ac:dyDescent="0.2">
      <c r="A15433" t="str">
        <f t="shared" si="1294"/>
        <v>ST3GAL2</v>
      </c>
      <c r="B15433" t="s">
        <v>273</v>
      </c>
      <c r="C15433">
        <v>70472748</v>
      </c>
      <c r="D15433" t="s">
        <v>8</v>
      </c>
      <c r="E15433">
        <v>23</v>
      </c>
      <c r="F15433" t="s">
        <v>18179</v>
      </c>
      <c r="G15433">
        <v>0.83022432044299999</v>
      </c>
    </row>
    <row r="15434" spans="1:7" x14ac:dyDescent="0.2">
      <c r="A15434" t="str">
        <f t="shared" si="1294"/>
        <v>ST3GAL2</v>
      </c>
      <c r="B15434" t="s">
        <v>273</v>
      </c>
      <c r="C15434">
        <v>70434339</v>
      </c>
      <c r="D15434" t="s">
        <v>3</v>
      </c>
      <c r="E15434">
        <v>24</v>
      </c>
      <c r="F15434" t="s">
        <v>18180</v>
      </c>
      <c r="G15434">
        <v>-0.141169004322</v>
      </c>
    </row>
    <row r="15435" spans="1:7" x14ac:dyDescent="0.2">
      <c r="A15435" t="str">
        <f t="shared" si="1294"/>
        <v>ST3GAL2</v>
      </c>
      <c r="B15435" t="s">
        <v>273</v>
      </c>
      <c r="C15435">
        <v>70434549</v>
      </c>
      <c r="D15435" t="s">
        <v>8</v>
      </c>
      <c r="E15435">
        <v>23</v>
      </c>
      <c r="F15435" t="s">
        <v>18181</v>
      </c>
      <c r="G15435">
        <v>-8.3875485495399998E-2</v>
      </c>
    </row>
    <row r="15436" spans="1:7" x14ac:dyDescent="0.2">
      <c r="A15436" t="str">
        <f t="shared" si="1294"/>
        <v>ST3GAL2</v>
      </c>
      <c r="B15436" t="s">
        <v>273</v>
      </c>
      <c r="C15436">
        <v>70434326</v>
      </c>
      <c r="D15436" t="s">
        <v>3</v>
      </c>
      <c r="E15436">
        <v>24</v>
      </c>
      <c r="F15436" t="s">
        <v>18182</v>
      </c>
      <c r="G15436">
        <v>0.12644804840500001</v>
      </c>
    </row>
    <row r="15437" spans="1:7" x14ac:dyDescent="0.2">
      <c r="A15437" t="str">
        <f t="shared" si="1294"/>
        <v>ST3GAL2</v>
      </c>
      <c r="B15437" t="s">
        <v>273</v>
      </c>
      <c r="C15437">
        <v>70434368</v>
      </c>
      <c r="D15437" t="s">
        <v>8</v>
      </c>
      <c r="E15437">
        <v>24</v>
      </c>
      <c r="F15437" t="s">
        <v>18183</v>
      </c>
      <c r="G15437">
        <v>7.1233388283300003E-2</v>
      </c>
    </row>
    <row r="15438" spans="1:7" x14ac:dyDescent="0.2">
      <c r="A15438" t="str">
        <f t="shared" si="1294"/>
        <v>ST3GAL2</v>
      </c>
      <c r="B15438" t="s">
        <v>273</v>
      </c>
      <c r="C15438">
        <v>70434303</v>
      </c>
      <c r="D15438" t="s">
        <v>8</v>
      </c>
      <c r="E15438">
        <v>24</v>
      </c>
      <c r="F15438" t="s">
        <v>18184</v>
      </c>
      <c r="G15438">
        <v>0.16484565333199999</v>
      </c>
    </row>
    <row r="15439" spans="1:7" x14ac:dyDescent="0.2">
      <c r="A15439" t="str">
        <f t="shared" si="1294"/>
        <v>ST3GAL2</v>
      </c>
      <c r="B15439" t="s">
        <v>273</v>
      </c>
      <c r="C15439">
        <v>70434287</v>
      </c>
      <c r="D15439" t="s">
        <v>8</v>
      </c>
      <c r="E15439">
        <v>23</v>
      </c>
      <c r="F15439" t="s">
        <v>18185</v>
      </c>
      <c r="G15439">
        <v>0.14905719370199999</v>
      </c>
    </row>
    <row r="15440" spans="1:7" x14ac:dyDescent="0.2">
      <c r="A15440" t="str">
        <f t="shared" si="1294"/>
        <v>ST3GAL2</v>
      </c>
      <c r="B15440" t="s">
        <v>273</v>
      </c>
      <c r="C15440">
        <v>70472991</v>
      </c>
      <c r="D15440" t="s">
        <v>3</v>
      </c>
      <c r="E15440">
        <v>23</v>
      </c>
      <c r="F15440" t="s">
        <v>18186</v>
      </c>
      <c r="G15440">
        <v>0.14316549608599999</v>
      </c>
    </row>
    <row r="15441" spans="1:7" x14ac:dyDescent="0.2">
      <c r="A15441" t="str">
        <f t="shared" si="1294"/>
        <v>ST3GAL2</v>
      </c>
      <c r="B15441" t="s">
        <v>273</v>
      </c>
      <c r="C15441">
        <v>70472948</v>
      </c>
      <c r="D15441" t="s">
        <v>3</v>
      </c>
      <c r="E15441">
        <v>21</v>
      </c>
      <c r="F15441" t="s">
        <v>18187</v>
      </c>
      <c r="G15441">
        <v>1.4155293473599999</v>
      </c>
    </row>
    <row r="15442" spans="1:7" x14ac:dyDescent="0.2">
      <c r="A15442" t="str">
        <f t="shared" si="1294"/>
        <v>ST3GAL2</v>
      </c>
      <c r="B15442" t="s">
        <v>273</v>
      </c>
      <c r="C15442">
        <v>70434467</v>
      </c>
      <c r="D15442" t="s">
        <v>8</v>
      </c>
      <c r="E15442">
        <v>25</v>
      </c>
      <c r="F15442" t="s">
        <v>18188</v>
      </c>
      <c r="G15442">
        <v>0.564769865358</v>
      </c>
    </row>
    <row r="15443" spans="1:7" x14ac:dyDescent="0.2">
      <c r="A15443" t="str">
        <f t="shared" si="1294"/>
        <v>ST3GAL2</v>
      </c>
      <c r="B15443" t="s">
        <v>273</v>
      </c>
      <c r="C15443">
        <v>70434390</v>
      </c>
      <c r="D15443" t="s">
        <v>3</v>
      </c>
      <c r="E15443">
        <v>24</v>
      </c>
      <c r="F15443" t="s">
        <v>18189</v>
      </c>
      <c r="G15443">
        <v>-0.113742131941</v>
      </c>
    </row>
    <row r="15444" spans="1:7" x14ac:dyDescent="0.2">
      <c r="A15444" t="str">
        <f t="shared" si="1294"/>
        <v>ST3GAL2</v>
      </c>
      <c r="B15444" t="s">
        <v>273</v>
      </c>
      <c r="C15444">
        <v>70434492</v>
      </c>
      <c r="D15444" t="s">
        <v>3</v>
      </c>
      <c r="E15444">
        <v>24</v>
      </c>
      <c r="F15444" t="s">
        <v>18190</v>
      </c>
      <c r="G15444">
        <v>0.35119688948200001</v>
      </c>
    </row>
    <row r="15445" spans="1:7" x14ac:dyDescent="0.2">
      <c r="A15445" t="str">
        <f t="shared" si="1294"/>
        <v>ST3GAL2</v>
      </c>
      <c r="B15445" t="s">
        <v>273</v>
      </c>
      <c r="C15445">
        <v>70434497</v>
      </c>
      <c r="D15445" t="s">
        <v>3</v>
      </c>
      <c r="E15445">
        <v>23</v>
      </c>
      <c r="F15445" t="s">
        <v>18191</v>
      </c>
      <c r="G15445">
        <v>7.8694236369600004E-2</v>
      </c>
    </row>
    <row r="15446" spans="1:7" x14ac:dyDescent="0.2">
      <c r="A15446" t="str">
        <f t="shared" si="1294"/>
        <v>ST3GAL2</v>
      </c>
      <c r="B15446" t="s">
        <v>273</v>
      </c>
      <c r="C15446">
        <v>70472712</v>
      </c>
      <c r="D15446" t="s">
        <v>3</v>
      </c>
      <c r="E15446">
        <v>24</v>
      </c>
      <c r="F15446" t="s">
        <v>18192</v>
      </c>
      <c r="G15446">
        <v>4.6756493104100003E-3</v>
      </c>
    </row>
    <row r="15447" spans="1:7" x14ac:dyDescent="0.2">
      <c r="A15447" t="str">
        <f t="shared" si="1294"/>
        <v>ST3GAL2</v>
      </c>
      <c r="B15447" t="s">
        <v>273</v>
      </c>
      <c r="C15447">
        <v>70472839</v>
      </c>
      <c r="D15447" t="s">
        <v>3</v>
      </c>
      <c r="E15447">
        <v>24</v>
      </c>
      <c r="F15447" t="s">
        <v>18193</v>
      </c>
      <c r="G15447">
        <v>0.29496196676199998</v>
      </c>
    </row>
    <row r="15448" spans="1:7" x14ac:dyDescent="0.2">
      <c r="A15448" t="str">
        <f t="shared" si="1294"/>
        <v>ST3GAL2</v>
      </c>
      <c r="B15448" t="s">
        <v>273</v>
      </c>
      <c r="C15448">
        <v>70472862</v>
      </c>
      <c r="D15448" t="s">
        <v>3</v>
      </c>
      <c r="E15448">
        <v>24</v>
      </c>
      <c r="F15448" t="s">
        <v>18194</v>
      </c>
      <c r="G15448">
        <v>5.7034086745800003E-2</v>
      </c>
    </row>
    <row r="15449" spans="1:7" x14ac:dyDescent="0.2">
      <c r="A15449" t="str">
        <f t="shared" si="1294"/>
        <v>ST3GAL2</v>
      </c>
      <c r="B15449" t="s">
        <v>273</v>
      </c>
      <c r="C15449">
        <v>70472908</v>
      </c>
      <c r="D15449" t="s">
        <v>3</v>
      </c>
      <c r="E15449">
        <v>24</v>
      </c>
      <c r="F15449" t="s">
        <v>18195</v>
      </c>
      <c r="G15449">
        <v>0.41900822825299999</v>
      </c>
    </row>
    <row r="15450" spans="1:7" x14ac:dyDescent="0.2">
      <c r="A15450" t="str">
        <f t="shared" ref="A15450:A15459" si="1295">"ST3GAL5"</f>
        <v>ST3GAL5</v>
      </c>
      <c r="B15450" t="s">
        <v>161</v>
      </c>
      <c r="C15450">
        <v>86116184</v>
      </c>
      <c r="D15450" t="s">
        <v>8</v>
      </c>
      <c r="E15450">
        <v>23</v>
      </c>
      <c r="F15450" t="s">
        <v>18196</v>
      </c>
      <c r="G15450">
        <v>-4.3329023090699997E-2</v>
      </c>
    </row>
    <row r="15451" spans="1:7" x14ac:dyDescent="0.2">
      <c r="A15451" t="str">
        <f t="shared" si="1295"/>
        <v>ST3GAL5</v>
      </c>
      <c r="B15451" t="s">
        <v>161</v>
      </c>
      <c r="C15451">
        <v>86115913</v>
      </c>
      <c r="D15451" t="s">
        <v>3</v>
      </c>
      <c r="E15451">
        <v>24</v>
      </c>
      <c r="F15451" t="s">
        <v>18197</v>
      </c>
      <c r="G15451">
        <v>2.1878695828099998E-2</v>
      </c>
    </row>
    <row r="15452" spans="1:7" x14ac:dyDescent="0.2">
      <c r="A15452" t="str">
        <f t="shared" si="1295"/>
        <v>ST3GAL5</v>
      </c>
      <c r="B15452" t="s">
        <v>161</v>
      </c>
      <c r="C15452">
        <v>86116037</v>
      </c>
      <c r="D15452" t="s">
        <v>8</v>
      </c>
      <c r="E15452">
        <v>24</v>
      </c>
      <c r="F15452" t="s">
        <v>18198</v>
      </c>
      <c r="G15452">
        <v>0.119660859515</v>
      </c>
    </row>
    <row r="15453" spans="1:7" x14ac:dyDescent="0.2">
      <c r="A15453" t="str">
        <f t="shared" si="1295"/>
        <v>ST3GAL5</v>
      </c>
      <c r="B15453" t="s">
        <v>161</v>
      </c>
      <c r="C15453">
        <v>86115954</v>
      </c>
      <c r="D15453" t="s">
        <v>8</v>
      </c>
      <c r="E15453">
        <v>24</v>
      </c>
      <c r="F15453" t="s">
        <v>18199</v>
      </c>
      <c r="G15453">
        <v>0.84851855654700004</v>
      </c>
    </row>
    <row r="15454" spans="1:7" x14ac:dyDescent="0.2">
      <c r="A15454" t="str">
        <f t="shared" si="1295"/>
        <v>ST3GAL5</v>
      </c>
      <c r="B15454" t="s">
        <v>161</v>
      </c>
      <c r="C15454">
        <v>86115930</v>
      </c>
      <c r="D15454" t="s">
        <v>8</v>
      </c>
      <c r="E15454">
        <v>24</v>
      </c>
      <c r="F15454" t="s">
        <v>18200</v>
      </c>
      <c r="G15454">
        <v>0.94039644929599997</v>
      </c>
    </row>
    <row r="15455" spans="1:7" x14ac:dyDescent="0.2">
      <c r="A15455" t="str">
        <f t="shared" si="1295"/>
        <v>ST3GAL5</v>
      </c>
      <c r="B15455" t="s">
        <v>161</v>
      </c>
      <c r="C15455">
        <v>86116129</v>
      </c>
      <c r="D15455" t="s">
        <v>3</v>
      </c>
      <c r="E15455">
        <v>23</v>
      </c>
      <c r="F15455" t="s">
        <v>18201</v>
      </c>
      <c r="G15455">
        <v>0.64309811919000004</v>
      </c>
    </row>
    <row r="15456" spans="1:7" x14ac:dyDescent="0.2">
      <c r="A15456" t="str">
        <f t="shared" si="1295"/>
        <v>ST3GAL5</v>
      </c>
      <c r="B15456" t="s">
        <v>161</v>
      </c>
      <c r="C15456">
        <v>86116059</v>
      </c>
      <c r="D15456" t="s">
        <v>3</v>
      </c>
      <c r="E15456">
        <v>24</v>
      </c>
      <c r="F15456" t="s">
        <v>18202</v>
      </c>
      <c r="G15456">
        <v>8.3191311790400003E-3</v>
      </c>
    </row>
    <row r="15457" spans="1:7" x14ac:dyDescent="0.2">
      <c r="A15457" t="str">
        <f t="shared" si="1295"/>
        <v>ST3GAL5</v>
      </c>
      <c r="B15457" t="s">
        <v>161</v>
      </c>
      <c r="C15457">
        <v>86116051</v>
      </c>
      <c r="D15457" t="s">
        <v>3</v>
      </c>
      <c r="E15457">
        <v>23</v>
      </c>
      <c r="F15457" t="s">
        <v>18203</v>
      </c>
      <c r="G15457">
        <v>2.8279726336999999E-2</v>
      </c>
    </row>
    <row r="15458" spans="1:7" x14ac:dyDescent="0.2">
      <c r="A15458" t="str">
        <f t="shared" si="1295"/>
        <v>ST3GAL5</v>
      </c>
      <c r="B15458" t="s">
        <v>161</v>
      </c>
      <c r="C15458">
        <v>86115863</v>
      </c>
      <c r="D15458" t="s">
        <v>3</v>
      </c>
      <c r="E15458">
        <v>24</v>
      </c>
      <c r="F15458" t="s">
        <v>18204</v>
      </c>
      <c r="G15458">
        <v>0.70548120964700001</v>
      </c>
    </row>
    <row r="15459" spans="1:7" x14ac:dyDescent="0.2">
      <c r="A15459" t="str">
        <f t="shared" si="1295"/>
        <v>ST3GAL5</v>
      </c>
      <c r="B15459" t="s">
        <v>161</v>
      </c>
      <c r="C15459">
        <v>86116115</v>
      </c>
      <c r="D15459" t="s">
        <v>8</v>
      </c>
      <c r="E15459">
        <v>23</v>
      </c>
      <c r="F15459" t="s">
        <v>18205</v>
      </c>
      <c r="G15459">
        <v>1.2110849941599999</v>
      </c>
    </row>
    <row r="15460" spans="1:7" x14ac:dyDescent="0.2">
      <c r="A15460" t="str">
        <f t="shared" ref="A15460:A15484" si="1296">"STAG2"</f>
        <v>STAG2</v>
      </c>
      <c r="B15460" t="s">
        <v>172</v>
      </c>
      <c r="C15460">
        <v>123094372</v>
      </c>
      <c r="D15460" t="s">
        <v>3</v>
      </c>
      <c r="E15460">
        <v>24</v>
      </c>
      <c r="F15460" t="s">
        <v>18206</v>
      </c>
      <c r="G15460">
        <v>0.124476826542</v>
      </c>
    </row>
    <row r="15461" spans="1:7" x14ac:dyDescent="0.2">
      <c r="A15461" t="str">
        <f t="shared" si="1296"/>
        <v>STAG2</v>
      </c>
      <c r="B15461" t="s">
        <v>172</v>
      </c>
      <c r="C15461">
        <v>123095819</v>
      </c>
      <c r="D15461" t="s">
        <v>8</v>
      </c>
      <c r="E15461">
        <v>24</v>
      </c>
      <c r="F15461" t="s">
        <v>18207</v>
      </c>
      <c r="G15461">
        <v>6.5866678837700005E-2</v>
      </c>
    </row>
    <row r="15462" spans="1:7" x14ac:dyDescent="0.2">
      <c r="A15462" t="str">
        <f t="shared" si="1296"/>
        <v>STAG2</v>
      </c>
      <c r="B15462" t="s">
        <v>172</v>
      </c>
      <c r="C15462">
        <v>123095814</v>
      </c>
      <c r="D15462" t="s">
        <v>8</v>
      </c>
      <c r="E15462">
        <v>24</v>
      </c>
      <c r="F15462" t="s">
        <v>18208</v>
      </c>
      <c r="G15462">
        <v>0.194425340029</v>
      </c>
    </row>
    <row r="15463" spans="1:7" x14ac:dyDescent="0.2">
      <c r="A15463" t="str">
        <f t="shared" si="1296"/>
        <v>STAG2</v>
      </c>
      <c r="B15463" t="s">
        <v>172</v>
      </c>
      <c r="C15463">
        <v>123095791</v>
      </c>
      <c r="D15463" t="s">
        <v>8</v>
      </c>
      <c r="E15463">
        <v>24</v>
      </c>
      <c r="F15463" t="s">
        <v>18209</v>
      </c>
      <c r="G15463">
        <v>0.42984862919299999</v>
      </c>
    </row>
    <row r="15464" spans="1:7" x14ac:dyDescent="0.2">
      <c r="A15464" t="str">
        <f t="shared" si="1296"/>
        <v>STAG2</v>
      </c>
      <c r="B15464" t="s">
        <v>172</v>
      </c>
      <c r="C15464">
        <v>123095599</v>
      </c>
      <c r="D15464" t="s">
        <v>8</v>
      </c>
      <c r="E15464">
        <v>24</v>
      </c>
      <c r="F15464" t="s">
        <v>18210</v>
      </c>
      <c r="G15464">
        <v>0.58098724611599994</v>
      </c>
    </row>
    <row r="15465" spans="1:7" x14ac:dyDescent="0.2">
      <c r="A15465" t="str">
        <f t="shared" si="1296"/>
        <v>STAG2</v>
      </c>
      <c r="B15465" t="s">
        <v>172</v>
      </c>
      <c r="C15465">
        <v>123095641</v>
      </c>
      <c r="D15465" t="s">
        <v>8</v>
      </c>
      <c r="E15465">
        <v>23</v>
      </c>
      <c r="F15465" t="s">
        <v>18211</v>
      </c>
      <c r="G15465">
        <v>0.74733058955800002</v>
      </c>
    </row>
    <row r="15466" spans="1:7" x14ac:dyDescent="0.2">
      <c r="A15466" t="str">
        <f t="shared" si="1296"/>
        <v>STAG2</v>
      </c>
      <c r="B15466" t="s">
        <v>172</v>
      </c>
      <c r="C15466">
        <v>123095370</v>
      </c>
      <c r="D15466" t="s">
        <v>8</v>
      </c>
      <c r="E15466">
        <v>24</v>
      </c>
      <c r="F15466" t="s">
        <v>18212</v>
      </c>
      <c r="G15466">
        <v>0.73319776102599998</v>
      </c>
    </row>
    <row r="15467" spans="1:7" x14ac:dyDescent="0.2">
      <c r="A15467" t="str">
        <f t="shared" si="1296"/>
        <v>STAG2</v>
      </c>
      <c r="B15467" t="s">
        <v>172</v>
      </c>
      <c r="C15467">
        <v>123095446</v>
      </c>
      <c r="D15467" t="s">
        <v>8</v>
      </c>
      <c r="E15467">
        <v>24</v>
      </c>
      <c r="F15467" t="s">
        <v>18213</v>
      </c>
      <c r="G15467">
        <v>0.60070104264799995</v>
      </c>
    </row>
    <row r="15468" spans="1:7" x14ac:dyDescent="0.2">
      <c r="A15468" t="str">
        <f t="shared" si="1296"/>
        <v>STAG2</v>
      </c>
      <c r="B15468" t="s">
        <v>172</v>
      </c>
      <c r="C15468">
        <v>123095412</v>
      </c>
      <c r="D15468" t="s">
        <v>8</v>
      </c>
      <c r="E15468">
        <v>24</v>
      </c>
      <c r="F15468" t="s">
        <v>18214</v>
      </c>
      <c r="G15468">
        <v>0.388198226945</v>
      </c>
    </row>
    <row r="15469" spans="1:7" x14ac:dyDescent="0.2">
      <c r="A15469" t="str">
        <f t="shared" si="1296"/>
        <v>STAG2</v>
      </c>
      <c r="B15469" t="s">
        <v>172</v>
      </c>
      <c r="C15469">
        <v>123095669</v>
      </c>
      <c r="D15469" t="s">
        <v>8</v>
      </c>
      <c r="E15469">
        <v>23</v>
      </c>
      <c r="F15469" t="s">
        <v>18215</v>
      </c>
      <c r="G15469">
        <v>1.1672314770700001</v>
      </c>
    </row>
    <row r="15470" spans="1:7" x14ac:dyDescent="0.2">
      <c r="A15470" t="str">
        <f t="shared" si="1296"/>
        <v>STAG2</v>
      </c>
      <c r="B15470" t="s">
        <v>172</v>
      </c>
      <c r="C15470">
        <v>123095852</v>
      </c>
      <c r="D15470" t="s">
        <v>8</v>
      </c>
      <c r="E15470">
        <v>24</v>
      </c>
      <c r="F15470" t="s">
        <v>18216</v>
      </c>
      <c r="G15470">
        <v>0.29177421213799998</v>
      </c>
    </row>
    <row r="15471" spans="1:7" x14ac:dyDescent="0.2">
      <c r="A15471" t="str">
        <f t="shared" si="1296"/>
        <v>STAG2</v>
      </c>
      <c r="B15471" t="s">
        <v>172</v>
      </c>
      <c r="C15471">
        <v>123094645</v>
      </c>
      <c r="D15471" t="s">
        <v>8</v>
      </c>
      <c r="E15471">
        <v>24</v>
      </c>
      <c r="F15471" t="s">
        <v>18217</v>
      </c>
      <c r="G15471">
        <v>0.41650892484699997</v>
      </c>
    </row>
    <row r="15472" spans="1:7" x14ac:dyDescent="0.2">
      <c r="A15472" t="str">
        <f t="shared" si="1296"/>
        <v>STAG2</v>
      </c>
      <c r="B15472" t="s">
        <v>172</v>
      </c>
      <c r="C15472">
        <v>123095313</v>
      </c>
      <c r="D15472" t="s">
        <v>8</v>
      </c>
      <c r="E15472">
        <v>24</v>
      </c>
      <c r="F15472" t="s">
        <v>18218</v>
      </c>
      <c r="G15472">
        <v>0.58479236451299998</v>
      </c>
    </row>
    <row r="15473" spans="1:7" x14ac:dyDescent="0.2">
      <c r="A15473" t="str">
        <f t="shared" si="1296"/>
        <v>STAG2</v>
      </c>
      <c r="B15473" t="s">
        <v>172</v>
      </c>
      <c r="C15473">
        <v>123095285</v>
      </c>
      <c r="D15473" t="s">
        <v>8</v>
      </c>
      <c r="E15473">
        <v>24</v>
      </c>
      <c r="F15473" t="s">
        <v>18219</v>
      </c>
      <c r="G15473">
        <v>0.51145117073900004</v>
      </c>
    </row>
    <row r="15474" spans="1:7" x14ac:dyDescent="0.2">
      <c r="A15474" t="str">
        <f t="shared" si="1296"/>
        <v>STAG2</v>
      </c>
      <c r="B15474" t="s">
        <v>172</v>
      </c>
      <c r="C15474">
        <v>123094585</v>
      </c>
      <c r="D15474" t="s">
        <v>8</v>
      </c>
      <c r="E15474">
        <v>22</v>
      </c>
      <c r="F15474" t="s">
        <v>18220</v>
      </c>
      <c r="G15474">
        <v>0.196623213825</v>
      </c>
    </row>
    <row r="15475" spans="1:7" x14ac:dyDescent="0.2">
      <c r="A15475" t="str">
        <f t="shared" si="1296"/>
        <v>STAG2</v>
      </c>
      <c r="B15475" t="s">
        <v>172</v>
      </c>
      <c r="C15475">
        <v>123095775</v>
      </c>
      <c r="D15475" t="s">
        <v>3</v>
      </c>
      <c r="E15475">
        <v>24</v>
      </c>
      <c r="F15475" t="s">
        <v>18221</v>
      </c>
      <c r="G15475">
        <v>4.5625872488500002E-2</v>
      </c>
    </row>
    <row r="15476" spans="1:7" x14ac:dyDescent="0.2">
      <c r="A15476" t="str">
        <f t="shared" si="1296"/>
        <v>STAG2</v>
      </c>
      <c r="B15476" t="s">
        <v>172</v>
      </c>
      <c r="C15476">
        <v>123095681</v>
      </c>
      <c r="D15476" t="s">
        <v>3</v>
      </c>
      <c r="E15476">
        <v>24</v>
      </c>
      <c r="F15476" t="s">
        <v>18222</v>
      </c>
      <c r="G15476">
        <v>1.0854379333799999</v>
      </c>
    </row>
    <row r="15477" spans="1:7" x14ac:dyDescent="0.2">
      <c r="A15477" t="str">
        <f t="shared" si="1296"/>
        <v>STAG2</v>
      </c>
      <c r="B15477" t="s">
        <v>172</v>
      </c>
      <c r="C15477">
        <v>123095631</v>
      </c>
      <c r="D15477" t="s">
        <v>3</v>
      </c>
      <c r="E15477">
        <v>23</v>
      </c>
      <c r="F15477" t="s">
        <v>18223</v>
      </c>
      <c r="G15477">
        <v>0.69345279859999998</v>
      </c>
    </row>
    <row r="15478" spans="1:7" x14ac:dyDescent="0.2">
      <c r="A15478" t="str">
        <f t="shared" si="1296"/>
        <v>STAG2</v>
      </c>
      <c r="B15478" t="s">
        <v>172</v>
      </c>
      <c r="C15478">
        <v>123095114</v>
      </c>
      <c r="D15478" t="s">
        <v>3</v>
      </c>
      <c r="E15478">
        <v>24</v>
      </c>
      <c r="F15478" t="s">
        <v>18224</v>
      </c>
      <c r="G15478">
        <v>0.155900093096</v>
      </c>
    </row>
    <row r="15479" spans="1:7" x14ac:dyDescent="0.2">
      <c r="A15479" t="str">
        <f t="shared" si="1296"/>
        <v>STAG2</v>
      </c>
      <c r="B15479" t="s">
        <v>172</v>
      </c>
      <c r="C15479">
        <v>123094539</v>
      </c>
      <c r="D15479" t="s">
        <v>3</v>
      </c>
      <c r="E15479">
        <v>24</v>
      </c>
      <c r="F15479" t="s">
        <v>18225</v>
      </c>
      <c r="G15479">
        <v>0.192058343538</v>
      </c>
    </row>
    <row r="15480" spans="1:7" x14ac:dyDescent="0.2">
      <c r="A15480" t="str">
        <f t="shared" si="1296"/>
        <v>STAG2</v>
      </c>
      <c r="B15480" t="s">
        <v>172</v>
      </c>
      <c r="C15480">
        <v>123094428</v>
      </c>
      <c r="D15480" t="s">
        <v>3</v>
      </c>
      <c r="E15480">
        <v>24</v>
      </c>
      <c r="F15480" t="s">
        <v>18226</v>
      </c>
      <c r="G15480">
        <v>0.40161523366500002</v>
      </c>
    </row>
    <row r="15481" spans="1:7" x14ac:dyDescent="0.2">
      <c r="A15481" t="str">
        <f t="shared" si="1296"/>
        <v>STAG2</v>
      </c>
      <c r="B15481" t="s">
        <v>172</v>
      </c>
      <c r="C15481">
        <v>123094405</v>
      </c>
      <c r="D15481" t="s">
        <v>3</v>
      </c>
      <c r="E15481">
        <v>24</v>
      </c>
      <c r="F15481" t="s">
        <v>18227</v>
      </c>
      <c r="G15481">
        <v>2.6473312029699999E-3</v>
      </c>
    </row>
    <row r="15482" spans="1:7" x14ac:dyDescent="0.2">
      <c r="A15482" t="str">
        <f t="shared" si="1296"/>
        <v>STAG2</v>
      </c>
      <c r="B15482" t="s">
        <v>172</v>
      </c>
      <c r="C15482">
        <v>123095317</v>
      </c>
      <c r="D15482" t="s">
        <v>8</v>
      </c>
      <c r="E15482">
        <v>23</v>
      </c>
      <c r="F15482" t="s">
        <v>18228</v>
      </c>
      <c r="G15482">
        <v>0.60985894008200003</v>
      </c>
    </row>
    <row r="15483" spans="1:7" x14ac:dyDescent="0.2">
      <c r="A15483" t="str">
        <f t="shared" si="1296"/>
        <v>STAG2</v>
      </c>
      <c r="B15483" t="s">
        <v>172</v>
      </c>
      <c r="C15483">
        <v>123094504</v>
      </c>
      <c r="D15483" t="s">
        <v>3</v>
      </c>
      <c r="E15483">
        <v>24</v>
      </c>
      <c r="F15483" t="s">
        <v>18229</v>
      </c>
      <c r="G15483">
        <v>0.33733478352399998</v>
      </c>
    </row>
    <row r="15484" spans="1:7" x14ac:dyDescent="0.2">
      <c r="A15484" t="str">
        <f t="shared" si="1296"/>
        <v>STAG2</v>
      </c>
      <c r="B15484" t="s">
        <v>172</v>
      </c>
      <c r="C15484">
        <v>123095364</v>
      </c>
      <c r="D15484" t="s">
        <v>8</v>
      </c>
      <c r="E15484">
        <v>24</v>
      </c>
      <c r="F15484" t="s">
        <v>18230</v>
      </c>
      <c r="G15484">
        <v>0.301469094253</v>
      </c>
    </row>
    <row r="15485" spans="1:7" x14ac:dyDescent="0.2">
      <c r="A15485" t="str">
        <f t="shared" ref="A15485:A15504" si="1297">"STAT5A"</f>
        <v>STAT5A</v>
      </c>
      <c r="B15485" t="s">
        <v>484</v>
      </c>
      <c r="C15485">
        <v>40439722</v>
      </c>
      <c r="D15485" t="s">
        <v>8</v>
      </c>
      <c r="E15485">
        <v>24</v>
      </c>
      <c r="F15485" t="s">
        <v>18231</v>
      </c>
      <c r="G15485">
        <v>0.410641992151</v>
      </c>
    </row>
    <row r="15486" spans="1:7" x14ac:dyDescent="0.2">
      <c r="A15486" t="str">
        <f t="shared" si="1297"/>
        <v>STAT5A</v>
      </c>
      <c r="B15486" t="s">
        <v>484</v>
      </c>
      <c r="C15486">
        <v>40439640</v>
      </c>
      <c r="D15486" t="s">
        <v>8</v>
      </c>
      <c r="E15486">
        <v>24</v>
      </c>
      <c r="F15486" t="s">
        <v>18232</v>
      </c>
      <c r="G15486">
        <v>1.0093854444200001</v>
      </c>
    </row>
    <row r="15487" spans="1:7" x14ac:dyDescent="0.2">
      <c r="A15487" t="str">
        <f t="shared" si="1297"/>
        <v>STAT5A</v>
      </c>
      <c r="B15487" t="s">
        <v>484</v>
      </c>
      <c r="C15487">
        <v>40439591</v>
      </c>
      <c r="D15487" t="s">
        <v>8</v>
      </c>
      <c r="E15487">
        <v>23</v>
      </c>
      <c r="F15487" t="s">
        <v>18233</v>
      </c>
      <c r="G15487">
        <v>0.63156786668999998</v>
      </c>
    </row>
    <row r="15488" spans="1:7" x14ac:dyDescent="0.2">
      <c r="A15488" t="str">
        <f t="shared" si="1297"/>
        <v>STAT5A</v>
      </c>
      <c r="B15488" t="s">
        <v>484</v>
      </c>
      <c r="C15488">
        <v>40439570</v>
      </c>
      <c r="D15488" t="s">
        <v>8</v>
      </c>
      <c r="E15488">
        <v>23</v>
      </c>
      <c r="F15488" t="s">
        <v>18234</v>
      </c>
      <c r="G15488">
        <v>0.35624661609000002</v>
      </c>
    </row>
    <row r="15489" spans="1:7" x14ac:dyDescent="0.2">
      <c r="A15489" t="str">
        <f t="shared" si="1297"/>
        <v>STAT5A</v>
      </c>
      <c r="B15489" t="s">
        <v>484</v>
      </c>
      <c r="C15489">
        <v>40439726</v>
      </c>
      <c r="D15489" t="s">
        <v>8</v>
      </c>
      <c r="E15489">
        <v>23</v>
      </c>
      <c r="F15489" t="s">
        <v>18235</v>
      </c>
      <c r="G15489">
        <v>0.213223703535</v>
      </c>
    </row>
    <row r="15490" spans="1:7" x14ac:dyDescent="0.2">
      <c r="A15490" t="str">
        <f t="shared" si="1297"/>
        <v>STAT5A</v>
      </c>
      <c r="B15490" t="s">
        <v>484</v>
      </c>
      <c r="C15490">
        <v>40439874</v>
      </c>
      <c r="D15490" t="s">
        <v>8</v>
      </c>
      <c r="E15490">
        <v>25</v>
      </c>
      <c r="F15490" t="s">
        <v>18236</v>
      </c>
      <c r="G15490">
        <v>0.62504372261300001</v>
      </c>
    </row>
    <row r="15491" spans="1:7" x14ac:dyDescent="0.2">
      <c r="A15491" t="str">
        <f t="shared" si="1297"/>
        <v>STAT5A</v>
      </c>
      <c r="B15491" t="s">
        <v>484</v>
      </c>
      <c r="C15491">
        <v>40439544</v>
      </c>
      <c r="D15491" t="s">
        <v>8</v>
      </c>
      <c r="E15491">
        <v>24</v>
      </c>
      <c r="F15491" t="s">
        <v>18237</v>
      </c>
      <c r="G15491">
        <v>0.71662178544199995</v>
      </c>
    </row>
    <row r="15492" spans="1:7" x14ac:dyDescent="0.2">
      <c r="A15492" t="str">
        <f t="shared" si="1297"/>
        <v>STAT5A</v>
      </c>
      <c r="B15492" t="s">
        <v>484</v>
      </c>
      <c r="C15492">
        <v>40440113</v>
      </c>
      <c r="D15492" t="s">
        <v>3</v>
      </c>
      <c r="E15492">
        <v>25</v>
      </c>
      <c r="F15492" t="s">
        <v>18238</v>
      </c>
      <c r="G15492">
        <v>0.51590406870799999</v>
      </c>
    </row>
    <row r="15493" spans="1:7" x14ac:dyDescent="0.2">
      <c r="A15493" t="str">
        <f t="shared" si="1297"/>
        <v>STAT5A</v>
      </c>
      <c r="B15493" t="s">
        <v>484</v>
      </c>
      <c r="C15493">
        <v>40439997</v>
      </c>
      <c r="D15493" t="s">
        <v>3</v>
      </c>
      <c r="E15493">
        <v>25</v>
      </c>
      <c r="F15493" t="s">
        <v>18239</v>
      </c>
      <c r="G15493">
        <v>0.66801411243200004</v>
      </c>
    </row>
    <row r="15494" spans="1:7" x14ac:dyDescent="0.2">
      <c r="A15494" t="str">
        <f t="shared" si="1297"/>
        <v>STAT5A</v>
      </c>
      <c r="B15494" t="s">
        <v>484</v>
      </c>
      <c r="C15494">
        <v>40439890</v>
      </c>
      <c r="D15494" t="s">
        <v>3</v>
      </c>
      <c r="E15494">
        <v>26</v>
      </c>
      <c r="F15494" t="s">
        <v>18240</v>
      </c>
      <c r="G15494">
        <v>-3.9643983585700003E-2</v>
      </c>
    </row>
    <row r="15495" spans="1:7" x14ac:dyDescent="0.2">
      <c r="A15495" t="str">
        <f t="shared" si="1297"/>
        <v>STAT5A</v>
      </c>
      <c r="B15495" t="s">
        <v>484</v>
      </c>
      <c r="C15495">
        <v>40439867</v>
      </c>
      <c r="D15495" t="s">
        <v>3</v>
      </c>
      <c r="E15495">
        <v>24</v>
      </c>
      <c r="F15495" t="s">
        <v>18241</v>
      </c>
      <c r="G15495">
        <v>0.98965038776600001</v>
      </c>
    </row>
    <row r="15496" spans="1:7" x14ac:dyDescent="0.2">
      <c r="A15496" t="str">
        <f t="shared" si="1297"/>
        <v>STAT5A</v>
      </c>
      <c r="B15496" t="s">
        <v>484</v>
      </c>
      <c r="C15496">
        <v>40439537</v>
      </c>
      <c r="D15496" t="s">
        <v>3</v>
      </c>
      <c r="E15496">
        <v>24</v>
      </c>
      <c r="F15496" t="s">
        <v>18242</v>
      </c>
      <c r="G15496">
        <v>0.82890240546500005</v>
      </c>
    </row>
    <row r="15497" spans="1:7" x14ac:dyDescent="0.2">
      <c r="A15497" t="str">
        <f t="shared" si="1297"/>
        <v>STAT5A</v>
      </c>
      <c r="B15497" t="s">
        <v>484</v>
      </c>
      <c r="C15497">
        <v>40439514</v>
      </c>
      <c r="D15497" t="s">
        <v>3</v>
      </c>
      <c r="E15497">
        <v>24</v>
      </c>
      <c r="F15497" t="s">
        <v>18243</v>
      </c>
      <c r="G15497">
        <v>0.67744262704799996</v>
      </c>
    </row>
    <row r="15498" spans="1:7" x14ac:dyDescent="0.2">
      <c r="A15498" t="str">
        <f t="shared" si="1297"/>
        <v>STAT5A</v>
      </c>
      <c r="B15498" t="s">
        <v>484</v>
      </c>
      <c r="C15498">
        <v>40439927</v>
      </c>
      <c r="D15498" t="s">
        <v>8</v>
      </c>
      <c r="E15498">
        <v>24</v>
      </c>
      <c r="F15498" t="s">
        <v>18244</v>
      </c>
      <c r="G15498">
        <v>0.75391386639000002</v>
      </c>
    </row>
    <row r="15499" spans="1:7" x14ac:dyDescent="0.2">
      <c r="A15499" t="str">
        <f t="shared" si="1297"/>
        <v>STAT5A</v>
      </c>
      <c r="B15499" t="s">
        <v>484</v>
      </c>
      <c r="C15499">
        <v>40440003</v>
      </c>
      <c r="D15499" t="s">
        <v>8</v>
      </c>
      <c r="E15499">
        <v>25</v>
      </c>
      <c r="F15499" t="s">
        <v>18245</v>
      </c>
      <c r="G15499">
        <v>0.441594814567</v>
      </c>
    </row>
    <row r="15500" spans="1:7" x14ac:dyDescent="0.2">
      <c r="A15500" t="str">
        <f t="shared" si="1297"/>
        <v>STAT5A</v>
      </c>
      <c r="B15500" t="s">
        <v>484</v>
      </c>
      <c r="C15500">
        <v>40440120</v>
      </c>
      <c r="D15500" t="s">
        <v>8</v>
      </c>
      <c r="E15500">
        <v>24</v>
      </c>
      <c r="F15500" t="s">
        <v>18246</v>
      </c>
      <c r="G15500">
        <v>0.65226903859600005</v>
      </c>
    </row>
    <row r="15501" spans="1:7" x14ac:dyDescent="0.2">
      <c r="A15501" t="str">
        <f t="shared" si="1297"/>
        <v>STAT5A</v>
      </c>
      <c r="B15501" t="s">
        <v>484</v>
      </c>
      <c r="C15501">
        <v>40439938</v>
      </c>
      <c r="D15501" t="s">
        <v>8</v>
      </c>
      <c r="E15501">
        <v>25</v>
      </c>
      <c r="F15501" t="s">
        <v>18247</v>
      </c>
      <c r="G15501">
        <v>0.92513685538299995</v>
      </c>
    </row>
    <row r="15502" spans="1:7" x14ac:dyDescent="0.2">
      <c r="A15502" t="str">
        <f t="shared" si="1297"/>
        <v>STAT5A</v>
      </c>
      <c r="B15502" t="s">
        <v>484</v>
      </c>
      <c r="C15502">
        <v>40440107</v>
      </c>
      <c r="D15502" t="s">
        <v>8</v>
      </c>
      <c r="E15502">
        <v>25</v>
      </c>
      <c r="F15502" t="s">
        <v>18248</v>
      </c>
      <c r="G15502">
        <v>0.73312809553299996</v>
      </c>
    </row>
    <row r="15503" spans="1:7" x14ac:dyDescent="0.2">
      <c r="A15503" t="str">
        <f t="shared" si="1297"/>
        <v>STAT5A</v>
      </c>
      <c r="B15503" t="s">
        <v>484</v>
      </c>
      <c r="C15503">
        <v>40439684</v>
      </c>
      <c r="D15503" t="s">
        <v>8</v>
      </c>
      <c r="E15503">
        <v>23</v>
      </c>
      <c r="F15503" t="s">
        <v>18249</v>
      </c>
      <c r="G15503">
        <v>1.0009641678100001</v>
      </c>
    </row>
    <row r="15504" spans="1:7" x14ac:dyDescent="0.2">
      <c r="A15504" t="str">
        <f t="shared" si="1297"/>
        <v>STAT5A</v>
      </c>
      <c r="B15504" t="s">
        <v>484</v>
      </c>
      <c r="C15504">
        <v>40439693</v>
      </c>
      <c r="D15504" t="s">
        <v>8</v>
      </c>
      <c r="E15504">
        <v>23</v>
      </c>
      <c r="F15504" t="s">
        <v>18250</v>
      </c>
      <c r="G15504">
        <v>0.94839990504100002</v>
      </c>
    </row>
    <row r="15505" spans="1:7" x14ac:dyDescent="0.2">
      <c r="A15505" t="str">
        <f t="shared" ref="A15505:A15514" si="1298">"STAT5B"</f>
        <v>STAT5B</v>
      </c>
      <c r="B15505" t="s">
        <v>484</v>
      </c>
      <c r="C15505">
        <v>40428205</v>
      </c>
      <c r="D15505" t="s">
        <v>8</v>
      </c>
      <c r="E15505">
        <v>24</v>
      </c>
      <c r="F15505" t="s">
        <v>18251</v>
      </c>
      <c r="G15505">
        <v>8.4792687184400001E-2</v>
      </c>
    </row>
    <row r="15506" spans="1:7" x14ac:dyDescent="0.2">
      <c r="A15506" t="str">
        <f t="shared" si="1298"/>
        <v>STAT5B</v>
      </c>
      <c r="B15506" t="s">
        <v>484</v>
      </c>
      <c r="C15506">
        <v>40428377</v>
      </c>
      <c r="D15506" t="s">
        <v>8</v>
      </c>
      <c r="E15506">
        <v>24</v>
      </c>
      <c r="F15506" t="s">
        <v>18252</v>
      </c>
      <c r="G15506">
        <v>0.10456386928899999</v>
      </c>
    </row>
    <row r="15507" spans="1:7" x14ac:dyDescent="0.2">
      <c r="A15507" t="str">
        <f t="shared" si="1298"/>
        <v>STAT5B</v>
      </c>
      <c r="B15507" t="s">
        <v>484</v>
      </c>
      <c r="C15507">
        <v>40428459</v>
      </c>
      <c r="D15507" t="s">
        <v>8</v>
      </c>
      <c r="E15507">
        <v>23</v>
      </c>
      <c r="F15507" t="s">
        <v>18253</v>
      </c>
      <c r="G15507">
        <v>7.4608671519399997E-2</v>
      </c>
    </row>
    <row r="15508" spans="1:7" x14ac:dyDescent="0.2">
      <c r="A15508" t="str">
        <f t="shared" si="1298"/>
        <v>STAT5B</v>
      </c>
      <c r="B15508" t="s">
        <v>484</v>
      </c>
      <c r="C15508">
        <v>40428468</v>
      </c>
      <c r="D15508" t="s">
        <v>8</v>
      </c>
      <c r="E15508">
        <v>24</v>
      </c>
      <c r="F15508" t="s">
        <v>18254</v>
      </c>
      <c r="G15508">
        <v>-2.0130596476999999E-2</v>
      </c>
    </row>
    <row r="15509" spans="1:7" x14ac:dyDescent="0.2">
      <c r="A15509" t="str">
        <f t="shared" si="1298"/>
        <v>STAT5B</v>
      </c>
      <c r="B15509" t="s">
        <v>484</v>
      </c>
      <c r="C15509">
        <v>40428128</v>
      </c>
      <c r="D15509" t="s">
        <v>3</v>
      </c>
      <c r="E15509">
        <v>24</v>
      </c>
      <c r="F15509" t="s">
        <v>18255</v>
      </c>
      <c r="G15509">
        <v>0.34561847400399998</v>
      </c>
    </row>
    <row r="15510" spans="1:7" x14ac:dyDescent="0.2">
      <c r="A15510" t="str">
        <f t="shared" si="1298"/>
        <v>STAT5B</v>
      </c>
      <c r="B15510" t="s">
        <v>484</v>
      </c>
      <c r="C15510">
        <v>40428174</v>
      </c>
      <c r="D15510" t="s">
        <v>8</v>
      </c>
      <c r="E15510">
        <v>23</v>
      </c>
      <c r="F15510" t="s">
        <v>18256</v>
      </c>
      <c r="G15510">
        <v>7.7190575055699998E-2</v>
      </c>
    </row>
    <row r="15511" spans="1:7" x14ac:dyDescent="0.2">
      <c r="A15511" t="str">
        <f t="shared" si="1298"/>
        <v>STAT5B</v>
      </c>
      <c r="B15511" t="s">
        <v>484</v>
      </c>
      <c r="C15511">
        <v>40428385</v>
      </c>
      <c r="D15511" t="s">
        <v>3</v>
      </c>
      <c r="E15511">
        <v>24</v>
      </c>
      <c r="F15511" t="s">
        <v>18257</v>
      </c>
      <c r="G15511">
        <v>0.75581353237899995</v>
      </c>
    </row>
    <row r="15512" spans="1:7" x14ac:dyDescent="0.2">
      <c r="A15512" t="str">
        <f t="shared" si="1298"/>
        <v>STAT5B</v>
      </c>
      <c r="B15512" t="s">
        <v>484</v>
      </c>
      <c r="C15512">
        <v>40428347</v>
      </c>
      <c r="D15512" t="s">
        <v>3</v>
      </c>
      <c r="E15512">
        <v>23</v>
      </c>
      <c r="F15512" t="s">
        <v>18258</v>
      </c>
      <c r="G15512">
        <v>-6.8060067289899995E-2</v>
      </c>
    </row>
    <row r="15513" spans="1:7" x14ac:dyDescent="0.2">
      <c r="A15513" t="str">
        <f t="shared" si="1298"/>
        <v>STAT5B</v>
      </c>
      <c r="B15513" t="s">
        <v>484</v>
      </c>
      <c r="C15513">
        <v>40428232</v>
      </c>
      <c r="D15513" t="s">
        <v>3</v>
      </c>
      <c r="E15513">
        <v>24</v>
      </c>
      <c r="F15513" t="s">
        <v>18259</v>
      </c>
      <c r="G15513">
        <v>4.8550529366299996E-3</v>
      </c>
    </row>
    <row r="15514" spans="1:7" x14ac:dyDescent="0.2">
      <c r="A15514" t="str">
        <f t="shared" si="1298"/>
        <v>STAT5B</v>
      </c>
      <c r="B15514" t="s">
        <v>484</v>
      </c>
      <c r="C15514">
        <v>40428264</v>
      </c>
      <c r="D15514" t="s">
        <v>3</v>
      </c>
      <c r="E15514">
        <v>23</v>
      </c>
      <c r="F15514" t="s">
        <v>18260</v>
      </c>
      <c r="G15514">
        <v>1.8985679936199999</v>
      </c>
    </row>
    <row r="15515" spans="1:7" x14ac:dyDescent="0.2">
      <c r="A15515" t="str">
        <f t="shared" ref="A15515:A15534" si="1299">"STEAP3"</f>
        <v>STEAP3</v>
      </c>
      <c r="B15515" t="s">
        <v>161</v>
      </c>
      <c r="C15515">
        <v>120002147</v>
      </c>
      <c r="D15515" t="s">
        <v>8</v>
      </c>
      <c r="E15515">
        <v>28</v>
      </c>
      <c r="F15515" t="s">
        <v>18261</v>
      </c>
      <c r="G15515">
        <v>8.2798682974400007E-3</v>
      </c>
    </row>
    <row r="15516" spans="1:7" x14ac:dyDescent="0.2">
      <c r="A15516" t="str">
        <f t="shared" si="1299"/>
        <v>STEAP3</v>
      </c>
      <c r="B15516" t="s">
        <v>161</v>
      </c>
      <c r="C15516">
        <v>119981492</v>
      </c>
      <c r="D15516" t="s">
        <v>8</v>
      </c>
      <c r="E15516">
        <v>23</v>
      </c>
      <c r="F15516" t="s">
        <v>18262</v>
      </c>
      <c r="G15516">
        <v>1.0389667464900001</v>
      </c>
    </row>
    <row r="15517" spans="1:7" x14ac:dyDescent="0.2">
      <c r="A15517" t="str">
        <f t="shared" si="1299"/>
        <v>STEAP3</v>
      </c>
      <c r="B15517" t="s">
        <v>161</v>
      </c>
      <c r="C15517">
        <v>119981451</v>
      </c>
      <c r="D15517" t="s">
        <v>8</v>
      </c>
      <c r="E15517">
        <v>23</v>
      </c>
      <c r="F15517" t="s">
        <v>18263</v>
      </c>
      <c r="G15517">
        <v>0.75665616199300001</v>
      </c>
    </row>
    <row r="15518" spans="1:7" x14ac:dyDescent="0.2">
      <c r="A15518" t="str">
        <f t="shared" si="1299"/>
        <v>STEAP3</v>
      </c>
      <c r="B15518" t="s">
        <v>161</v>
      </c>
      <c r="C15518">
        <v>119981438</v>
      </c>
      <c r="D15518" t="s">
        <v>8</v>
      </c>
      <c r="E15518">
        <v>24</v>
      </c>
      <c r="F15518" t="s">
        <v>18264</v>
      </c>
      <c r="G15518">
        <v>0.72197817198500003</v>
      </c>
    </row>
    <row r="15519" spans="1:7" x14ac:dyDescent="0.2">
      <c r="A15519" t="str">
        <f t="shared" si="1299"/>
        <v>STEAP3</v>
      </c>
      <c r="B15519" t="s">
        <v>161</v>
      </c>
      <c r="C15519">
        <v>120002317</v>
      </c>
      <c r="D15519" t="s">
        <v>3</v>
      </c>
      <c r="E15519">
        <v>23</v>
      </c>
      <c r="F15519" t="s">
        <v>18265</v>
      </c>
      <c r="G15519">
        <v>9.7634812325299997E-2</v>
      </c>
    </row>
    <row r="15520" spans="1:7" x14ac:dyDescent="0.2">
      <c r="A15520" t="str">
        <f t="shared" si="1299"/>
        <v>STEAP3</v>
      </c>
      <c r="B15520" t="s">
        <v>161</v>
      </c>
      <c r="C15520">
        <v>120002310</v>
      </c>
      <c r="D15520" t="s">
        <v>3</v>
      </c>
      <c r="E15520">
        <v>24</v>
      </c>
      <c r="F15520" t="s">
        <v>18266</v>
      </c>
      <c r="G15520">
        <v>-5.4376287667599998E-2</v>
      </c>
    </row>
    <row r="15521" spans="1:7" x14ac:dyDescent="0.2">
      <c r="A15521" t="str">
        <f t="shared" si="1299"/>
        <v>STEAP3</v>
      </c>
      <c r="B15521" t="s">
        <v>161</v>
      </c>
      <c r="C15521">
        <v>120002294</v>
      </c>
      <c r="D15521" t="s">
        <v>3</v>
      </c>
      <c r="E15521">
        <v>24</v>
      </c>
      <c r="F15521" t="s">
        <v>18267</v>
      </c>
      <c r="G15521">
        <v>-3.6765145847400003E-2</v>
      </c>
    </row>
    <row r="15522" spans="1:7" x14ac:dyDescent="0.2">
      <c r="A15522" t="str">
        <f t="shared" si="1299"/>
        <v>STEAP3</v>
      </c>
      <c r="B15522" t="s">
        <v>161</v>
      </c>
      <c r="C15522">
        <v>120002218</v>
      </c>
      <c r="D15522" t="s">
        <v>3</v>
      </c>
      <c r="E15522">
        <v>27</v>
      </c>
      <c r="F15522" t="s">
        <v>18268</v>
      </c>
      <c r="G15522">
        <v>-3.7700386955599997E-2</v>
      </c>
    </row>
    <row r="15523" spans="1:7" x14ac:dyDescent="0.2">
      <c r="A15523" t="str">
        <f t="shared" si="1299"/>
        <v>STEAP3</v>
      </c>
      <c r="B15523" t="s">
        <v>161</v>
      </c>
      <c r="C15523">
        <v>119981620</v>
      </c>
      <c r="D15523" t="s">
        <v>3</v>
      </c>
      <c r="E15523">
        <v>24</v>
      </c>
      <c r="F15523" t="s">
        <v>18269</v>
      </c>
      <c r="G15523">
        <v>0.218537415953</v>
      </c>
    </row>
    <row r="15524" spans="1:7" x14ac:dyDescent="0.2">
      <c r="A15524" t="str">
        <f t="shared" si="1299"/>
        <v>STEAP3</v>
      </c>
      <c r="B15524" t="s">
        <v>161</v>
      </c>
      <c r="C15524">
        <v>119981557</v>
      </c>
      <c r="D15524" t="s">
        <v>8</v>
      </c>
      <c r="E15524">
        <v>24</v>
      </c>
      <c r="F15524" t="s">
        <v>18270</v>
      </c>
      <c r="G15524">
        <v>-0.16336735226900001</v>
      </c>
    </row>
    <row r="15525" spans="1:7" x14ac:dyDescent="0.2">
      <c r="A15525" t="str">
        <f t="shared" si="1299"/>
        <v>STEAP3</v>
      </c>
      <c r="B15525" t="s">
        <v>161</v>
      </c>
      <c r="C15525">
        <v>119981538</v>
      </c>
      <c r="D15525" t="s">
        <v>3</v>
      </c>
      <c r="E15525">
        <v>23</v>
      </c>
      <c r="F15525" t="s">
        <v>18271</v>
      </c>
      <c r="G15525">
        <v>0.89188486947800005</v>
      </c>
    </row>
    <row r="15526" spans="1:7" x14ac:dyDescent="0.2">
      <c r="A15526" t="str">
        <f t="shared" si="1299"/>
        <v>STEAP3</v>
      </c>
      <c r="B15526" t="s">
        <v>161</v>
      </c>
      <c r="C15526">
        <v>119981528</v>
      </c>
      <c r="D15526" t="s">
        <v>3</v>
      </c>
      <c r="E15526">
        <v>23</v>
      </c>
      <c r="F15526" t="s">
        <v>18272</v>
      </c>
      <c r="G15526">
        <v>0.71733003586800004</v>
      </c>
    </row>
    <row r="15527" spans="1:7" x14ac:dyDescent="0.2">
      <c r="A15527" t="str">
        <f t="shared" si="1299"/>
        <v>STEAP3</v>
      </c>
      <c r="B15527" t="s">
        <v>161</v>
      </c>
      <c r="C15527">
        <v>119981514</v>
      </c>
      <c r="D15527" t="s">
        <v>3</v>
      </c>
      <c r="E15527">
        <v>24</v>
      </c>
      <c r="F15527" t="s">
        <v>18273</v>
      </c>
      <c r="G15527">
        <v>0.82303272908900005</v>
      </c>
    </row>
    <row r="15528" spans="1:7" x14ac:dyDescent="0.2">
      <c r="A15528" t="str">
        <f t="shared" si="1299"/>
        <v>STEAP3</v>
      </c>
      <c r="B15528" t="s">
        <v>161</v>
      </c>
      <c r="C15528">
        <v>119981404</v>
      </c>
      <c r="D15528" t="s">
        <v>3</v>
      </c>
      <c r="E15528">
        <v>24</v>
      </c>
      <c r="F15528" t="s">
        <v>18274</v>
      </c>
      <c r="G15528">
        <v>1.01027351</v>
      </c>
    </row>
    <row r="15529" spans="1:7" x14ac:dyDescent="0.2">
      <c r="A15529" t="str">
        <f t="shared" si="1299"/>
        <v>STEAP3</v>
      </c>
      <c r="B15529" t="s">
        <v>161</v>
      </c>
      <c r="C15529">
        <v>120002328</v>
      </c>
      <c r="D15529" t="s">
        <v>8</v>
      </c>
      <c r="E15529">
        <v>24</v>
      </c>
      <c r="F15529" t="s">
        <v>18275</v>
      </c>
      <c r="G15529">
        <v>-0.14550885690699999</v>
      </c>
    </row>
    <row r="15530" spans="1:7" x14ac:dyDescent="0.2">
      <c r="A15530" t="str">
        <f t="shared" si="1299"/>
        <v>STEAP3</v>
      </c>
      <c r="B15530" t="s">
        <v>161</v>
      </c>
      <c r="C15530">
        <v>120002264</v>
      </c>
      <c r="D15530" t="s">
        <v>8</v>
      </c>
      <c r="E15530">
        <v>28</v>
      </c>
      <c r="F15530" t="s">
        <v>18276</v>
      </c>
      <c r="G15530">
        <v>4.4421010258700003E-2</v>
      </c>
    </row>
    <row r="15531" spans="1:7" x14ac:dyDescent="0.2">
      <c r="A15531" t="str">
        <f t="shared" si="1299"/>
        <v>STEAP3</v>
      </c>
      <c r="B15531" t="s">
        <v>161</v>
      </c>
      <c r="C15531">
        <v>120002237</v>
      </c>
      <c r="D15531" t="s">
        <v>8</v>
      </c>
      <c r="E15531">
        <v>24</v>
      </c>
      <c r="F15531" t="s">
        <v>18277</v>
      </c>
      <c r="G15531">
        <v>-1.8226217992600002E-2</v>
      </c>
    </row>
    <row r="15532" spans="1:7" x14ac:dyDescent="0.2">
      <c r="A15532" t="str">
        <f t="shared" si="1299"/>
        <v>STEAP3</v>
      </c>
      <c r="B15532" t="s">
        <v>161</v>
      </c>
      <c r="C15532">
        <v>120002170</v>
      </c>
      <c r="D15532" t="s">
        <v>8</v>
      </c>
      <c r="E15532">
        <v>25</v>
      </c>
      <c r="F15532" t="s">
        <v>18278</v>
      </c>
      <c r="G15532">
        <v>-3.5059250098600003E-2</v>
      </c>
    </row>
    <row r="15533" spans="1:7" x14ac:dyDescent="0.2">
      <c r="A15533" t="str">
        <f t="shared" si="1299"/>
        <v>STEAP3</v>
      </c>
      <c r="B15533" t="s">
        <v>161</v>
      </c>
      <c r="C15533">
        <v>120002107</v>
      </c>
      <c r="D15533" t="s">
        <v>3</v>
      </c>
      <c r="E15533">
        <v>28</v>
      </c>
      <c r="F15533" t="s">
        <v>18279</v>
      </c>
      <c r="G15533">
        <v>-0.102695739881</v>
      </c>
    </row>
    <row r="15534" spans="1:7" x14ac:dyDescent="0.2">
      <c r="A15534" t="str">
        <f t="shared" si="1299"/>
        <v>STEAP3</v>
      </c>
      <c r="B15534" t="s">
        <v>161</v>
      </c>
      <c r="C15534">
        <v>119981638</v>
      </c>
      <c r="D15534" t="s">
        <v>8</v>
      </c>
      <c r="E15534">
        <v>23</v>
      </c>
      <c r="F15534" t="s">
        <v>18280</v>
      </c>
      <c r="G15534">
        <v>0.95075974351199999</v>
      </c>
    </row>
    <row r="15535" spans="1:7" x14ac:dyDescent="0.2">
      <c r="A15535" t="str">
        <f t="shared" ref="A15535:A15554" si="1300">"STIL"</f>
        <v>STIL</v>
      </c>
      <c r="B15535" t="s">
        <v>35</v>
      </c>
      <c r="C15535">
        <v>47778663</v>
      </c>
      <c r="D15535" t="s">
        <v>3</v>
      </c>
      <c r="E15535">
        <v>25</v>
      </c>
      <c r="F15535" t="s">
        <v>18281</v>
      </c>
      <c r="G15535">
        <v>-3.0135977526400001E-2</v>
      </c>
    </row>
    <row r="15536" spans="1:7" x14ac:dyDescent="0.2">
      <c r="A15536" t="str">
        <f t="shared" si="1300"/>
        <v>STIL</v>
      </c>
      <c r="B15536" t="s">
        <v>35</v>
      </c>
      <c r="C15536">
        <v>47779683</v>
      </c>
      <c r="D15536" t="s">
        <v>3</v>
      </c>
      <c r="E15536">
        <v>24</v>
      </c>
      <c r="F15536" t="s">
        <v>18282</v>
      </c>
      <c r="G15536">
        <v>-8.2538416625900002E-2</v>
      </c>
    </row>
    <row r="15537" spans="1:7" x14ac:dyDescent="0.2">
      <c r="A15537" t="str">
        <f t="shared" si="1300"/>
        <v>STIL</v>
      </c>
      <c r="B15537" t="s">
        <v>35</v>
      </c>
      <c r="C15537">
        <v>47779740</v>
      </c>
      <c r="D15537" t="s">
        <v>8</v>
      </c>
      <c r="E15537">
        <v>24</v>
      </c>
      <c r="F15537" t="s">
        <v>18283</v>
      </c>
      <c r="G15537">
        <v>6.9831050612500001E-2</v>
      </c>
    </row>
    <row r="15538" spans="1:7" x14ac:dyDescent="0.2">
      <c r="A15538" t="str">
        <f t="shared" si="1300"/>
        <v>STIL</v>
      </c>
      <c r="B15538" t="s">
        <v>35</v>
      </c>
      <c r="C15538">
        <v>47778724</v>
      </c>
      <c r="D15538" t="s">
        <v>8</v>
      </c>
      <c r="E15538">
        <v>24</v>
      </c>
      <c r="F15538" t="s">
        <v>18284</v>
      </c>
      <c r="G15538">
        <v>-1.65177406484E-2</v>
      </c>
    </row>
    <row r="15539" spans="1:7" x14ac:dyDescent="0.2">
      <c r="A15539" t="str">
        <f t="shared" si="1300"/>
        <v>STIL</v>
      </c>
      <c r="B15539" t="s">
        <v>35</v>
      </c>
      <c r="C15539">
        <v>47779798</v>
      </c>
      <c r="D15539" t="s">
        <v>8</v>
      </c>
      <c r="E15539">
        <v>24</v>
      </c>
      <c r="F15539" t="s">
        <v>18285</v>
      </c>
      <c r="G15539">
        <v>0.442517666069</v>
      </c>
    </row>
    <row r="15540" spans="1:7" x14ac:dyDescent="0.2">
      <c r="A15540" t="str">
        <f t="shared" si="1300"/>
        <v>STIL</v>
      </c>
      <c r="B15540" t="s">
        <v>35</v>
      </c>
      <c r="C15540">
        <v>47779642</v>
      </c>
      <c r="D15540" t="s">
        <v>3</v>
      </c>
      <c r="E15540">
        <v>24</v>
      </c>
      <c r="F15540" t="s">
        <v>18286</v>
      </c>
      <c r="G15540">
        <v>0.32025846358499999</v>
      </c>
    </row>
    <row r="15541" spans="1:7" x14ac:dyDescent="0.2">
      <c r="A15541" t="str">
        <f t="shared" si="1300"/>
        <v>STIL</v>
      </c>
      <c r="B15541" t="s">
        <v>35</v>
      </c>
      <c r="C15541">
        <v>47779615</v>
      </c>
      <c r="D15541" t="s">
        <v>3</v>
      </c>
      <c r="E15541">
        <v>24</v>
      </c>
      <c r="F15541" t="s">
        <v>18287</v>
      </c>
      <c r="G15541">
        <v>6.01398325801E-2</v>
      </c>
    </row>
    <row r="15542" spans="1:7" x14ac:dyDescent="0.2">
      <c r="A15542" t="str">
        <f t="shared" si="1300"/>
        <v>STIL</v>
      </c>
      <c r="B15542" t="s">
        <v>35</v>
      </c>
      <c r="C15542">
        <v>47779575</v>
      </c>
      <c r="D15542" t="s">
        <v>3</v>
      </c>
      <c r="E15542">
        <v>24</v>
      </c>
      <c r="F15542" t="s">
        <v>18288</v>
      </c>
      <c r="G15542">
        <v>0.58447887272700005</v>
      </c>
    </row>
    <row r="15543" spans="1:7" x14ac:dyDescent="0.2">
      <c r="A15543" t="str">
        <f t="shared" si="1300"/>
        <v>STIL</v>
      </c>
      <c r="B15543" t="s">
        <v>35</v>
      </c>
      <c r="C15543">
        <v>47778689</v>
      </c>
      <c r="D15543" t="s">
        <v>3</v>
      </c>
      <c r="E15543">
        <v>23</v>
      </c>
      <c r="F15543" t="s">
        <v>18289</v>
      </c>
      <c r="G15543">
        <v>-5.5568504482400001E-3</v>
      </c>
    </row>
    <row r="15544" spans="1:7" x14ac:dyDescent="0.2">
      <c r="A15544" t="str">
        <f t="shared" si="1300"/>
        <v>STIL</v>
      </c>
      <c r="B15544" t="s">
        <v>35</v>
      </c>
      <c r="C15544">
        <v>47779745</v>
      </c>
      <c r="D15544" t="s">
        <v>8</v>
      </c>
      <c r="E15544">
        <v>24</v>
      </c>
      <c r="F15544" t="s">
        <v>18290</v>
      </c>
      <c r="G15544">
        <v>0.90413059300599996</v>
      </c>
    </row>
    <row r="15545" spans="1:7" x14ac:dyDescent="0.2">
      <c r="A15545" t="str">
        <f t="shared" si="1300"/>
        <v>STIL</v>
      </c>
      <c r="B15545" t="s">
        <v>35</v>
      </c>
      <c r="C15545">
        <v>47778638</v>
      </c>
      <c r="D15545" t="s">
        <v>3</v>
      </c>
      <c r="E15545">
        <v>26</v>
      </c>
      <c r="F15545" t="s">
        <v>18291</v>
      </c>
      <c r="G15545">
        <v>-1.5796870184999999E-2</v>
      </c>
    </row>
    <row r="15546" spans="1:7" x14ac:dyDescent="0.2">
      <c r="A15546" t="str">
        <f t="shared" si="1300"/>
        <v>STIL</v>
      </c>
      <c r="B15546" t="s">
        <v>35</v>
      </c>
      <c r="C15546">
        <v>47779813</v>
      </c>
      <c r="D15546" t="s">
        <v>8</v>
      </c>
      <c r="E15546">
        <v>24</v>
      </c>
      <c r="F15546" t="s">
        <v>18292</v>
      </c>
      <c r="G15546">
        <v>1.8460907545199998E-2</v>
      </c>
    </row>
    <row r="15547" spans="1:7" x14ac:dyDescent="0.2">
      <c r="A15547" t="str">
        <f t="shared" si="1300"/>
        <v>STIL</v>
      </c>
      <c r="B15547" t="s">
        <v>35</v>
      </c>
      <c r="C15547">
        <v>47778549</v>
      </c>
      <c r="D15547" t="s">
        <v>3</v>
      </c>
      <c r="E15547">
        <v>28</v>
      </c>
      <c r="F15547" t="s">
        <v>18293</v>
      </c>
      <c r="G15547">
        <v>5.2982656853399999E-2</v>
      </c>
    </row>
    <row r="15548" spans="1:7" x14ac:dyDescent="0.2">
      <c r="A15548" t="str">
        <f t="shared" si="1300"/>
        <v>STIL</v>
      </c>
      <c r="B15548" t="s">
        <v>35</v>
      </c>
      <c r="C15548">
        <v>47778556</v>
      </c>
      <c r="D15548" t="s">
        <v>3</v>
      </c>
      <c r="E15548">
        <v>26</v>
      </c>
      <c r="F15548" t="s">
        <v>18294</v>
      </c>
      <c r="G15548">
        <v>-3.7425327712800001E-2</v>
      </c>
    </row>
    <row r="15549" spans="1:7" x14ac:dyDescent="0.2">
      <c r="A15549" t="str">
        <f t="shared" si="1300"/>
        <v>STIL</v>
      </c>
      <c r="B15549" t="s">
        <v>35</v>
      </c>
      <c r="C15549">
        <v>47778563</v>
      </c>
      <c r="D15549" t="s">
        <v>3</v>
      </c>
      <c r="E15549">
        <v>25</v>
      </c>
      <c r="F15549" t="s">
        <v>18295</v>
      </c>
      <c r="G15549">
        <v>-1.29379296027E-2</v>
      </c>
    </row>
    <row r="15550" spans="1:7" x14ac:dyDescent="0.2">
      <c r="A15550" t="str">
        <f t="shared" si="1300"/>
        <v>STIL</v>
      </c>
      <c r="B15550" t="s">
        <v>35</v>
      </c>
      <c r="C15550">
        <v>47778580</v>
      </c>
      <c r="D15550" t="s">
        <v>3</v>
      </c>
      <c r="E15550">
        <v>26</v>
      </c>
      <c r="F15550" t="s">
        <v>18296</v>
      </c>
      <c r="G15550">
        <v>-4.0838341435499997E-2</v>
      </c>
    </row>
    <row r="15551" spans="1:7" x14ac:dyDescent="0.2">
      <c r="A15551" t="str">
        <f t="shared" si="1300"/>
        <v>STIL</v>
      </c>
      <c r="B15551" t="s">
        <v>35</v>
      </c>
      <c r="C15551">
        <v>47778585</v>
      </c>
      <c r="D15551" t="s">
        <v>3</v>
      </c>
      <c r="E15551">
        <v>24</v>
      </c>
      <c r="F15551" t="s">
        <v>18297</v>
      </c>
      <c r="G15551">
        <v>5.1348112929299999E-2</v>
      </c>
    </row>
    <row r="15552" spans="1:7" x14ac:dyDescent="0.2">
      <c r="A15552" t="str">
        <f t="shared" si="1300"/>
        <v>STIL</v>
      </c>
      <c r="B15552" t="s">
        <v>35</v>
      </c>
      <c r="C15552">
        <v>47778592</v>
      </c>
      <c r="D15552" t="s">
        <v>3</v>
      </c>
      <c r="E15552">
        <v>25</v>
      </c>
      <c r="F15552" t="s">
        <v>18298</v>
      </c>
      <c r="G15552">
        <v>-3.6277671960000001E-2</v>
      </c>
    </row>
    <row r="15553" spans="1:7" x14ac:dyDescent="0.2">
      <c r="A15553" t="str">
        <f t="shared" si="1300"/>
        <v>STIL</v>
      </c>
      <c r="B15553" t="s">
        <v>35</v>
      </c>
      <c r="C15553">
        <v>47779807</v>
      </c>
      <c r="D15553" t="s">
        <v>8</v>
      </c>
      <c r="E15553">
        <v>24</v>
      </c>
      <c r="F15553" t="s">
        <v>18299</v>
      </c>
      <c r="G15553">
        <v>1.51139053427</v>
      </c>
    </row>
    <row r="15554" spans="1:7" x14ac:dyDescent="0.2">
      <c r="A15554" t="str">
        <f t="shared" si="1300"/>
        <v>STIL</v>
      </c>
      <c r="B15554" t="s">
        <v>35</v>
      </c>
      <c r="C15554">
        <v>47779751</v>
      </c>
      <c r="D15554" t="s">
        <v>8</v>
      </c>
      <c r="E15554">
        <v>24</v>
      </c>
      <c r="F15554" t="s">
        <v>18300</v>
      </c>
      <c r="G15554">
        <v>0.47653987282499999</v>
      </c>
    </row>
    <row r="15555" spans="1:7" x14ac:dyDescent="0.2">
      <c r="A15555" t="str">
        <f t="shared" ref="A15555:A15564" si="1301">"STIP1"</f>
        <v>STIP1</v>
      </c>
      <c r="B15555" t="s">
        <v>291</v>
      </c>
      <c r="C15555">
        <v>63953716</v>
      </c>
      <c r="D15555" t="s">
        <v>3</v>
      </c>
      <c r="E15555">
        <v>24</v>
      </c>
      <c r="F15555" t="s">
        <v>18301</v>
      </c>
      <c r="G15555">
        <v>0.87293110389700002</v>
      </c>
    </row>
    <row r="15556" spans="1:7" x14ac:dyDescent="0.2">
      <c r="A15556" t="str">
        <f t="shared" si="1301"/>
        <v>STIP1</v>
      </c>
      <c r="B15556" t="s">
        <v>291</v>
      </c>
      <c r="C15556">
        <v>63953866</v>
      </c>
      <c r="D15556" t="s">
        <v>8</v>
      </c>
      <c r="E15556">
        <v>24</v>
      </c>
      <c r="F15556" t="s">
        <v>18302</v>
      </c>
      <c r="G15556">
        <v>0.55655237210099995</v>
      </c>
    </row>
    <row r="15557" spans="1:7" x14ac:dyDescent="0.2">
      <c r="A15557" t="str">
        <f t="shared" si="1301"/>
        <v>STIP1</v>
      </c>
      <c r="B15557" t="s">
        <v>291</v>
      </c>
      <c r="C15557">
        <v>63953858</v>
      </c>
      <c r="D15557" t="s">
        <v>8</v>
      </c>
      <c r="E15557">
        <v>24</v>
      </c>
      <c r="F15557" t="s">
        <v>18303</v>
      </c>
      <c r="G15557">
        <v>0.82402552971999998</v>
      </c>
    </row>
    <row r="15558" spans="1:7" x14ac:dyDescent="0.2">
      <c r="A15558" t="str">
        <f t="shared" si="1301"/>
        <v>STIP1</v>
      </c>
      <c r="B15558" t="s">
        <v>291</v>
      </c>
      <c r="C15558">
        <v>63953843</v>
      </c>
      <c r="D15558" t="s">
        <v>8</v>
      </c>
      <c r="E15558">
        <v>23</v>
      </c>
      <c r="F15558" t="s">
        <v>18304</v>
      </c>
      <c r="G15558">
        <v>0.79603109986200005</v>
      </c>
    </row>
    <row r="15559" spans="1:7" x14ac:dyDescent="0.2">
      <c r="A15559" t="str">
        <f t="shared" si="1301"/>
        <v>STIP1</v>
      </c>
      <c r="B15559" t="s">
        <v>291</v>
      </c>
      <c r="C15559">
        <v>63953818</v>
      </c>
      <c r="D15559" t="s">
        <v>8</v>
      </c>
      <c r="E15559">
        <v>24</v>
      </c>
      <c r="F15559" t="s">
        <v>18305</v>
      </c>
      <c r="G15559">
        <v>-2.68551903095E-2</v>
      </c>
    </row>
    <row r="15560" spans="1:7" x14ac:dyDescent="0.2">
      <c r="A15560" t="str">
        <f t="shared" si="1301"/>
        <v>STIP1</v>
      </c>
      <c r="B15560" t="s">
        <v>291</v>
      </c>
      <c r="C15560">
        <v>63953811</v>
      </c>
      <c r="D15560" t="s">
        <v>8</v>
      </c>
      <c r="E15560">
        <v>24</v>
      </c>
      <c r="F15560" t="s">
        <v>18306</v>
      </c>
      <c r="G15560">
        <v>1.3030433663800001</v>
      </c>
    </row>
    <row r="15561" spans="1:7" x14ac:dyDescent="0.2">
      <c r="A15561" t="str">
        <f t="shared" si="1301"/>
        <v>STIP1</v>
      </c>
      <c r="B15561" t="s">
        <v>291</v>
      </c>
      <c r="C15561">
        <v>63953782</v>
      </c>
      <c r="D15561" t="s">
        <v>8</v>
      </c>
      <c r="E15561">
        <v>24</v>
      </c>
      <c r="F15561" t="s">
        <v>18307</v>
      </c>
      <c r="G15561">
        <v>0.78248241209900005</v>
      </c>
    </row>
    <row r="15562" spans="1:7" x14ac:dyDescent="0.2">
      <c r="A15562" t="str">
        <f t="shared" si="1301"/>
        <v>STIP1</v>
      </c>
      <c r="B15562" t="s">
        <v>291</v>
      </c>
      <c r="C15562">
        <v>63953654</v>
      </c>
      <c r="D15562" t="s">
        <v>8</v>
      </c>
      <c r="E15562">
        <v>23</v>
      </c>
      <c r="F15562" t="s">
        <v>18308</v>
      </c>
      <c r="G15562">
        <v>0.75655552896</v>
      </c>
    </row>
    <row r="15563" spans="1:7" x14ac:dyDescent="0.2">
      <c r="A15563" t="str">
        <f t="shared" si="1301"/>
        <v>STIP1</v>
      </c>
      <c r="B15563" t="s">
        <v>291</v>
      </c>
      <c r="C15563">
        <v>63953636</v>
      </c>
      <c r="D15563" t="s">
        <v>3</v>
      </c>
      <c r="E15563">
        <v>23</v>
      </c>
      <c r="F15563" t="s">
        <v>18309</v>
      </c>
      <c r="G15563">
        <v>0.28133714378199998</v>
      </c>
    </row>
    <row r="15564" spans="1:7" x14ac:dyDescent="0.2">
      <c r="A15564" t="str">
        <f t="shared" si="1301"/>
        <v>STIP1</v>
      </c>
      <c r="B15564" t="s">
        <v>291</v>
      </c>
      <c r="C15564">
        <v>63953801</v>
      </c>
      <c r="D15564" t="s">
        <v>3</v>
      </c>
      <c r="E15564">
        <v>24</v>
      </c>
      <c r="F15564" t="s">
        <v>18310</v>
      </c>
      <c r="G15564">
        <v>0.13173870158500001</v>
      </c>
    </row>
    <row r="15565" spans="1:7" x14ac:dyDescent="0.2">
      <c r="A15565" t="str">
        <f t="shared" ref="A15565:A15574" si="1302">"STRIP1"</f>
        <v>STRIP1</v>
      </c>
      <c r="B15565" t="s">
        <v>35</v>
      </c>
      <c r="C15565">
        <v>110577283</v>
      </c>
      <c r="D15565" t="s">
        <v>8</v>
      </c>
      <c r="E15565">
        <v>23</v>
      </c>
      <c r="F15565" t="s">
        <v>18311</v>
      </c>
      <c r="G15565">
        <v>0.84626501117399999</v>
      </c>
    </row>
    <row r="15566" spans="1:7" x14ac:dyDescent="0.2">
      <c r="A15566" t="str">
        <f t="shared" si="1302"/>
        <v>STRIP1</v>
      </c>
      <c r="B15566" t="s">
        <v>35</v>
      </c>
      <c r="C15566">
        <v>110577241</v>
      </c>
      <c r="D15566" t="s">
        <v>8</v>
      </c>
      <c r="E15566">
        <v>22</v>
      </c>
      <c r="F15566" t="s">
        <v>18312</v>
      </c>
      <c r="G15566">
        <v>0.55358545787299995</v>
      </c>
    </row>
    <row r="15567" spans="1:7" x14ac:dyDescent="0.2">
      <c r="A15567" t="str">
        <f t="shared" si="1302"/>
        <v>STRIP1</v>
      </c>
      <c r="B15567" t="s">
        <v>35</v>
      </c>
      <c r="C15567">
        <v>110577285</v>
      </c>
      <c r="D15567" t="s">
        <v>3</v>
      </c>
      <c r="E15567">
        <v>23</v>
      </c>
      <c r="F15567" t="s">
        <v>18313</v>
      </c>
      <c r="G15567">
        <v>6.4410414878899994E-2</v>
      </c>
    </row>
    <row r="15568" spans="1:7" x14ac:dyDescent="0.2">
      <c r="A15568" t="str">
        <f t="shared" si="1302"/>
        <v>STRIP1</v>
      </c>
      <c r="B15568" t="s">
        <v>35</v>
      </c>
      <c r="C15568">
        <v>110577334</v>
      </c>
      <c r="D15568" t="s">
        <v>3</v>
      </c>
      <c r="E15568">
        <v>24</v>
      </c>
      <c r="F15568" t="s">
        <v>18314</v>
      </c>
      <c r="G15568">
        <v>-6.2349029438599997E-2</v>
      </c>
    </row>
    <row r="15569" spans="1:7" x14ac:dyDescent="0.2">
      <c r="A15569" t="str">
        <f t="shared" si="1302"/>
        <v>STRIP1</v>
      </c>
      <c r="B15569" t="s">
        <v>35</v>
      </c>
      <c r="C15569">
        <v>110577480</v>
      </c>
      <c r="D15569" t="s">
        <v>8</v>
      </c>
      <c r="E15569">
        <v>23</v>
      </c>
      <c r="F15569" t="s">
        <v>18315</v>
      </c>
      <c r="G15569">
        <v>0.16435863154700001</v>
      </c>
    </row>
    <row r="15570" spans="1:7" x14ac:dyDescent="0.2">
      <c r="A15570" t="str">
        <f t="shared" si="1302"/>
        <v>STRIP1</v>
      </c>
      <c r="B15570" t="s">
        <v>35</v>
      </c>
      <c r="C15570">
        <v>110577461</v>
      </c>
      <c r="D15570" t="s">
        <v>8</v>
      </c>
      <c r="E15570">
        <v>24</v>
      </c>
      <c r="F15570" t="s">
        <v>18316</v>
      </c>
      <c r="G15570">
        <v>6.3157405096900005E-4</v>
      </c>
    </row>
    <row r="15571" spans="1:7" x14ac:dyDescent="0.2">
      <c r="A15571" t="str">
        <f t="shared" si="1302"/>
        <v>STRIP1</v>
      </c>
      <c r="B15571" t="s">
        <v>35</v>
      </c>
      <c r="C15571">
        <v>110577439</v>
      </c>
      <c r="D15571" t="s">
        <v>8</v>
      </c>
      <c r="E15571">
        <v>24</v>
      </c>
      <c r="F15571" t="s">
        <v>18317</v>
      </c>
      <c r="G15571">
        <v>0.14548523109399999</v>
      </c>
    </row>
    <row r="15572" spans="1:7" x14ac:dyDescent="0.2">
      <c r="A15572" t="str">
        <f t="shared" si="1302"/>
        <v>STRIP1</v>
      </c>
      <c r="B15572" t="s">
        <v>35</v>
      </c>
      <c r="C15572">
        <v>110577275</v>
      </c>
      <c r="D15572" t="s">
        <v>8</v>
      </c>
      <c r="E15572">
        <v>23</v>
      </c>
      <c r="F15572" t="s">
        <v>18318</v>
      </c>
      <c r="G15572">
        <v>0.614520933863</v>
      </c>
    </row>
    <row r="15573" spans="1:7" x14ac:dyDescent="0.2">
      <c r="A15573" t="str">
        <f t="shared" si="1302"/>
        <v>STRIP1</v>
      </c>
      <c r="B15573" t="s">
        <v>35</v>
      </c>
      <c r="C15573">
        <v>110577268</v>
      </c>
      <c r="D15573" t="s">
        <v>8</v>
      </c>
      <c r="E15573">
        <v>24</v>
      </c>
      <c r="F15573" t="s">
        <v>18319</v>
      </c>
      <c r="G15573">
        <v>1.53921405496</v>
      </c>
    </row>
    <row r="15574" spans="1:7" x14ac:dyDescent="0.2">
      <c r="A15574" t="str">
        <f t="shared" si="1302"/>
        <v>STRIP1</v>
      </c>
      <c r="B15574" t="s">
        <v>35</v>
      </c>
      <c r="C15574">
        <v>110577401</v>
      </c>
      <c r="D15574" t="s">
        <v>3</v>
      </c>
      <c r="E15574">
        <v>24</v>
      </c>
      <c r="F15574" t="s">
        <v>18320</v>
      </c>
      <c r="G15574">
        <v>7.2796570518600001E-2</v>
      </c>
    </row>
    <row r="15575" spans="1:7" x14ac:dyDescent="0.2">
      <c r="A15575" t="str">
        <f t="shared" ref="A15575:A15584" si="1303">"STXBP4"</f>
        <v>STXBP4</v>
      </c>
      <c r="B15575" t="s">
        <v>484</v>
      </c>
      <c r="C15575">
        <v>53046381</v>
      </c>
      <c r="D15575" t="s">
        <v>8</v>
      </c>
      <c r="E15575">
        <v>25</v>
      </c>
      <c r="F15575" t="s">
        <v>18321</v>
      </c>
      <c r="G15575">
        <v>-6.9385508717799999E-2</v>
      </c>
    </row>
    <row r="15576" spans="1:7" x14ac:dyDescent="0.2">
      <c r="A15576" t="str">
        <f t="shared" si="1303"/>
        <v>STXBP4</v>
      </c>
      <c r="B15576" t="s">
        <v>484</v>
      </c>
      <c r="C15576">
        <v>53046291</v>
      </c>
      <c r="D15576" t="s">
        <v>8</v>
      </c>
      <c r="E15576">
        <v>24</v>
      </c>
      <c r="F15576" t="s">
        <v>18322</v>
      </c>
      <c r="G15576">
        <v>7.5426492842399995E-2</v>
      </c>
    </row>
    <row r="15577" spans="1:7" x14ac:dyDescent="0.2">
      <c r="A15577" t="str">
        <f t="shared" si="1303"/>
        <v>STXBP4</v>
      </c>
      <c r="B15577" t="s">
        <v>484</v>
      </c>
      <c r="C15577">
        <v>53046247</v>
      </c>
      <c r="D15577" t="s">
        <v>8</v>
      </c>
      <c r="E15577">
        <v>25</v>
      </c>
      <c r="F15577" t="s">
        <v>18323</v>
      </c>
      <c r="G15577">
        <v>6.16993199958E-2</v>
      </c>
    </row>
    <row r="15578" spans="1:7" x14ac:dyDescent="0.2">
      <c r="A15578" t="str">
        <f t="shared" si="1303"/>
        <v>STXBP4</v>
      </c>
      <c r="B15578" t="s">
        <v>484</v>
      </c>
      <c r="C15578">
        <v>53046385</v>
      </c>
      <c r="D15578" t="s">
        <v>3</v>
      </c>
      <c r="E15578">
        <v>25</v>
      </c>
      <c r="F15578" t="s">
        <v>18324</v>
      </c>
      <c r="G15578">
        <v>0.373967733124</v>
      </c>
    </row>
    <row r="15579" spans="1:7" x14ac:dyDescent="0.2">
      <c r="A15579" t="str">
        <f t="shared" si="1303"/>
        <v>STXBP4</v>
      </c>
      <c r="B15579" t="s">
        <v>484</v>
      </c>
      <c r="C15579">
        <v>53046377</v>
      </c>
      <c r="D15579" t="s">
        <v>3</v>
      </c>
      <c r="E15579">
        <v>25</v>
      </c>
      <c r="F15579" t="s">
        <v>18325</v>
      </c>
      <c r="G15579">
        <v>0.46389538275199999</v>
      </c>
    </row>
    <row r="15580" spans="1:7" x14ac:dyDescent="0.2">
      <c r="A15580" t="str">
        <f t="shared" si="1303"/>
        <v>STXBP4</v>
      </c>
      <c r="B15580" t="s">
        <v>484</v>
      </c>
      <c r="C15580">
        <v>53046261</v>
      </c>
      <c r="D15580" t="s">
        <v>3</v>
      </c>
      <c r="E15580">
        <v>21</v>
      </c>
      <c r="F15580" t="s">
        <v>18326</v>
      </c>
      <c r="G15580">
        <v>0.81230767262299997</v>
      </c>
    </row>
    <row r="15581" spans="1:7" x14ac:dyDescent="0.2">
      <c r="A15581" t="str">
        <f t="shared" si="1303"/>
        <v>STXBP4</v>
      </c>
      <c r="B15581" t="s">
        <v>484</v>
      </c>
      <c r="C15581">
        <v>53046323</v>
      </c>
      <c r="D15581" t="s">
        <v>3</v>
      </c>
      <c r="E15581">
        <v>22</v>
      </c>
      <c r="F15581" t="s">
        <v>18327</v>
      </c>
      <c r="G15581">
        <v>1.7237969446300001</v>
      </c>
    </row>
    <row r="15582" spans="1:7" x14ac:dyDescent="0.2">
      <c r="A15582" t="str">
        <f t="shared" si="1303"/>
        <v>STXBP4</v>
      </c>
      <c r="B15582" t="s">
        <v>484</v>
      </c>
      <c r="C15582">
        <v>53046340</v>
      </c>
      <c r="D15582" t="s">
        <v>3</v>
      </c>
      <c r="E15582">
        <v>25</v>
      </c>
      <c r="F15582" t="s">
        <v>18328</v>
      </c>
      <c r="G15582">
        <v>0.17772116664400001</v>
      </c>
    </row>
    <row r="15583" spans="1:7" x14ac:dyDescent="0.2">
      <c r="A15583" t="str">
        <f t="shared" si="1303"/>
        <v>STXBP4</v>
      </c>
      <c r="B15583" t="s">
        <v>484</v>
      </c>
      <c r="C15583">
        <v>53046208</v>
      </c>
      <c r="D15583" t="s">
        <v>3</v>
      </c>
      <c r="E15583">
        <v>23</v>
      </c>
      <c r="F15583" t="s">
        <v>18329</v>
      </c>
      <c r="G15583">
        <v>0.34375391209200001</v>
      </c>
    </row>
    <row r="15584" spans="1:7" x14ac:dyDescent="0.2">
      <c r="A15584" t="str">
        <f t="shared" si="1303"/>
        <v>STXBP4</v>
      </c>
      <c r="B15584" t="s">
        <v>484</v>
      </c>
      <c r="C15584">
        <v>53046363</v>
      </c>
      <c r="D15584" t="s">
        <v>3</v>
      </c>
      <c r="E15584">
        <v>24</v>
      </c>
      <c r="F15584" t="s">
        <v>18330</v>
      </c>
      <c r="G15584">
        <v>0.40967973676899999</v>
      </c>
    </row>
    <row r="15585" spans="1:7" x14ac:dyDescent="0.2">
      <c r="A15585" t="str">
        <f t="shared" ref="A15585:A15594" si="1304">"SUCLG1"</f>
        <v>SUCLG1</v>
      </c>
      <c r="B15585" t="s">
        <v>161</v>
      </c>
      <c r="C15585">
        <v>84686517</v>
      </c>
      <c r="D15585" t="s">
        <v>8</v>
      </c>
      <c r="E15585">
        <v>24</v>
      </c>
      <c r="F15585" t="s">
        <v>18331</v>
      </c>
      <c r="G15585">
        <v>3.6474597618099999E-2</v>
      </c>
    </row>
    <row r="15586" spans="1:7" x14ac:dyDescent="0.2">
      <c r="A15586" t="str">
        <f t="shared" si="1304"/>
        <v>SUCLG1</v>
      </c>
      <c r="B15586" t="s">
        <v>161</v>
      </c>
      <c r="C15586">
        <v>84686544</v>
      </c>
      <c r="D15586" t="s">
        <v>3</v>
      </c>
      <c r="E15586">
        <v>24</v>
      </c>
      <c r="F15586" t="s">
        <v>18332</v>
      </c>
      <c r="G15586">
        <v>-7.2326498357900004E-2</v>
      </c>
    </row>
    <row r="15587" spans="1:7" x14ac:dyDescent="0.2">
      <c r="A15587" t="str">
        <f t="shared" si="1304"/>
        <v>SUCLG1</v>
      </c>
      <c r="B15587" t="s">
        <v>161</v>
      </c>
      <c r="C15587">
        <v>84686630</v>
      </c>
      <c r="D15587" t="s">
        <v>3</v>
      </c>
      <c r="E15587">
        <v>23</v>
      </c>
      <c r="F15587" t="s">
        <v>18333</v>
      </c>
      <c r="G15587">
        <v>-8.1722401666000005E-2</v>
      </c>
    </row>
    <row r="15588" spans="1:7" x14ac:dyDescent="0.2">
      <c r="A15588" t="str">
        <f t="shared" si="1304"/>
        <v>SUCLG1</v>
      </c>
      <c r="B15588" t="s">
        <v>161</v>
      </c>
      <c r="C15588">
        <v>84686416</v>
      </c>
      <c r="D15588" t="s">
        <v>3</v>
      </c>
      <c r="E15588">
        <v>25</v>
      </c>
      <c r="F15588" t="s">
        <v>18334</v>
      </c>
      <c r="G15588">
        <v>0.65331832667400003</v>
      </c>
    </row>
    <row r="15589" spans="1:7" x14ac:dyDescent="0.2">
      <c r="A15589" t="str">
        <f t="shared" si="1304"/>
        <v>SUCLG1</v>
      </c>
      <c r="B15589" t="s">
        <v>161</v>
      </c>
      <c r="C15589">
        <v>84686370</v>
      </c>
      <c r="D15589" t="s">
        <v>8</v>
      </c>
      <c r="E15589">
        <v>23</v>
      </c>
      <c r="F15589" t="s">
        <v>18335</v>
      </c>
      <c r="G15589">
        <v>1.2240689202099999</v>
      </c>
    </row>
    <row r="15590" spans="1:7" x14ac:dyDescent="0.2">
      <c r="A15590" t="str">
        <f t="shared" si="1304"/>
        <v>SUCLG1</v>
      </c>
      <c r="B15590" t="s">
        <v>161</v>
      </c>
      <c r="C15590">
        <v>84686412</v>
      </c>
      <c r="D15590" t="s">
        <v>8</v>
      </c>
      <c r="E15590">
        <v>25</v>
      </c>
      <c r="F15590" t="s">
        <v>18336</v>
      </c>
      <c r="G15590">
        <v>0.54860656064400004</v>
      </c>
    </row>
    <row r="15591" spans="1:7" x14ac:dyDescent="0.2">
      <c r="A15591" t="str">
        <f t="shared" si="1304"/>
        <v>SUCLG1</v>
      </c>
      <c r="B15591" t="s">
        <v>161</v>
      </c>
      <c r="C15591">
        <v>84686419</v>
      </c>
      <c r="D15591" t="s">
        <v>8</v>
      </c>
      <c r="E15591">
        <v>25</v>
      </c>
      <c r="F15591" t="s">
        <v>18337</v>
      </c>
      <c r="G15591">
        <v>0.13749387284</v>
      </c>
    </row>
    <row r="15592" spans="1:7" x14ac:dyDescent="0.2">
      <c r="A15592" t="str">
        <f t="shared" si="1304"/>
        <v>SUCLG1</v>
      </c>
      <c r="B15592" t="s">
        <v>161</v>
      </c>
      <c r="C15592">
        <v>84686325</v>
      </c>
      <c r="D15592" t="s">
        <v>8</v>
      </c>
      <c r="E15592">
        <v>23</v>
      </c>
      <c r="F15592" t="s">
        <v>18338</v>
      </c>
      <c r="G15592">
        <v>1.1226127531100001</v>
      </c>
    </row>
    <row r="15593" spans="1:7" x14ac:dyDescent="0.2">
      <c r="A15593" t="str">
        <f t="shared" si="1304"/>
        <v>SUCLG1</v>
      </c>
      <c r="B15593" t="s">
        <v>161</v>
      </c>
      <c r="C15593">
        <v>84686645</v>
      </c>
      <c r="D15593" t="s">
        <v>8</v>
      </c>
      <c r="E15593">
        <v>23</v>
      </c>
      <c r="F15593" t="s">
        <v>18339</v>
      </c>
      <c r="G15593">
        <v>0.10599567310000001</v>
      </c>
    </row>
    <row r="15594" spans="1:7" x14ac:dyDescent="0.2">
      <c r="A15594" t="str">
        <f t="shared" si="1304"/>
        <v>SUCLG1</v>
      </c>
      <c r="B15594" t="s">
        <v>161</v>
      </c>
      <c r="C15594">
        <v>84686551</v>
      </c>
      <c r="D15594" t="s">
        <v>8</v>
      </c>
      <c r="E15594">
        <v>24</v>
      </c>
      <c r="F15594" t="s">
        <v>18340</v>
      </c>
      <c r="G15594">
        <v>6.7454704188700004E-2</v>
      </c>
    </row>
    <row r="15595" spans="1:7" x14ac:dyDescent="0.2">
      <c r="A15595" t="str">
        <f t="shared" ref="A15595:A15604" si="1305">"SUCLG2"</f>
        <v>SUCLG2</v>
      </c>
      <c r="B15595" t="s">
        <v>114</v>
      </c>
      <c r="C15595">
        <v>67704985</v>
      </c>
      <c r="D15595" t="s">
        <v>3</v>
      </c>
      <c r="E15595">
        <v>23</v>
      </c>
      <c r="F15595" t="s">
        <v>18341</v>
      </c>
      <c r="G15595">
        <v>7.9747516963500006E-2</v>
      </c>
    </row>
    <row r="15596" spans="1:7" x14ac:dyDescent="0.2">
      <c r="A15596" t="str">
        <f t="shared" si="1305"/>
        <v>SUCLG2</v>
      </c>
      <c r="B15596" t="s">
        <v>114</v>
      </c>
      <c r="C15596">
        <v>67704810</v>
      </c>
      <c r="D15596" t="s">
        <v>8</v>
      </c>
      <c r="E15596">
        <v>23</v>
      </c>
      <c r="F15596" t="s">
        <v>18342</v>
      </c>
      <c r="G15596">
        <v>0.77259278653100005</v>
      </c>
    </row>
    <row r="15597" spans="1:7" x14ac:dyDescent="0.2">
      <c r="A15597" t="str">
        <f t="shared" si="1305"/>
        <v>SUCLG2</v>
      </c>
      <c r="B15597" t="s">
        <v>114</v>
      </c>
      <c r="C15597">
        <v>67705006</v>
      </c>
      <c r="D15597" t="s">
        <v>3</v>
      </c>
      <c r="E15597">
        <v>23</v>
      </c>
      <c r="F15597" t="s">
        <v>18343</v>
      </c>
      <c r="G15597">
        <v>9.4806757199100006E-2</v>
      </c>
    </row>
    <row r="15598" spans="1:7" x14ac:dyDescent="0.2">
      <c r="A15598" t="str">
        <f t="shared" si="1305"/>
        <v>SUCLG2</v>
      </c>
      <c r="B15598" t="s">
        <v>114</v>
      </c>
      <c r="C15598">
        <v>67704766</v>
      </c>
      <c r="D15598" t="s">
        <v>3</v>
      </c>
      <c r="E15598">
        <v>24</v>
      </c>
      <c r="F15598" t="s">
        <v>18344</v>
      </c>
      <c r="G15598">
        <v>0.60258993119899995</v>
      </c>
    </row>
    <row r="15599" spans="1:7" x14ac:dyDescent="0.2">
      <c r="A15599" t="str">
        <f t="shared" si="1305"/>
        <v>SUCLG2</v>
      </c>
      <c r="B15599" t="s">
        <v>114</v>
      </c>
      <c r="C15599">
        <v>67704801</v>
      </c>
      <c r="D15599" t="s">
        <v>3</v>
      </c>
      <c r="E15599">
        <v>24</v>
      </c>
      <c r="F15599" t="s">
        <v>18345</v>
      </c>
      <c r="G15599">
        <v>0.54026335228699995</v>
      </c>
    </row>
    <row r="15600" spans="1:7" x14ac:dyDescent="0.2">
      <c r="A15600" t="str">
        <f t="shared" si="1305"/>
        <v>SUCLG2</v>
      </c>
      <c r="B15600" t="s">
        <v>114</v>
      </c>
      <c r="C15600">
        <v>67704915</v>
      </c>
      <c r="D15600" t="s">
        <v>3</v>
      </c>
      <c r="E15600">
        <v>24</v>
      </c>
      <c r="F15600" t="s">
        <v>18346</v>
      </c>
      <c r="G15600">
        <v>1.01415383923</v>
      </c>
    </row>
    <row r="15601" spans="1:7" x14ac:dyDescent="0.2">
      <c r="A15601" t="str">
        <f t="shared" si="1305"/>
        <v>SUCLG2</v>
      </c>
      <c r="B15601" t="s">
        <v>114</v>
      </c>
      <c r="C15601">
        <v>67704832</v>
      </c>
      <c r="D15601" t="s">
        <v>8</v>
      </c>
      <c r="E15601">
        <v>24</v>
      </c>
      <c r="F15601" t="s">
        <v>18347</v>
      </c>
      <c r="G15601">
        <v>0.38573019721200003</v>
      </c>
    </row>
    <row r="15602" spans="1:7" x14ac:dyDescent="0.2">
      <c r="A15602" t="str">
        <f t="shared" si="1305"/>
        <v>SUCLG2</v>
      </c>
      <c r="B15602" t="s">
        <v>114</v>
      </c>
      <c r="C15602">
        <v>67704925</v>
      </c>
      <c r="D15602" t="s">
        <v>3</v>
      </c>
      <c r="E15602">
        <v>24</v>
      </c>
      <c r="F15602" t="s">
        <v>18348</v>
      </c>
      <c r="G15602">
        <v>0.97266813340500002</v>
      </c>
    </row>
    <row r="15603" spans="1:7" x14ac:dyDescent="0.2">
      <c r="A15603" t="str">
        <f t="shared" si="1305"/>
        <v>SUCLG2</v>
      </c>
      <c r="B15603" t="s">
        <v>114</v>
      </c>
      <c r="C15603">
        <v>67705042</v>
      </c>
      <c r="D15603" t="s">
        <v>8</v>
      </c>
      <c r="E15603">
        <v>24</v>
      </c>
      <c r="F15603" t="s">
        <v>18349</v>
      </c>
      <c r="G15603">
        <v>1.01317802737</v>
      </c>
    </row>
    <row r="15604" spans="1:7" x14ac:dyDescent="0.2">
      <c r="A15604" t="str">
        <f t="shared" si="1305"/>
        <v>SUCLG2</v>
      </c>
      <c r="B15604" t="s">
        <v>114</v>
      </c>
      <c r="C15604">
        <v>67704839</v>
      </c>
      <c r="D15604" t="s">
        <v>8</v>
      </c>
      <c r="E15604">
        <v>23</v>
      </c>
      <c r="F15604" t="s">
        <v>18350</v>
      </c>
      <c r="G15604">
        <v>0.88362362606699996</v>
      </c>
    </row>
    <row r="15605" spans="1:7" x14ac:dyDescent="0.2">
      <c r="A15605" t="str">
        <f t="shared" ref="A15605:A15614" si="1306">"SUCO"</f>
        <v>SUCO</v>
      </c>
      <c r="B15605" t="s">
        <v>35</v>
      </c>
      <c r="C15605">
        <v>172502354</v>
      </c>
      <c r="D15605" t="s">
        <v>3</v>
      </c>
      <c r="E15605">
        <v>23</v>
      </c>
      <c r="F15605" t="s">
        <v>18351</v>
      </c>
      <c r="G15605">
        <v>1.28267522591</v>
      </c>
    </row>
    <row r="15606" spans="1:7" x14ac:dyDescent="0.2">
      <c r="A15606" t="str">
        <f t="shared" si="1306"/>
        <v>SUCO</v>
      </c>
      <c r="B15606" t="s">
        <v>35</v>
      </c>
      <c r="C15606">
        <v>172502363</v>
      </c>
      <c r="D15606" t="s">
        <v>3</v>
      </c>
      <c r="E15606">
        <v>24</v>
      </c>
      <c r="F15606" t="s">
        <v>18352</v>
      </c>
      <c r="G15606">
        <v>1.0353050476700001</v>
      </c>
    </row>
    <row r="15607" spans="1:7" x14ac:dyDescent="0.2">
      <c r="A15607" t="str">
        <f t="shared" si="1306"/>
        <v>SUCO</v>
      </c>
      <c r="B15607" t="s">
        <v>35</v>
      </c>
      <c r="C15607">
        <v>172502376</v>
      </c>
      <c r="D15607" t="s">
        <v>3</v>
      </c>
      <c r="E15607">
        <v>22</v>
      </c>
      <c r="F15607" t="s">
        <v>18353</v>
      </c>
      <c r="G15607">
        <v>0.68201972642300002</v>
      </c>
    </row>
    <row r="15608" spans="1:7" x14ac:dyDescent="0.2">
      <c r="A15608" t="str">
        <f t="shared" si="1306"/>
        <v>SUCO</v>
      </c>
      <c r="B15608" t="s">
        <v>35</v>
      </c>
      <c r="C15608">
        <v>172502450</v>
      </c>
      <c r="D15608" t="s">
        <v>3</v>
      </c>
      <c r="E15608">
        <v>24</v>
      </c>
      <c r="F15608" t="s">
        <v>18354</v>
      </c>
      <c r="G15608">
        <v>0.38104156435999997</v>
      </c>
    </row>
    <row r="15609" spans="1:7" x14ac:dyDescent="0.2">
      <c r="A15609" t="str">
        <f t="shared" si="1306"/>
        <v>SUCO</v>
      </c>
      <c r="B15609" t="s">
        <v>35</v>
      </c>
      <c r="C15609">
        <v>172502456</v>
      </c>
      <c r="D15609" t="s">
        <v>3</v>
      </c>
      <c r="E15609">
        <v>24</v>
      </c>
      <c r="F15609" t="s">
        <v>18355</v>
      </c>
      <c r="G15609">
        <v>0.429579557798</v>
      </c>
    </row>
    <row r="15610" spans="1:7" x14ac:dyDescent="0.2">
      <c r="A15610" t="str">
        <f t="shared" si="1306"/>
        <v>SUCO</v>
      </c>
      <c r="B15610" t="s">
        <v>35</v>
      </c>
      <c r="C15610">
        <v>172502394</v>
      </c>
      <c r="D15610" t="s">
        <v>8</v>
      </c>
      <c r="E15610">
        <v>24</v>
      </c>
      <c r="F15610" t="s">
        <v>18356</v>
      </c>
      <c r="G15610">
        <v>0.20180281291900001</v>
      </c>
    </row>
    <row r="15611" spans="1:7" x14ac:dyDescent="0.2">
      <c r="A15611" t="str">
        <f t="shared" si="1306"/>
        <v>SUCO</v>
      </c>
      <c r="B15611" t="s">
        <v>35</v>
      </c>
      <c r="C15611">
        <v>172502408</v>
      </c>
      <c r="D15611" t="s">
        <v>8</v>
      </c>
      <c r="E15611">
        <v>24</v>
      </c>
      <c r="F15611" t="s">
        <v>18357</v>
      </c>
      <c r="G15611">
        <v>0.24860380396199999</v>
      </c>
    </row>
    <row r="15612" spans="1:7" x14ac:dyDescent="0.2">
      <c r="A15612" t="str">
        <f t="shared" si="1306"/>
        <v>SUCO</v>
      </c>
      <c r="B15612" t="s">
        <v>35</v>
      </c>
      <c r="C15612">
        <v>172502558</v>
      </c>
      <c r="D15612" t="s">
        <v>8</v>
      </c>
      <c r="E15612">
        <v>24</v>
      </c>
      <c r="F15612" t="s">
        <v>18358</v>
      </c>
      <c r="G15612">
        <v>0.31203425611500002</v>
      </c>
    </row>
    <row r="15613" spans="1:7" x14ac:dyDescent="0.2">
      <c r="A15613" t="str">
        <f t="shared" si="1306"/>
        <v>SUCO</v>
      </c>
      <c r="B15613" t="s">
        <v>35</v>
      </c>
      <c r="C15613">
        <v>172502592</v>
      </c>
      <c r="D15613" t="s">
        <v>8</v>
      </c>
      <c r="E15613">
        <v>24</v>
      </c>
      <c r="F15613" t="s">
        <v>18359</v>
      </c>
      <c r="G15613">
        <v>0.145783851322</v>
      </c>
    </row>
    <row r="15614" spans="1:7" x14ac:dyDescent="0.2">
      <c r="A15614" t="str">
        <f t="shared" si="1306"/>
        <v>SUCO</v>
      </c>
      <c r="B15614" t="s">
        <v>35</v>
      </c>
      <c r="C15614">
        <v>172502599</v>
      </c>
      <c r="D15614" t="s">
        <v>8</v>
      </c>
      <c r="E15614">
        <v>23</v>
      </c>
      <c r="F15614" t="s">
        <v>18360</v>
      </c>
      <c r="G15614">
        <v>-7.7706955374400005E-2</v>
      </c>
    </row>
    <row r="15615" spans="1:7" x14ac:dyDescent="0.2">
      <c r="A15615" t="str">
        <f t="shared" ref="A15615:A15623" si="1307">"SUGT1"</f>
        <v>SUGT1</v>
      </c>
      <c r="B15615" t="s">
        <v>413</v>
      </c>
      <c r="C15615">
        <v>53227129</v>
      </c>
      <c r="D15615" t="s">
        <v>3</v>
      </c>
      <c r="E15615">
        <v>24</v>
      </c>
      <c r="F15615" t="s">
        <v>18361</v>
      </c>
      <c r="G15615">
        <v>0.24497592234500001</v>
      </c>
    </row>
    <row r="15616" spans="1:7" x14ac:dyDescent="0.2">
      <c r="A15616" t="str">
        <f t="shared" si="1307"/>
        <v>SUGT1</v>
      </c>
      <c r="B15616" t="s">
        <v>413</v>
      </c>
      <c r="C15616">
        <v>53227137</v>
      </c>
      <c r="D15616" t="s">
        <v>3</v>
      </c>
      <c r="E15616">
        <v>27</v>
      </c>
      <c r="F15616" t="s">
        <v>18362</v>
      </c>
      <c r="G15616">
        <v>7.53333989141E-2</v>
      </c>
    </row>
    <row r="15617" spans="1:7" x14ac:dyDescent="0.2">
      <c r="A15617" t="str">
        <f t="shared" si="1307"/>
        <v>SUGT1</v>
      </c>
      <c r="B15617" t="s">
        <v>413</v>
      </c>
      <c r="C15617">
        <v>53227204</v>
      </c>
      <c r="D15617" t="s">
        <v>3</v>
      </c>
      <c r="E15617">
        <v>24</v>
      </c>
      <c r="F15617" t="s">
        <v>18363</v>
      </c>
      <c r="G15617">
        <v>5.06759225009E-2</v>
      </c>
    </row>
    <row r="15618" spans="1:7" x14ac:dyDescent="0.2">
      <c r="A15618" t="str">
        <f t="shared" si="1307"/>
        <v>SUGT1</v>
      </c>
      <c r="B15618" t="s">
        <v>413</v>
      </c>
      <c r="C15618">
        <v>53227030</v>
      </c>
      <c r="D15618" t="s">
        <v>8</v>
      </c>
      <c r="E15618">
        <v>25</v>
      </c>
      <c r="F15618" t="s">
        <v>18364</v>
      </c>
      <c r="G15618">
        <v>0.98675360146900004</v>
      </c>
    </row>
    <row r="15619" spans="1:7" x14ac:dyDescent="0.2">
      <c r="A15619" t="str">
        <f t="shared" si="1307"/>
        <v>SUGT1</v>
      </c>
      <c r="B15619" t="s">
        <v>413</v>
      </c>
      <c r="C15619">
        <v>53227054</v>
      </c>
      <c r="D15619" t="s">
        <v>8</v>
      </c>
      <c r="E15619">
        <v>25</v>
      </c>
      <c r="F15619" t="s">
        <v>18365</v>
      </c>
      <c r="G15619">
        <v>4.2244119634699998E-2</v>
      </c>
    </row>
    <row r="15620" spans="1:7" x14ac:dyDescent="0.2">
      <c r="A15620" t="str">
        <f t="shared" si="1307"/>
        <v>SUGT1</v>
      </c>
      <c r="B15620" t="s">
        <v>413</v>
      </c>
      <c r="C15620">
        <v>53227058</v>
      </c>
      <c r="D15620" t="s">
        <v>8</v>
      </c>
      <c r="E15620">
        <v>23</v>
      </c>
      <c r="F15620" t="s">
        <v>18366</v>
      </c>
      <c r="G15620">
        <v>0.95336158662600001</v>
      </c>
    </row>
    <row r="15621" spans="1:7" x14ac:dyDescent="0.2">
      <c r="A15621" t="str">
        <f t="shared" si="1307"/>
        <v>SUGT1</v>
      </c>
      <c r="B15621" t="s">
        <v>413</v>
      </c>
      <c r="C15621">
        <v>53227116</v>
      </c>
      <c r="D15621" t="s">
        <v>8</v>
      </c>
      <c r="E15621">
        <v>27</v>
      </c>
      <c r="F15621" t="s">
        <v>18367</v>
      </c>
      <c r="G15621">
        <v>6.7591949313399999E-2</v>
      </c>
    </row>
    <row r="15622" spans="1:7" x14ac:dyDescent="0.2">
      <c r="A15622" t="str">
        <f t="shared" si="1307"/>
        <v>SUGT1</v>
      </c>
      <c r="B15622" t="s">
        <v>413</v>
      </c>
      <c r="C15622">
        <v>53226985</v>
      </c>
      <c r="D15622" t="s">
        <v>3</v>
      </c>
      <c r="E15622">
        <v>26</v>
      </c>
      <c r="F15622" t="s">
        <v>18368</v>
      </c>
      <c r="G15622">
        <v>0.113690379731</v>
      </c>
    </row>
    <row r="15623" spans="1:7" x14ac:dyDescent="0.2">
      <c r="A15623" t="str">
        <f t="shared" si="1307"/>
        <v>SUGT1</v>
      </c>
      <c r="B15623" t="s">
        <v>413</v>
      </c>
      <c r="C15623">
        <v>53227010</v>
      </c>
      <c r="D15623" t="s">
        <v>3</v>
      </c>
      <c r="E15623">
        <v>25</v>
      </c>
      <c r="F15623" t="s">
        <v>18369</v>
      </c>
      <c r="G15623">
        <v>1.0598848118999999</v>
      </c>
    </row>
    <row r="15624" spans="1:7" x14ac:dyDescent="0.2">
      <c r="A15624" t="str">
        <f t="shared" ref="A15624:A15643" si="1308">"SUPT5H"</f>
        <v>SUPT5H</v>
      </c>
      <c r="B15624" t="s">
        <v>245</v>
      </c>
      <c r="C15624">
        <v>39932413</v>
      </c>
      <c r="D15624" t="s">
        <v>3</v>
      </c>
      <c r="E15624">
        <v>26</v>
      </c>
      <c r="F15624" t="s">
        <v>18370</v>
      </c>
      <c r="G15624">
        <v>2.4133050413400001E-2</v>
      </c>
    </row>
    <row r="15625" spans="1:7" x14ac:dyDescent="0.2">
      <c r="A15625" t="str">
        <f t="shared" si="1308"/>
        <v>SUPT5H</v>
      </c>
      <c r="B15625" t="s">
        <v>245</v>
      </c>
      <c r="C15625">
        <v>39932507</v>
      </c>
      <c r="D15625" t="s">
        <v>3</v>
      </c>
      <c r="E15625">
        <v>26</v>
      </c>
      <c r="F15625" t="s">
        <v>18371</v>
      </c>
      <c r="G15625">
        <v>1.7607104511200001E-2</v>
      </c>
    </row>
    <row r="15626" spans="1:7" x14ac:dyDescent="0.2">
      <c r="A15626" t="str">
        <f t="shared" si="1308"/>
        <v>SUPT5H</v>
      </c>
      <c r="B15626" t="s">
        <v>245</v>
      </c>
      <c r="C15626">
        <v>39932435</v>
      </c>
      <c r="D15626" t="s">
        <v>3</v>
      </c>
      <c r="E15626">
        <v>26</v>
      </c>
      <c r="F15626" t="s">
        <v>18372</v>
      </c>
      <c r="G15626">
        <v>3.6170795966099997E-2</v>
      </c>
    </row>
    <row r="15627" spans="1:7" x14ac:dyDescent="0.2">
      <c r="A15627" t="str">
        <f t="shared" si="1308"/>
        <v>SUPT5H</v>
      </c>
      <c r="B15627" t="s">
        <v>245</v>
      </c>
      <c r="C15627">
        <v>39932424</v>
      </c>
      <c r="D15627" t="s">
        <v>3</v>
      </c>
      <c r="E15627">
        <v>25</v>
      </c>
      <c r="F15627" t="s">
        <v>18373</v>
      </c>
      <c r="G15627">
        <v>2.5818648364599999E-2</v>
      </c>
    </row>
    <row r="15628" spans="1:7" x14ac:dyDescent="0.2">
      <c r="A15628" t="str">
        <f t="shared" si="1308"/>
        <v>SUPT5H</v>
      </c>
      <c r="B15628" t="s">
        <v>245</v>
      </c>
      <c r="C15628">
        <v>39932279</v>
      </c>
      <c r="D15628" t="s">
        <v>3</v>
      </c>
      <c r="E15628">
        <v>25</v>
      </c>
      <c r="F15628" t="s">
        <v>18374</v>
      </c>
      <c r="G15628">
        <v>-1.2372625544E-2</v>
      </c>
    </row>
    <row r="15629" spans="1:7" x14ac:dyDescent="0.2">
      <c r="A15629" t="str">
        <f t="shared" si="1308"/>
        <v>SUPT5H</v>
      </c>
      <c r="B15629" t="s">
        <v>245</v>
      </c>
      <c r="C15629">
        <v>39936367</v>
      </c>
      <c r="D15629" t="s">
        <v>8</v>
      </c>
      <c r="E15629">
        <v>24</v>
      </c>
      <c r="F15629" t="s">
        <v>18375</v>
      </c>
      <c r="G15629">
        <v>8.6797026915099995E-2</v>
      </c>
    </row>
    <row r="15630" spans="1:7" x14ac:dyDescent="0.2">
      <c r="A15630" t="str">
        <f t="shared" si="1308"/>
        <v>SUPT5H</v>
      </c>
      <c r="B15630" t="s">
        <v>245</v>
      </c>
      <c r="C15630">
        <v>39936315</v>
      </c>
      <c r="D15630" t="s">
        <v>8</v>
      </c>
      <c r="E15630">
        <v>24</v>
      </c>
      <c r="F15630" t="s">
        <v>18376</v>
      </c>
      <c r="G15630">
        <v>-4.9163503681899999E-2</v>
      </c>
    </row>
    <row r="15631" spans="1:7" x14ac:dyDescent="0.2">
      <c r="A15631" t="str">
        <f t="shared" si="1308"/>
        <v>SUPT5H</v>
      </c>
      <c r="B15631" t="s">
        <v>245</v>
      </c>
      <c r="C15631">
        <v>39936344</v>
      </c>
      <c r="D15631" t="s">
        <v>8</v>
      </c>
      <c r="E15631">
        <v>24</v>
      </c>
      <c r="F15631" t="s">
        <v>18377</v>
      </c>
      <c r="G15631">
        <v>0.112321045575</v>
      </c>
    </row>
    <row r="15632" spans="1:7" x14ac:dyDescent="0.2">
      <c r="A15632" t="str">
        <f t="shared" si="1308"/>
        <v>SUPT5H</v>
      </c>
      <c r="B15632" t="s">
        <v>245</v>
      </c>
      <c r="C15632">
        <v>39936337</v>
      </c>
      <c r="D15632" t="s">
        <v>8</v>
      </c>
      <c r="E15632">
        <v>24</v>
      </c>
      <c r="F15632" t="s">
        <v>18378</v>
      </c>
      <c r="G15632">
        <v>0.50561303297100002</v>
      </c>
    </row>
    <row r="15633" spans="1:7" x14ac:dyDescent="0.2">
      <c r="A15633" t="str">
        <f t="shared" si="1308"/>
        <v>SUPT5H</v>
      </c>
      <c r="B15633" t="s">
        <v>245</v>
      </c>
      <c r="C15633">
        <v>39936375</v>
      </c>
      <c r="D15633" t="s">
        <v>3</v>
      </c>
      <c r="E15633">
        <v>22</v>
      </c>
      <c r="F15633" t="s">
        <v>18379</v>
      </c>
      <c r="G15633">
        <v>0.60268429399300005</v>
      </c>
    </row>
    <row r="15634" spans="1:7" x14ac:dyDescent="0.2">
      <c r="A15634" t="str">
        <f t="shared" si="1308"/>
        <v>SUPT5H</v>
      </c>
      <c r="B15634" t="s">
        <v>245</v>
      </c>
      <c r="C15634">
        <v>39936308</v>
      </c>
      <c r="D15634" t="s">
        <v>8</v>
      </c>
      <c r="E15634">
        <v>24</v>
      </c>
      <c r="F15634" t="s">
        <v>18380</v>
      </c>
      <c r="G15634">
        <v>1.5567206704800001</v>
      </c>
    </row>
    <row r="15635" spans="1:7" x14ac:dyDescent="0.2">
      <c r="A15635" t="str">
        <f t="shared" si="1308"/>
        <v>SUPT5H</v>
      </c>
      <c r="B15635" t="s">
        <v>245</v>
      </c>
      <c r="C15635">
        <v>39932559</v>
      </c>
      <c r="D15635" t="s">
        <v>8</v>
      </c>
      <c r="E15635">
        <v>25</v>
      </c>
      <c r="F15635" t="s">
        <v>18381</v>
      </c>
      <c r="G15635">
        <v>-1.17265697412E-2</v>
      </c>
    </row>
    <row r="15636" spans="1:7" x14ac:dyDescent="0.2">
      <c r="A15636" t="str">
        <f t="shared" si="1308"/>
        <v>SUPT5H</v>
      </c>
      <c r="B15636" t="s">
        <v>245</v>
      </c>
      <c r="C15636">
        <v>39932397</v>
      </c>
      <c r="D15636" t="s">
        <v>8</v>
      </c>
      <c r="E15636">
        <v>24</v>
      </c>
      <c r="F15636" t="s">
        <v>18382</v>
      </c>
      <c r="G15636">
        <v>5.5548897250199999E-2</v>
      </c>
    </row>
    <row r="15637" spans="1:7" x14ac:dyDescent="0.2">
      <c r="A15637" t="str">
        <f t="shared" si="1308"/>
        <v>SUPT5H</v>
      </c>
      <c r="B15637" t="s">
        <v>245</v>
      </c>
      <c r="C15637">
        <v>39936349</v>
      </c>
      <c r="D15637" t="s">
        <v>8</v>
      </c>
      <c r="E15637">
        <v>24</v>
      </c>
      <c r="F15637" t="s">
        <v>18383</v>
      </c>
      <c r="G15637">
        <v>0.37280820949600002</v>
      </c>
    </row>
    <row r="15638" spans="1:7" x14ac:dyDescent="0.2">
      <c r="A15638" t="str">
        <f t="shared" si="1308"/>
        <v>SUPT5H</v>
      </c>
      <c r="B15638" t="s">
        <v>245</v>
      </c>
      <c r="C15638">
        <v>39936396</v>
      </c>
      <c r="D15638" t="s">
        <v>3</v>
      </c>
      <c r="E15638">
        <v>24</v>
      </c>
      <c r="F15638" t="s">
        <v>18384</v>
      </c>
      <c r="G15638">
        <v>4.4816719140499998E-2</v>
      </c>
    </row>
    <row r="15639" spans="1:7" x14ac:dyDescent="0.2">
      <c r="A15639" t="str">
        <f t="shared" si="1308"/>
        <v>SUPT5H</v>
      </c>
      <c r="B15639" t="s">
        <v>245</v>
      </c>
      <c r="C15639">
        <v>39932392</v>
      </c>
      <c r="D15639" t="s">
        <v>8</v>
      </c>
      <c r="E15639">
        <v>24</v>
      </c>
      <c r="F15639" t="s">
        <v>18385</v>
      </c>
      <c r="G15639">
        <v>-8.1449988994200008E-3</v>
      </c>
    </row>
    <row r="15640" spans="1:7" x14ac:dyDescent="0.2">
      <c r="A15640" t="str">
        <f t="shared" si="1308"/>
        <v>SUPT5H</v>
      </c>
      <c r="B15640" t="s">
        <v>245</v>
      </c>
      <c r="C15640">
        <v>39932365</v>
      </c>
      <c r="D15640" t="s">
        <v>8</v>
      </c>
      <c r="E15640">
        <v>27</v>
      </c>
      <c r="F15640" t="s">
        <v>18386</v>
      </c>
      <c r="G15640">
        <v>-5.66253051309E-2</v>
      </c>
    </row>
    <row r="15641" spans="1:7" x14ac:dyDescent="0.2">
      <c r="A15641" t="str">
        <f t="shared" si="1308"/>
        <v>SUPT5H</v>
      </c>
      <c r="B15641" t="s">
        <v>245</v>
      </c>
      <c r="C15641">
        <v>39936370</v>
      </c>
      <c r="D15641" t="s">
        <v>8</v>
      </c>
      <c r="E15641">
        <v>22</v>
      </c>
      <c r="F15641" t="s">
        <v>18387</v>
      </c>
      <c r="G15641">
        <v>0.36827016246299998</v>
      </c>
    </row>
    <row r="15642" spans="1:7" x14ac:dyDescent="0.2">
      <c r="A15642" t="str">
        <f t="shared" si="1308"/>
        <v>SUPT5H</v>
      </c>
      <c r="B15642" t="s">
        <v>245</v>
      </c>
      <c r="C15642">
        <v>39932356</v>
      </c>
      <c r="D15642" t="s">
        <v>8</v>
      </c>
      <c r="E15642">
        <v>26</v>
      </c>
      <c r="F15642" t="s">
        <v>18388</v>
      </c>
      <c r="G15642">
        <v>3.4453599833800003E-2</v>
      </c>
    </row>
    <row r="15643" spans="1:7" x14ac:dyDescent="0.2">
      <c r="A15643" t="str">
        <f t="shared" si="1308"/>
        <v>SUPT5H</v>
      </c>
      <c r="B15643" t="s">
        <v>245</v>
      </c>
      <c r="C15643">
        <v>39936427</v>
      </c>
      <c r="D15643" t="s">
        <v>8</v>
      </c>
      <c r="E15643">
        <v>23</v>
      </c>
      <c r="F15643" t="s">
        <v>18389</v>
      </c>
      <c r="G15643">
        <v>0.84059503553000003</v>
      </c>
    </row>
    <row r="15644" spans="1:7" x14ac:dyDescent="0.2">
      <c r="A15644" t="str">
        <f t="shared" ref="A15644:A15653" si="1309">"SUPT6H"</f>
        <v>SUPT6H</v>
      </c>
      <c r="B15644" t="s">
        <v>484</v>
      </c>
      <c r="C15644">
        <v>26989401</v>
      </c>
      <c r="D15644" t="s">
        <v>8</v>
      </c>
      <c r="E15644">
        <v>23</v>
      </c>
      <c r="F15644" t="s">
        <v>18390</v>
      </c>
      <c r="G15644">
        <v>1.54219235959E-2</v>
      </c>
    </row>
    <row r="15645" spans="1:7" x14ac:dyDescent="0.2">
      <c r="A15645" t="str">
        <f t="shared" si="1309"/>
        <v>SUPT6H</v>
      </c>
      <c r="B15645" t="s">
        <v>484</v>
      </c>
      <c r="C15645">
        <v>26989375</v>
      </c>
      <c r="D15645" t="s">
        <v>8</v>
      </c>
      <c r="E15645">
        <v>27</v>
      </c>
      <c r="F15645" t="s">
        <v>18391</v>
      </c>
      <c r="G15645">
        <v>-7.8231500186599995E-2</v>
      </c>
    </row>
    <row r="15646" spans="1:7" x14ac:dyDescent="0.2">
      <c r="A15646" t="str">
        <f t="shared" si="1309"/>
        <v>SUPT6H</v>
      </c>
      <c r="B15646" t="s">
        <v>484</v>
      </c>
      <c r="C15646">
        <v>26989360</v>
      </c>
      <c r="D15646" t="s">
        <v>8</v>
      </c>
      <c r="E15646">
        <v>24</v>
      </c>
      <c r="F15646" t="s">
        <v>18392</v>
      </c>
      <c r="G15646">
        <v>0.47834306801499998</v>
      </c>
    </row>
    <row r="15647" spans="1:7" x14ac:dyDescent="0.2">
      <c r="A15647" t="str">
        <f t="shared" si="1309"/>
        <v>SUPT6H</v>
      </c>
      <c r="B15647" t="s">
        <v>484</v>
      </c>
      <c r="C15647">
        <v>26989322</v>
      </c>
      <c r="D15647" t="s">
        <v>8</v>
      </c>
      <c r="E15647">
        <v>24</v>
      </c>
      <c r="F15647" t="s">
        <v>18393</v>
      </c>
      <c r="G15647">
        <v>1.97521850533E-3</v>
      </c>
    </row>
    <row r="15648" spans="1:7" x14ac:dyDescent="0.2">
      <c r="A15648" t="str">
        <f t="shared" si="1309"/>
        <v>SUPT6H</v>
      </c>
      <c r="B15648" t="s">
        <v>484</v>
      </c>
      <c r="C15648">
        <v>26989318</v>
      </c>
      <c r="D15648" t="s">
        <v>8</v>
      </c>
      <c r="E15648">
        <v>25</v>
      </c>
      <c r="F15648" t="s">
        <v>18394</v>
      </c>
      <c r="G15648">
        <v>1.9625745259600001E-2</v>
      </c>
    </row>
    <row r="15649" spans="1:7" x14ac:dyDescent="0.2">
      <c r="A15649" t="str">
        <f t="shared" si="1309"/>
        <v>SUPT6H</v>
      </c>
      <c r="B15649" t="s">
        <v>484</v>
      </c>
      <c r="C15649">
        <v>26989243</v>
      </c>
      <c r="D15649" t="s">
        <v>8</v>
      </c>
      <c r="E15649">
        <v>26</v>
      </c>
      <c r="F15649" t="s">
        <v>18395</v>
      </c>
      <c r="G15649">
        <v>0.124191617585</v>
      </c>
    </row>
    <row r="15650" spans="1:7" x14ac:dyDescent="0.2">
      <c r="A15650" t="str">
        <f t="shared" si="1309"/>
        <v>SUPT6H</v>
      </c>
      <c r="B15650" t="s">
        <v>484</v>
      </c>
      <c r="C15650">
        <v>26989285</v>
      </c>
      <c r="D15650" t="s">
        <v>3</v>
      </c>
      <c r="E15650">
        <v>22</v>
      </c>
      <c r="F15650" t="s">
        <v>18396</v>
      </c>
      <c r="G15650">
        <v>1.3542211720399999</v>
      </c>
    </row>
    <row r="15651" spans="1:7" x14ac:dyDescent="0.2">
      <c r="A15651" t="str">
        <f t="shared" si="1309"/>
        <v>SUPT6H</v>
      </c>
      <c r="B15651" t="s">
        <v>484</v>
      </c>
      <c r="C15651">
        <v>26989258</v>
      </c>
      <c r="D15651" t="s">
        <v>3</v>
      </c>
      <c r="E15651">
        <v>23</v>
      </c>
      <c r="F15651" t="s">
        <v>18397</v>
      </c>
      <c r="G15651">
        <v>0.76665266359799999</v>
      </c>
    </row>
    <row r="15652" spans="1:7" x14ac:dyDescent="0.2">
      <c r="A15652" t="str">
        <f t="shared" si="1309"/>
        <v>SUPT6H</v>
      </c>
      <c r="B15652" t="s">
        <v>484</v>
      </c>
      <c r="C15652">
        <v>26989368</v>
      </c>
      <c r="D15652" t="s">
        <v>3</v>
      </c>
      <c r="E15652">
        <v>24</v>
      </c>
      <c r="F15652" t="s">
        <v>18398</v>
      </c>
      <c r="G15652">
        <v>0.124183895571</v>
      </c>
    </row>
    <row r="15653" spans="1:7" x14ac:dyDescent="0.2">
      <c r="A15653" t="str">
        <f t="shared" si="1309"/>
        <v>SUPT6H</v>
      </c>
      <c r="B15653" t="s">
        <v>484</v>
      </c>
      <c r="C15653">
        <v>26989265</v>
      </c>
      <c r="D15653" t="s">
        <v>8</v>
      </c>
      <c r="E15653">
        <v>24</v>
      </c>
      <c r="F15653" t="s">
        <v>18399</v>
      </c>
      <c r="G15653">
        <v>0.87912616436400004</v>
      </c>
    </row>
    <row r="15654" spans="1:7" x14ac:dyDescent="0.2">
      <c r="A15654" t="str">
        <f t="shared" ref="A15654:A15665" si="1310">"SUPV3L1"</f>
        <v>SUPV3L1</v>
      </c>
      <c r="B15654" t="s">
        <v>372</v>
      </c>
      <c r="C15654">
        <v>70940035</v>
      </c>
      <c r="D15654" t="s">
        <v>3</v>
      </c>
      <c r="E15654">
        <v>24</v>
      </c>
      <c r="F15654" t="s">
        <v>18400</v>
      </c>
      <c r="G15654">
        <v>0.45079451244899998</v>
      </c>
    </row>
    <row r="15655" spans="1:7" x14ac:dyDescent="0.2">
      <c r="A15655" t="str">
        <f t="shared" si="1310"/>
        <v>SUPV3L1</v>
      </c>
      <c r="B15655" t="s">
        <v>372</v>
      </c>
      <c r="C15655">
        <v>70939980</v>
      </c>
      <c r="D15655" t="s">
        <v>8</v>
      </c>
      <c r="E15655">
        <v>24</v>
      </c>
      <c r="F15655" t="s">
        <v>18401</v>
      </c>
      <c r="G15655">
        <v>-4.3760750225799996E-3</v>
      </c>
    </row>
    <row r="15656" spans="1:7" x14ac:dyDescent="0.2">
      <c r="A15656" t="str">
        <f t="shared" si="1310"/>
        <v>SUPV3L1</v>
      </c>
      <c r="B15656" t="s">
        <v>372</v>
      </c>
      <c r="C15656">
        <v>70940244</v>
      </c>
      <c r="D15656" t="s">
        <v>3</v>
      </c>
      <c r="E15656">
        <v>23</v>
      </c>
      <c r="F15656" t="s">
        <v>18402</v>
      </c>
      <c r="G15656">
        <v>0.29252090912000001</v>
      </c>
    </row>
    <row r="15657" spans="1:7" x14ac:dyDescent="0.2">
      <c r="A15657" t="str">
        <f t="shared" si="1310"/>
        <v>SUPV3L1</v>
      </c>
      <c r="B15657" t="s">
        <v>372</v>
      </c>
      <c r="C15657">
        <v>70940221</v>
      </c>
      <c r="D15657" t="s">
        <v>3</v>
      </c>
      <c r="E15657">
        <v>24</v>
      </c>
      <c r="F15657" t="s">
        <v>18403</v>
      </c>
      <c r="G15657">
        <v>0.208876652533</v>
      </c>
    </row>
    <row r="15658" spans="1:7" x14ac:dyDescent="0.2">
      <c r="A15658" t="str">
        <f t="shared" si="1310"/>
        <v>SUPV3L1</v>
      </c>
      <c r="B15658" t="s">
        <v>372</v>
      </c>
      <c r="C15658">
        <v>70940020</v>
      </c>
      <c r="D15658" t="s">
        <v>3</v>
      </c>
      <c r="E15658">
        <v>24</v>
      </c>
      <c r="F15658" t="s">
        <v>18404</v>
      </c>
      <c r="G15658">
        <v>0.78658562154099998</v>
      </c>
    </row>
    <row r="15659" spans="1:7" x14ac:dyDescent="0.2">
      <c r="A15659" t="str">
        <f t="shared" si="1310"/>
        <v>SUPV3L1</v>
      </c>
      <c r="B15659" t="s">
        <v>372</v>
      </c>
      <c r="C15659">
        <v>70940042</v>
      </c>
      <c r="D15659" t="s">
        <v>3</v>
      </c>
      <c r="E15659">
        <v>23</v>
      </c>
      <c r="F15659" t="s">
        <v>18405</v>
      </c>
      <c r="G15659">
        <v>1.0970935690800001</v>
      </c>
    </row>
    <row r="15660" spans="1:7" x14ac:dyDescent="0.2">
      <c r="A15660" t="str">
        <f t="shared" si="1310"/>
        <v>SUPV3L1</v>
      </c>
      <c r="B15660" t="s">
        <v>372</v>
      </c>
      <c r="C15660">
        <v>70940126</v>
      </c>
      <c r="D15660" t="s">
        <v>3</v>
      </c>
      <c r="E15660">
        <v>22</v>
      </c>
      <c r="F15660" t="s">
        <v>18406</v>
      </c>
      <c r="G15660">
        <v>7.2271705484600005E-2</v>
      </c>
    </row>
    <row r="15661" spans="1:7" x14ac:dyDescent="0.2">
      <c r="A15661" t="str">
        <f t="shared" si="1310"/>
        <v>SUPV3L1</v>
      </c>
      <c r="B15661" t="s">
        <v>372</v>
      </c>
      <c r="C15661">
        <v>70940057</v>
      </c>
      <c r="D15661" t="s">
        <v>3</v>
      </c>
      <c r="E15661">
        <v>24</v>
      </c>
      <c r="F15661" t="s">
        <v>18407</v>
      </c>
      <c r="G15661">
        <v>0.51562503584899999</v>
      </c>
    </row>
    <row r="15662" spans="1:7" x14ac:dyDescent="0.2">
      <c r="A15662" t="str">
        <f t="shared" si="1310"/>
        <v>SUPV3L1</v>
      </c>
      <c r="B15662" t="s">
        <v>372</v>
      </c>
      <c r="C15662">
        <v>70940042</v>
      </c>
      <c r="D15662" t="s">
        <v>3</v>
      </c>
      <c r="E15662">
        <v>24</v>
      </c>
      <c r="F15662" t="s">
        <v>18408</v>
      </c>
      <c r="G15662">
        <v>1.1163208093799999</v>
      </c>
    </row>
    <row r="15663" spans="1:7" x14ac:dyDescent="0.2">
      <c r="A15663" t="str">
        <f t="shared" si="1310"/>
        <v>SUPV3L1</v>
      </c>
      <c r="B15663" t="s">
        <v>372</v>
      </c>
      <c r="C15663">
        <v>70940126</v>
      </c>
      <c r="D15663" t="s">
        <v>3</v>
      </c>
      <c r="E15663">
        <v>23</v>
      </c>
      <c r="F15663" t="s">
        <v>18409</v>
      </c>
      <c r="G15663">
        <v>9.8541915390399998E-2</v>
      </c>
    </row>
    <row r="15664" spans="1:7" x14ac:dyDescent="0.2">
      <c r="A15664" t="str">
        <f t="shared" si="1310"/>
        <v>SUPV3L1</v>
      </c>
      <c r="B15664" t="s">
        <v>372</v>
      </c>
      <c r="C15664">
        <v>70940201</v>
      </c>
      <c r="D15664" t="s">
        <v>3</v>
      </c>
      <c r="E15664">
        <v>22</v>
      </c>
      <c r="F15664" t="s">
        <v>18410</v>
      </c>
      <c r="G15664">
        <v>7.3459574511099995E-2</v>
      </c>
    </row>
    <row r="15665" spans="1:7" x14ac:dyDescent="0.2">
      <c r="A15665" t="str">
        <f t="shared" si="1310"/>
        <v>SUPV3L1</v>
      </c>
      <c r="B15665" t="s">
        <v>372</v>
      </c>
      <c r="C15665">
        <v>70940166</v>
      </c>
      <c r="D15665" t="s">
        <v>8</v>
      </c>
      <c r="E15665">
        <v>24</v>
      </c>
      <c r="F15665" t="s">
        <v>18411</v>
      </c>
      <c r="G15665">
        <v>-2.16050197576E-2</v>
      </c>
    </row>
    <row r="15666" spans="1:7" x14ac:dyDescent="0.2">
      <c r="A15666" t="str">
        <f t="shared" ref="A15666:A15675" si="1311">"SURF4"</f>
        <v>SURF4</v>
      </c>
      <c r="B15666" t="s">
        <v>15</v>
      </c>
      <c r="C15666">
        <v>136242965</v>
      </c>
      <c r="D15666" t="s">
        <v>8</v>
      </c>
      <c r="E15666">
        <v>23</v>
      </c>
      <c r="F15666" t="s">
        <v>18412</v>
      </c>
      <c r="G15666">
        <v>5.1313683491499999E-2</v>
      </c>
    </row>
    <row r="15667" spans="1:7" x14ac:dyDescent="0.2">
      <c r="A15667" t="str">
        <f t="shared" si="1311"/>
        <v>SURF4</v>
      </c>
      <c r="B15667" t="s">
        <v>15</v>
      </c>
      <c r="C15667">
        <v>136242702</v>
      </c>
      <c r="D15667" t="s">
        <v>3</v>
      </c>
      <c r="E15667">
        <v>24</v>
      </c>
      <c r="F15667" t="s">
        <v>18413</v>
      </c>
      <c r="G15667">
        <v>6.3315658093699998E-3</v>
      </c>
    </row>
    <row r="15668" spans="1:7" x14ac:dyDescent="0.2">
      <c r="A15668" t="str">
        <f t="shared" si="1311"/>
        <v>SURF4</v>
      </c>
      <c r="B15668" t="s">
        <v>15</v>
      </c>
      <c r="C15668">
        <v>136242709</v>
      </c>
      <c r="D15668" t="s">
        <v>3</v>
      </c>
      <c r="E15668">
        <v>23</v>
      </c>
      <c r="F15668" t="s">
        <v>18414</v>
      </c>
      <c r="G15668">
        <v>2.11485625155</v>
      </c>
    </row>
    <row r="15669" spans="1:7" x14ac:dyDescent="0.2">
      <c r="A15669" t="str">
        <f t="shared" si="1311"/>
        <v>SURF4</v>
      </c>
      <c r="B15669" t="s">
        <v>15</v>
      </c>
      <c r="C15669">
        <v>136242778</v>
      </c>
      <c r="D15669" t="s">
        <v>3</v>
      </c>
      <c r="E15669">
        <v>23</v>
      </c>
      <c r="F15669" t="s">
        <v>18415</v>
      </c>
      <c r="G15669">
        <v>4.1612140087600002E-2</v>
      </c>
    </row>
    <row r="15670" spans="1:7" x14ac:dyDescent="0.2">
      <c r="A15670" t="str">
        <f t="shared" si="1311"/>
        <v>SURF4</v>
      </c>
      <c r="B15670" t="s">
        <v>15</v>
      </c>
      <c r="C15670">
        <v>136242791</v>
      </c>
      <c r="D15670" t="s">
        <v>3</v>
      </c>
      <c r="E15670">
        <v>22</v>
      </c>
      <c r="F15670" t="s">
        <v>18416</v>
      </c>
      <c r="G15670">
        <v>-3.3038457588499999E-3</v>
      </c>
    </row>
    <row r="15671" spans="1:7" x14ac:dyDescent="0.2">
      <c r="A15671" t="str">
        <f t="shared" si="1311"/>
        <v>SURF4</v>
      </c>
      <c r="B15671" t="s">
        <v>15</v>
      </c>
      <c r="C15671">
        <v>136242917</v>
      </c>
      <c r="D15671" t="s">
        <v>3</v>
      </c>
      <c r="E15671">
        <v>24</v>
      </c>
      <c r="F15671" t="s">
        <v>18417</v>
      </c>
      <c r="G15671">
        <v>1.8985713288599999E-2</v>
      </c>
    </row>
    <row r="15672" spans="1:7" x14ac:dyDescent="0.2">
      <c r="A15672" t="str">
        <f t="shared" si="1311"/>
        <v>SURF4</v>
      </c>
      <c r="B15672" t="s">
        <v>15</v>
      </c>
      <c r="C15672">
        <v>136242764</v>
      </c>
      <c r="D15672" t="s">
        <v>8</v>
      </c>
      <c r="E15672">
        <v>22</v>
      </c>
      <c r="F15672" t="s">
        <v>18418</v>
      </c>
      <c r="G15672">
        <v>0.72964039118400004</v>
      </c>
    </row>
    <row r="15673" spans="1:7" x14ac:dyDescent="0.2">
      <c r="A15673" t="str">
        <f t="shared" si="1311"/>
        <v>SURF4</v>
      </c>
      <c r="B15673" t="s">
        <v>15</v>
      </c>
      <c r="C15673">
        <v>136242851</v>
      </c>
      <c r="D15673" t="s">
        <v>8</v>
      </c>
      <c r="E15673">
        <v>24</v>
      </c>
      <c r="F15673" t="s">
        <v>18419</v>
      </c>
      <c r="G15673">
        <v>-2.6637378333800001E-2</v>
      </c>
    </row>
    <row r="15674" spans="1:7" x14ac:dyDescent="0.2">
      <c r="A15674" t="str">
        <f t="shared" si="1311"/>
        <v>SURF4</v>
      </c>
      <c r="B15674" t="s">
        <v>15</v>
      </c>
      <c r="C15674">
        <v>136242864</v>
      </c>
      <c r="D15674" t="s">
        <v>8</v>
      </c>
      <c r="E15674">
        <v>24</v>
      </c>
      <c r="F15674" t="s">
        <v>18420</v>
      </c>
      <c r="G15674">
        <v>0.15550335727</v>
      </c>
    </row>
    <row r="15675" spans="1:7" x14ac:dyDescent="0.2">
      <c r="A15675" t="str">
        <f t="shared" si="1311"/>
        <v>SURF4</v>
      </c>
      <c r="B15675" t="s">
        <v>15</v>
      </c>
      <c r="C15675">
        <v>136242916</v>
      </c>
      <c r="D15675" t="s">
        <v>8</v>
      </c>
      <c r="E15675">
        <v>23</v>
      </c>
      <c r="F15675" t="s">
        <v>18421</v>
      </c>
      <c r="G15675">
        <v>6.8524797475399996E-2</v>
      </c>
    </row>
    <row r="15676" spans="1:7" x14ac:dyDescent="0.2">
      <c r="A15676" t="str">
        <f t="shared" ref="A15676:A15684" si="1312">"SYVN1"</f>
        <v>SYVN1</v>
      </c>
      <c r="B15676" t="s">
        <v>291</v>
      </c>
      <c r="C15676">
        <v>64901917</v>
      </c>
      <c r="D15676" t="s">
        <v>3</v>
      </c>
      <c r="E15676">
        <v>24</v>
      </c>
      <c r="F15676" t="s">
        <v>18422</v>
      </c>
      <c r="G15676">
        <v>1.06004493137</v>
      </c>
    </row>
    <row r="15677" spans="1:7" x14ac:dyDescent="0.2">
      <c r="A15677" t="str">
        <f t="shared" si="1312"/>
        <v>SYVN1</v>
      </c>
      <c r="B15677" t="s">
        <v>291</v>
      </c>
      <c r="C15677">
        <v>64901761</v>
      </c>
      <c r="D15677" t="s">
        <v>3</v>
      </c>
      <c r="E15677">
        <v>24</v>
      </c>
      <c r="F15677" t="s">
        <v>18423</v>
      </c>
      <c r="G15677">
        <v>4.6342721554699998E-2</v>
      </c>
    </row>
    <row r="15678" spans="1:7" x14ac:dyDescent="0.2">
      <c r="A15678" t="str">
        <f t="shared" si="1312"/>
        <v>SYVN1</v>
      </c>
      <c r="B15678" t="s">
        <v>291</v>
      </c>
      <c r="C15678">
        <v>64901883</v>
      </c>
      <c r="D15678" t="s">
        <v>3</v>
      </c>
      <c r="E15678">
        <v>24</v>
      </c>
      <c r="F15678" t="s">
        <v>18424</v>
      </c>
      <c r="G15678">
        <v>2.7810436099599999E-2</v>
      </c>
    </row>
    <row r="15679" spans="1:7" x14ac:dyDescent="0.2">
      <c r="A15679" t="str">
        <f t="shared" si="1312"/>
        <v>SYVN1</v>
      </c>
      <c r="B15679" t="s">
        <v>291</v>
      </c>
      <c r="C15679">
        <v>64901894</v>
      </c>
      <c r="D15679" t="s">
        <v>3</v>
      </c>
      <c r="E15679">
        <v>23</v>
      </c>
      <c r="F15679" t="s">
        <v>18425</v>
      </c>
      <c r="G15679">
        <v>0.62845410803299995</v>
      </c>
    </row>
    <row r="15680" spans="1:7" x14ac:dyDescent="0.2">
      <c r="A15680" t="str">
        <f t="shared" si="1312"/>
        <v>SYVN1</v>
      </c>
      <c r="B15680" t="s">
        <v>291</v>
      </c>
      <c r="C15680">
        <v>64901760</v>
      </c>
      <c r="D15680" t="s">
        <v>8</v>
      </c>
      <c r="E15680">
        <v>22</v>
      </c>
      <c r="F15680" t="s">
        <v>18426</v>
      </c>
      <c r="G15680">
        <v>0.90296793992400004</v>
      </c>
    </row>
    <row r="15681" spans="1:7" x14ac:dyDescent="0.2">
      <c r="A15681" t="str">
        <f t="shared" si="1312"/>
        <v>SYVN1</v>
      </c>
      <c r="B15681" t="s">
        <v>291</v>
      </c>
      <c r="C15681">
        <v>64901805</v>
      </c>
      <c r="D15681" t="s">
        <v>8</v>
      </c>
      <c r="E15681">
        <v>23</v>
      </c>
      <c r="F15681" t="s">
        <v>18427</v>
      </c>
      <c r="G15681">
        <v>1.0369871287000001</v>
      </c>
    </row>
    <row r="15682" spans="1:7" x14ac:dyDescent="0.2">
      <c r="A15682" t="str">
        <f t="shared" si="1312"/>
        <v>SYVN1</v>
      </c>
      <c r="B15682" t="s">
        <v>291</v>
      </c>
      <c r="C15682">
        <v>64901835</v>
      </c>
      <c r="D15682" t="s">
        <v>8</v>
      </c>
      <c r="E15682">
        <v>24</v>
      </c>
      <c r="F15682" t="s">
        <v>18428</v>
      </c>
      <c r="G15682">
        <v>2.6369577625200001E-2</v>
      </c>
    </row>
    <row r="15683" spans="1:7" x14ac:dyDescent="0.2">
      <c r="A15683" t="str">
        <f t="shared" si="1312"/>
        <v>SYVN1</v>
      </c>
      <c r="B15683" t="s">
        <v>291</v>
      </c>
      <c r="C15683">
        <v>64901858</v>
      </c>
      <c r="D15683" t="s">
        <v>8</v>
      </c>
      <c r="E15683">
        <v>23</v>
      </c>
      <c r="F15683" t="s">
        <v>18429</v>
      </c>
      <c r="G15683">
        <v>0.118187138276</v>
      </c>
    </row>
    <row r="15684" spans="1:7" x14ac:dyDescent="0.2">
      <c r="A15684" t="str">
        <f t="shared" si="1312"/>
        <v>SYVN1</v>
      </c>
      <c r="B15684" t="s">
        <v>291</v>
      </c>
      <c r="C15684">
        <v>64901869</v>
      </c>
      <c r="D15684" t="s">
        <v>8</v>
      </c>
      <c r="E15684">
        <v>24</v>
      </c>
      <c r="F15684" t="s">
        <v>18430</v>
      </c>
      <c r="G15684">
        <v>-5.1334202758799997E-2</v>
      </c>
    </row>
    <row r="15685" spans="1:7" x14ac:dyDescent="0.2">
      <c r="A15685" t="str">
        <f t="shared" ref="A15685:A15694" si="1313">"TACC3"</f>
        <v>TACC3</v>
      </c>
      <c r="B15685" t="s">
        <v>24</v>
      </c>
      <c r="C15685">
        <v>1723293</v>
      </c>
      <c r="D15685" t="s">
        <v>8</v>
      </c>
      <c r="E15685">
        <v>24</v>
      </c>
      <c r="F15685" t="s">
        <v>18431</v>
      </c>
      <c r="G15685">
        <v>-0.12424197705999999</v>
      </c>
    </row>
    <row r="15686" spans="1:7" x14ac:dyDescent="0.2">
      <c r="A15686" t="str">
        <f t="shared" si="1313"/>
        <v>TACC3</v>
      </c>
      <c r="B15686" t="s">
        <v>24</v>
      </c>
      <c r="C15686">
        <v>1723298</v>
      </c>
      <c r="D15686" t="s">
        <v>8</v>
      </c>
      <c r="E15686">
        <v>23</v>
      </c>
      <c r="F15686" t="s">
        <v>18432</v>
      </c>
      <c r="G15686">
        <v>0.22090212160700001</v>
      </c>
    </row>
    <row r="15687" spans="1:7" x14ac:dyDescent="0.2">
      <c r="A15687" t="str">
        <f t="shared" si="1313"/>
        <v>TACC3</v>
      </c>
      <c r="B15687" t="s">
        <v>24</v>
      </c>
      <c r="C15687">
        <v>1723309</v>
      </c>
      <c r="D15687" t="s">
        <v>8</v>
      </c>
      <c r="E15687">
        <v>24</v>
      </c>
      <c r="F15687" t="s">
        <v>18433</v>
      </c>
      <c r="G15687">
        <v>0.36831290035000003</v>
      </c>
    </row>
    <row r="15688" spans="1:7" x14ac:dyDescent="0.2">
      <c r="A15688" t="str">
        <f t="shared" si="1313"/>
        <v>TACC3</v>
      </c>
      <c r="B15688" t="s">
        <v>24</v>
      </c>
      <c r="C15688">
        <v>1723330</v>
      </c>
      <c r="D15688" t="s">
        <v>8</v>
      </c>
      <c r="E15688">
        <v>23</v>
      </c>
      <c r="F15688" t="s">
        <v>18434</v>
      </c>
      <c r="G15688">
        <v>1.28937174593</v>
      </c>
    </row>
    <row r="15689" spans="1:7" x14ac:dyDescent="0.2">
      <c r="A15689" t="str">
        <f t="shared" si="1313"/>
        <v>TACC3</v>
      </c>
      <c r="B15689" t="s">
        <v>24</v>
      </c>
      <c r="C15689">
        <v>1723374</v>
      </c>
      <c r="D15689" t="s">
        <v>8</v>
      </c>
      <c r="E15689">
        <v>24</v>
      </c>
      <c r="F15689" t="s">
        <v>18435</v>
      </c>
      <c r="G15689">
        <v>0.42522979000299999</v>
      </c>
    </row>
    <row r="15690" spans="1:7" x14ac:dyDescent="0.2">
      <c r="A15690" t="str">
        <f t="shared" si="1313"/>
        <v>TACC3</v>
      </c>
      <c r="B15690" t="s">
        <v>24</v>
      </c>
      <c r="C15690">
        <v>1723396</v>
      </c>
      <c r="D15690" t="s">
        <v>8</v>
      </c>
      <c r="E15690">
        <v>24</v>
      </c>
      <c r="F15690" t="s">
        <v>18436</v>
      </c>
      <c r="G15690">
        <v>0.24431507692500001</v>
      </c>
    </row>
    <row r="15691" spans="1:7" x14ac:dyDescent="0.2">
      <c r="A15691" t="str">
        <f t="shared" si="1313"/>
        <v>TACC3</v>
      </c>
      <c r="B15691" t="s">
        <v>24</v>
      </c>
      <c r="C15691">
        <v>1723404</v>
      </c>
      <c r="D15691" t="s">
        <v>8</v>
      </c>
      <c r="E15691">
        <v>24</v>
      </c>
      <c r="F15691" t="s">
        <v>18437</v>
      </c>
      <c r="G15691">
        <v>0.333507977442</v>
      </c>
    </row>
    <row r="15692" spans="1:7" x14ac:dyDescent="0.2">
      <c r="A15692" t="str">
        <f t="shared" si="1313"/>
        <v>TACC3</v>
      </c>
      <c r="B15692" t="s">
        <v>24</v>
      </c>
      <c r="C15692">
        <v>1723290</v>
      </c>
      <c r="D15692" t="s">
        <v>3</v>
      </c>
      <c r="E15692">
        <v>24</v>
      </c>
      <c r="F15692" t="s">
        <v>18438</v>
      </c>
      <c r="G15692">
        <v>1.28539846407</v>
      </c>
    </row>
    <row r="15693" spans="1:7" x14ac:dyDescent="0.2">
      <c r="A15693" t="str">
        <f t="shared" si="1313"/>
        <v>TACC3</v>
      </c>
      <c r="B15693" t="s">
        <v>24</v>
      </c>
      <c r="C15693">
        <v>1723286</v>
      </c>
      <c r="D15693" t="s">
        <v>8</v>
      </c>
      <c r="E15693">
        <v>24</v>
      </c>
      <c r="F15693" t="s">
        <v>18439</v>
      </c>
      <c r="G15693">
        <v>4.9687292698700003E-3</v>
      </c>
    </row>
    <row r="15694" spans="1:7" x14ac:dyDescent="0.2">
      <c r="A15694" t="str">
        <f t="shared" si="1313"/>
        <v>TACC3</v>
      </c>
      <c r="B15694" t="s">
        <v>24</v>
      </c>
      <c r="C15694">
        <v>1723501</v>
      </c>
      <c r="D15694" t="s">
        <v>3</v>
      </c>
      <c r="E15694">
        <v>23</v>
      </c>
      <c r="F15694" t="s">
        <v>18440</v>
      </c>
      <c r="G15694">
        <v>0.31745120405100002</v>
      </c>
    </row>
    <row r="15695" spans="1:7" x14ac:dyDescent="0.2">
      <c r="A15695" t="str">
        <f t="shared" ref="A15695:A15704" si="1314">"TADA1"</f>
        <v>TADA1</v>
      </c>
      <c r="B15695" t="s">
        <v>35</v>
      </c>
      <c r="C15695">
        <v>166845574</v>
      </c>
      <c r="D15695" t="s">
        <v>3</v>
      </c>
      <c r="E15695">
        <v>23</v>
      </c>
      <c r="F15695" t="s">
        <v>18441</v>
      </c>
      <c r="G15695">
        <v>-5.3515644370099999E-3</v>
      </c>
    </row>
    <row r="15696" spans="1:7" x14ac:dyDescent="0.2">
      <c r="A15696" t="str">
        <f t="shared" si="1314"/>
        <v>TADA1</v>
      </c>
      <c r="B15696" t="s">
        <v>35</v>
      </c>
      <c r="C15696">
        <v>166845531</v>
      </c>
      <c r="D15696" t="s">
        <v>3</v>
      </c>
      <c r="E15696">
        <v>23</v>
      </c>
      <c r="F15696" t="s">
        <v>18442</v>
      </c>
      <c r="G15696">
        <v>0.18626093938400001</v>
      </c>
    </row>
    <row r="15697" spans="1:7" x14ac:dyDescent="0.2">
      <c r="A15697" t="str">
        <f t="shared" si="1314"/>
        <v>TADA1</v>
      </c>
      <c r="B15697" t="s">
        <v>35</v>
      </c>
      <c r="C15697">
        <v>166845510</v>
      </c>
      <c r="D15697" t="s">
        <v>3</v>
      </c>
      <c r="E15697">
        <v>23</v>
      </c>
      <c r="F15697" t="s">
        <v>18443</v>
      </c>
      <c r="G15697">
        <v>0.13011966061899999</v>
      </c>
    </row>
    <row r="15698" spans="1:7" x14ac:dyDescent="0.2">
      <c r="A15698" t="str">
        <f t="shared" si="1314"/>
        <v>TADA1</v>
      </c>
      <c r="B15698" t="s">
        <v>35</v>
      </c>
      <c r="C15698">
        <v>166845502</v>
      </c>
      <c r="D15698" t="s">
        <v>3</v>
      </c>
      <c r="E15698">
        <v>24</v>
      </c>
      <c r="F15698" t="s">
        <v>18444</v>
      </c>
      <c r="G15698">
        <v>0.194353478458</v>
      </c>
    </row>
    <row r="15699" spans="1:7" x14ac:dyDescent="0.2">
      <c r="A15699" t="str">
        <f t="shared" si="1314"/>
        <v>TADA1</v>
      </c>
      <c r="B15699" t="s">
        <v>35</v>
      </c>
      <c r="C15699">
        <v>166845411</v>
      </c>
      <c r="D15699" t="s">
        <v>3</v>
      </c>
      <c r="E15699">
        <v>24</v>
      </c>
      <c r="F15699" t="s">
        <v>18445</v>
      </c>
      <c r="G15699">
        <v>0.27676358545399998</v>
      </c>
    </row>
    <row r="15700" spans="1:7" x14ac:dyDescent="0.2">
      <c r="A15700" t="str">
        <f t="shared" si="1314"/>
        <v>TADA1</v>
      </c>
      <c r="B15700" t="s">
        <v>35</v>
      </c>
      <c r="C15700">
        <v>166845344</v>
      </c>
      <c r="D15700" t="s">
        <v>3</v>
      </c>
      <c r="E15700">
        <v>24</v>
      </c>
      <c r="F15700" t="s">
        <v>18446</v>
      </c>
      <c r="G15700">
        <v>0.22346877985300001</v>
      </c>
    </row>
    <row r="15701" spans="1:7" x14ac:dyDescent="0.2">
      <c r="A15701" t="str">
        <f t="shared" si="1314"/>
        <v>TADA1</v>
      </c>
      <c r="B15701" t="s">
        <v>35</v>
      </c>
      <c r="C15701">
        <v>166845272</v>
      </c>
      <c r="D15701" t="s">
        <v>3</v>
      </c>
      <c r="E15701">
        <v>23</v>
      </c>
      <c r="F15701" t="s">
        <v>18447</v>
      </c>
      <c r="G15701">
        <v>1.01756650539</v>
      </c>
    </row>
    <row r="15702" spans="1:7" x14ac:dyDescent="0.2">
      <c r="A15702" t="str">
        <f t="shared" si="1314"/>
        <v>TADA1</v>
      </c>
      <c r="B15702" t="s">
        <v>35</v>
      </c>
      <c r="C15702">
        <v>166845325</v>
      </c>
      <c r="D15702" t="s">
        <v>8</v>
      </c>
      <c r="E15702">
        <v>23</v>
      </c>
      <c r="F15702" t="s">
        <v>18448</v>
      </c>
      <c r="G15702">
        <v>1.23036035509</v>
      </c>
    </row>
    <row r="15703" spans="1:7" x14ac:dyDescent="0.2">
      <c r="A15703" t="str">
        <f t="shared" si="1314"/>
        <v>TADA1</v>
      </c>
      <c r="B15703" t="s">
        <v>35</v>
      </c>
      <c r="C15703">
        <v>166845524</v>
      </c>
      <c r="D15703" t="s">
        <v>3</v>
      </c>
      <c r="E15703">
        <v>24</v>
      </c>
      <c r="F15703" t="s">
        <v>18449</v>
      </c>
      <c r="G15703">
        <v>0.75207313951499999</v>
      </c>
    </row>
    <row r="15704" spans="1:7" x14ac:dyDescent="0.2">
      <c r="A15704" t="str">
        <f t="shared" si="1314"/>
        <v>TADA1</v>
      </c>
      <c r="B15704" t="s">
        <v>35</v>
      </c>
      <c r="C15704">
        <v>166845487</v>
      </c>
      <c r="D15704" t="s">
        <v>3</v>
      </c>
      <c r="E15704">
        <v>24</v>
      </c>
      <c r="F15704" t="s">
        <v>18450</v>
      </c>
      <c r="G15704">
        <v>0.44226804448000001</v>
      </c>
    </row>
    <row r="15705" spans="1:7" x14ac:dyDescent="0.2">
      <c r="A15705" t="str">
        <f t="shared" ref="A15705:A15714" si="1315">"TAF1"</f>
        <v>TAF1</v>
      </c>
      <c r="B15705" t="s">
        <v>172</v>
      </c>
      <c r="C15705">
        <v>70586374</v>
      </c>
      <c r="D15705" t="s">
        <v>8</v>
      </c>
      <c r="E15705">
        <v>26</v>
      </c>
      <c r="F15705" t="s">
        <v>18451</v>
      </c>
      <c r="G15705">
        <v>4.8522600696700002E-2</v>
      </c>
    </row>
    <row r="15706" spans="1:7" x14ac:dyDescent="0.2">
      <c r="A15706" t="str">
        <f t="shared" si="1315"/>
        <v>TAF1</v>
      </c>
      <c r="B15706" t="s">
        <v>172</v>
      </c>
      <c r="C15706">
        <v>70586157</v>
      </c>
      <c r="D15706" t="s">
        <v>3</v>
      </c>
      <c r="E15706">
        <v>22</v>
      </c>
      <c r="F15706" t="s">
        <v>18452</v>
      </c>
      <c r="G15706">
        <v>0.64722969729099999</v>
      </c>
    </row>
    <row r="15707" spans="1:7" x14ac:dyDescent="0.2">
      <c r="A15707" t="str">
        <f t="shared" si="1315"/>
        <v>TAF1</v>
      </c>
      <c r="B15707" t="s">
        <v>172</v>
      </c>
      <c r="C15707">
        <v>70586204</v>
      </c>
      <c r="D15707" t="s">
        <v>3</v>
      </c>
      <c r="E15707">
        <v>25</v>
      </c>
      <c r="F15707" t="s">
        <v>18453</v>
      </c>
      <c r="G15707">
        <v>1.2138365533</v>
      </c>
    </row>
    <row r="15708" spans="1:7" x14ac:dyDescent="0.2">
      <c r="A15708" t="str">
        <f t="shared" si="1315"/>
        <v>TAF1</v>
      </c>
      <c r="B15708" t="s">
        <v>172</v>
      </c>
      <c r="C15708">
        <v>70586139</v>
      </c>
      <c r="D15708" t="s">
        <v>8</v>
      </c>
      <c r="E15708">
        <v>24</v>
      </c>
      <c r="F15708" t="s">
        <v>18454</v>
      </c>
      <c r="G15708">
        <v>0.72900054802100001</v>
      </c>
    </row>
    <row r="15709" spans="1:7" x14ac:dyDescent="0.2">
      <c r="A15709" t="str">
        <f t="shared" si="1315"/>
        <v>TAF1</v>
      </c>
      <c r="B15709" t="s">
        <v>172</v>
      </c>
      <c r="C15709">
        <v>70586168</v>
      </c>
      <c r="D15709" t="s">
        <v>8</v>
      </c>
      <c r="E15709">
        <v>24</v>
      </c>
      <c r="F15709" t="s">
        <v>18455</v>
      </c>
      <c r="G15709">
        <v>1.2145505434499999E-2</v>
      </c>
    </row>
    <row r="15710" spans="1:7" x14ac:dyDescent="0.2">
      <c r="A15710" t="str">
        <f t="shared" si="1315"/>
        <v>TAF1</v>
      </c>
      <c r="B15710" t="s">
        <v>172</v>
      </c>
      <c r="C15710">
        <v>70586258</v>
      </c>
      <c r="D15710" t="s">
        <v>8</v>
      </c>
      <c r="E15710">
        <v>24</v>
      </c>
      <c r="F15710" t="s">
        <v>18456</v>
      </c>
      <c r="G15710">
        <v>0.42645265187999998</v>
      </c>
    </row>
    <row r="15711" spans="1:7" x14ac:dyDescent="0.2">
      <c r="A15711" t="str">
        <f t="shared" si="1315"/>
        <v>TAF1</v>
      </c>
      <c r="B15711" t="s">
        <v>172</v>
      </c>
      <c r="C15711">
        <v>70586261</v>
      </c>
      <c r="D15711" t="s">
        <v>8</v>
      </c>
      <c r="E15711">
        <v>22</v>
      </c>
      <c r="F15711" t="s">
        <v>18457</v>
      </c>
      <c r="G15711">
        <v>1.0571628986799999</v>
      </c>
    </row>
    <row r="15712" spans="1:7" x14ac:dyDescent="0.2">
      <c r="A15712" t="str">
        <f t="shared" si="1315"/>
        <v>TAF1</v>
      </c>
      <c r="B15712" t="s">
        <v>172</v>
      </c>
      <c r="C15712">
        <v>70586349</v>
      </c>
      <c r="D15712" t="s">
        <v>8</v>
      </c>
      <c r="E15712">
        <v>25</v>
      </c>
      <c r="F15712" t="s">
        <v>18458</v>
      </c>
      <c r="G15712">
        <v>2.4415510624700001E-2</v>
      </c>
    </row>
    <row r="15713" spans="1:7" x14ac:dyDescent="0.2">
      <c r="A15713" t="str">
        <f t="shared" si="1315"/>
        <v>TAF1</v>
      </c>
      <c r="B15713" t="s">
        <v>172</v>
      </c>
      <c r="C15713">
        <v>70586352</v>
      </c>
      <c r="D15713" t="s">
        <v>8</v>
      </c>
      <c r="E15713">
        <v>23</v>
      </c>
      <c r="F15713" t="s">
        <v>18459</v>
      </c>
      <c r="G15713">
        <v>0.46229434654200002</v>
      </c>
    </row>
    <row r="15714" spans="1:7" x14ac:dyDescent="0.2">
      <c r="A15714" t="str">
        <f t="shared" si="1315"/>
        <v>TAF1</v>
      </c>
      <c r="B15714" t="s">
        <v>172</v>
      </c>
      <c r="C15714">
        <v>70586377</v>
      </c>
      <c r="D15714" t="s">
        <v>8</v>
      </c>
      <c r="E15714">
        <v>24</v>
      </c>
      <c r="F15714" t="s">
        <v>18460</v>
      </c>
      <c r="G15714">
        <v>-1.9913814310999998E-2</v>
      </c>
    </row>
    <row r="15715" spans="1:7" x14ac:dyDescent="0.2">
      <c r="A15715" t="str">
        <f t="shared" ref="A15715:A15724" si="1316">"TAF1A"</f>
        <v>TAF1A</v>
      </c>
      <c r="B15715" t="s">
        <v>35</v>
      </c>
      <c r="C15715">
        <v>222763042</v>
      </c>
      <c r="D15715" t="s">
        <v>3</v>
      </c>
      <c r="E15715">
        <v>22</v>
      </c>
      <c r="F15715" t="s">
        <v>18461</v>
      </c>
      <c r="G15715">
        <v>0.63787868371900003</v>
      </c>
    </row>
    <row r="15716" spans="1:7" x14ac:dyDescent="0.2">
      <c r="A15716" t="str">
        <f t="shared" si="1316"/>
        <v>TAF1A</v>
      </c>
      <c r="B15716" t="s">
        <v>35</v>
      </c>
      <c r="C15716">
        <v>222763067</v>
      </c>
      <c r="D15716" t="s">
        <v>3</v>
      </c>
      <c r="E15716">
        <v>23</v>
      </c>
      <c r="F15716" t="s">
        <v>18462</v>
      </c>
      <c r="G15716">
        <v>0.23269386914500001</v>
      </c>
    </row>
    <row r="15717" spans="1:7" x14ac:dyDescent="0.2">
      <c r="A15717" t="str">
        <f t="shared" si="1316"/>
        <v>TAF1A</v>
      </c>
      <c r="B15717" t="s">
        <v>35</v>
      </c>
      <c r="C15717">
        <v>222763140</v>
      </c>
      <c r="D15717" t="s">
        <v>3</v>
      </c>
      <c r="E15717">
        <v>22</v>
      </c>
      <c r="F15717" t="s">
        <v>18463</v>
      </c>
      <c r="G15717">
        <v>-1.1762359581200001E-3</v>
      </c>
    </row>
    <row r="15718" spans="1:7" x14ac:dyDescent="0.2">
      <c r="A15718" t="str">
        <f t="shared" si="1316"/>
        <v>TAF1A</v>
      </c>
      <c r="B15718" t="s">
        <v>35</v>
      </c>
      <c r="C15718">
        <v>222763213</v>
      </c>
      <c r="D15718" t="s">
        <v>3</v>
      </c>
      <c r="E15718">
        <v>24</v>
      </c>
      <c r="F15718" t="s">
        <v>18464</v>
      </c>
      <c r="G15718">
        <v>0.73956407042500005</v>
      </c>
    </row>
    <row r="15719" spans="1:7" x14ac:dyDescent="0.2">
      <c r="A15719" t="str">
        <f t="shared" si="1316"/>
        <v>TAF1A</v>
      </c>
      <c r="B15719" t="s">
        <v>35</v>
      </c>
      <c r="C15719">
        <v>222763253</v>
      </c>
      <c r="D15719" t="s">
        <v>8</v>
      </c>
      <c r="E15719">
        <v>22</v>
      </c>
      <c r="F15719" t="s">
        <v>18465</v>
      </c>
      <c r="G15719">
        <v>2.7208184162799999E-2</v>
      </c>
    </row>
    <row r="15720" spans="1:7" x14ac:dyDescent="0.2">
      <c r="A15720" t="str">
        <f t="shared" si="1316"/>
        <v>TAF1A</v>
      </c>
      <c r="B15720" t="s">
        <v>35</v>
      </c>
      <c r="C15720">
        <v>222763119</v>
      </c>
      <c r="D15720" t="s">
        <v>8</v>
      </c>
      <c r="E15720">
        <v>24</v>
      </c>
      <c r="F15720" t="s">
        <v>18466</v>
      </c>
      <c r="G15720">
        <v>6.9104814052500005E-2</v>
      </c>
    </row>
    <row r="15721" spans="1:7" x14ac:dyDescent="0.2">
      <c r="A15721" t="str">
        <f t="shared" si="1316"/>
        <v>TAF1A</v>
      </c>
      <c r="B15721" t="s">
        <v>35</v>
      </c>
      <c r="C15721">
        <v>222763193</v>
      </c>
      <c r="D15721" t="s">
        <v>8</v>
      </c>
      <c r="E15721">
        <v>23</v>
      </c>
      <c r="F15721" t="s">
        <v>18467</v>
      </c>
      <c r="G15721">
        <v>1.6225572458599999</v>
      </c>
    </row>
    <row r="15722" spans="1:7" x14ac:dyDescent="0.2">
      <c r="A15722" t="str">
        <f t="shared" si="1316"/>
        <v>TAF1A</v>
      </c>
      <c r="B15722" t="s">
        <v>35</v>
      </c>
      <c r="C15722">
        <v>222763013</v>
      </c>
      <c r="D15722" t="s">
        <v>3</v>
      </c>
      <c r="E15722">
        <v>24</v>
      </c>
      <c r="F15722" t="s">
        <v>18468</v>
      </c>
      <c r="G15722">
        <v>0.14079389561</v>
      </c>
    </row>
    <row r="15723" spans="1:7" x14ac:dyDescent="0.2">
      <c r="A15723" t="str">
        <f t="shared" si="1316"/>
        <v>TAF1A</v>
      </c>
      <c r="B15723" t="s">
        <v>35</v>
      </c>
      <c r="C15723">
        <v>222763216</v>
      </c>
      <c r="D15723" t="s">
        <v>8</v>
      </c>
      <c r="E15723">
        <v>24</v>
      </c>
      <c r="F15723" t="s">
        <v>18469</v>
      </c>
      <c r="G15723">
        <v>0.43015482299899999</v>
      </c>
    </row>
    <row r="15724" spans="1:7" x14ac:dyDescent="0.2">
      <c r="A15724" t="str">
        <f t="shared" si="1316"/>
        <v>TAF1A</v>
      </c>
      <c r="B15724" t="s">
        <v>35</v>
      </c>
      <c r="C15724">
        <v>222763019</v>
      </c>
      <c r="D15724" t="s">
        <v>3</v>
      </c>
      <c r="E15724">
        <v>24</v>
      </c>
      <c r="F15724" t="s">
        <v>18470</v>
      </c>
      <c r="G15724">
        <v>-1.4214980992E-2</v>
      </c>
    </row>
    <row r="15725" spans="1:7" x14ac:dyDescent="0.2">
      <c r="A15725" t="str">
        <f t="shared" ref="A15725:A15734" si="1317">"TAF2"</f>
        <v>TAF2</v>
      </c>
      <c r="B15725" t="s">
        <v>1491</v>
      </c>
      <c r="C15725">
        <v>120844994</v>
      </c>
      <c r="D15725" t="s">
        <v>3</v>
      </c>
      <c r="E15725">
        <v>22</v>
      </c>
      <c r="F15725" t="s">
        <v>18471</v>
      </c>
      <c r="G15725">
        <v>0.19504947668399999</v>
      </c>
    </row>
    <row r="15726" spans="1:7" x14ac:dyDescent="0.2">
      <c r="A15726" t="str">
        <f t="shared" si="1317"/>
        <v>TAF2</v>
      </c>
      <c r="B15726" t="s">
        <v>1491</v>
      </c>
      <c r="C15726">
        <v>120845144</v>
      </c>
      <c r="D15726" t="s">
        <v>8</v>
      </c>
      <c r="E15726">
        <v>24</v>
      </c>
      <c r="F15726" t="s">
        <v>18472</v>
      </c>
      <c r="G15726">
        <v>4.92184511967E-2</v>
      </c>
    </row>
    <row r="15727" spans="1:7" x14ac:dyDescent="0.2">
      <c r="A15727" t="str">
        <f t="shared" si="1317"/>
        <v>TAF2</v>
      </c>
      <c r="B15727" t="s">
        <v>1491</v>
      </c>
      <c r="C15727">
        <v>120845086</v>
      </c>
      <c r="D15727" t="s">
        <v>3</v>
      </c>
      <c r="E15727">
        <v>22</v>
      </c>
      <c r="F15727" t="s">
        <v>18473</v>
      </c>
      <c r="G15727">
        <v>-4.3677782126400001E-4</v>
      </c>
    </row>
    <row r="15728" spans="1:7" x14ac:dyDescent="0.2">
      <c r="A15728" t="str">
        <f t="shared" si="1317"/>
        <v>TAF2</v>
      </c>
      <c r="B15728" t="s">
        <v>1491</v>
      </c>
      <c r="C15728">
        <v>120845032</v>
      </c>
      <c r="D15728" t="s">
        <v>3</v>
      </c>
      <c r="E15728">
        <v>24</v>
      </c>
      <c r="F15728" t="s">
        <v>18474</v>
      </c>
      <c r="G15728">
        <v>0.77866799618799998</v>
      </c>
    </row>
    <row r="15729" spans="1:7" x14ac:dyDescent="0.2">
      <c r="A15729" t="str">
        <f t="shared" si="1317"/>
        <v>TAF2</v>
      </c>
      <c r="B15729" t="s">
        <v>1491</v>
      </c>
      <c r="C15729">
        <v>120844986</v>
      </c>
      <c r="D15729" t="s">
        <v>3</v>
      </c>
      <c r="E15729">
        <v>23</v>
      </c>
      <c r="F15729" t="s">
        <v>18475</v>
      </c>
      <c r="G15729">
        <v>0.467802626956</v>
      </c>
    </row>
    <row r="15730" spans="1:7" x14ac:dyDescent="0.2">
      <c r="A15730" t="str">
        <f t="shared" si="1317"/>
        <v>TAF2</v>
      </c>
      <c r="B15730" t="s">
        <v>1491</v>
      </c>
      <c r="C15730">
        <v>120844973</v>
      </c>
      <c r="D15730" t="s">
        <v>3</v>
      </c>
      <c r="E15730">
        <v>23</v>
      </c>
      <c r="F15730" t="s">
        <v>18476</v>
      </c>
      <c r="G15730">
        <v>0.66564237015600003</v>
      </c>
    </row>
    <row r="15731" spans="1:7" x14ac:dyDescent="0.2">
      <c r="A15731" t="str">
        <f t="shared" si="1317"/>
        <v>TAF2</v>
      </c>
      <c r="B15731" t="s">
        <v>1491</v>
      </c>
      <c r="C15731">
        <v>120845149</v>
      </c>
      <c r="D15731" t="s">
        <v>8</v>
      </c>
      <c r="E15731">
        <v>23</v>
      </c>
      <c r="F15731" t="s">
        <v>18477</v>
      </c>
      <c r="G15731">
        <v>0.37498906249399999</v>
      </c>
    </row>
    <row r="15732" spans="1:7" x14ac:dyDescent="0.2">
      <c r="A15732" t="str">
        <f t="shared" si="1317"/>
        <v>TAF2</v>
      </c>
      <c r="B15732" t="s">
        <v>1491</v>
      </c>
      <c r="C15732">
        <v>120844813</v>
      </c>
      <c r="D15732" t="s">
        <v>3</v>
      </c>
      <c r="E15732">
        <v>22</v>
      </c>
      <c r="F15732" t="s">
        <v>18478</v>
      </c>
      <c r="G15732">
        <v>1.5556896336599999</v>
      </c>
    </row>
    <row r="15733" spans="1:7" x14ac:dyDescent="0.2">
      <c r="A15733" t="str">
        <f t="shared" si="1317"/>
        <v>TAF2</v>
      </c>
      <c r="B15733" t="s">
        <v>1491</v>
      </c>
      <c r="C15733">
        <v>120844890</v>
      </c>
      <c r="D15733" t="s">
        <v>3</v>
      </c>
      <c r="E15733">
        <v>24</v>
      </c>
      <c r="F15733" t="s">
        <v>18479</v>
      </c>
      <c r="G15733">
        <v>0.33276066621299999</v>
      </c>
    </row>
    <row r="15734" spans="1:7" x14ac:dyDescent="0.2">
      <c r="A15734" t="str">
        <f t="shared" si="1317"/>
        <v>TAF2</v>
      </c>
      <c r="B15734" t="s">
        <v>1491</v>
      </c>
      <c r="C15734">
        <v>120844966</v>
      </c>
      <c r="D15734" t="s">
        <v>3</v>
      </c>
      <c r="E15734">
        <v>22</v>
      </c>
      <c r="F15734" t="s">
        <v>18480</v>
      </c>
      <c r="G15734">
        <v>0.63223652960099996</v>
      </c>
    </row>
    <row r="15735" spans="1:7" x14ac:dyDescent="0.2">
      <c r="A15735" t="str">
        <f t="shared" ref="A15735:A15744" si="1318">"TAF4"</f>
        <v>TAF4</v>
      </c>
      <c r="B15735" t="s">
        <v>352</v>
      </c>
      <c r="C15735">
        <v>60640814</v>
      </c>
      <c r="D15735" t="s">
        <v>3</v>
      </c>
      <c r="E15735">
        <v>23</v>
      </c>
      <c r="F15735" t="s">
        <v>18481</v>
      </c>
      <c r="G15735">
        <v>0.89946621892099998</v>
      </c>
    </row>
    <row r="15736" spans="1:7" x14ac:dyDescent="0.2">
      <c r="A15736" t="str">
        <f t="shared" si="1318"/>
        <v>TAF4</v>
      </c>
      <c r="B15736" t="s">
        <v>352</v>
      </c>
      <c r="C15736">
        <v>60640841</v>
      </c>
      <c r="D15736" t="s">
        <v>3</v>
      </c>
      <c r="E15736">
        <v>23</v>
      </c>
      <c r="F15736" t="s">
        <v>18482</v>
      </c>
      <c r="G15736">
        <v>1.3767296554199999</v>
      </c>
    </row>
    <row r="15737" spans="1:7" x14ac:dyDescent="0.2">
      <c r="A15737" t="str">
        <f t="shared" si="1318"/>
        <v>TAF4</v>
      </c>
      <c r="B15737" t="s">
        <v>352</v>
      </c>
      <c r="C15737">
        <v>60640762</v>
      </c>
      <c r="D15737" t="s">
        <v>8</v>
      </c>
      <c r="E15737">
        <v>24</v>
      </c>
      <c r="F15737" t="s">
        <v>18483</v>
      </c>
      <c r="G15737">
        <v>0.22063035133</v>
      </c>
    </row>
    <row r="15738" spans="1:7" x14ac:dyDescent="0.2">
      <c r="A15738" t="str">
        <f t="shared" si="1318"/>
        <v>TAF4</v>
      </c>
      <c r="B15738" t="s">
        <v>352</v>
      </c>
      <c r="C15738">
        <v>60640749</v>
      </c>
      <c r="D15738" t="s">
        <v>8</v>
      </c>
      <c r="E15738">
        <v>24</v>
      </c>
      <c r="F15738" t="s">
        <v>18484</v>
      </c>
      <c r="G15738">
        <v>0.34173115903099999</v>
      </c>
    </row>
    <row r="15739" spans="1:7" x14ac:dyDescent="0.2">
      <c r="A15739" t="str">
        <f t="shared" si="1318"/>
        <v>TAF4</v>
      </c>
      <c r="B15739" t="s">
        <v>352</v>
      </c>
      <c r="C15739">
        <v>60640733</v>
      </c>
      <c r="D15739" t="s">
        <v>8</v>
      </c>
      <c r="E15739">
        <v>24</v>
      </c>
      <c r="F15739" t="s">
        <v>18485</v>
      </c>
      <c r="G15739">
        <v>-0.215954154717</v>
      </c>
    </row>
    <row r="15740" spans="1:7" x14ac:dyDescent="0.2">
      <c r="A15740" t="str">
        <f t="shared" si="1318"/>
        <v>TAF4</v>
      </c>
      <c r="B15740" t="s">
        <v>352</v>
      </c>
      <c r="C15740">
        <v>60640686</v>
      </c>
      <c r="D15740" t="s">
        <v>8</v>
      </c>
      <c r="E15740">
        <v>24</v>
      </c>
      <c r="F15740" t="s">
        <v>18486</v>
      </c>
      <c r="G15740">
        <v>0.72380412565700003</v>
      </c>
    </row>
    <row r="15741" spans="1:7" x14ac:dyDescent="0.2">
      <c r="A15741" t="str">
        <f t="shared" si="1318"/>
        <v>TAF4</v>
      </c>
      <c r="B15741" t="s">
        <v>352</v>
      </c>
      <c r="C15741">
        <v>60640635</v>
      </c>
      <c r="D15741" t="s">
        <v>8</v>
      </c>
      <c r="E15741">
        <v>24</v>
      </c>
      <c r="F15741" t="s">
        <v>18487</v>
      </c>
      <c r="G15741">
        <v>0.241671326322</v>
      </c>
    </row>
    <row r="15742" spans="1:7" x14ac:dyDescent="0.2">
      <c r="A15742" t="str">
        <f t="shared" si="1318"/>
        <v>TAF4</v>
      </c>
      <c r="B15742" t="s">
        <v>352</v>
      </c>
      <c r="C15742">
        <v>60640630</v>
      </c>
      <c r="D15742" t="s">
        <v>8</v>
      </c>
      <c r="E15742">
        <v>24</v>
      </c>
      <c r="F15742" t="s">
        <v>18488</v>
      </c>
      <c r="G15742">
        <v>0.20699356742899999</v>
      </c>
    </row>
    <row r="15743" spans="1:7" x14ac:dyDescent="0.2">
      <c r="A15743" t="str">
        <f t="shared" si="1318"/>
        <v>TAF4</v>
      </c>
      <c r="B15743" t="s">
        <v>352</v>
      </c>
      <c r="C15743">
        <v>60640601</v>
      </c>
      <c r="D15743" t="s">
        <v>8</v>
      </c>
      <c r="E15743">
        <v>22</v>
      </c>
      <c r="F15743" t="s">
        <v>18489</v>
      </c>
      <c r="G15743">
        <v>0.40578687702799998</v>
      </c>
    </row>
    <row r="15744" spans="1:7" x14ac:dyDescent="0.2">
      <c r="A15744" t="str">
        <f t="shared" si="1318"/>
        <v>TAF4</v>
      </c>
      <c r="B15744" t="s">
        <v>352</v>
      </c>
      <c r="C15744">
        <v>60640724</v>
      </c>
      <c r="D15744" t="s">
        <v>8</v>
      </c>
      <c r="E15744">
        <v>24</v>
      </c>
      <c r="F15744" t="s">
        <v>18490</v>
      </c>
      <c r="G15744">
        <v>0.65781990033600002</v>
      </c>
    </row>
    <row r="15745" spans="1:7" x14ac:dyDescent="0.2">
      <c r="A15745" t="str">
        <f t="shared" ref="A15745:A15754" si="1319">"TAF6L"</f>
        <v>TAF6L</v>
      </c>
      <c r="B15745" t="s">
        <v>291</v>
      </c>
      <c r="C15745">
        <v>62538791</v>
      </c>
      <c r="D15745" t="s">
        <v>3</v>
      </c>
      <c r="E15745">
        <v>24</v>
      </c>
      <c r="F15745" t="s">
        <v>18491</v>
      </c>
      <c r="G15745">
        <v>0.306092730885</v>
      </c>
    </row>
    <row r="15746" spans="1:7" x14ac:dyDescent="0.2">
      <c r="A15746" t="str">
        <f t="shared" si="1319"/>
        <v>TAF6L</v>
      </c>
      <c r="B15746" t="s">
        <v>291</v>
      </c>
      <c r="C15746">
        <v>62538803</v>
      </c>
      <c r="D15746" t="s">
        <v>3</v>
      </c>
      <c r="E15746">
        <v>24</v>
      </c>
      <c r="F15746" t="s">
        <v>18492</v>
      </c>
      <c r="G15746">
        <v>0.228718206561</v>
      </c>
    </row>
    <row r="15747" spans="1:7" x14ac:dyDescent="0.2">
      <c r="A15747" t="str">
        <f t="shared" si="1319"/>
        <v>TAF6L</v>
      </c>
      <c r="B15747" t="s">
        <v>291</v>
      </c>
      <c r="C15747">
        <v>62538917</v>
      </c>
      <c r="D15747" t="s">
        <v>3</v>
      </c>
      <c r="E15747">
        <v>23</v>
      </c>
      <c r="F15747" t="s">
        <v>18493</v>
      </c>
      <c r="G15747">
        <v>1.6750144742899999</v>
      </c>
    </row>
    <row r="15748" spans="1:7" x14ac:dyDescent="0.2">
      <c r="A15748" t="str">
        <f t="shared" si="1319"/>
        <v>TAF6L</v>
      </c>
      <c r="B15748" t="s">
        <v>291</v>
      </c>
      <c r="C15748">
        <v>62538994</v>
      </c>
      <c r="D15748" t="s">
        <v>3</v>
      </c>
      <c r="E15748">
        <v>24</v>
      </c>
      <c r="F15748" t="s">
        <v>18494</v>
      </c>
      <c r="G15748">
        <v>0.68105688561699995</v>
      </c>
    </row>
    <row r="15749" spans="1:7" x14ac:dyDescent="0.2">
      <c r="A15749" t="str">
        <f t="shared" si="1319"/>
        <v>TAF6L</v>
      </c>
      <c r="B15749" t="s">
        <v>291</v>
      </c>
      <c r="C15749">
        <v>62539000</v>
      </c>
      <c r="D15749" t="s">
        <v>3</v>
      </c>
      <c r="E15749">
        <v>23</v>
      </c>
      <c r="F15749" t="s">
        <v>18495</v>
      </c>
      <c r="G15749">
        <v>0.64392864009700002</v>
      </c>
    </row>
    <row r="15750" spans="1:7" x14ac:dyDescent="0.2">
      <c r="A15750" t="str">
        <f t="shared" si="1319"/>
        <v>TAF6L</v>
      </c>
      <c r="B15750" t="s">
        <v>291</v>
      </c>
      <c r="C15750">
        <v>62538842</v>
      </c>
      <c r="D15750" t="s">
        <v>8</v>
      </c>
      <c r="E15750">
        <v>22</v>
      </c>
      <c r="F15750" t="s">
        <v>18496</v>
      </c>
      <c r="G15750">
        <v>0.12698668799000001</v>
      </c>
    </row>
    <row r="15751" spans="1:7" x14ac:dyDescent="0.2">
      <c r="A15751" t="str">
        <f t="shared" si="1319"/>
        <v>TAF6L</v>
      </c>
      <c r="B15751" t="s">
        <v>291</v>
      </c>
      <c r="C15751">
        <v>62538851</v>
      </c>
      <c r="D15751" t="s">
        <v>8</v>
      </c>
      <c r="E15751">
        <v>24</v>
      </c>
      <c r="F15751" t="s">
        <v>18497</v>
      </c>
      <c r="G15751">
        <v>0.524371111281</v>
      </c>
    </row>
    <row r="15752" spans="1:7" x14ac:dyDescent="0.2">
      <c r="A15752" t="str">
        <f t="shared" si="1319"/>
        <v>TAF6L</v>
      </c>
      <c r="B15752" t="s">
        <v>291</v>
      </c>
      <c r="C15752">
        <v>62538953</v>
      </c>
      <c r="D15752" t="s">
        <v>8</v>
      </c>
      <c r="E15752">
        <v>23</v>
      </c>
      <c r="F15752" t="s">
        <v>18498</v>
      </c>
      <c r="G15752">
        <v>0.40485164055400003</v>
      </c>
    </row>
    <row r="15753" spans="1:7" x14ac:dyDescent="0.2">
      <c r="A15753" t="str">
        <f t="shared" si="1319"/>
        <v>TAF6L</v>
      </c>
      <c r="B15753" t="s">
        <v>291</v>
      </c>
      <c r="C15753">
        <v>62538772</v>
      </c>
      <c r="D15753" t="s">
        <v>3</v>
      </c>
      <c r="E15753">
        <v>23</v>
      </c>
      <c r="F15753" t="s">
        <v>18499</v>
      </c>
      <c r="G15753">
        <v>0.51612288751199997</v>
      </c>
    </row>
    <row r="15754" spans="1:7" x14ac:dyDescent="0.2">
      <c r="A15754" t="str">
        <f t="shared" si="1319"/>
        <v>TAF6L</v>
      </c>
      <c r="B15754" t="s">
        <v>291</v>
      </c>
      <c r="C15754">
        <v>62538745</v>
      </c>
      <c r="D15754" t="s">
        <v>3</v>
      </c>
      <c r="E15754">
        <v>24</v>
      </c>
      <c r="F15754" t="s">
        <v>18500</v>
      </c>
      <c r="G15754">
        <v>0.287868880208</v>
      </c>
    </row>
    <row r="15755" spans="1:7" x14ac:dyDescent="0.2">
      <c r="A15755" t="str">
        <f t="shared" ref="A15755:A15764" si="1320">"TAF7"</f>
        <v>TAF7</v>
      </c>
      <c r="B15755" t="s">
        <v>64</v>
      </c>
      <c r="C15755">
        <v>140700151</v>
      </c>
      <c r="D15755" t="s">
        <v>3</v>
      </c>
      <c r="E15755">
        <v>24</v>
      </c>
      <c r="F15755" t="s">
        <v>18501</v>
      </c>
      <c r="G15755">
        <v>0.24671956008699999</v>
      </c>
    </row>
    <row r="15756" spans="1:7" x14ac:dyDescent="0.2">
      <c r="A15756" t="str">
        <f t="shared" si="1320"/>
        <v>TAF7</v>
      </c>
      <c r="B15756" t="s">
        <v>64</v>
      </c>
      <c r="C15756">
        <v>140700158</v>
      </c>
      <c r="D15756" t="s">
        <v>8</v>
      </c>
      <c r="E15756">
        <v>23</v>
      </c>
      <c r="F15756" t="s">
        <v>18502</v>
      </c>
      <c r="G15756">
        <v>0.24100690542700001</v>
      </c>
    </row>
    <row r="15757" spans="1:7" x14ac:dyDescent="0.2">
      <c r="A15757" t="str">
        <f t="shared" si="1320"/>
        <v>TAF7</v>
      </c>
      <c r="B15757" t="s">
        <v>64</v>
      </c>
      <c r="C15757">
        <v>140700131</v>
      </c>
      <c r="D15757" t="s">
        <v>8</v>
      </c>
      <c r="E15757">
        <v>24</v>
      </c>
      <c r="F15757" t="s">
        <v>18503</v>
      </c>
      <c r="G15757">
        <v>0.319659512737</v>
      </c>
    </row>
    <row r="15758" spans="1:7" x14ac:dyDescent="0.2">
      <c r="A15758" t="str">
        <f t="shared" si="1320"/>
        <v>TAF7</v>
      </c>
      <c r="B15758" t="s">
        <v>64</v>
      </c>
      <c r="C15758">
        <v>140700118</v>
      </c>
      <c r="D15758" t="s">
        <v>8</v>
      </c>
      <c r="E15758">
        <v>24</v>
      </c>
      <c r="F15758" t="s">
        <v>18504</v>
      </c>
      <c r="G15758">
        <v>0.29407239360100002</v>
      </c>
    </row>
    <row r="15759" spans="1:7" x14ac:dyDescent="0.2">
      <c r="A15759" t="str">
        <f t="shared" si="1320"/>
        <v>TAF7</v>
      </c>
      <c r="B15759" t="s">
        <v>64</v>
      </c>
      <c r="C15759">
        <v>140700334</v>
      </c>
      <c r="D15759" t="s">
        <v>3</v>
      </c>
      <c r="E15759">
        <v>22</v>
      </c>
      <c r="F15759" t="s">
        <v>18505</v>
      </c>
      <c r="G15759">
        <v>0.15673971940799999</v>
      </c>
    </row>
    <row r="15760" spans="1:7" x14ac:dyDescent="0.2">
      <c r="A15760" t="str">
        <f t="shared" si="1320"/>
        <v>TAF7</v>
      </c>
      <c r="B15760" t="s">
        <v>64</v>
      </c>
      <c r="C15760">
        <v>140700372</v>
      </c>
      <c r="D15760" t="s">
        <v>8</v>
      </c>
      <c r="E15760">
        <v>24</v>
      </c>
      <c r="F15760" t="s">
        <v>18506</v>
      </c>
      <c r="G15760">
        <v>-6.51138915318E-2</v>
      </c>
    </row>
    <row r="15761" spans="1:7" x14ac:dyDescent="0.2">
      <c r="A15761" t="str">
        <f t="shared" si="1320"/>
        <v>TAF7</v>
      </c>
      <c r="B15761" t="s">
        <v>64</v>
      </c>
      <c r="C15761">
        <v>140700244</v>
      </c>
      <c r="D15761" t="s">
        <v>3</v>
      </c>
      <c r="E15761">
        <v>23</v>
      </c>
      <c r="F15761" t="s">
        <v>18507</v>
      </c>
      <c r="G15761">
        <v>2.38626809366</v>
      </c>
    </row>
    <row r="15762" spans="1:7" x14ac:dyDescent="0.2">
      <c r="A15762" t="str">
        <f t="shared" si="1320"/>
        <v>TAF7</v>
      </c>
      <c r="B15762" t="s">
        <v>64</v>
      </c>
      <c r="C15762">
        <v>140700187</v>
      </c>
      <c r="D15762" t="s">
        <v>3</v>
      </c>
      <c r="E15762">
        <v>24</v>
      </c>
      <c r="F15762" t="s">
        <v>18508</v>
      </c>
      <c r="G15762">
        <v>0.12539434702400001</v>
      </c>
    </row>
    <row r="15763" spans="1:7" x14ac:dyDescent="0.2">
      <c r="A15763" t="str">
        <f t="shared" si="1320"/>
        <v>TAF7</v>
      </c>
      <c r="B15763" t="s">
        <v>64</v>
      </c>
      <c r="C15763">
        <v>140700176</v>
      </c>
      <c r="D15763" t="s">
        <v>3</v>
      </c>
      <c r="E15763">
        <v>24</v>
      </c>
      <c r="F15763" t="s">
        <v>18509</v>
      </c>
      <c r="G15763">
        <v>8.2032277172200005E-2</v>
      </c>
    </row>
    <row r="15764" spans="1:7" x14ac:dyDescent="0.2">
      <c r="A15764" t="str">
        <f t="shared" si="1320"/>
        <v>TAF7</v>
      </c>
      <c r="B15764" t="s">
        <v>64</v>
      </c>
      <c r="C15764">
        <v>140700321</v>
      </c>
      <c r="D15764" t="s">
        <v>3</v>
      </c>
      <c r="E15764">
        <v>24</v>
      </c>
      <c r="F15764" t="s">
        <v>18510</v>
      </c>
      <c r="G15764">
        <v>5.5587721376699997E-2</v>
      </c>
    </row>
    <row r="15765" spans="1:7" x14ac:dyDescent="0.2">
      <c r="A15765" t="str">
        <f t="shared" ref="A15765:A15774" si="1321">"TAF8"</f>
        <v>TAF8</v>
      </c>
      <c r="B15765" t="s">
        <v>75</v>
      </c>
      <c r="C15765">
        <v>42018222</v>
      </c>
      <c r="D15765" t="s">
        <v>3</v>
      </c>
      <c r="E15765">
        <v>22</v>
      </c>
      <c r="F15765" t="s">
        <v>18511</v>
      </c>
      <c r="G15765">
        <v>-4.5111857699200002E-3</v>
      </c>
    </row>
    <row r="15766" spans="1:7" x14ac:dyDescent="0.2">
      <c r="A15766" t="str">
        <f t="shared" si="1321"/>
        <v>TAF8</v>
      </c>
      <c r="B15766" t="s">
        <v>75</v>
      </c>
      <c r="C15766">
        <v>42018294</v>
      </c>
      <c r="D15766" t="s">
        <v>8</v>
      </c>
      <c r="E15766">
        <v>23</v>
      </c>
      <c r="F15766" t="s">
        <v>18512</v>
      </c>
      <c r="G15766">
        <v>4.3437802966700002E-2</v>
      </c>
    </row>
    <row r="15767" spans="1:7" x14ac:dyDescent="0.2">
      <c r="A15767" t="str">
        <f t="shared" si="1321"/>
        <v>TAF8</v>
      </c>
      <c r="B15767" t="s">
        <v>75</v>
      </c>
      <c r="C15767">
        <v>42018282</v>
      </c>
      <c r="D15767" t="s">
        <v>8</v>
      </c>
      <c r="E15767">
        <v>24</v>
      </c>
      <c r="F15767" t="s">
        <v>18513</v>
      </c>
      <c r="G15767">
        <v>2.2250960744100001E-2</v>
      </c>
    </row>
    <row r="15768" spans="1:7" x14ac:dyDescent="0.2">
      <c r="A15768" t="str">
        <f t="shared" si="1321"/>
        <v>TAF8</v>
      </c>
      <c r="B15768" t="s">
        <v>75</v>
      </c>
      <c r="C15768">
        <v>42018469</v>
      </c>
      <c r="D15768" t="s">
        <v>3</v>
      </c>
      <c r="E15768">
        <v>24</v>
      </c>
      <c r="F15768" t="s">
        <v>18514</v>
      </c>
      <c r="G15768">
        <v>0.135692557587</v>
      </c>
    </row>
    <row r="15769" spans="1:7" x14ac:dyDescent="0.2">
      <c r="A15769" t="str">
        <f t="shared" si="1321"/>
        <v>TAF8</v>
      </c>
      <c r="B15769" t="s">
        <v>75</v>
      </c>
      <c r="C15769">
        <v>42018458</v>
      </c>
      <c r="D15769" t="s">
        <v>3</v>
      </c>
      <c r="E15769">
        <v>24</v>
      </c>
      <c r="F15769" t="s">
        <v>18515</v>
      </c>
      <c r="G15769">
        <v>8.9885290290299999E-2</v>
      </c>
    </row>
    <row r="15770" spans="1:7" x14ac:dyDescent="0.2">
      <c r="A15770" t="str">
        <f t="shared" si="1321"/>
        <v>TAF8</v>
      </c>
      <c r="B15770" t="s">
        <v>75</v>
      </c>
      <c r="C15770">
        <v>42018316</v>
      </c>
      <c r="D15770" t="s">
        <v>3</v>
      </c>
      <c r="E15770">
        <v>23</v>
      </c>
      <c r="F15770" t="s">
        <v>18516</v>
      </c>
      <c r="G15770">
        <v>0.90888521228999997</v>
      </c>
    </row>
    <row r="15771" spans="1:7" x14ac:dyDescent="0.2">
      <c r="A15771" t="str">
        <f t="shared" si="1321"/>
        <v>TAF8</v>
      </c>
      <c r="B15771" t="s">
        <v>75</v>
      </c>
      <c r="C15771">
        <v>42018247</v>
      </c>
      <c r="D15771" t="s">
        <v>3</v>
      </c>
      <c r="E15771">
        <v>23</v>
      </c>
      <c r="F15771" t="s">
        <v>18517</v>
      </c>
      <c r="G15771">
        <v>2.69219219158E-2</v>
      </c>
    </row>
    <row r="15772" spans="1:7" x14ac:dyDescent="0.2">
      <c r="A15772" t="str">
        <f t="shared" si="1321"/>
        <v>TAF8</v>
      </c>
      <c r="B15772" t="s">
        <v>75</v>
      </c>
      <c r="C15772">
        <v>42018239</v>
      </c>
      <c r="D15772" t="s">
        <v>3</v>
      </c>
      <c r="E15772">
        <v>24</v>
      </c>
      <c r="F15772" t="s">
        <v>18518</v>
      </c>
      <c r="G15772">
        <v>-2.16921927752E-2</v>
      </c>
    </row>
    <row r="15773" spans="1:7" x14ac:dyDescent="0.2">
      <c r="A15773" t="str">
        <f t="shared" si="1321"/>
        <v>TAF8</v>
      </c>
      <c r="B15773" t="s">
        <v>75</v>
      </c>
      <c r="C15773">
        <v>42018330</v>
      </c>
      <c r="D15773" t="s">
        <v>8</v>
      </c>
      <c r="E15773">
        <v>22</v>
      </c>
      <c r="F15773" t="s">
        <v>18519</v>
      </c>
      <c r="G15773">
        <v>1.40767488454</v>
      </c>
    </row>
    <row r="15774" spans="1:7" x14ac:dyDescent="0.2">
      <c r="A15774" t="str">
        <f t="shared" si="1321"/>
        <v>TAF8</v>
      </c>
      <c r="B15774" t="s">
        <v>75</v>
      </c>
      <c r="C15774">
        <v>42018365</v>
      </c>
      <c r="D15774" t="s">
        <v>8</v>
      </c>
      <c r="E15774">
        <v>24</v>
      </c>
      <c r="F15774" t="s">
        <v>18520</v>
      </c>
      <c r="G15774">
        <v>0.68343990317000003</v>
      </c>
    </row>
    <row r="15775" spans="1:7" x14ac:dyDescent="0.2">
      <c r="A15775" t="str">
        <f t="shared" ref="A15775:A15794" si="1322">"TAL1"</f>
        <v>TAL1</v>
      </c>
      <c r="B15775" t="s">
        <v>35</v>
      </c>
      <c r="C15775">
        <v>47697270</v>
      </c>
      <c r="D15775" t="s">
        <v>3</v>
      </c>
      <c r="E15775">
        <v>23</v>
      </c>
      <c r="F15775" t="s">
        <v>18521</v>
      </c>
      <c r="G15775">
        <v>-5.2019072772500001E-2</v>
      </c>
    </row>
    <row r="15776" spans="1:7" x14ac:dyDescent="0.2">
      <c r="A15776" t="str">
        <f t="shared" si="1322"/>
        <v>TAL1</v>
      </c>
      <c r="B15776" t="s">
        <v>35</v>
      </c>
      <c r="C15776">
        <v>47695181</v>
      </c>
      <c r="D15776" t="s">
        <v>3</v>
      </c>
      <c r="E15776">
        <v>23</v>
      </c>
      <c r="F15776" t="s">
        <v>18522</v>
      </c>
      <c r="G15776">
        <v>0.55710933742000002</v>
      </c>
    </row>
    <row r="15777" spans="1:7" x14ac:dyDescent="0.2">
      <c r="A15777" t="str">
        <f t="shared" si="1322"/>
        <v>TAL1</v>
      </c>
      <c r="B15777" t="s">
        <v>35</v>
      </c>
      <c r="C15777">
        <v>47695274</v>
      </c>
      <c r="D15777" t="s">
        <v>3</v>
      </c>
      <c r="E15777">
        <v>24</v>
      </c>
      <c r="F15777" t="s">
        <v>18523</v>
      </c>
      <c r="G15777">
        <v>-1.8928727317900001E-2</v>
      </c>
    </row>
    <row r="15778" spans="1:7" x14ac:dyDescent="0.2">
      <c r="A15778" t="str">
        <f t="shared" si="1322"/>
        <v>TAL1</v>
      </c>
      <c r="B15778" t="s">
        <v>35</v>
      </c>
      <c r="C15778">
        <v>47695292</v>
      </c>
      <c r="D15778" t="s">
        <v>3</v>
      </c>
      <c r="E15778">
        <v>23</v>
      </c>
      <c r="F15778" t="s">
        <v>18524</v>
      </c>
      <c r="G15778">
        <v>0.46899034241199999</v>
      </c>
    </row>
    <row r="15779" spans="1:7" x14ac:dyDescent="0.2">
      <c r="A15779" t="str">
        <f t="shared" si="1322"/>
        <v>TAL1</v>
      </c>
      <c r="B15779" t="s">
        <v>35</v>
      </c>
      <c r="C15779">
        <v>47695413</v>
      </c>
      <c r="D15779" t="s">
        <v>3</v>
      </c>
      <c r="E15779">
        <v>24</v>
      </c>
      <c r="F15779" t="s">
        <v>18525</v>
      </c>
      <c r="G15779">
        <v>0.76945706585499996</v>
      </c>
    </row>
    <row r="15780" spans="1:7" x14ac:dyDescent="0.2">
      <c r="A15780" t="str">
        <f t="shared" si="1322"/>
        <v>TAL1</v>
      </c>
      <c r="B15780" t="s">
        <v>35</v>
      </c>
      <c r="C15780">
        <v>47695437</v>
      </c>
      <c r="D15780" t="s">
        <v>3</v>
      </c>
      <c r="E15780">
        <v>24</v>
      </c>
      <c r="F15780" t="s">
        <v>18526</v>
      </c>
      <c r="G15780">
        <v>0.185777865387</v>
      </c>
    </row>
    <row r="15781" spans="1:7" x14ac:dyDescent="0.2">
      <c r="A15781" t="str">
        <f t="shared" si="1322"/>
        <v>TAL1</v>
      </c>
      <c r="B15781" t="s">
        <v>35</v>
      </c>
      <c r="C15781">
        <v>47695459</v>
      </c>
      <c r="D15781" t="s">
        <v>3</v>
      </c>
      <c r="E15781">
        <v>24</v>
      </c>
      <c r="F15781" t="s">
        <v>18527</v>
      </c>
      <c r="G15781">
        <v>0.15196149058200001</v>
      </c>
    </row>
    <row r="15782" spans="1:7" x14ac:dyDescent="0.2">
      <c r="A15782" t="str">
        <f t="shared" si="1322"/>
        <v>TAL1</v>
      </c>
      <c r="B15782" t="s">
        <v>35</v>
      </c>
      <c r="C15782">
        <v>47697148</v>
      </c>
      <c r="D15782" t="s">
        <v>3</v>
      </c>
      <c r="E15782">
        <v>24</v>
      </c>
      <c r="F15782" t="s">
        <v>18528</v>
      </c>
      <c r="G15782">
        <v>0.63833329376600001</v>
      </c>
    </row>
    <row r="15783" spans="1:7" x14ac:dyDescent="0.2">
      <c r="A15783" t="str">
        <f t="shared" si="1322"/>
        <v>TAL1</v>
      </c>
      <c r="B15783" t="s">
        <v>35</v>
      </c>
      <c r="C15783">
        <v>47697167</v>
      </c>
      <c r="D15783" t="s">
        <v>3</v>
      </c>
      <c r="E15783">
        <v>23</v>
      </c>
      <c r="F15783" t="s">
        <v>18529</v>
      </c>
      <c r="G15783">
        <v>0.74805595307499995</v>
      </c>
    </row>
    <row r="15784" spans="1:7" x14ac:dyDescent="0.2">
      <c r="A15784" t="str">
        <f t="shared" si="1322"/>
        <v>TAL1</v>
      </c>
      <c r="B15784" t="s">
        <v>35</v>
      </c>
      <c r="C15784">
        <v>47697159</v>
      </c>
      <c r="D15784" t="s">
        <v>3</v>
      </c>
      <c r="E15784">
        <v>24</v>
      </c>
      <c r="F15784" t="s">
        <v>18530</v>
      </c>
      <c r="G15784">
        <v>-2.0210322989799999E-3</v>
      </c>
    </row>
    <row r="15785" spans="1:7" x14ac:dyDescent="0.2">
      <c r="A15785" t="str">
        <f t="shared" si="1322"/>
        <v>TAL1</v>
      </c>
      <c r="B15785" t="s">
        <v>35</v>
      </c>
      <c r="C15785">
        <v>47697257</v>
      </c>
      <c r="D15785" t="s">
        <v>8</v>
      </c>
      <c r="E15785">
        <v>23</v>
      </c>
      <c r="F15785" t="s">
        <v>18531</v>
      </c>
      <c r="G15785">
        <v>0.30063607030599998</v>
      </c>
    </row>
    <row r="15786" spans="1:7" x14ac:dyDescent="0.2">
      <c r="A15786" t="str">
        <f t="shared" si="1322"/>
        <v>TAL1</v>
      </c>
      <c r="B15786" t="s">
        <v>35</v>
      </c>
      <c r="C15786">
        <v>47695467</v>
      </c>
      <c r="D15786" t="s">
        <v>8</v>
      </c>
      <c r="E15786">
        <v>22</v>
      </c>
      <c r="F15786" t="s">
        <v>18532</v>
      </c>
      <c r="G15786">
        <v>0.88268649641300001</v>
      </c>
    </row>
    <row r="15787" spans="1:7" x14ac:dyDescent="0.2">
      <c r="A15787" t="str">
        <f t="shared" si="1322"/>
        <v>TAL1</v>
      </c>
      <c r="B15787" t="s">
        <v>35</v>
      </c>
      <c r="C15787">
        <v>47695451</v>
      </c>
      <c r="D15787" t="s">
        <v>8</v>
      </c>
      <c r="E15787">
        <v>24</v>
      </c>
      <c r="F15787" t="s">
        <v>18533</v>
      </c>
      <c r="G15787">
        <v>1.08115715912</v>
      </c>
    </row>
    <row r="15788" spans="1:7" x14ac:dyDescent="0.2">
      <c r="A15788" t="str">
        <f t="shared" si="1322"/>
        <v>TAL1</v>
      </c>
      <c r="B15788" t="s">
        <v>35</v>
      </c>
      <c r="C15788">
        <v>47695430</v>
      </c>
      <c r="D15788" t="s">
        <v>8</v>
      </c>
      <c r="E15788">
        <v>23</v>
      </c>
      <c r="F15788" t="s">
        <v>18534</v>
      </c>
      <c r="G15788">
        <v>1.0361563444699999</v>
      </c>
    </row>
    <row r="15789" spans="1:7" x14ac:dyDescent="0.2">
      <c r="A15789" t="str">
        <f t="shared" si="1322"/>
        <v>TAL1</v>
      </c>
      <c r="B15789" t="s">
        <v>35</v>
      </c>
      <c r="C15789">
        <v>47695188</v>
      </c>
      <c r="D15789" t="s">
        <v>8</v>
      </c>
      <c r="E15789">
        <v>23</v>
      </c>
      <c r="F15789" t="s">
        <v>18535</v>
      </c>
      <c r="G15789">
        <v>0.63388200967399999</v>
      </c>
    </row>
    <row r="15790" spans="1:7" x14ac:dyDescent="0.2">
      <c r="A15790" t="str">
        <f t="shared" si="1322"/>
        <v>TAL1</v>
      </c>
      <c r="B15790" t="s">
        <v>35</v>
      </c>
      <c r="C15790">
        <v>47697352</v>
      </c>
      <c r="D15790" t="s">
        <v>3</v>
      </c>
      <c r="E15790">
        <v>22</v>
      </c>
      <c r="F15790" t="s">
        <v>18536</v>
      </c>
      <c r="G15790">
        <v>6.0290646949399999E-2</v>
      </c>
    </row>
    <row r="15791" spans="1:7" x14ac:dyDescent="0.2">
      <c r="A15791" t="str">
        <f t="shared" si="1322"/>
        <v>TAL1</v>
      </c>
      <c r="B15791" t="s">
        <v>35</v>
      </c>
      <c r="C15791">
        <v>47697287</v>
      </c>
      <c r="D15791" t="s">
        <v>3</v>
      </c>
      <c r="E15791">
        <v>24</v>
      </c>
      <c r="F15791" t="s">
        <v>18537</v>
      </c>
      <c r="G15791">
        <v>0.419104123115</v>
      </c>
    </row>
    <row r="15792" spans="1:7" x14ac:dyDescent="0.2">
      <c r="A15792" t="str">
        <f t="shared" si="1322"/>
        <v>TAL1</v>
      </c>
      <c r="B15792" t="s">
        <v>35</v>
      </c>
      <c r="C15792">
        <v>47697358</v>
      </c>
      <c r="D15792" t="s">
        <v>8</v>
      </c>
      <c r="E15792">
        <v>24</v>
      </c>
      <c r="F15792" t="s">
        <v>18538</v>
      </c>
      <c r="G15792">
        <v>0.52373225295699999</v>
      </c>
    </row>
    <row r="15793" spans="1:7" x14ac:dyDescent="0.2">
      <c r="A15793" t="str">
        <f t="shared" si="1322"/>
        <v>TAL1</v>
      </c>
      <c r="B15793" t="s">
        <v>35</v>
      </c>
      <c r="C15793">
        <v>47697181</v>
      </c>
      <c r="D15793" t="s">
        <v>3</v>
      </c>
      <c r="E15793">
        <v>24</v>
      </c>
      <c r="F15793" t="s">
        <v>18539</v>
      </c>
      <c r="G15793">
        <v>0.49148345244500002</v>
      </c>
    </row>
    <row r="15794" spans="1:7" x14ac:dyDescent="0.2">
      <c r="A15794" t="str">
        <f t="shared" si="1322"/>
        <v>TAL1</v>
      </c>
      <c r="B15794" t="s">
        <v>35</v>
      </c>
      <c r="C15794">
        <v>47697395</v>
      </c>
      <c r="D15794" t="s">
        <v>3</v>
      </c>
      <c r="E15794">
        <v>23</v>
      </c>
      <c r="F15794" t="s">
        <v>18540</v>
      </c>
      <c r="G15794">
        <v>0.34062943821699998</v>
      </c>
    </row>
    <row r="15795" spans="1:7" x14ac:dyDescent="0.2">
      <c r="A15795" t="str">
        <f t="shared" ref="A15795:A15804" si="1323">"TAMM41"</f>
        <v>TAMM41</v>
      </c>
      <c r="B15795" t="s">
        <v>114</v>
      </c>
      <c r="C15795">
        <v>11888127</v>
      </c>
      <c r="D15795" t="s">
        <v>8</v>
      </c>
      <c r="E15795">
        <v>23</v>
      </c>
      <c r="F15795" t="s">
        <v>18541</v>
      </c>
      <c r="G15795">
        <v>0.91710063764299998</v>
      </c>
    </row>
    <row r="15796" spans="1:7" x14ac:dyDescent="0.2">
      <c r="A15796" t="str">
        <f t="shared" si="1323"/>
        <v>TAMM41</v>
      </c>
      <c r="B15796" t="s">
        <v>114</v>
      </c>
      <c r="C15796">
        <v>11888071</v>
      </c>
      <c r="D15796" t="s">
        <v>8</v>
      </c>
      <c r="E15796">
        <v>24</v>
      </c>
      <c r="F15796" t="s">
        <v>18542</v>
      </c>
      <c r="G15796">
        <v>0.64271595502800005</v>
      </c>
    </row>
    <row r="15797" spans="1:7" x14ac:dyDescent="0.2">
      <c r="A15797" t="str">
        <f t="shared" si="1323"/>
        <v>TAMM41</v>
      </c>
      <c r="B15797" t="s">
        <v>114</v>
      </c>
      <c r="C15797">
        <v>11888018</v>
      </c>
      <c r="D15797" t="s">
        <v>3</v>
      </c>
      <c r="E15797">
        <v>24</v>
      </c>
      <c r="F15797" t="s">
        <v>18543</v>
      </c>
      <c r="G15797">
        <v>0.50049182970899997</v>
      </c>
    </row>
    <row r="15798" spans="1:7" x14ac:dyDescent="0.2">
      <c r="A15798" t="str">
        <f t="shared" si="1323"/>
        <v>TAMM41</v>
      </c>
      <c r="B15798" t="s">
        <v>114</v>
      </c>
      <c r="C15798">
        <v>11888274</v>
      </c>
      <c r="D15798" t="s">
        <v>8</v>
      </c>
      <c r="E15798">
        <v>22</v>
      </c>
      <c r="F15798" t="s">
        <v>18544</v>
      </c>
      <c r="G15798">
        <v>6.1689314063699999E-2</v>
      </c>
    </row>
    <row r="15799" spans="1:7" x14ac:dyDescent="0.2">
      <c r="A15799" t="str">
        <f t="shared" si="1323"/>
        <v>TAMM41</v>
      </c>
      <c r="B15799" t="s">
        <v>114</v>
      </c>
      <c r="C15799">
        <v>11888268</v>
      </c>
      <c r="D15799" t="s">
        <v>8</v>
      </c>
      <c r="E15799">
        <v>21</v>
      </c>
      <c r="F15799" t="s">
        <v>18545</v>
      </c>
      <c r="G15799">
        <v>-1.94321537132E-2</v>
      </c>
    </row>
    <row r="15800" spans="1:7" x14ac:dyDescent="0.2">
      <c r="A15800" t="str">
        <f t="shared" si="1323"/>
        <v>TAMM41</v>
      </c>
      <c r="B15800" t="s">
        <v>114</v>
      </c>
      <c r="C15800">
        <v>11888079</v>
      </c>
      <c r="D15800" t="s">
        <v>3</v>
      </c>
      <c r="E15800">
        <v>23</v>
      </c>
      <c r="F15800" t="s">
        <v>18546</v>
      </c>
      <c r="G15800">
        <v>0.81184471460899998</v>
      </c>
    </row>
    <row r="15801" spans="1:7" x14ac:dyDescent="0.2">
      <c r="A15801" t="str">
        <f t="shared" si="1323"/>
        <v>TAMM41</v>
      </c>
      <c r="B15801" t="s">
        <v>114</v>
      </c>
      <c r="C15801">
        <v>11888192</v>
      </c>
      <c r="D15801" t="s">
        <v>8</v>
      </c>
      <c r="E15801">
        <v>22</v>
      </c>
      <c r="F15801" t="s">
        <v>18547</v>
      </c>
      <c r="G15801">
        <v>0.96568795236100002</v>
      </c>
    </row>
    <row r="15802" spans="1:7" x14ac:dyDescent="0.2">
      <c r="A15802" t="str">
        <f t="shared" si="1323"/>
        <v>TAMM41</v>
      </c>
      <c r="B15802" t="s">
        <v>114</v>
      </c>
      <c r="C15802">
        <v>11888160</v>
      </c>
      <c r="D15802" t="s">
        <v>8</v>
      </c>
      <c r="E15802">
        <v>24</v>
      </c>
      <c r="F15802" t="s">
        <v>18548</v>
      </c>
      <c r="G15802">
        <v>0.69361666212100004</v>
      </c>
    </row>
    <row r="15803" spans="1:7" x14ac:dyDescent="0.2">
      <c r="A15803" t="str">
        <f t="shared" si="1323"/>
        <v>TAMM41</v>
      </c>
      <c r="B15803" t="s">
        <v>114</v>
      </c>
      <c r="C15803">
        <v>11888225</v>
      </c>
      <c r="D15803" t="s">
        <v>8</v>
      </c>
      <c r="E15803">
        <v>24</v>
      </c>
      <c r="F15803" t="s">
        <v>18549</v>
      </c>
      <c r="G15803">
        <v>0.430099330186</v>
      </c>
    </row>
    <row r="15804" spans="1:7" x14ac:dyDescent="0.2">
      <c r="A15804" t="str">
        <f t="shared" si="1323"/>
        <v>TAMM41</v>
      </c>
      <c r="B15804" t="s">
        <v>114</v>
      </c>
      <c r="C15804">
        <v>11888183</v>
      </c>
      <c r="D15804" t="s">
        <v>8</v>
      </c>
      <c r="E15804">
        <v>24</v>
      </c>
      <c r="F15804" t="s">
        <v>18550</v>
      </c>
      <c r="G15804">
        <v>1.1172114099999999</v>
      </c>
    </row>
    <row r="15805" spans="1:7" x14ac:dyDescent="0.2">
      <c r="A15805" t="str">
        <f t="shared" ref="A15805:A15821" si="1324">"TANGO6"</f>
        <v>TANGO6</v>
      </c>
      <c r="B15805" t="s">
        <v>273</v>
      </c>
      <c r="C15805">
        <v>68877504</v>
      </c>
      <c r="D15805" t="s">
        <v>8</v>
      </c>
      <c r="E15805">
        <v>23</v>
      </c>
      <c r="F15805" t="s">
        <v>18551</v>
      </c>
      <c r="G15805">
        <v>1.02180853324</v>
      </c>
    </row>
    <row r="15806" spans="1:7" x14ac:dyDescent="0.2">
      <c r="A15806" t="str">
        <f t="shared" si="1324"/>
        <v>TANGO6</v>
      </c>
      <c r="B15806" t="s">
        <v>273</v>
      </c>
      <c r="C15806">
        <v>68877571</v>
      </c>
      <c r="D15806" t="s">
        <v>8</v>
      </c>
      <c r="E15806">
        <v>23</v>
      </c>
      <c r="F15806" t="s">
        <v>18552</v>
      </c>
      <c r="G15806">
        <v>0.64970269987100004</v>
      </c>
    </row>
    <row r="15807" spans="1:7" x14ac:dyDescent="0.2">
      <c r="A15807" t="str">
        <f t="shared" si="1324"/>
        <v>TANGO6</v>
      </c>
      <c r="B15807" t="s">
        <v>273</v>
      </c>
      <c r="C15807">
        <v>68877643</v>
      </c>
      <c r="D15807" t="s">
        <v>8</v>
      </c>
      <c r="E15807">
        <v>24</v>
      </c>
      <c r="F15807" t="s">
        <v>18553</v>
      </c>
      <c r="G15807">
        <v>1.7816981018399999E-2</v>
      </c>
    </row>
    <row r="15808" spans="1:7" x14ac:dyDescent="0.2">
      <c r="A15808" t="str">
        <f t="shared" si="1324"/>
        <v>TANGO6</v>
      </c>
      <c r="B15808" t="s">
        <v>273</v>
      </c>
      <c r="C15808">
        <v>68877660</v>
      </c>
      <c r="D15808" t="s">
        <v>8</v>
      </c>
      <c r="E15808">
        <v>24</v>
      </c>
      <c r="F15808" t="s">
        <v>18554</v>
      </c>
      <c r="G15808">
        <v>0.90844331847299997</v>
      </c>
    </row>
    <row r="15809" spans="1:7" x14ac:dyDescent="0.2">
      <c r="A15809" t="str">
        <f t="shared" si="1324"/>
        <v>TANGO6</v>
      </c>
      <c r="B15809" t="s">
        <v>273</v>
      </c>
      <c r="C15809">
        <v>68877721</v>
      </c>
      <c r="D15809" t="s">
        <v>8</v>
      </c>
      <c r="E15809">
        <v>23</v>
      </c>
      <c r="F15809" t="s">
        <v>18555</v>
      </c>
      <c r="G15809">
        <v>5.4418439424900003E-2</v>
      </c>
    </row>
    <row r="15810" spans="1:7" x14ac:dyDescent="0.2">
      <c r="A15810" t="str">
        <f t="shared" si="1324"/>
        <v>TANGO6</v>
      </c>
      <c r="B15810" t="s">
        <v>273</v>
      </c>
      <c r="C15810">
        <v>68877660</v>
      </c>
      <c r="D15810" t="s">
        <v>8</v>
      </c>
      <c r="E15810">
        <v>22</v>
      </c>
      <c r="F15810" t="s">
        <v>18556</v>
      </c>
      <c r="G15810">
        <v>0.89834729519099998</v>
      </c>
    </row>
    <row r="15811" spans="1:7" x14ac:dyDescent="0.2">
      <c r="A15811" t="str">
        <f t="shared" si="1324"/>
        <v>TANGO6</v>
      </c>
      <c r="B15811" t="s">
        <v>273</v>
      </c>
      <c r="C15811">
        <v>68877639</v>
      </c>
      <c r="D15811" t="s">
        <v>8</v>
      </c>
      <c r="E15811">
        <v>24</v>
      </c>
      <c r="F15811" t="s">
        <v>18557</v>
      </c>
      <c r="G15811">
        <v>1.7408558039900001E-2</v>
      </c>
    </row>
    <row r="15812" spans="1:7" x14ac:dyDescent="0.2">
      <c r="A15812" t="str">
        <f t="shared" si="1324"/>
        <v>TANGO6</v>
      </c>
      <c r="B15812" t="s">
        <v>273</v>
      </c>
      <c r="C15812">
        <v>68877571</v>
      </c>
      <c r="D15812" t="s">
        <v>8</v>
      </c>
      <c r="E15812">
        <v>24</v>
      </c>
      <c r="F15812" t="s">
        <v>18558</v>
      </c>
      <c r="G15812">
        <v>0.60570681833100004</v>
      </c>
    </row>
    <row r="15813" spans="1:7" x14ac:dyDescent="0.2">
      <c r="A15813" t="str">
        <f t="shared" si="1324"/>
        <v>TANGO6</v>
      </c>
      <c r="B15813" t="s">
        <v>273</v>
      </c>
      <c r="C15813">
        <v>68877767</v>
      </c>
      <c r="D15813" t="s">
        <v>3</v>
      </c>
      <c r="E15813">
        <v>23</v>
      </c>
      <c r="F15813" t="s">
        <v>18559</v>
      </c>
      <c r="G15813">
        <v>1.6971129895199999E-2</v>
      </c>
    </row>
    <row r="15814" spans="1:7" x14ac:dyDescent="0.2">
      <c r="A15814" t="str">
        <f t="shared" si="1324"/>
        <v>TANGO6</v>
      </c>
      <c r="B15814" t="s">
        <v>273</v>
      </c>
      <c r="C15814">
        <v>68877548</v>
      </c>
      <c r="D15814" t="s">
        <v>8</v>
      </c>
      <c r="E15814">
        <v>24</v>
      </c>
      <c r="F15814" t="s">
        <v>18560</v>
      </c>
      <c r="G15814">
        <v>0.476927679504</v>
      </c>
    </row>
    <row r="15815" spans="1:7" x14ac:dyDescent="0.2">
      <c r="A15815" t="str">
        <f t="shared" si="1324"/>
        <v>TANGO6</v>
      </c>
      <c r="B15815" t="s">
        <v>273</v>
      </c>
      <c r="C15815">
        <v>68877703</v>
      </c>
      <c r="D15815" t="s">
        <v>3</v>
      </c>
      <c r="E15815">
        <v>23</v>
      </c>
      <c r="F15815" t="s">
        <v>18561</v>
      </c>
      <c r="G15815">
        <v>1.06974814828</v>
      </c>
    </row>
    <row r="15816" spans="1:7" x14ac:dyDescent="0.2">
      <c r="A15816" t="str">
        <f t="shared" si="1324"/>
        <v>TANGO6</v>
      </c>
      <c r="B15816" t="s">
        <v>273</v>
      </c>
      <c r="C15816">
        <v>68877681</v>
      </c>
      <c r="D15816" t="s">
        <v>3</v>
      </c>
      <c r="E15816">
        <v>24</v>
      </c>
      <c r="F15816" t="s">
        <v>18562</v>
      </c>
      <c r="G15816">
        <v>0.53732175888300004</v>
      </c>
    </row>
    <row r="15817" spans="1:7" x14ac:dyDescent="0.2">
      <c r="A15817" t="str">
        <f t="shared" si="1324"/>
        <v>TANGO6</v>
      </c>
      <c r="B15817" t="s">
        <v>273</v>
      </c>
      <c r="C15817">
        <v>68877514</v>
      </c>
      <c r="D15817" t="s">
        <v>3</v>
      </c>
      <c r="E15817">
        <v>24</v>
      </c>
      <c r="F15817" t="s">
        <v>18563</v>
      </c>
      <c r="G15817">
        <v>0.47112905859600002</v>
      </c>
    </row>
    <row r="15818" spans="1:7" x14ac:dyDescent="0.2">
      <c r="A15818" t="str">
        <f t="shared" si="1324"/>
        <v>TANGO6</v>
      </c>
      <c r="B15818" t="s">
        <v>273</v>
      </c>
      <c r="C15818">
        <v>68877743</v>
      </c>
      <c r="D15818" t="s">
        <v>8</v>
      </c>
      <c r="E15818">
        <v>24</v>
      </c>
      <c r="F15818" t="s">
        <v>18564</v>
      </c>
      <c r="G15818">
        <v>0.49771331892800003</v>
      </c>
    </row>
    <row r="15819" spans="1:7" x14ac:dyDescent="0.2">
      <c r="A15819" t="str">
        <f t="shared" si="1324"/>
        <v>TANGO6</v>
      </c>
      <c r="B15819" t="s">
        <v>273</v>
      </c>
      <c r="C15819">
        <v>68877586</v>
      </c>
      <c r="D15819" t="s">
        <v>8</v>
      </c>
      <c r="E15819">
        <v>24</v>
      </c>
      <c r="F15819" t="s">
        <v>18565</v>
      </c>
      <c r="G15819">
        <v>0.30963070340600002</v>
      </c>
    </row>
    <row r="15820" spans="1:7" x14ac:dyDescent="0.2">
      <c r="A15820" t="str">
        <f t="shared" si="1324"/>
        <v>TANGO6</v>
      </c>
      <c r="B15820" t="s">
        <v>273</v>
      </c>
      <c r="C15820">
        <v>68877681</v>
      </c>
      <c r="D15820" t="s">
        <v>3</v>
      </c>
      <c r="E15820">
        <v>23</v>
      </c>
      <c r="F15820" t="s">
        <v>18566</v>
      </c>
      <c r="G15820">
        <v>0.46782863379900003</v>
      </c>
    </row>
    <row r="15821" spans="1:7" x14ac:dyDescent="0.2">
      <c r="A15821" t="str">
        <f t="shared" si="1324"/>
        <v>TANGO6</v>
      </c>
      <c r="B15821" t="s">
        <v>273</v>
      </c>
      <c r="C15821">
        <v>68877607</v>
      </c>
      <c r="D15821" t="s">
        <v>3</v>
      </c>
      <c r="E15821">
        <v>24</v>
      </c>
      <c r="F15821" t="s">
        <v>18567</v>
      </c>
      <c r="G15821">
        <v>0.25641846203599999</v>
      </c>
    </row>
    <row r="15822" spans="1:7" x14ac:dyDescent="0.2">
      <c r="A15822" t="str">
        <f t="shared" ref="A15822:A15831" si="1325">"TARS2"</f>
        <v>TARS2</v>
      </c>
      <c r="B15822" t="s">
        <v>35</v>
      </c>
      <c r="C15822">
        <v>150459901</v>
      </c>
      <c r="D15822" t="s">
        <v>8</v>
      </c>
      <c r="E15822">
        <v>24</v>
      </c>
      <c r="F15822" t="s">
        <v>18568</v>
      </c>
      <c r="G15822">
        <v>0.34452426651599999</v>
      </c>
    </row>
    <row r="15823" spans="1:7" x14ac:dyDescent="0.2">
      <c r="A15823" t="str">
        <f t="shared" si="1325"/>
        <v>TARS2</v>
      </c>
      <c r="B15823" t="s">
        <v>35</v>
      </c>
      <c r="C15823">
        <v>150459943</v>
      </c>
      <c r="D15823" t="s">
        <v>8</v>
      </c>
      <c r="E15823">
        <v>22</v>
      </c>
      <c r="F15823" t="s">
        <v>18569</v>
      </c>
      <c r="G15823">
        <v>1.0537594052899999</v>
      </c>
    </row>
    <row r="15824" spans="1:7" x14ac:dyDescent="0.2">
      <c r="A15824" t="str">
        <f t="shared" si="1325"/>
        <v>TARS2</v>
      </c>
      <c r="B15824" t="s">
        <v>35</v>
      </c>
      <c r="C15824">
        <v>150459974</v>
      </c>
      <c r="D15824" t="s">
        <v>8</v>
      </c>
      <c r="E15824">
        <v>24</v>
      </c>
      <c r="F15824" t="s">
        <v>18570</v>
      </c>
      <c r="G15824">
        <v>0.26786683336299999</v>
      </c>
    </row>
    <row r="15825" spans="1:7" x14ac:dyDescent="0.2">
      <c r="A15825" t="str">
        <f t="shared" si="1325"/>
        <v>TARS2</v>
      </c>
      <c r="B15825" t="s">
        <v>35</v>
      </c>
      <c r="C15825">
        <v>150460001</v>
      </c>
      <c r="D15825" t="s">
        <v>8</v>
      </c>
      <c r="E15825">
        <v>24</v>
      </c>
      <c r="F15825" t="s">
        <v>18571</v>
      </c>
      <c r="G15825">
        <v>8.1280515110400006E-2</v>
      </c>
    </row>
    <row r="15826" spans="1:7" x14ac:dyDescent="0.2">
      <c r="A15826" t="str">
        <f t="shared" si="1325"/>
        <v>TARS2</v>
      </c>
      <c r="B15826" t="s">
        <v>35</v>
      </c>
      <c r="C15826">
        <v>150460118</v>
      </c>
      <c r="D15826" t="s">
        <v>8</v>
      </c>
      <c r="E15826">
        <v>23</v>
      </c>
      <c r="F15826" t="s">
        <v>18572</v>
      </c>
      <c r="G15826">
        <v>0.17104990601200001</v>
      </c>
    </row>
    <row r="15827" spans="1:7" x14ac:dyDescent="0.2">
      <c r="A15827" t="str">
        <f t="shared" si="1325"/>
        <v>TARS2</v>
      </c>
      <c r="B15827" t="s">
        <v>35</v>
      </c>
      <c r="C15827">
        <v>150460067</v>
      </c>
      <c r="D15827" t="s">
        <v>3</v>
      </c>
      <c r="E15827">
        <v>23</v>
      </c>
      <c r="F15827" t="s">
        <v>18573</v>
      </c>
      <c r="G15827">
        <v>3.5752459467200001E-2</v>
      </c>
    </row>
    <row r="15828" spans="1:7" x14ac:dyDescent="0.2">
      <c r="A15828" t="str">
        <f t="shared" si="1325"/>
        <v>TARS2</v>
      </c>
      <c r="B15828" t="s">
        <v>35</v>
      </c>
      <c r="C15828">
        <v>150460007</v>
      </c>
      <c r="D15828" t="s">
        <v>3</v>
      </c>
      <c r="E15828">
        <v>24</v>
      </c>
      <c r="F15828" t="s">
        <v>18574</v>
      </c>
      <c r="G15828">
        <v>1.7851063495699999E-2</v>
      </c>
    </row>
    <row r="15829" spans="1:7" x14ac:dyDescent="0.2">
      <c r="A15829" t="str">
        <f t="shared" si="1325"/>
        <v>TARS2</v>
      </c>
      <c r="B15829" t="s">
        <v>35</v>
      </c>
      <c r="C15829">
        <v>150459961</v>
      </c>
      <c r="D15829" t="s">
        <v>3</v>
      </c>
      <c r="E15829">
        <v>23</v>
      </c>
      <c r="F15829" t="s">
        <v>18575</v>
      </c>
      <c r="G15829">
        <v>0.63414559472800003</v>
      </c>
    </row>
    <row r="15830" spans="1:7" x14ac:dyDescent="0.2">
      <c r="A15830" t="str">
        <f t="shared" si="1325"/>
        <v>TARS2</v>
      </c>
      <c r="B15830" t="s">
        <v>35</v>
      </c>
      <c r="C15830">
        <v>150459930</v>
      </c>
      <c r="D15830" t="s">
        <v>3</v>
      </c>
      <c r="E15830">
        <v>24</v>
      </c>
      <c r="F15830" t="s">
        <v>18576</v>
      </c>
      <c r="G15830">
        <v>1.31209499999</v>
      </c>
    </row>
    <row r="15831" spans="1:7" x14ac:dyDescent="0.2">
      <c r="A15831" t="str">
        <f t="shared" si="1325"/>
        <v>TARS2</v>
      </c>
      <c r="B15831" t="s">
        <v>35</v>
      </c>
      <c r="C15831">
        <v>150459876</v>
      </c>
      <c r="D15831" t="s">
        <v>8</v>
      </c>
      <c r="E15831">
        <v>23</v>
      </c>
      <c r="F15831" t="s">
        <v>18577</v>
      </c>
      <c r="G15831">
        <v>0.20212140096699999</v>
      </c>
    </row>
    <row r="15832" spans="1:7" x14ac:dyDescent="0.2">
      <c r="A15832" t="str">
        <f t="shared" ref="A15832:A15841" si="1326">"TASP1"</f>
        <v>TASP1</v>
      </c>
      <c r="B15832" t="s">
        <v>352</v>
      </c>
      <c r="C15832">
        <v>13619530</v>
      </c>
      <c r="D15832" t="s">
        <v>8</v>
      </c>
      <c r="E15832">
        <v>24</v>
      </c>
      <c r="F15832" t="s">
        <v>18578</v>
      </c>
      <c r="G15832">
        <v>1.35855128155</v>
      </c>
    </row>
    <row r="15833" spans="1:7" x14ac:dyDescent="0.2">
      <c r="A15833" t="str">
        <f t="shared" si="1326"/>
        <v>TASP1</v>
      </c>
      <c r="B15833" t="s">
        <v>352</v>
      </c>
      <c r="C15833">
        <v>13619485</v>
      </c>
      <c r="D15833" t="s">
        <v>8</v>
      </c>
      <c r="E15833">
        <v>24</v>
      </c>
      <c r="F15833" t="s">
        <v>18579</v>
      </c>
      <c r="G15833">
        <v>0.49602890658100002</v>
      </c>
    </row>
    <row r="15834" spans="1:7" x14ac:dyDescent="0.2">
      <c r="A15834" t="str">
        <f t="shared" si="1326"/>
        <v>TASP1</v>
      </c>
      <c r="B15834" t="s">
        <v>352</v>
      </c>
      <c r="C15834">
        <v>13619469</v>
      </c>
      <c r="D15834" t="s">
        <v>8</v>
      </c>
      <c r="E15834">
        <v>21</v>
      </c>
      <c r="F15834" t="s">
        <v>18580</v>
      </c>
      <c r="G15834">
        <v>0.54352880060999997</v>
      </c>
    </row>
    <row r="15835" spans="1:7" x14ac:dyDescent="0.2">
      <c r="A15835" t="str">
        <f t="shared" si="1326"/>
        <v>TASP1</v>
      </c>
      <c r="B15835" t="s">
        <v>352</v>
      </c>
      <c r="C15835">
        <v>13619438</v>
      </c>
      <c r="D15835" t="s">
        <v>8</v>
      </c>
      <c r="E15835">
        <v>24</v>
      </c>
      <c r="F15835" t="s">
        <v>18581</v>
      </c>
      <c r="G15835">
        <v>0.13853111115799999</v>
      </c>
    </row>
    <row r="15836" spans="1:7" x14ac:dyDescent="0.2">
      <c r="A15836" t="str">
        <f t="shared" si="1326"/>
        <v>TASP1</v>
      </c>
      <c r="B15836" t="s">
        <v>352</v>
      </c>
      <c r="C15836">
        <v>13619318</v>
      </c>
      <c r="D15836" t="s">
        <v>8</v>
      </c>
      <c r="E15836">
        <v>24</v>
      </c>
      <c r="F15836" t="s">
        <v>18582</v>
      </c>
      <c r="G15836">
        <v>0.70342926568599995</v>
      </c>
    </row>
    <row r="15837" spans="1:7" x14ac:dyDescent="0.2">
      <c r="A15837" t="str">
        <f t="shared" si="1326"/>
        <v>TASP1</v>
      </c>
      <c r="B15837" t="s">
        <v>352</v>
      </c>
      <c r="C15837">
        <v>13619364</v>
      </c>
      <c r="D15837" t="s">
        <v>8</v>
      </c>
      <c r="E15837">
        <v>23</v>
      </c>
      <c r="F15837" t="s">
        <v>18583</v>
      </c>
      <c r="G15837">
        <v>0.93801945276099996</v>
      </c>
    </row>
    <row r="15838" spans="1:7" x14ac:dyDescent="0.2">
      <c r="A15838" t="str">
        <f t="shared" si="1326"/>
        <v>TASP1</v>
      </c>
      <c r="B15838" t="s">
        <v>352</v>
      </c>
      <c r="C15838">
        <v>13619584</v>
      </c>
      <c r="D15838" t="s">
        <v>3</v>
      </c>
      <c r="E15838">
        <v>22</v>
      </c>
      <c r="F15838" t="s">
        <v>18584</v>
      </c>
      <c r="G15838">
        <v>0.18151964133199999</v>
      </c>
    </row>
    <row r="15839" spans="1:7" x14ac:dyDescent="0.2">
      <c r="A15839" t="str">
        <f t="shared" si="1326"/>
        <v>TASP1</v>
      </c>
      <c r="B15839" t="s">
        <v>352</v>
      </c>
      <c r="C15839">
        <v>13619455</v>
      </c>
      <c r="D15839" t="s">
        <v>3</v>
      </c>
      <c r="E15839">
        <v>22</v>
      </c>
      <c r="F15839" t="s">
        <v>18585</v>
      </c>
      <c r="G15839">
        <v>0.103981970354</v>
      </c>
    </row>
    <row r="15840" spans="1:7" x14ac:dyDescent="0.2">
      <c r="A15840" t="str">
        <f t="shared" si="1326"/>
        <v>TASP1</v>
      </c>
      <c r="B15840" t="s">
        <v>352</v>
      </c>
      <c r="C15840">
        <v>13619428</v>
      </c>
      <c r="D15840" t="s">
        <v>3</v>
      </c>
      <c r="E15840">
        <v>24</v>
      </c>
      <c r="F15840" t="s">
        <v>18586</v>
      </c>
      <c r="G15840">
        <v>3.4428588173599999E-2</v>
      </c>
    </row>
    <row r="15841" spans="1:7" x14ac:dyDescent="0.2">
      <c r="A15841" t="str">
        <f t="shared" si="1326"/>
        <v>TASP1</v>
      </c>
      <c r="B15841" t="s">
        <v>352</v>
      </c>
      <c r="C15841">
        <v>13619372</v>
      </c>
      <c r="D15841" t="s">
        <v>8</v>
      </c>
      <c r="E15841">
        <v>24</v>
      </c>
      <c r="F15841" t="s">
        <v>18587</v>
      </c>
      <c r="G15841">
        <v>0.54431176743300003</v>
      </c>
    </row>
    <row r="15842" spans="1:7" x14ac:dyDescent="0.2">
      <c r="A15842" t="str">
        <f t="shared" ref="A15842:A15851" si="1327">"TAZ"</f>
        <v>TAZ</v>
      </c>
      <c r="B15842" t="s">
        <v>172</v>
      </c>
      <c r="C15842">
        <v>153640125</v>
      </c>
      <c r="D15842" t="s">
        <v>8</v>
      </c>
      <c r="E15842">
        <v>22</v>
      </c>
      <c r="F15842" t="s">
        <v>18588</v>
      </c>
      <c r="G15842">
        <v>1.31172484643</v>
      </c>
    </row>
    <row r="15843" spans="1:7" x14ac:dyDescent="0.2">
      <c r="A15843" t="str">
        <f t="shared" si="1327"/>
        <v>TAZ</v>
      </c>
      <c r="B15843" t="s">
        <v>172</v>
      </c>
      <c r="C15843">
        <v>153639945</v>
      </c>
      <c r="D15843" t="s">
        <v>3</v>
      </c>
      <c r="E15843">
        <v>23</v>
      </c>
      <c r="F15843" t="s">
        <v>18589</v>
      </c>
      <c r="G15843">
        <v>-9.1598204032300005E-3</v>
      </c>
    </row>
    <row r="15844" spans="1:7" x14ac:dyDescent="0.2">
      <c r="A15844" t="str">
        <f t="shared" si="1327"/>
        <v>TAZ</v>
      </c>
      <c r="B15844" t="s">
        <v>172</v>
      </c>
      <c r="C15844">
        <v>153639958</v>
      </c>
      <c r="D15844" t="s">
        <v>3</v>
      </c>
      <c r="E15844">
        <v>24</v>
      </c>
      <c r="F15844" t="s">
        <v>18590</v>
      </c>
      <c r="G15844">
        <v>6.5533371535399995E-2</v>
      </c>
    </row>
    <row r="15845" spans="1:7" x14ac:dyDescent="0.2">
      <c r="A15845" t="str">
        <f t="shared" si="1327"/>
        <v>TAZ</v>
      </c>
      <c r="B15845" t="s">
        <v>172</v>
      </c>
      <c r="C15845">
        <v>153640136</v>
      </c>
      <c r="D15845" t="s">
        <v>8</v>
      </c>
      <c r="E15845">
        <v>24</v>
      </c>
      <c r="F15845" t="s">
        <v>18591</v>
      </c>
      <c r="G15845">
        <v>0.76299519607900002</v>
      </c>
    </row>
    <row r="15846" spans="1:7" x14ac:dyDescent="0.2">
      <c r="A15846" t="str">
        <f t="shared" si="1327"/>
        <v>TAZ</v>
      </c>
      <c r="B15846" t="s">
        <v>172</v>
      </c>
      <c r="C15846">
        <v>153640110</v>
      </c>
      <c r="D15846" t="s">
        <v>8</v>
      </c>
      <c r="E15846">
        <v>23</v>
      </c>
      <c r="F15846" t="s">
        <v>18592</v>
      </c>
      <c r="G15846">
        <v>0.54174804482000005</v>
      </c>
    </row>
    <row r="15847" spans="1:7" x14ac:dyDescent="0.2">
      <c r="A15847" t="str">
        <f t="shared" si="1327"/>
        <v>TAZ</v>
      </c>
      <c r="B15847" t="s">
        <v>172</v>
      </c>
      <c r="C15847">
        <v>153640087</v>
      </c>
      <c r="D15847" t="s">
        <v>8</v>
      </c>
      <c r="E15847">
        <v>23</v>
      </c>
      <c r="F15847" t="s">
        <v>18593</v>
      </c>
      <c r="G15847">
        <v>0.91799801007000004</v>
      </c>
    </row>
    <row r="15848" spans="1:7" x14ac:dyDescent="0.2">
      <c r="A15848" t="str">
        <f t="shared" si="1327"/>
        <v>TAZ</v>
      </c>
      <c r="B15848" t="s">
        <v>172</v>
      </c>
      <c r="C15848">
        <v>153640032</v>
      </c>
      <c r="D15848" t="s">
        <v>8</v>
      </c>
      <c r="E15848">
        <v>24</v>
      </c>
      <c r="F15848" t="s">
        <v>18594</v>
      </c>
      <c r="G15848">
        <v>0.77027714350099996</v>
      </c>
    </row>
    <row r="15849" spans="1:7" x14ac:dyDescent="0.2">
      <c r="A15849" t="str">
        <f t="shared" si="1327"/>
        <v>TAZ</v>
      </c>
      <c r="B15849" t="s">
        <v>172</v>
      </c>
      <c r="C15849">
        <v>153639972</v>
      </c>
      <c r="D15849" t="s">
        <v>3</v>
      </c>
      <c r="E15849">
        <v>24</v>
      </c>
      <c r="F15849" t="s">
        <v>18595</v>
      </c>
      <c r="G15849">
        <v>0.51375211290199996</v>
      </c>
    </row>
    <row r="15850" spans="1:7" x14ac:dyDescent="0.2">
      <c r="A15850" t="str">
        <f t="shared" si="1327"/>
        <v>TAZ</v>
      </c>
      <c r="B15850" t="s">
        <v>172</v>
      </c>
      <c r="C15850">
        <v>153640056</v>
      </c>
      <c r="D15850" t="s">
        <v>3</v>
      </c>
      <c r="E15850">
        <v>24</v>
      </c>
      <c r="F15850" t="s">
        <v>18596</v>
      </c>
      <c r="G15850">
        <v>1.9951623031799998E-2</v>
      </c>
    </row>
    <row r="15851" spans="1:7" x14ac:dyDescent="0.2">
      <c r="A15851" t="str">
        <f t="shared" si="1327"/>
        <v>TAZ</v>
      </c>
      <c r="B15851" t="s">
        <v>172</v>
      </c>
      <c r="C15851">
        <v>153639967</v>
      </c>
      <c r="D15851" t="s">
        <v>3</v>
      </c>
      <c r="E15851">
        <v>23</v>
      </c>
      <c r="F15851" t="s">
        <v>18597</v>
      </c>
      <c r="G15851">
        <v>0.63924681210900003</v>
      </c>
    </row>
    <row r="15852" spans="1:7" x14ac:dyDescent="0.2">
      <c r="A15852" t="str">
        <f t="shared" ref="A15852:A15860" si="1328">"TBC1D31"</f>
        <v>TBC1D31</v>
      </c>
      <c r="B15852" t="s">
        <v>1491</v>
      </c>
      <c r="C15852">
        <v>124084904</v>
      </c>
      <c r="D15852" t="s">
        <v>3</v>
      </c>
      <c r="E15852">
        <v>24</v>
      </c>
      <c r="F15852" t="s">
        <v>18598</v>
      </c>
      <c r="G15852">
        <v>4.9771269710499999E-2</v>
      </c>
    </row>
    <row r="15853" spans="1:7" x14ac:dyDescent="0.2">
      <c r="A15853" t="str">
        <f t="shared" si="1328"/>
        <v>TBC1D31</v>
      </c>
      <c r="B15853" t="s">
        <v>1491</v>
      </c>
      <c r="C15853">
        <v>124084949</v>
      </c>
      <c r="D15853" t="s">
        <v>3</v>
      </c>
      <c r="E15853">
        <v>24</v>
      </c>
      <c r="F15853" t="s">
        <v>18599</v>
      </c>
      <c r="G15853">
        <v>0.93515466767800004</v>
      </c>
    </row>
    <row r="15854" spans="1:7" x14ac:dyDescent="0.2">
      <c r="A15854" t="str">
        <f t="shared" si="1328"/>
        <v>TBC1D31</v>
      </c>
      <c r="B15854" t="s">
        <v>1491</v>
      </c>
      <c r="C15854">
        <v>124084984</v>
      </c>
      <c r="D15854" t="s">
        <v>3</v>
      </c>
      <c r="E15854">
        <v>24</v>
      </c>
      <c r="F15854" t="s">
        <v>18600</v>
      </c>
      <c r="G15854">
        <v>1.23463306046</v>
      </c>
    </row>
    <row r="15855" spans="1:7" x14ac:dyDescent="0.2">
      <c r="A15855" t="str">
        <f t="shared" si="1328"/>
        <v>TBC1D31</v>
      </c>
      <c r="B15855" t="s">
        <v>1491</v>
      </c>
      <c r="C15855">
        <v>124085190</v>
      </c>
      <c r="D15855" t="s">
        <v>3</v>
      </c>
      <c r="E15855">
        <v>24</v>
      </c>
      <c r="F15855" t="s">
        <v>18601</v>
      </c>
      <c r="G15855">
        <v>-1.92294104189E-2</v>
      </c>
    </row>
    <row r="15856" spans="1:7" x14ac:dyDescent="0.2">
      <c r="A15856" t="str">
        <f t="shared" si="1328"/>
        <v>TBC1D31</v>
      </c>
      <c r="B15856" t="s">
        <v>1491</v>
      </c>
      <c r="C15856">
        <v>124084893</v>
      </c>
      <c r="D15856" t="s">
        <v>8</v>
      </c>
      <c r="E15856">
        <v>24</v>
      </c>
      <c r="F15856" t="s">
        <v>18602</v>
      </c>
      <c r="G15856">
        <v>0.115310891894</v>
      </c>
    </row>
    <row r="15857" spans="1:7" x14ac:dyDescent="0.2">
      <c r="A15857" t="str">
        <f t="shared" si="1328"/>
        <v>TBC1D31</v>
      </c>
      <c r="B15857" t="s">
        <v>1491</v>
      </c>
      <c r="C15857">
        <v>124084935</v>
      </c>
      <c r="D15857" t="s">
        <v>8</v>
      </c>
      <c r="E15857">
        <v>23</v>
      </c>
      <c r="F15857" t="s">
        <v>18603</v>
      </c>
      <c r="G15857">
        <v>8.4330602988000006E-2</v>
      </c>
    </row>
    <row r="15858" spans="1:7" x14ac:dyDescent="0.2">
      <c r="A15858" t="str">
        <f t="shared" si="1328"/>
        <v>TBC1D31</v>
      </c>
      <c r="B15858" t="s">
        <v>1491</v>
      </c>
      <c r="C15858">
        <v>124084979</v>
      </c>
      <c r="D15858" t="s">
        <v>8</v>
      </c>
      <c r="E15858">
        <v>23</v>
      </c>
      <c r="F15858" t="s">
        <v>18604</v>
      </c>
      <c r="G15858">
        <v>0.830212271861</v>
      </c>
    </row>
    <row r="15859" spans="1:7" x14ac:dyDescent="0.2">
      <c r="A15859" t="str">
        <f t="shared" si="1328"/>
        <v>TBC1D31</v>
      </c>
      <c r="B15859" t="s">
        <v>1491</v>
      </c>
      <c r="C15859">
        <v>124085144</v>
      </c>
      <c r="D15859" t="s">
        <v>8</v>
      </c>
      <c r="E15859">
        <v>23</v>
      </c>
      <c r="F15859" t="s">
        <v>18605</v>
      </c>
      <c r="G15859">
        <v>0.71994917478300002</v>
      </c>
    </row>
    <row r="15860" spans="1:7" x14ac:dyDescent="0.2">
      <c r="A15860" t="str">
        <f t="shared" si="1328"/>
        <v>TBC1D31</v>
      </c>
      <c r="B15860" t="s">
        <v>1491</v>
      </c>
      <c r="C15860">
        <v>124085081</v>
      </c>
      <c r="D15860" t="s">
        <v>8</v>
      </c>
      <c r="E15860">
        <v>24</v>
      </c>
      <c r="F15860" t="s">
        <v>18606</v>
      </c>
      <c r="G15860">
        <v>0.31761443416099999</v>
      </c>
    </row>
    <row r="15861" spans="1:7" x14ac:dyDescent="0.2">
      <c r="A15861" t="str">
        <f t="shared" ref="A15861:A15870" si="1329">"TBCA"</f>
        <v>TBCA</v>
      </c>
      <c r="B15861" t="s">
        <v>64</v>
      </c>
      <c r="C15861">
        <v>77072019</v>
      </c>
      <c r="D15861" t="s">
        <v>8</v>
      </c>
      <c r="E15861">
        <v>23</v>
      </c>
      <c r="F15861" t="s">
        <v>18607</v>
      </c>
      <c r="G15861">
        <v>0.47764932104000002</v>
      </c>
    </row>
    <row r="15862" spans="1:7" x14ac:dyDescent="0.2">
      <c r="A15862" t="str">
        <f t="shared" si="1329"/>
        <v>TBCA</v>
      </c>
      <c r="B15862" t="s">
        <v>64</v>
      </c>
      <c r="C15862">
        <v>77072225</v>
      </c>
      <c r="D15862" t="s">
        <v>8</v>
      </c>
      <c r="E15862">
        <v>25</v>
      </c>
      <c r="F15862" t="s">
        <v>18608</v>
      </c>
      <c r="G15862">
        <v>0.13601660825100001</v>
      </c>
    </row>
    <row r="15863" spans="1:7" x14ac:dyDescent="0.2">
      <c r="A15863" t="str">
        <f t="shared" si="1329"/>
        <v>TBCA</v>
      </c>
      <c r="B15863" t="s">
        <v>64</v>
      </c>
      <c r="C15863">
        <v>77071967</v>
      </c>
      <c r="D15863" t="s">
        <v>3</v>
      </c>
      <c r="E15863">
        <v>24</v>
      </c>
      <c r="F15863" t="s">
        <v>18609</v>
      </c>
      <c r="G15863">
        <v>-6.5230312336900007E-2</v>
      </c>
    </row>
    <row r="15864" spans="1:7" x14ac:dyDescent="0.2">
      <c r="A15864" t="str">
        <f t="shared" si="1329"/>
        <v>TBCA</v>
      </c>
      <c r="B15864" t="s">
        <v>64</v>
      </c>
      <c r="C15864">
        <v>77071941</v>
      </c>
      <c r="D15864" t="s">
        <v>3</v>
      </c>
      <c r="E15864">
        <v>24</v>
      </c>
      <c r="F15864" t="s">
        <v>18610</v>
      </c>
      <c r="G15864">
        <v>1.1526902140599999</v>
      </c>
    </row>
    <row r="15865" spans="1:7" x14ac:dyDescent="0.2">
      <c r="A15865" t="str">
        <f t="shared" si="1329"/>
        <v>TBCA</v>
      </c>
      <c r="B15865" t="s">
        <v>64</v>
      </c>
      <c r="C15865">
        <v>77072168</v>
      </c>
      <c r="D15865" t="s">
        <v>8</v>
      </c>
      <c r="E15865">
        <v>24</v>
      </c>
      <c r="F15865" t="s">
        <v>18611</v>
      </c>
      <c r="G15865">
        <v>0.194329504953</v>
      </c>
    </row>
    <row r="15866" spans="1:7" x14ac:dyDescent="0.2">
      <c r="A15866" t="str">
        <f t="shared" si="1329"/>
        <v>TBCA</v>
      </c>
      <c r="B15866" t="s">
        <v>64</v>
      </c>
      <c r="C15866">
        <v>77072163</v>
      </c>
      <c r="D15866" t="s">
        <v>8</v>
      </c>
      <c r="E15866">
        <v>24</v>
      </c>
      <c r="F15866" t="s">
        <v>18612</v>
      </c>
      <c r="G15866">
        <v>0.26359841543399998</v>
      </c>
    </row>
    <row r="15867" spans="1:7" x14ac:dyDescent="0.2">
      <c r="A15867" t="str">
        <f t="shared" si="1329"/>
        <v>TBCA</v>
      </c>
      <c r="B15867" t="s">
        <v>64</v>
      </c>
      <c r="C15867">
        <v>77071997</v>
      </c>
      <c r="D15867" t="s">
        <v>8</v>
      </c>
      <c r="E15867">
        <v>24</v>
      </c>
      <c r="F15867" t="s">
        <v>18613</v>
      </c>
      <c r="G15867">
        <v>9.5485734927999999E-2</v>
      </c>
    </row>
    <row r="15868" spans="1:7" x14ac:dyDescent="0.2">
      <c r="A15868" t="str">
        <f t="shared" si="1329"/>
        <v>TBCA</v>
      </c>
      <c r="B15868" t="s">
        <v>64</v>
      </c>
      <c r="C15868">
        <v>77072022</v>
      </c>
      <c r="D15868" t="s">
        <v>3</v>
      </c>
      <c r="E15868">
        <v>24</v>
      </c>
      <c r="F15868" t="s">
        <v>18614</v>
      </c>
      <c r="G15868">
        <v>1.3696604648999999</v>
      </c>
    </row>
    <row r="15869" spans="1:7" x14ac:dyDescent="0.2">
      <c r="A15869" t="str">
        <f t="shared" si="1329"/>
        <v>TBCA</v>
      </c>
      <c r="B15869" t="s">
        <v>64</v>
      </c>
      <c r="C15869">
        <v>77072211</v>
      </c>
      <c r="D15869" t="s">
        <v>3</v>
      </c>
      <c r="E15869">
        <v>24</v>
      </c>
      <c r="F15869" t="s">
        <v>18615</v>
      </c>
      <c r="G15869">
        <v>-2.08715981052E-2</v>
      </c>
    </row>
    <row r="15870" spans="1:7" x14ac:dyDescent="0.2">
      <c r="A15870" t="str">
        <f t="shared" si="1329"/>
        <v>TBCA</v>
      </c>
      <c r="B15870" t="s">
        <v>64</v>
      </c>
      <c r="C15870">
        <v>77072016</v>
      </c>
      <c r="D15870" t="s">
        <v>3</v>
      </c>
      <c r="E15870">
        <v>23</v>
      </c>
      <c r="F15870" t="s">
        <v>18616</v>
      </c>
      <c r="G15870">
        <v>0.158589381089</v>
      </c>
    </row>
    <row r="15871" spans="1:7" x14ac:dyDescent="0.2">
      <c r="A15871" t="str">
        <f t="shared" ref="A15871:A15880" si="1330">"TBCB"</f>
        <v>TBCB</v>
      </c>
      <c r="B15871" t="s">
        <v>245</v>
      </c>
      <c r="C15871">
        <v>36605897</v>
      </c>
      <c r="D15871" t="s">
        <v>8</v>
      </c>
      <c r="E15871">
        <v>24</v>
      </c>
      <c r="F15871" t="s">
        <v>18617</v>
      </c>
      <c r="G15871">
        <v>0.69411151478300004</v>
      </c>
    </row>
    <row r="15872" spans="1:7" x14ac:dyDescent="0.2">
      <c r="A15872" t="str">
        <f t="shared" si="1330"/>
        <v>TBCB</v>
      </c>
      <c r="B15872" t="s">
        <v>245</v>
      </c>
      <c r="C15872">
        <v>36605927</v>
      </c>
      <c r="D15872" t="s">
        <v>8</v>
      </c>
      <c r="E15872">
        <v>26</v>
      </c>
      <c r="F15872" t="s">
        <v>18618</v>
      </c>
      <c r="G15872">
        <v>0.23058204538300001</v>
      </c>
    </row>
    <row r="15873" spans="1:7" x14ac:dyDescent="0.2">
      <c r="A15873" t="str">
        <f t="shared" si="1330"/>
        <v>TBCB</v>
      </c>
      <c r="B15873" t="s">
        <v>245</v>
      </c>
      <c r="C15873">
        <v>36605888</v>
      </c>
      <c r="D15873" t="s">
        <v>3</v>
      </c>
      <c r="E15873">
        <v>27</v>
      </c>
      <c r="F15873" t="s">
        <v>18619</v>
      </c>
      <c r="G15873">
        <v>0.70427741721199999</v>
      </c>
    </row>
    <row r="15874" spans="1:7" x14ac:dyDescent="0.2">
      <c r="A15874" t="str">
        <f t="shared" si="1330"/>
        <v>TBCB</v>
      </c>
      <c r="B15874" t="s">
        <v>245</v>
      </c>
      <c r="C15874">
        <v>36605909</v>
      </c>
      <c r="D15874" t="s">
        <v>3</v>
      </c>
      <c r="E15874">
        <v>27</v>
      </c>
      <c r="F15874" t="s">
        <v>18620</v>
      </c>
      <c r="G15874">
        <v>0.14076960097999999</v>
      </c>
    </row>
    <row r="15875" spans="1:7" x14ac:dyDescent="0.2">
      <c r="A15875" t="str">
        <f t="shared" si="1330"/>
        <v>TBCB</v>
      </c>
      <c r="B15875" t="s">
        <v>245</v>
      </c>
      <c r="C15875">
        <v>36606125</v>
      </c>
      <c r="D15875" t="s">
        <v>3</v>
      </c>
      <c r="E15875">
        <v>22</v>
      </c>
      <c r="F15875" t="s">
        <v>18621</v>
      </c>
      <c r="G15875">
        <v>1.0969768016999999</v>
      </c>
    </row>
    <row r="15876" spans="1:7" x14ac:dyDescent="0.2">
      <c r="A15876" t="str">
        <f t="shared" si="1330"/>
        <v>TBCB</v>
      </c>
      <c r="B15876" t="s">
        <v>245</v>
      </c>
      <c r="C15876">
        <v>36605880</v>
      </c>
      <c r="D15876" t="s">
        <v>8</v>
      </c>
      <c r="E15876">
        <v>23</v>
      </c>
      <c r="F15876" t="s">
        <v>18622</v>
      </c>
      <c r="G15876">
        <v>7.2734298662200006E-2</v>
      </c>
    </row>
    <row r="15877" spans="1:7" x14ac:dyDescent="0.2">
      <c r="A15877" t="str">
        <f t="shared" si="1330"/>
        <v>TBCB</v>
      </c>
      <c r="B15877" t="s">
        <v>245</v>
      </c>
      <c r="C15877">
        <v>36605861</v>
      </c>
      <c r="D15877" t="s">
        <v>8</v>
      </c>
      <c r="E15877">
        <v>23</v>
      </c>
      <c r="F15877" t="s">
        <v>18623</v>
      </c>
      <c r="G15877">
        <v>0.92176165408400001</v>
      </c>
    </row>
    <row r="15878" spans="1:7" x14ac:dyDescent="0.2">
      <c r="A15878" t="str">
        <f t="shared" si="1330"/>
        <v>TBCB</v>
      </c>
      <c r="B15878" t="s">
        <v>245</v>
      </c>
      <c r="C15878">
        <v>36605919</v>
      </c>
      <c r="D15878" t="s">
        <v>8</v>
      </c>
      <c r="E15878">
        <v>24</v>
      </c>
      <c r="F15878" t="s">
        <v>18624</v>
      </c>
      <c r="G15878">
        <v>0.98126154422099998</v>
      </c>
    </row>
    <row r="15879" spans="1:7" x14ac:dyDescent="0.2">
      <c r="A15879" t="str">
        <f t="shared" si="1330"/>
        <v>TBCB</v>
      </c>
      <c r="B15879" t="s">
        <v>245</v>
      </c>
      <c r="C15879">
        <v>36605848</v>
      </c>
      <c r="D15879" t="s">
        <v>3</v>
      </c>
      <c r="E15879">
        <v>22</v>
      </c>
      <c r="F15879" t="s">
        <v>18625</v>
      </c>
      <c r="G15879">
        <v>0.33291320740500002</v>
      </c>
    </row>
    <row r="15880" spans="1:7" x14ac:dyDescent="0.2">
      <c r="A15880" t="str">
        <f t="shared" si="1330"/>
        <v>TBCB</v>
      </c>
      <c r="B15880" t="s">
        <v>245</v>
      </c>
      <c r="C15880">
        <v>36605883</v>
      </c>
      <c r="D15880" t="s">
        <v>3</v>
      </c>
      <c r="E15880">
        <v>25</v>
      </c>
      <c r="F15880" t="s">
        <v>18626</v>
      </c>
      <c r="G15880">
        <v>0.72751177721100002</v>
      </c>
    </row>
    <row r="15881" spans="1:7" x14ac:dyDescent="0.2">
      <c r="A15881" t="str">
        <f t="shared" ref="A15881:A15895" si="1331">"TBCD"</f>
        <v>TBCD</v>
      </c>
      <c r="B15881" t="s">
        <v>484</v>
      </c>
      <c r="C15881">
        <v>80710022</v>
      </c>
      <c r="D15881" t="s">
        <v>8</v>
      </c>
      <c r="E15881">
        <v>24</v>
      </c>
      <c r="F15881" t="s">
        <v>18627</v>
      </c>
      <c r="G15881">
        <v>8.8596511539799999E-2</v>
      </c>
    </row>
    <row r="15882" spans="1:7" x14ac:dyDescent="0.2">
      <c r="A15882" t="str">
        <f t="shared" si="1331"/>
        <v>TBCD</v>
      </c>
      <c r="B15882" t="s">
        <v>484</v>
      </c>
      <c r="C15882">
        <v>80710139</v>
      </c>
      <c r="D15882" t="s">
        <v>8</v>
      </c>
      <c r="E15882">
        <v>24</v>
      </c>
      <c r="F15882" t="s">
        <v>18628</v>
      </c>
      <c r="G15882">
        <v>-1.8574301757199999E-3</v>
      </c>
    </row>
    <row r="15883" spans="1:7" x14ac:dyDescent="0.2">
      <c r="A15883" t="str">
        <f t="shared" si="1331"/>
        <v>TBCD</v>
      </c>
      <c r="B15883" t="s">
        <v>484</v>
      </c>
      <c r="C15883">
        <v>80710064</v>
      </c>
      <c r="D15883" t="s">
        <v>3</v>
      </c>
      <c r="E15883">
        <v>24</v>
      </c>
      <c r="F15883" t="s">
        <v>18629</v>
      </c>
      <c r="G15883">
        <v>0.74769541452400001</v>
      </c>
    </row>
    <row r="15884" spans="1:7" x14ac:dyDescent="0.2">
      <c r="A15884" t="str">
        <f t="shared" si="1331"/>
        <v>TBCD</v>
      </c>
      <c r="B15884" t="s">
        <v>484</v>
      </c>
      <c r="C15884">
        <v>80709908</v>
      </c>
      <c r="D15884" t="s">
        <v>3</v>
      </c>
      <c r="E15884">
        <v>24</v>
      </c>
      <c r="F15884" t="s">
        <v>18630</v>
      </c>
      <c r="G15884">
        <v>2.55637906215E-2</v>
      </c>
    </row>
    <row r="15885" spans="1:7" x14ac:dyDescent="0.2">
      <c r="A15885" t="str">
        <f t="shared" si="1331"/>
        <v>TBCD</v>
      </c>
      <c r="B15885" t="s">
        <v>484</v>
      </c>
      <c r="C15885">
        <v>80709911</v>
      </c>
      <c r="D15885" t="s">
        <v>8</v>
      </c>
      <c r="E15885">
        <v>23</v>
      </c>
      <c r="F15885" t="s">
        <v>18631</v>
      </c>
      <c r="G15885">
        <v>0.264071321124</v>
      </c>
    </row>
    <row r="15886" spans="1:7" x14ac:dyDescent="0.2">
      <c r="A15886" t="str">
        <f t="shared" si="1331"/>
        <v>TBCD</v>
      </c>
      <c r="B15886" t="s">
        <v>484</v>
      </c>
      <c r="C15886">
        <v>80710074</v>
      </c>
      <c r="D15886" t="s">
        <v>3</v>
      </c>
      <c r="E15886">
        <v>21</v>
      </c>
      <c r="F15886" t="s">
        <v>18632</v>
      </c>
      <c r="G15886">
        <v>-2.83947677258E-3</v>
      </c>
    </row>
    <row r="15887" spans="1:7" x14ac:dyDescent="0.2">
      <c r="A15887" t="str">
        <f t="shared" si="1331"/>
        <v>TBCD</v>
      </c>
      <c r="B15887" t="s">
        <v>484</v>
      </c>
      <c r="C15887">
        <v>80710090</v>
      </c>
      <c r="D15887" t="s">
        <v>8</v>
      </c>
      <c r="E15887">
        <v>23</v>
      </c>
      <c r="F15887" t="s">
        <v>18633</v>
      </c>
      <c r="G15887">
        <v>0.63511038421199995</v>
      </c>
    </row>
    <row r="15888" spans="1:7" x14ac:dyDescent="0.2">
      <c r="A15888" t="str">
        <f t="shared" si="1331"/>
        <v>TBCD</v>
      </c>
      <c r="B15888" t="s">
        <v>484</v>
      </c>
      <c r="C15888">
        <v>80710072</v>
      </c>
      <c r="D15888" t="s">
        <v>8</v>
      </c>
      <c r="E15888">
        <v>24</v>
      </c>
      <c r="F15888" t="s">
        <v>18634</v>
      </c>
      <c r="G15888">
        <v>2.5177353921200001E-2</v>
      </c>
    </row>
    <row r="15889" spans="1:7" x14ac:dyDescent="0.2">
      <c r="A15889" t="str">
        <f t="shared" si="1331"/>
        <v>TBCD</v>
      </c>
      <c r="B15889" t="s">
        <v>484</v>
      </c>
      <c r="C15889">
        <v>80710044</v>
      </c>
      <c r="D15889" t="s">
        <v>8</v>
      </c>
      <c r="E15889">
        <v>22</v>
      </c>
      <c r="F15889" t="s">
        <v>18635</v>
      </c>
      <c r="G15889">
        <v>0.14026404497700001</v>
      </c>
    </row>
    <row r="15890" spans="1:7" x14ac:dyDescent="0.2">
      <c r="A15890" t="str">
        <f t="shared" si="1331"/>
        <v>TBCD</v>
      </c>
      <c r="B15890" t="s">
        <v>484</v>
      </c>
      <c r="C15890">
        <v>80710073</v>
      </c>
      <c r="D15890" t="s">
        <v>3</v>
      </c>
      <c r="E15890">
        <v>22</v>
      </c>
      <c r="F15890" t="s">
        <v>18636</v>
      </c>
      <c r="G15890">
        <v>4.7869544555599997E-2</v>
      </c>
    </row>
    <row r="15891" spans="1:7" x14ac:dyDescent="0.2">
      <c r="A15891" t="str">
        <f t="shared" si="1331"/>
        <v>TBCD</v>
      </c>
      <c r="B15891" t="s">
        <v>484</v>
      </c>
      <c r="C15891">
        <v>80709988</v>
      </c>
      <c r="D15891" t="s">
        <v>3</v>
      </c>
      <c r="E15891">
        <v>24</v>
      </c>
      <c r="F15891" t="s">
        <v>18637</v>
      </c>
      <c r="G15891">
        <v>0.97903465609899998</v>
      </c>
    </row>
    <row r="15892" spans="1:7" x14ac:dyDescent="0.2">
      <c r="A15892" t="str">
        <f t="shared" si="1331"/>
        <v>TBCD</v>
      </c>
      <c r="B15892" t="s">
        <v>484</v>
      </c>
      <c r="C15892">
        <v>80710171</v>
      </c>
      <c r="D15892" t="s">
        <v>8</v>
      </c>
      <c r="E15892">
        <v>23</v>
      </c>
      <c r="F15892" t="s">
        <v>18638</v>
      </c>
      <c r="G15892">
        <v>0.83884534368999997</v>
      </c>
    </row>
    <row r="15893" spans="1:7" x14ac:dyDescent="0.2">
      <c r="A15893" t="str">
        <f t="shared" si="1331"/>
        <v>TBCD</v>
      </c>
      <c r="B15893" t="s">
        <v>484</v>
      </c>
      <c r="C15893">
        <v>80710160</v>
      </c>
      <c r="D15893" t="s">
        <v>8</v>
      </c>
      <c r="E15893">
        <v>23</v>
      </c>
      <c r="F15893" t="s">
        <v>18639</v>
      </c>
      <c r="G15893">
        <v>1.1821200002100001</v>
      </c>
    </row>
    <row r="15894" spans="1:7" x14ac:dyDescent="0.2">
      <c r="A15894" t="str">
        <f t="shared" si="1331"/>
        <v>TBCD</v>
      </c>
      <c r="B15894" t="s">
        <v>484</v>
      </c>
      <c r="C15894">
        <v>80710046</v>
      </c>
      <c r="D15894" t="s">
        <v>8</v>
      </c>
      <c r="E15894">
        <v>24</v>
      </c>
      <c r="F15894" t="s">
        <v>18640</v>
      </c>
      <c r="G15894">
        <v>0.102651975363</v>
      </c>
    </row>
    <row r="15895" spans="1:7" x14ac:dyDescent="0.2">
      <c r="A15895" t="str">
        <f t="shared" si="1331"/>
        <v>TBCD</v>
      </c>
      <c r="B15895" t="s">
        <v>484</v>
      </c>
      <c r="C15895">
        <v>80710211</v>
      </c>
      <c r="D15895" t="s">
        <v>8</v>
      </c>
      <c r="E15895">
        <v>24</v>
      </c>
      <c r="F15895" t="s">
        <v>18641</v>
      </c>
      <c r="G15895">
        <v>0.56672842093099995</v>
      </c>
    </row>
    <row r="15896" spans="1:7" x14ac:dyDescent="0.2">
      <c r="A15896" t="str">
        <f t="shared" ref="A15896:A15904" si="1332">"TBCE"</f>
        <v>TBCE</v>
      </c>
      <c r="B15896" t="s">
        <v>35</v>
      </c>
      <c r="C15896">
        <v>235530803</v>
      </c>
      <c r="D15896" t="s">
        <v>8</v>
      </c>
      <c r="E15896">
        <v>24</v>
      </c>
      <c r="F15896" t="s">
        <v>18642</v>
      </c>
      <c r="G15896">
        <v>0.86460906070499999</v>
      </c>
    </row>
    <row r="15897" spans="1:7" x14ac:dyDescent="0.2">
      <c r="A15897" t="str">
        <f t="shared" si="1332"/>
        <v>TBCE</v>
      </c>
      <c r="B15897" t="s">
        <v>35</v>
      </c>
      <c r="C15897">
        <v>235530721</v>
      </c>
      <c r="D15897" t="s">
        <v>8</v>
      </c>
      <c r="E15897">
        <v>24</v>
      </c>
      <c r="F15897" t="s">
        <v>18643</v>
      </c>
      <c r="G15897">
        <v>0.27975460603000002</v>
      </c>
    </row>
    <row r="15898" spans="1:7" x14ac:dyDescent="0.2">
      <c r="A15898" t="str">
        <f t="shared" si="1332"/>
        <v>TBCE</v>
      </c>
      <c r="B15898" t="s">
        <v>35</v>
      </c>
      <c r="C15898">
        <v>235531018</v>
      </c>
      <c r="D15898" t="s">
        <v>8</v>
      </c>
      <c r="E15898">
        <v>24</v>
      </c>
      <c r="F15898" t="s">
        <v>18644</v>
      </c>
      <c r="G15898">
        <v>5.2927255516599998E-2</v>
      </c>
    </row>
    <row r="15899" spans="1:7" x14ac:dyDescent="0.2">
      <c r="A15899" t="str">
        <f t="shared" si="1332"/>
        <v>TBCE</v>
      </c>
      <c r="B15899" t="s">
        <v>35</v>
      </c>
      <c r="C15899">
        <v>235530958</v>
      </c>
      <c r="D15899" t="s">
        <v>8</v>
      </c>
      <c r="E15899">
        <v>24</v>
      </c>
      <c r="F15899" t="s">
        <v>18645</v>
      </c>
      <c r="G15899">
        <v>-0.17336653094400001</v>
      </c>
    </row>
    <row r="15900" spans="1:7" x14ac:dyDescent="0.2">
      <c r="A15900" t="str">
        <f t="shared" si="1332"/>
        <v>TBCE</v>
      </c>
      <c r="B15900" t="s">
        <v>35</v>
      </c>
      <c r="C15900">
        <v>235530863</v>
      </c>
      <c r="D15900" t="s">
        <v>8</v>
      </c>
      <c r="E15900">
        <v>23</v>
      </c>
      <c r="F15900" t="s">
        <v>18646</v>
      </c>
      <c r="G15900">
        <v>9.4073721653199993E-2</v>
      </c>
    </row>
    <row r="15901" spans="1:7" x14ac:dyDescent="0.2">
      <c r="A15901" t="str">
        <f t="shared" si="1332"/>
        <v>TBCE</v>
      </c>
      <c r="B15901" t="s">
        <v>35</v>
      </c>
      <c r="C15901">
        <v>235530767</v>
      </c>
      <c r="D15901" t="s">
        <v>8</v>
      </c>
      <c r="E15901">
        <v>23</v>
      </c>
      <c r="F15901" t="s">
        <v>18647</v>
      </c>
      <c r="G15901">
        <v>1.8556363332700001</v>
      </c>
    </row>
    <row r="15902" spans="1:7" x14ac:dyDescent="0.2">
      <c r="A15902" t="str">
        <f t="shared" si="1332"/>
        <v>TBCE</v>
      </c>
      <c r="B15902" t="s">
        <v>35</v>
      </c>
      <c r="C15902">
        <v>235530726</v>
      </c>
      <c r="D15902" t="s">
        <v>3</v>
      </c>
      <c r="E15902">
        <v>24</v>
      </c>
      <c r="F15902" t="s">
        <v>18648</v>
      </c>
      <c r="G15902">
        <v>-3.3461184344999999E-2</v>
      </c>
    </row>
    <row r="15903" spans="1:7" x14ac:dyDescent="0.2">
      <c r="A15903" t="str">
        <f t="shared" si="1332"/>
        <v>TBCE</v>
      </c>
      <c r="B15903" t="s">
        <v>35</v>
      </c>
      <c r="C15903">
        <v>235530864</v>
      </c>
      <c r="D15903" t="s">
        <v>3</v>
      </c>
      <c r="E15903">
        <v>24</v>
      </c>
      <c r="F15903" t="s">
        <v>18649</v>
      </c>
      <c r="G15903">
        <v>0.124430237699</v>
      </c>
    </row>
    <row r="15904" spans="1:7" x14ac:dyDescent="0.2">
      <c r="A15904" t="str">
        <f t="shared" si="1332"/>
        <v>TBCE</v>
      </c>
      <c r="B15904" t="s">
        <v>35</v>
      </c>
      <c r="C15904">
        <v>235530926</v>
      </c>
      <c r="D15904" t="s">
        <v>3</v>
      </c>
      <c r="E15904">
        <v>23</v>
      </c>
      <c r="F15904" t="s">
        <v>18650</v>
      </c>
      <c r="G15904">
        <v>0.17412055346800001</v>
      </c>
    </row>
    <row r="15905" spans="1:7" x14ac:dyDescent="0.2">
      <c r="A15905" t="str">
        <f t="shared" ref="A15905:A15914" si="1333">"TBPL1"</f>
        <v>TBPL1</v>
      </c>
      <c r="B15905" t="s">
        <v>75</v>
      </c>
      <c r="C15905">
        <v>134274293</v>
      </c>
      <c r="D15905" t="s">
        <v>3</v>
      </c>
      <c r="E15905">
        <v>22</v>
      </c>
      <c r="F15905" t="s">
        <v>18651</v>
      </c>
      <c r="G15905">
        <v>8.34148375277E-2</v>
      </c>
    </row>
    <row r="15906" spans="1:7" x14ac:dyDescent="0.2">
      <c r="A15906" t="str">
        <f t="shared" si="1333"/>
        <v>TBPL1</v>
      </c>
      <c r="B15906" t="s">
        <v>75</v>
      </c>
      <c r="C15906">
        <v>134274402</v>
      </c>
      <c r="D15906" t="s">
        <v>3</v>
      </c>
      <c r="E15906">
        <v>24</v>
      </c>
      <c r="F15906" t="s">
        <v>18652</v>
      </c>
      <c r="G15906">
        <v>0.846667418979</v>
      </c>
    </row>
    <row r="15907" spans="1:7" x14ac:dyDescent="0.2">
      <c r="A15907" t="str">
        <f t="shared" si="1333"/>
        <v>TBPL1</v>
      </c>
      <c r="B15907" t="s">
        <v>75</v>
      </c>
      <c r="C15907">
        <v>134274527</v>
      </c>
      <c r="D15907" t="s">
        <v>3</v>
      </c>
      <c r="E15907">
        <v>24</v>
      </c>
      <c r="F15907" t="s">
        <v>18653</v>
      </c>
      <c r="G15907">
        <v>1.12066702891</v>
      </c>
    </row>
    <row r="15908" spans="1:7" x14ac:dyDescent="0.2">
      <c r="A15908" t="str">
        <f t="shared" si="1333"/>
        <v>TBPL1</v>
      </c>
      <c r="B15908" t="s">
        <v>75</v>
      </c>
      <c r="C15908">
        <v>134274558</v>
      </c>
      <c r="D15908" t="s">
        <v>3</v>
      </c>
      <c r="E15908">
        <v>22</v>
      </c>
      <c r="F15908" t="s">
        <v>18654</v>
      </c>
      <c r="G15908">
        <v>0.72817038805000001</v>
      </c>
    </row>
    <row r="15909" spans="1:7" x14ac:dyDescent="0.2">
      <c r="A15909" t="str">
        <f t="shared" si="1333"/>
        <v>TBPL1</v>
      </c>
      <c r="B15909" t="s">
        <v>75</v>
      </c>
      <c r="C15909">
        <v>134274346</v>
      </c>
      <c r="D15909" t="s">
        <v>8</v>
      </c>
      <c r="E15909">
        <v>24</v>
      </c>
      <c r="F15909" t="s">
        <v>18655</v>
      </c>
      <c r="G15909">
        <v>-6.1500539711099998E-2</v>
      </c>
    </row>
    <row r="15910" spans="1:7" x14ac:dyDescent="0.2">
      <c r="A15910" t="str">
        <f t="shared" si="1333"/>
        <v>TBPL1</v>
      </c>
      <c r="B15910" t="s">
        <v>75</v>
      </c>
      <c r="C15910">
        <v>134274409</v>
      </c>
      <c r="D15910" t="s">
        <v>8</v>
      </c>
      <c r="E15910">
        <v>24</v>
      </c>
      <c r="F15910" t="s">
        <v>18656</v>
      </c>
      <c r="G15910">
        <v>1.0326655521100001</v>
      </c>
    </row>
    <row r="15911" spans="1:7" x14ac:dyDescent="0.2">
      <c r="A15911" t="str">
        <f t="shared" si="1333"/>
        <v>TBPL1</v>
      </c>
      <c r="B15911" t="s">
        <v>75</v>
      </c>
      <c r="C15911">
        <v>134274600</v>
      </c>
      <c r="D15911" t="s">
        <v>8</v>
      </c>
      <c r="E15911">
        <v>24</v>
      </c>
      <c r="F15911" t="s">
        <v>18657</v>
      </c>
      <c r="G15911">
        <v>0.57991407157800001</v>
      </c>
    </row>
    <row r="15912" spans="1:7" x14ac:dyDescent="0.2">
      <c r="A15912" t="str">
        <f t="shared" si="1333"/>
        <v>TBPL1</v>
      </c>
      <c r="B15912" t="s">
        <v>75</v>
      </c>
      <c r="C15912">
        <v>134274452</v>
      </c>
      <c r="D15912" t="s">
        <v>8</v>
      </c>
      <c r="E15912">
        <v>24</v>
      </c>
      <c r="F15912" t="s">
        <v>18658</v>
      </c>
      <c r="G15912">
        <v>0.35730635936799998</v>
      </c>
    </row>
    <row r="15913" spans="1:7" x14ac:dyDescent="0.2">
      <c r="A15913" t="str">
        <f t="shared" si="1333"/>
        <v>TBPL1</v>
      </c>
      <c r="B15913" t="s">
        <v>75</v>
      </c>
      <c r="C15913">
        <v>134274630</v>
      </c>
      <c r="D15913" t="s">
        <v>8</v>
      </c>
      <c r="E15913">
        <v>23</v>
      </c>
      <c r="F15913" t="s">
        <v>18659</v>
      </c>
      <c r="G15913">
        <v>-5.2088219827499997E-2</v>
      </c>
    </row>
    <row r="15914" spans="1:7" x14ac:dyDescent="0.2">
      <c r="A15914" t="str">
        <f t="shared" si="1333"/>
        <v>TBPL1</v>
      </c>
      <c r="B15914" t="s">
        <v>75</v>
      </c>
      <c r="C15914">
        <v>134274430</v>
      </c>
      <c r="D15914" t="s">
        <v>8</v>
      </c>
      <c r="E15914">
        <v>23</v>
      </c>
      <c r="F15914" t="s">
        <v>18660</v>
      </c>
      <c r="G15914">
        <v>0.14694937323599999</v>
      </c>
    </row>
    <row r="15915" spans="1:7" x14ac:dyDescent="0.2">
      <c r="A15915" t="str">
        <f t="shared" ref="A15915:A15924" si="1334">"TBRG4"</f>
        <v>TBRG4</v>
      </c>
      <c r="B15915" t="s">
        <v>2</v>
      </c>
      <c r="C15915">
        <v>45151228</v>
      </c>
      <c r="D15915" t="s">
        <v>3</v>
      </c>
      <c r="E15915">
        <v>24</v>
      </c>
      <c r="F15915" t="s">
        <v>18661</v>
      </c>
      <c r="G15915">
        <v>-6.2826827092599999E-2</v>
      </c>
    </row>
    <row r="15916" spans="1:7" x14ac:dyDescent="0.2">
      <c r="A15916" t="str">
        <f t="shared" si="1334"/>
        <v>TBRG4</v>
      </c>
      <c r="B15916" t="s">
        <v>2</v>
      </c>
      <c r="C15916">
        <v>45151264</v>
      </c>
      <c r="D15916" t="s">
        <v>3</v>
      </c>
      <c r="E15916">
        <v>23</v>
      </c>
      <c r="F15916" t="s">
        <v>18662</v>
      </c>
      <c r="G15916">
        <v>0.24856089274900001</v>
      </c>
    </row>
    <row r="15917" spans="1:7" x14ac:dyDescent="0.2">
      <c r="A15917" t="str">
        <f t="shared" si="1334"/>
        <v>TBRG4</v>
      </c>
      <c r="B15917" t="s">
        <v>2</v>
      </c>
      <c r="C15917">
        <v>45151271</v>
      </c>
      <c r="D15917" t="s">
        <v>3</v>
      </c>
      <c r="E15917">
        <v>23</v>
      </c>
      <c r="F15917" t="s">
        <v>18663</v>
      </c>
      <c r="G15917">
        <v>0.24182272965599999</v>
      </c>
    </row>
    <row r="15918" spans="1:7" x14ac:dyDescent="0.2">
      <c r="A15918" t="str">
        <f t="shared" si="1334"/>
        <v>TBRG4</v>
      </c>
      <c r="B15918" t="s">
        <v>2</v>
      </c>
      <c r="C15918">
        <v>45151284</v>
      </c>
      <c r="D15918" t="s">
        <v>3</v>
      </c>
      <c r="E15918">
        <v>24</v>
      </c>
      <c r="F15918" t="s">
        <v>18664</v>
      </c>
      <c r="G15918">
        <v>0.192457899801</v>
      </c>
    </row>
    <row r="15919" spans="1:7" x14ac:dyDescent="0.2">
      <c r="A15919" t="str">
        <f t="shared" si="1334"/>
        <v>TBRG4</v>
      </c>
      <c r="B15919" t="s">
        <v>2</v>
      </c>
      <c r="C15919">
        <v>45151054</v>
      </c>
      <c r="D15919" t="s">
        <v>8</v>
      </c>
      <c r="E15919">
        <v>24</v>
      </c>
      <c r="F15919" t="s">
        <v>18665</v>
      </c>
      <c r="G15919">
        <v>0.194067679425</v>
      </c>
    </row>
    <row r="15920" spans="1:7" x14ac:dyDescent="0.2">
      <c r="A15920" t="str">
        <f t="shared" si="1334"/>
        <v>TBRG4</v>
      </c>
      <c r="B15920" t="s">
        <v>2</v>
      </c>
      <c r="C15920">
        <v>45151254</v>
      </c>
      <c r="D15920" t="s">
        <v>3</v>
      </c>
      <c r="E15920">
        <v>23</v>
      </c>
      <c r="F15920" t="s">
        <v>18666</v>
      </c>
      <c r="G15920">
        <v>2.1397131058999999</v>
      </c>
    </row>
    <row r="15921" spans="1:7" x14ac:dyDescent="0.2">
      <c r="A15921" t="str">
        <f t="shared" si="1334"/>
        <v>TBRG4</v>
      </c>
      <c r="B15921" t="s">
        <v>2</v>
      </c>
      <c r="C15921">
        <v>45151213</v>
      </c>
      <c r="D15921" t="s">
        <v>3</v>
      </c>
      <c r="E15921">
        <v>24</v>
      </c>
      <c r="F15921" t="s">
        <v>18667</v>
      </c>
      <c r="G15921">
        <v>0.61172600134800004</v>
      </c>
    </row>
    <row r="15922" spans="1:7" x14ac:dyDescent="0.2">
      <c r="A15922" t="str">
        <f t="shared" si="1334"/>
        <v>TBRG4</v>
      </c>
      <c r="B15922" t="s">
        <v>2</v>
      </c>
      <c r="C15922">
        <v>45151179</v>
      </c>
      <c r="D15922" t="s">
        <v>3</v>
      </c>
      <c r="E15922">
        <v>22</v>
      </c>
      <c r="F15922" t="s">
        <v>18668</v>
      </c>
      <c r="G15922">
        <v>-4.3350134762299999E-2</v>
      </c>
    </row>
    <row r="15923" spans="1:7" x14ac:dyDescent="0.2">
      <c r="A15923" t="str">
        <f t="shared" si="1334"/>
        <v>TBRG4</v>
      </c>
      <c r="B15923" t="s">
        <v>2</v>
      </c>
      <c r="C15923">
        <v>45151169</v>
      </c>
      <c r="D15923" t="s">
        <v>3</v>
      </c>
      <c r="E15923">
        <v>24</v>
      </c>
      <c r="F15923" t="s">
        <v>18669</v>
      </c>
      <c r="G15923">
        <v>3.5885291110200002E-2</v>
      </c>
    </row>
    <row r="15924" spans="1:7" x14ac:dyDescent="0.2">
      <c r="A15924" t="str">
        <f t="shared" si="1334"/>
        <v>TBRG4</v>
      </c>
      <c r="B15924" t="s">
        <v>2</v>
      </c>
      <c r="C15924">
        <v>45151199</v>
      </c>
      <c r="D15924" t="s">
        <v>3</v>
      </c>
      <c r="E15924">
        <v>23</v>
      </c>
      <c r="F15924" t="s">
        <v>18670</v>
      </c>
      <c r="G15924">
        <v>0.134499089175</v>
      </c>
    </row>
    <row r="15925" spans="1:7" x14ac:dyDescent="0.2">
      <c r="A15925" t="str">
        <f t="shared" ref="A15925:A15934" si="1335">"TCERG1"</f>
        <v>TCERG1</v>
      </c>
      <c r="B15925" t="s">
        <v>64</v>
      </c>
      <c r="C15925">
        <v>145826962</v>
      </c>
      <c r="D15925" t="s">
        <v>8</v>
      </c>
      <c r="E15925">
        <v>22</v>
      </c>
      <c r="F15925" t="s">
        <v>18671</v>
      </c>
      <c r="G15925">
        <v>0.89954236036000002</v>
      </c>
    </row>
    <row r="15926" spans="1:7" x14ac:dyDescent="0.2">
      <c r="A15926" t="str">
        <f t="shared" si="1335"/>
        <v>TCERG1</v>
      </c>
      <c r="B15926" t="s">
        <v>64</v>
      </c>
      <c r="C15926">
        <v>145826864</v>
      </c>
      <c r="D15926" t="s">
        <v>3</v>
      </c>
      <c r="E15926">
        <v>23</v>
      </c>
      <c r="F15926" t="s">
        <v>18672</v>
      </c>
      <c r="G15926">
        <v>5.7981060619399998E-2</v>
      </c>
    </row>
    <row r="15927" spans="1:7" x14ac:dyDescent="0.2">
      <c r="A15927" t="str">
        <f t="shared" si="1335"/>
        <v>TCERG1</v>
      </c>
      <c r="B15927" t="s">
        <v>64</v>
      </c>
      <c r="C15927">
        <v>145826956</v>
      </c>
      <c r="D15927" t="s">
        <v>3</v>
      </c>
      <c r="E15927">
        <v>24</v>
      </c>
      <c r="F15927" t="s">
        <v>18673</v>
      </c>
      <c r="G15927">
        <v>0.26559029229100001</v>
      </c>
    </row>
    <row r="15928" spans="1:7" x14ac:dyDescent="0.2">
      <c r="A15928" t="str">
        <f t="shared" si="1335"/>
        <v>TCERG1</v>
      </c>
      <c r="B15928" t="s">
        <v>64</v>
      </c>
      <c r="C15928">
        <v>145826915</v>
      </c>
      <c r="D15928" t="s">
        <v>8</v>
      </c>
      <c r="E15928">
        <v>24</v>
      </c>
      <c r="F15928" t="s">
        <v>18674</v>
      </c>
      <c r="G15928">
        <v>0.60359158515699995</v>
      </c>
    </row>
    <row r="15929" spans="1:7" x14ac:dyDescent="0.2">
      <c r="A15929" t="str">
        <f t="shared" si="1335"/>
        <v>TCERG1</v>
      </c>
      <c r="B15929" t="s">
        <v>64</v>
      </c>
      <c r="C15929">
        <v>145826930</v>
      </c>
      <c r="D15929" t="s">
        <v>8</v>
      </c>
      <c r="E15929">
        <v>22</v>
      </c>
      <c r="F15929" t="s">
        <v>18675</v>
      </c>
      <c r="G15929">
        <v>0.62019711636300001</v>
      </c>
    </row>
    <row r="15930" spans="1:7" x14ac:dyDescent="0.2">
      <c r="A15930" t="str">
        <f t="shared" si="1335"/>
        <v>TCERG1</v>
      </c>
      <c r="B15930" t="s">
        <v>64</v>
      </c>
      <c r="C15930">
        <v>145827114</v>
      </c>
      <c r="D15930" t="s">
        <v>8</v>
      </c>
      <c r="E15930">
        <v>24</v>
      </c>
      <c r="F15930" t="s">
        <v>18676</v>
      </c>
      <c r="G15930">
        <v>0.47900849066200002</v>
      </c>
    </row>
    <row r="15931" spans="1:7" x14ac:dyDescent="0.2">
      <c r="A15931" t="str">
        <f t="shared" si="1335"/>
        <v>TCERG1</v>
      </c>
      <c r="B15931" t="s">
        <v>64</v>
      </c>
      <c r="C15931">
        <v>145827102</v>
      </c>
      <c r="D15931" t="s">
        <v>8</v>
      </c>
      <c r="E15931">
        <v>22</v>
      </c>
      <c r="F15931" t="s">
        <v>18677</v>
      </c>
      <c r="G15931">
        <v>1.4802605232799999</v>
      </c>
    </row>
    <row r="15932" spans="1:7" x14ac:dyDescent="0.2">
      <c r="A15932" t="str">
        <f t="shared" si="1335"/>
        <v>TCERG1</v>
      </c>
      <c r="B15932" t="s">
        <v>64</v>
      </c>
      <c r="C15932">
        <v>145827077</v>
      </c>
      <c r="D15932" t="s">
        <v>8</v>
      </c>
      <c r="E15932">
        <v>24</v>
      </c>
      <c r="F15932" t="s">
        <v>18678</v>
      </c>
      <c r="G15932">
        <v>6.6697651975900002E-3</v>
      </c>
    </row>
    <row r="15933" spans="1:7" x14ac:dyDescent="0.2">
      <c r="A15933" t="str">
        <f t="shared" si="1335"/>
        <v>TCERG1</v>
      </c>
      <c r="B15933" t="s">
        <v>64</v>
      </c>
      <c r="C15933">
        <v>145826971</v>
      </c>
      <c r="D15933" t="s">
        <v>8</v>
      </c>
      <c r="E15933">
        <v>23</v>
      </c>
      <c r="F15933" t="s">
        <v>18679</v>
      </c>
      <c r="G15933">
        <v>0.332858114722</v>
      </c>
    </row>
    <row r="15934" spans="1:7" x14ac:dyDescent="0.2">
      <c r="A15934" t="str">
        <f t="shared" si="1335"/>
        <v>TCERG1</v>
      </c>
      <c r="B15934" t="s">
        <v>64</v>
      </c>
      <c r="C15934">
        <v>145827064</v>
      </c>
      <c r="D15934" t="s">
        <v>8</v>
      </c>
      <c r="E15934">
        <v>22</v>
      </c>
      <c r="F15934" t="s">
        <v>18680</v>
      </c>
      <c r="G15934">
        <v>0.30227475192999997</v>
      </c>
    </row>
    <row r="15935" spans="1:7" x14ac:dyDescent="0.2">
      <c r="A15935" t="str">
        <f t="shared" ref="A15935:A15944" si="1336">"TCOF1"</f>
        <v>TCOF1</v>
      </c>
      <c r="B15935" t="s">
        <v>64</v>
      </c>
      <c r="C15935">
        <v>149737430</v>
      </c>
      <c r="D15935" t="s">
        <v>8</v>
      </c>
      <c r="E15935">
        <v>22</v>
      </c>
      <c r="F15935" t="s">
        <v>18681</v>
      </c>
      <c r="G15935">
        <v>7.7268231615500005E-2</v>
      </c>
    </row>
    <row r="15936" spans="1:7" x14ac:dyDescent="0.2">
      <c r="A15936" t="str">
        <f t="shared" si="1336"/>
        <v>TCOF1</v>
      </c>
      <c r="B15936" t="s">
        <v>64</v>
      </c>
      <c r="C15936">
        <v>149737478</v>
      </c>
      <c r="D15936" t="s">
        <v>8</v>
      </c>
      <c r="E15936">
        <v>24</v>
      </c>
      <c r="F15936" t="s">
        <v>18682</v>
      </c>
      <c r="G15936">
        <v>0.321278864522</v>
      </c>
    </row>
    <row r="15937" spans="1:7" x14ac:dyDescent="0.2">
      <c r="A15937" t="str">
        <f t="shared" si="1336"/>
        <v>TCOF1</v>
      </c>
      <c r="B15937" t="s">
        <v>64</v>
      </c>
      <c r="C15937">
        <v>149737471</v>
      </c>
      <c r="D15937" t="s">
        <v>8</v>
      </c>
      <c r="E15937">
        <v>23</v>
      </c>
      <c r="F15937" t="s">
        <v>18683</v>
      </c>
      <c r="G15937">
        <v>0.76919969712400005</v>
      </c>
    </row>
    <row r="15938" spans="1:7" x14ac:dyDescent="0.2">
      <c r="A15938" t="str">
        <f t="shared" si="1336"/>
        <v>TCOF1</v>
      </c>
      <c r="B15938" t="s">
        <v>64</v>
      </c>
      <c r="C15938">
        <v>149737444</v>
      </c>
      <c r="D15938" t="s">
        <v>8</v>
      </c>
      <c r="E15938">
        <v>24</v>
      </c>
      <c r="F15938" t="s">
        <v>18684</v>
      </c>
      <c r="G15938">
        <v>0.22075316838699999</v>
      </c>
    </row>
    <row r="15939" spans="1:7" x14ac:dyDescent="0.2">
      <c r="A15939" t="str">
        <f t="shared" si="1336"/>
        <v>TCOF1</v>
      </c>
      <c r="B15939" t="s">
        <v>64</v>
      </c>
      <c r="C15939">
        <v>149737387</v>
      </c>
      <c r="D15939" t="s">
        <v>8</v>
      </c>
      <c r="E15939">
        <v>23</v>
      </c>
      <c r="F15939" t="s">
        <v>18685</v>
      </c>
      <c r="G15939">
        <v>9.2184518338799995E-2</v>
      </c>
    </row>
    <row r="15940" spans="1:7" x14ac:dyDescent="0.2">
      <c r="A15940" t="str">
        <f t="shared" si="1336"/>
        <v>TCOF1</v>
      </c>
      <c r="B15940" t="s">
        <v>64</v>
      </c>
      <c r="C15940">
        <v>149737323</v>
      </c>
      <c r="D15940" t="s">
        <v>8</v>
      </c>
      <c r="E15940">
        <v>24</v>
      </c>
      <c r="F15940" t="s">
        <v>18686</v>
      </c>
      <c r="G15940">
        <v>0.119267453445</v>
      </c>
    </row>
    <row r="15941" spans="1:7" x14ac:dyDescent="0.2">
      <c r="A15941" t="str">
        <f t="shared" si="1336"/>
        <v>TCOF1</v>
      </c>
      <c r="B15941" t="s">
        <v>64</v>
      </c>
      <c r="C15941">
        <v>149737312</v>
      </c>
      <c r="D15941" t="s">
        <v>8</v>
      </c>
      <c r="E15941">
        <v>24</v>
      </c>
      <c r="F15941" t="s">
        <v>18687</v>
      </c>
      <c r="G15941">
        <v>1.0450813615200001</v>
      </c>
    </row>
    <row r="15942" spans="1:7" x14ac:dyDescent="0.2">
      <c r="A15942" t="str">
        <f t="shared" si="1336"/>
        <v>TCOF1</v>
      </c>
      <c r="B15942" t="s">
        <v>64</v>
      </c>
      <c r="C15942">
        <v>149737299</v>
      </c>
      <c r="D15942" t="s">
        <v>8</v>
      </c>
      <c r="E15942">
        <v>24</v>
      </c>
      <c r="F15942" t="s">
        <v>18688</v>
      </c>
      <c r="G15942">
        <v>-1.1841806809300001E-3</v>
      </c>
    </row>
    <row r="15943" spans="1:7" x14ac:dyDescent="0.2">
      <c r="A15943" t="str">
        <f t="shared" si="1336"/>
        <v>TCOF1</v>
      </c>
      <c r="B15943" t="s">
        <v>64</v>
      </c>
      <c r="C15943">
        <v>149737319</v>
      </c>
      <c r="D15943" t="s">
        <v>3</v>
      </c>
      <c r="E15943">
        <v>24</v>
      </c>
      <c r="F15943" t="s">
        <v>18689</v>
      </c>
      <c r="G15943">
        <v>8.11816220596E-2</v>
      </c>
    </row>
    <row r="15944" spans="1:7" x14ac:dyDescent="0.2">
      <c r="A15944" t="str">
        <f t="shared" si="1336"/>
        <v>TCOF1</v>
      </c>
      <c r="B15944" t="s">
        <v>64</v>
      </c>
      <c r="C15944">
        <v>149737461</v>
      </c>
      <c r="D15944" t="s">
        <v>8</v>
      </c>
      <c r="E15944">
        <v>22</v>
      </c>
      <c r="F15944" t="s">
        <v>18690</v>
      </c>
      <c r="G15944">
        <v>1.18571894135</v>
      </c>
    </row>
    <row r="15945" spans="1:7" x14ac:dyDescent="0.2">
      <c r="A15945" t="str">
        <f t="shared" ref="A15945:A15953" si="1337">"TCP1"</f>
        <v>TCP1</v>
      </c>
      <c r="B15945" t="s">
        <v>75</v>
      </c>
      <c r="C15945">
        <v>160210493</v>
      </c>
      <c r="D15945" t="s">
        <v>3</v>
      </c>
      <c r="E15945">
        <v>24</v>
      </c>
      <c r="F15945" t="s">
        <v>18691</v>
      </c>
      <c r="G15945">
        <v>1.6262460065299999E-4</v>
      </c>
    </row>
    <row r="15946" spans="1:7" x14ac:dyDescent="0.2">
      <c r="A15946" t="str">
        <f t="shared" si="1337"/>
        <v>TCP1</v>
      </c>
      <c r="B15946" t="s">
        <v>75</v>
      </c>
      <c r="C15946">
        <v>160210767</v>
      </c>
      <c r="D15946" t="s">
        <v>8</v>
      </c>
      <c r="E15946">
        <v>23</v>
      </c>
      <c r="F15946" t="s">
        <v>18692</v>
      </c>
      <c r="G15946">
        <v>0.13114593399800001</v>
      </c>
    </row>
    <row r="15947" spans="1:7" x14ac:dyDescent="0.2">
      <c r="A15947" t="str">
        <f t="shared" si="1337"/>
        <v>TCP1</v>
      </c>
      <c r="B15947" t="s">
        <v>75</v>
      </c>
      <c r="C15947">
        <v>160210825</v>
      </c>
      <c r="D15947" t="s">
        <v>8</v>
      </c>
      <c r="E15947">
        <v>24</v>
      </c>
      <c r="F15947" t="s">
        <v>18693</v>
      </c>
      <c r="G15947">
        <v>-3.05136981352E-3</v>
      </c>
    </row>
    <row r="15948" spans="1:7" x14ac:dyDescent="0.2">
      <c r="A15948" t="str">
        <f t="shared" si="1337"/>
        <v>TCP1</v>
      </c>
      <c r="B15948" t="s">
        <v>75</v>
      </c>
      <c r="C15948">
        <v>160210762</v>
      </c>
      <c r="D15948" t="s">
        <v>8</v>
      </c>
      <c r="E15948">
        <v>25</v>
      </c>
      <c r="F15948" t="s">
        <v>18694</v>
      </c>
      <c r="G15948">
        <v>3.1197777240099998E-2</v>
      </c>
    </row>
    <row r="15949" spans="1:7" x14ac:dyDescent="0.2">
      <c r="A15949" t="str">
        <f t="shared" si="1337"/>
        <v>TCP1</v>
      </c>
      <c r="B15949" t="s">
        <v>75</v>
      </c>
      <c r="C15949">
        <v>160210742</v>
      </c>
      <c r="D15949" t="s">
        <v>8</v>
      </c>
      <c r="E15949">
        <v>24</v>
      </c>
      <c r="F15949" t="s">
        <v>18695</v>
      </c>
      <c r="G15949">
        <v>6.1484019065500002E-2</v>
      </c>
    </row>
    <row r="15950" spans="1:7" x14ac:dyDescent="0.2">
      <c r="A15950" t="str">
        <f t="shared" si="1337"/>
        <v>TCP1</v>
      </c>
      <c r="B15950" t="s">
        <v>75</v>
      </c>
      <c r="C15950">
        <v>160210720</v>
      </c>
      <c r="D15950" t="s">
        <v>8</v>
      </c>
      <c r="E15950">
        <v>24</v>
      </c>
      <c r="F15950" t="s">
        <v>18696</v>
      </c>
      <c r="G15950">
        <v>0.77836233781499997</v>
      </c>
    </row>
    <row r="15951" spans="1:7" x14ac:dyDescent="0.2">
      <c r="A15951" t="str">
        <f t="shared" si="1337"/>
        <v>TCP1</v>
      </c>
      <c r="B15951" t="s">
        <v>75</v>
      </c>
      <c r="C15951">
        <v>160210626</v>
      </c>
      <c r="D15951" t="s">
        <v>8</v>
      </c>
      <c r="E15951">
        <v>25</v>
      </c>
      <c r="F15951" t="s">
        <v>18697</v>
      </c>
      <c r="G15951">
        <v>0.97841470439900002</v>
      </c>
    </row>
    <row r="15952" spans="1:7" x14ac:dyDescent="0.2">
      <c r="A15952" t="str">
        <f t="shared" si="1337"/>
        <v>TCP1</v>
      </c>
      <c r="B15952" t="s">
        <v>75</v>
      </c>
      <c r="C15952">
        <v>160210507</v>
      </c>
      <c r="D15952" t="s">
        <v>8</v>
      </c>
      <c r="E15952">
        <v>25</v>
      </c>
      <c r="F15952" t="s">
        <v>18698</v>
      </c>
      <c r="G15952">
        <v>0.24988096347399999</v>
      </c>
    </row>
    <row r="15953" spans="1:7" x14ac:dyDescent="0.2">
      <c r="A15953" t="str">
        <f t="shared" si="1337"/>
        <v>TCP1</v>
      </c>
      <c r="B15953" t="s">
        <v>75</v>
      </c>
      <c r="C15953">
        <v>160210609</v>
      </c>
      <c r="D15953" t="s">
        <v>3</v>
      </c>
      <c r="E15953">
        <v>24</v>
      </c>
      <c r="F15953" t="s">
        <v>18699</v>
      </c>
      <c r="G15953">
        <v>1.24322295779</v>
      </c>
    </row>
    <row r="15954" spans="1:7" x14ac:dyDescent="0.2">
      <c r="A15954" t="str">
        <f t="shared" ref="A15954:A15963" si="1338">"TELO2"</f>
        <v>TELO2</v>
      </c>
      <c r="B15954" t="s">
        <v>273</v>
      </c>
      <c r="C15954">
        <v>1543496</v>
      </c>
      <c r="D15954" t="s">
        <v>8</v>
      </c>
      <c r="E15954">
        <v>23</v>
      </c>
      <c r="F15954" t="s">
        <v>18700</v>
      </c>
      <c r="G15954">
        <v>0.18357641602700001</v>
      </c>
    </row>
    <row r="15955" spans="1:7" x14ac:dyDescent="0.2">
      <c r="A15955" t="str">
        <f t="shared" si="1338"/>
        <v>TELO2</v>
      </c>
      <c r="B15955" t="s">
        <v>273</v>
      </c>
      <c r="C15955">
        <v>1543488</v>
      </c>
      <c r="D15955" t="s">
        <v>3</v>
      </c>
      <c r="E15955">
        <v>24</v>
      </c>
      <c r="F15955" t="s">
        <v>18701</v>
      </c>
      <c r="G15955">
        <v>6.9099261970000006E-2</v>
      </c>
    </row>
    <row r="15956" spans="1:7" x14ac:dyDescent="0.2">
      <c r="A15956" t="str">
        <f t="shared" si="1338"/>
        <v>TELO2</v>
      </c>
      <c r="B15956" t="s">
        <v>273</v>
      </c>
      <c r="C15956">
        <v>1543388</v>
      </c>
      <c r="D15956" t="s">
        <v>3</v>
      </c>
      <c r="E15956">
        <v>23</v>
      </c>
      <c r="F15956" t="s">
        <v>18702</v>
      </c>
      <c r="G15956">
        <v>0.78261918321599999</v>
      </c>
    </row>
    <row r="15957" spans="1:7" x14ac:dyDescent="0.2">
      <c r="A15957" t="str">
        <f t="shared" si="1338"/>
        <v>TELO2</v>
      </c>
      <c r="B15957" t="s">
        <v>273</v>
      </c>
      <c r="C15957">
        <v>1543442</v>
      </c>
      <c r="D15957" t="s">
        <v>3</v>
      </c>
      <c r="E15957">
        <v>23</v>
      </c>
      <c r="F15957" t="s">
        <v>18703</v>
      </c>
      <c r="G15957">
        <v>0.85119065442999997</v>
      </c>
    </row>
    <row r="15958" spans="1:7" x14ac:dyDescent="0.2">
      <c r="A15958" t="str">
        <f t="shared" si="1338"/>
        <v>TELO2</v>
      </c>
      <c r="B15958" t="s">
        <v>273</v>
      </c>
      <c r="C15958">
        <v>1543463</v>
      </c>
      <c r="D15958" t="s">
        <v>3</v>
      </c>
      <c r="E15958">
        <v>23</v>
      </c>
      <c r="F15958" t="s">
        <v>18704</v>
      </c>
      <c r="G15958">
        <v>1.3661901623499999</v>
      </c>
    </row>
    <row r="15959" spans="1:7" x14ac:dyDescent="0.2">
      <c r="A15959" t="str">
        <f t="shared" si="1338"/>
        <v>TELO2</v>
      </c>
      <c r="B15959" t="s">
        <v>273</v>
      </c>
      <c r="C15959">
        <v>1543517</v>
      </c>
      <c r="D15959" t="s">
        <v>8</v>
      </c>
      <c r="E15959">
        <v>22</v>
      </c>
      <c r="F15959" t="s">
        <v>18705</v>
      </c>
      <c r="G15959">
        <v>-7.2063745103399996E-4</v>
      </c>
    </row>
    <row r="15960" spans="1:7" x14ac:dyDescent="0.2">
      <c r="A15960" t="str">
        <f t="shared" si="1338"/>
        <v>TELO2</v>
      </c>
      <c r="B15960" t="s">
        <v>273</v>
      </c>
      <c r="C15960">
        <v>1543556</v>
      </c>
      <c r="D15960" t="s">
        <v>8</v>
      </c>
      <c r="E15960">
        <v>22</v>
      </c>
      <c r="F15960" t="s">
        <v>18706</v>
      </c>
      <c r="G15960">
        <v>0.21472670660000001</v>
      </c>
    </row>
    <row r="15961" spans="1:7" x14ac:dyDescent="0.2">
      <c r="A15961" t="str">
        <f t="shared" si="1338"/>
        <v>TELO2</v>
      </c>
      <c r="B15961" t="s">
        <v>273</v>
      </c>
      <c r="C15961">
        <v>1543419</v>
      </c>
      <c r="D15961" t="s">
        <v>3</v>
      </c>
      <c r="E15961">
        <v>24</v>
      </c>
      <c r="F15961" t="s">
        <v>18707</v>
      </c>
      <c r="G15961">
        <v>-0.1010791751</v>
      </c>
    </row>
    <row r="15962" spans="1:7" x14ac:dyDescent="0.2">
      <c r="A15962" t="str">
        <f t="shared" si="1338"/>
        <v>TELO2</v>
      </c>
      <c r="B15962" t="s">
        <v>273</v>
      </c>
      <c r="C15962">
        <v>1543566</v>
      </c>
      <c r="D15962" t="s">
        <v>8</v>
      </c>
      <c r="E15962">
        <v>22</v>
      </c>
      <c r="F15962" t="s">
        <v>18708</v>
      </c>
      <c r="G15962">
        <v>4.03534620526E-2</v>
      </c>
    </row>
    <row r="15963" spans="1:7" x14ac:dyDescent="0.2">
      <c r="A15963" t="str">
        <f t="shared" si="1338"/>
        <v>TELO2</v>
      </c>
      <c r="B15963" t="s">
        <v>273</v>
      </c>
      <c r="C15963">
        <v>1543618</v>
      </c>
      <c r="D15963" t="s">
        <v>8</v>
      </c>
      <c r="E15963">
        <v>24</v>
      </c>
      <c r="F15963" t="s">
        <v>18709</v>
      </c>
      <c r="G15963">
        <v>0.54249581236300004</v>
      </c>
    </row>
    <row r="15964" spans="1:7" x14ac:dyDescent="0.2">
      <c r="A15964" t="str">
        <f t="shared" ref="A15964:A15973" si="1339">"TERF2"</f>
        <v>TERF2</v>
      </c>
      <c r="B15964" t="s">
        <v>273</v>
      </c>
      <c r="C15964">
        <v>69419863</v>
      </c>
      <c r="D15964" t="s">
        <v>3</v>
      </c>
      <c r="E15964">
        <v>23</v>
      </c>
      <c r="F15964" t="s">
        <v>18710</v>
      </c>
      <c r="G15964">
        <v>6.1934429522999997E-2</v>
      </c>
    </row>
    <row r="15965" spans="1:7" x14ac:dyDescent="0.2">
      <c r="A15965" t="str">
        <f t="shared" si="1339"/>
        <v>TERF2</v>
      </c>
      <c r="B15965" t="s">
        <v>273</v>
      </c>
      <c r="C15965">
        <v>69419673</v>
      </c>
      <c r="D15965" t="s">
        <v>3</v>
      </c>
      <c r="E15965">
        <v>22</v>
      </c>
      <c r="F15965" t="s">
        <v>18711</v>
      </c>
      <c r="G15965">
        <v>0.24960620300700001</v>
      </c>
    </row>
    <row r="15966" spans="1:7" x14ac:dyDescent="0.2">
      <c r="A15966" t="str">
        <f t="shared" si="1339"/>
        <v>TERF2</v>
      </c>
      <c r="B15966" t="s">
        <v>273</v>
      </c>
      <c r="C15966">
        <v>69419835</v>
      </c>
      <c r="D15966" t="s">
        <v>8</v>
      </c>
      <c r="E15966">
        <v>24</v>
      </c>
      <c r="F15966" t="s">
        <v>18712</v>
      </c>
      <c r="G15966">
        <v>0.418743020508</v>
      </c>
    </row>
    <row r="15967" spans="1:7" x14ac:dyDescent="0.2">
      <c r="A15967" t="str">
        <f t="shared" si="1339"/>
        <v>TERF2</v>
      </c>
      <c r="B15967" t="s">
        <v>273</v>
      </c>
      <c r="C15967">
        <v>69419719</v>
      </c>
      <c r="D15967" t="s">
        <v>3</v>
      </c>
      <c r="E15967">
        <v>24</v>
      </c>
      <c r="F15967" t="s">
        <v>18713</v>
      </c>
      <c r="G15967">
        <v>1.01976552833</v>
      </c>
    </row>
    <row r="15968" spans="1:7" x14ac:dyDescent="0.2">
      <c r="A15968" t="str">
        <f t="shared" si="1339"/>
        <v>TERF2</v>
      </c>
      <c r="B15968" t="s">
        <v>273</v>
      </c>
      <c r="C15968">
        <v>69419737</v>
      </c>
      <c r="D15968" t="s">
        <v>3</v>
      </c>
      <c r="E15968">
        <v>22</v>
      </c>
      <c r="F15968" t="s">
        <v>18714</v>
      </c>
      <c r="G15968">
        <v>0.344443821649</v>
      </c>
    </row>
    <row r="15969" spans="1:7" x14ac:dyDescent="0.2">
      <c r="A15969" t="str">
        <f t="shared" si="1339"/>
        <v>TERF2</v>
      </c>
      <c r="B15969" t="s">
        <v>273</v>
      </c>
      <c r="C15969">
        <v>69419744</v>
      </c>
      <c r="D15969" t="s">
        <v>3</v>
      </c>
      <c r="E15969">
        <v>22</v>
      </c>
      <c r="F15969" t="s">
        <v>18715</v>
      </c>
      <c r="G15969">
        <v>0.67777088860000001</v>
      </c>
    </row>
    <row r="15970" spans="1:7" x14ac:dyDescent="0.2">
      <c r="A15970" t="str">
        <f t="shared" si="1339"/>
        <v>TERF2</v>
      </c>
      <c r="B15970" t="s">
        <v>273</v>
      </c>
      <c r="C15970">
        <v>69419830</v>
      </c>
      <c r="D15970" t="s">
        <v>3</v>
      </c>
      <c r="E15970">
        <v>24</v>
      </c>
      <c r="F15970" t="s">
        <v>18716</v>
      </c>
      <c r="G15970">
        <v>2.9495037686400001E-2</v>
      </c>
    </row>
    <row r="15971" spans="1:7" x14ac:dyDescent="0.2">
      <c r="A15971" t="str">
        <f t="shared" si="1339"/>
        <v>TERF2</v>
      </c>
      <c r="B15971" t="s">
        <v>273</v>
      </c>
      <c r="C15971">
        <v>69419869</v>
      </c>
      <c r="D15971" t="s">
        <v>8</v>
      </c>
      <c r="E15971">
        <v>24</v>
      </c>
      <c r="F15971" t="s">
        <v>18717</v>
      </c>
      <c r="G15971">
        <v>-5.5156094353000003E-3</v>
      </c>
    </row>
    <row r="15972" spans="1:7" x14ac:dyDescent="0.2">
      <c r="A15972" t="str">
        <f t="shared" si="1339"/>
        <v>TERF2</v>
      </c>
      <c r="B15972" t="s">
        <v>273</v>
      </c>
      <c r="C15972">
        <v>69419708</v>
      </c>
      <c r="D15972" t="s">
        <v>3</v>
      </c>
      <c r="E15972">
        <v>23</v>
      </c>
      <c r="F15972" t="s">
        <v>18718</v>
      </c>
      <c r="G15972">
        <v>1.30246358307</v>
      </c>
    </row>
    <row r="15973" spans="1:7" x14ac:dyDescent="0.2">
      <c r="A15973" t="str">
        <f t="shared" si="1339"/>
        <v>TERF2</v>
      </c>
      <c r="B15973" t="s">
        <v>273</v>
      </c>
      <c r="C15973">
        <v>69419773</v>
      </c>
      <c r="D15973" t="s">
        <v>3</v>
      </c>
      <c r="E15973">
        <v>24</v>
      </c>
      <c r="F15973" t="s">
        <v>18719</v>
      </c>
      <c r="G15973">
        <v>7.3664810500700006E-2</v>
      </c>
    </row>
    <row r="15974" spans="1:7" x14ac:dyDescent="0.2">
      <c r="A15974" t="str">
        <f t="shared" ref="A15974:A15983" si="1340">"TEX10"</f>
        <v>TEX10</v>
      </c>
      <c r="B15974" t="s">
        <v>15</v>
      </c>
      <c r="C15974">
        <v>103115102</v>
      </c>
      <c r="D15974" t="s">
        <v>8</v>
      </c>
      <c r="E15974">
        <v>23</v>
      </c>
      <c r="F15974" t="s">
        <v>18720</v>
      </c>
      <c r="G15974">
        <v>0.75846097952500002</v>
      </c>
    </row>
    <row r="15975" spans="1:7" x14ac:dyDescent="0.2">
      <c r="A15975" t="str">
        <f t="shared" si="1340"/>
        <v>TEX10</v>
      </c>
      <c r="B15975" t="s">
        <v>15</v>
      </c>
      <c r="C15975">
        <v>103115070</v>
      </c>
      <c r="D15975" t="s">
        <v>8</v>
      </c>
      <c r="E15975">
        <v>24</v>
      </c>
      <c r="F15975" t="s">
        <v>18721</v>
      </c>
      <c r="G15975">
        <v>-4.2330446919499998E-2</v>
      </c>
    </row>
    <row r="15976" spans="1:7" x14ac:dyDescent="0.2">
      <c r="A15976" t="str">
        <f t="shared" si="1340"/>
        <v>TEX10</v>
      </c>
      <c r="B15976" t="s">
        <v>15</v>
      </c>
      <c r="C15976">
        <v>103115208</v>
      </c>
      <c r="D15976" t="s">
        <v>3</v>
      </c>
      <c r="E15976">
        <v>23</v>
      </c>
      <c r="F15976" t="s">
        <v>18722</v>
      </c>
      <c r="G15976">
        <v>1.08500464316</v>
      </c>
    </row>
    <row r="15977" spans="1:7" x14ac:dyDescent="0.2">
      <c r="A15977" t="str">
        <f t="shared" si="1340"/>
        <v>TEX10</v>
      </c>
      <c r="B15977" t="s">
        <v>15</v>
      </c>
      <c r="C15977">
        <v>103115071</v>
      </c>
      <c r="D15977" t="s">
        <v>3</v>
      </c>
      <c r="E15977">
        <v>24</v>
      </c>
      <c r="F15977" t="s">
        <v>18723</v>
      </c>
      <c r="G15977">
        <v>0.13124576556299999</v>
      </c>
    </row>
    <row r="15978" spans="1:7" x14ac:dyDescent="0.2">
      <c r="A15978" t="str">
        <f t="shared" si="1340"/>
        <v>TEX10</v>
      </c>
      <c r="B15978" t="s">
        <v>15</v>
      </c>
      <c r="C15978">
        <v>103115026</v>
      </c>
      <c r="D15978" t="s">
        <v>3</v>
      </c>
      <c r="E15978">
        <v>23</v>
      </c>
      <c r="F15978" t="s">
        <v>18724</v>
      </c>
      <c r="G15978">
        <v>-5.33399077332E-2</v>
      </c>
    </row>
    <row r="15979" spans="1:7" x14ac:dyDescent="0.2">
      <c r="A15979" t="str">
        <f t="shared" si="1340"/>
        <v>TEX10</v>
      </c>
      <c r="B15979" t="s">
        <v>15</v>
      </c>
      <c r="C15979">
        <v>103114921</v>
      </c>
      <c r="D15979" t="s">
        <v>3</v>
      </c>
      <c r="E15979">
        <v>23</v>
      </c>
      <c r="F15979" t="s">
        <v>18725</v>
      </c>
      <c r="G15979">
        <v>1.7763378266199999E-2</v>
      </c>
    </row>
    <row r="15980" spans="1:7" x14ac:dyDescent="0.2">
      <c r="A15980" t="str">
        <f t="shared" si="1340"/>
        <v>TEX10</v>
      </c>
      <c r="B15980" t="s">
        <v>15</v>
      </c>
      <c r="C15980">
        <v>103114928</v>
      </c>
      <c r="D15980" t="s">
        <v>3</v>
      </c>
      <c r="E15980">
        <v>22</v>
      </c>
      <c r="F15980" t="s">
        <v>18726</v>
      </c>
      <c r="G15980">
        <v>4.4699568438999998E-2</v>
      </c>
    </row>
    <row r="15981" spans="1:7" x14ac:dyDescent="0.2">
      <c r="A15981" t="str">
        <f t="shared" si="1340"/>
        <v>TEX10</v>
      </c>
      <c r="B15981" t="s">
        <v>15</v>
      </c>
      <c r="C15981">
        <v>103115112</v>
      </c>
      <c r="D15981" t="s">
        <v>3</v>
      </c>
      <c r="E15981">
        <v>23</v>
      </c>
      <c r="F15981" t="s">
        <v>18727</v>
      </c>
      <c r="G15981">
        <v>1.1565343773200001</v>
      </c>
    </row>
    <row r="15982" spans="1:7" x14ac:dyDescent="0.2">
      <c r="A15982" t="str">
        <f t="shared" si="1340"/>
        <v>TEX10</v>
      </c>
      <c r="B15982" t="s">
        <v>15</v>
      </c>
      <c r="C15982">
        <v>103114971</v>
      </c>
      <c r="D15982" t="s">
        <v>3</v>
      </c>
      <c r="E15982">
        <v>24</v>
      </c>
      <c r="F15982" t="s">
        <v>18728</v>
      </c>
      <c r="G15982">
        <v>9.2482685745500004E-2</v>
      </c>
    </row>
    <row r="15983" spans="1:7" x14ac:dyDescent="0.2">
      <c r="A15983" t="str">
        <f t="shared" si="1340"/>
        <v>TEX10</v>
      </c>
      <c r="B15983" t="s">
        <v>15</v>
      </c>
      <c r="C15983">
        <v>103115031</v>
      </c>
      <c r="D15983" t="s">
        <v>3</v>
      </c>
      <c r="E15983">
        <v>23</v>
      </c>
      <c r="F15983" t="s">
        <v>18729</v>
      </c>
      <c r="G15983">
        <v>0.33363683399299998</v>
      </c>
    </row>
    <row r="15984" spans="1:7" x14ac:dyDescent="0.2">
      <c r="A15984" t="str">
        <f t="shared" ref="A15984:A15993" si="1341">"TFAM"</f>
        <v>TFAM</v>
      </c>
      <c r="B15984" t="s">
        <v>372</v>
      </c>
      <c r="C15984">
        <v>60145081</v>
      </c>
      <c r="D15984" t="s">
        <v>8</v>
      </c>
      <c r="E15984">
        <v>24</v>
      </c>
      <c r="F15984" t="s">
        <v>18730</v>
      </c>
      <c r="G15984">
        <v>1.08384968043</v>
      </c>
    </row>
    <row r="15985" spans="1:7" x14ac:dyDescent="0.2">
      <c r="A15985" t="str">
        <f t="shared" si="1341"/>
        <v>TFAM</v>
      </c>
      <c r="B15985" t="s">
        <v>372</v>
      </c>
      <c r="C15985">
        <v>60144969</v>
      </c>
      <c r="D15985" t="s">
        <v>8</v>
      </c>
      <c r="E15985">
        <v>24</v>
      </c>
      <c r="F15985" t="s">
        <v>18731</v>
      </c>
      <c r="G15985">
        <v>0.57669711014400005</v>
      </c>
    </row>
    <row r="15986" spans="1:7" x14ac:dyDescent="0.2">
      <c r="A15986" t="str">
        <f t="shared" si="1341"/>
        <v>TFAM</v>
      </c>
      <c r="B15986" t="s">
        <v>372</v>
      </c>
      <c r="C15986">
        <v>60144922</v>
      </c>
      <c r="D15986" t="s">
        <v>8</v>
      </c>
      <c r="E15986">
        <v>24</v>
      </c>
      <c r="F15986" t="s">
        <v>18732</v>
      </c>
      <c r="G15986">
        <v>0.18398103566999999</v>
      </c>
    </row>
    <row r="15987" spans="1:7" x14ac:dyDescent="0.2">
      <c r="A15987" t="str">
        <f t="shared" si="1341"/>
        <v>TFAM</v>
      </c>
      <c r="B15987" t="s">
        <v>372</v>
      </c>
      <c r="C15987">
        <v>60144903</v>
      </c>
      <c r="D15987" t="s">
        <v>8</v>
      </c>
      <c r="E15987">
        <v>23</v>
      </c>
      <c r="F15987" t="s">
        <v>18733</v>
      </c>
      <c r="G15987">
        <v>-1.0586375569E-2</v>
      </c>
    </row>
    <row r="15988" spans="1:7" x14ac:dyDescent="0.2">
      <c r="A15988" t="str">
        <f t="shared" si="1341"/>
        <v>TFAM</v>
      </c>
      <c r="B15988" t="s">
        <v>372</v>
      </c>
      <c r="C15988">
        <v>60144881</v>
      </c>
      <c r="D15988" t="s">
        <v>8</v>
      </c>
      <c r="E15988">
        <v>23</v>
      </c>
      <c r="F15988" t="s">
        <v>18734</v>
      </c>
      <c r="G15988">
        <v>0.54037982578599997</v>
      </c>
    </row>
    <row r="15989" spans="1:7" x14ac:dyDescent="0.2">
      <c r="A15989" t="str">
        <f t="shared" si="1341"/>
        <v>TFAM</v>
      </c>
      <c r="B15989" t="s">
        <v>372</v>
      </c>
      <c r="C15989">
        <v>60144834</v>
      </c>
      <c r="D15989" t="s">
        <v>8</v>
      </c>
      <c r="E15989">
        <v>24</v>
      </c>
      <c r="F15989" t="s">
        <v>18735</v>
      </c>
      <c r="G15989">
        <v>-5.3280918044600001E-2</v>
      </c>
    </row>
    <row r="15990" spans="1:7" x14ac:dyDescent="0.2">
      <c r="A15990" t="str">
        <f t="shared" si="1341"/>
        <v>TFAM</v>
      </c>
      <c r="B15990" t="s">
        <v>372</v>
      </c>
      <c r="C15990">
        <v>60144935</v>
      </c>
      <c r="D15990" t="s">
        <v>3</v>
      </c>
      <c r="E15990">
        <v>24</v>
      </c>
      <c r="F15990" t="s">
        <v>18736</v>
      </c>
      <c r="G15990">
        <v>1.0678402229799999</v>
      </c>
    </row>
    <row r="15991" spans="1:7" x14ac:dyDescent="0.2">
      <c r="A15991" t="str">
        <f t="shared" si="1341"/>
        <v>TFAM</v>
      </c>
      <c r="B15991" t="s">
        <v>372</v>
      </c>
      <c r="C15991">
        <v>60144769</v>
      </c>
      <c r="D15991" t="s">
        <v>3</v>
      </c>
      <c r="E15991">
        <v>24</v>
      </c>
      <c r="F15991" t="s">
        <v>18737</v>
      </c>
      <c r="G15991">
        <v>0.64723286994600004</v>
      </c>
    </row>
    <row r="15992" spans="1:7" x14ac:dyDescent="0.2">
      <c r="A15992" t="str">
        <f t="shared" si="1341"/>
        <v>TFAM</v>
      </c>
      <c r="B15992" t="s">
        <v>372</v>
      </c>
      <c r="C15992">
        <v>60144758</v>
      </c>
      <c r="D15992" t="s">
        <v>3</v>
      </c>
      <c r="E15992">
        <v>24</v>
      </c>
      <c r="F15992" t="s">
        <v>18738</v>
      </c>
      <c r="G15992">
        <v>0.84831009658699996</v>
      </c>
    </row>
    <row r="15993" spans="1:7" x14ac:dyDescent="0.2">
      <c r="A15993" t="str">
        <f t="shared" si="1341"/>
        <v>TFAM</v>
      </c>
      <c r="B15993" t="s">
        <v>372</v>
      </c>
      <c r="C15993">
        <v>60144899</v>
      </c>
      <c r="D15993" t="s">
        <v>8</v>
      </c>
      <c r="E15993">
        <v>24</v>
      </c>
      <c r="F15993" t="s">
        <v>18739</v>
      </c>
      <c r="G15993">
        <v>0.38631551310399997</v>
      </c>
    </row>
    <row r="15994" spans="1:7" x14ac:dyDescent="0.2">
      <c r="A15994" t="str">
        <f t="shared" ref="A15994:A16003" si="1342">"TFAP4"</f>
        <v>TFAP4</v>
      </c>
      <c r="B15994" t="s">
        <v>273</v>
      </c>
      <c r="C15994">
        <v>4323072</v>
      </c>
      <c r="D15994" t="s">
        <v>3</v>
      </c>
      <c r="E15994">
        <v>23</v>
      </c>
      <c r="F15994" t="s">
        <v>18740</v>
      </c>
      <c r="G15994">
        <v>7.55305376901E-2</v>
      </c>
    </row>
    <row r="15995" spans="1:7" x14ac:dyDescent="0.2">
      <c r="A15995" t="str">
        <f t="shared" si="1342"/>
        <v>TFAP4</v>
      </c>
      <c r="B15995" t="s">
        <v>273</v>
      </c>
      <c r="C15995">
        <v>4322809</v>
      </c>
      <c r="D15995" t="s">
        <v>8</v>
      </c>
      <c r="E15995">
        <v>24</v>
      </c>
      <c r="F15995" t="s">
        <v>18741</v>
      </c>
      <c r="G15995">
        <v>0.57957737360799999</v>
      </c>
    </row>
    <row r="15996" spans="1:7" x14ac:dyDescent="0.2">
      <c r="A15996" t="str">
        <f t="shared" si="1342"/>
        <v>TFAP4</v>
      </c>
      <c r="B15996" t="s">
        <v>273</v>
      </c>
      <c r="C15996">
        <v>4323081</v>
      </c>
      <c r="D15996" t="s">
        <v>8</v>
      </c>
      <c r="E15996">
        <v>25</v>
      </c>
      <c r="F15996" t="s">
        <v>18742</v>
      </c>
      <c r="G15996">
        <v>0.352300380819</v>
      </c>
    </row>
    <row r="15997" spans="1:7" x14ac:dyDescent="0.2">
      <c r="A15997" t="str">
        <f t="shared" si="1342"/>
        <v>TFAP4</v>
      </c>
      <c r="B15997" t="s">
        <v>273</v>
      </c>
      <c r="C15997">
        <v>4322814</v>
      </c>
      <c r="D15997" t="s">
        <v>3</v>
      </c>
      <c r="E15997">
        <v>24</v>
      </c>
      <c r="F15997" t="s">
        <v>18743</v>
      </c>
      <c r="G15997">
        <v>0.69923833736499996</v>
      </c>
    </row>
    <row r="15998" spans="1:7" x14ac:dyDescent="0.2">
      <c r="A15998" t="str">
        <f t="shared" si="1342"/>
        <v>TFAP4</v>
      </c>
      <c r="B15998" t="s">
        <v>273</v>
      </c>
      <c r="C15998">
        <v>4322853</v>
      </c>
      <c r="D15998" t="s">
        <v>8</v>
      </c>
      <c r="E15998">
        <v>23</v>
      </c>
      <c r="F15998" t="s">
        <v>18744</v>
      </c>
      <c r="G15998">
        <v>1.0326518767799999</v>
      </c>
    </row>
    <row r="15999" spans="1:7" x14ac:dyDescent="0.2">
      <c r="A15999" t="str">
        <f t="shared" si="1342"/>
        <v>TFAP4</v>
      </c>
      <c r="B15999" t="s">
        <v>273</v>
      </c>
      <c r="C15999">
        <v>4322870</v>
      </c>
      <c r="D15999" t="s">
        <v>8</v>
      </c>
      <c r="E15999">
        <v>24</v>
      </c>
      <c r="F15999" t="s">
        <v>18745</v>
      </c>
      <c r="G15999">
        <v>1.08198161097</v>
      </c>
    </row>
    <row r="16000" spans="1:7" x14ac:dyDescent="0.2">
      <c r="A16000" t="str">
        <f t="shared" si="1342"/>
        <v>TFAP4</v>
      </c>
      <c r="B16000" t="s">
        <v>273</v>
      </c>
      <c r="C16000">
        <v>4322876</v>
      </c>
      <c r="D16000" t="s">
        <v>8</v>
      </c>
      <c r="E16000">
        <v>24</v>
      </c>
      <c r="F16000" t="s">
        <v>18746</v>
      </c>
      <c r="G16000">
        <v>0.88536651225399998</v>
      </c>
    </row>
    <row r="16001" spans="1:7" x14ac:dyDescent="0.2">
      <c r="A16001" t="str">
        <f t="shared" si="1342"/>
        <v>TFAP4</v>
      </c>
      <c r="B16001" t="s">
        <v>273</v>
      </c>
      <c r="C16001">
        <v>4323035</v>
      </c>
      <c r="D16001" t="s">
        <v>8</v>
      </c>
      <c r="E16001">
        <v>24</v>
      </c>
      <c r="F16001" t="s">
        <v>18747</v>
      </c>
      <c r="G16001">
        <v>9.5304878316699995E-2</v>
      </c>
    </row>
    <row r="16002" spans="1:7" x14ac:dyDescent="0.2">
      <c r="A16002" t="str">
        <f t="shared" si="1342"/>
        <v>TFAP4</v>
      </c>
      <c r="B16002" t="s">
        <v>273</v>
      </c>
      <c r="C16002">
        <v>4323046</v>
      </c>
      <c r="D16002" t="s">
        <v>8</v>
      </c>
      <c r="E16002">
        <v>23</v>
      </c>
      <c r="F16002" t="s">
        <v>18748</v>
      </c>
      <c r="G16002">
        <v>-2.0044961754000001E-2</v>
      </c>
    </row>
    <row r="16003" spans="1:7" x14ac:dyDescent="0.2">
      <c r="A16003" t="str">
        <f t="shared" si="1342"/>
        <v>TFAP4</v>
      </c>
      <c r="B16003" t="s">
        <v>273</v>
      </c>
      <c r="C16003">
        <v>4323107</v>
      </c>
      <c r="D16003" t="s">
        <v>8</v>
      </c>
      <c r="E16003">
        <v>25</v>
      </c>
      <c r="F16003" t="s">
        <v>18749</v>
      </c>
      <c r="G16003">
        <v>-4.8688437596999999E-2</v>
      </c>
    </row>
    <row r="16004" spans="1:7" x14ac:dyDescent="0.2">
      <c r="A16004" t="str">
        <f t="shared" ref="A16004:A16012" si="1343">"TFB1M"</f>
        <v>TFB1M</v>
      </c>
      <c r="B16004" t="s">
        <v>75</v>
      </c>
      <c r="C16004">
        <v>155635395</v>
      </c>
      <c r="D16004" t="s">
        <v>8</v>
      </c>
      <c r="E16004">
        <v>24</v>
      </c>
      <c r="F16004" t="s">
        <v>18750</v>
      </c>
      <c r="G16004">
        <v>1.5018098771900001E-3</v>
      </c>
    </row>
    <row r="16005" spans="1:7" x14ac:dyDescent="0.2">
      <c r="A16005" t="str">
        <f t="shared" si="1343"/>
        <v>TFB1M</v>
      </c>
      <c r="B16005" t="s">
        <v>75</v>
      </c>
      <c r="C16005">
        <v>155635641</v>
      </c>
      <c r="D16005" t="s">
        <v>3</v>
      </c>
      <c r="E16005">
        <v>24</v>
      </c>
      <c r="F16005" t="s">
        <v>18751</v>
      </c>
      <c r="G16005">
        <v>-2.0446379811399999E-4</v>
      </c>
    </row>
    <row r="16006" spans="1:7" x14ac:dyDescent="0.2">
      <c r="A16006" t="str">
        <f t="shared" si="1343"/>
        <v>TFB1M</v>
      </c>
      <c r="B16006" t="s">
        <v>75</v>
      </c>
      <c r="C16006">
        <v>155635558</v>
      </c>
      <c r="D16006" t="s">
        <v>3</v>
      </c>
      <c r="E16006">
        <v>24</v>
      </c>
      <c r="F16006" t="s">
        <v>18752</v>
      </c>
      <c r="G16006">
        <v>0.97289807318999999</v>
      </c>
    </row>
    <row r="16007" spans="1:7" x14ac:dyDescent="0.2">
      <c r="A16007" t="str">
        <f t="shared" si="1343"/>
        <v>TFB1M</v>
      </c>
      <c r="B16007" t="s">
        <v>75</v>
      </c>
      <c r="C16007">
        <v>155635380</v>
      </c>
      <c r="D16007" t="s">
        <v>3</v>
      </c>
      <c r="E16007">
        <v>24</v>
      </c>
      <c r="F16007" t="s">
        <v>18753</v>
      </c>
      <c r="G16007">
        <v>0.18673551611</v>
      </c>
    </row>
    <row r="16008" spans="1:7" x14ac:dyDescent="0.2">
      <c r="A16008" t="str">
        <f t="shared" si="1343"/>
        <v>TFB1M</v>
      </c>
      <c r="B16008" t="s">
        <v>75</v>
      </c>
      <c r="C16008">
        <v>155635317</v>
      </c>
      <c r="D16008" t="s">
        <v>3</v>
      </c>
      <c r="E16008">
        <v>24</v>
      </c>
      <c r="F16008" t="s">
        <v>18754</v>
      </c>
      <c r="G16008">
        <v>0.223593645599</v>
      </c>
    </row>
    <row r="16009" spans="1:7" x14ac:dyDescent="0.2">
      <c r="A16009" t="str">
        <f t="shared" si="1343"/>
        <v>TFB1M</v>
      </c>
      <c r="B16009" t="s">
        <v>75</v>
      </c>
      <c r="C16009">
        <v>155635408</v>
      </c>
      <c r="D16009" t="s">
        <v>8</v>
      </c>
      <c r="E16009">
        <v>23</v>
      </c>
      <c r="F16009" t="s">
        <v>18755</v>
      </c>
      <c r="G16009">
        <v>1.7079641372800001</v>
      </c>
    </row>
    <row r="16010" spans="1:7" x14ac:dyDescent="0.2">
      <c r="A16010" t="str">
        <f t="shared" si="1343"/>
        <v>TFB1M</v>
      </c>
      <c r="B16010" t="s">
        <v>75</v>
      </c>
      <c r="C16010">
        <v>155635522</v>
      </c>
      <c r="D16010" t="s">
        <v>8</v>
      </c>
      <c r="E16010">
        <v>24</v>
      </c>
      <c r="F16010" t="s">
        <v>18756</v>
      </c>
      <c r="G16010">
        <v>4.16997408849E-3</v>
      </c>
    </row>
    <row r="16011" spans="1:7" x14ac:dyDescent="0.2">
      <c r="A16011" t="str">
        <f t="shared" si="1343"/>
        <v>TFB1M</v>
      </c>
      <c r="B16011" t="s">
        <v>75</v>
      </c>
      <c r="C16011">
        <v>155635633</v>
      </c>
      <c r="D16011" t="s">
        <v>8</v>
      </c>
      <c r="E16011">
        <v>24</v>
      </c>
      <c r="F16011" t="s">
        <v>18757</v>
      </c>
      <c r="G16011">
        <v>0.319137789532</v>
      </c>
    </row>
    <row r="16012" spans="1:7" x14ac:dyDescent="0.2">
      <c r="A16012" t="str">
        <f t="shared" si="1343"/>
        <v>TFB1M</v>
      </c>
      <c r="B16012" t="s">
        <v>75</v>
      </c>
      <c r="C16012">
        <v>155635551</v>
      </c>
      <c r="D16012" t="s">
        <v>8</v>
      </c>
      <c r="E16012">
        <v>24</v>
      </c>
      <c r="F16012" t="s">
        <v>18758</v>
      </c>
      <c r="G16012">
        <v>0.17292176451499999</v>
      </c>
    </row>
    <row r="16013" spans="1:7" x14ac:dyDescent="0.2">
      <c r="A16013" t="str">
        <f t="shared" ref="A16013:A16025" si="1344">"TFRC"</f>
        <v>TFRC</v>
      </c>
      <c r="B16013" t="s">
        <v>114</v>
      </c>
      <c r="C16013">
        <v>195808987</v>
      </c>
      <c r="D16013" t="s">
        <v>8</v>
      </c>
      <c r="E16013">
        <v>23</v>
      </c>
      <c r="F16013" t="s">
        <v>18759</v>
      </c>
      <c r="G16013">
        <v>0.97340696304499996</v>
      </c>
    </row>
    <row r="16014" spans="1:7" x14ac:dyDescent="0.2">
      <c r="A16014" t="str">
        <f t="shared" si="1344"/>
        <v>TFRC</v>
      </c>
      <c r="B16014" t="s">
        <v>114</v>
      </c>
      <c r="C16014">
        <v>195808981</v>
      </c>
      <c r="D16014" t="s">
        <v>3</v>
      </c>
      <c r="E16014">
        <v>25</v>
      </c>
      <c r="F16014" t="s">
        <v>18760</v>
      </c>
      <c r="G16014">
        <v>-2.4577520399800001E-2</v>
      </c>
    </row>
    <row r="16015" spans="1:7" x14ac:dyDescent="0.2">
      <c r="A16015" t="str">
        <f t="shared" si="1344"/>
        <v>TFRC</v>
      </c>
      <c r="B16015" t="s">
        <v>114</v>
      </c>
      <c r="C16015">
        <v>195808974</v>
      </c>
      <c r="D16015" t="s">
        <v>3</v>
      </c>
      <c r="E16015">
        <v>23</v>
      </c>
      <c r="F16015" t="s">
        <v>18761</v>
      </c>
      <c r="G16015">
        <v>0.39817467161300002</v>
      </c>
    </row>
    <row r="16016" spans="1:7" x14ac:dyDescent="0.2">
      <c r="A16016" t="str">
        <f t="shared" si="1344"/>
        <v>TFRC</v>
      </c>
      <c r="B16016" t="s">
        <v>114</v>
      </c>
      <c r="C16016">
        <v>195808951</v>
      </c>
      <c r="D16016" t="s">
        <v>3</v>
      </c>
      <c r="E16016">
        <v>24</v>
      </c>
      <c r="F16016" t="s">
        <v>18762</v>
      </c>
      <c r="G16016">
        <v>0.170172245458</v>
      </c>
    </row>
    <row r="16017" spans="1:7" x14ac:dyDescent="0.2">
      <c r="A16017" t="str">
        <f t="shared" si="1344"/>
        <v>TFRC</v>
      </c>
      <c r="B16017" t="s">
        <v>114</v>
      </c>
      <c r="C16017">
        <v>195808936</v>
      </c>
      <c r="D16017" t="s">
        <v>3</v>
      </c>
      <c r="E16017">
        <v>24</v>
      </c>
      <c r="F16017" t="s">
        <v>18763</v>
      </c>
      <c r="G16017">
        <v>0.15483235822300001</v>
      </c>
    </row>
    <row r="16018" spans="1:7" x14ac:dyDescent="0.2">
      <c r="A16018" t="str">
        <f t="shared" si="1344"/>
        <v>TFRC</v>
      </c>
      <c r="B16018" t="s">
        <v>114</v>
      </c>
      <c r="C16018">
        <v>195808855</v>
      </c>
      <c r="D16018" t="s">
        <v>3</v>
      </c>
      <c r="E16018">
        <v>24</v>
      </c>
      <c r="F16018" t="s">
        <v>18764</v>
      </c>
      <c r="G16018">
        <v>0.25564264506599998</v>
      </c>
    </row>
    <row r="16019" spans="1:7" x14ac:dyDescent="0.2">
      <c r="A16019" t="str">
        <f t="shared" si="1344"/>
        <v>TFRC</v>
      </c>
      <c r="B16019" t="s">
        <v>114</v>
      </c>
      <c r="C16019">
        <v>195808812</v>
      </c>
      <c r="D16019" t="s">
        <v>3</v>
      </c>
      <c r="E16019">
        <v>23</v>
      </c>
      <c r="F16019" t="s">
        <v>18765</v>
      </c>
      <c r="G16019">
        <v>0.70709327583100001</v>
      </c>
    </row>
    <row r="16020" spans="1:7" x14ac:dyDescent="0.2">
      <c r="A16020" t="str">
        <f t="shared" si="1344"/>
        <v>TFRC</v>
      </c>
      <c r="B16020" t="s">
        <v>114</v>
      </c>
      <c r="C16020">
        <v>195808801</v>
      </c>
      <c r="D16020" t="s">
        <v>3</v>
      </c>
      <c r="E16020">
        <v>23</v>
      </c>
      <c r="F16020" t="s">
        <v>18766</v>
      </c>
      <c r="G16020">
        <v>1.1073374012499999</v>
      </c>
    </row>
    <row r="16021" spans="1:7" x14ac:dyDescent="0.2">
      <c r="A16021" t="str">
        <f t="shared" si="1344"/>
        <v>TFRC</v>
      </c>
      <c r="B16021" t="s">
        <v>114</v>
      </c>
      <c r="C16021">
        <v>195808781</v>
      </c>
      <c r="D16021" t="s">
        <v>3</v>
      </c>
      <c r="E16021">
        <v>22</v>
      </c>
      <c r="F16021" t="s">
        <v>18767</v>
      </c>
      <c r="G16021">
        <v>8.9026555922600004E-2</v>
      </c>
    </row>
    <row r="16022" spans="1:7" x14ac:dyDescent="0.2">
      <c r="A16022" t="str">
        <f t="shared" si="1344"/>
        <v>TFRC</v>
      </c>
      <c r="B16022" t="s">
        <v>114</v>
      </c>
      <c r="C16022">
        <v>195808771</v>
      </c>
      <c r="D16022" t="s">
        <v>3</v>
      </c>
      <c r="E16022">
        <v>24</v>
      </c>
      <c r="F16022" t="s">
        <v>18768</v>
      </c>
      <c r="G16022">
        <v>0.172319649431</v>
      </c>
    </row>
    <row r="16023" spans="1:7" x14ac:dyDescent="0.2">
      <c r="A16023" t="str">
        <f t="shared" si="1344"/>
        <v>TFRC</v>
      </c>
      <c r="B16023" t="s">
        <v>114</v>
      </c>
      <c r="C16023">
        <v>195808987</v>
      </c>
      <c r="D16023" t="s">
        <v>8</v>
      </c>
      <c r="E16023">
        <v>22</v>
      </c>
      <c r="F16023" t="s">
        <v>18769</v>
      </c>
      <c r="G16023">
        <v>0.91925563571000002</v>
      </c>
    </row>
    <row r="16024" spans="1:7" x14ac:dyDescent="0.2">
      <c r="A16024" t="str">
        <f t="shared" si="1344"/>
        <v>TFRC</v>
      </c>
      <c r="B16024" t="s">
        <v>114</v>
      </c>
      <c r="C16024">
        <v>195808984</v>
      </c>
      <c r="D16024" t="s">
        <v>8</v>
      </c>
      <c r="E16024">
        <v>24</v>
      </c>
      <c r="F16024" t="s">
        <v>18770</v>
      </c>
      <c r="G16024">
        <v>0.67409504788200003</v>
      </c>
    </row>
    <row r="16025" spans="1:7" x14ac:dyDescent="0.2">
      <c r="A16025" t="str">
        <f t="shared" si="1344"/>
        <v>TFRC</v>
      </c>
      <c r="B16025" t="s">
        <v>114</v>
      </c>
      <c r="C16025">
        <v>195808781</v>
      </c>
      <c r="D16025" t="s">
        <v>3</v>
      </c>
      <c r="E16025">
        <v>23</v>
      </c>
      <c r="F16025" t="s">
        <v>18771</v>
      </c>
      <c r="G16025">
        <v>-2.50623496257E-2</v>
      </c>
    </row>
    <row r="16026" spans="1:7" x14ac:dyDescent="0.2">
      <c r="A16026" t="str">
        <f t="shared" ref="A16026:A16035" si="1345">"TGIF2"</f>
        <v>TGIF2</v>
      </c>
      <c r="B16026" t="s">
        <v>352</v>
      </c>
      <c r="C16026">
        <v>35202062</v>
      </c>
      <c r="D16026" t="s">
        <v>8</v>
      </c>
      <c r="E16026">
        <v>24</v>
      </c>
      <c r="F16026" t="s">
        <v>18772</v>
      </c>
      <c r="G16026">
        <v>0.42684224924000003</v>
      </c>
    </row>
    <row r="16027" spans="1:7" x14ac:dyDescent="0.2">
      <c r="A16027" t="str">
        <f t="shared" si="1345"/>
        <v>TGIF2</v>
      </c>
      <c r="B16027" t="s">
        <v>352</v>
      </c>
      <c r="C16027">
        <v>35202034</v>
      </c>
      <c r="D16027" t="s">
        <v>8</v>
      </c>
      <c r="E16027">
        <v>24</v>
      </c>
      <c r="F16027" t="s">
        <v>18773</v>
      </c>
      <c r="G16027">
        <v>0.187809701711</v>
      </c>
    </row>
    <row r="16028" spans="1:7" x14ac:dyDescent="0.2">
      <c r="A16028" t="str">
        <f t="shared" si="1345"/>
        <v>TGIF2</v>
      </c>
      <c r="B16028" t="s">
        <v>352</v>
      </c>
      <c r="C16028">
        <v>35202187</v>
      </c>
      <c r="D16028" t="s">
        <v>8</v>
      </c>
      <c r="E16028">
        <v>24</v>
      </c>
      <c r="F16028" t="s">
        <v>18774</v>
      </c>
      <c r="G16028">
        <v>-9.6346974275800003E-3</v>
      </c>
    </row>
    <row r="16029" spans="1:7" x14ac:dyDescent="0.2">
      <c r="A16029" t="str">
        <f t="shared" si="1345"/>
        <v>TGIF2</v>
      </c>
      <c r="B16029" t="s">
        <v>352</v>
      </c>
      <c r="C16029">
        <v>35202112</v>
      </c>
      <c r="D16029" t="s">
        <v>3</v>
      </c>
      <c r="E16029">
        <v>25</v>
      </c>
      <c r="F16029" t="s">
        <v>18775</v>
      </c>
      <c r="G16029">
        <v>-1.7307613623600001E-2</v>
      </c>
    </row>
    <row r="16030" spans="1:7" x14ac:dyDescent="0.2">
      <c r="A16030" t="str">
        <f t="shared" si="1345"/>
        <v>TGIF2</v>
      </c>
      <c r="B16030" t="s">
        <v>352</v>
      </c>
      <c r="C16030">
        <v>35202107</v>
      </c>
      <c r="D16030" t="s">
        <v>3</v>
      </c>
      <c r="E16030">
        <v>23</v>
      </c>
      <c r="F16030" t="s">
        <v>18776</v>
      </c>
      <c r="G16030">
        <v>0.59091449601400003</v>
      </c>
    </row>
    <row r="16031" spans="1:7" x14ac:dyDescent="0.2">
      <c r="A16031" t="str">
        <f t="shared" si="1345"/>
        <v>TGIF2</v>
      </c>
      <c r="B16031" t="s">
        <v>352</v>
      </c>
      <c r="C16031">
        <v>35202079</v>
      </c>
      <c r="D16031" t="s">
        <v>3</v>
      </c>
      <c r="E16031">
        <v>24</v>
      </c>
      <c r="F16031" t="s">
        <v>18777</v>
      </c>
      <c r="G16031">
        <v>1.8071551324099999</v>
      </c>
    </row>
    <row r="16032" spans="1:7" x14ac:dyDescent="0.2">
      <c r="A16032" t="str">
        <f t="shared" si="1345"/>
        <v>TGIF2</v>
      </c>
      <c r="B16032" t="s">
        <v>352</v>
      </c>
      <c r="C16032">
        <v>35202020</v>
      </c>
      <c r="D16032" t="s">
        <v>3</v>
      </c>
      <c r="E16032">
        <v>24</v>
      </c>
      <c r="F16032" t="s">
        <v>18778</v>
      </c>
      <c r="G16032">
        <v>0.60193037157999996</v>
      </c>
    </row>
    <row r="16033" spans="1:7" x14ac:dyDescent="0.2">
      <c r="A16033" t="str">
        <f t="shared" si="1345"/>
        <v>TGIF2</v>
      </c>
      <c r="B16033" t="s">
        <v>352</v>
      </c>
      <c r="C16033">
        <v>35202009</v>
      </c>
      <c r="D16033" t="s">
        <v>8</v>
      </c>
      <c r="E16033">
        <v>24</v>
      </c>
      <c r="F16033" t="s">
        <v>18779</v>
      </c>
      <c r="G16033">
        <v>0.15627784249599999</v>
      </c>
    </row>
    <row r="16034" spans="1:7" x14ac:dyDescent="0.2">
      <c r="A16034" t="str">
        <f t="shared" si="1345"/>
        <v>TGIF2</v>
      </c>
      <c r="B16034" t="s">
        <v>352</v>
      </c>
      <c r="C16034">
        <v>35202143</v>
      </c>
      <c r="D16034" t="s">
        <v>8</v>
      </c>
      <c r="E16034">
        <v>23</v>
      </c>
      <c r="F16034" t="s">
        <v>18780</v>
      </c>
      <c r="G16034">
        <v>6.7577688289000001E-2</v>
      </c>
    </row>
    <row r="16035" spans="1:7" x14ac:dyDescent="0.2">
      <c r="A16035" t="str">
        <f t="shared" si="1345"/>
        <v>TGIF2</v>
      </c>
      <c r="B16035" t="s">
        <v>352</v>
      </c>
      <c r="C16035">
        <v>35202158</v>
      </c>
      <c r="D16035" t="s">
        <v>8</v>
      </c>
      <c r="E16035">
        <v>24</v>
      </c>
      <c r="F16035" t="s">
        <v>18781</v>
      </c>
      <c r="G16035">
        <v>0.16261419917299999</v>
      </c>
    </row>
    <row r="16036" spans="1:7" x14ac:dyDescent="0.2">
      <c r="A16036" t="str">
        <f t="shared" ref="A16036:A16045" si="1346">"THAP11"</f>
        <v>THAP11</v>
      </c>
      <c r="B16036" t="s">
        <v>273</v>
      </c>
      <c r="C16036">
        <v>67876226</v>
      </c>
      <c r="D16036" t="s">
        <v>3</v>
      </c>
      <c r="E16036">
        <v>23</v>
      </c>
      <c r="F16036" t="s">
        <v>18782</v>
      </c>
      <c r="G16036">
        <v>1.27965553691</v>
      </c>
    </row>
    <row r="16037" spans="1:7" x14ac:dyDescent="0.2">
      <c r="A16037" t="str">
        <f t="shared" si="1346"/>
        <v>THAP11</v>
      </c>
      <c r="B16037" t="s">
        <v>273</v>
      </c>
      <c r="C16037">
        <v>67876347</v>
      </c>
      <c r="D16037" t="s">
        <v>3</v>
      </c>
      <c r="E16037">
        <v>24</v>
      </c>
      <c r="F16037" t="s">
        <v>18783</v>
      </c>
      <c r="G16037">
        <v>0.28464631355300002</v>
      </c>
    </row>
    <row r="16038" spans="1:7" x14ac:dyDescent="0.2">
      <c r="A16038" t="str">
        <f t="shared" si="1346"/>
        <v>THAP11</v>
      </c>
      <c r="B16038" t="s">
        <v>273</v>
      </c>
      <c r="C16038">
        <v>67876396</v>
      </c>
      <c r="D16038" t="s">
        <v>3</v>
      </c>
      <c r="E16038">
        <v>22</v>
      </c>
      <c r="F16038" t="s">
        <v>18784</v>
      </c>
      <c r="G16038">
        <v>5.3714047510200001E-2</v>
      </c>
    </row>
    <row r="16039" spans="1:7" x14ac:dyDescent="0.2">
      <c r="A16039" t="str">
        <f t="shared" si="1346"/>
        <v>THAP11</v>
      </c>
      <c r="B16039" t="s">
        <v>273</v>
      </c>
      <c r="C16039">
        <v>67876223</v>
      </c>
      <c r="D16039" t="s">
        <v>8</v>
      </c>
      <c r="E16039">
        <v>23</v>
      </c>
      <c r="F16039" t="s">
        <v>18785</v>
      </c>
      <c r="G16039">
        <v>0.92357649362700001</v>
      </c>
    </row>
    <row r="16040" spans="1:7" x14ac:dyDescent="0.2">
      <c r="A16040" t="str">
        <f t="shared" si="1346"/>
        <v>THAP11</v>
      </c>
      <c r="B16040" t="s">
        <v>273</v>
      </c>
      <c r="C16040">
        <v>67876403</v>
      </c>
      <c r="D16040" t="s">
        <v>8</v>
      </c>
      <c r="E16040">
        <v>24</v>
      </c>
      <c r="F16040" t="s">
        <v>18786</v>
      </c>
      <c r="G16040">
        <v>0.59731661316100004</v>
      </c>
    </row>
    <row r="16041" spans="1:7" x14ac:dyDescent="0.2">
      <c r="A16041" t="str">
        <f t="shared" si="1346"/>
        <v>THAP11</v>
      </c>
      <c r="B16041" t="s">
        <v>273</v>
      </c>
      <c r="C16041">
        <v>67876308</v>
      </c>
      <c r="D16041" t="s">
        <v>8</v>
      </c>
      <c r="E16041">
        <v>23</v>
      </c>
      <c r="F16041" t="s">
        <v>18787</v>
      </c>
      <c r="G16041">
        <v>-0.10026707663999999</v>
      </c>
    </row>
    <row r="16042" spans="1:7" x14ac:dyDescent="0.2">
      <c r="A16042" t="str">
        <f t="shared" si="1346"/>
        <v>THAP11</v>
      </c>
      <c r="B16042" t="s">
        <v>273</v>
      </c>
      <c r="C16042">
        <v>67876300</v>
      </c>
      <c r="D16042" t="s">
        <v>8</v>
      </c>
      <c r="E16042">
        <v>24</v>
      </c>
      <c r="F16042" t="s">
        <v>18788</v>
      </c>
      <c r="G16042">
        <v>0.25730771095799998</v>
      </c>
    </row>
    <row r="16043" spans="1:7" x14ac:dyDescent="0.2">
      <c r="A16043" t="str">
        <f t="shared" si="1346"/>
        <v>THAP11</v>
      </c>
      <c r="B16043" t="s">
        <v>273</v>
      </c>
      <c r="C16043">
        <v>67876380</v>
      </c>
      <c r="D16043" t="s">
        <v>8</v>
      </c>
      <c r="E16043">
        <v>23</v>
      </c>
      <c r="F16043" t="s">
        <v>18789</v>
      </c>
      <c r="G16043">
        <v>0.51453803084799998</v>
      </c>
    </row>
    <row r="16044" spans="1:7" x14ac:dyDescent="0.2">
      <c r="A16044" t="str">
        <f t="shared" si="1346"/>
        <v>THAP11</v>
      </c>
      <c r="B16044" t="s">
        <v>273</v>
      </c>
      <c r="C16044">
        <v>67876294</v>
      </c>
      <c r="D16044" t="s">
        <v>8</v>
      </c>
      <c r="E16044">
        <v>23</v>
      </c>
      <c r="F16044" t="s">
        <v>18790</v>
      </c>
      <c r="G16044">
        <v>0.20353545329700001</v>
      </c>
    </row>
    <row r="16045" spans="1:7" x14ac:dyDescent="0.2">
      <c r="A16045" t="str">
        <f t="shared" si="1346"/>
        <v>THAP11</v>
      </c>
      <c r="B16045" t="s">
        <v>273</v>
      </c>
      <c r="C16045">
        <v>67876243</v>
      </c>
      <c r="D16045" t="s">
        <v>8</v>
      </c>
      <c r="E16045">
        <v>22</v>
      </c>
      <c r="F16045" t="s">
        <v>18791</v>
      </c>
      <c r="G16045">
        <v>0.79676796945999995</v>
      </c>
    </row>
    <row r="16046" spans="1:7" x14ac:dyDescent="0.2">
      <c r="A16046" t="str">
        <f t="shared" ref="A16046:A16055" si="1347">"THG1L"</f>
        <v>THG1L</v>
      </c>
      <c r="B16046" t="s">
        <v>64</v>
      </c>
      <c r="C16046">
        <v>157158437</v>
      </c>
      <c r="D16046" t="s">
        <v>3</v>
      </c>
      <c r="E16046">
        <v>23</v>
      </c>
      <c r="F16046" t="s">
        <v>18792</v>
      </c>
      <c r="G16046">
        <v>6.3072258378800003E-3</v>
      </c>
    </row>
    <row r="16047" spans="1:7" x14ac:dyDescent="0.2">
      <c r="A16047" t="str">
        <f t="shared" si="1347"/>
        <v>THG1L</v>
      </c>
      <c r="B16047" t="s">
        <v>64</v>
      </c>
      <c r="C16047">
        <v>157158265</v>
      </c>
      <c r="D16047" t="s">
        <v>8</v>
      </c>
      <c r="E16047">
        <v>24</v>
      </c>
      <c r="F16047" t="s">
        <v>18793</v>
      </c>
      <c r="G16047">
        <v>0.17012045719999999</v>
      </c>
    </row>
    <row r="16048" spans="1:7" x14ac:dyDescent="0.2">
      <c r="A16048" t="str">
        <f t="shared" si="1347"/>
        <v>THG1L</v>
      </c>
      <c r="B16048" t="s">
        <v>64</v>
      </c>
      <c r="C16048">
        <v>157158487</v>
      </c>
      <c r="D16048" t="s">
        <v>8</v>
      </c>
      <c r="E16048">
        <v>22</v>
      </c>
      <c r="F16048" t="s">
        <v>18794</v>
      </c>
      <c r="G16048">
        <v>0.71692904133099999</v>
      </c>
    </row>
    <row r="16049" spans="1:7" x14ac:dyDescent="0.2">
      <c r="A16049" t="str">
        <f t="shared" si="1347"/>
        <v>THG1L</v>
      </c>
      <c r="B16049" t="s">
        <v>64</v>
      </c>
      <c r="C16049">
        <v>157158472</v>
      </c>
      <c r="D16049" t="s">
        <v>8</v>
      </c>
      <c r="E16049">
        <v>23</v>
      </c>
      <c r="F16049" t="s">
        <v>18795</v>
      </c>
      <c r="G16049">
        <v>1.81151123269</v>
      </c>
    </row>
    <row r="16050" spans="1:7" x14ac:dyDescent="0.2">
      <c r="A16050" t="str">
        <f t="shared" si="1347"/>
        <v>THG1L</v>
      </c>
      <c r="B16050" t="s">
        <v>64</v>
      </c>
      <c r="C16050">
        <v>157158416</v>
      </c>
      <c r="D16050" t="s">
        <v>8</v>
      </c>
      <c r="E16050">
        <v>23</v>
      </c>
      <c r="F16050" t="s">
        <v>18796</v>
      </c>
      <c r="G16050">
        <v>1.7491599815800001E-2</v>
      </c>
    </row>
    <row r="16051" spans="1:7" x14ac:dyDescent="0.2">
      <c r="A16051" t="str">
        <f t="shared" si="1347"/>
        <v>THG1L</v>
      </c>
      <c r="B16051" t="s">
        <v>64</v>
      </c>
      <c r="C16051">
        <v>157158411</v>
      </c>
      <c r="D16051" t="s">
        <v>8</v>
      </c>
      <c r="E16051">
        <v>23</v>
      </c>
      <c r="F16051" t="s">
        <v>18797</v>
      </c>
      <c r="G16051">
        <v>9.9552253521299996E-2</v>
      </c>
    </row>
    <row r="16052" spans="1:7" x14ac:dyDescent="0.2">
      <c r="A16052" t="str">
        <f t="shared" si="1347"/>
        <v>THG1L</v>
      </c>
      <c r="B16052" t="s">
        <v>64</v>
      </c>
      <c r="C16052">
        <v>157158348</v>
      </c>
      <c r="D16052" t="s">
        <v>8</v>
      </c>
      <c r="E16052">
        <v>24</v>
      </c>
      <c r="F16052" t="s">
        <v>18798</v>
      </c>
      <c r="G16052">
        <v>0.47155972597500001</v>
      </c>
    </row>
    <row r="16053" spans="1:7" x14ac:dyDescent="0.2">
      <c r="A16053" t="str">
        <f t="shared" si="1347"/>
        <v>THG1L</v>
      </c>
      <c r="B16053" t="s">
        <v>64</v>
      </c>
      <c r="C16053">
        <v>157158299</v>
      </c>
      <c r="D16053" t="s">
        <v>8</v>
      </c>
      <c r="E16053">
        <v>23</v>
      </c>
      <c r="F16053" t="s">
        <v>18799</v>
      </c>
      <c r="G16053">
        <v>0.195986469218</v>
      </c>
    </row>
    <row r="16054" spans="1:7" x14ac:dyDescent="0.2">
      <c r="A16054" t="str">
        <f t="shared" si="1347"/>
        <v>THG1L</v>
      </c>
      <c r="B16054" t="s">
        <v>64</v>
      </c>
      <c r="C16054">
        <v>157158271</v>
      </c>
      <c r="D16054" t="s">
        <v>8</v>
      </c>
      <c r="E16054">
        <v>24</v>
      </c>
      <c r="F16054" t="s">
        <v>18800</v>
      </c>
      <c r="G16054">
        <v>0.13203001059</v>
      </c>
    </row>
    <row r="16055" spans="1:7" x14ac:dyDescent="0.2">
      <c r="A16055" t="str">
        <f t="shared" si="1347"/>
        <v>THG1L</v>
      </c>
      <c r="B16055" t="s">
        <v>64</v>
      </c>
      <c r="C16055">
        <v>157158290</v>
      </c>
      <c r="D16055" t="s">
        <v>8</v>
      </c>
      <c r="E16055">
        <v>24</v>
      </c>
      <c r="F16055" t="s">
        <v>18801</v>
      </c>
      <c r="G16055">
        <v>0.10351337506699999</v>
      </c>
    </row>
    <row r="16056" spans="1:7" x14ac:dyDescent="0.2">
      <c r="A16056" t="str">
        <f t="shared" ref="A16056:A16065" si="1348">"THOC5"</f>
        <v>THOC5</v>
      </c>
      <c r="B16056" t="s">
        <v>193</v>
      </c>
      <c r="C16056">
        <v>29949540</v>
      </c>
      <c r="D16056" t="s">
        <v>8</v>
      </c>
      <c r="E16056">
        <v>23</v>
      </c>
      <c r="F16056" t="s">
        <v>18802</v>
      </c>
      <c r="G16056">
        <v>0.99004134220600004</v>
      </c>
    </row>
    <row r="16057" spans="1:7" x14ac:dyDescent="0.2">
      <c r="A16057" t="str">
        <f t="shared" si="1348"/>
        <v>THOC5</v>
      </c>
      <c r="B16057" t="s">
        <v>193</v>
      </c>
      <c r="C16057">
        <v>29949532</v>
      </c>
      <c r="D16057" t="s">
        <v>8</v>
      </c>
      <c r="E16057">
        <v>25</v>
      </c>
      <c r="F16057" t="s">
        <v>18803</v>
      </c>
      <c r="G16057">
        <v>1.46806584886</v>
      </c>
    </row>
    <row r="16058" spans="1:7" x14ac:dyDescent="0.2">
      <c r="A16058" t="str">
        <f t="shared" si="1348"/>
        <v>THOC5</v>
      </c>
      <c r="B16058" t="s">
        <v>193</v>
      </c>
      <c r="C16058">
        <v>29949567</v>
      </c>
      <c r="D16058" t="s">
        <v>3</v>
      </c>
      <c r="E16058">
        <v>23</v>
      </c>
      <c r="F16058" t="s">
        <v>18804</v>
      </c>
      <c r="G16058">
        <v>0.115583035721</v>
      </c>
    </row>
    <row r="16059" spans="1:7" x14ac:dyDescent="0.2">
      <c r="A16059" t="str">
        <f t="shared" si="1348"/>
        <v>THOC5</v>
      </c>
      <c r="B16059" t="s">
        <v>193</v>
      </c>
      <c r="C16059">
        <v>29949605</v>
      </c>
      <c r="D16059" t="s">
        <v>8</v>
      </c>
      <c r="E16059">
        <v>22</v>
      </c>
      <c r="F16059" t="s">
        <v>18805</v>
      </c>
      <c r="G16059">
        <v>0.47991328268400002</v>
      </c>
    </row>
    <row r="16060" spans="1:7" x14ac:dyDescent="0.2">
      <c r="A16060" t="str">
        <f t="shared" si="1348"/>
        <v>THOC5</v>
      </c>
      <c r="B16060" t="s">
        <v>193</v>
      </c>
      <c r="C16060">
        <v>29949518</v>
      </c>
      <c r="D16060" t="s">
        <v>8</v>
      </c>
      <c r="E16060">
        <v>25</v>
      </c>
      <c r="F16060" t="s">
        <v>18806</v>
      </c>
      <c r="G16060">
        <v>4.2430536762200002E-2</v>
      </c>
    </row>
    <row r="16061" spans="1:7" x14ac:dyDescent="0.2">
      <c r="A16061" t="str">
        <f t="shared" si="1348"/>
        <v>THOC5</v>
      </c>
      <c r="B16061" t="s">
        <v>193</v>
      </c>
      <c r="C16061">
        <v>29949497</v>
      </c>
      <c r="D16061" t="s">
        <v>8</v>
      </c>
      <c r="E16061">
        <v>24</v>
      </c>
      <c r="F16061" t="s">
        <v>18807</v>
      </c>
      <c r="G16061">
        <v>8.8727648159E-2</v>
      </c>
    </row>
    <row r="16062" spans="1:7" x14ac:dyDescent="0.2">
      <c r="A16062" t="str">
        <f t="shared" si="1348"/>
        <v>THOC5</v>
      </c>
      <c r="B16062" t="s">
        <v>193</v>
      </c>
      <c r="C16062">
        <v>29949668</v>
      </c>
      <c r="D16062" t="s">
        <v>3</v>
      </c>
      <c r="E16062">
        <v>26</v>
      </c>
      <c r="F16062" t="s">
        <v>18808</v>
      </c>
      <c r="G16062">
        <v>0.22096188699899999</v>
      </c>
    </row>
    <row r="16063" spans="1:7" x14ac:dyDescent="0.2">
      <c r="A16063" t="str">
        <f t="shared" si="1348"/>
        <v>THOC5</v>
      </c>
      <c r="B16063" t="s">
        <v>193</v>
      </c>
      <c r="C16063">
        <v>29949642</v>
      </c>
      <c r="D16063" t="s">
        <v>3</v>
      </c>
      <c r="E16063">
        <v>25</v>
      </c>
      <c r="F16063" t="s">
        <v>18809</v>
      </c>
      <c r="G16063">
        <v>0.541892808931</v>
      </c>
    </row>
    <row r="16064" spans="1:7" x14ac:dyDescent="0.2">
      <c r="A16064" t="str">
        <f t="shared" si="1348"/>
        <v>THOC5</v>
      </c>
      <c r="B16064" t="s">
        <v>193</v>
      </c>
      <c r="C16064">
        <v>29949634</v>
      </c>
      <c r="D16064" t="s">
        <v>3</v>
      </c>
      <c r="E16064">
        <v>25</v>
      </c>
      <c r="F16064" t="s">
        <v>18810</v>
      </c>
      <c r="G16064">
        <v>0.31010404381000001</v>
      </c>
    </row>
    <row r="16065" spans="1:7" x14ac:dyDescent="0.2">
      <c r="A16065" t="str">
        <f t="shared" si="1348"/>
        <v>THOC5</v>
      </c>
      <c r="B16065" t="s">
        <v>193</v>
      </c>
      <c r="C16065">
        <v>29949576</v>
      </c>
      <c r="D16065" t="s">
        <v>3</v>
      </c>
      <c r="E16065">
        <v>22</v>
      </c>
      <c r="F16065" t="s">
        <v>18811</v>
      </c>
      <c r="G16065">
        <v>0.52111885442000005</v>
      </c>
    </row>
    <row r="16066" spans="1:7" x14ac:dyDescent="0.2">
      <c r="A16066" t="str">
        <f t="shared" ref="A16066:A16075" si="1349">"THOC6"</f>
        <v>THOC6</v>
      </c>
      <c r="B16066" t="s">
        <v>273</v>
      </c>
      <c r="C16066">
        <v>3074091</v>
      </c>
      <c r="D16066" t="s">
        <v>8</v>
      </c>
      <c r="E16066">
        <v>24</v>
      </c>
      <c r="F16066" t="s">
        <v>18812</v>
      </c>
      <c r="G16066">
        <v>0.81872486751499995</v>
      </c>
    </row>
    <row r="16067" spans="1:7" x14ac:dyDescent="0.2">
      <c r="A16067" t="str">
        <f t="shared" si="1349"/>
        <v>THOC6</v>
      </c>
      <c r="B16067" t="s">
        <v>273</v>
      </c>
      <c r="C16067">
        <v>3074073</v>
      </c>
      <c r="D16067" t="s">
        <v>8</v>
      </c>
      <c r="E16067">
        <v>23</v>
      </c>
      <c r="F16067" t="s">
        <v>18813</v>
      </c>
      <c r="G16067">
        <v>1.1774203908</v>
      </c>
    </row>
    <row r="16068" spans="1:7" x14ac:dyDescent="0.2">
      <c r="A16068" t="str">
        <f t="shared" si="1349"/>
        <v>THOC6</v>
      </c>
      <c r="B16068" t="s">
        <v>273</v>
      </c>
      <c r="C16068">
        <v>3074069</v>
      </c>
      <c r="D16068" t="s">
        <v>8</v>
      </c>
      <c r="E16068">
        <v>24</v>
      </c>
      <c r="F16068" t="s">
        <v>18814</v>
      </c>
      <c r="G16068">
        <v>0.58031086749799998</v>
      </c>
    </row>
    <row r="16069" spans="1:7" x14ac:dyDescent="0.2">
      <c r="A16069" t="str">
        <f t="shared" si="1349"/>
        <v>THOC6</v>
      </c>
      <c r="B16069" t="s">
        <v>273</v>
      </c>
      <c r="C16069">
        <v>3074256</v>
      </c>
      <c r="D16069" t="s">
        <v>3</v>
      </c>
      <c r="E16069">
        <v>21</v>
      </c>
      <c r="F16069" t="s">
        <v>18815</v>
      </c>
      <c r="G16069">
        <v>0.98858547419499998</v>
      </c>
    </row>
    <row r="16070" spans="1:7" x14ac:dyDescent="0.2">
      <c r="A16070" t="str">
        <f t="shared" si="1349"/>
        <v>THOC6</v>
      </c>
      <c r="B16070" t="s">
        <v>273</v>
      </c>
      <c r="C16070">
        <v>3074218</v>
      </c>
      <c r="D16070" t="s">
        <v>3</v>
      </c>
      <c r="E16070">
        <v>24</v>
      </c>
      <c r="F16070" t="s">
        <v>18816</v>
      </c>
      <c r="G16070">
        <v>0.18853201154499999</v>
      </c>
    </row>
    <row r="16071" spans="1:7" x14ac:dyDescent="0.2">
      <c r="A16071" t="str">
        <f t="shared" si="1349"/>
        <v>THOC6</v>
      </c>
      <c r="B16071" t="s">
        <v>273</v>
      </c>
      <c r="C16071">
        <v>3074145</v>
      </c>
      <c r="D16071" t="s">
        <v>3</v>
      </c>
      <c r="E16071">
        <v>22</v>
      </c>
      <c r="F16071" t="s">
        <v>18817</v>
      </c>
      <c r="G16071">
        <v>0.30723483663899998</v>
      </c>
    </row>
    <row r="16072" spans="1:7" x14ac:dyDescent="0.2">
      <c r="A16072" t="str">
        <f t="shared" si="1349"/>
        <v>THOC6</v>
      </c>
      <c r="B16072" t="s">
        <v>273</v>
      </c>
      <c r="C16072">
        <v>3074248</v>
      </c>
      <c r="D16072" t="s">
        <v>8</v>
      </c>
      <c r="E16072">
        <v>24</v>
      </c>
      <c r="F16072" t="s">
        <v>18818</v>
      </c>
      <c r="G16072">
        <v>0.83399413500700004</v>
      </c>
    </row>
    <row r="16073" spans="1:7" x14ac:dyDescent="0.2">
      <c r="A16073" t="str">
        <f t="shared" si="1349"/>
        <v>THOC6</v>
      </c>
      <c r="B16073" t="s">
        <v>273</v>
      </c>
      <c r="C16073">
        <v>3074132</v>
      </c>
      <c r="D16073" t="s">
        <v>8</v>
      </c>
      <c r="E16073">
        <v>24</v>
      </c>
      <c r="F16073" t="s">
        <v>18819</v>
      </c>
      <c r="G16073">
        <v>0.51539505931399998</v>
      </c>
    </row>
    <row r="16074" spans="1:7" x14ac:dyDescent="0.2">
      <c r="A16074" t="str">
        <f t="shared" si="1349"/>
        <v>THOC6</v>
      </c>
      <c r="B16074" t="s">
        <v>273</v>
      </c>
      <c r="C16074">
        <v>3074083</v>
      </c>
      <c r="D16074" t="s">
        <v>8</v>
      </c>
      <c r="E16074">
        <v>23</v>
      </c>
      <c r="F16074" t="s">
        <v>18820</v>
      </c>
      <c r="G16074">
        <v>0.72385235174200002</v>
      </c>
    </row>
    <row r="16075" spans="1:7" x14ac:dyDescent="0.2">
      <c r="A16075" t="str">
        <f t="shared" si="1349"/>
        <v>THOC6</v>
      </c>
      <c r="B16075" t="s">
        <v>273</v>
      </c>
      <c r="C16075">
        <v>3074138</v>
      </c>
      <c r="D16075" t="s">
        <v>8</v>
      </c>
      <c r="E16075">
        <v>24</v>
      </c>
      <c r="F16075" t="s">
        <v>18821</v>
      </c>
      <c r="G16075">
        <v>9.9462541321800005E-2</v>
      </c>
    </row>
    <row r="16076" spans="1:7" x14ac:dyDescent="0.2">
      <c r="A16076" t="str">
        <f t="shared" ref="A16076:A16091" si="1350">"THOC7"</f>
        <v>THOC7</v>
      </c>
      <c r="B16076" t="s">
        <v>114</v>
      </c>
      <c r="C16076">
        <v>63849554</v>
      </c>
      <c r="D16076" t="s">
        <v>8</v>
      </c>
      <c r="E16076">
        <v>24</v>
      </c>
      <c r="F16076" t="s">
        <v>18822</v>
      </c>
      <c r="G16076">
        <v>1.1368784997700001E-2</v>
      </c>
    </row>
    <row r="16077" spans="1:7" x14ac:dyDescent="0.2">
      <c r="A16077" t="str">
        <f t="shared" si="1350"/>
        <v>THOC7</v>
      </c>
      <c r="B16077" t="s">
        <v>114</v>
      </c>
      <c r="C16077">
        <v>63849519</v>
      </c>
      <c r="D16077" t="s">
        <v>8</v>
      </c>
      <c r="E16077">
        <v>24</v>
      </c>
      <c r="F16077" t="s">
        <v>18823</v>
      </c>
      <c r="G16077">
        <v>0.85840501096900002</v>
      </c>
    </row>
    <row r="16078" spans="1:7" x14ac:dyDescent="0.2">
      <c r="A16078" t="str">
        <f t="shared" si="1350"/>
        <v>THOC7</v>
      </c>
      <c r="B16078" t="s">
        <v>114</v>
      </c>
      <c r="C16078">
        <v>63849393</v>
      </c>
      <c r="D16078" t="s">
        <v>8</v>
      </c>
      <c r="E16078">
        <v>24</v>
      </c>
      <c r="F16078" t="s">
        <v>18824</v>
      </c>
      <c r="G16078">
        <v>-1.6089258563299999E-2</v>
      </c>
    </row>
    <row r="16079" spans="1:7" x14ac:dyDescent="0.2">
      <c r="A16079" t="str">
        <f t="shared" si="1350"/>
        <v>THOC7</v>
      </c>
      <c r="B16079" t="s">
        <v>114</v>
      </c>
      <c r="C16079">
        <v>63849340</v>
      </c>
      <c r="D16079" t="s">
        <v>8</v>
      </c>
      <c r="E16079">
        <v>23</v>
      </c>
      <c r="F16079" t="s">
        <v>18825</v>
      </c>
      <c r="G16079">
        <v>1.6370900082000001E-2</v>
      </c>
    </row>
    <row r="16080" spans="1:7" x14ac:dyDescent="0.2">
      <c r="A16080" t="str">
        <f t="shared" si="1350"/>
        <v>THOC7</v>
      </c>
      <c r="B16080" t="s">
        <v>114</v>
      </c>
      <c r="C16080">
        <v>63849318</v>
      </c>
      <c r="D16080" t="s">
        <v>8</v>
      </c>
      <c r="E16080">
        <v>23</v>
      </c>
      <c r="F16080" t="s">
        <v>18826</v>
      </c>
      <c r="G16080">
        <v>0.13521635453399999</v>
      </c>
    </row>
    <row r="16081" spans="1:7" x14ac:dyDescent="0.2">
      <c r="A16081" t="str">
        <f t="shared" si="1350"/>
        <v>THOC7</v>
      </c>
      <c r="B16081" t="s">
        <v>114</v>
      </c>
      <c r="C16081">
        <v>63849593</v>
      </c>
      <c r="D16081" t="s">
        <v>3</v>
      </c>
      <c r="E16081">
        <v>23</v>
      </c>
      <c r="F16081" t="s">
        <v>18827</v>
      </c>
      <c r="G16081">
        <v>4.0331486368700001E-2</v>
      </c>
    </row>
    <row r="16082" spans="1:7" x14ac:dyDescent="0.2">
      <c r="A16082" t="str">
        <f t="shared" si="1350"/>
        <v>THOC7</v>
      </c>
      <c r="B16082" t="s">
        <v>114</v>
      </c>
      <c r="C16082">
        <v>63849441</v>
      </c>
      <c r="D16082" t="s">
        <v>3</v>
      </c>
      <c r="E16082">
        <v>23</v>
      </c>
      <c r="F16082" t="s">
        <v>18828</v>
      </c>
      <c r="G16082">
        <v>0.70953773170500001</v>
      </c>
    </row>
    <row r="16083" spans="1:7" x14ac:dyDescent="0.2">
      <c r="A16083" t="str">
        <f t="shared" si="1350"/>
        <v>THOC7</v>
      </c>
      <c r="B16083" t="s">
        <v>114</v>
      </c>
      <c r="C16083">
        <v>63849571</v>
      </c>
      <c r="D16083" t="s">
        <v>8</v>
      </c>
      <c r="E16083">
        <v>22</v>
      </c>
      <c r="F16083" t="s">
        <v>18829</v>
      </c>
      <c r="G16083">
        <v>0.14149114873900001</v>
      </c>
    </row>
    <row r="16084" spans="1:7" x14ac:dyDescent="0.2">
      <c r="A16084" t="str">
        <f t="shared" si="1350"/>
        <v>THOC7</v>
      </c>
      <c r="B16084" t="s">
        <v>114</v>
      </c>
      <c r="C16084">
        <v>63849371</v>
      </c>
      <c r="D16084" t="s">
        <v>8</v>
      </c>
      <c r="E16084">
        <v>24</v>
      </c>
      <c r="F16084" t="s">
        <v>18830</v>
      </c>
      <c r="G16084">
        <v>-4.2695965640599999E-2</v>
      </c>
    </row>
    <row r="16085" spans="1:7" x14ac:dyDescent="0.2">
      <c r="A16085" t="str">
        <f t="shared" si="1350"/>
        <v>THOC7</v>
      </c>
      <c r="B16085" t="s">
        <v>114</v>
      </c>
      <c r="C16085">
        <v>63849512</v>
      </c>
      <c r="D16085" t="s">
        <v>8</v>
      </c>
      <c r="E16085">
        <v>23</v>
      </c>
      <c r="F16085" t="s">
        <v>18831</v>
      </c>
      <c r="G16085">
        <v>1.4320572573300001</v>
      </c>
    </row>
    <row r="16086" spans="1:7" x14ac:dyDescent="0.2">
      <c r="A16086" t="str">
        <f t="shared" si="1350"/>
        <v>THOC7</v>
      </c>
      <c r="B16086" t="s">
        <v>114</v>
      </c>
      <c r="C16086">
        <v>63849540</v>
      </c>
      <c r="D16086" t="s">
        <v>3</v>
      </c>
      <c r="E16086">
        <v>24</v>
      </c>
      <c r="F16086" t="s">
        <v>18832</v>
      </c>
      <c r="G16086">
        <v>2.0513939045500001E-2</v>
      </c>
    </row>
    <row r="16087" spans="1:7" x14ac:dyDescent="0.2">
      <c r="A16087" t="str">
        <f t="shared" si="1350"/>
        <v>THOC7</v>
      </c>
      <c r="B16087" t="s">
        <v>114</v>
      </c>
      <c r="C16087">
        <v>63849596</v>
      </c>
      <c r="D16087" t="s">
        <v>3</v>
      </c>
      <c r="E16087">
        <v>24</v>
      </c>
      <c r="F16087" t="s">
        <v>18833</v>
      </c>
      <c r="G16087">
        <v>6.4105791046300004E-3</v>
      </c>
    </row>
    <row r="16088" spans="1:7" x14ac:dyDescent="0.2">
      <c r="A16088" t="str">
        <f t="shared" si="1350"/>
        <v>THOC7</v>
      </c>
      <c r="B16088" t="s">
        <v>114</v>
      </c>
      <c r="C16088">
        <v>63849318</v>
      </c>
      <c r="D16088" t="s">
        <v>8</v>
      </c>
      <c r="E16088">
        <v>24</v>
      </c>
      <c r="F16088" t="s">
        <v>18834</v>
      </c>
      <c r="G16088">
        <v>0.219876147045</v>
      </c>
    </row>
    <row r="16089" spans="1:7" x14ac:dyDescent="0.2">
      <c r="A16089" t="str">
        <f t="shared" si="1350"/>
        <v>THOC7</v>
      </c>
      <c r="B16089" t="s">
        <v>114</v>
      </c>
      <c r="C16089">
        <v>63849332</v>
      </c>
      <c r="D16089" t="s">
        <v>8</v>
      </c>
      <c r="E16089">
        <v>24</v>
      </c>
      <c r="F16089" t="s">
        <v>18835</v>
      </c>
      <c r="G16089">
        <v>1.9460009773400001E-2</v>
      </c>
    </row>
    <row r="16090" spans="1:7" x14ac:dyDescent="0.2">
      <c r="A16090" t="str">
        <f t="shared" si="1350"/>
        <v>THOC7</v>
      </c>
      <c r="B16090" t="s">
        <v>114</v>
      </c>
      <c r="C16090">
        <v>63849340</v>
      </c>
      <c r="D16090" t="s">
        <v>8</v>
      </c>
      <c r="E16090">
        <v>24</v>
      </c>
      <c r="F16090" t="s">
        <v>18836</v>
      </c>
      <c r="G16090">
        <v>1.4879771974799999E-2</v>
      </c>
    </row>
    <row r="16091" spans="1:7" x14ac:dyDescent="0.2">
      <c r="A16091" t="str">
        <f t="shared" si="1350"/>
        <v>THOC7</v>
      </c>
      <c r="B16091" t="s">
        <v>114</v>
      </c>
      <c r="C16091">
        <v>63849346</v>
      </c>
      <c r="D16091" t="s">
        <v>8</v>
      </c>
      <c r="E16091">
        <v>23</v>
      </c>
      <c r="F16091" t="s">
        <v>18837</v>
      </c>
      <c r="G16091">
        <v>4.4335362593199999E-2</v>
      </c>
    </row>
    <row r="16092" spans="1:7" x14ac:dyDescent="0.2">
      <c r="A16092" t="str">
        <f t="shared" ref="A16092:A16101" si="1351">"THRAP3"</f>
        <v>THRAP3</v>
      </c>
      <c r="B16092" t="s">
        <v>35</v>
      </c>
      <c r="C16092">
        <v>36690042</v>
      </c>
      <c r="D16092" t="s">
        <v>8</v>
      </c>
      <c r="E16092">
        <v>24</v>
      </c>
      <c r="F16092" t="s">
        <v>18838</v>
      </c>
      <c r="G16092">
        <v>0.81619993022299997</v>
      </c>
    </row>
    <row r="16093" spans="1:7" x14ac:dyDescent="0.2">
      <c r="A16093" t="str">
        <f t="shared" si="1351"/>
        <v>THRAP3</v>
      </c>
      <c r="B16093" t="s">
        <v>35</v>
      </c>
      <c r="C16093">
        <v>36690135</v>
      </c>
      <c r="D16093" t="s">
        <v>8</v>
      </c>
      <c r="E16093">
        <v>24</v>
      </c>
      <c r="F16093" t="s">
        <v>18839</v>
      </c>
      <c r="G16093">
        <v>0.59556947268399996</v>
      </c>
    </row>
    <row r="16094" spans="1:7" x14ac:dyDescent="0.2">
      <c r="A16094" t="str">
        <f t="shared" si="1351"/>
        <v>THRAP3</v>
      </c>
      <c r="B16094" t="s">
        <v>35</v>
      </c>
      <c r="C16094">
        <v>36690156</v>
      </c>
      <c r="D16094" t="s">
        <v>8</v>
      </c>
      <c r="E16094">
        <v>22</v>
      </c>
      <c r="F16094" t="s">
        <v>18840</v>
      </c>
      <c r="G16094">
        <v>0.175473334269</v>
      </c>
    </row>
    <row r="16095" spans="1:7" x14ac:dyDescent="0.2">
      <c r="A16095" t="str">
        <f t="shared" si="1351"/>
        <v>THRAP3</v>
      </c>
      <c r="B16095" t="s">
        <v>35</v>
      </c>
      <c r="C16095">
        <v>36690010</v>
      </c>
      <c r="D16095" t="s">
        <v>8</v>
      </c>
      <c r="E16095">
        <v>23</v>
      </c>
      <c r="F16095" t="s">
        <v>18841</v>
      </c>
      <c r="G16095">
        <v>-2.3245961807899999E-2</v>
      </c>
    </row>
    <row r="16096" spans="1:7" x14ac:dyDescent="0.2">
      <c r="A16096" t="str">
        <f t="shared" si="1351"/>
        <v>THRAP3</v>
      </c>
      <c r="B16096" t="s">
        <v>35</v>
      </c>
      <c r="C16096">
        <v>36690288</v>
      </c>
      <c r="D16096" t="s">
        <v>3</v>
      </c>
      <c r="E16096">
        <v>24</v>
      </c>
      <c r="F16096" t="s">
        <v>18842</v>
      </c>
      <c r="G16096">
        <v>0.16381940072100001</v>
      </c>
    </row>
    <row r="16097" spans="1:7" x14ac:dyDescent="0.2">
      <c r="A16097" t="str">
        <f t="shared" si="1351"/>
        <v>THRAP3</v>
      </c>
      <c r="B16097" t="s">
        <v>35</v>
      </c>
      <c r="C16097">
        <v>36690239</v>
      </c>
      <c r="D16097" t="s">
        <v>3</v>
      </c>
      <c r="E16097">
        <v>24</v>
      </c>
      <c r="F16097" t="s">
        <v>18843</v>
      </c>
      <c r="G16097">
        <v>0.99817140748699995</v>
      </c>
    </row>
    <row r="16098" spans="1:7" x14ac:dyDescent="0.2">
      <c r="A16098" t="str">
        <f t="shared" si="1351"/>
        <v>THRAP3</v>
      </c>
      <c r="B16098" t="s">
        <v>35</v>
      </c>
      <c r="C16098">
        <v>36690245</v>
      </c>
      <c r="D16098" t="s">
        <v>3</v>
      </c>
      <c r="E16098">
        <v>24</v>
      </c>
      <c r="F16098" t="s">
        <v>18844</v>
      </c>
      <c r="G16098">
        <v>1.1856286622900001</v>
      </c>
    </row>
    <row r="16099" spans="1:7" x14ac:dyDescent="0.2">
      <c r="A16099" t="str">
        <f t="shared" si="1351"/>
        <v>THRAP3</v>
      </c>
      <c r="B16099" t="s">
        <v>35</v>
      </c>
      <c r="C16099">
        <v>36690208</v>
      </c>
      <c r="D16099" t="s">
        <v>3</v>
      </c>
      <c r="E16099">
        <v>23</v>
      </c>
      <c r="F16099" t="s">
        <v>18845</v>
      </c>
      <c r="G16099">
        <v>-9.3017766850399999E-3</v>
      </c>
    </row>
    <row r="16100" spans="1:7" x14ac:dyDescent="0.2">
      <c r="A16100" t="str">
        <f t="shared" si="1351"/>
        <v>THRAP3</v>
      </c>
      <c r="B16100" t="s">
        <v>35</v>
      </c>
      <c r="C16100">
        <v>36690282</v>
      </c>
      <c r="D16100" t="s">
        <v>3</v>
      </c>
      <c r="E16100">
        <v>23</v>
      </c>
      <c r="F16100" t="s">
        <v>18846</v>
      </c>
      <c r="G16100">
        <v>0.34968020949700002</v>
      </c>
    </row>
    <row r="16101" spans="1:7" x14ac:dyDescent="0.2">
      <c r="A16101" t="str">
        <f t="shared" si="1351"/>
        <v>THRAP3</v>
      </c>
      <c r="B16101" t="s">
        <v>35</v>
      </c>
      <c r="C16101">
        <v>36690001</v>
      </c>
      <c r="D16101" t="s">
        <v>3</v>
      </c>
      <c r="E16101">
        <v>21</v>
      </c>
      <c r="F16101" t="s">
        <v>18847</v>
      </c>
      <c r="G16101">
        <v>0.10581505861899999</v>
      </c>
    </row>
    <row r="16102" spans="1:7" x14ac:dyDescent="0.2">
      <c r="A16102" t="str">
        <f t="shared" ref="A16102:A16111" si="1352">"TIA1"</f>
        <v>TIA1</v>
      </c>
      <c r="B16102" t="s">
        <v>161</v>
      </c>
      <c r="C16102">
        <v>70475654</v>
      </c>
      <c r="D16102" t="s">
        <v>8</v>
      </c>
      <c r="E16102">
        <v>24</v>
      </c>
      <c r="F16102" t="s">
        <v>18848</v>
      </c>
      <c r="G16102">
        <v>0.65728034420000003</v>
      </c>
    </row>
    <row r="16103" spans="1:7" x14ac:dyDescent="0.2">
      <c r="A16103" t="str">
        <f t="shared" si="1352"/>
        <v>TIA1</v>
      </c>
      <c r="B16103" t="s">
        <v>161</v>
      </c>
      <c r="C16103">
        <v>70475720</v>
      </c>
      <c r="D16103" t="s">
        <v>8</v>
      </c>
      <c r="E16103">
        <v>23</v>
      </c>
      <c r="F16103" t="s">
        <v>18849</v>
      </c>
      <c r="G16103">
        <v>7.4092368739700001E-2</v>
      </c>
    </row>
    <row r="16104" spans="1:7" x14ac:dyDescent="0.2">
      <c r="A16104" t="str">
        <f t="shared" si="1352"/>
        <v>TIA1</v>
      </c>
      <c r="B16104" t="s">
        <v>161</v>
      </c>
      <c r="C16104">
        <v>70475512</v>
      </c>
      <c r="D16104" t="s">
        <v>3</v>
      </c>
      <c r="E16104">
        <v>24</v>
      </c>
      <c r="F16104" t="s">
        <v>18850</v>
      </c>
      <c r="G16104">
        <v>0.68616395490500004</v>
      </c>
    </row>
    <row r="16105" spans="1:7" x14ac:dyDescent="0.2">
      <c r="A16105" t="str">
        <f t="shared" si="1352"/>
        <v>TIA1</v>
      </c>
      <c r="B16105" t="s">
        <v>161</v>
      </c>
      <c r="C16105">
        <v>70475758</v>
      </c>
      <c r="D16105" t="s">
        <v>8</v>
      </c>
      <c r="E16105">
        <v>23</v>
      </c>
      <c r="F16105" t="s">
        <v>18851</v>
      </c>
      <c r="G16105">
        <v>0.76236251052100001</v>
      </c>
    </row>
    <row r="16106" spans="1:7" x14ac:dyDescent="0.2">
      <c r="A16106" t="str">
        <f t="shared" si="1352"/>
        <v>TIA1</v>
      </c>
      <c r="B16106" t="s">
        <v>161</v>
      </c>
      <c r="C16106">
        <v>70475684</v>
      </c>
      <c r="D16106" t="s">
        <v>3</v>
      </c>
      <c r="E16106">
        <v>23</v>
      </c>
      <c r="F16106" t="s">
        <v>18852</v>
      </c>
      <c r="G16106">
        <v>1.5514735345699999</v>
      </c>
    </row>
    <row r="16107" spans="1:7" x14ac:dyDescent="0.2">
      <c r="A16107" t="str">
        <f t="shared" si="1352"/>
        <v>TIA1</v>
      </c>
      <c r="B16107" t="s">
        <v>161</v>
      </c>
      <c r="C16107">
        <v>70475690</v>
      </c>
      <c r="D16107" t="s">
        <v>3</v>
      </c>
      <c r="E16107">
        <v>24</v>
      </c>
      <c r="F16107" t="s">
        <v>18853</v>
      </c>
      <c r="G16107">
        <v>0.108868002501</v>
      </c>
    </row>
    <row r="16108" spans="1:7" x14ac:dyDescent="0.2">
      <c r="A16108" t="str">
        <f t="shared" si="1352"/>
        <v>TIA1</v>
      </c>
      <c r="B16108" t="s">
        <v>161</v>
      </c>
      <c r="C16108">
        <v>70475722</v>
      </c>
      <c r="D16108" t="s">
        <v>3</v>
      </c>
      <c r="E16108">
        <v>22</v>
      </c>
      <c r="F16108" t="s">
        <v>18854</v>
      </c>
      <c r="G16108">
        <v>-0.117227033713</v>
      </c>
    </row>
    <row r="16109" spans="1:7" x14ac:dyDescent="0.2">
      <c r="A16109" t="str">
        <f t="shared" si="1352"/>
        <v>TIA1</v>
      </c>
      <c r="B16109" t="s">
        <v>161</v>
      </c>
      <c r="C16109">
        <v>70475742</v>
      </c>
      <c r="D16109" t="s">
        <v>3</v>
      </c>
      <c r="E16109">
        <v>23</v>
      </c>
      <c r="F16109" t="s">
        <v>18855</v>
      </c>
      <c r="G16109">
        <v>6.4041950292499997E-2</v>
      </c>
    </row>
    <row r="16110" spans="1:7" x14ac:dyDescent="0.2">
      <c r="A16110" t="str">
        <f t="shared" si="1352"/>
        <v>TIA1</v>
      </c>
      <c r="B16110" t="s">
        <v>161</v>
      </c>
      <c r="C16110">
        <v>70475546</v>
      </c>
      <c r="D16110" t="s">
        <v>8</v>
      </c>
      <c r="E16110">
        <v>24</v>
      </c>
      <c r="F16110" t="s">
        <v>18856</v>
      </c>
      <c r="G16110">
        <v>0.281208745589</v>
      </c>
    </row>
    <row r="16111" spans="1:7" x14ac:dyDescent="0.2">
      <c r="A16111" t="str">
        <f t="shared" si="1352"/>
        <v>TIA1</v>
      </c>
      <c r="B16111" t="s">
        <v>161</v>
      </c>
      <c r="C16111">
        <v>70475797</v>
      </c>
      <c r="D16111" t="s">
        <v>8</v>
      </c>
      <c r="E16111">
        <v>23</v>
      </c>
      <c r="F16111" t="s">
        <v>18857</v>
      </c>
      <c r="G16111">
        <v>0.52758752383800001</v>
      </c>
    </row>
    <row r="16112" spans="1:7" x14ac:dyDescent="0.2">
      <c r="A16112" t="str">
        <f t="shared" ref="A16112:A16121" si="1353">"TICRR"</f>
        <v>TICRR</v>
      </c>
      <c r="B16112" t="s">
        <v>514</v>
      </c>
      <c r="C16112">
        <v>90118737</v>
      </c>
      <c r="D16112" t="s">
        <v>8</v>
      </c>
      <c r="E16112">
        <v>24</v>
      </c>
      <c r="F16112" t="s">
        <v>18858</v>
      </c>
      <c r="G16112">
        <v>0.86668653863599998</v>
      </c>
    </row>
    <row r="16113" spans="1:7" x14ac:dyDescent="0.2">
      <c r="A16113" t="str">
        <f t="shared" si="1353"/>
        <v>TICRR</v>
      </c>
      <c r="B16113" t="s">
        <v>514</v>
      </c>
      <c r="C16113">
        <v>90118866</v>
      </c>
      <c r="D16113" t="s">
        <v>3</v>
      </c>
      <c r="E16113">
        <v>24</v>
      </c>
      <c r="F16113" t="s">
        <v>18859</v>
      </c>
      <c r="G16113">
        <v>0.82479297195599999</v>
      </c>
    </row>
    <row r="16114" spans="1:7" x14ac:dyDescent="0.2">
      <c r="A16114" t="str">
        <f t="shared" si="1353"/>
        <v>TICRR</v>
      </c>
      <c r="B16114" t="s">
        <v>514</v>
      </c>
      <c r="C16114">
        <v>90118883</v>
      </c>
      <c r="D16114" t="s">
        <v>8</v>
      </c>
      <c r="E16114">
        <v>24</v>
      </c>
      <c r="F16114" t="s">
        <v>18860</v>
      </c>
      <c r="G16114">
        <v>1.1045945735399999E-2</v>
      </c>
    </row>
    <row r="16115" spans="1:7" x14ac:dyDescent="0.2">
      <c r="A16115" t="str">
        <f t="shared" si="1353"/>
        <v>TICRR</v>
      </c>
      <c r="B16115" t="s">
        <v>514</v>
      </c>
      <c r="C16115">
        <v>90118850</v>
      </c>
      <c r="D16115" t="s">
        <v>8</v>
      </c>
      <c r="E16115">
        <v>24</v>
      </c>
      <c r="F16115" t="s">
        <v>18861</v>
      </c>
      <c r="G16115">
        <v>5.7370349805700004E-3</v>
      </c>
    </row>
    <row r="16116" spans="1:7" x14ac:dyDescent="0.2">
      <c r="A16116" t="str">
        <f t="shared" si="1353"/>
        <v>TICRR</v>
      </c>
      <c r="B16116" t="s">
        <v>514</v>
      </c>
      <c r="C16116">
        <v>90118820</v>
      </c>
      <c r="D16116" t="s">
        <v>8</v>
      </c>
      <c r="E16116">
        <v>23</v>
      </c>
      <c r="F16116" t="s">
        <v>18862</v>
      </c>
      <c r="G16116">
        <v>0.91918695099500003</v>
      </c>
    </row>
    <row r="16117" spans="1:7" x14ac:dyDescent="0.2">
      <c r="A16117" t="str">
        <f t="shared" si="1353"/>
        <v>TICRR</v>
      </c>
      <c r="B16117" t="s">
        <v>514</v>
      </c>
      <c r="C16117">
        <v>90118780</v>
      </c>
      <c r="D16117" t="s">
        <v>8</v>
      </c>
      <c r="E16117">
        <v>23</v>
      </c>
      <c r="F16117" t="s">
        <v>18863</v>
      </c>
      <c r="G16117">
        <v>0.70799318230300001</v>
      </c>
    </row>
    <row r="16118" spans="1:7" x14ac:dyDescent="0.2">
      <c r="A16118" t="str">
        <f t="shared" si="1353"/>
        <v>TICRR</v>
      </c>
      <c r="B16118" t="s">
        <v>514</v>
      </c>
      <c r="C16118">
        <v>90118713</v>
      </c>
      <c r="D16118" t="s">
        <v>8</v>
      </c>
      <c r="E16118">
        <v>22</v>
      </c>
      <c r="F16118" t="s">
        <v>18864</v>
      </c>
      <c r="G16118">
        <v>0.82841591074700005</v>
      </c>
    </row>
    <row r="16119" spans="1:7" x14ac:dyDescent="0.2">
      <c r="A16119" t="str">
        <f t="shared" si="1353"/>
        <v>TICRR</v>
      </c>
      <c r="B16119" t="s">
        <v>514</v>
      </c>
      <c r="C16119">
        <v>90118911</v>
      </c>
      <c r="D16119" t="s">
        <v>3</v>
      </c>
      <c r="E16119">
        <v>24</v>
      </c>
      <c r="F16119" t="s">
        <v>18865</v>
      </c>
      <c r="G16119">
        <v>1.1614331274</v>
      </c>
    </row>
    <row r="16120" spans="1:7" x14ac:dyDescent="0.2">
      <c r="A16120" t="str">
        <f t="shared" si="1353"/>
        <v>TICRR</v>
      </c>
      <c r="B16120" t="s">
        <v>514</v>
      </c>
      <c r="C16120">
        <v>90118893</v>
      </c>
      <c r="D16120" t="s">
        <v>3</v>
      </c>
      <c r="E16120">
        <v>24</v>
      </c>
      <c r="F16120" t="s">
        <v>18866</v>
      </c>
      <c r="G16120">
        <v>0.91937992160899995</v>
      </c>
    </row>
    <row r="16121" spans="1:7" x14ac:dyDescent="0.2">
      <c r="A16121" t="str">
        <f t="shared" si="1353"/>
        <v>TICRR</v>
      </c>
      <c r="B16121" t="s">
        <v>514</v>
      </c>
      <c r="C16121">
        <v>90118684</v>
      </c>
      <c r="D16121" t="s">
        <v>3</v>
      </c>
      <c r="E16121">
        <v>23</v>
      </c>
      <c r="F16121" t="s">
        <v>18867</v>
      </c>
      <c r="G16121">
        <v>6.8860105342699998E-2</v>
      </c>
    </row>
    <row r="16122" spans="1:7" x14ac:dyDescent="0.2">
      <c r="A16122" t="str">
        <f t="shared" ref="A16122:A16131" si="1354">"TIGD1"</f>
        <v>TIGD1</v>
      </c>
      <c r="B16122" t="s">
        <v>161</v>
      </c>
      <c r="C16122">
        <v>233415092</v>
      </c>
      <c r="D16122" t="s">
        <v>3</v>
      </c>
      <c r="E16122">
        <v>24</v>
      </c>
      <c r="F16122" t="s">
        <v>18868</v>
      </c>
      <c r="G16122">
        <v>0.202215177439</v>
      </c>
    </row>
    <row r="16123" spans="1:7" x14ac:dyDescent="0.2">
      <c r="A16123" t="str">
        <f t="shared" si="1354"/>
        <v>TIGD1</v>
      </c>
      <c r="B16123" t="s">
        <v>161</v>
      </c>
      <c r="C16123">
        <v>233415112</v>
      </c>
      <c r="D16123" t="s">
        <v>3</v>
      </c>
      <c r="E16123">
        <v>23</v>
      </c>
      <c r="F16123" t="s">
        <v>18869</v>
      </c>
      <c r="G16123">
        <v>0.22933983209700001</v>
      </c>
    </row>
    <row r="16124" spans="1:7" x14ac:dyDescent="0.2">
      <c r="A16124" t="str">
        <f t="shared" si="1354"/>
        <v>TIGD1</v>
      </c>
      <c r="B16124" t="s">
        <v>161</v>
      </c>
      <c r="C16124">
        <v>233415117</v>
      </c>
      <c r="D16124" t="s">
        <v>3</v>
      </c>
      <c r="E16124">
        <v>21</v>
      </c>
      <c r="F16124" t="s">
        <v>18870</v>
      </c>
      <c r="G16124">
        <v>1.5193381798700001E-2</v>
      </c>
    </row>
    <row r="16125" spans="1:7" x14ac:dyDescent="0.2">
      <c r="A16125" t="str">
        <f t="shared" si="1354"/>
        <v>TIGD1</v>
      </c>
      <c r="B16125" t="s">
        <v>161</v>
      </c>
      <c r="C16125">
        <v>233415178</v>
      </c>
      <c r="D16125" t="s">
        <v>3</v>
      </c>
      <c r="E16125">
        <v>24</v>
      </c>
      <c r="F16125" t="s">
        <v>18871</v>
      </c>
      <c r="G16125">
        <v>0.442584870711</v>
      </c>
    </row>
    <row r="16126" spans="1:7" x14ac:dyDescent="0.2">
      <c r="A16126" t="str">
        <f t="shared" si="1354"/>
        <v>TIGD1</v>
      </c>
      <c r="B16126" t="s">
        <v>161</v>
      </c>
      <c r="C16126">
        <v>233415192</v>
      </c>
      <c r="D16126" t="s">
        <v>8</v>
      </c>
      <c r="E16126">
        <v>24</v>
      </c>
      <c r="F16126" t="s">
        <v>18872</v>
      </c>
      <c r="G16126">
        <v>0.95436346530399996</v>
      </c>
    </row>
    <row r="16127" spans="1:7" x14ac:dyDescent="0.2">
      <c r="A16127" t="str">
        <f t="shared" si="1354"/>
        <v>TIGD1</v>
      </c>
      <c r="B16127" t="s">
        <v>161</v>
      </c>
      <c r="C16127">
        <v>233415237</v>
      </c>
      <c r="D16127" t="s">
        <v>3</v>
      </c>
      <c r="E16127">
        <v>24</v>
      </c>
      <c r="F16127" t="s">
        <v>18873</v>
      </c>
      <c r="G16127">
        <v>0.35762341595899999</v>
      </c>
    </row>
    <row r="16128" spans="1:7" x14ac:dyDescent="0.2">
      <c r="A16128" t="str">
        <f t="shared" si="1354"/>
        <v>TIGD1</v>
      </c>
      <c r="B16128" t="s">
        <v>161</v>
      </c>
      <c r="C16128">
        <v>233415131</v>
      </c>
      <c r="D16128" t="s">
        <v>8</v>
      </c>
      <c r="E16128">
        <v>24</v>
      </c>
      <c r="F16128" t="s">
        <v>18874</v>
      </c>
      <c r="G16128">
        <v>0.68754270526799999</v>
      </c>
    </row>
    <row r="16129" spans="1:7" x14ac:dyDescent="0.2">
      <c r="A16129" t="str">
        <f t="shared" si="1354"/>
        <v>TIGD1</v>
      </c>
      <c r="B16129" t="s">
        <v>161</v>
      </c>
      <c r="C16129">
        <v>233415159</v>
      </c>
      <c r="D16129" t="s">
        <v>8</v>
      </c>
      <c r="E16129">
        <v>24</v>
      </c>
      <c r="F16129" t="s">
        <v>18875</v>
      </c>
      <c r="G16129">
        <v>9.6605311767099994E-2</v>
      </c>
    </row>
    <row r="16130" spans="1:7" x14ac:dyDescent="0.2">
      <c r="A16130" t="str">
        <f t="shared" si="1354"/>
        <v>TIGD1</v>
      </c>
      <c r="B16130" t="s">
        <v>161</v>
      </c>
      <c r="C16130">
        <v>233415185</v>
      </c>
      <c r="D16130" t="s">
        <v>8</v>
      </c>
      <c r="E16130">
        <v>24</v>
      </c>
      <c r="F16130" t="s">
        <v>18876</v>
      </c>
      <c r="G16130">
        <v>1.3365454098</v>
      </c>
    </row>
    <row r="16131" spans="1:7" x14ac:dyDescent="0.2">
      <c r="A16131" t="str">
        <f t="shared" si="1354"/>
        <v>TIGD1</v>
      </c>
      <c r="B16131" t="s">
        <v>161</v>
      </c>
      <c r="C16131">
        <v>233415211</v>
      </c>
      <c r="D16131" t="s">
        <v>8</v>
      </c>
      <c r="E16131">
        <v>23</v>
      </c>
      <c r="F16131" t="s">
        <v>18877</v>
      </c>
      <c r="G16131">
        <v>0.70909112489600001</v>
      </c>
    </row>
    <row r="16132" spans="1:7" x14ac:dyDescent="0.2">
      <c r="A16132" t="str">
        <f t="shared" ref="A16132:A16148" si="1355">"TIMELESS"</f>
        <v>TIMELESS</v>
      </c>
      <c r="B16132" t="s">
        <v>140</v>
      </c>
      <c r="C16132">
        <v>56843212</v>
      </c>
      <c r="D16132" t="s">
        <v>8</v>
      </c>
      <c r="E16132">
        <v>23</v>
      </c>
      <c r="F16132" t="s">
        <v>18878</v>
      </c>
      <c r="G16132">
        <v>0.400356975876</v>
      </c>
    </row>
    <row r="16133" spans="1:7" x14ac:dyDescent="0.2">
      <c r="A16133" t="str">
        <f t="shared" si="1355"/>
        <v>TIMELESS</v>
      </c>
      <c r="B16133" t="s">
        <v>140</v>
      </c>
      <c r="C16133">
        <v>56843147</v>
      </c>
      <c r="D16133" t="s">
        <v>8</v>
      </c>
      <c r="E16133">
        <v>24</v>
      </c>
      <c r="F16133" t="s">
        <v>18879</v>
      </c>
      <c r="G16133">
        <v>0.38688771413099998</v>
      </c>
    </row>
    <row r="16134" spans="1:7" x14ac:dyDescent="0.2">
      <c r="A16134" t="str">
        <f t="shared" si="1355"/>
        <v>TIMELESS</v>
      </c>
      <c r="B16134" t="s">
        <v>140</v>
      </c>
      <c r="C16134">
        <v>56842929</v>
      </c>
      <c r="D16134" t="s">
        <v>8</v>
      </c>
      <c r="E16134">
        <v>23</v>
      </c>
      <c r="F16134" t="s">
        <v>18880</v>
      </c>
      <c r="G16134">
        <v>0.974528940126</v>
      </c>
    </row>
    <row r="16135" spans="1:7" x14ac:dyDescent="0.2">
      <c r="A16135" t="str">
        <f t="shared" si="1355"/>
        <v>TIMELESS</v>
      </c>
      <c r="B16135" t="s">
        <v>140</v>
      </c>
      <c r="C16135">
        <v>56843181</v>
      </c>
      <c r="D16135" t="s">
        <v>3</v>
      </c>
      <c r="E16135">
        <v>24</v>
      </c>
      <c r="F16135" t="s">
        <v>18881</v>
      </c>
      <c r="G16135">
        <v>0.61595341263799996</v>
      </c>
    </row>
    <row r="16136" spans="1:7" x14ac:dyDescent="0.2">
      <c r="A16136" t="str">
        <f t="shared" si="1355"/>
        <v>TIMELESS</v>
      </c>
      <c r="B16136" t="s">
        <v>140</v>
      </c>
      <c r="C16136">
        <v>56843031</v>
      </c>
      <c r="D16136" t="s">
        <v>3</v>
      </c>
      <c r="E16136">
        <v>24</v>
      </c>
      <c r="F16136" t="s">
        <v>18882</v>
      </c>
      <c r="G16136">
        <v>-3.7757058469499997E-2</v>
      </c>
    </row>
    <row r="16137" spans="1:7" x14ac:dyDescent="0.2">
      <c r="A16137" t="str">
        <f t="shared" si="1355"/>
        <v>TIMELESS</v>
      </c>
      <c r="B16137" t="s">
        <v>140</v>
      </c>
      <c r="C16137">
        <v>56842893</v>
      </c>
      <c r="D16137" t="s">
        <v>3</v>
      </c>
      <c r="E16137">
        <v>23</v>
      </c>
      <c r="F16137" t="s">
        <v>18883</v>
      </c>
      <c r="G16137">
        <v>0.67081236078200002</v>
      </c>
    </row>
    <row r="16138" spans="1:7" x14ac:dyDescent="0.2">
      <c r="A16138" t="str">
        <f t="shared" si="1355"/>
        <v>TIMELESS</v>
      </c>
      <c r="B16138" t="s">
        <v>140</v>
      </c>
      <c r="C16138">
        <v>56842887</v>
      </c>
      <c r="D16138" t="s">
        <v>3</v>
      </c>
      <c r="E16138">
        <v>24</v>
      </c>
      <c r="F16138" t="s">
        <v>18884</v>
      </c>
      <c r="G16138">
        <v>6.4119987737700002E-2</v>
      </c>
    </row>
    <row r="16139" spans="1:7" x14ac:dyDescent="0.2">
      <c r="A16139" t="str">
        <f t="shared" si="1355"/>
        <v>TIMELESS</v>
      </c>
      <c r="B16139" t="s">
        <v>140</v>
      </c>
      <c r="C16139">
        <v>56843170</v>
      </c>
      <c r="D16139" t="s">
        <v>8</v>
      </c>
      <c r="E16139">
        <v>24</v>
      </c>
      <c r="F16139" t="s">
        <v>18885</v>
      </c>
      <c r="G16139">
        <v>1.78528632413E-3</v>
      </c>
    </row>
    <row r="16140" spans="1:7" x14ac:dyDescent="0.2">
      <c r="A16140" t="str">
        <f t="shared" si="1355"/>
        <v>TIMELESS</v>
      </c>
      <c r="B16140" t="s">
        <v>140</v>
      </c>
      <c r="C16140">
        <v>56842997</v>
      </c>
      <c r="D16140" t="s">
        <v>8</v>
      </c>
      <c r="E16140">
        <v>24</v>
      </c>
      <c r="F16140" t="s">
        <v>18886</v>
      </c>
      <c r="G16140">
        <v>0.101218365044</v>
      </c>
    </row>
    <row r="16141" spans="1:7" x14ac:dyDescent="0.2">
      <c r="A16141" t="str">
        <f t="shared" si="1355"/>
        <v>TIMELESS</v>
      </c>
      <c r="B16141" t="s">
        <v>140</v>
      </c>
      <c r="C16141">
        <v>56842929</v>
      </c>
      <c r="D16141" t="s">
        <v>8</v>
      </c>
      <c r="E16141">
        <v>24</v>
      </c>
      <c r="F16141" t="s">
        <v>18887</v>
      </c>
      <c r="G16141">
        <v>1.0095945632700001</v>
      </c>
    </row>
    <row r="16142" spans="1:7" x14ac:dyDescent="0.2">
      <c r="A16142" t="str">
        <f t="shared" si="1355"/>
        <v>TIMELESS</v>
      </c>
      <c r="B16142" t="s">
        <v>140</v>
      </c>
      <c r="C16142">
        <v>56842914</v>
      </c>
      <c r="D16142" t="s">
        <v>8</v>
      </c>
      <c r="E16142">
        <v>24</v>
      </c>
      <c r="F16142" t="s">
        <v>18888</v>
      </c>
      <c r="G16142">
        <v>1.01587649661</v>
      </c>
    </row>
    <row r="16143" spans="1:7" x14ac:dyDescent="0.2">
      <c r="A16143" t="str">
        <f t="shared" si="1355"/>
        <v>TIMELESS</v>
      </c>
      <c r="B16143" t="s">
        <v>140</v>
      </c>
      <c r="C16143">
        <v>56843191</v>
      </c>
      <c r="D16143" t="s">
        <v>3</v>
      </c>
      <c r="E16143">
        <v>24</v>
      </c>
      <c r="F16143" t="s">
        <v>18889</v>
      </c>
      <c r="G16143">
        <v>0.100953270003</v>
      </c>
    </row>
    <row r="16144" spans="1:7" x14ac:dyDescent="0.2">
      <c r="A16144" t="str">
        <f t="shared" si="1355"/>
        <v>TIMELESS</v>
      </c>
      <c r="B16144" t="s">
        <v>140</v>
      </c>
      <c r="C16144">
        <v>56843186</v>
      </c>
      <c r="D16144" t="s">
        <v>3</v>
      </c>
      <c r="E16144">
        <v>24</v>
      </c>
      <c r="F16144" t="s">
        <v>18890</v>
      </c>
      <c r="G16144">
        <v>5.1778095125E-2</v>
      </c>
    </row>
    <row r="16145" spans="1:7" x14ac:dyDescent="0.2">
      <c r="A16145" t="str">
        <f t="shared" si="1355"/>
        <v>TIMELESS</v>
      </c>
      <c r="B16145" t="s">
        <v>140</v>
      </c>
      <c r="C16145">
        <v>56843108</v>
      </c>
      <c r="D16145" t="s">
        <v>3</v>
      </c>
      <c r="E16145">
        <v>24</v>
      </c>
      <c r="F16145" t="s">
        <v>18891</v>
      </c>
      <c r="G16145">
        <v>0.66294613836600003</v>
      </c>
    </row>
    <row r="16146" spans="1:7" x14ac:dyDescent="0.2">
      <c r="A16146" t="str">
        <f t="shared" si="1355"/>
        <v>TIMELESS</v>
      </c>
      <c r="B16146" t="s">
        <v>140</v>
      </c>
      <c r="C16146">
        <v>56843030</v>
      </c>
      <c r="D16146" t="s">
        <v>3</v>
      </c>
      <c r="E16146">
        <v>22</v>
      </c>
      <c r="F16146" t="s">
        <v>18892</v>
      </c>
      <c r="G16146">
        <v>0.76260313103499999</v>
      </c>
    </row>
    <row r="16147" spans="1:7" x14ac:dyDescent="0.2">
      <c r="A16147" t="str">
        <f t="shared" si="1355"/>
        <v>TIMELESS</v>
      </c>
      <c r="B16147" t="s">
        <v>140</v>
      </c>
      <c r="C16147">
        <v>56843020</v>
      </c>
      <c r="D16147" t="s">
        <v>3</v>
      </c>
      <c r="E16147">
        <v>23</v>
      </c>
      <c r="F16147" t="s">
        <v>18893</v>
      </c>
      <c r="G16147">
        <v>0.40355162796100003</v>
      </c>
    </row>
    <row r="16148" spans="1:7" x14ac:dyDescent="0.2">
      <c r="A16148" t="str">
        <f t="shared" si="1355"/>
        <v>TIMELESS</v>
      </c>
      <c r="B16148" t="s">
        <v>140</v>
      </c>
      <c r="C16148">
        <v>56843146</v>
      </c>
      <c r="D16148" t="s">
        <v>8</v>
      </c>
      <c r="E16148">
        <v>24</v>
      </c>
      <c r="F16148" t="s">
        <v>18894</v>
      </c>
      <c r="G16148">
        <v>0.35621931994599998</v>
      </c>
    </row>
    <row r="16149" spans="1:7" x14ac:dyDescent="0.2">
      <c r="A16149" t="str">
        <f t="shared" ref="A16149:A16158" si="1356">"TIMM17A"</f>
        <v>TIMM17A</v>
      </c>
      <c r="B16149" t="s">
        <v>35</v>
      </c>
      <c r="C16149">
        <v>201924808</v>
      </c>
      <c r="D16149" t="s">
        <v>8</v>
      </c>
      <c r="E16149">
        <v>24</v>
      </c>
      <c r="F16149" t="s">
        <v>18895</v>
      </c>
      <c r="G16149">
        <v>0.26113930823600001</v>
      </c>
    </row>
    <row r="16150" spans="1:7" x14ac:dyDescent="0.2">
      <c r="A16150" t="str">
        <f t="shared" si="1356"/>
        <v>TIMM17A</v>
      </c>
      <c r="B16150" t="s">
        <v>35</v>
      </c>
      <c r="C16150">
        <v>201924660</v>
      </c>
      <c r="D16150" t="s">
        <v>8</v>
      </c>
      <c r="E16150">
        <v>24</v>
      </c>
      <c r="F16150" t="s">
        <v>18896</v>
      </c>
      <c r="G16150">
        <v>1.1984827598300001</v>
      </c>
    </row>
    <row r="16151" spans="1:7" x14ac:dyDescent="0.2">
      <c r="A16151" t="str">
        <f t="shared" si="1356"/>
        <v>TIMM17A</v>
      </c>
      <c r="B16151" t="s">
        <v>35</v>
      </c>
      <c r="C16151">
        <v>201924646</v>
      </c>
      <c r="D16151" t="s">
        <v>8</v>
      </c>
      <c r="E16151">
        <v>24</v>
      </c>
      <c r="F16151" t="s">
        <v>18897</v>
      </c>
      <c r="G16151">
        <v>0.85149305423499999</v>
      </c>
    </row>
    <row r="16152" spans="1:7" x14ac:dyDescent="0.2">
      <c r="A16152" t="str">
        <f t="shared" si="1356"/>
        <v>TIMM17A</v>
      </c>
      <c r="B16152" t="s">
        <v>35</v>
      </c>
      <c r="C16152">
        <v>201924615</v>
      </c>
      <c r="D16152" t="s">
        <v>3</v>
      </c>
      <c r="E16152">
        <v>24</v>
      </c>
      <c r="F16152" t="s">
        <v>18898</v>
      </c>
      <c r="G16152">
        <v>-6.3741384443599999E-3</v>
      </c>
    </row>
    <row r="16153" spans="1:7" x14ac:dyDescent="0.2">
      <c r="A16153" t="str">
        <f t="shared" si="1356"/>
        <v>TIMM17A</v>
      </c>
      <c r="B16153" t="s">
        <v>35</v>
      </c>
      <c r="C16153">
        <v>201924827</v>
      </c>
      <c r="D16153" t="s">
        <v>3</v>
      </c>
      <c r="E16153">
        <v>24</v>
      </c>
      <c r="F16153" t="s">
        <v>18899</v>
      </c>
      <c r="G16153">
        <v>0.95002418593399995</v>
      </c>
    </row>
    <row r="16154" spans="1:7" x14ac:dyDescent="0.2">
      <c r="A16154" t="str">
        <f t="shared" si="1356"/>
        <v>TIMM17A</v>
      </c>
      <c r="B16154" t="s">
        <v>35</v>
      </c>
      <c r="C16154">
        <v>201924753</v>
      </c>
      <c r="D16154" t="s">
        <v>3</v>
      </c>
      <c r="E16154">
        <v>24</v>
      </c>
      <c r="F16154" t="s">
        <v>18900</v>
      </c>
      <c r="G16154">
        <v>0.121485700561</v>
      </c>
    </row>
    <row r="16155" spans="1:7" x14ac:dyDescent="0.2">
      <c r="A16155" t="str">
        <f t="shared" si="1356"/>
        <v>TIMM17A</v>
      </c>
      <c r="B16155" t="s">
        <v>35</v>
      </c>
      <c r="C16155">
        <v>201924834</v>
      </c>
      <c r="D16155" t="s">
        <v>8</v>
      </c>
      <c r="E16155">
        <v>22</v>
      </c>
      <c r="F16155" t="s">
        <v>18901</v>
      </c>
      <c r="G16155">
        <v>-3.1974450124500002E-2</v>
      </c>
    </row>
    <row r="16156" spans="1:7" x14ac:dyDescent="0.2">
      <c r="A16156" t="str">
        <f t="shared" si="1356"/>
        <v>TIMM17A</v>
      </c>
      <c r="B16156" t="s">
        <v>35</v>
      </c>
      <c r="C16156">
        <v>201924574</v>
      </c>
      <c r="D16156" t="s">
        <v>3</v>
      </c>
      <c r="E16156">
        <v>23</v>
      </c>
      <c r="F16156" t="s">
        <v>18902</v>
      </c>
      <c r="G16156">
        <v>8.6789352617700002E-2</v>
      </c>
    </row>
    <row r="16157" spans="1:7" x14ac:dyDescent="0.2">
      <c r="A16157" t="str">
        <f t="shared" si="1356"/>
        <v>TIMM17A</v>
      </c>
      <c r="B16157" t="s">
        <v>35</v>
      </c>
      <c r="C16157">
        <v>201924860</v>
      </c>
      <c r="D16157" t="s">
        <v>3</v>
      </c>
      <c r="E16157">
        <v>23</v>
      </c>
      <c r="F16157" t="s">
        <v>18903</v>
      </c>
      <c r="G16157">
        <v>4.1401208163399997E-3</v>
      </c>
    </row>
    <row r="16158" spans="1:7" x14ac:dyDescent="0.2">
      <c r="A16158" t="str">
        <f t="shared" si="1356"/>
        <v>TIMM17A</v>
      </c>
      <c r="B16158" t="s">
        <v>35</v>
      </c>
      <c r="C16158">
        <v>201924816</v>
      </c>
      <c r="D16158" t="s">
        <v>8</v>
      </c>
      <c r="E16158">
        <v>24</v>
      </c>
      <c r="F16158" t="s">
        <v>18904</v>
      </c>
      <c r="G16158">
        <v>0.40497633903500002</v>
      </c>
    </row>
    <row r="16159" spans="1:7" x14ac:dyDescent="0.2">
      <c r="A16159" t="str">
        <f t="shared" ref="A16159:A16168" si="1357">"TIMM22"</f>
        <v>TIMM22</v>
      </c>
      <c r="B16159" t="s">
        <v>484</v>
      </c>
      <c r="C16159">
        <v>900344</v>
      </c>
      <c r="D16159" t="s">
        <v>8</v>
      </c>
      <c r="E16159">
        <v>23</v>
      </c>
      <c r="F16159" t="s">
        <v>18905</v>
      </c>
      <c r="G16159">
        <v>1.9359876983800001E-2</v>
      </c>
    </row>
    <row r="16160" spans="1:7" x14ac:dyDescent="0.2">
      <c r="A16160" t="str">
        <f t="shared" si="1357"/>
        <v>TIMM22</v>
      </c>
      <c r="B16160" t="s">
        <v>484</v>
      </c>
      <c r="C16160">
        <v>900437</v>
      </c>
      <c r="D16160" t="s">
        <v>3</v>
      </c>
      <c r="E16160">
        <v>24</v>
      </c>
      <c r="F16160" t="s">
        <v>18906</v>
      </c>
      <c r="G16160">
        <v>6.7772631315399998E-2</v>
      </c>
    </row>
    <row r="16161" spans="1:7" x14ac:dyDescent="0.2">
      <c r="A16161" t="str">
        <f t="shared" si="1357"/>
        <v>TIMM22</v>
      </c>
      <c r="B16161" t="s">
        <v>484</v>
      </c>
      <c r="C16161">
        <v>900391</v>
      </c>
      <c r="D16161" t="s">
        <v>8</v>
      </c>
      <c r="E16161">
        <v>24</v>
      </c>
      <c r="F16161" t="s">
        <v>18907</v>
      </c>
      <c r="G16161">
        <v>0.22096381667699999</v>
      </c>
    </row>
    <row r="16162" spans="1:7" x14ac:dyDescent="0.2">
      <c r="A16162" t="str">
        <f t="shared" si="1357"/>
        <v>TIMM22</v>
      </c>
      <c r="B16162" t="s">
        <v>484</v>
      </c>
      <c r="C16162">
        <v>900407</v>
      </c>
      <c r="D16162" t="s">
        <v>8</v>
      </c>
      <c r="E16162">
        <v>24</v>
      </c>
      <c r="F16162" t="s">
        <v>18908</v>
      </c>
      <c r="G16162">
        <v>1.01055888482</v>
      </c>
    </row>
    <row r="16163" spans="1:7" x14ac:dyDescent="0.2">
      <c r="A16163" t="str">
        <f t="shared" si="1357"/>
        <v>TIMM22</v>
      </c>
      <c r="B16163" t="s">
        <v>484</v>
      </c>
      <c r="C16163">
        <v>900430</v>
      </c>
      <c r="D16163" t="s">
        <v>8</v>
      </c>
      <c r="E16163">
        <v>22</v>
      </c>
      <c r="F16163" t="s">
        <v>18909</v>
      </c>
      <c r="G16163">
        <v>1.3226400469499999</v>
      </c>
    </row>
    <row r="16164" spans="1:7" x14ac:dyDescent="0.2">
      <c r="A16164" t="str">
        <f t="shared" si="1357"/>
        <v>TIMM22</v>
      </c>
      <c r="B16164" t="s">
        <v>484</v>
      </c>
      <c r="C16164">
        <v>900620</v>
      </c>
      <c r="D16164" t="s">
        <v>8</v>
      </c>
      <c r="E16164">
        <v>24</v>
      </c>
      <c r="F16164" t="s">
        <v>18910</v>
      </c>
      <c r="G16164">
        <v>6.0426204573500002E-3</v>
      </c>
    </row>
    <row r="16165" spans="1:7" x14ac:dyDescent="0.2">
      <c r="A16165" t="str">
        <f t="shared" si="1357"/>
        <v>TIMM22</v>
      </c>
      <c r="B16165" t="s">
        <v>484</v>
      </c>
      <c r="C16165">
        <v>900636</v>
      </c>
      <c r="D16165" t="s">
        <v>8</v>
      </c>
      <c r="E16165">
        <v>24</v>
      </c>
      <c r="F16165" t="s">
        <v>18911</v>
      </c>
      <c r="G16165">
        <v>8.6154460579299999E-2</v>
      </c>
    </row>
    <row r="16166" spans="1:7" x14ac:dyDescent="0.2">
      <c r="A16166" t="str">
        <f t="shared" si="1357"/>
        <v>TIMM22</v>
      </c>
      <c r="B16166" t="s">
        <v>484</v>
      </c>
      <c r="C16166">
        <v>900645</v>
      </c>
      <c r="D16166" t="s">
        <v>8</v>
      </c>
      <c r="E16166">
        <v>24</v>
      </c>
      <c r="F16166" t="s">
        <v>18912</v>
      </c>
      <c r="G16166">
        <v>8.4215386270699993E-2</v>
      </c>
    </row>
    <row r="16167" spans="1:7" x14ac:dyDescent="0.2">
      <c r="A16167" t="str">
        <f t="shared" si="1357"/>
        <v>TIMM22</v>
      </c>
      <c r="B16167" t="s">
        <v>484</v>
      </c>
      <c r="C16167">
        <v>900398</v>
      </c>
      <c r="D16167" t="s">
        <v>3</v>
      </c>
      <c r="E16167">
        <v>22</v>
      </c>
      <c r="F16167" t="s">
        <v>18913</v>
      </c>
      <c r="G16167">
        <v>0.17101271837400001</v>
      </c>
    </row>
    <row r="16168" spans="1:7" x14ac:dyDescent="0.2">
      <c r="A16168" t="str">
        <f t="shared" si="1357"/>
        <v>TIMM22</v>
      </c>
      <c r="B16168" t="s">
        <v>484</v>
      </c>
      <c r="C16168">
        <v>900416</v>
      </c>
      <c r="D16168" t="s">
        <v>3</v>
      </c>
      <c r="E16168">
        <v>23</v>
      </c>
      <c r="F16168" t="s">
        <v>18914</v>
      </c>
      <c r="G16168">
        <v>0.66680106823200003</v>
      </c>
    </row>
    <row r="16169" spans="1:7" x14ac:dyDescent="0.2">
      <c r="A16169" t="str">
        <f t="shared" ref="A16169:A16177" si="1358">"TIMM23"</f>
        <v>TIMM23</v>
      </c>
      <c r="B16169" t="s">
        <v>372</v>
      </c>
      <c r="C16169">
        <v>51623126</v>
      </c>
      <c r="D16169" t="s">
        <v>3</v>
      </c>
      <c r="E16169">
        <v>22</v>
      </c>
      <c r="F16169" t="s">
        <v>18915</v>
      </c>
      <c r="G16169">
        <v>0.50001325256200002</v>
      </c>
    </row>
    <row r="16170" spans="1:7" x14ac:dyDescent="0.2">
      <c r="A16170" t="str">
        <f t="shared" si="1358"/>
        <v>TIMM23</v>
      </c>
      <c r="B16170" t="s">
        <v>372</v>
      </c>
      <c r="C16170">
        <v>51623198</v>
      </c>
      <c r="D16170" t="s">
        <v>3</v>
      </c>
      <c r="E16170">
        <v>24</v>
      </c>
      <c r="F16170" t="s">
        <v>18916</v>
      </c>
      <c r="G16170">
        <v>0.105697618041</v>
      </c>
    </row>
    <row r="16171" spans="1:7" x14ac:dyDescent="0.2">
      <c r="A16171" t="str">
        <f t="shared" si="1358"/>
        <v>TIMM23</v>
      </c>
      <c r="B16171" t="s">
        <v>372</v>
      </c>
      <c r="C16171">
        <v>51623295</v>
      </c>
      <c r="D16171" t="s">
        <v>8</v>
      </c>
      <c r="E16171">
        <v>24</v>
      </c>
      <c r="F16171" t="s">
        <v>18917</v>
      </c>
      <c r="G16171">
        <v>0.67117981284700001</v>
      </c>
    </row>
    <row r="16172" spans="1:7" x14ac:dyDescent="0.2">
      <c r="A16172" t="str">
        <f t="shared" si="1358"/>
        <v>TIMM23</v>
      </c>
      <c r="B16172" t="s">
        <v>372</v>
      </c>
      <c r="C16172">
        <v>51623301</v>
      </c>
      <c r="D16172" t="s">
        <v>3</v>
      </c>
      <c r="E16172">
        <v>23</v>
      </c>
      <c r="F16172" t="s">
        <v>18918</v>
      </c>
      <c r="G16172">
        <v>0.86029762058699999</v>
      </c>
    </row>
    <row r="16173" spans="1:7" x14ac:dyDescent="0.2">
      <c r="A16173" t="str">
        <f t="shared" si="1358"/>
        <v>TIMM23</v>
      </c>
      <c r="B16173" t="s">
        <v>372</v>
      </c>
      <c r="C16173">
        <v>51623310</v>
      </c>
      <c r="D16173" t="s">
        <v>3</v>
      </c>
      <c r="E16173">
        <v>24</v>
      </c>
      <c r="F16173" t="s">
        <v>18919</v>
      </c>
      <c r="G16173">
        <v>1.1038770036600001</v>
      </c>
    </row>
    <row r="16174" spans="1:7" x14ac:dyDescent="0.2">
      <c r="A16174" t="str">
        <f t="shared" si="1358"/>
        <v>TIMM23</v>
      </c>
      <c r="B16174" t="s">
        <v>372</v>
      </c>
      <c r="C16174">
        <v>51623337</v>
      </c>
      <c r="D16174" t="s">
        <v>3</v>
      </c>
      <c r="E16174">
        <v>23</v>
      </c>
      <c r="F16174" t="s">
        <v>18920</v>
      </c>
      <c r="G16174">
        <v>-2.8442246884099999E-2</v>
      </c>
    </row>
    <row r="16175" spans="1:7" x14ac:dyDescent="0.2">
      <c r="A16175" t="str">
        <f t="shared" si="1358"/>
        <v>TIMM23</v>
      </c>
      <c r="B16175" t="s">
        <v>372</v>
      </c>
      <c r="C16175">
        <v>51623096</v>
      </c>
      <c r="D16175" t="s">
        <v>3</v>
      </c>
      <c r="E16175">
        <v>22</v>
      </c>
      <c r="F16175" t="s">
        <v>18921</v>
      </c>
      <c r="G16175">
        <v>0.88402610791299996</v>
      </c>
    </row>
    <row r="16176" spans="1:7" x14ac:dyDescent="0.2">
      <c r="A16176" t="str">
        <f t="shared" si="1358"/>
        <v>TIMM23</v>
      </c>
      <c r="B16176" t="s">
        <v>372</v>
      </c>
      <c r="C16176">
        <v>51623281</v>
      </c>
      <c r="D16176" t="s">
        <v>3</v>
      </c>
      <c r="E16176">
        <v>23</v>
      </c>
      <c r="F16176" t="s">
        <v>18922</v>
      </c>
      <c r="G16176">
        <v>1.0120968884299999</v>
      </c>
    </row>
    <row r="16177" spans="1:7" x14ac:dyDescent="0.2">
      <c r="A16177" t="str">
        <f t="shared" si="1358"/>
        <v>TIMM23</v>
      </c>
      <c r="B16177" t="s">
        <v>372</v>
      </c>
      <c r="C16177">
        <v>51623235</v>
      </c>
      <c r="D16177" t="s">
        <v>8</v>
      </c>
      <c r="E16177">
        <v>22</v>
      </c>
      <c r="F16177" t="s">
        <v>18923</v>
      </c>
      <c r="G16177">
        <v>0.67283177140200001</v>
      </c>
    </row>
    <row r="16178" spans="1:7" x14ac:dyDescent="0.2">
      <c r="A16178" t="str">
        <f t="shared" ref="A16178:A16187" si="1359">"TIMM23B"</f>
        <v>TIMM23B</v>
      </c>
      <c r="B16178" t="s">
        <v>372</v>
      </c>
      <c r="C16178">
        <v>51371352</v>
      </c>
      <c r="D16178" t="s">
        <v>3</v>
      </c>
      <c r="E16178">
        <v>24</v>
      </c>
      <c r="F16178" t="s">
        <v>18924</v>
      </c>
      <c r="G16178">
        <v>4.0568163634699998E-2</v>
      </c>
    </row>
    <row r="16179" spans="1:7" x14ac:dyDescent="0.2">
      <c r="A16179" t="str">
        <f t="shared" si="1359"/>
        <v>TIMM23B</v>
      </c>
      <c r="B16179" t="s">
        <v>372</v>
      </c>
      <c r="C16179">
        <v>51371642</v>
      </c>
      <c r="D16179" t="s">
        <v>3</v>
      </c>
      <c r="E16179">
        <v>22</v>
      </c>
      <c r="F16179" t="s">
        <v>18925</v>
      </c>
      <c r="G16179">
        <v>0.58950811768300004</v>
      </c>
    </row>
    <row r="16180" spans="1:7" x14ac:dyDescent="0.2">
      <c r="A16180" t="str">
        <f t="shared" si="1359"/>
        <v>TIMM23B</v>
      </c>
      <c r="B16180" t="s">
        <v>372</v>
      </c>
      <c r="C16180">
        <v>51371364</v>
      </c>
      <c r="D16180" t="s">
        <v>8</v>
      </c>
      <c r="E16180">
        <v>24</v>
      </c>
      <c r="F16180" t="s">
        <v>18926</v>
      </c>
      <c r="G16180">
        <v>2.8696650741200001E-2</v>
      </c>
    </row>
    <row r="16181" spans="1:7" x14ac:dyDescent="0.2">
      <c r="A16181" t="str">
        <f t="shared" si="1359"/>
        <v>TIMM23B</v>
      </c>
      <c r="B16181" t="s">
        <v>372</v>
      </c>
      <c r="C16181">
        <v>51371402</v>
      </c>
      <c r="D16181" t="s">
        <v>8</v>
      </c>
      <c r="E16181">
        <v>22</v>
      </c>
      <c r="F16181" t="s">
        <v>18927</v>
      </c>
      <c r="G16181">
        <v>7.4095222358299996E-3</v>
      </c>
    </row>
    <row r="16182" spans="1:7" x14ac:dyDescent="0.2">
      <c r="A16182" t="str">
        <f t="shared" si="1359"/>
        <v>TIMM23B</v>
      </c>
      <c r="B16182" t="s">
        <v>372</v>
      </c>
      <c r="C16182">
        <v>51371451</v>
      </c>
      <c r="D16182" t="s">
        <v>8</v>
      </c>
      <c r="E16182">
        <v>24</v>
      </c>
      <c r="F16182" t="s">
        <v>18928</v>
      </c>
      <c r="G16182">
        <v>0.92110721188300004</v>
      </c>
    </row>
    <row r="16183" spans="1:7" x14ac:dyDescent="0.2">
      <c r="A16183" t="str">
        <f t="shared" si="1359"/>
        <v>TIMM23B</v>
      </c>
      <c r="B16183" t="s">
        <v>372</v>
      </c>
      <c r="C16183">
        <v>51371472</v>
      </c>
      <c r="D16183" t="s">
        <v>8</v>
      </c>
      <c r="E16183">
        <v>23</v>
      </c>
      <c r="F16183" t="s">
        <v>18922</v>
      </c>
      <c r="G16183">
        <v>1.1401877333699999</v>
      </c>
    </row>
    <row r="16184" spans="1:7" x14ac:dyDescent="0.2">
      <c r="A16184" t="str">
        <f t="shared" si="1359"/>
        <v>TIMM23B</v>
      </c>
      <c r="B16184" t="s">
        <v>372</v>
      </c>
      <c r="C16184">
        <v>51371547</v>
      </c>
      <c r="D16184" t="s">
        <v>8</v>
      </c>
      <c r="E16184">
        <v>24</v>
      </c>
      <c r="F16184" t="s">
        <v>18929</v>
      </c>
      <c r="G16184">
        <v>0.21415498032499999</v>
      </c>
    </row>
    <row r="16185" spans="1:7" x14ac:dyDescent="0.2">
      <c r="A16185" t="str">
        <f t="shared" si="1359"/>
        <v>TIMM23B</v>
      </c>
      <c r="B16185" t="s">
        <v>372</v>
      </c>
      <c r="C16185">
        <v>51371555</v>
      </c>
      <c r="D16185" t="s">
        <v>8</v>
      </c>
      <c r="E16185">
        <v>24</v>
      </c>
      <c r="F16185" t="s">
        <v>18916</v>
      </c>
      <c r="G16185">
        <v>0.11907469424600001</v>
      </c>
    </row>
    <row r="16186" spans="1:7" x14ac:dyDescent="0.2">
      <c r="A16186" t="str">
        <f t="shared" si="1359"/>
        <v>TIMM23B</v>
      </c>
      <c r="B16186" t="s">
        <v>372</v>
      </c>
      <c r="C16186">
        <v>51371384</v>
      </c>
      <c r="D16186" t="s">
        <v>8</v>
      </c>
      <c r="E16186">
        <v>24</v>
      </c>
      <c r="F16186" t="s">
        <v>18930</v>
      </c>
      <c r="G16186">
        <v>8.3244255009100009E-3</v>
      </c>
    </row>
    <row r="16187" spans="1:7" x14ac:dyDescent="0.2">
      <c r="A16187" t="str">
        <f t="shared" si="1359"/>
        <v>TIMM23B</v>
      </c>
      <c r="B16187" t="s">
        <v>372</v>
      </c>
      <c r="C16187">
        <v>51371657</v>
      </c>
      <c r="D16187" t="s">
        <v>8</v>
      </c>
      <c r="E16187">
        <v>21</v>
      </c>
      <c r="F16187" t="s">
        <v>18931</v>
      </c>
      <c r="G16187">
        <v>0.93870505474499999</v>
      </c>
    </row>
    <row r="16188" spans="1:7" x14ac:dyDescent="0.2">
      <c r="A16188" t="str">
        <f t="shared" ref="A16188:A16196" si="1360">"TIMM50"</f>
        <v>TIMM50</v>
      </c>
      <c r="B16188" t="s">
        <v>245</v>
      </c>
      <c r="C16188">
        <v>39971770</v>
      </c>
      <c r="D16188" t="s">
        <v>8</v>
      </c>
      <c r="E16188">
        <v>23</v>
      </c>
      <c r="F16188" t="s">
        <v>18932</v>
      </c>
      <c r="G16188">
        <v>0.14336950807099999</v>
      </c>
    </row>
    <row r="16189" spans="1:7" x14ac:dyDescent="0.2">
      <c r="A16189" t="str">
        <f t="shared" si="1360"/>
        <v>TIMM50</v>
      </c>
      <c r="B16189" t="s">
        <v>245</v>
      </c>
      <c r="C16189">
        <v>39971700</v>
      </c>
      <c r="D16189" t="s">
        <v>8</v>
      </c>
      <c r="E16189">
        <v>24</v>
      </c>
      <c r="F16189" t="s">
        <v>18933</v>
      </c>
      <c r="G16189">
        <v>1.31543387989</v>
      </c>
    </row>
    <row r="16190" spans="1:7" x14ac:dyDescent="0.2">
      <c r="A16190" t="str">
        <f t="shared" si="1360"/>
        <v>TIMM50</v>
      </c>
      <c r="B16190" t="s">
        <v>245</v>
      </c>
      <c r="C16190">
        <v>39971676</v>
      </c>
      <c r="D16190" t="s">
        <v>8</v>
      </c>
      <c r="E16190">
        <v>23</v>
      </c>
      <c r="F16190" t="s">
        <v>18934</v>
      </c>
      <c r="G16190">
        <v>0.14982748325199999</v>
      </c>
    </row>
    <row r="16191" spans="1:7" x14ac:dyDescent="0.2">
      <c r="A16191" t="str">
        <f t="shared" si="1360"/>
        <v>TIMM50</v>
      </c>
      <c r="B16191" t="s">
        <v>245</v>
      </c>
      <c r="C16191">
        <v>39971588</v>
      </c>
      <c r="D16191" t="s">
        <v>8</v>
      </c>
      <c r="E16191">
        <v>23</v>
      </c>
      <c r="F16191" t="s">
        <v>18935</v>
      </c>
      <c r="G16191">
        <v>1.5060056970300001E-2</v>
      </c>
    </row>
    <row r="16192" spans="1:7" x14ac:dyDescent="0.2">
      <c r="A16192" t="str">
        <f t="shared" si="1360"/>
        <v>TIMM50</v>
      </c>
      <c r="B16192" t="s">
        <v>245</v>
      </c>
      <c r="C16192">
        <v>39971466</v>
      </c>
      <c r="D16192" t="s">
        <v>8</v>
      </c>
      <c r="E16192">
        <v>23</v>
      </c>
      <c r="F16192" t="s">
        <v>18936</v>
      </c>
      <c r="G16192">
        <v>0.275465728912</v>
      </c>
    </row>
    <row r="16193" spans="1:7" x14ac:dyDescent="0.2">
      <c r="A16193" t="str">
        <f t="shared" si="1360"/>
        <v>TIMM50</v>
      </c>
      <c r="B16193" t="s">
        <v>245</v>
      </c>
      <c r="C16193">
        <v>39971447</v>
      </c>
      <c r="D16193" t="s">
        <v>8</v>
      </c>
      <c r="E16193">
        <v>24</v>
      </c>
      <c r="F16193" t="s">
        <v>18937</v>
      </c>
      <c r="G16193">
        <v>6.8718267826000004E-2</v>
      </c>
    </row>
    <row r="16194" spans="1:7" x14ac:dyDescent="0.2">
      <c r="A16194" t="str">
        <f t="shared" si="1360"/>
        <v>TIMM50</v>
      </c>
      <c r="B16194" t="s">
        <v>245</v>
      </c>
      <c r="C16194">
        <v>39971667</v>
      </c>
      <c r="D16194" t="s">
        <v>3</v>
      </c>
      <c r="E16194">
        <v>22</v>
      </c>
      <c r="F16194" t="s">
        <v>18938</v>
      </c>
      <c r="G16194">
        <v>1.2631568765200001</v>
      </c>
    </row>
    <row r="16195" spans="1:7" x14ac:dyDescent="0.2">
      <c r="A16195" t="str">
        <f t="shared" si="1360"/>
        <v>TIMM50</v>
      </c>
      <c r="B16195" t="s">
        <v>245</v>
      </c>
      <c r="C16195">
        <v>39971642</v>
      </c>
      <c r="D16195" t="s">
        <v>3</v>
      </c>
      <c r="E16195">
        <v>23</v>
      </c>
      <c r="F16195" t="s">
        <v>18939</v>
      </c>
      <c r="G16195">
        <v>0.42140924358600002</v>
      </c>
    </row>
    <row r="16196" spans="1:7" x14ac:dyDescent="0.2">
      <c r="A16196" t="str">
        <f t="shared" si="1360"/>
        <v>TIMM50</v>
      </c>
      <c r="B16196" t="s">
        <v>245</v>
      </c>
      <c r="C16196">
        <v>39971500</v>
      </c>
      <c r="D16196" t="s">
        <v>3</v>
      </c>
      <c r="E16196">
        <v>23</v>
      </c>
      <c r="F16196" t="s">
        <v>18940</v>
      </c>
      <c r="G16196">
        <v>-4.3977737117599997E-3</v>
      </c>
    </row>
    <row r="16197" spans="1:7" x14ac:dyDescent="0.2">
      <c r="A16197" t="str">
        <f t="shared" ref="A16197:A16206" si="1361">"TIMM8A"</f>
        <v>TIMM8A</v>
      </c>
      <c r="B16197" t="s">
        <v>172</v>
      </c>
      <c r="C16197">
        <v>100603939</v>
      </c>
      <c r="D16197" t="s">
        <v>3</v>
      </c>
      <c r="E16197">
        <v>23</v>
      </c>
      <c r="F16197" t="s">
        <v>18941</v>
      </c>
      <c r="G16197">
        <v>0.86047364882199995</v>
      </c>
    </row>
    <row r="16198" spans="1:7" x14ac:dyDescent="0.2">
      <c r="A16198" t="str">
        <f t="shared" si="1361"/>
        <v>TIMM8A</v>
      </c>
      <c r="B16198" t="s">
        <v>172</v>
      </c>
      <c r="C16198">
        <v>100604181</v>
      </c>
      <c r="D16198" t="s">
        <v>8</v>
      </c>
      <c r="E16198">
        <v>24</v>
      </c>
      <c r="F16198" t="s">
        <v>18942</v>
      </c>
      <c r="G16198">
        <v>0.14463654921300001</v>
      </c>
    </row>
    <row r="16199" spans="1:7" x14ac:dyDescent="0.2">
      <c r="A16199" t="str">
        <f t="shared" si="1361"/>
        <v>TIMM8A</v>
      </c>
      <c r="B16199" t="s">
        <v>172</v>
      </c>
      <c r="C16199">
        <v>100604195</v>
      </c>
      <c r="D16199" t="s">
        <v>8</v>
      </c>
      <c r="E16199">
        <v>23</v>
      </c>
      <c r="F16199" t="s">
        <v>18943</v>
      </c>
      <c r="G16199">
        <v>2.7749041701199999E-2</v>
      </c>
    </row>
    <row r="16200" spans="1:7" x14ac:dyDescent="0.2">
      <c r="A16200" t="str">
        <f t="shared" si="1361"/>
        <v>TIMM8A</v>
      </c>
      <c r="B16200" t="s">
        <v>172</v>
      </c>
      <c r="C16200">
        <v>100604133</v>
      </c>
      <c r="D16200" t="s">
        <v>8</v>
      </c>
      <c r="E16200">
        <v>22</v>
      </c>
      <c r="F16200" t="s">
        <v>18944</v>
      </c>
      <c r="G16200">
        <v>9.9977706274699998E-2</v>
      </c>
    </row>
    <row r="16201" spans="1:7" x14ac:dyDescent="0.2">
      <c r="A16201" t="str">
        <f t="shared" si="1361"/>
        <v>TIMM8A</v>
      </c>
      <c r="B16201" t="s">
        <v>172</v>
      </c>
      <c r="C16201">
        <v>100603884</v>
      </c>
      <c r="D16201" t="s">
        <v>3</v>
      </c>
      <c r="E16201">
        <v>24</v>
      </c>
      <c r="F16201" t="s">
        <v>18945</v>
      </c>
      <c r="G16201">
        <v>0.85288303593100001</v>
      </c>
    </row>
    <row r="16202" spans="1:7" x14ac:dyDescent="0.2">
      <c r="A16202" t="str">
        <f t="shared" si="1361"/>
        <v>TIMM8A</v>
      </c>
      <c r="B16202" t="s">
        <v>172</v>
      </c>
      <c r="C16202">
        <v>100603902</v>
      </c>
      <c r="D16202" t="s">
        <v>3</v>
      </c>
      <c r="E16202">
        <v>24</v>
      </c>
      <c r="F16202" t="s">
        <v>18946</v>
      </c>
      <c r="G16202">
        <v>6.2437260769800003E-3</v>
      </c>
    </row>
    <row r="16203" spans="1:7" x14ac:dyDescent="0.2">
      <c r="A16203" t="str">
        <f t="shared" si="1361"/>
        <v>TIMM8A</v>
      </c>
      <c r="B16203" t="s">
        <v>172</v>
      </c>
      <c r="C16203">
        <v>100603909</v>
      </c>
      <c r="D16203" t="s">
        <v>3</v>
      </c>
      <c r="E16203">
        <v>24</v>
      </c>
      <c r="F16203" t="s">
        <v>18947</v>
      </c>
      <c r="G16203">
        <v>0.51965875640500003</v>
      </c>
    </row>
    <row r="16204" spans="1:7" x14ac:dyDescent="0.2">
      <c r="A16204" t="str">
        <f t="shared" si="1361"/>
        <v>TIMM8A</v>
      </c>
      <c r="B16204" t="s">
        <v>172</v>
      </c>
      <c r="C16204">
        <v>100604038</v>
      </c>
      <c r="D16204" t="s">
        <v>3</v>
      </c>
      <c r="E16204">
        <v>24</v>
      </c>
      <c r="F16204" t="s">
        <v>18948</v>
      </c>
      <c r="G16204">
        <v>1.2866433152500001</v>
      </c>
    </row>
    <row r="16205" spans="1:7" x14ac:dyDescent="0.2">
      <c r="A16205" t="str">
        <f t="shared" si="1361"/>
        <v>TIMM8A</v>
      </c>
      <c r="B16205" t="s">
        <v>172</v>
      </c>
      <c r="C16205">
        <v>100604011</v>
      </c>
      <c r="D16205" t="s">
        <v>3</v>
      </c>
      <c r="E16205">
        <v>23</v>
      </c>
      <c r="F16205" t="s">
        <v>18949</v>
      </c>
      <c r="G16205">
        <v>0.56603416879799995</v>
      </c>
    </row>
    <row r="16206" spans="1:7" x14ac:dyDescent="0.2">
      <c r="A16206" t="str">
        <f t="shared" si="1361"/>
        <v>TIMM8A</v>
      </c>
      <c r="B16206" t="s">
        <v>172</v>
      </c>
      <c r="C16206">
        <v>100604002</v>
      </c>
      <c r="D16206" t="s">
        <v>3</v>
      </c>
      <c r="E16206">
        <v>24</v>
      </c>
      <c r="F16206" t="s">
        <v>18950</v>
      </c>
      <c r="G16206">
        <v>0.214940510202</v>
      </c>
    </row>
    <row r="16207" spans="1:7" x14ac:dyDescent="0.2">
      <c r="A16207" t="str">
        <f t="shared" ref="A16207:A16216" si="1362">"TIMM8B"</f>
        <v>TIMM8B</v>
      </c>
      <c r="B16207" t="s">
        <v>291</v>
      </c>
      <c r="C16207">
        <v>111957257</v>
      </c>
      <c r="D16207" t="s">
        <v>3</v>
      </c>
      <c r="E16207">
        <v>22</v>
      </c>
      <c r="F16207" t="s">
        <v>18951</v>
      </c>
      <c r="G16207">
        <v>0.84580088754799998</v>
      </c>
    </row>
    <row r="16208" spans="1:7" x14ac:dyDescent="0.2">
      <c r="A16208" t="str">
        <f t="shared" si="1362"/>
        <v>TIMM8B</v>
      </c>
      <c r="B16208" t="s">
        <v>291</v>
      </c>
      <c r="C16208">
        <v>111957453</v>
      </c>
      <c r="D16208" t="s">
        <v>3</v>
      </c>
      <c r="E16208">
        <v>23</v>
      </c>
      <c r="F16208" t="s">
        <v>18952</v>
      </c>
      <c r="G16208">
        <v>0.74797163404900002</v>
      </c>
    </row>
    <row r="16209" spans="1:7" x14ac:dyDescent="0.2">
      <c r="A16209" t="str">
        <f t="shared" si="1362"/>
        <v>TIMM8B</v>
      </c>
      <c r="B16209" t="s">
        <v>291</v>
      </c>
      <c r="C16209">
        <v>111957464</v>
      </c>
      <c r="D16209" t="s">
        <v>3</v>
      </c>
      <c r="E16209">
        <v>24</v>
      </c>
      <c r="F16209" t="s">
        <v>18953</v>
      </c>
      <c r="G16209">
        <v>0.15113215068499999</v>
      </c>
    </row>
    <row r="16210" spans="1:7" x14ac:dyDescent="0.2">
      <c r="A16210" t="str">
        <f t="shared" si="1362"/>
        <v>TIMM8B</v>
      </c>
      <c r="B16210" t="s">
        <v>291</v>
      </c>
      <c r="C16210">
        <v>111957511</v>
      </c>
      <c r="D16210" t="s">
        <v>3</v>
      </c>
      <c r="E16210">
        <v>22</v>
      </c>
      <c r="F16210" t="s">
        <v>18954</v>
      </c>
      <c r="G16210">
        <v>0.14912224578399999</v>
      </c>
    </row>
    <row r="16211" spans="1:7" x14ac:dyDescent="0.2">
      <c r="A16211" t="str">
        <f t="shared" si="1362"/>
        <v>TIMM8B</v>
      </c>
      <c r="B16211" t="s">
        <v>291</v>
      </c>
      <c r="C16211">
        <v>111957242</v>
      </c>
      <c r="D16211" t="s">
        <v>8</v>
      </c>
      <c r="E16211">
        <v>24</v>
      </c>
      <c r="F16211" t="s">
        <v>18955</v>
      </c>
      <c r="G16211">
        <v>-3.4118484451199999E-2</v>
      </c>
    </row>
    <row r="16212" spans="1:7" x14ac:dyDescent="0.2">
      <c r="A16212" t="str">
        <f t="shared" si="1362"/>
        <v>TIMM8B</v>
      </c>
      <c r="B16212" t="s">
        <v>291</v>
      </c>
      <c r="C16212">
        <v>111957324</v>
      </c>
      <c r="D16212" t="s">
        <v>8</v>
      </c>
      <c r="E16212">
        <v>23</v>
      </c>
      <c r="F16212" t="s">
        <v>18956</v>
      </c>
      <c r="G16212">
        <v>0.25484592230800002</v>
      </c>
    </row>
    <row r="16213" spans="1:7" x14ac:dyDescent="0.2">
      <c r="A16213" t="str">
        <f t="shared" si="1362"/>
        <v>TIMM8B</v>
      </c>
      <c r="B16213" t="s">
        <v>291</v>
      </c>
      <c r="C16213">
        <v>111957459</v>
      </c>
      <c r="D16213" t="s">
        <v>8</v>
      </c>
      <c r="E16213">
        <v>23</v>
      </c>
      <c r="F16213" t="s">
        <v>18957</v>
      </c>
      <c r="G16213">
        <v>0.251405241896</v>
      </c>
    </row>
    <row r="16214" spans="1:7" x14ac:dyDescent="0.2">
      <c r="A16214" t="str">
        <f t="shared" si="1362"/>
        <v>TIMM8B</v>
      </c>
      <c r="B16214" t="s">
        <v>291</v>
      </c>
      <c r="C16214">
        <v>111957443</v>
      </c>
      <c r="D16214" t="s">
        <v>3</v>
      </c>
      <c r="E16214">
        <v>23</v>
      </c>
      <c r="F16214" t="s">
        <v>18958</v>
      </c>
      <c r="G16214">
        <v>1.4062274784</v>
      </c>
    </row>
    <row r="16215" spans="1:7" x14ac:dyDescent="0.2">
      <c r="A16215" t="str">
        <f t="shared" si="1362"/>
        <v>TIMM8B</v>
      </c>
      <c r="B16215" t="s">
        <v>291</v>
      </c>
      <c r="C16215">
        <v>111957293</v>
      </c>
      <c r="D16215" t="s">
        <v>3</v>
      </c>
      <c r="E16215">
        <v>23</v>
      </c>
      <c r="F16215" t="s">
        <v>18959</v>
      </c>
      <c r="G16215">
        <v>0.211511242485</v>
      </c>
    </row>
    <row r="16216" spans="1:7" x14ac:dyDescent="0.2">
      <c r="A16216" t="str">
        <f t="shared" si="1362"/>
        <v>TIMM8B</v>
      </c>
      <c r="B16216" t="s">
        <v>291</v>
      </c>
      <c r="C16216">
        <v>111957500</v>
      </c>
      <c r="D16216" t="s">
        <v>8</v>
      </c>
      <c r="E16216">
        <v>24</v>
      </c>
      <c r="F16216" t="s">
        <v>18960</v>
      </c>
      <c r="G16216">
        <v>5.58499646797E-2</v>
      </c>
    </row>
    <row r="16217" spans="1:7" x14ac:dyDescent="0.2">
      <c r="A16217" t="str">
        <f t="shared" ref="A16217:A16240" si="1363">"TIMM9"</f>
        <v>TIMM9</v>
      </c>
      <c r="B16217" t="s">
        <v>86</v>
      </c>
      <c r="C16217">
        <v>58894099</v>
      </c>
      <c r="D16217" t="s">
        <v>3</v>
      </c>
      <c r="E16217">
        <v>23</v>
      </c>
      <c r="F16217" t="s">
        <v>18961</v>
      </c>
      <c r="G16217">
        <v>1.4943401387900001E-2</v>
      </c>
    </row>
    <row r="16218" spans="1:7" x14ac:dyDescent="0.2">
      <c r="A16218" t="str">
        <f t="shared" si="1363"/>
        <v>TIMM9</v>
      </c>
      <c r="B16218" t="s">
        <v>86</v>
      </c>
      <c r="C16218">
        <v>58893840</v>
      </c>
      <c r="D16218" t="s">
        <v>8</v>
      </c>
      <c r="E16218">
        <v>24</v>
      </c>
      <c r="F16218" t="s">
        <v>18962</v>
      </c>
      <c r="G16218">
        <v>1.7163197010499998E-2</v>
      </c>
    </row>
    <row r="16219" spans="1:7" x14ac:dyDescent="0.2">
      <c r="A16219" t="str">
        <f t="shared" si="1363"/>
        <v>TIMM9</v>
      </c>
      <c r="B16219" t="s">
        <v>86</v>
      </c>
      <c r="C16219">
        <v>58878758</v>
      </c>
      <c r="D16219" t="s">
        <v>8</v>
      </c>
      <c r="E16219">
        <v>26</v>
      </c>
      <c r="F16219" t="s">
        <v>18963</v>
      </c>
      <c r="G16219">
        <v>4.27941381982E-2</v>
      </c>
    </row>
    <row r="16220" spans="1:7" x14ac:dyDescent="0.2">
      <c r="A16220" t="str">
        <f t="shared" si="1363"/>
        <v>TIMM9</v>
      </c>
      <c r="B16220" t="s">
        <v>86</v>
      </c>
      <c r="C16220">
        <v>58878672</v>
      </c>
      <c r="D16220" t="s">
        <v>8</v>
      </c>
      <c r="E16220">
        <v>26</v>
      </c>
      <c r="F16220" t="s">
        <v>18964</v>
      </c>
      <c r="G16220">
        <v>-1.20938121558E-2</v>
      </c>
    </row>
    <row r="16221" spans="1:7" x14ac:dyDescent="0.2">
      <c r="A16221" t="str">
        <f t="shared" si="1363"/>
        <v>TIMM9</v>
      </c>
      <c r="B16221" t="s">
        <v>86</v>
      </c>
      <c r="C16221">
        <v>58894159</v>
      </c>
      <c r="D16221" t="s">
        <v>3</v>
      </c>
      <c r="E16221">
        <v>24</v>
      </c>
      <c r="F16221" t="s">
        <v>18965</v>
      </c>
      <c r="G16221">
        <v>3.5891652321999999E-2</v>
      </c>
    </row>
    <row r="16222" spans="1:7" x14ac:dyDescent="0.2">
      <c r="A16222" t="str">
        <f t="shared" si="1363"/>
        <v>TIMM9</v>
      </c>
      <c r="B16222" t="s">
        <v>86</v>
      </c>
      <c r="C16222">
        <v>58894122</v>
      </c>
      <c r="D16222" t="s">
        <v>3</v>
      </c>
      <c r="E16222">
        <v>24</v>
      </c>
      <c r="F16222" t="s">
        <v>18966</v>
      </c>
      <c r="G16222">
        <v>-8.0220862130900003E-2</v>
      </c>
    </row>
    <row r="16223" spans="1:7" x14ac:dyDescent="0.2">
      <c r="A16223" t="str">
        <f t="shared" si="1363"/>
        <v>TIMM9</v>
      </c>
      <c r="B16223" t="s">
        <v>86</v>
      </c>
      <c r="C16223">
        <v>58894114</v>
      </c>
      <c r="D16223" t="s">
        <v>3</v>
      </c>
      <c r="E16223">
        <v>21</v>
      </c>
      <c r="F16223" t="s">
        <v>18967</v>
      </c>
      <c r="G16223">
        <v>-2.3313203744300001E-2</v>
      </c>
    </row>
    <row r="16224" spans="1:7" x14ac:dyDescent="0.2">
      <c r="A16224" t="str">
        <f t="shared" si="1363"/>
        <v>TIMM9</v>
      </c>
      <c r="B16224" t="s">
        <v>86</v>
      </c>
      <c r="C16224">
        <v>58894108</v>
      </c>
      <c r="D16224" t="s">
        <v>3</v>
      </c>
      <c r="E16224">
        <v>24</v>
      </c>
      <c r="F16224" t="s">
        <v>18968</v>
      </c>
      <c r="G16224">
        <v>-1.9000217380599999E-2</v>
      </c>
    </row>
    <row r="16225" spans="1:7" x14ac:dyDescent="0.2">
      <c r="A16225" t="str">
        <f t="shared" si="1363"/>
        <v>TIMM9</v>
      </c>
      <c r="B16225" t="s">
        <v>86</v>
      </c>
      <c r="C16225">
        <v>58894234</v>
      </c>
      <c r="D16225" t="s">
        <v>8</v>
      </c>
      <c r="E16225">
        <v>23</v>
      </c>
      <c r="F16225" t="s">
        <v>18969</v>
      </c>
      <c r="G16225">
        <v>0.14934760606799999</v>
      </c>
    </row>
    <row r="16226" spans="1:7" x14ac:dyDescent="0.2">
      <c r="A16226" t="str">
        <f t="shared" si="1363"/>
        <v>TIMM9</v>
      </c>
      <c r="B16226" t="s">
        <v>86</v>
      </c>
      <c r="C16226">
        <v>58894062</v>
      </c>
      <c r="D16226" t="s">
        <v>3</v>
      </c>
      <c r="E16226">
        <v>22</v>
      </c>
      <c r="F16226" t="s">
        <v>18970</v>
      </c>
      <c r="G16226">
        <v>-1.4365169230899999E-2</v>
      </c>
    </row>
    <row r="16227" spans="1:7" x14ac:dyDescent="0.2">
      <c r="A16227" t="str">
        <f t="shared" si="1363"/>
        <v>TIMM9</v>
      </c>
      <c r="B16227" t="s">
        <v>86</v>
      </c>
      <c r="C16227">
        <v>58894057</v>
      </c>
      <c r="D16227" t="s">
        <v>3</v>
      </c>
      <c r="E16227">
        <v>23</v>
      </c>
      <c r="F16227" t="s">
        <v>18971</v>
      </c>
      <c r="G16227">
        <v>6.0530619176899997E-3</v>
      </c>
    </row>
    <row r="16228" spans="1:7" x14ac:dyDescent="0.2">
      <c r="A16228" t="str">
        <f t="shared" si="1363"/>
        <v>TIMM9</v>
      </c>
      <c r="B16228" t="s">
        <v>86</v>
      </c>
      <c r="C16228">
        <v>58894050</v>
      </c>
      <c r="D16228" t="s">
        <v>3</v>
      </c>
      <c r="E16228">
        <v>24</v>
      </c>
      <c r="F16228" t="s">
        <v>18972</v>
      </c>
      <c r="G16228">
        <v>5.4622787955299998E-2</v>
      </c>
    </row>
    <row r="16229" spans="1:7" x14ac:dyDescent="0.2">
      <c r="A16229" t="str">
        <f t="shared" si="1363"/>
        <v>TIMM9</v>
      </c>
      <c r="B16229" t="s">
        <v>86</v>
      </c>
      <c r="C16229">
        <v>58893926</v>
      </c>
      <c r="D16229" t="s">
        <v>3</v>
      </c>
      <c r="E16229">
        <v>24</v>
      </c>
      <c r="F16229" t="s">
        <v>18973</v>
      </c>
      <c r="G16229">
        <v>-2.8460372432799998E-2</v>
      </c>
    </row>
    <row r="16230" spans="1:7" x14ac:dyDescent="0.2">
      <c r="A16230" t="str">
        <f t="shared" si="1363"/>
        <v>TIMM9</v>
      </c>
      <c r="B16230" t="s">
        <v>86</v>
      </c>
      <c r="C16230">
        <v>58893736</v>
      </c>
      <c r="D16230" t="s">
        <v>3</v>
      </c>
      <c r="E16230">
        <v>24</v>
      </c>
      <c r="F16230" t="s">
        <v>18974</v>
      </c>
      <c r="G16230">
        <v>0.25651337041599998</v>
      </c>
    </row>
    <row r="16231" spans="1:7" x14ac:dyDescent="0.2">
      <c r="A16231" t="str">
        <f t="shared" si="1363"/>
        <v>TIMM9</v>
      </c>
      <c r="B16231" t="s">
        <v>86</v>
      </c>
      <c r="C16231">
        <v>58893729</v>
      </c>
      <c r="D16231" t="s">
        <v>3</v>
      </c>
      <c r="E16231">
        <v>24</v>
      </c>
      <c r="F16231" t="s">
        <v>18975</v>
      </c>
      <c r="G16231">
        <v>3.2903847340099997E-2</v>
      </c>
    </row>
    <row r="16232" spans="1:7" x14ac:dyDescent="0.2">
      <c r="A16232" t="str">
        <f t="shared" si="1363"/>
        <v>TIMM9</v>
      </c>
      <c r="B16232" t="s">
        <v>86</v>
      </c>
      <c r="C16232">
        <v>58893724</v>
      </c>
      <c r="D16232" t="s">
        <v>3</v>
      </c>
      <c r="E16232">
        <v>24</v>
      </c>
      <c r="F16232" t="s">
        <v>18976</v>
      </c>
      <c r="G16232">
        <v>1.0670851749400001E-2</v>
      </c>
    </row>
    <row r="16233" spans="1:7" x14ac:dyDescent="0.2">
      <c r="A16233" t="str">
        <f t="shared" si="1363"/>
        <v>TIMM9</v>
      </c>
      <c r="B16233" t="s">
        <v>86</v>
      </c>
      <c r="C16233">
        <v>58893702</v>
      </c>
      <c r="D16233" t="s">
        <v>3</v>
      </c>
      <c r="E16233">
        <v>23</v>
      </c>
      <c r="F16233" t="s">
        <v>18977</v>
      </c>
      <c r="G16233">
        <v>0.40798423937599998</v>
      </c>
    </row>
    <row r="16234" spans="1:7" x14ac:dyDescent="0.2">
      <c r="A16234" t="str">
        <f t="shared" si="1363"/>
        <v>TIMM9</v>
      </c>
      <c r="B16234" t="s">
        <v>86</v>
      </c>
      <c r="C16234">
        <v>58893660</v>
      </c>
      <c r="D16234" t="s">
        <v>3</v>
      </c>
      <c r="E16234">
        <v>22</v>
      </c>
      <c r="F16234" t="s">
        <v>18978</v>
      </c>
      <c r="G16234">
        <v>1.59759967362</v>
      </c>
    </row>
    <row r="16235" spans="1:7" x14ac:dyDescent="0.2">
      <c r="A16235" t="str">
        <f t="shared" si="1363"/>
        <v>TIMM9</v>
      </c>
      <c r="B16235" t="s">
        <v>86</v>
      </c>
      <c r="C16235">
        <v>58893638</v>
      </c>
      <c r="D16235" t="s">
        <v>3</v>
      </c>
      <c r="E16235">
        <v>24</v>
      </c>
      <c r="F16235" t="s">
        <v>18979</v>
      </c>
      <c r="G16235">
        <v>0.15926966352899999</v>
      </c>
    </row>
    <row r="16236" spans="1:7" x14ac:dyDescent="0.2">
      <c r="A16236" t="str">
        <f t="shared" si="1363"/>
        <v>TIMM9</v>
      </c>
      <c r="B16236" t="s">
        <v>86</v>
      </c>
      <c r="C16236">
        <v>58878843</v>
      </c>
      <c r="D16236" t="s">
        <v>3</v>
      </c>
      <c r="E16236">
        <v>25</v>
      </c>
      <c r="F16236" t="s">
        <v>18980</v>
      </c>
      <c r="G16236">
        <v>-4.6774265086199996E-3</v>
      </c>
    </row>
    <row r="16237" spans="1:7" x14ac:dyDescent="0.2">
      <c r="A16237" t="str">
        <f t="shared" si="1363"/>
        <v>TIMM9</v>
      </c>
      <c r="B16237" t="s">
        <v>86</v>
      </c>
      <c r="C16237">
        <v>58878812</v>
      </c>
      <c r="D16237" t="s">
        <v>3</v>
      </c>
      <c r="E16237">
        <v>25</v>
      </c>
      <c r="F16237" t="s">
        <v>18981</v>
      </c>
      <c r="G16237">
        <v>2.5725942451199999E-2</v>
      </c>
    </row>
    <row r="16238" spans="1:7" x14ac:dyDescent="0.2">
      <c r="A16238" t="str">
        <f t="shared" si="1363"/>
        <v>TIMM9</v>
      </c>
      <c r="B16238" t="s">
        <v>86</v>
      </c>
      <c r="C16238">
        <v>58878548</v>
      </c>
      <c r="D16238" t="s">
        <v>3</v>
      </c>
      <c r="E16238">
        <v>27</v>
      </c>
      <c r="F16238" t="s">
        <v>18982</v>
      </c>
      <c r="G16238">
        <v>6.0331090816299997E-2</v>
      </c>
    </row>
    <row r="16239" spans="1:7" x14ac:dyDescent="0.2">
      <c r="A16239" t="str">
        <f t="shared" si="1363"/>
        <v>TIMM9</v>
      </c>
      <c r="B16239" t="s">
        <v>86</v>
      </c>
      <c r="C16239">
        <v>58893897</v>
      </c>
      <c r="D16239" t="s">
        <v>8</v>
      </c>
      <c r="E16239">
        <v>23</v>
      </c>
      <c r="F16239" t="s">
        <v>18983</v>
      </c>
      <c r="G16239">
        <v>0.99441608700200002</v>
      </c>
    </row>
    <row r="16240" spans="1:7" x14ac:dyDescent="0.2">
      <c r="A16240" t="str">
        <f t="shared" si="1363"/>
        <v>TIMM9</v>
      </c>
      <c r="B16240" t="s">
        <v>86</v>
      </c>
      <c r="C16240">
        <v>58894207</v>
      </c>
      <c r="D16240" t="s">
        <v>8</v>
      </c>
      <c r="E16240">
        <v>23</v>
      </c>
      <c r="F16240" t="s">
        <v>18984</v>
      </c>
      <c r="G16240">
        <v>5.2588719152000002E-2</v>
      </c>
    </row>
    <row r="16241" spans="1:7" x14ac:dyDescent="0.2">
      <c r="A16241" t="str">
        <f t="shared" ref="A16241:A16249" si="1364">"TIMMDC1"</f>
        <v>TIMMDC1</v>
      </c>
      <c r="B16241" t="s">
        <v>114</v>
      </c>
      <c r="C16241">
        <v>119217388</v>
      </c>
      <c r="D16241" t="s">
        <v>3</v>
      </c>
      <c r="E16241">
        <v>22</v>
      </c>
      <c r="F16241" t="s">
        <v>18985</v>
      </c>
      <c r="G16241">
        <v>0.67971176687000001</v>
      </c>
    </row>
    <row r="16242" spans="1:7" x14ac:dyDescent="0.2">
      <c r="A16242" t="str">
        <f t="shared" si="1364"/>
        <v>TIMMDC1</v>
      </c>
      <c r="B16242" t="s">
        <v>114</v>
      </c>
      <c r="C16242">
        <v>119217524</v>
      </c>
      <c r="D16242" t="s">
        <v>3</v>
      </c>
      <c r="E16242">
        <v>24</v>
      </c>
      <c r="F16242" t="s">
        <v>18986</v>
      </c>
      <c r="G16242">
        <v>-0.121709200851</v>
      </c>
    </row>
    <row r="16243" spans="1:7" x14ac:dyDescent="0.2">
      <c r="A16243" t="str">
        <f t="shared" si="1364"/>
        <v>TIMMDC1</v>
      </c>
      <c r="B16243" t="s">
        <v>114</v>
      </c>
      <c r="C16243">
        <v>119217383</v>
      </c>
      <c r="D16243" t="s">
        <v>8</v>
      </c>
      <c r="E16243">
        <v>22</v>
      </c>
      <c r="F16243" t="s">
        <v>18987</v>
      </c>
      <c r="G16243">
        <v>3.9949483133899996E-3</v>
      </c>
    </row>
    <row r="16244" spans="1:7" x14ac:dyDescent="0.2">
      <c r="A16244" t="str">
        <f t="shared" si="1364"/>
        <v>TIMMDC1</v>
      </c>
      <c r="B16244" t="s">
        <v>114</v>
      </c>
      <c r="C16244">
        <v>119217441</v>
      </c>
      <c r="D16244" t="s">
        <v>8</v>
      </c>
      <c r="E16244">
        <v>24</v>
      </c>
      <c r="F16244" t="s">
        <v>18988</v>
      </c>
      <c r="G16244">
        <v>1.83681265312</v>
      </c>
    </row>
    <row r="16245" spans="1:7" x14ac:dyDescent="0.2">
      <c r="A16245" t="str">
        <f t="shared" si="1364"/>
        <v>TIMMDC1</v>
      </c>
      <c r="B16245" t="s">
        <v>114</v>
      </c>
      <c r="C16245">
        <v>119217463</v>
      </c>
      <c r="D16245" t="s">
        <v>8</v>
      </c>
      <c r="E16245">
        <v>24</v>
      </c>
      <c r="F16245" t="s">
        <v>18989</v>
      </c>
      <c r="G16245">
        <v>0.48347558000800001</v>
      </c>
    </row>
    <row r="16246" spans="1:7" x14ac:dyDescent="0.2">
      <c r="A16246" t="str">
        <f t="shared" si="1364"/>
        <v>TIMMDC1</v>
      </c>
      <c r="B16246" t="s">
        <v>114</v>
      </c>
      <c r="C16246">
        <v>119217518</v>
      </c>
      <c r="D16246" t="s">
        <v>8</v>
      </c>
      <c r="E16246">
        <v>22</v>
      </c>
      <c r="F16246" t="s">
        <v>18990</v>
      </c>
      <c r="G16246">
        <v>0.26171544239400002</v>
      </c>
    </row>
    <row r="16247" spans="1:7" x14ac:dyDescent="0.2">
      <c r="A16247" t="str">
        <f t="shared" si="1364"/>
        <v>TIMMDC1</v>
      </c>
      <c r="B16247" t="s">
        <v>114</v>
      </c>
      <c r="C16247">
        <v>119217485</v>
      </c>
      <c r="D16247" t="s">
        <v>8</v>
      </c>
      <c r="E16247">
        <v>24</v>
      </c>
      <c r="F16247" t="s">
        <v>18991</v>
      </c>
      <c r="G16247">
        <v>0.37507072331199998</v>
      </c>
    </row>
    <row r="16248" spans="1:7" x14ac:dyDescent="0.2">
      <c r="A16248" t="str">
        <f t="shared" si="1364"/>
        <v>TIMMDC1</v>
      </c>
      <c r="B16248" t="s">
        <v>114</v>
      </c>
      <c r="C16248">
        <v>119217566</v>
      </c>
      <c r="D16248" t="s">
        <v>8</v>
      </c>
      <c r="E16248">
        <v>23</v>
      </c>
      <c r="F16248" t="s">
        <v>18992</v>
      </c>
      <c r="G16248">
        <v>0.25266137316199999</v>
      </c>
    </row>
    <row r="16249" spans="1:7" x14ac:dyDescent="0.2">
      <c r="A16249" t="str">
        <f t="shared" si="1364"/>
        <v>TIMMDC1</v>
      </c>
      <c r="B16249" t="s">
        <v>114</v>
      </c>
      <c r="C16249">
        <v>119217577</v>
      </c>
      <c r="D16249" t="s">
        <v>8</v>
      </c>
      <c r="E16249">
        <v>24</v>
      </c>
      <c r="F16249" t="s">
        <v>18993</v>
      </c>
      <c r="G16249">
        <v>-2.0362432758900002E-2</v>
      </c>
    </row>
    <row r="16250" spans="1:7" x14ac:dyDescent="0.2">
      <c r="A16250" t="str">
        <f t="shared" ref="A16250:A16259" si="1365">"TIPIN"</f>
        <v>TIPIN</v>
      </c>
      <c r="B16250" t="s">
        <v>514</v>
      </c>
      <c r="C16250">
        <v>66648938</v>
      </c>
      <c r="D16250" t="s">
        <v>3</v>
      </c>
      <c r="E16250">
        <v>24</v>
      </c>
      <c r="F16250" t="s">
        <v>18994</v>
      </c>
      <c r="G16250">
        <v>2.4109739370100001E-2</v>
      </c>
    </row>
    <row r="16251" spans="1:7" x14ac:dyDescent="0.2">
      <c r="A16251" t="str">
        <f t="shared" si="1365"/>
        <v>TIPIN</v>
      </c>
      <c r="B16251" t="s">
        <v>514</v>
      </c>
      <c r="C16251">
        <v>66648847</v>
      </c>
      <c r="D16251" t="s">
        <v>3</v>
      </c>
      <c r="E16251">
        <v>23</v>
      </c>
      <c r="F16251" t="s">
        <v>18995</v>
      </c>
      <c r="G16251">
        <v>0.23564901492500001</v>
      </c>
    </row>
    <row r="16252" spans="1:7" x14ac:dyDescent="0.2">
      <c r="A16252" t="str">
        <f t="shared" si="1365"/>
        <v>TIPIN</v>
      </c>
      <c r="B16252" t="s">
        <v>514</v>
      </c>
      <c r="C16252">
        <v>66648817</v>
      </c>
      <c r="D16252" t="s">
        <v>3</v>
      </c>
      <c r="E16252">
        <v>24</v>
      </c>
      <c r="F16252" t="s">
        <v>18996</v>
      </c>
      <c r="G16252">
        <v>-1.50779140037E-2</v>
      </c>
    </row>
    <row r="16253" spans="1:7" x14ac:dyDescent="0.2">
      <c r="A16253" t="str">
        <f t="shared" si="1365"/>
        <v>TIPIN</v>
      </c>
      <c r="B16253" t="s">
        <v>514</v>
      </c>
      <c r="C16253">
        <v>66648975</v>
      </c>
      <c r="D16253" t="s">
        <v>3</v>
      </c>
      <c r="E16253">
        <v>24</v>
      </c>
      <c r="F16253" t="s">
        <v>18997</v>
      </c>
      <c r="G16253">
        <v>0.125098970472</v>
      </c>
    </row>
    <row r="16254" spans="1:7" x14ac:dyDescent="0.2">
      <c r="A16254" t="str">
        <f t="shared" si="1365"/>
        <v>TIPIN</v>
      </c>
      <c r="B16254" t="s">
        <v>514</v>
      </c>
      <c r="C16254">
        <v>66649052</v>
      </c>
      <c r="D16254" t="s">
        <v>3</v>
      </c>
      <c r="E16254">
        <v>24</v>
      </c>
      <c r="F16254" t="s">
        <v>18998</v>
      </c>
      <c r="G16254">
        <v>0.28816536855500002</v>
      </c>
    </row>
    <row r="16255" spans="1:7" x14ac:dyDescent="0.2">
      <c r="A16255" t="str">
        <f t="shared" si="1365"/>
        <v>TIPIN</v>
      </c>
      <c r="B16255" t="s">
        <v>514</v>
      </c>
      <c r="C16255">
        <v>66648889</v>
      </c>
      <c r="D16255" t="s">
        <v>8</v>
      </c>
      <c r="E16255">
        <v>22</v>
      </c>
      <c r="F16255" t="s">
        <v>18999</v>
      </c>
      <c r="G16255">
        <v>0.381337582625</v>
      </c>
    </row>
    <row r="16256" spans="1:7" x14ac:dyDescent="0.2">
      <c r="A16256" t="str">
        <f t="shared" si="1365"/>
        <v>TIPIN</v>
      </c>
      <c r="B16256" t="s">
        <v>514</v>
      </c>
      <c r="C16256">
        <v>66649057</v>
      </c>
      <c r="D16256" t="s">
        <v>8</v>
      </c>
      <c r="E16256">
        <v>22</v>
      </c>
      <c r="F16256" t="s">
        <v>19000</v>
      </c>
      <c r="G16256">
        <v>1.5088187209599999</v>
      </c>
    </row>
    <row r="16257" spans="1:7" x14ac:dyDescent="0.2">
      <c r="A16257" t="str">
        <f t="shared" si="1365"/>
        <v>TIPIN</v>
      </c>
      <c r="B16257" t="s">
        <v>514</v>
      </c>
      <c r="C16257">
        <v>66649067</v>
      </c>
      <c r="D16257" t="s">
        <v>8</v>
      </c>
      <c r="E16257">
        <v>23</v>
      </c>
      <c r="F16257" t="s">
        <v>19001</v>
      </c>
      <c r="G16257">
        <v>1.10984369642</v>
      </c>
    </row>
    <row r="16258" spans="1:7" x14ac:dyDescent="0.2">
      <c r="A16258" t="str">
        <f t="shared" si="1365"/>
        <v>TIPIN</v>
      </c>
      <c r="B16258" t="s">
        <v>514</v>
      </c>
      <c r="C16258">
        <v>66649101</v>
      </c>
      <c r="D16258" t="s">
        <v>8</v>
      </c>
      <c r="E16258">
        <v>22</v>
      </c>
      <c r="F16258" t="s">
        <v>19002</v>
      </c>
      <c r="G16258">
        <v>9.5374193274600005E-2</v>
      </c>
    </row>
    <row r="16259" spans="1:7" x14ac:dyDescent="0.2">
      <c r="A16259" t="str">
        <f t="shared" si="1365"/>
        <v>TIPIN</v>
      </c>
      <c r="B16259" t="s">
        <v>514</v>
      </c>
      <c r="C16259">
        <v>66648854</v>
      </c>
      <c r="D16259" t="s">
        <v>3</v>
      </c>
      <c r="E16259">
        <v>22</v>
      </c>
      <c r="F16259" t="s">
        <v>19003</v>
      </c>
      <c r="G16259">
        <v>5.2648557272199997E-2</v>
      </c>
    </row>
    <row r="16260" spans="1:7" x14ac:dyDescent="0.2">
      <c r="A16260" t="str">
        <f t="shared" ref="A16260:A16271" si="1366">"TKT"</f>
        <v>TKT</v>
      </c>
      <c r="B16260" t="s">
        <v>114</v>
      </c>
      <c r="C16260">
        <v>53289971</v>
      </c>
      <c r="D16260" t="s">
        <v>8</v>
      </c>
      <c r="E16260">
        <v>23</v>
      </c>
      <c r="F16260" t="s">
        <v>19004</v>
      </c>
      <c r="G16260">
        <v>0.26435955971899999</v>
      </c>
    </row>
    <row r="16261" spans="1:7" x14ac:dyDescent="0.2">
      <c r="A16261" t="str">
        <f t="shared" si="1366"/>
        <v>TKT</v>
      </c>
      <c r="B16261" t="s">
        <v>114</v>
      </c>
      <c r="C16261">
        <v>53289791</v>
      </c>
      <c r="D16261" t="s">
        <v>3</v>
      </c>
      <c r="E16261">
        <v>25</v>
      </c>
      <c r="F16261" t="s">
        <v>19005</v>
      </c>
      <c r="G16261">
        <v>3.93336987313E-2</v>
      </c>
    </row>
    <row r="16262" spans="1:7" x14ac:dyDescent="0.2">
      <c r="A16262" t="str">
        <f t="shared" si="1366"/>
        <v>TKT</v>
      </c>
      <c r="B16262" t="s">
        <v>114</v>
      </c>
      <c r="C16262">
        <v>53289839</v>
      </c>
      <c r="D16262" t="s">
        <v>3</v>
      </c>
      <c r="E16262">
        <v>24</v>
      </c>
      <c r="F16262" t="s">
        <v>19006</v>
      </c>
      <c r="G16262">
        <v>0.35460539738000002</v>
      </c>
    </row>
    <row r="16263" spans="1:7" x14ac:dyDescent="0.2">
      <c r="A16263" t="str">
        <f t="shared" si="1366"/>
        <v>TKT</v>
      </c>
      <c r="B16263" t="s">
        <v>114</v>
      </c>
      <c r="C16263">
        <v>53289909</v>
      </c>
      <c r="D16263" t="s">
        <v>3</v>
      </c>
      <c r="E16263">
        <v>23</v>
      </c>
      <c r="F16263" t="s">
        <v>19007</v>
      </c>
      <c r="G16263">
        <v>0.28224285989300002</v>
      </c>
    </row>
    <row r="16264" spans="1:7" x14ac:dyDescent="0.2">
      <c r="A16264" t="str">
        <f t="shared" si="1366"/>
        <v>TKT</v>
      </c>
      <c r="B16264" t="s">
        <v>114</v>
      </c>
      <c r="C16264">
        <v>53289898</v>
      </c>
      <c r="D16264" t="s">
        <v>8</v>
      </c>
      <c r="E16264">
        <v>23</v>
      </c>
      <c r="F16264" t="s">
        <v>19008</v>
      </c>
      <c r="G16264">
        <v>0.433175001763</v>
      </c>
    </row>
    <row r="16265" spans="1:7" x14ac:dyDescent="0.2">
      <c r="A16265" t="str">
        <f t="shared" si="1366"/>
        <v>TKT</v>
      </c>
      <c r="B16265" t="s">
        <v>114</v>
      </c>
      <c r="C16265">
        <v>53289902</v>
      </c>
      <c r="D16265" t="s">
        <v>8</v>
      </c>
      <c r="E16265">
        <v>22</v>
      </c>
      <c r="F16265" t="s">
        <v>19009</v>
      </c>
      <c r="G16265">
        <v>0.50359190256399999</v>
      </c>
    </row>
    <row r="16266" spans="1:7" x14ac:dyDescent="0.2">
      <c r="A16266" t="str">
        <f t="shared" si="1366"/>
        <v>TKT</v>
      </c>
      <c r="B16266" t="s">
        <v>114</v>
      </c>
      <c r="C16266">
        <v>53289917</v>
      </c>
      <c r="D16266" t="s">
        <v>8</v>
      </c>
      <c r="E16266">
        <v>24</v>
      </c>
      <c r="F16266" t="s">
        <v>19010</v>
      </c>
      <c r="G16266">
        <v>0.99869390040600003</v>
      </c>
    </row>
    <row r="16267" spans="1:7" x14ac:dyDescent="0.2">
      <c r="A16267" t="str">
        <f t="shared" si="1366"/>
        <v>TKT</v>
      </c>
      <c r="B16267" t="s">
        <v>114</v>
      </c>
      <c r="C16267">
        <v>53289833</v>
      </c>
      <c r="D16267" t="s">
        <v>3</v>
      </c>
      <c r="E16267">
        <v>25</v>
      </c>
      <c r="F16267" t="s">
        <v>19011</v>
      </c>
      <c r="G16267">
        <v>9.94411902012E-2</v>
      </c>
    </row>
    <row r="16268" spans="1:7" x14ac:dyDescent="0.2">
      <c r="A16268" t="str">
        <f t="shared" si="1366"/>
        <v>TKT</v>
      </c>
      <c r="B16268" t="s">
        <v>114</v>
      </c>
      <c r="C16268">
        <v>53289768</v>
      </c>
      <c r="D16268" t="s">
        <v>3</v>
      </c>
      <c r="E16268">
        <v>24</v>
      </c>
      <c r="F16268" t="s">
        <v>19012</v>
      </c>
      <c r="G16268">
        <v>0.12447374717199999</v>
      </c>
    </row>
    <row r="16269" spans="1:7" x14ac:dyDescent="0.2">
      <c r="A16269" t="str">
        <f t="shared" si="1366"/>
        <v>TKT</v>
      </c>
      <c r="B16269" t="s">
        <v>114</v>
      </c>
      <c r="C16269">
        <v>53289769</v>
      </c>
      <c r="D16269" t="s">
        <v>3</v>
      </c>
      <c r="E16269">
        <v>24</v>
      </c>
      <c r="F16269" t="s">
        <v>19013</v>
      </c>
      <c r="G16269">
        <v>-6.1834019344500002E-2</v>
      </c>
    </row>
    <row r="16270" spans="1:7" x14ac:dyDescent="0.2">
      <c r="A16270" t="str">
        <f t="shared" si="1366"/>
        <v>TKT</v>
      </c>
      <c r="B16270" t="s">
        <v>114</v>
      </c>
      <c r="C16270">
        <v>53290019</v>
      </c>
      <c r="D16270" t="s">
        <v>8</v>
      </c>
      <c r="E16270">
        <v>22</v>
      </c>
      <c r="F16270" t="s">
        <v>19014</v>
      </c>
      <c r="G16270">
        <v>1.4977141970300001</v>
      </c>
    </row>
    <row r="16271" spans="1:7" x14ac:dyDescent="0.2">
      <c r="A16271" t="str">
        <f t="shared" si="1366"/>
        <v>TKT</v>
      </c>
      <c r="B16271" t="s">
        <v>114</v>
      </c>
      <c r="C16271">
        <v>53290043</v>
      </c>
      <c r="D16271" t="s">
        <v>8</v>
      </c>
      <c r="E16271">
        <v>25</v>
      </c>
      <c r="F16271" t="s">
        <v>19015</v>
      </c>
      <c r="G16271">
        <v>1.0982143484600001E-2</v>
      </c>
    </row>
    <row r="16272" spans="1:7" x14ac:dyDescent="0.2">
      <c r="A16272" t="str">
        <f t="shared" ref="A16272:A16281" si="1367">"TM9SF2"</f>
        <v>TM9SF2</v>
      </c>
      <c r="B16272" t="s">
        <v>413</v>
      </c>
      <c r="C16272">
        <v>100153947</v>
      </c>
      <c r="D16272" t="s">
        <v>3</v>
      </c>
      <c r="E16272">
        <v>24</v>
      </c>
      <c r="F16272" t="s">
        <v>19016</v>
      </c>
      <c r="G16272">
        <v>0.116866397237</v>
      </c>
    </row>
    <row r="16273" spans="1:7" x14ac:dyDescent="0.2">
      <c r="A16273" t="str">
        <f t="shared" si="1367"/>
        <v>TM9SF2</v>
      </c>
      <c r="B16273" t="s">
        <v>413</v>
      </c>
      <c r="C16273">
        <v>100153732</v>
      </c>
      <c r="D16273" t="s">
        <v>3</v>
      </c>
      <c r="E16273">
        <v>23</v>
      </c>
      <c r="F16273" t="s">
        <v>19017</v>
      </c>
      <c r="G16273">
        <v>0.99749271680899998</v>
      </c>
    </row>
    <row r="16274" spans="1:7" x14ac:dyDescent="0.2">
      <c r="A16274" t="str">
        <f t="shared" si="1367"/>
        <v>TM9SF2</v>
      </c>
      <c r="B16274" t="s">
        <v>413</v>
      </c>
      <c r="C16274">
        <v>100153753</v>
      </c>
      <c r="D16274" t="s">
        <v>3</v>
      </c>
      <c r="E16274">
        <v>24</v>
      </c>
      <c r="F16274" t="s">
        <v>19018</v>
      </c>
      <c r="G16274">
        <v>0.90635001326300002</v>
      </c>
    </row>
    <row r="16275" spans="1:7" x14ac:dyDescent="0.2">
      <c r="A16275" t="str">
        <f t="shared" si="1367"/>
        <v>TM9SF2</v>
      </c>
      <c r="B16275" t="s">
        <v>413</v>
      </c>
      <c r="C16275">
        <v>100153735</v>
      </c>
      <c r="D16275" t="s">
        <v>8</v>
      </c>
      <c r="E16275">
        <v>23</v>
      </c>
      <c r="F16275" t="s">
        <v>19019</v>
      </c>
      <c r="G16275">
        <v>0.90516170628600001</v>
      </c>
    </row>
    <row r="16276" spans="1:7" x14ac:dyDescent="0.2">
      <c r="A16276" t="str">
        <f t="shared" si="1367"/>
        <v>TM9SF2</v>
      </c>
      <c r="B16276" t="s">
        <v>413</v>
      </c>
      <c r="C16276">
        <v>100153945</v>
      </c>
      <c r="D16276" t="s">
        <v>8</v>
      </c>
      <c r="E16276">
        <v>24</v>
      </c>
      <c r="F16276" t="s">
        <v>19020</v>
      </c>
      <c r="G16276">
        <v>6.4855303059400002E-2</v>
      </c>
    </row>
    <row r="16277" spans="1:7" x14ac:dyDescent="0.2">
      <c r="A16277" t="str">
        <f t="shared" si="1367"/>
        <v>TM9SF2</v>
      </c>
      <c r="B16277" t="s">
        <v>413</v>
      </c>
      <c r="C16277">
        <v>100153955</v>
      </c>
      <c r="D16277" t="s">
        <v>8</v>
      </c>
      <c r="E16277">
        <v>24</v>
      </c>
      <c r="F16277" t="s">
        <v>19021</v>
      </c>
      <c r="G16277">
        <v>5.5986721875799998E-2</v>
      </c>
    </row>
    <row r="16278" spans="1:7" x14ac:dyDescent="0.2">
      <c r="A16278" t="str">
        <f t="shared" si="1367"/>
        <v>TM9SF2</v>
      </c>
      <c r="B16278" t="s">
        <v>413</v>
      </c>
      <c r="C16278">
        <v>100153960</v>
      </c>
      <c r="D16278" t="s">
        <v>8</v>
      </c>
      <c r="E16278">
        <v>24</v>
      </c>
      <c r="F16278" t="s">
        <v>19022</v>
      </c>
      <c r="G16278">
        <v>1.09615726993</v>
      </c>
    </row>
    <row r="16279" spans="1:7" x14ac:dyDescent="0.2">
      <c r="A16279" t="str">
        <f t="shared" si="1367"/>
        <v>TM9SF2</v>
      </c>
      <c r="B16279" t="s">
        <v>413</v>
      </c>
      <c r="C16279">
        <v>100153623</v>
      </c>
      <c r="D16279" t="s">
        <v>3</v>
      </c>
      <c r="E16279">
        <v>24</v>
      </c>
      <c r="F16279" t="s">
        <v>19023</v>
      </c>
      <c r="G16279">
        <v>0.34536891941999998</v>
      </c>
    </row>
    <row r="16280" spans="1:7" x14ac:dyDescent="0.2">
      <c r="A16280" t="str">
        <f t="shared" si="1367"/>
        <v>TM9SF2</v>
      </c>
      <c r="B16280" t="s">
        <v>413</v>
      </c>
      <c r="C16280">
        <v>100153707</v>
      </c>
      <c r="D16280" t="s">
        <v>8</v>
      </c>
      <c r="E16280">
        <v>24</v>
      </c>
      <c r="F16280" t="s">
        <v>19024</v>
      </c>
      <c r="G16280">
        <v>8.3191297958600002E-2</v>
      </c>
    </row>
    <row r="16281" spans="1:7" x14ac:dyDescent="0.2">
      <c r="A16281" t="str">
        <f t="shared" si="1367"/>
        <v>TM9SF2</v>
      </c>
      <c r="B16281" t="s">
        <v>413</v>
      </c>
      <c r="C16281">
        <v>100153845</v>
      </c>
      <c r="D16281" t="s">
        <v>3</v>
      </c>
      <c r="E16281">
        <v>23</v>
      </c>
      <c r="F16281" t="s">
        <v>19025</v>
      </c>
      <c r="G16281">
        <v>-8.8275743679900008E-3</v>
      </c>
    </row>
    <row r="16282" spans="1:7" x14ac:dyDescent="0.2">
      <c r="A16282" t="str">
        <f t="shared" ref="A16282:A16291" si="1368">"TMA16"</f>
        <v>TMA16</v>
      </c>
      <c r="B16282" t="s">
        <v>24</v>
      </c>
      <c r="C16282">
        <v>164415615</v>
      </c>
      <c r="D16282" t="s">
        <v>3</v>
      </c>
      <c r="E16282">
        <v>24</v>
      </c>
      <c r="F16282" t="s">
        <v>19026</v>
      </c>
      <c r="G16282">
        <v>-1.9672309063499999E-2</v>
      </c>
    </row>
    <row r="16283" spans="1:7" x14ac:dyDescent="0.2">
      <c r="A16283" t="str">
        <f t="shared" si="1368"/>
        <v>TMA16</v>
      </c>
      <c r="B16283" t="s">
        <v>24</v>
      </c>
      <c r="C16283">
        <v>164415866</v>
      </c>
      <c r="D16283" t="s">
        <v>8</v>
      </c>
      <c r="E16283">
        <v>24</v>
      </c>
      <c r="F16283" t="s">
        <v>19027</v>
      </c>
      <c r="G16283">
        <v>0.63923364713300002</v>
      </c>
    </row>
    <row r="16284" spans="1:7" x14ac:dyDescent="0.2">
      <c r="A16284" t="str">
        <f t="shared" si="1368"/>
        <v>TMA16</v>
      </c>
      <c r="B16284" t="s">
        <v>24</v>
      </c>
      <c r="C16284">
        <v>164415670</v>
      </c>
      <c r="D16284" t="s">
        <v>3</v>
      </c>
      <c r="E16284">
        <v>24</v>
      </c>
      <c r="F16284" t="s">
        <v>19028</v>
      </c>
      <c r="G16284">
        <v>0.16953140387900001</v>
      </c>
    </row>
    <row r="16285" spans="1:7" x14ac:dyDescent="0.2">
      <c r="A16285" t="str">
        <f t="shared" si="1368"/>
        <v>TMA16</v>
      </c>
      <c r="B16285" t="s">
        <v>24</v>
      </c>
      <c r="C16285">
        <v>164415782</v>
      </c>
      <c r="D16285" t="s">
        <v>8</v>
      </c>
      <c r="E16285">
        <v>22</v>
      </c>
      <c r="F16285" t="s">
        <v>19029</v>
      </c>
      <c r="G16285">
        <v>1.13665112285</v>
      </c>
    </row>
    <row r="16286" spans="1:7" x14ac:dyDescent="0.2">
      <c r="A16286" t="str">
        <f t="shared" si="1368"/>
        <v>TMA16</v>
      </c>
      <c r="B16286" t="s">
        <v>24</v>
      </c>
      <c r="C16286">
        <v>164415683</v>
      </c>
      <c r="D16286" t="s">
        <v>3</v>
      </c>
      <c r="E16286">
        <v>24</v>
      </c>
      <c r="F16286" t="s">
        <v>19030</v>
      </c>
      <c r="G16286">
        <v>0.10835647156600001</v>
      </c>
    </row>
    <row r="16287" spans="1:7" x14ac:dyDescent="0.2">
      <c r="A16287" t="str">
        <f t="shared" si="1368"/>
        <v>TMA16</v>
      </c>
      <c r="B16287" t="s">
        <v>24</v>
      </c>
      <c r="C16287">
        <v>164415721</v>
      </c>
      <c r="D16287" t="s">
        <v>3</v>
      </c>
      <c r="E16287">
        <v>24</v>
      </c>
      <c r="F16287" t="s">
        <v>19031</v>
      </c>
      <c r="G16287">
        <v>-2.30231420717E-2</v>
      </c>
    </row>
    <row r="16288" spans="1:7" x14ac:dyDescent="0.2">
      <c r="A16288" t="str">
        <f t="shared" si="1368"/>
        <v>TMA16</v>
      </c>
      <c r="B16288" t="s">
        <v>24</v>
      </c>
      <c r="C16288">
        <v>164415728</v>
      </c>
      <c r="D16288" t="s">
        <v>8</v>
      </c>
      <c r="E16288">
        <v>22</v>
      </c>
      <c r="F16288" t="s">
        <v>19032</v>
      </c>
      <c r="G16288">
        <v>1.22411523001</v>
      </c>
    </row>
    <row r="16289" spans="1:7" x14ac:dyDescent="0.2">
      <c r="A16289" t="str">
        <f t="shared" si="1368"/>
        <v>TMA16</v>
      </c>
      <c r="B16289" t="s">
        <v>24</v>
      </c>
      <c r="C16289">
        <v>164415711</v>
      </c>
      <c r="D16289" t="s">
        <v>8</v>
      </c>
      <c r="E16289">
        <v>23</v>
      </c>
      <c r="F16289" t="s">
        <v>19033</v>
      </c>
      <c r="G16289">
        <v>0.37129899129999999</v>
      </c>
    </row>
    <row r="16290" spans="1:7" x14ac:dyDescent="0.2">
      <c r="A16290" t="str">
        <f t="shared" si="1368"/>
        <v>TMA16</v>
      </c>
      <c r="B16290" t="s">
        <v>24</v>
      </c>
      <c r="C16290">
        <v>164415599</v>
      </c>
      <c r="D16290" t="s">
        <v>8</v>
      </c>
      <c r="E16290">
        <v>24</v>
      </c>
      <c r="F16290" t="s">
        <v>19034</v>
      </c>
      <c r="G16290">
        <v>0.10926740499</v>
      </c>
    </row>
    <row r="16291" spans="1:7" x14ac:dyDescent="0.2">
      <c r="A16291" t="str">
        <f t="shared" si="1368"/>
        <v>TMA16</v>
      </c>
      <c r="B16291" t="s">
        <v>24</v>
      </c>
      <c r="C16291">
        <v>164415744</v>
      </c>
      <c r="D16291" t="s">
        <v>3</v>
      </c>
      <c r="E16291">
        <v>22</v>
      </c>
      <c r="F16291" t="s">
        <v>19035</v>
      </c>
      <c r="G16291">
        <v>0.156542945328</v>
      </c>
    </row>
    <row r="16292" spans="1:7" x14ac:dyDescent="0.2">
      <c r="A16292" t="str">
        <f t="shared" ref="A16292:A16300" si="1369">"TMA7"</f>
        <v>TMA7</v>
      </c>
      <c r="B16292" t="s">
        <v>114</v>
      </c>
      <c r="C16292">
        <v>48481744</v>
      </c>
      <c r="D16292" t="s">
        <v>8</v>
      </c>
      <c r="E16292">
        <v>24</v>
      </c>
      <c r="F16292" t="s">
        <v>19036</v>
      </c>
      <c r="G16292">
        <v>0.88190250181899998</v>
      </c>
    </row>
    <row r="16293" spans="1:7" x14ac:dyDescent="0.2">
      <c r="A16293" t="str">
        <f t="shared" si="1369"/>
        <v>TMA7</v>
      </c>
      <c r="B16293" t="s">
        <v>114</v>
      </c>
      <c r="C16293">
        <v>48481895</v>
      </c>
      <c r="D16293" t="s">
        <v>8</v>
      </c>
      <c r="E16293">
        <v>24</v>
      </c>
      <c r="F16293" t="s">
        <v>19037</v>
      </c>
      <c r="G16293">
        <v>1.0564924771599999</v>
      </c>
    </row>
    <row r="16294" spans="1:7" x14ac:dyDescent="0.2">
      <c r="A16294" t="str">
        <f t="shared" si="1369"/>
        <v>TMA7</v>
      </c>
      <c r="B16294" t="s">
        <v>114</v>
      </c>
      <c r="C16294">
        <v>48481751</v>
      </c>
      <c r="D16294" t="s">
        <v>8</v>
      </c>
      <c r="E16294">
        <v>24</v>
      </c>
      <c r="F16294" t="s">
        <v>19038</v>
      </c>
      <c r="G16294">
        <v>-2.8051241363599998E-2</v>
      </c>
    </row>
    <row r="16295" spans="1:7" x14ac:dyDescent="0.2">
      <c r="A16295" t="str">
        <f t="shared" si="1369"/>
        <v>TMA7</v>
      </c>
      <c r="B16295" t="s">
        <v>114</v>
      </c>
      <c r="C16295">
        <v>48481714</v>
      </c>
      <c r="D16295" t="s">
        <v>3</v>
      </c>
      <c r="E16295">
        <v>24</v>
      </c>
      <c r="F16295" t="s">
        <v>19039</v>
      </c>
      <c r="G16295">
        <v>0.579330198144</v>
      </c>
    </row>
    <row r="16296" spans="1:7" x14ac:dyDescent="0.2">
      <c r="A16296" t="str">
        <f t="shared" si="1369"/>
        <v>TMA7</v>
      </c>
      <c r="B16296" t="s">
        <v>114</v>
      </c>
      <c r="C16296">
        <v>48481655</v>
      </c>
      <c r="D16296" t="s">
        <v>8</v>
      </c>
      <c r="E16296">
        <v>23</v>
      </c>
      <c r="F16296" t="s">
        <v>19040</v>
      </c>
      <c r="G16296">
        <v>3.2371636166499997E-2</v>
      </c>
    </row>
    <row r="16297" spans="1:7" x14ac:dyDescent="0.2">
      <c r="A16297" t="str">
        <f t="shared" si="1369"/>
        <v>TMA7</v>
      </c>
      <c r="B16297" t="s">
        <v>114</v>
      </c>
      <c r="C16297">
        <v>48481650</v>
      </c>
      <c r="D16297" t="s">
        <v>8</v>
      </c>
      <c r="E16297">
        <v>23</v>
      </c>
      <c r="F16297" t="s">
        <v>19041</v>
      </c>
      <c r="G16297">
        <v>-1.85795457462E-2</v>
      </c>
    </row>
    <row r="16298" spans="1:7" x14ac:dyDescent="0.2">
      <c r="A16298" t="str">
        <f t="shared" si="1369"/>
        <v>TMA7</v>
      </c>
      <c r="B16298" t="s">
        <v>114</v>
      </c>
      <c r="C16298">
        <v>48481919</v>
      </c>
      <c r="D16298" t="s">
        <v>3</v>
      </c>
      <c r="E16298">
        <v>24</v>
      </c>
      <c r="F16298" t="s">
        <v>19042</v>
      </c>
      <c r="G16298">
        <v>0.617525808748</v>
      </c>
    </row>
    <row r="16299" spans="1:7" x14ac:dyDescent="0.2">
      <c r="A16299" t="str">
        <f t="shared" si="1369"/>
        <v>TMA7</v>
      </c>
      <c r="B16299" t="s">
        <v>114</v>
      </c>
      <c r="C16299">
        <v>48481787</v>
      </c>
      <c r="D16299" t="s">
        <v>3</v>
      </c>
      <c r="E16299">
        <v>23</v>
      </c>
      <c r="F16299" t="s">
        <v>19043</v>
      </c>
      <c r="G16299">
        <v>0.218760840791</v>
      </c>
    </row>
    <row r="16300" spans="1:7" x14ac:dyDescent="0.2">
      <c r="A16300" t="str">
        <f t="shared" si="1369"/>
        <v>TMA7</v>
      </c>
      <c r="B16300" t="s">
        <v>114</v>
      </c>
      <c r="C16300">
        <v>48481676</v>
      </c>
      <c r="D16300" t="s">
        <v>8</v>
      </c>
      <c r="E16300">
        <v>24</v>
      </c>
      <c r="F16300" t="s">
        <v>19044</v>
      </c>
      <c r="G16300">
        <v>1.0616050210200001</v>
      </c>
    </row>
    <row r="16301" spans="1:7" x14ac:dyDescent="0.2">
      <c r="A16301" t="str">
        <f t="shared" ref="A16301:A16310" si="1370">"TMED10"</f>
        <v>TMED10</v>
      </c>
      <c r="B16301" t="s">
        <v>86</v>
      </c>
      <c r="C16301">
        <v>75643035</v>
      </c>
      <c r="D16301" t="s">
        <v>3</v>
      </c>
      <c r="E16301">
        <v>23</v>
      </c>
      <c r="F16301" t="s">
        <v>19045</v>
      </c>
      <c r="G16301">
        <v>0.721442766924</v>
      </c>
    </row>
    <row r="16302" spans="1:7" x14ac:dyDescent="0.2">
      <c r="A16302" t="str">
        <f t="shared" si="1370"/>
        <v>TMED10</v>
      </c>
      <c r="B16302" t="s">
        <v>86</v>
      </c>
      <c r="C16302">
        <v>75643045</v>
      </c>
      <c r="D16302" t="s">
        <v>3</v>
      </c>
      <c r="E16302">
        <v>23</v>
      </c>
      <c r="F16302" t="s">
        <v>19046</v>
      </c>
      <c r="G16302">
        <v>0.77748528516100002</v>
      </c>
    </row>
    <row r="16303" spans="1:7" x14ac:dyDescent="0.2">
      <c r="A16303" t="str">
        <f t="shared" si="1370"/>
        <v>TMED10</v>
      </c>
      <c r="B16303" t="s">
        <v>86</v>
      </c>
      <c r="C16303">
        <v>75643131</v>
      </c>
      <c r="D16303" t="s">
        <v>3</v>
      </c>
      <c r="E16303">
        <v>24</v>
      </c>
      <c r="F16303" t="s">
        <v>19047</v>
      </c>
      <c r="G16303">
        <v>0.76579328413100001</v>
      </c>
    </row>
    <row r="16304" spans="1:7" x14ac:dyDescent="0.2">
      <c r="A16304" t="str">
        <f t="shared" si="1370"/>
        <v>TMED10</v>
      </c>
      <c r="B16304" t="s">
        <v>86</v>
      </c>
      <c r="C16304">
        <v>75643301</v>
      </c>
      <c r="D16304" t="s">
        <v>3</v>
      </c>
      <c r="E16304">
        <v>23</v>
      </c>
      <c r="F16304" t="s">
        <v>19048</v>
      </c>
      <c r="G16304">
        <v>1.01838349885</v>
      </c>
    </row>
    <row r="16305" spans="1:7" x14ac:dyDescent="0.2">
      <c r="A16305" t="str">
        <f t="shared" si="1370"/>
        <v>TMED10</v>
      </c>
      <c r="B16305" t="s">
        <v>86</v>
      </c>
      <c r="C16305">
        <v>75643328</v>
      </c>
      <c r="D16305" t="s">
        <v>3</v>
      </c>
      <c r="E16305">
        <v>23</v>
      </c>
      <c r="F16305" t="s">
        <v>19049</v>
      </c>
      <c r="G16305">
        <v>0.31710911019999999</v>
      </c>
    </row>
    <row r="16306" spans="1:7" x14ac:dyDescent="0.2">
      <c r="A16306" t="str">
        <f t="shared" si="1370"/>
        <v>TMED10</v>
      </c>
      <c r="B16306" t="s">
        <v>86</v>
      </c>
      <c r="C16306">
        <v>75643075</v>
      </c>
      <c r="D16306" t="s">
        <v>8</v>
      </c>
      <c r="E16306">
        <v>23</v>
      </c>
      <c r="F16306" t="s">
        <v>19050</v>
      </c>
      <c r="G16306">
        <v>1.10500775564</v>
      </c>
    </row>
    <row r="16307" spans="1:7" x14ac:dyDescent="0.2">
      <c r="A16307" t="str">
        <f t="shared" si="1370"/>
        <v>TMED10</v>
      </c>
      <c r="B16307" t="s">
        <v>86</v>
      </c>
      <c r="C16307">
        <v>75643172</v>
      </c>
      <c r="D16307" t="s">
        <v>8</v>
      </c>
      <c r="E16307">
        <v>24</v>
      </c>
      <c r="F16307" t="s">
        <v>19051</v>
      </c>
      <c r="G16307">
        <v>0.38000122060000002</v>
      </c>
    </row>
    <row r="16308" spans="1:7" x14ac:dyDescent="0.2">
      <c r="A16308" t="str">
        <f t="shared" si="1370"/>
        <v>TMED10</v>
      </c>
      <c r="B16308" t="s">
        <v>86</v>
      </c>
      <c r="C16308">
        <v>75643205</v>
      </c>
      <c r="D16308" t="s">
        <v>8</v>
      </c>
      <c r="E16308">
        <v>23</v>
      </c>
      <c r="F16308" t="s">
        <v>19052</v>
      </c>
      <c r="G16308">
        <v>0.53148281704699996</v>
      </c>
    </row>
    <row r="16309" spans="1:7" x14ac:dyDescent="0.2">
      <c r="A16309" t="str">
        <f t="shared" si="1370"/>
        <v>TMED10</v>
      </c>
      <c r="B16309" t="s">
        <v>86</v>
      </c>
      <c r="C16309">
        <v>75643310</v>
      </c>
      <c r="D16309" t="s">
        <v>8</v>
      </c>
      <c r="E16309">
        <v>22</v>
      </c>
      <c r="F16309" t="s">
        <v>19053</v>
      </c>
      <c r="G16309">
        <v>0.87660874551400003</v>
      </c>
    </row>
    <row r="16310" spans="1:7" x14ac:dyDescent="0.2">
      <c r="A16310" t="str">
        <f t="shared" si="1370"/>
        <v>TMED10</v>
      </c>
      <c r="B16310" t="s">
        <v>86</v>
      </c>
      <c r="C16310">
        <v>75643332</v>
      </c>
      <c r="D16310" t="s">
        <v>8</v>
      </c>
      <c r="E16310">
        <v>23</v>
      </c>
      <c r="F16310" t="s">
        <v>19054</v>
      </c>
      <c r="G16310">
        <v>0.42625668676700001</v>
      </c>
    </row>
    <row r="16311" spans="1:7" x14ac:dyDescent="0.2">
      <c r="A16311" t="str">
        <f t="shared" ref="A16311:A16320" si="1371">"TMEM126A"</f>
        <v>TMEM126A</v>
      </c>
      <c r="B16311" t="s">
        <v>291</v>
      </c>
      <c r="C16311">
        <v>85359003</v>
      </c>
      <c r="D16311" t="s">
        <v>3</v>
      </c>
      <c r="E16311">
        <v>24</v>
      </c>
      <c r="F16311" t="s">
        <v>19055</v>
      </c>
      <c r="G16311">
        <v>0.38563478276300001</v>
      </c>
    </row>
    <row r="16312" spans="1:7" x14ac:dyDescent="0.2">
      <c r="A16312" t="str">
        <f t="shared" si="1371"/>
        <v>TMEM126A</v>
      </c>
      <c r="B16312" t="s">
        <v>291</v>
      </c>
      <c r="C16312">
        <v>85359008</v>
      </c>
      <c r="D16312" t="s">
        <v>3</v>
      </c>
      <c r="E16312">
        <v>23</v>
      </c>
      <c r="F16312" t="s">
        <v>19056</v>
      </c>
      <c r="G16312">
        <v>-7.0477268498699997E-3</v>
      </c>
    </row>
    <row r="16313" spans="1:7" x14ac:dyDescent="0.2">
      <c r="A16313" t="str">
        <f t="shared" si="1371"/>
        <v>TMEM126A</v>
      </c>
      <c r="B16313" t="s">
        <v>291</v>
      </c>
      <c r="C16313">
        <v>85359045</v>
      </c>
      <c r="D16313" t="s">
        <v>3</v>
      </c>
      <c r="E16313">
        <v>24</v>
      </c>
      <c r="F16313" t="s">
        <v>19057</v>
      </c>
      <c r="G16313">
        <v>-9.7407919196699999E-2</v>
      </c>
    </row>
    <row r="16314" spans="1:7" x14ac:dyDescent="0.2">
      <c r="A16314" t="str">
        <f t="shared" si="1371"/>
        <v>TMEM126A</v>
      </c>
      <c r="B16314" t="s">
        <v>291</v>
      </c>
      <c r="C16314">
        <v>85359064</v>
      </c>
      <c r="D16314" t="s">
        <v>8</v>
      </c>
      <c r="E16314">
        <v>24</v>
      </c>
      <c r="F16314" t="s">
        <v>19058</v>
      </c>
      <c r="G16314">
        <v>0.37706885416199998</v>
      </c>
    </row>
    <row r="16315" spans="1:7" x14ac:dyDescent="0.2">
      <c r="A16315" t="str">
        <f t="shared" si="1371"/>
        <v>TMEM126A</v>
      </c>
      <c r="B16315" t="s">
        <v>291</v>
      </c>
      <c r="C16315">
        <v>85359095</v>
      </c>
      <c r="D16315" t="s">
        <v>8</v>
      </c>
      <c r="E16315">
        <v>24</v>
      </c>
      <c r="F16315" t="s">
        <v>19059</v>
      </c>
      <c r="G16315">
        <v>0.39656495205100001</v>
      </c>
    </row>
    <row r="16316" spans="1:7" x14ac:dyDescent="0.2">
      <c r="A16316" t="str">
        <f t="shared" si="1371"/>
        <v>TMEM126A</v>
      </c>
      <c r="B16316" t="s">
        <v>291</v>
      </c>
      <c r="C16316">
        <v>85359139</v>
      </c>
      <c r="D16316" t="s">
        <v>8</v>
      </c>
      <c r="E16316">
        <v>23</v>
      </c>
      <c r="F16316" t="s">
        <v>19060</v>
      </c>
      <c r="G16316">
        <v>0.50824934541599998</v>
      </c>
    </row>
    <row r="16317" spans="1:7" x14ac:dyDescent="0.2">
      <c r="A16317" t="str">
        <f t="shared" si="1371"/>
        <v>TMEM126A</v>
      </c>
      <c r="B16317" t="s">
        <v>291</v>
      </c>
      <c r="C16317">
        <v>85359149</v>
      </c>
      <c r="D16317" t="s">
        <v>8</v>
      </c>
      <c r="E16317">
        <v>24</v>
      </c>
      <c r="F16317" t="s">
        <v>19061</v>
      </c>
      <c r="G16317">
        <v>0.92639726979899994</v>
      </c>
    </row>
    <row r="16318" spans="1:7" x14ac:dyDescent="0.2">
      <c r="A16318" t="str">
        <f t="shared" si="1371"/>
        <v>TMEM126A</v>
      </c>
      <c r="B16318" t="s">
        <v>291</v>
      </c>
      <c r="C16318">
        <v>85359156</v>
      </c>
      <c r="D16318" t="s">
        <v>8</v>
      </c>
      <c r="E16318">
        <v>24</v>
      </c>
      <c r="F16318" t="s">
        <v>19062</v>
      </c>
      <c r="G16318">
        <v>1.5653533847900001</v>
      </c>
    </row>
    <row r="16319" spans="1:7" x14ac:dyDescent="0.2">
      <c r="A16319" t="str">
        <f t="shared" si="1371"/>
        <v>TMEM126A</v>
      </c>
      <c r="B16319" t="s">
        <v>291</v>
      </c>
      <c r="C16319">
        <v>85359180</v>
      </c>
      <c r="D16319" t="s">
        <v>8</v>
      </c>
      <c r="E16319">
        <v>23</v>
      </c>
      <c r="F16319" t="s">
        <v>19063</v>
      </c>
      <c r="G16319">
        <v>0.29633654959599998</v>
      </c>
    </row>
    <row r="16320" spans="1:7" x14ac:dyDescent="0.2">
      <c r="A16320" t="str">
        <f t="shared" si="1371"/>
        <v>TMEM126A</v>
      </c>
      <c r="B16320" t="s">
        <v>291</v>
      </c>
      <c r="C16320">
        <v>85359195</v>
      </c>
      <c r="D16320" t="s">
        <v>8</v>
      </c>
      <c r="E16320">
        <v>23</v>
      </c>
      <c r="F16320" t="s">
        <v>19064</v>
      </c>
      <c r="G16320">
        <v>0.265216465731</v>
      </c>
    </row>
    <row r="16321" spans="1:7" x14ac:dyDescent="0.2">
      <c r="A16321" t="str">
        <f t="shared" ref="A16321:A16327" si="1372">"TMEM126B"</f>
        <v>TMEM126B</v>
      </c>
      <c r="B16321" t="s">
        <v>291</v>
      </c>
      <c r="C16321">
        <v>85339760</v>
      </c>
      <c r="D16321" t="s">
        <v>8</v>
      </c>
      <c r="E16321">
        <v>22</v>
      </c>
      <c r="F16321" t="s">
        <v>19065</v>
      </c>
      <c r="G16321">
        <v>0.67493712750599999</v>
      </c>
    </row>
    <row r="16322" spans="1:7" x14ac:dyDescent="0.2">
      <c r="A16322" t="str">
        <f t="shared" si="1372"/>
        <v>TMEM126B</v>
      </c>
      <c r="B16322" t="s">
        <v>291</v>
      </c>
      <c r="C16322">
        <v>85339752</v>
      </c>
      <c r="D16322" t="s">
        <v>8</v>
      </c>
      <c r="E16322">
        <v>21</v>
      </c>
      <c r="F16322" t="s">
        <v>19066</v>
      </c>
      <c r="G16322">
        <v>1.34882111487</v>
      </c>
    </row>
    <row r="16323" spans="1:7" x14ac:dyDescent="0.2">
      <c r="A16323" t="str">
        <f t="shared" si="1372"/>
        <v>TMEM126B</v>
      </c>
      <c r="B16323" t="s">
        <v>291</v>
      </c>
      <c r="C16323">
        <v>85339654</v>
      </c>
      <c r="D16323" t="s">
        <v>8</v>
      </c>
      <c r="E16323">
        <v>22</v>
      </c>
      <c r="F16323" t="s">
        <v>19067</v>
      </c>
      <c r="G16323">
        <v>0.38238989624800002</v>
      </c>
    </row>
    <row r="16324" spans="1:7" x14ac:dyDescent="0.2">
      <c r="A16324" t="str">
        <f t="shared" si="1372"/>
        <v>TMEM126B</v>
      </c>
      <c r="B16324" t="s">
        <v>291</v>
      </c>
      <c r="C16324">
        <v>85339689</v>
      </c>
      <c r="D16324" t="s">
        <v>8</v>
      </c>
      <c r="E16324">
        <v>25</v>
      </c>
      <c r="F16324" t="s">
        <v>19068</v>
      </c>
      <c r="G16324">
        <v>0.70914533663900003</v>
      </c>
    </row>
    <row r="16325" spans="1:7" x14ac:dyDescent="0.2">
      <c r="A16325" t="str">
        <f t="shared" si="1372"/>
        <v>TMEM126B</v>
      </c>
      <c r="B16325" t="s">
        <v>291</v>
      </c>
      <c r="C16325">
        <v>85339773</v>
      </c>
      <c r="D16325" t="s">
        <v>3</v>
      </c>
      <c r="E16325">
        <v>25</v>
      </c>
      <c r="F16325" t="s">
        <v>19069</v>
      </c>
      <c r="G16325">
        <v>0.104678547895</v>
      </c>
    </row>
    <row r="16326" spans="1:7" x14ac:dyDescent="0.2">
      <c r="A16326" t="str">
        <f t="shared" si="1372"/>
        <v>TMEM126B</v>
      </c>
      <c r="B16326" t="s">
        <v>291</v>
      </c>
      <c r="C16326">
        <v>85339744</v>
      </c>
      <c r="D16326" t="s">
        <v>3</v>
      </c>
      <c r="E16326">
        <v>25</v>
      </c>
      <c r="F16326" t="s">
        <v>19070</v>
      </c>
      <c r="G16326">
        <v>0.22267095456300001</v>
      </c>
    </row>
    <row r="16327" spans="1:7" x14ac:dyDescent="0.2">
      <c r="A16327" t="str">
        <f t="shared" si="1372"/>
        <v>TMEM126B</v>
      </c>
      <c r="B16327" t="s">
        <v>291</v>
      </c>
      <c r="C16327">
        <v>85339711</v>
      </c>
      <c r="D16327" t="s">
        <v>8</v>
      </c>
      <c r="E16327">
        <v>24</v>
      </c>
      <c r="F16327" t="s">
        <v>19071</v>
      </c>
      <c r="G16327">
        <v>0.94203354849200005</v>
      </c>
    </row>
    <row r="16328" spans="1:7" x14ac:dyDescent="0.2">
      <c r="A16328" t="str">
        <f t="shared" ref="A16328:A16337" si="1373">"TMEM147"</f>
        <v>TMEM147</v>
      </c>
      <c r="B16328" t="s">
        <v>245</v>
      </c>
      <c r="C16328">
        <v>36036574</v>
      </c>
      <c r="D16328" t="s">
        <v>3</v>
      </c>
      <c r="E16328">
        <v>24</v>
      </c>
      <c r="F16328" t="s">
        <v>19072</v>
      </c>
      <c r="G16328">
        <v>0.91839527935099996</v>
      </c>
    </row>
    <row r="16329" spans="1:7" x14ac:dyDescent="0.2">
      <c r="A16329" t="str">
        <f t="shared" si="1373"/>
        <v>TMEM147</v>
      </c>
      <c r="B16329" t="s">
        <v>245</v>
      </c>
      <c r="C16329">
        <v>36036565</v>
      </c>
      <c r="D16329" t="s">
        <v>3</v>
      </c>
      <c r="E16329">
        <v>24</v>
      </c>
      <c r="F16329" t="s">
        <v>19073</v>
      </c>
      <c r="G16329">
        <v>0.37948903499999997</v>
      </c>
    </row>
    <row r="16330" spans="1:7" x14ac:dyDescent="0.2">
      <c r="A16330" t="str">
        <f t="shared" si="1373"/>
        <v>TMEM147</v>
      </c>
      <c r="B16330" t="s">
        <v>245</v>
      </c>
      <c r="C16330">
        <v>36036500</v>
      </c>
      <c r="D16330" t="s">
        <v>3</v>
      </c>
      <c r="E16330">
        <v>23</v>
      </c>
      <c r="F16330" t="s">
        <v>19074</v>
      </c>
      <c r="G16330">
        <v>0.30658815848199999</v>
      </c>
    </row>
    <row r="16331" spans="1:7" x14ac:dyDescent="0.2">
      <c r="A16331" t="str">
        <f t="shared" si="1373"/>
        <v>TMEM147</v>
      </c>
      <c r="B16331" t="s">
        <v>245</v>
      </c>
      <c r="C16331">
        <v>36036551</v>
      </c>
      <c r="D16331" t="s">
        <v>3</v>
      </c>
      <c r="E16331">
        <v>24</v>
      </c>
      <c r="F16331" t="s">
        <v>19075</v>
      </c>
      <c r="G16331">
        <v>1.1721224217899999</v>
      </c>
    </row>
    <row r="16332" spans="1:7" x14ac:dyDescent="0.2">
      <c r="A16332" t="str">
        <f t="shared" si="1373"/>
        <v>TMEM147</v>
      </c>
      <c r="B16332" t="s">
        <v>245</v>
      </c>
      <c r="C16332">
        <v>36036546</v>
      </c>
      <c r="D16332" t="s">
        <v>3</v>
      </c>
      <c r="E16332">
        <v>24</v>
      </c>
      <c r="F16332" t="s">
        <v>19076</v>
      </c>
      <c r="G16332">
        <v>8.8463619963400006E-2</v>
      </c>
    </row>
    <row r="16333" spans="1:7" x14ac:dyDescent="0.2">
      <c r="A16333" t="str">
        <f t="shared" si="1373"/>
        <v>TMEM147</v>
      </c>
      <c r="B16333" t="s">
        <v>245</v>
      </c>
      <c r="C16333">
        <v>36036588</v>
      </c>
      <c r="D16333" t="s">
        <v>3</v>
      </c>
      <c r="E16333">
        <v>22</v>
      </c>
      <c r="F16333" t="s">
        <v>19077</v>
      </c>
      <c r="G16333">
        <v>0.90948229886200005</v>
      </c>
    </row>
    <row r="16334" spans="1:7" x14ac:dyDescent="0.2">
      <c r="A16334" t="str">
        <f t="shared" si="1373"/>
        <v>TMEM147</v>
      </c>
      <c r="B16334" t="s">
        <v>245</v>
      </c>
      <c r="C16334">
        <v>36036645</v>
      </c>
      <c r="D16334" t="s">
        <v>3</v>
      </c>
      <c r="E16334">
        <v>23</v>
      </c>
      <c r="F16334" t="s">
        <v>19078</v>
      </c>
      <c r="G16334">
        <v>0.33261906176299999</v>
      </c>
    </row>
    <row r="16335" spans="1:7" x14ac:dyDescent="0.2">
      <c r="A16335" t="str">
        <f t="shared" si="1373"/>
        <v>TMEM147</v>
      </c>
      <c r="B16335" t="s">
        <v>245</v>
      </c>
      <c r="C16335">
        <v>36036686</v>
      </c>
      <c r="D16335" t="s">
        <v>3</v>
      </c>
      <c r="E16335">
        <v>24</v>
      </c>
      <c r="F16335" t="s">
        <v>19079</v>
      </c>
      <c r="G16335">
        <v>0.37118473596599999</v>
      </c>
    </row>
    <row r="16336" spans="1:7" x14ac:dyDescent="0.2">
      <c r="A16336" t="str">
        <f t="shared" si="1373"/>
        <v>TMEM147</v>
      </c>
      <c r="B16336" t="s">
        <v>245</v>
      </c>
      <c r="C16336">
        <v>36036622</v>
      </c>
      <c r="D16336" t="s">
        <v>8</v>
      </c>
      <c r="E16336">
        <v>24</v>
      </c>
      <c r="F16336" t="s">
        <v>19080</v>
      </c>
      <c r="G16336">
        <v>4.3193156332300003E-2</v>
      </c>
    </row>
    <row r="16337" spans="1:7" x14ac:dyDescent="0.2">
      <c r="A16337" t="str">
        <f t="shared" si="1373"/>
        <v>TMEM147</v>
      </c>
      <c r="B16337" t="s">
        <v>245</v>
      </c>
      <c r="C16337">
        <v>36036733</v>
      </c>
      <c r="D16337" t="s">
        <v>8</v>
      </c>
      <c r="E16337">
        <v>23</v>
      </c>
      <c r="F16337" t="s">
        <v>19081</v>
      </c>
      <c r="G16337">
        <v>0.89599479297999995</v>
      </c>
    </row>
    <row r="16338" spans="1:7" x14ac:dyDescent="0.2">
      <c r="A16338" t="str">
        <f t="shared" ref="A16338:A16347" si="1374">"TMEM161B"</f>
        <v>TMEM161B</v>
      </c>
      <c r="B16338" t="s">
        <v>64</v>
      </c>
      <c r="C16338">
        <v>87564654</v>
      </c>
      <c r="D16338" t="s">
        <v>3</v>
      </c>
      <c r="E16338">
        <v>24</v>
      </c>
      <c r="F16338" t="s">
        <v>19082</v>
      </c>
      <c r="G16338">
        <v>-4.0989544488800003E-2</v>
      </c>
    </row>
    <row r="16339" spans="1:7" x14ac:dyDescent="0.2">
      <c r="A16339" t="str">
        <f t="shared" si="1374"/>
        <v>TMEM161B</v>
      </c>
      <c r="B16339" t="s">
        <v>64</v>
      </c>
      <c r="C16339">
        <v>87564499</v>
      </c>
      <c r="D16339" t="s">
        <v>3</v>
      </c>
      <c r="E16339">
        <v>24</v>
      </c>
      <c r="F16339" t="s">
        <v>19083</v>
      </c>
      <c r="G16339">
        <v>0.98269728837199999</v>
      </c>
    </row>
    <row r="16340" spans="1:7" x14ac:dyDescent="0.2">
      <c r="A16340" t="str">
        <f t="shared" si="1374"/>
        <v>TMEM161B</v>
      </c>
      <c r="B16340" t="s">
        <v>64</v>
      </c>
      <c r="C16340">
        <v>87564514</v>
      </c>
      <c r="D16340" t="s">
        <v>3</v>
      </c>
      <c r="E16340">
        <v>24</v>
      </c>
      <c r="F16340" t="s">
        <v>19084</v>
      </c>
      <c r="G16340">
        <v>0.23580831808700001</v>
      </c>
    </row>
    <row r="16341" spans="1:7" x14ac:dyDescent="0.2">
      <c r="A16341" t="str">
        <f t="shared" si="1374"/>
        <v>TMEM161B</v>
      </c>
      <c r="B16341" t="s">
        <v>64</v>
      </c>
      <c r="C16341">
        <v>87564519</v>
      </c>
      <c r="D16341" t="s">
        <v>3</v>
      </c>
      <c r="E16341">
        <v>24</v>
      </c>
      <c r="F16341" t="s">
        <v>19085</v>
      </c>
      <c r="G16341">
        <v>0.67688624683200005</v>
      </c>
    </row>
    <row r="16342" spans="1:7" x14ac:dyDescent="0.2">
      <c r="A16342" t="str">
        <f t="shared" si="1374"/>
        <v>TMEM161B</v>
      </c>
      <c r="B16342" t="s">
        <v>64</v>
      </c>
      <c r="C16342">
        <v>87564569</v>
      </c>
      <c r="D16342" t="s">
        <v>3</v>
      </c>
      <c r="E16342">
        <v>24</v>
      </c>
      <c r="F16342" t="s">
        <v>19086</v>
      </c>
      <c r="G16342">
        <v>0.96286493138399998</v>
      </c>
    </row>
    <row r="16343" spans="1:7" x14ac:dyDescent="0.2">
      <c r="A16343" t="str">
        <f t="shared" si="1374"/>
        <v>TMEM161B</v>
      </c>
      <c r="B16343" t="s">
        <v>64</v>
      </c>
      <c r="C16343">
        <v>87564606</v>
      </c>
      <c r="D16343" t="s">
        <v>3</v>
      </c>
      <c r="E16343">
        <v>24</v>
      </c>
      <c r="F16343" t="s">
        <v>19087</v>
      </c>
      <c r="G16343">
        <v>0.98709295900600003</v>
      </c>
    </row>
    <row r="16344" spans="1:7" x14ac:dyDescent="0.2">
      <c r="A16344" t="str">
        <f t="shared" si="1374"/>
        <v>TMEM161B</v>
      </c>
      <c r="B16344" t="s">
        <v>64</v>
      </c>
      <c r="C16344">
        <v>87564610</v>
      </c>
      <c r="D16344" t="s">
        <v>8</v>
      </c>
      <c r="E16344">
        <v>23</v>
      </c>
      <c r="F16344" t="s">
        <v>19088</v>
      </c>
      <c r="G16344">
        <v>1.0271682419299999</v>
      </c>
    </row>
    <row r="16345" spans="1:7" x14ac:dyDescent="0.2">
      <c r="A16345" t="str">
        <f t="shared" si="1374"/>
        <v>TMEM161B</v>
      </c>
      <c r="B16345" t="s">
        <v>64</v>
      </c>
      <c r="C16345">
        <v>87564663</v>
      </c>
      <c r="D16345" t="s">
        <v>3</v>
      </c>
      <c r="E16345">
        <v>24</v>
      </c>
      <c r="F16345" t="s">
        <v>19089</v>
      </c>
      <c r="G16345">
        <v>5.54396841302E-2</v>
      </c>
    </row>
    <row r="16346" spans="1:7" x14ac:dyDescent="0.2">
      <c r="A16346" t="str">
        <f t="shared" si="1374"/>
        <v>TMEM161B</v>
      </c>
      <c r="B16346" t="s">
        <v>64</v>
      </c>
      <c r="C16346">
        <v>87564583</v>
      </c>
      <c r="D16346" t="s">
        <v>8</v>
      </c>
      <c r="E16346">
        <v>24</v>
      </c>
      <c r="F16346" t="s">
        <v>19090</v>
      </c>
      <c r="G16346">
        <v>0.68383060626000003</v>
      </c>
    </row>
    <row r="16347" spans="1:7" x14ac:dyDescent="0.2">
      <c r="A16347" t="str">
        <f t="shared" si="1374"/>
        <v>TMEM161B</v>
      </c>
      <c r="B16347" t="s">
        <v>64</v>
      </c>
      <c r="C16347">
        <v>87564410</v>
      </c>
      <c r="D16347" t="s">
        <v>3</v>
      </c>
      <c r="E16347">
        <v>24</v>
      </c>
      <c r="F16347" t="s">
        <v>19091</v>
      </c>
      <c r="G16347">
        <v>0.98573879906600004</v>
      </c>
    </row>
    <row r="16348" spans="1:7" x14ac:dyDescent="0.2">
      <c r="A16348" t="str">
        <f t="shared" ref="A16348:A16357" si="1375">"TMEM167A"</f>
        <v>TMEM167A</v>
      </c>
      <c r="B16348" t="s">
        <v>64</v>
      </c>
      <c r="C16348">
        <v>82373052</v>
      </c>
      <c r="D16348" t="s">
        <v>3</v>
      </c>
      <c r="E16348">
        <v>24</v>
      </c>
      <c r="F16348" t="s">
        <v>19092</v>
      </c>
      <c r="G16348">
        <v>7.4353008137300003E-2</v>
      </c>
    </row>
    <row r="16349" spans="1:7" x14ac:dyDescent="0.2">
      <c r="A16349" t="str">
        <f t="shared" si="1375"/>
        <v>TMEM167A</v>
      </c>
      <c r="B16349" t="s">
        <v>64</v>
      </c>
      <c r="C16349">
        <v>82373060</v>
      </c>
      <c r="D16349" t="s">
        <v>3</v>
      </c>
      <c r="E16349">
        <v>23</v>
      </c>
      <c r="F16349" t="s">
        <v>19093</v>
      </c>
      <c r="G16349">
        <v>0.56859078389399997</v>
      </c>
    </row>
    <row r="16350" spans="1:7" x14ac:dyDescent="0.2">
      <c r="A16350" t="str">
        <f t="shared" si="1375"/>
        <v>TMEM167A</v>
      </c>
      <c r="B16350" t="s">
        <v>64</v>
      </c>
      <c r="C16350">
        <v>82373182</v>
      </c>
      <c r="D16350" t="s">
        <v>8</v>
      </c>
      <c r="E16350">
        <v>23</v>
      </c>
      <c r="F16350" t="s">
        <v>19094</v>
      </c>
      <c r="G16350">
        <v>1.07653783414</v>
      </c>
    </row>
    <row r="16351" spans="1:7" x14ac:dyDescent="0.2">
      <c r="A16351" t="str">
        <f t="shared" si="1375"/>
        <v>TMEM167A</v>
      </c>
      <c r="B16351" t="s">
        <v>64</v>
      </c>
      <c r="C16351">
        <v>82373095</v>
      </c>
      <c r="D16351" t="s">
        <v>3</v>
      </c>
      <c r="E16351">
        <v>24</v>
      </c>
      <c r="F16351" t="s">
        <v>19095</v>
      </c>
      <c r="G16351">
        <v>9.7727786729300006E-2</v>
      </c>
    </row>
    <row r="16352" spans="1:7" x14ac:dyDescent="0.2">
      <c r="A16352" t="str">
        <f t="shared" si="1375"/>
        <v>TMEM167A</v>
      </c>
      <c r="B16352" t="s">
        <v>64</v>
      </c>
      <c r="C16352">
        <v>82373138</v>
      </c>
      <c r="D16352" t="s">
        <v>3</v>
      </c>
      <c r="E16352">
        <v>24</v>
      </c>
      <c r="F16352" t="s">
        <v>19096</v>
      </c>
      <c r="G16352">
        <v>1.06444012819</v>
      </c>
    </row>
    <row r="16353" spans="1:7" x14ac:dyDescent="0.2">
      <c r="A16353" t="str">
        <f t="shared" si="1375"/>
        <v>TMEM167A</v>
      </c>
      <c r="B16353" t="s">
        <v>64</v>
      </c>
      <c r="C16353">
        <v>82373214</v>
      </c>
      <c r="D16353" t="s">
        <v>3</v>
      </c>
      <c r="E16353">
        <v>24</v>
      </c>
      <c r="F16353" t="s">
        <v>19097</v>
      </c>
      <c r="G16353">
        <v>0.62390066269199995</v>
      </c>
    </row>
    <row r="16354" spans="1:7" x14ac:dyDescent="0.2">
      <c r="A16354" t="str">
        <f t="shared" si="1375"/>
        <v>TMEM167A</v>
      </c>
      <c r="B16354" t="s">
        <v>64</v>
      </c>
      <c r="C16354">
        <v>82373041</v>
      </c>
      <c r="D16354" t="s">
        <v>8</v>
      </c>
      <c r="E16354">
        <v>24</v>
      </c>
      <c r="F16354" t="s">
        <v>19098</v>
      </c>
      <c r="G16354">
        <v>8.1404723800200002E-2</v>
      </c>
    </row>
    <row r="16355" spans="1:7" x14ac:dyDescent="0.2">
      <c r="A16355" t="str">
        <f t="shared" si="1375"/>
        <v>TMEM167A</v>
      </c>
      <c r="B16355" t="s">
        <v>64</v>
      </c>
      <c r="C16355">
        <v>82373224</v>
      </c>
      <c r="D16355" t="s">
        <v>3</v>
      </c>
      <c r="E16355">
        <v>23</v>
      </c>
      <c r="F16355" t="s">
        <v>19099</v>
      </c>
      <c r="G16355">
        <v>0.71191032532200005</v>
      </c>
    </row>
    <row r="16356" spans="1:7" x14ac:dyDescent="0.2">
      <c r="A16356" t="str">
        <f t="shared" si="1375"/>
        <v>TMEM167A</v>
      </c>
      <c r="B16356" t="s">
        <v>64</v>
      </c>
      <c r="C16356">
        <v>82373233</v>
      </c>
      <c r="D16356" t="s">
        <v>3</v>
      </c>
      <c r="E16356">
        <v>24</v>
      </c>
      <c r="F16356" t="s">
        <v>19100</v>
      </c>
      <c r="G16356">
        <v>0.79990442905000003</v>
      </c>
    </row>
    <row r="16357" spans="1:7" x14ac:dyDescent="0.2">
      <c r="A16357" t="str">
        <f t="shared" si="1375"/>
        <v>TMEM167A</v>
      </c>
      <c r="B16357" t="s">
        <v>64</v>
      </c>
      <c r="C16357">
        <v>82373128</v>
      </c>
      <c r="D16357" t="s">
        <v>3</v>
      </c>
      <c r="E16357">
        <v>23</v>
      </c>
      <c r="F16357" t="s">
        <v>19101</v>
      </c>
      <c r="G16357">
        <v>0.85902203767100005</v>
      </c>
    </row>
    <row r="16358" spans="1:7" x14ac:dyDescent="0.2">
      <c r="A16358" t="str">
        <f t="shared" ref="A16358:A16367" si="1376">"TMEM209"</f>
        <v>TMEM209</v>
      </c>
      <c r="B16358" t="s">
        <v>2</v>
      </c>
      <c r="C16358">
        <v>129845155</v>
      </c>
      <c r="D16358" t="s">
        <v>3</v>
      </c>
      <c r="E16358">
        <v>21</v>
      </c>
      <c r="F16358" t="s">
        <v>19102</v>
      </c>
      <c r="G16358">
        <v>0.58708669256400003</v>
      </c>
    </row>
    <row r="16359" spans="1:7" x14ac:dyDescent="0.2">
      <c r="A16359" t="str">
        <f t="shared" si="1376"/>
        <v>TMEM209</v>
      </c>
      <c r="B16359" t="s">
        <v>2</v>
      </c>
      <c r="C16359">
        <v>129845163</v>
      </c>
      <c r="D16359" t="s">
        <v>3</v>
      </c>
      <c r="E16359">
        <v>25</v>
      </c>
      <c r="F16359" t="s">
        <v>19103</v>
      </c>
      <c r="G16359">
        <v>5.6521303887800002E-2</v>
      </c>
    </row>
    <row r="16360" spans="1:7" x14ac:dyDescent="0.2">
      <c r="A16360" t="str">
        <f t="shared" si="1376"/>
        <v>TMEM209</v>
      </c>
      <c r="B16360" t="s">
        <v>2</v>
      </c>
      <c r="C16360">
        <v>129845121</v>
      </c>
      <c r="D16360" t="s">
        <v>8</v>
      </c>
      <c r="E16360">
        <v>25</v>
      </c>
      <c r="F16360" t="s">
        <v>19104</v>
      </c>
      <c r="G16360">
        <v>1.7887743223899999</v>
      </c>
    </row>
    <row r="16361" spans="1:7" x14ac:dyDescent="0.2">
      <c r="A16361" t="str">
        <f t="shared" si="1376"/>
        <v>TMEM209</v>
      </c>
      <c r="B16361" t="s">
        <v>2</v>
      </c>
      <c r="C16361">
        <v>129845145</v>
      </c>
      <c r="D16361" t="s">
        <v>8</v>
      </c>
      <c r="E16361">
        <v>25</v>
      </c>
      <c r="F16361" t="s">
        <v>19105</v>
      </c>
      <c r="G16361">
        <v>0.52910993523700001</v>
      </c>
    </row>
    <row r="16362" spans="1:7" x14ac:dyDescent="0.2">
      <c r="A16362" t="str">
        <f t="shared" si="1376"/>
        <v>TMEM209</v>
      </c>
      <c r="B16362" t="s">
        <v>2</v>
      </c>
      <c r="C16362">
        <v>129845174</v>
      </c>
      <c r="D16362" t="s">
        <v>3</v>
      </c>
      <c r="E16362">
        <v>25</v>
      </c>
      <c r="F16362" t="s">
        <v>19106</v>
      </c>
      <c r="G16362">
        <v>-0.1414877833</v>
      </c>
    </row>
    <row r="16363" spans="1:7" x14ac:dyDescent="0.2">
      <c r="A16363" t="str">
        <f t="shared" si="1376"/>
        <v>TMEM209</v>
      </c>
      <c r="B16363" t="s">
        <v>2</v>
      </c>
      <c r="C16363">
        <v>129845084</v>
      </c>
      <c r="D16363" t="s">
        <v>3</v>
      </c>
      <c r="E16363">
        <v>24</v>
      </c>
      <c r="F16363" t="s">
        <v>19107</v>
      </c>
      <c r="G16363">
        <v>0.34692990771999999</v>
      </c>
    </row>
    <row r="16364" spans="1:7" x14ac:dyDescent="0.2">
      <c r="A16364" t="str">
        <f t="shared" si="1376"/>
        <v>TMEM209</v>
      </c>
      <c r="B16364" t="s">
        <v>2</v>
      </c>
      <c r="C16364">
        <v>129845079</v>
      </c>
      <c r="D16364" t="s">
        <v>3</v>
      </c>
      <c r="E16364">
        <v>24</v>
      </c>
      <c r="F16364" t="s">
        <v>19108</v>
      </c>
      <c r="G16364">
        <v>0.43856239894999999</v>
      </c>
    </row>
    <row r="16365" spans="1:7" x14ac:dyDescent="0.2">
      <c r="A16365" t="str">
        <f t="shared" si="1376"/>
        <v>TMEM209</v>
      </c>
      <c r="B16365" t="s">
        <v>2</v>
      </c>
      <c r="C16365">
        <v>129845060</v>
      </c>
      <c r="D16365" t="s">
        <v>3</v>
      </c>
      <c r="E16365">
        <v>25</v>
      </c>
      <c r="F16365" t="s">
        <v>19109</v>
      </c>
      <c r="G16365">
        <v>0.49377819291399999</v>
      </c>
    </row>
    <row r="16366" spans="1:7" x14ac:dyDescent="0.2">
      <c r="A16366" t="str">
        <f t="shared" si="1376"/>
        <v>TMEM209</v>
      </c>
      <c r="B16366" t="s">
        <v>2</v>
      </c>
      <c r="C16366">
        <v>129845198</v>
      </c>
      <c r="D16366" t="s">
        <v>3</v>
      </c>
      <c r="E16366">
        <v>23</v>
      </c>
      <c r="F16366" t="s">
        <v>19110</v>
      </c>
      <c r="G16366">
        <v>0.49141797267699999</v>
      </c>
    </row>
    <row r="16367" spans="1:7" x14ac:dyDescent="0.2">
      <c r="A16367" t="str">
        <f t="shared" si="1376"/>
        <v>TMEM209</v>
      </c>
      <c r="B16367" t="s">
        <v>2</v>
      </c>
      <c r="C16367">
        <v>129845107</v>
      </c>
      <c r="D16367" t="s">
        <v>3</v>
      </c>
      <c r="E16367">
        <v>23</v>
      </c>
      <c r="F16367" t="s">
        <v>19111</v>
      </c>
      <c r="G16367">
        <v>0.62413898504999998</v>
      </c>
    </row>
    <row r="16368" spans="1:7" x14ac:dyDescent="0.2">
      <c r="A16368" t="str">
        <f t="shared" ref="A16368:A16377" si="1377">"TMEM242"</f>
        <v>TMEM242</v>
      </c>
      <c r="B16368" t="s">
        <v>75</v>
      </c>
      <c r="C16368">
        <v>157744504</v>
      </c>
      <c r="D16368" t="s">
        <v>3</v>
      </c>
      <c r="E16368">
        <v>24</v>
      </c>
      <c r="F16368" t="s">
        <v>19112</v>
      </c>
      <c r="G16368">
        <v>1.7015641851700001</v>
      </c>
    </row>
    <row r="16369" spans="1:7" x14ac:dyDescent="0.2">
      <c r="A16369" t="str">
        <f t="shared" si="1377"/>
        <v>TMEM242</v>
      </c>
      <c r="B16369" t="s">
        <v>75</v>
      </c>
      <c r="C16369">
        <v>157744541</v>
      </c>
      <c r="D16369" t="s">
        <v>3</v>
      </c>
      <c r="E16369">
        <v>23</v>
      </c>
      <c r="F16369" t="s">
        <v>19113</v>
      </c>
      <c r="G16369">
        <v>0.31556984706000002</v>
      </c>
    </row>
    <row r="16370" spans="1:7" x14ac:dyDescent="0.2">
      <c r="A16370" t="str">
        <f t="shared" si="1377"/>
        <v>TMEM242</v>
      </c>
      <c r="B16370" t="s">
        <v>75</v>
      </c>
      <c r="C16370">
        <v>157744557</v>
      </c>
      <c r="D16370" t="s">
        <v>3</v>
      </c>
      <c r="E16370">
        <v>24</v>
      </c>
      <c r="F16370" t="s">
        <v>19114</v>
      </c>
      <c r="G16370">
        <v>0.168741742621</v>
      </c>
    </row>
    <row r="16371" spans="1:7" x14ac:dyDescent="0.2">
      <c r="A16371" t="str">
        <f t="shared" si="1377"/>
        <v>TMEM242</v>
      </c>
      <c r="B16371" t="s">
        <v>75</v>
      </c>
      <c r="C16371">
        <v>157744586</v>
      </c>
      <c r="D16371" t="s">
        <v>3</v>
      </c>
      <c r="E16371">
        <v>24</v>
      </c>
      <c r="F16371" t="s">
        <v>19115</v>
      </c>
      <c r="G16371">
        <v>1.3387141253099999E-2</v>
      </c>
    </row>
    <row r="16372" spans="1:7" x14ac:dyDescent="0.2">
      <c r="A16372" t="str">
        <f t="shared" si="1377"/>
        <v>TMEM242</v>
      </c>
      <c r="B16372" t="s">
        <v>75</v>
      </c>
      <c r="C16372">
        <v>157744365</v>
      </c>
      <c r="D16372" t="s">
        <v>8</v>
      </c>
      <c r="E16372">
        <v>24</v>
      </c>
      <c r="F16372" t="s">
        <v>19116</v>
      </c>
      <c r="G16372">
        <v>7.7127508962199998E-2</v>
      </c>
    </row>
    <row r="16373" spans="1:7" x14ac:dyDescent="0.2">
      <c r="A16373" t="str">
        <f t="shared" si="1377"/>
        <v>TMEM242</v>
      </c>
      <c r="B16373" t="s">
        <v>75</v>
      </c>
      <c r="C16373">
        <v>157744397</v>
      </c>
      <c r="D16373" t="s">
        <v>8</v>
      </c>
      <c r="E16373">
        <v>24</v>
      </c>
      <c r="F16373" t="s">
        <v>19117</v>
      </c>
      <c r="G16373">
        <v>-6.2085862419900002E-2</v>
      </c>
    </row>
    <row r="16374" spans="1:7" x14ac:dyDescent="0.2">
      <c r="A16374" t="str">
        <f t="shared" si="1377"/>
        <v>TMEM242</v>
      </c>
      <c r="B16374" t="s">
        <v>75</v>
      </c>
      <c r="C16374">
        <v>157744590</v>
      </c>
      <c r="D16374" t="s">
        <v>8</v>
      </c>
      <c r="E16374">
        <v>24</v>
      </c>
      <c r="F16374" t="s">
        <v>19118</v>
      </c>
      <c r="G16374">
        <v>0.50817639231599998</v>
      </c>
    </row>
    <row r="16375" spans="1:7" x14ac:dyDescent="0.2">
      <c r="A16375" t="str">
        <f t="shared" si="1377"/>
        <v>TMEM242</v>
      </c>
      <c r="B16375" t="s">
        <v>75</v>
      </c>
      <c r="C16375">
        <v>157744394</v>
      </c>
      <c r="D16375" t="s">
        <v>3</v>
      </c>
      <c r="E16375">
        <v>24</v>
      </c>
      <c r="F16375" t="s">
        <v>19119</v>
      </c>
      <c r="G16375">
        <v>4.9360986995699997E-2</v>
      </c>
    </row>
    <row r="16376" spans="1:7" x14ac:dyDescent="0.2">
      <c r="A16376" t="str">
        <f t="shared" si="1377"/>
        <v>TMEM242</v>
      </c>
      <c r="B16376" t="s">
        <v>75</v>
      </c>
      <c r="C16376">
        <v>157744427</v>
      </c>
      <c r="D16376" t="s">
        <v>3</v>
      </c>
      <c r="E16376">
        <v>24</v>
      </c>
      <c r="F16376" t="s">
        <v>19120</v>
      </c>
      <c r="G16376">
        <v>2.1610482041700001E-2</v>
      </c>
    </row>
    <row r="16377" spans="1:7" x14ac:dyDescent="0.2">
      <c r="A16377" t="str">
        <f t="shared" si="1377"/>
        <v>TMEM242</v>
      </c>
      <c r="B16377" t="s">
        <v>75</v>
      </c>
      <c r="C16377">
        <v>157744573</v>
      </c>
      <c r="D16377" t="s">
        <v>8</v>
      </c>
      <c r="E16377">
        <v>23</v>
      </c>
      <c r="F16377" t="s">
        <v>19121</v>
      </c>
      <c r="G16377">
        <v>0.79025942251199999</v>
      </c>
    </row>
    <row r="16378" spans="1:7" x14ac:dyDescent="0.2">
      <c r="A16378" t="str">
        <f t="shared" ref="A16378:A16387" si="1378">"TMEM251"</f>
        <v>TMEM251</v>
      </c>
      <c r="B16378" t="s">
        <v>86</v>
      </c>
      <c r="C16378">
        <v>93651362</v>
      </c>
      <c r="D16378" t="s">
        <v>3</v>
      </c>
      <c r="E16378">
        <v>24</v>
      </c>
      <c r="F16378" t="s">
        <v>19122</v>
      </c>
      <c r="G16378">
        <v>0.91682634992599998</v>
      </c>
    </row>
    <row r="16379" spans="1:7" x14ac:dyDescent="0.2">
      <c r="A16379" t="str">
        <f t="shared" si="1378"/>
        <v>TMEM251</v>
      </c>
      <c r="B16379" t="s">
        <v>86</v>
      </c>
      <c r="C16379">
        <v>93651346</v>
      </c>
      <c r="D16379" t="s">
        <v>8</v>
      </c>
      <c r="E16379">
        <v>23</v>
      </c>
      <c r="F16379" t="s">
        <v>19123</v>
      </c>
      <c r="G16379">
        <v>1.06189256763</v>
      </c>
    </row>
    <row r="16380" spans="1:7" x14ac:dyDescent="0.2">
      <c r="A16380" t="str">
        <f t="shared" si="1378"/>
        <v>TMEM251</v>
      </c>
      <c r="B16380" t="s">
        <v>86</v>
      </c>
      <c r="C16380">
        <v>93651368</v>
      </c>
      <c r="D16380" t="s">
        <v>8</v>
      </c>
      <c r="E16380">
        <v>24</v>
      </c>
      <c r="F16380" t="s">
        <v>19124</v>
      </c>
      <c r="G16380">
        <v>0.447132757642</v>
      </c>
    </row>
    <row r="16381" spans="1:7" x14ac:dyDescent="0.2">
      <c r="A16381" t="str">
        <f t="shared" si="1378"/>
        <v>TMEM251</v>
      </c>
      <c r="B16381" t="s">
        <v>86</v>
      </c>
      <c r="C16381">
        <v>93651373</v>
      </c>
      <c r="D16381" t="s">
        <v>8</v>
      </c>
      <c r="E16381">
        <v>24</v>
      </c>
      <c r="F16381" t="s">
        <v>19125</v>
      </c>
      <c r="G16381">
        <v>0.472586781392</v>
      </c>
    </row>
    <row r="16382" spans="1:7" x14ac:dyDescent="0.2">
      <c r="A16382" t="str">
        <f t="shared" si="1378"/>
        <v>TMEM251</v>
      </c>
      <c r="B16382" t="s">
        <v>86</v>
      </c>
      <c r="C16382">
        <v>93651431</v>
      </c>
      <c r="D16382" t="s">
        <v>8</v>
      </c>
      <c r="E16382">
        <v>24</v>
      </c>
      <c r="F16382" t="s">
        <v>19126</v>
      </c>
      <c r="G16382">
        <v>1.02128108244</v>
      </c>
    </row>
    <row r="16383" spans="1:7" x14ac:dyDescent="0.2">
      <c r="A16383" t="str">
        <f t="shared" si="1378"/>
        <v>TMEM251</v>
      </c>
      <c r="B16383" t="s">
        <v>86</v>
      </c>
      <c r="C16383">
        <v>93651525</v>
      </c>
      <c r="D16383" t="s">
        <v>8</v>
      </c>
      <c r="E16383">
        <v>24</v>
      </c>
      <c r="F16383" t="s">
        <v>19127</v>
      </c>
      <c r="G16383">
        <v>-6.8644084183200005E-2</v>
      </c>
    </row>
    <row r="16384" spans="1:7" x14ac:dyDescent="0.2">
      <c r="A16384" t="str">
        <f t="shared" si="1378"/>
        <v>TMEM251</v>
      </c>
      <c r="B16384" t="s">
        <v>86</v>
      </c>
      <c r="C16384">
        <v>93651560</v>
      </c>
      <c r="D16384" t="s">
        <v>8</v>
      </c>
      <c r="E16384">
        <v>24</v>
      </c>
      <c r="F16384" t="s">
        <v>19128</v>
      </c>
      <c r="G16384">
        <v>0.61728177925600003</v>
      </c>
    </row>
    <row r="16385" spans="1:7" x14ac:dyDescent="0.2">
      <c r="A16385" t="str">
        <f t="shared" si="1378"/>
        <v>TMEM251</v>
      </c>
      <c r="B16385" t="s">
        <v>86</v>
      </c>
      <c r="C16385">
        <v>93651342</v>
      </c>
      <c r="D16385" t="s">
        <v>8</v>
      </c>
      <c r="E16385">
        <v>24</v>
      </c>
      <c r="F16385" t="s">
        <v>19129</v>
      </c>
      <c r="G16385">
        <v>0.76369748092400003</v>
      </c>
    </row>
    <row r="16386" spans="1:7" x14ac:dyDescent="0.2">
      <c r="A16386" t="str">
        <f t="shared" si="1378"/>
        <v>TMEM251</v>
      </c>
      <c r="B16386" t="s">
        <v>86</v>
      </c>
      <c r="C16386">
        <v>93651541</v>
      </c>
      <c r="D16386" t="s">
        <v>3</v>
      </c>
      <c r="E16386">
        <v>24</v>
      </c>
      <c r="F16386" t="s">
        <v>19130</v>
      </c>
      <c r="G16386">
        <v>0.62821245244000001</v>
      </c>
    </row>
    <row r="16387" spans="1:7" x14ac:dyDescent="0.2">
      <c r="A16387" t="str">
        <f t="shared" si="1378"/>
        <v>TMEM251</v>
      </c>
      <c r="B16387" t="s">
        <v>86</v>
      </c>
      <c r="C16387">
        <v>93651307</v>
      </c>
      <c r="D16387" t="s">
        <v>3</v>
      </c>
      <c r="E16387">
        <v>23</v>
      </c>
      <c r="F16387" t="s">
        <v>19131</v>
      </c>
      <c r="G16387">
        <v>0.158116850689</v>
      </c>
    </row>
    <row r="16388" spans="1:7" x14ac:dyDescent="0.2">
      <c r="A16388" t="str">
        <f t="shared" ref="A16388:A16397" si="1379">"TMEM261"</f>
        <v>TMEM261</v>
      </c>
      <c r="B16388" t="s">
        <v>15</v>
      </c>
      <c r="C16388">
        <v>7800091</v>
      </c>
      <c r="D16388" t="s">
        <v>3</v>
      </c>
      <c r="E16388">
        <v>24</v>
      </c>
      <c r="F16388" t="s">
        <v>19132</v>
      </c>
      <c r="G16388">
        <v>0.105937810615</v>
      </c>
    </row>
    <row r="16389" spans="1:7" x14ac:dyDescent="0.2">
      <c r="A16389" t="str">
        <f t="shared" si="1379"/>
        <v>TMEM261</v>
      </c>
      <c r="B16389" t="s">
        <v>15</v>
      </c>
      <c r="C16389">
        <v>7799800</v>
      </c>
      <c r="D16389" t="s">
        <v>8</v>
      </c>
      <c r="E16389">
        <v>22</v>
      </c>
      <c r="F16389" t="s">
        <v>19133</v>
      </c>
      <c r="G16389">
        <v>1.00133994204</v>
      </c>
    </row>
    <row r="16390" spans="1:7" x14ac:dyDescent="0.2">
      <c r="A16390" t="str">
        <f t="shared" si="1379"/>
        <v>TMEM261</v>
      </c>
      <c r="B16390" t="s">
        <v>15</v>
      </c>
      <c r="C16390">
        <v>7799826</v>
      </c>
      <c r="D16390" t="s">
        <v>8</v>
      </c>
      <c r="E16390">
        <v>24</v>
      </c>
      <c r="F16390" t="s">
        <v>19134</v>
      </c>
      <c r="G16390">
        <v>1.0811545166000001</v>
      </c>
    </row>
    <row r="16391" spans="1:7" x14ac:dyDescent="0.2">
      <c r="A16391" t="str">
        <f t="shared" si="1379"/>
        <v>TMEM261</v>
      </c>
      <c r="B16391" t="s">
        <v>15</v>
      </c>
      <c r="C16391">
        <v>7799924</v>
      </c>
      <c r="D16391" t="s">
        <v>3</v>
      </c>
      <c r="E16391">
        <v>25</v>
      </c>
      <c r="F16391" t="s">
        <v>19135</v>
      </c>
      <c r="G16391">
        <v>0.12136525310100001</v>
      </c>
    </row>
    <row r="16392" spans="1:7" x14ac:dyDescent="0.2">
      <c r="A16392" t="str">
        <f t="shared" si="1379"/>
        <v>TMEM261</v>
      </c>
      <c r="B16392" t="s">
        <v>15</v>
      </c>
      <c r="C16392">
        <v>7799846</v>
      </c>
      <c r="D16392" t="s">
        <v>8</v>
      </c>
      <c r="E16392">
        <v>25</v>
      </c>
      <c r="F16392" t="s">
        <v>19136</v>
      </c>
      <c r="G16392">
        <v>0.38315088664800001</v>
      </c>
    </row>
    <row r="16393" spans="1:7" x14ac:dyDescent="0.2">
      <c r="A16393" t="str">
        <f t="shared" si="1379"/>
        <v>TMEM261</v>
      </c>
      <c r="B16393" t="s">
        <v>15</v>
      </c>
      <c r="C16393">
        <v>7799849</v>
      </c>
      <c r="D16393" t="s">
        <v>8</v>
      </c>
      <c r="E16393">
        <v>23</v>
      </c>
      <c r="F16393" t="s">
        <v>19137</v>
      </c>
      <c r="G16393">
        <v>0.74743104839200003</v>
      </c>
    </row>
    <row r="16394" spans="1:7" x14ac:dyDescent="0.2">
      <c r="A16394" t="str">
        <f t="shared" si="1379"/>
        <v>TMEM261</v>
      </c>
      <c r="B16394" t="s">
        <v>15</v>
      </c>
      <c r="C16394">
        <v>7799859</v>
      </c>
      <c r="D16394" t="s">
        <v>8</v>
      </c>
      <c r="E16394">
        <v>24</v>
      </c>
      <c r="F16394" t="s">
        <v>19138</v>
      </c>
      <c r="G16394">
        <v>0.917505541368</v>
      </c>
    </row>
    <row r="16395" spans="1:7" x14ac:dyDescent="0.2">
      <c r="A16395" t="str">
        <f t="shared" si="1379"/>
        <v>TMEM261</v>
      </c>
      <c r="B16395" t="s">
        <v>15</v>
      </c>
      <c r="C16395">
        <v>7799965</v>
      </c>
      <c r="D16395" t="s">
        <v>8</v>
      </c>
      <c r="E16395">
        <v>22</v>
      </c>
      <c r="F16395" t="s">
        <v>19139</v>
      </c>
      <c r="G16395">
        <v>-0.117579781715</v>
      </c>
    </row>
    <row r="16396" spans="1:7" x14ac:dyDescent="0.2">
      <c r="A16396" t="str">
        <f t="shared" si="1379"/>
        <v>TMEM261</v>
      </c>
      <c r="B16396" t="s">
        <v>15</v>
      </c>
      <c r="C16396">
        <v>7800000</v>
      </c>
      <c r="D16396" t="s">
        <v>3</v>
      </c>
      <c r="E16396">
        <v>24</v>
      </c>
      <c r="F16396" t="s">
        <v>19140</v>
      </c>
      <c r="G16396">
        <v>0.122111419205</v>
      </c>
    </row>
    <row r="16397" spans="1:7" x14ac:dyDescent="0.2">
      <c r="A16397" t="str">
        <f t="shared" si="1379"/>
        <v>TMEM261</v>
      </c>
      <c r="B16397" t="s">
        <v>15</v>
      </c>
      <c r="C16397">
        <v>7800051</v>
      </c>
      <c r="D16397" t="s">
        <v>3</v>
      </c>
      <c r="E16397">
        <v>24</v>
      </c>
      <c r="F16397" t="s">
        <v>19141</v>
      </c>
      <c r="G16397">
        <v>0.289556574821</v>
      </c>
    </row>
    <row r="16398" spans="1:7" x14ac:dyDescent="0.2">
      <c r="A16398" t="str">
        <f t="shared" ref="A16398:A16407" si="1380">"TMX1"</f>
        <v>TMX1</v>
      </c>
      <c r="B16398" t="s">
        <v>86</v>
      </c>
      <c r="C16398">
        <v>51706969</v>
      </c>
      <c r="D16398" t="s">
        <v>8</v>
      </c>
      <c r="E16398">
        <v>24</v>
      </c>
      <c r="F16398" t="s">
        <v>19142</v>
      </c>
      <c r="G16398">
        <v>1.56520146323</v>
      </c>
    </row>
    <row r="16399" spans="1:7" x14ac:dyDescent="0.2">
      <c r="A16399" t="str">
        <f t="shared" si="1380"/>
        <v>TMX1</v>
      </c>
      <c r="B16399" t="s">
        <v>86</v>
      </c>
      <c r="C16399">
        <v>51707115</v>
      </c>
      <c r="D16399" t="s">
        <v>8</v>
      </c>
      <c r="E16399">
        <v>24</v>
      </c>
      <c r="F16399" t="s">
        <v>19143</v>
      </c>
      <c r="G16399">
        <v>0.22947475211400001</v>
      </c>
    </row>
    <row r="16400" spans="1:7" x14ac:dyDescent="0.2">
      <c r="A16400" t="str">
        <f t="shared" si="1380"/>
        <v>TMX1</v>
      </c>
      <c r="B16400" t="s">
        <v>86</v>
      </c>
      <c r="C16400">
        <v>51707173</v>
      </c>
      <c r="D16400" t="s">
        <v>8</v>
      </c>
      <c r="E16400">
        <v>24</v>
      </c>
      <c r="F16400" t="s">
        <v>19144</v>
      </c>
      <c r="G16400">
        <v>0.152209943333</v>
      </c>
    </row>
    <row r="16401" spans="1:7" x14ac:dyDescent="0.2">
      <c r="A16401" t="str">
        <f t="shared" si="1380"/>
        <v>TMX1</v>
      </c>
      <c r="B16401" t="s">
        <v>86</v>
      </c>
      <c r="C16401">
        <v>51706994</v>
      </c>
      <c r="D16401" t="s">
        <v>8</v>
      </c>
      <c r="E16401">
        <v>24</v>
      </c>
      <c r="F16401" t="s">
        <v>19145</v>
      </c>
      <c r="G16401">
        <v>0.39664938227300001</v>
      </c>
    </row>
    <row r="16402" spans="1:7" x14ac:dyDescent="0.2">
      <c r="A16402" t="str">
        <f t="shared" si="1380"/>
        <v>TMX1</v>
      </c>
      <c r="B16402" t="s">
        <v>86</v>
      </c>
      <c r="C16402">
        <v>51706998</v>
      </c>
      <c r="D16402" t="s">
        <v>8</v>
      </c>
      <c r="E16402">
        <v>23</v>
      </c>
      <c r="F16402" t="s">
        <v>19146</v>
      </c>
      <c r="G16402">
        <v>0.50903622277799998</v>
      </c>
    </row>
    <row r="16403" spans="1:7" x14ac:dyDescent="0.2">
      <c r="A16403" t="str">
        <f t="shared" si="1380"/>
        <v>TMX1</v>
      </c>
      <c r="B16403" t="s">
        <v>86</v>
      </c>
      <c r="C16403">
        <v>51706850</v>
      </c>
      <c r="D16403" t="s">
        <v>3</v>
      </c>
      <c r="E16403">
        <v>24</v>
      </c>
      <c r="F16403" t="s">
        <v>19147</v>
      </c>
      <c r="G16403">
        <v>5.6691821966399998E-2</v>
      </c>
    </row>
    <row r="16404" spans="1:7" x14ac:dyDescent="0.2">
      <c r="A16404" t="str">
        <f t="shared" si="1380"/>
        <v>TMX1</v>
      </c>
      <c r="B16404" t="s">
        <v>86</v>
      </c>
      <c r="C16404">
        <v>51707024</v>
      </c>
      <c r="D16404" t="s">
        <v>8</v>
      </c>
      <c r="E16404">
        <v>23</v>
      </c>
      <c r="F16404" t="s">
        <v>19148</v>
      </c>
      <c r="G16404">
        <v>0.92576231399499997</v>
      </c>
    </row>
    <row r="16405" spans="1:7" x14ac:dyDescent="0.2">
      <c r="A16405" t="str">
        <f t="shared" si="1380"/>
        <v>TMX1</v>
      </c>
      <c r="B16405" t="s">
        <v>86</v>
      </c>
      <c r="C16405">
        <v>51707086</v>
      </c>
      <c r="D16405" t="s">
        <v>8</v>
      </c>
      <c r="E16405">
        <v>22</v>
      </c>
      <c r="F16405" t="s">
        <v>19149</v>
      </c>
      <c r="G16405">
        <v>0.236544352066</v>
      </c>
    </row>
    <row r="16406" spans="1:7" x14ac:dyDescent="0.2">
      <c r="A16406" t="str">
        <f t="shared" si="1380"/>
        <v>TMX1</v>
      </c>
      <c r="B16406" t="s">
        <v>86</v>
      </c>
      <c r="C16406">
        <v>51707013</v>
      </c>
      <c r="D16406" t="s">
        <v>8</v>
      </c>
      <c r="E16406">
        <v>23</v>
      </c>
      <c r="F16406" t="s">
        <v>19150</v>
      </c>
      <c r="G16406">
        <v>0.35140725292899999</v>
      </c>
    </row>
    <row r="16407" spans="1:7" x14ac:dyDescent="0.2">
      <c r="A16407" t="str">
        <f t="shared" si="1380"/>
        <v>TMX1</v>
      </c>
      <c r="B16407" t="s">
        <v>86</v>
      </c>
      <c r="C16407">
        <v>51707093</v>
      </c>
      <c r="D16407" t="s">
        <v>8</v>
      </c>
      <c r="E16407">
        <v>24</v>
      </c>
      <c r="F16407" t="s">
        <v>19151</v>
      </c>
      <c r="G16407">
        <v>0.15390818661299999</v>
      </c>
    </row>
    <row r="16408" spans="1:7" x14ac:dyDescent="0.2">
      <c r="A16408" t="str">
        <f t="shared" ref="A16408:A16415" si="1381">"TMX2"</f>
        <v>TMX2</v>
      </c>
      <c r="B16408" t="s">
        <v>291</v>
      </c>
      <c r="C16408">
        <v>57480324</v>
      </c>
      <c r="D16408" t="s">
        <v>3</v>
      </c>
      <c r="E16408">
        <v>23</v>
      </c>
      <c r="F16408" t="s">
        <v>19152</v>
      </c>
      <c r="G16408">
        <v>0.38341965967000002</v>
      </c>
    </row>
    <row r="16409" spans="1:7" x14ac:dyDescent="0.2">
      <c r="A16409" t="str">
        <f t="shared" si="1381"/>
        <v>TMX2</v>
      </c>
      <c r="B16409" t="s">
        <v>291</v>
      </c>
      <c r="C16409">
        <v>57480302</v>
      </c>
      <c r="D16409" t="s">
        <v>3</v>
      </c>
      <c r="E16409">
        <v>23</v>
      </c>
      <c r="F16409" t="s">
        <v>19153</v>
      </c>
      <c r="G16409">
        <v>-9.7555809465199997E-2</v>
      </c>
    </row>
    <row r="16410" spans="1:7" x14ac:dyDescent="0.2">
      <c r="A16410" t="str">
        <f t="shared" si="1381"/>
        <v>TMX2</v>
      </c>
      <c r="B16410" t="s">
        <v>291</v>
      </c>
      <c r="C16410">
        <v>57480081</v>
      </c>
      <c r="D16410" t="s">
        <v>8</v>
      </c>
      <c r="E16410">
        <v>24</v>
      </c>
      <c r="F16410" t="s">
        <v>19154</v>
      </c>
      <c r="G16410">
        <v>2.1915512232499998</v>
      </c>
    </row>
    <row r="16411" spans="1:7" x14ac:dyDescent="0.2">
      <c r="A16411" t="str">
        <f t="shared" si="1381"/>
        <v>TMX2</v>
      </c>
      <c r="B16411" t="s">
        <v>291</v>
      </c>
      <c r="C16411">
        <v>57480197</v>
      </c>
      <c r="D16411" t="s">
        <v>3</v>
      </c>
      <c r="E16411">
        <v>24</v>
      </c>
      <c r="F16411" t="s">
        <v>19155</v>
      </c>
      <c r="G16411">
        <v>0.15613576521899999</v>
      </c>
    </row>
    <row r="16412" spans="1:7" x14ac:dyDescent="0.2">
      <c r="A16412" t="str">
        <f t="shared" si="1381"/>
        <v>TMX2</v>
      </c>
      <c r="B16412" t="s">
        <v>291</v>
      </c>
      <c r="C16412">
        <v>57480082</v>
      </c>
      <c r="D16412" t="s">
        <v>3</v>
      </c>
      <c r="E16412">
        <v>24</v>
      </c>
      <c r="F16412" t="s">
        <v>19156</v>
      </c>
      <c r="G16412">
        <v>1.7716557087800001E-2</v>
      </c>
    </row>
    <row r="16413" spans="1:7" x14ac:dyDescent="0.2">
      <c r="A16413" t="str">
        <f t="shared" si="1381"/>
        <v>TMX2</v>
      </c>
      <c r="B16413" t="s">
        <v>291</v>
      </c>
      <c r="C16413">
        <v>57480050</v>
      </c>
      <c r="D16413" t="s">
        <v>3</v>
      </c>
      <c r="E16413">
        <v>24</v>
      </c>
      <c r="F16413" t="s">
        <v>19157</v>
      </c>
      <c r="G16413">
        <v>0.205839469586</v>
      </c>
    </row>
    <row r="16414" spans="1:7" x14ac:dyDescent="0.2">
      <c r="A16414" t="str">
        <f t="shared" si="1381"/>
        <v>TMX2</v>
      </c>
      <c r="B16414" t="s">
        <v>291</v>
      </c>
      <c r="C16414">
        <v>57480216</v>
      </c>
      <c r="D16414" t="s">
        <v>3</v>
      </c>
      <c r="E16414">
        <v>24</v>
      </c>
      <c r="F16414" t="s">
        <v>19158</v>
      </c>
      <c r="G16414">
        <v>0.42502911708500002</v>
      </c>
    </row>
    <row r="16415" spans="1:7" x14ac:dyDescent="0.2">
      <c r="A16415" t="str">
        <f t="shared" si="1381"/>
        <v>TMX2</v>
      </c>
      <c r="B16415" t="s">
        <v>291</v>
      </c>
      <c r="C16415">
        <v>57480241</v>
      </c>
      <c r="D16415" t="s">
        <v>3</v>
      </c>
      <c r="E16415">
        <v>21</v>
      </c>
      <c r="F16415" t="s">
        <v>19159</v>
      </c>
      <c r="G16415">
        <v>0.20841937270899999</v>
      </c>
    </row>
    <row r="16416" spans="1:7" x14ac:dyDescent="0.2">
      <c r="A16416" t="str">
        <f t="shared" ref="A16416:A16424" si="1382">"TNPO1"</f>
        <v>TNPO1</v>
      </c>
      <c r="B16416" t="s">
        <v>64</v>
      </c>
      <c r="C16416">
        <v>72144048</v>
      </c>
      <c r="D16416" t="s">
        <v>3</v>
      </c>
      <c r="E16416">
        <v>24</v>
      </c>
      <c r="F16416" t="s">
        <v>19160</v>
      </c>
      <c r="G16416">
        <v>0.99562491736600001</v>
      </c>
    </row>
    <row r="16417" spans="1:7" x14ac:dyDescent="0.2">
      <c r="A16417" t="str">
        <f t="shared" si="1382"/>
        <v>TNPO1</v>
      </c>
      <c r="B16417" t="s">
        <v>64</v>
      </c>
      <c r="C16417">
        <v>72144188</v>
      </c>
      <c r="D16417" t="s">
        <v>3</v>
      </c>
      <c r="E16417">
        <v>24</v>
      </c>
      <c r="F16417" t="s">
        <v>19161</v>
      </c>
      <c r="G16417">
        <v>1.2179250619199999</v>
      </c>
    </row>
    <row r="16418" spans="1:7" x14ac:dyDescent="0.2">
      <c r="A16418" t="str">
        <f t="shared" si="1382"/>
        <v>TNPO1</v>
      </c>
      <c r="B16418" t="s">
        <v>64</v>
      </c>
      <c r="C16418">
        <v>72144251</v>
      </c>
      <c r="D16418" t="s">
        <v>8</v>
      </c>
      <c r="E16418">
        <v>23</v>
      </c>
      <c r="F16418" t="s">
        <v>19162</v>
      </c>
      <c r="G16418">
        <v>0.31615477638700001</v>
      </c>
    </row>
    <row r="16419" spans="1:7" x14ac:dyDescent="0.2">
      <c r="A16419" t="str">
        <f t="shared" si="1382"/>
        <v>TNPO1</v>
      </c>
      <c r="B16419" t="s">
        <v>64</v>
      </c>
      <c r="C16419">
        <v>72144140</v>
      </c>
      <c r="D16419" t="s">
        <v>8</v>
      </c>
      <c r="E16419">
        <v>24</v>
      </c>
      <c r="F16419" t="s">
        <v>19163</v>
      </c>
      <c r="G16419">
        <v>0.13350173557299999</v>
      </c>
    </row>
    <row r="16420" spans="1:7" x14ac:dyDescent="0.2">
      <c r="A16420" t="str">
        <f t="shared" si="1382"/>
        <v>TNPO1</v>
      </c>
      <c r="B16420" t="s">
        <v>64</v>
      </c>
      <c r="C16420">
        <v>72144118</v>
      </c>
      <c r="D16420" t="s">
        <v>8</v>
      </c>
      <c r="E16420">
        <v>25</v>
      </c>
      <c r="F16420" t="s">
        <v>19164</v>
      </c>
      <c r="G16420">
        <v>-1.6718486980800001E-2</v>
      </c>
    </row>
    <row r="16421" spans="1:7" x14ac:dyDescent="0.2">
      <c r="A16421" t="str">
        <f t="shared" si="1382"/>
        <v>TNPO1</v>
      </c>
      <c r="B16421" t="s">
        <v>64</v>
      </c>
      <c r="C16421">
        <v>72144110</v>
      </c>
      <c r="D16421" t="s">
        <v>8</v>
      </c>
      <c r="E16421">
        <v>24</v>
      </c>
      <c r="F16421" t="s">
        <v>19165</v>
      </c>
      <c r="G16421">
        <v>9.5094799307100006E-2</v>
      </c>
    </row>
    <row r="16422" spans="1:7" x14ac:dyDescent="0.2">
      <c r="A16422" t="str">
        <f t="shared" si="1382"/>
        <v>TNPO1</v>
      </c>
      <c r="B16422" t="s">
        <v>64</v>
      </c>
      <c r="C16422">
        <v>72144038</v>
      </c>
      <c r="D16422" t="s">
        <v>8</v>
      </c>
      <c r="E16422">
        <v>24</v>
      </c>
      <c r="F16422" t="s">
        <v>19166</v>
      </c>
      <c r="G16422">
        <v>0.54868408636099997</v>
      </c>
    </row>
    <row r="16423" spans="1:7" x14ac:dyDescent="0.2">
      <c r="A16423" t="str">
        <f t="shared" si="1382"/>
        <v>TNPO1</v>
      </c>
      <c r="B16423" t="s">
        <v>64</v>
      </c>
      <c r="C16423">
        <v>72144215</v>
      </c>
      <c r="D16423" t="s">
        <v>3</v>
      </c>
      <c r="E16423">
        <v>24</v>
      </c>
      <c r="F16423" t="s">
        <v>19167</v>
      </c>
      <c r="G16423">
        <v>0.78645002071199999</v>
      </c>
    </row>
    <row r="16424" spans="1:7" x14ac:dyDescent="0.2">
      <c r="A16424" t="str">
        <f t="shared" si="1382"/>
        <v>TNPO1</v>
      </c>
      <c r="B16424" t="s">
        <v>64</v>
      </c>
      <c r="C16424">
        <v>72144014</v>
      </c>
      <c r="D16424" t="s">
        <v>8</v>
      </c>
      <c r="E16424">
        <v>24</v>
      </c>
      <c r="F16424" t="s">
        <v>19168</v>
      </c>
      <c r="G16424">
        <v>4.19448564515E-2</v>
      </c>
    </row>
    <row r="16425" spans="1:7" x14ac:dyDescent="0.2">
      <c r="A16425" t="str">
        <f t="shared" ref="A16425:A16434" si="1383">"TOMM22"</f>
        <v>TOMM22</v>
      </c>
      <c r="B16425" t="s">
        <v>193</v>
      </c>
      <c r="C16425">
        <v>39078019</v>
      </c>
      <c r="D16425" t="s">
        <v>3</v>
      </c>
      <c r="E16425">
        <v>22</v>
      </c>
      <c r="F16425" t="s">
        <v>19169</v>
      </c>
      <c r="G16425">
        <v>0.154481448173</v>
      </c>
    </row>
    <row r="16426" spans="1:7" x14ac:dyDescent="0.2">
      <c r="A16426" t="str">
        <f t="shared" si="1383"/>
        <v>TOMM22</v>
      </c>
      <c r="B16426" t="s">
        <v>193</v>
      </c>
      <c r="C16426">
        <v>39078170</v>
      </c>
      <c r="D16426" t="s">
        <v>8</v>
      </c>
      <c r="E16426">
        <v>23</v>
      </c>
      <c r="F16426" t="s">
        <v>19170</v>
      </c>
      <c r="G16426">
        <v>1.0698022923699999</v>
      </c>
    </row>
    <row r="16427" spans="1:7" x14ac:dyDescent="0.2">
      <c r="A16427" t="str">
        <f t="shared" si="1383"/>
        <v>TOMM22</v>
      </c>
      <c r="B16427" t="s">
        <v>193</v>
      </c>
      <c r="C16427">
        <v>39078148</v>
      </c>
      <c r="D16427" t="s">
        <v>8</v>
      </c>
      <c r="E16427">
        <v>22</v>
      </c>
      <c r="F16427" t="s">
        <v>19171</v>
      </c>
      <c r="G16427">
        <v>0.46460138480899998</v>
      </c>
    </row>
    <row r="16428" spans="1:7" x14ac:dyDescent="0.2">
      <c r="A16428" t="str">
        <f t="shared" si="1383"/>
        <v>TOMM22</v>
      </c>
      <c r="B16428" t="s">
        <v>193</v>
      </c>
      <c r="C16428">
        <v>39078136</v>
      </c>
      <c r="D16428" t="s">
        <v>8</v>
      </c>
      <c r="E16428">
        <v>24</v>
      </c>
      <c r="F16428" t="s">
        <v>19172</v>
      </c>
      <c r="G16428">
        <v>3.3934971014600003E-2</v>
      </c>
    </row>
    <row r="16429" spans="1:7" x14ac:dyDescent="0.2">
      <c r="A16429" t="str">
        <f t="shared" si="1383"/>
        <v>TOMM22</v>
      </c>
      <c r="B16429" t="s">
        <v>193</v>
      </c>
      <c r="C16429">
        <v>39078175</v>
      </c>
      <c r="D16429" t="s">
        <v>8</v>
      </c>
      <c r="E16429">
        <v>22</v>
      </c>
      <c r="F16429" t="s">
        <v>19173</v>
      </c>
      <c r="G16429">
        <v>1.46559632282</v>
      </c>
    </row>
    <row r="16430" spans="1:7" x14ac:dyDescent="0.2">
      <c r="A16430" t="str">
        <f t="shared" si="1383"/>
        <v>TOMM22</v>
      </c>
      <c r="B16430" t="s">
        <v>193</v>
      </c>
      <c r="C16430">
        <v>39078251</v>
      </c>
      <c r="D16430" t="s">
        <v>8</v>
      </c>
      <c r="E16430">
        <v>23</v>
      </c>
      <c r="F16430" t="s">
        <v>19174</v>
      </c>
      <c r="G16430">
        <v>0.224157688247</v>
      </c>
    </row>
    <row r="16431" spans="1:7" x14ac:dyDescent="0.2">
      <c r="A16431" t="str">
        <f t="shared" si="1383"/>
        <v>TOMM22</v>
      </c>
      <c r="B16431" t="s">
        <v>193</v>
      </c>
      <c r="C16431">
        <v>39078118</v>
      </c>
      <c r="D16431" t="s">
        <v>8</v>
      </c>
      <c r="E16431">
        <v>23</v>
      </c>
      <c r="F16431" t="s">
        <v>19175</v>
      </c>
      <c r="G16431">
        <v>2.7736562708899999E-3</v>
      </c>
    </row>
    <row r="16432" spans="1:7" x14ac:dyDescent="0.2">
      <c r="A16432" t="str">
        <f t="shared" si="1383"/>
        <v>TOMM22</v>
      </c>
      <c r="B16432" t="s">
        <v>193</v>
      </c>
      <c r="C16432">
        <v>39077931</v>
      </c>
      <c r="D16432" t="s">
        <v>3</v>
      </c>
      <c r="E16432">
        <v>22</v>
      </c>
      <c r="F16432" t="s">
        <v>19176</v>
      </c>
      <c r="G16432">
        <v>0.45741129116000001</v>
      </c>
    </row>
    <row r="16433" spans="1:7" x14ac:dyDescent="0.2">
      <c r="A16433" t="str">
        <f t="shared" si="1383"/>
        <v>TOMM22</v>
      </c>
      <c r="B16433" t="s">
        <v>193</v>
      </c>
      <c r="C16433">
        <v>39078031</v>
      </c>
      <c r="D16433" t="s">
        <v>8</v>
      </c>
      <c r="E16433">
        <v>24</v>
      </c>
      <c r="F16433" t="s">
        <v>19177</v>
      </c>
      <c r="G16433">
        <v>0.404548997583</v>
      </c>
    </row>
    <row r="16434" spans="1:7" x14ac:dyDescent="0.2">
      <c r="A16434" t="str">
        <f t="shared" si="1383"/>
        <v>TOMM22</v>
      </c>
      <c r="B16434" t="s">
        <v>193</v>
      </c>
      <c r="C16434">
        <v>39078107</v>
      </c>
      <c r="D16434" t="s">
        <v>8</v>
      </c>
      <c r="E16434">
        <v>24</v>
      </c>
      <c r="F16434" t="s">
        <v>19178</v>
      </c>
      <c r="G16434">
        <v>-3.1253202142500001E-3</v>
      </c>
    </row>
    <row r="16435" spans="1:7" x14ac:dyDescent="0.2">
      <c r="A16435" t="str">
        <f t="shared" ref="A16435:A16444" si="1384">"TOMM5"</f>
        <v>TOMM5</v>
      </c>
      <c r="B16435" t="s">
        <v>15</v>
      </c>
      <c r="C16435">
        <v>37592616</v>
      </c>
      <c r="D16435" t="s">
        <v>3</v>
      </c>
      <c r="E16435">
        <v>23</v>
      </c>
      <c r="F16435" t="s">
        <v>19179</v>
      </c>
      <c r="G16435">
        <v>0.82890687224699999</v>
      </c>
    </row>
    <row r="16436" spans="1:7" x14ac:dyDescent="0.2">
      <c r="A16436" t="str">
        <f t="shared" si="1384"/>
        <v>TOMM5</v>
      </c>
      <c r="B16436" t="s">
        <v>15</v>
      </c>
      <c r="C16436">
        <v>37592656</v>
      </c>
      <c r="D16436" t="s">
        <v>3</v>
      </c>
      <c r="E16436">
        <v>22</v>
      </c>
      <c r="F16436" t="s">
        <v>19180</v>
      </c>
      <c r="G16436">
        <v>0.87887439602600004</v>
      </c>
    </row>
    <row r="16437" spans="1:7" x14ac:dyDescent="0.2">
      <c r="A16437" t="str">
        <f t="shared" si="1384"/>
        <v>TOMM5</v>
      </c>
      <c r="B16437" t="s">
        <v>15</v>
      </c>
      <c r="C16437">
        <v>37592418</v>
      </c>
      <c r="D16437" t="s">
        <v>8</v>
      </c>
      <c r="E16437">
        <v>24</v>
      </c>
      <c r="F16437" t="s">
        <v>19181</v>
      </c>
      <c r="G16437">
        <v>0.117499750672</v>
      </c>
    </row>
    <row r="16438" spans="1:7" x14ac:dyDescent="0.2">
      <c r="A16438" t="str">
        <f t="shared" si="1384"/>
        <v>TOMM5</v>
      </c>
      <c r="B16438" t="s">
        <v>15</v>
      </c>
      <c r="C16438">
        <v>37592533</v>
      </c>
      <c r="D16438" t="s">
        <v>8</v>
      </c>
      <c r="E16438">
        <v>23</v>
      </c>
      <c r="F16438" t="s">
        <v>19182</v>
      </c>
      <c r="G16438">
        <v>0.87101587312999995</v>
      </c>
    </row>
    <row r="16439" spans="1:7" x14ac:dyDescent="0.2">
      <c r="A16439" t="str">
        <f t="shared" si="1384"/>
        <v>TOMM5</v>
      </c>
      <c r="B16439" t="s">
        <v>15</v>
      </c>
      <c r="C16439">
        <v>37592637</v>
      </c>
      <c r="D16439" t="s">
        <v>3</v>
      </c>
      <c r="E16439">
        <v>24</v>
      </c>
      <c r="F16439" t="s">
        <v>19183</v>
      </c>
      <c r="G16439">
        <v>0.63728597377600005</v>
      </c>
    </row>
    <row r="16440" spans="1:7" x14ac:dyDescent="0.2">
      <c r="A16440" t="str">
        <f t="shared" si="1384"/>
        <v>TOMM5</v>
      </c>
      <c r="B16440" t="s">
        <v>15</v>
      </c>
      <c r="C16440">
        <v>37592622</v>
      </c>
      <c r="D16440" t="s">
        <v>3</v>
      </c>
      <c r="E16440">
        <v>23</v>
      </c>
      <c r="F16440" t="s">
        <v>19184</v>
      </c>
      <c r="G16440">
        <v>0.55110040597099996</v>
      </c>
    </row>
    <row r="16441" spans="1:7" x14ac:dyDescent="0.2">
      <c r="A16441" t="str">
        <f t="shared" si="1384"/>
        <v>TOMM5</v>
      </c>
      <c r="B16441" t="s">
        <v>15</v>
      </c>
      <c r="C16441">
        <v>37592602</v>
      </c>
      <c r="D16441" t="s">
        <v>8</v>
      </c>
      <c r="E16441">
        <v>24</v>
      </c>
      <c r="F16441" t="s">
        <v>19185</v>
      </c>
      <c r="G16441">
        <v>0.31500426701299999</v>
      </c>
    </row>
    <row r="16442" spans="1:7" x14ac:dyDescent="0.2">
      <c r="A16442" t="str">
        <f t="shared" si="1384"/>
        <v>TOMM5</v>
      </c>
      <c r="B16442" t="s">
        <v>15</v>
      </c>
      <c r="C16442">
        <v>37592371</v>
      </c>
      <c r="D16442" t="s">
        <v>3</v>
      </c>
      <c r="E16442">
        <v>24</v>
      </c>
      <c r="F16442" t="s">
        <v>19186</v>
      </c>
      <c r="G16442">
        <v>0.38100954805199999</v>
      </c>
    </row>
    <row r="16443" spans="1:7" x14ac:dyDescent="0.2">
      <c r="A16443" t="str">
        <f t="shared" si="1384"/>
        <v>TOMM5</v>
      </c>
      <c r="B16443" t="s">
        <v>15</v>
      </c>
      <c r="C16443">
        <v>37592356</v>
      </c>
      <c r="D16443" t="s">
        <v>3</v>
      </c>
      <c r="E16443">
        <v>24</v>
      </c>
      <c r="F16443" t="s">
        <v>19187</v>
      </c>
      <c r="G16443">
        <v>1.25010973084</v>
      </c>
    </row>
    <row r="16444" spans="1:7" x14ac:dyDescent="0.2">
      <c r="A16444" t="str">
        <f t="shared" si="1384"/>
        <v>TOMM5</v>
      </c>
      <c r="B16444" t="s">
        <v>15</v>
      </c>
      <c r="C16444">
        <v>37592577</v>
      </c>
      <c r="D16444" t="s">
        <v>8</v>
      </c>
      <c r="E16444">
        <v>24</v>
      </c>
      <c r="F16444" t="s">
        <v>19188</v>
      </c>
      <c r="G16444">
        <v>0.49608563234600001</v>
      </c>
    </row>
    <row r="16445" spans="1:7" x14ac:dyDescent="0.2">
      <c r="A16445" t="str">
        <f t="shared" ref="A16445:A16454" si="1385">"TONSL"</f>
        <v>TONSL</v>
      </c>
      <c r="B16445" t="s">
        <v>1491</v>
      </c>
      <c r="C16445">
        <v>145669561</v>
      </c>
      <c r="D16445" t="s">
        <v>3</v>
      </c>
      <c r="E16445">
        <v>24</v>
      </c>
      <c r="F16445" t="s">
        <v>19189</v>
      </c>
      <c r="G16445">
        <v>8.1397652591599992E-3</v>
      </c>
    </row>
    <row r="16446" spans="1:7" x14ac:dyDescent="0.2">
      <c r="A16446" t="str">
        <f t="shared" si="1385"/>
        <v>TONSL</v>
      </c>
      <c r="B16446" t="s">
        <v>1491</v>
      </c>
      <c r="C16446">
        <v>145669582</v>
      </c>
      <c r="D16446" t="s">
        <v>3</v>
      </c>
      <c r="E16446">
        <v>24</v>
      </c>
      <c r="F16446" t="s">
        <v>19190</v>
      </c>
      <c r="G16446">
        <v>5.28387922144E-2</v>
      </c>
    </row>
    <row r="16447" spans="1:7" x14ac:dyDescent="0.2">
      <c r="A16447" t="str">
        <f t="shared" si="1385"/>
        <v>TONSL</v>
      </c>
      <c r="B16447" t="s">
        <v>1491</v>
      </c>
      <c r="C16447">
        <v>145669621</v>
      </c>
      <c r="D16447" t="s">
        <v>3</v>
      </c>
      <c r="E16447">
        <v>24</v>
      </c>
      <c r="F16447" t="s">
        <v>19191</v>
      </c>
      <c r="G16447">
        <v>0.24996722893500001</v>
      </c>
    </row>
    <row r="16448" spans="1:7" x14ac:dyDescent="0.2">
      <c r="A16448" t="str">
        <f t="shared" si="1385"/>
        <v>TONSL</v>
      </c>
      <c r="B16448" t="s">
        <v>1491</v>
      </c>
      <c r="C16448">
        <v>145669758</v>
      </c>
      <c r="D16448" t="s">
        <v>3</v>
      </c>
      <c r="E16448">
        <v>24</v>
      </c>
      <c r="F16448" t="s">
        <v>19192</v>
      </c>
      <c r="G16448">
        <v>0.82366393732599996</v>
      </c>
    </row>
    <row r="16449" spans="1:7" x14ac:dyDescent="0.2">
      <c r="A16449" t="str">
        <f t="shared" si="1385"/>
        <v>TONSL</v>
      </c>
      <c r="B16449" t="s">
        <v>1491</v>
      </c>
      <c r="C16449">
        <v>145669787</v>
      </c>
      <c r="D16449" t="s">
        <v>3</v>
      </c>
      <c r="E16449">
        <v>24</v>
      </c>
      <c r="F16449" t="s">
        <v>19193</v>
      </c>
      <c r="G16449">
        <v>9.7811692922799995E-2</v>
      </c>
    </row>
    <row r="16450" spans="1:7" x14ac:dyDescent="0.2">
      <c r="A16450" t="str">
        <f t="shared" si="1385"/>
        <v>TONSL</v>
      </c>
      <c r="B16450" t="s">
        <v>1491</v>
      </c>
      <c r="C16450">
        <v>145669807</v>
      </c>
      <c r="D16450" t="s">
        <v>3</v>
      </c>
      <c r="E16450">
        <v>24</v>
      </c>
      <c r="F16450" t="s">
        <v>19194</v>
      </c>
      <c r="G16450">
        <v>-0.139179110552</v>
      </c>
    </row>
    <row r="16451" spans="1:7" x14ac:dyDescent="0.2">
      <c r="A16451" t="str">
        <f t="shared" si="1385"/>
        <v>TONSL</v>
      </c>
      <c r="B16451" t="s">
        <v>1491</v>
      </c>
      <c r="C16451">
        <v>145669570</v>
      </c>
      <c r="D16451" t="s">
        <v>8</v>
      </c>
      <c r="E16451">
        <v>23</v>
      </c>
      <c r="F16451" t="s">
        <v>19195</v>
      </c>
      <c r="G16451">
        <v>0.12238177405300001</v>
      </c>
    </row>
    <row r="16452" spans="1:7" x14ac:dyDescent="0.2">
      <c r="A16452" t="str">
        <f t="shared" si="1385"/>
        <v>TONSL</v>
      </c>
      <c r="B16452" t="s">
        <v>1491</v>
      </c>
      <c r="C16452">
        <v>145669639</v>
      </c>
      <c r="D16452" t="s">
        <v>8</v>
      </c>
      <c r="E16452">
        <v>24</v>
      </c>
      <c r="F16452" t="s">
        <v>19196</v>
      </c>
      <c r="G16452">
        <v>-2.9379481490400001E-2</v>
      </c>
    </row>
    <row r="16453" spans="1:7" x14ac:dyDescent="0.2">
      <c r="A16453" t="str">
        <f t="shared" si="1385"/>
        <v>TONSL</v>
      </c>
      <c r="B16453" t="s">
        <v>1491</v>
      </c>
      <c r="C16453">
        <v>145669753</v>
      </c>
      <c r="D16453" t="s">
        <v>8</v>
      </c>
      <c r="E16453">
        <v>23</v>
      </c>
      <c r="F16453" t="s">
        <v>19197</v>
      </c>
      <c r="G16453">
        <v>6.3242263041900004E-2</v>
      </c>
    </row>
    <row r="16454" spans="1:7" x14ac:dyDescent="0.2">
      <c r="A16454" t="str">
        <f t="shared" si="1385"/>
        <v>TONSL</v>
      </c>
      <c r="B16454" t="s">
        <v>1491</v>
      </c>
      <c r="C16454">
        <v>145669819</v>
      </c>
      <c r="D16454" t="s">
        <v>8</v>
      </c>
      <c r="E16454">
        <v>23</v>
      </c>
      <c r="F16454" t="s">
        <v>19198</v>
      </c>
      <c r="G16454">
        <v>1.92636883374</v>
      </c>
    </row>
    <row r="16455" spans="1:7" x14ac:dyDescent="0.2">
      <c r="A16455" t="str">
        <f t="shared" ref="A16455:A16464" si="1386">"TOP2A"</f>
        <v>TOP2A</v>
      </c>
      <c r="B16455" t="s">
        <v>484</v>
      </c>
      <c r="C16455">
        <v>38574121</v>
      </c>
      <c r="D16455" t="s">
        <v>3</v>
      </c>
      <c r="E16455">
        <v>23</v>
      </c>
      <c r="F16455" t="s">
        <v>19199</v>
      </c>
      <c r="G16455">
        <v>1.2399861082600001</v>
      </c>
    </row>
    <row r="16456" spans="1:7" x14ac:dyDescent="0.2">
      <c r="A16456" t="str">
        <f t="shared" si="1386"/>
        <v>TOP2A</v>
      </c>
      <c r="B16456" t="s">
        <v>484</v>
      </c>
      <c r="C16456">
        <v>38573958</v>
      </c>
      <c r="D16456" t="s">
        <v>8</v>
      </c>
      <c r="E16456">
        <v>24</v>
      </c>
      <c r="F16456" t="s">
        <v>19200</v>
      </c>
      <c r="G16456">
        <v>0.74463038648199997</v>
      </c>
    </row>
    <row r="16457" spans="1:7" x14ac:dyDescent="0.2">
      <c r="A16457" t="str">
        <f t="shared" si="1386"/>
        <v>TOP2A</v>
      </c>
      <c r="B16457" t="s">
        <v>484</v>
      </c>
      <c r="C16457">
        <v>38573979</v>
      </c>
      <c r="D16457" t="s">
        <v>8</v>
      </c>
      <c r="E16457">
        <v>23</v>
      </c>
      <c r="F16457" t="s">
        <v>19201</v>
      </c>
      <c r="G16457">
        <v>1.01538350526</v>
      </c>
    </row>
    <row r="16458" spans="1:7" x14ac:dyDescent="0.2">
      <c r="A16458" t="str">
        <f t="shared" si="1386"/>
        <v>TOP2A</v>
      </c>
      <c r="B16458" t="s">
        <v>484</v>
      </c>
      <c r="C16458">
        <v>38574098</v>
      </c>
      <c r="D16458" t="s">
        <v>3</v>
      </c>
      <c r="E16458">
        <v>24</v>
      </c>
      <c r="F16458" t="s">
        <v>19202</v>
      </c>
      <c r="G16458">
        <v>-2.1450323005999999E-2</v>
      </c>
    </row>
    <row r="16459" spans="1:7" x14ac:dyDescent="0.2">
      <c r="A16459" t="str">
        <f t="shared" si="1386"/>
        <v>TOP2A</v>
      </c>
      <c r="B16459" t="s">
        <v>484</v>
      </c>
      <c r="C16459">
        <v>38574071</v>
      </c>
      <c r="D16459" t="s">
        <v>3</v>
      </c>
      <c r="E16459">
        <v>21</v>
      </c>
      <c r="F16459" t="s">
        <v>19203</v>
      </c>
      <c r="G16459">
        <v>6.4814857356799999E-3</v>
      </c>
    </row>
    <row r="16460" spans="1:7" x14ac:dyDescent="0.2">
      <c r="A16460" t="str">
        <f t="shared" si="1386"/>
        <v>TOP2A</v>
      </c>
      <c r="B16460" t="s">
        <v>484</v>
      </c>
      <c r="C16460">
        <v>38574016</v>
      </c>
      <c r="D16460" t="s">
        <v>3</v>
      </c>
      <c r="E16460">
        <v>24</v>
      </c>
      <c r="F16460" t="s">
        <v>19204</v>
      </c>
      <c r="G16460">
        <v>0.25621707049199999</v>
      </c>
    </row>
    <row r="16461" spans="1:7" x14ac:dyDescent="0.2">
      <c r="A16461" t="str">
        <f t="shared" si="1386"/>
        <v>TOP2A</v>
      </c>
      <c r="B16461" t="s">
        <v>484</v>
      </c>
      <c r="C16461">
        <v>38573993</v>
      </c>
      <c r="D16461" t="s">
        <v>3</v>
      </c>
      <c r="E16461">
        <v>24</v>
      </c>
      <c r="F16461" t="s">
        <v>19205</v>
      </c>
      <c r="G16461">
        <v>4.3335326404900003E-2</v>
      </c>
    </row>
    <row r="16462" spans="1:7" x14ac:dyDescent="0.2">
      <c r="A16462" t="str">
        <f t="shared" si="1386"/>
        <v>TOP2A</v>
      </c>
      <c r="B16462" t="s">
        <v>484</v>
      </c>
      <c r="C16462">
        <v>38574109</v>
      </c>
      <c r="D16462" t="s">
        <v>3</v>
      </c>
      <c r="E16462">
        <v>24</v>
      </c>
      <c r="F16462" t="s">
        <v>19206</v>
      </c>
      <c r="G16462">
        <v>0.59183290289699997</v>
      </c>
    </row>
    <row r="16463" spans="1:7" x14ac:dyDescent="0.2">
      <c r="A16463" t="str">
        <f t="shared" si="1386"/>
        <v>TOP2A</v>
      </c>
      <c r="B16463" t="s">
        <v>484</v>
      </c>
      <c r="C16463">
        <v>38573974</v>
      </c>
      <c r="D16463" t="s">
        <v>3</v>
      </c>
      <c r="E16463">
        <v>24</v>
      </c>
      <c r="F16463" t="s">
        <v>19207</v>
      </c>
      <c r="G16463">
        <v>0.36980028582399999</v>
      </c>
    </row>
    <row r="16464" spans="1:7" x14ac:dyDescent="0.2">
      <c r="A16464" t="str">
        <f t="shared" si="1386"/>
        <v>TOP2A</v>
      </c>
      <c r="B16464" t="s">
        <v>484</v>
      </c>
      <c r="C16464">
        <v>38573909</v>
      </c>
      <c r="D16464" t="s">
        <v>3</v>
      </c>
      <c r="E16464">
        <v>23</v>
      </c>
      <c r="F16464" t="s">
        <v>19208</v>
      </c>
      <c r="G16464">
        <v>0.58584405407499995</v>
      </c>
    </row>
    <row r="16465" spans="1:7" x14ac:dyDescent="0.2">
      <c r="A16465" t="str">
        <f t="shared" ref="A16465:A16474" si="1387">"TOP3A"</f>
        <v>TOP3A</v>
      </c>
      <c r="B16465" t="s">
        <v>484</v>
      </c>
      <c r="C16465">
        <v>18218180</v>
      </c>
      <c r="D16465" t="s">
        <v>8</v>
      </c>
      <c r="E16465">
        <v>24</v>
      </c>
      <c r="F16465" t="s">
        <v>19209</v>
      </c>
      <c r="G16465">
        <v>1.14098445202E-2</v>
      </c>
    </row>
    <row r="16466" spans="1:7" x14ac:dyDescent="0.2">
      <c r="A16466" t="str">
        <f t="shared" si="1387"/>
        <v>TOP3A</v>
      </c>
      <c r="B16466" t="s">
        <v>484</v>
      </c>
      <c r="C16466">
        <v>18218284</v>
      </c>
      <c r="D16466" t="s">
        <v>3</v>
      </c>
      <c r="E16466">
        <v>23</v>
      </c>
      <c r="F16466" t="s">
        <v>19210</v>
      </c>
      <c r="G16466">
        <v>0.84403847440199997</v>
      </c>
    </row>
    <row r="16467" spans="1:7" x14ac:dyDescent="0.2">
      <c r="A16467" t="str">
        <f t="shared" si="1387"/>
        <v>TOP3A</v>
      </c>
      <c r="B16467" t="s">
        <v>484</v>
      </c>
      <c r="C16467">
        <v>18218247</v>
      </c>
      <c r="D16467" t="s">
        <v>3</v>
      </c>
      <c r="E16467">
        <v>24</v>
      </c>
      <c r="F16467" t="s">
        <v>19211</v>
      </c>
      <c r="G16467">
        <v>1.50163626632</v>
      </c>
    </row>
    <row r="16468" spans="1:7" x14ac:dyDescent="0.2">
      <c r="A16468" t="str">
        <f t="shared" si="1387"/>
        <v>TOP3A</v>
      </c>
      <c r="B16468" t="s">
        <v>484</v>
      </c>
      <c r="C16468">
        <v>18218224</v>
      </c>
      <c r="D16468" t="s">
        <v>3</v>
      </c>
      <c r="E16468">
        <v>24</v>
      </c>
      <c r="F16468" t="s">
        <v>19212</v>
      </c>
      <c r="G16468">
        <v>0.15054562635400001</v>
      </c>
    </row>
    <row r="16469" spans="1:7" x14ac:dyDescent="0.2">
      <c r="A16469" t="str">
        <f t="shared" si="1387"/>
        <v>TOP3A</v>
      </c>
      <c r="B16469" t="s">
        <v>484</v>
      </c>
      <c r="C16469">
        <v>18218216</v>
      </c>
      <c r="D16469" t="s">
        <v>3</v>
      </c>
      <c r="E16469">
        <v>25</v>
      </c>
      <c r="F16469" t="s">
        <v>19213</v>
      </c>
      <c r="G16469">
        <v>0.27298743990199997</v>
      </c>
    </row>
    <row r="16470" spans="1:7" x14ac:dyDescent="0.2">
      <c r="A16470" t="str">
        <f t="shared" si="1387"/>
        <v>TOP3A</v>
      </c>
      <c r="B16470" t="s">
        <v>484</v>
      </c>
      <c r="C16470">
        <v>18218190</v>
      </c>
      <c r="D16470" t="s">
        <v>3</v>
      </c>
      <c r="E16470">
        <v>24</v>
      </c>
      <c r="F16470" t="s">
        <v>19214</v>
      </c>
      <c r="G16470">
        <v>0.279665761337</v>
      </c>
    </row>
    <row r="16471" spans="1:7" x14ac:dyDescent="0.2">
      <c r="A16471" t="str">
        <f t="shared" si="1387"/>
        <v>TOP3A</v>
      </c>
      <c r="B16471" t="s">
        <v>484</v>
      </c>
      <c r="C16471">
        <v>18218046</v>
      </c>
      <c r="D16471" t="s">
        <v>8</v>
      </c>
      <c r="E16471">
        <v>24</v>
      </c>
      <c r="F16471" t="s">
        <v>19215</v>
      </c>
      <c r="G16471">
        <v>0.156287596178</v>
      </c>
    </row>
    <row r="16472" spans="1:7" x14ac:dyDescent="0.2">
      <c r="A16472" t="str">
        <f t="shared" si="1387"/>
        <v>TOP3A</v>
      </c>
      <c r="B16472" t="s">
        <v>484</v>
      </c>
      <c r="C16472">
        <v>18218184</v>
      </c>
      <c r="D16472" t="s">
        <v>3</v>
      </c>
      <c r="E16472">
        <v>24</v>
      </c>
      <c r="F16472" t="s">
        <v>19216</v>
      </c>
      <c r="G16472">
        <v>0.25320429852600002</v>
      </c>
    </row>
    <row r="16473" spans="1:7" x14ac:dyDescent="0.2">
      <c r="A16473" t="str">
        <f t="shared" si="1387"/>
        <v>TOP3A</v>
      </c>
      <c r="B16473" t="s">
        <v>484</v>
      </c>
      <c r="C16473">
        <v>18218170</v>
      </c>
      <c r="D16473" t="s">
        <v>3</v>
      </c>
      <c r="E16473">
        <v>24</v>
      </c>
      <c r="F16473" t="s">
        <v>19217</v>
      </c>
      <c r="G16473">
        <v>0.24828668521300001</v>
      </c>
    </row>
    <row r="16474" spans="1:7" x14ac:dyDescent="0.2">
      <c r="A16474" t="str">
        <f t="shared" si="1387"/>
        <v>TOP3A</v>
      </c>
      <c r="B16474" t="s">
        <v>484</v>
      </c>
      <c r="C16474">
        <v>18218056</v>
      </c>
      <c r="D16474" t="s">
        <v>3</v>
      </c>
      <c r="E16474">
        <v>24</v>
      </c>
      <c r="F16474" t="s">
        <v>19218</v>
      </c>
      <c r="G16474">
        <v>0.654325259278</v>
      </c>
    </row>
    <row r="16475" spans="1:7" x14ac:dyDescent="0.2">
      <c r="A16475" t="str">
        <f t="shared" ref="A16475:A16484" si="1388">"TOPBP1"</f>
        <v>TOPBP1</v>
      </c>
      <c r="B16475" t="s">
        <v>114</v>
      </c>
      <c r="C16475">
        <v>133380602</v>
      </c>
      <c r="D16475" t="s">
        <v>3</v>
      </c>
      <c r="E16475">
        <v>24</v>
      </c>
      <c r="F16475" t="s">
        <v>19219</v>
      </c>
      <c r="G16475">
        <v>0.97886224490600005</v>
      </c>
    </row>
    <row r="16476" spans="1:7" x14ac:dyDescent="0.2">
      <c r="A16476" t="str">
        <f t="shared" si="1388"/>
        <v>TOPBP1</v>
      </c>
      <c r="B16476" t="s">
        <v>114</v>
      </c>
      <c r="C16476">
        <v>133380571</v>
      </c>
      <c r="D16476" t="s">
        <v>8</v>
      </c>
      <c r="E16476">
        <v>22</v>
      </c>
      <c r="F16476" t="s">
        <v>19220</v>
      </c>
      <c r="G16476">
        <v>1.00050128354</v>
      </c>
    </row>
    <row r="16477" spans="1:7" x14ac:dyDescent="0.2">
      <c r="A16477" t="str">
        <f t="shared" si="1388"/>
        <v>TOPBP1</v>
      </c>
      <c r="B16477" t="s">
        <v>114</v>
      </c>
      <c r="C16477">
        <v>133380651</v>
      </c>
      <c r="D16477" t="s">
        <v>8</v>
      </c>
      <c r="E16477">
        <v>24</v>
      </c>
      <c r="F16477" t="s">
        <v>19221</v>
      </c>
      <c r="G16477">
        <v>1.02063647156</v>
      </c>
    </row>
    <row r="16478" spans="1:7" x14ac:dyDescent="0.2">
      <c r="A16478" t="str">
        <f t="shared" si="1388"/>
        <v>TOPBP1</v>
      </c>
      <c r="B16478" t="s">
        <v>114</v>
      </c>
      <c r="C16478">
        <v>133380660</v>
      </c>
      <c r="D16478" t="s">
        <v>8</v>
      </c>
      <c r="E16478">
        <v>24</v>
      </c>
      <c r="F16478" t="s">
        <v>19222</v>
      </c>
      <c r="G16478">
        <v>0.34241896746599998</v>
      </c>
    </row>
    <row r="16479" spans="1:7" x14ac:dyDescent="0.2">
      <c r="A16479" t="str">
        <f t="shared" si="1388"/>
        <v>TOPBP1</v>
      </c>
      <c r="B16479" t="s">
        <v>114</v>
      </c>
      <c r="C16479">
        <v>133380775</v>
      </c>
      <c r="D16479" t="s">
        <v>8</v>
      </c>
      <c r="E16479">
        <v>24</v>
      </c>
      <c r="F16479" t="s">
        <v>19223</v>
      </c>
      <c r="G16479">
        <v>8.0767615510299998E-2</v>
      </c>
    </row>
    <row r="16480" spans="1:7" x14ac:dyDescent="0.2">
      <c r="A16480" t="str">
        <f t="shared" si="1388"/>
        <v>TOPBP1</v>
      </c>
      <c r="B16480" t="s">
        <v>114</v>
      </c>
      <c r="C16480">
        <v>133380712</v>
      </c>
      <c r="D16480" t="s">
        <v>3</v>
      </c>
      <c r="E16480">
        <v>24</v>
      </c>
      <c r="F16480" t="s">
        <v>19224</v>
      </c>
      <c r="G16480">
        <v>-4.7459033718399997E-2</v>
      </c>
    </row>
    <row r="16481" spans="1:7" x14ac:dyDescent="0.2">
      <c r="A16481" t="str">
        <f t="shared" si="1388"/>
        <v>TOPBP1</v>
      </c>
      <c r="B16481" t="s">
        <v>114</v>
      </c>
      <c r="C16481">
        <v>133380534</v>
      </c>
      <c r="D16481" t="s">
        <v>3</v>
      </c>
      <c r="E16481">
        <v>24</v>
      </c>
      <c r="F16481" t="s">
        <v>19225</v>
      </c>
      <c r="G16481">
        <v>-3.9777954731099997E-2</v>
      </c>
    </row>
    <row r="16482" spans="1:7" x14ac:dyDescent="0.2">
      <c r="A16482" t="str">
        <f t="shared" si="1388"/>
        <v>TOPBP1</v>
      </c>
      <c r="B16482" t="s">
        <v>114</v>
      </c>
      <c r="C16482">
        <v>133380696</v>
      </c>
      <c r="D16482" t="s">
        <v>8</v>
      </c>
      <c r="E16482">
        <v>24</v>
      </c>
      <c r="F16482" t="s">
        <v>19226</v>
      </c>
      <c r="G16482">
        <v>1.8803388984799999E-2</v>
      </c>
    </row>
    <row r="16483" spans="1:7" x14ac:dyDescent="0.2">
      <c r="A16483" t="str">
        <f t="shared" si="1388"/>
        <v>TOPBP1</v>
      </c>
      <c r="B16483" t="s">
        <v>114</v>
      </c>
      <c r="C16483">
        <v>133380470</v>
      </c>
      <c r="D16483" t="s">
        <v>3</v>
      </c>
      <c r="E16483">
        <v>23</v>
      </c>
      <c r="F16483" t="s">
        <v>19227</v>
      </c>
      <c r="G16483">
        <v>0.179864124505</v>
      </c>
    </row>
    <row r="16484" spans="1:7" x14ac:dyDescent="0.2">
      <c r="A16484" t="str">
        <f t="shared" si="1388"/>
        <v>TOPBP1</v>
      </c>
      <c r="B16484" t="s">
        <v>114</v>
      </c>
      <c r="C16484">
        <v>133380492</v>
      </c>
      <c r="D16484" t="s">
        <v>3</v>
      </c>
      <c r="E16484">
        <v>24</v>
      </c>
      <c r="F16484" t="s">
        <v>19228</v>
      </c>
      <c r="G16484">
        <v>0.60889237230100002</v>
      </c>
    </row>
    <row r="16485" spans="1:7" x14ac:dyDescent="0.2">
      <c r="A16485" t="str">
        <f t="shared" ref="A16485:A16504" si="1389">"TOX4"</f>
        <v>TOX4</v>
      </c>
      <c r="B16485" t="s">
        <v>86</v>
      </c>
      <c r="C16485">
        <v>21945421</v>
      </c>
      <c r="D16485" t="s">
        <v>8</v>
      </c>
      <c r="E16485">
        <v>24</v>
      </c>
      <c r="F16485" t="s">
        <v>19229</v>
      </c>
      <c r="G16485">
        <v>0.14631803827199999</v>
      </c>
    </row>
    <row r="16486" spans="1:7" x14ac:dyDescent="0.2">
      <c r="A16486" t="str">
        <f t="shared" si="1389"/>
        <v>TOX4</v>
      </c>
      <c r="B16486" t="s">
        <v>86</v>
      </c>
      <c r="C16486">
        <v>21945387</v>
      </c>
      <c r="D16486" t="s">
        <v>8</v>
      </c>
      <c r="E16486">
        <v>24</v>
      </c>
      <c r="F16486" t="s">
        <v>19230</v>
      </c>
      <c r="G16486">
        <v>0.92572902988399997</v>
      </c>
    </row>
    <row r="16487" spans="1:7" x14ac:dyDescent="0.2">
      <c r="A16487" t="str">
        <f t="shared" si="1389"/>
        <v>TOX4</v>
      </c>
      <c r="B16487" t="s">
        <v>86</v>
      </c>
      <c r="C16487">
        <v>21945207</v>
      </c>
      <c r="D16487" t="s">
        <v>8</v>
      </c>
      <c r="E16487">
        <v>24</v>
      </c>
      <c r="F16487" t="s">
        <v>19231</v>
      </c>
      <c r="G16487">
        <v>-4.3421533681599997E-2</v>
      </c>
    </row>
    <row r="16488" spans="1:7" x14ac:dyDescent="0.2">
      <c r="A16488" t="str">
        <f t="shared" si="1389"/>
        <v>TOX4</v>
      </c>
      <c r="B16488" t="s">
        <v>86</v>
      </c>
      <c r="C16488">
        <v>21945054</v>
      </c>
      <c r="D16488" t="s">
        <v>8</v>
      </c>
      <c r="E16488">
        <v>24</v>
      </c>
      <c r="F16488" t="s">
        <v>19232</v>
      </c>
      <c r="G16488">
        <v>-0.34395212276499998</v>
      </c>
    </row>
    <row r="16489" spans="1:7" x14ac:dyDescent="0.2">
      <c r="A16489" t="str">
        <f t="shared" si="1389"/>
        <v>TOX4</v>
      </c>
      <c r="B16489" t="s">
        <v>86</v>
      </c>
      <c r="C16489">
        <v>21945324</v>
      </c>
      <c r="D16489" t="s">
        <v>3</v>
      </c>
      <c r="E16489">
        <v>24</v>
      </c>
      <c r="F16489" t="s">
        <v>19233</v>
      </c>
      <c r="G16489">
        <v>3.2475057178599998E-2</v>
      </c>
    </row>
    <row r="16490" spans="1:7" x14ac:dyDescent="0.2">
      <c r="A16490" t="str">
        <f t="shared" si="1389"/>
        <v>TOX4</v>
      </c>
      <c r="B16490" t="s">
        <v>86</v>
      </c>
      <c r="C16490">
        <v>21945313</v>
      </c>
      <c r="D16490" t="s">
        <v>3</v>
      </c>
      <c r="E16490">
        <v>24</v>
      </c>
      <c r="F16490" t="s">
        <v>19234</v>
      </c>
      <c r="G16490">
        <v>9.6610487630999997E-2</v>
      </c>
    </row>
    <row r="16491" spans="1:7" x14ac:dyDescent="0.2">
      <c r="A16491" t="str">
        <f t="shared" si="1389"/>
        <v>TOX4</v>
      </c>
      <c r="B16491" t="s">
        <v>86</v>
      </c>
      <c r="C16491">
        <v>21945297</v>
      </c>
      <c r="D16491" t="s">
        <v>3</v>
      </c>
      <c r="E16491">
        <v>24</v>
      </c>
      <c r="F16491" t="s">
        <v>19235</v>
      </c>
      <c r="G16491">
        <v>0.53891682673800001</v>
      </c>
    </row>
    <row r="16492" spans="1:7" x14ac:dyDescent="0.2">
      <c r="A16492" t="str">
        <f t="shared" si="1389"/>
        <v>TOX4</v>
      </c>
      <c r="B16492" t="s">
        <v>86</v>
      </c>
      <c r="C16492">
        <v>21945165</v>
      </c>
      <c r="D16492" t="s">
        <v>3</v>
      </c>
      <c r="E16492">
        <v>23</v>
      </c>
      <c r="F16492" t="s">
        <v>19236</v>
      </c>
      <c r="G16492">
        <v>0.28518173346800002</v>
      </c>
    </row>
    <row r="16493" spans="1:7" x14ac:dyDescent="0.2">
      <c r="A16493" t="str">
        <f t="shared" si="1389"/>
        <v>TOX4</v>
      </c>
      <c r="B16493" t="s">
        <v>86</v>
      </c>
      <c r="C16493">
        <v>21945158</v>
      </c>
      <c r="D16493" t="s">
        <v>3</v>
      </c>
      <c r="E16493">
        <v>28</v>
      </c>
      <c r="F16493" t="s">
        <v>19237</v>
      </c>
      <c r="G16493">
        <v>-1.5318103470699999E-2</v>
      </c>
    </row>
    <row r="16494" spans="1:7" x14ac:dyDescent="0.2">
      <c r="A16494" t="str">
        <f t="shared" si="1389"/>
        <v>TOX4</v>
      </c>
      <c r="B16494" t="s">
        <v>86</v>
      </c>
      <c r="C16494">
        <v>21945097</v>
      </c>
      <c r="D16494" t="s">
        <v>3</v>
      </c>
      <c r="E16494">
        <v>24</v>
      </c>
      <c r="F16494" t="s">
        <v>19238</v>
      </c>
      <c r="G16494">
        <v>7.1925032159700003E-2</v>
      </c>
    </row>
    <row r="16495" spans="1:7" x14ac:dyDescent="0.2">
      <c r="A16495" t="str">
        <f t="shared" si="1389"/>
        <v>TOX4</v>
      </c>
      <c r="B16495" t="s">
        <v>86</v>
      </c>
      <c r="C16495">
        <v>21944952</v>
      </c>
      <c r="D16495" t="s">
        <v>3</v>
      </c>
      <c r="E16495">
        <v>22</v>
      </c>
      <c r="F16495" t="s">
        <v>19239</v>
      </c>
      <c r="G16495">
        <v>-2.83232510514E-2</v>
      </c>
    </row>
    <row r="16496" spans="1:7" x14ac:dyDescent="0.2">
      <c r="A16496" t="str">
        <f t="shared" si="1389"/>
        <v>TOX4</v>
      </c>
      <c r="B16496" t="s">
        <v>86</v>
      </c>
      <c r="C16496">
        <v>21944918</v>
      </c>
      <c r="D16496" t="s">
        <v>3</v>
      </c>
      <c r="E16496">
        <v>24</v>
      </c>
      <c r="F16496" t="s">
        <v>19240</v>
      </c>
      <c r="G16496">
        <v>3.5706144842799999E-2</v>
      </c>
    </row>
    <row r="16497" spans="1:7" x14ac:dyDescent="0.2">
      <c r="A16497" t="str">
        <f t="shared" si="1389"/>
        <v>TOX4</v>
      </c>
      <c r="B16497" t="s">
        <v>86</v>
      </c>
      <c r="C16497">
        <v>21944894</v>
      </c>
      <c r="D16497" t="s">
        <v>3</v>
      </c>
      <c r="E16497">
        <v>23</v>
      </c>
      <c r="F16497" t="s">
        <v>19241</v>
      </c>
      <c r="G16497">
        <v>2.1370937629200001E-2</v>
      </c>
    </row>
    <row r="16498" spans="1:7" x14ac:dyDescent="0.2">
      <c r="A16498" t="str">
        <f t="shared" si="1389"/>
        <v>TOX4</v>
      </c>
      <c r="B16498" t="s">
        <v>86</v>
      </c>
      <c r="C16498">
        <v>21944875</v>
      </c>
      <c r="D16498" t="s">
        <v>3</v>
      </c>
      <c r="E16498">
        <v>24</v>
      </c>
      <c r="F16498" t="s">
        <v>19242</v>
      </c>
      <c r="G16498">
        <v>-0.198280263411</v>
      </c>
    </row>
    <row r="16499" spans="1:7" x14ac:dyDescent="0.2">
      <c r="A16499" t="str">
        <f t="shared" si="1389"/>
        <v>TOX4</v>
      </c>
      <c r="B16499" t="s">
        <v>86</v>
      </c>
      <c r="C16499">
        <v>21945466</v>
      </c>
      <c r="D16499" t="s">
        <v>8</v>
      </c>
      <c r="E16499">
        <v>24</v>
      </c>
      <c r="F16499" t="s">
        <v>19243</v>
      </c>
      <c r="G16499">
        <v>0.91354594189899996</v>
      </c>
    </row>
    <row r="16500" spans="1:7" x14ac:dyDescent="0.2">
      <c r="A16500" t="str">
        <f t="shared" si="1389"/>
        <v>TOX4</v>
      </c>
      <c r="B16500" t="s">
        <v>86</v>
      </c>
      <c r="C16500">
        <v>21945502</v>
      </c>
      <c r="D16500" t="s">
        <v>8</v>
      </c>
      <c r="E16500">
        <v>23</v>
      </c>
      <c r="F16500" t="s">
        <v>19244</v>
      </c>
      <c r="G16500">
        <v>0.191449196657</v>
      </c>
    </row>
    <row r="16501" spans="1:7" x14ac:dyDescent="0.2">
      <c r="A16501" t="str">
        <f t="shared" si="1389"/>
        <v>TOX4</v>
      </c>
      <c r="B16501" t="s">
        <v>86</v>
      </c>
      <c r="C16501">
        <v>21945051</v>
      </c>
      <c r="D16501" t="s">
        <v>3</v>
      </c>
      <c r="E16501">
        <v>24</v>
      </c>
      <c r="F16501" t="s">
        <v>19245</v>
      </c>
      <c r="G16501">
        <v>6.2729270937499998E-2</v>
      </c>
    </row>
    <row r="16502" spans="1:7" x14ac:dyDescent="0.2">
      <c r="A16502" t="str">
        <f t="shared" si="1389"/>
        <v>TOX4</v>
      </c>
      <c r="B16502" t="s">
        <v>86</v>
      </c>
      <c r="C16502">
        <v>21945558</v>
      </c>
      <c r="D16502" t="s">
        <v>8</v>
      </c>
      <c r="E16502">
        <v>24</v>
      </c>
      <c r="F16502" t="s">
        <v>19246</v>
      </c>
      <c r="G16502">
        <v>0.96644766854099995</v>
      </c>
    </row>
    <row r="16503" spans="1:7" x14ac:dyDescent="0.2">
      <c r="A16503" t="str">
        <f t="shared" si="1389"/>
        <v>TOX4</v>
      </c>
      <c r="B16503" t="s">
        <v>86</v>
      </c>
      <c r="C16503">
        <v>21945534</v>
      </c>
      <c r="D16503" t="s">
        <v>8</v>
      </c>
      <c r="E16503">
        <v>24</v>
      </c>
      <c r="F16503" t="s">
        <v>19247</v>
      </c>
      <c r="G16503">
        <v>0.83991840774600002</v>
      </c>
    </row>
    <row r="16504" spans="1:7" x14ac:dyDescent="0.2">
      <c r="A16504" t="str">
        <f t="shared" si="1389"/>
        <v>TOX4</v>
      </c>
      <c r="B16504" t="s">
        <v>86</v>
      </c>
      <c r="C16504">
        <v>21945581</v>
      </c>
      <c r="D16504" t="s">
        <v>8</v>
      </c>
      <c r="E16504">
        <v>24</v>
      </c>
      <c r="F16504" t="s">
        <v>19248</v>
      </c>
      <c r="G16504">
        <v>1.1078233015700001</v>
      </c>
    </row>
    <row r="16505" spans="1:7" x14ac:dyDescent="0.2">
      <c r="A16505" t="str">
        <f>"TPK1"</f>
        <v>TPK1</v>
      </c>
      <c r="B16505" t="s">
        <v>2</v>
      </c>
      <c r="C16505">
        <v>144532911</v>
      </c>
      <c r="D16505" t="s">
        <v>3</v>
      </c>
      <c r="E16505">
        <v>24</v>
      </c>
      <c r="F16505" t="s">
        <v>19249</v>
      </c>
      <c r="G16505">
        <v>0.54317190551700001</v>
      </c>
    </row>
    <row r="16506" spans="1:7" x14ac:dyDescent="0.2">
      <c r="A16506" t="str">
        <f>"TPK1"</f>
        <v>TPK1</v>
      </c>
      <c r="B16506" t="s">
        <v>2</v>
      </c>
      <c r="C16506">
        <v>144533190</v>
      </c>
      <c r="D16506" t="s">
        <v>8</v>
      </c>
      <c r="E16506">
        <v>23</v>
      </c>
      <c r="F16506" t="s">
        <v>19250</v>
      </c>
      <c r="G16506">
        <v>1.0362685837900001</v>
      </c>
    </row>
    <row r="16507" spans="1:7" x14ac:dyDescent="0.2">
      <c r="A16507" t="str">
        <f>"TPK1"</f>
        <v>TPK1</v>
      </c>
      <c r="B16507" t="s">
        <v>2</v>
      </c>
      <c r="C16507">
        <v>144533133</v>
      </c>
      <c r="D16507" t="s">
        <v>8</v>
      </c>
      <c r="E16507">
        <v>24</v>
      </c>
      <c r="F16507" t="s">
        <v>19251</v>
      </c>
      <c r="G16507">
        <v>0.169894051967</v>
      </c>
    </row>
    <row r="16508" spans="1:7" x14ac:dyDescent="0.2">
      <c r="A16508" t="str">
        <f>"TPK1"</f>
        <v>TPK1</v>
      </c>
      <c r="B16508" t="s">
        <v>2</v>
      </c>
      <c r="C16508">
        <v>144532869</v>
      </c>
      <c r="D16508" t="s">
        <v>3</v>
      </c>
      <c r="E16508">
        <v>22</v>
      </c>
      <c r="F16508" t="s">
        <v>19252</v>
      </c>
      <c r="G16508">
        <v>1.24546820312</v>
      </c>
    </row>
    <row r="16509" spans="1:7" x14ac:dyDescent="0.2">
      <c r="A16509" t="str">
        <f>"TPK1"</f>
        <v>TPK1</v>
      </c>
      <c r="B16509" t="s">
        <v>2</v>
      </c>
      <c r="C16509">
        <v>144532895</v>
      </c>
      <c r="D16509" t="s">
        <v>3</v>
      </c>
      <c r="E16509">
        <v>24</v>
      </c>
      <c r="F16509" t="s">
        <v>19253</v>
      </c>
      <c r="G16509">
        <v>0.71826321308700003</v>
      </c>
    </row>
    <row r="16510" spans="1:7" x14ac:dyDescent="0.2">
      <c r="A16510" t="str">
        <f t="shared" ref="A16510:A16524" si="1390">"TPX2"</f>
        <v>TPX2</v>
      </c>
      <c r="B16510" t="s">
        <v>352</v>
      </c>
      <c r="C16510">
        <v>30327032</v>
      </c>
      <c r="D16510" t="s">
        <v>3</v>
      </c>
      <c r="E16510">
        <v>24</v>
      </c>
      <c r="F16510" t="s">
        <v>19254</v>
      </c>
      <c r="G16510">
        <v>-3.9218621591400001E-2</v>
      </c>
    </row>
    <row r="16511" spans="1:7" x14ac:dyDescent="0.2">
      <c r="A16511" t="str">
        <f t="shared" si="1390"/>
        <v>TPX2</v>
      </c>
      <c r="B16511" t="s">
        <v>352</v>
      </c>
      <c r="C16511">
        <v>30327232</v>
      </c>
      <c r="D16511" t="s">
        <v>3</v>
      </c>
      <c r="E16511">
        <v>24</v>
      </c>
      <c r="F16511" t="s">
        <v>19255</v>
      </c>
      <c r="G16511">
        <v>0.29016709324599999</v>
      </c>
    </row>
    <row r="16512" spans="1:7" x14ac:dyDescent="0.2">
      <c r="A16512" t="str">
        <f t="shared" si="1390"/>
        <v>TPX2</v>
      </c>
      <c r="B16512" t="s">
        <v>352</v>
      </c>
      <c r="C16512">
        <v>30327347</v>
      </c>
      <c r="D16512" t="s">
        <v>8</v>
      </c>
      <c r="E16512">
        <v>24</v>
      </c>
      <c r="F16512" t="s">
        <v>19256</v>
      </c>
      <c r="G16512">
        <v>0.52339112381700004</v>
      </c>
    </row>
    <row r="16513" spans="1:7" x14ac:dyDescent="0.2">
      <c r="A16513" t="str">
        <f t="shared" si="1390"/>
        <v>TPX2</v>
      </c>
      <c r="B16513" t="s">
        <v>352</v>
      </c>
      <c r="C16513">
        <v>30327237</v>
      </c>
      <c r="D16513" t="s">
        <v>3</v>
      </c>
      <c r="E16513">
        <v>21</v>
      </c>
      <c r="F16513" t="s">
        <v>19257</v>
      </c>
      <c r="G16513">
        <v>0.899718625622</v>
      </c>
    </row>
    <row r="16514" spans="1:7" x14ac:dyDescent="0.2">
      <c r="A16514" t="str">
        <f t="shared" si="1390"/>
        <v>TPX2</v>
      </c>
      <c r="B16514" t="s">
        <v>352</v>
      </c>
      <c r="C16514">
        <v>30327354</v>
      </c>
      <c r="D16514" t="s">
        <v>8</v>
      </c>
      <c r="E16514">
        <v>23</v>
      </c>
      <c r="F16514" t="s">
        <v>19258</v>
      </c>
      <c r="G16514">
        <v>-9.1330048584200001E-3</v>
      </c>
    </row>
    <row r="16515" spans="1:7" x14ac:dyDescent="0.2">
      <c r="A16515" t="str">
        <f t="shared" si="1390"/>
        <v>TPX2</v>
      </c>
      <c r="B16515" t="s">
        <v>352</v>
      </c>
      <c r="C16515">
        <v>30327347</v>
      </c>
      <c r="D16515" t="s">
        <v>8</v>
      </c>
      <c r="E16515">
        <v>23</v>
      </c>
      <c r="F16515" t="s">
        <v>19259</v>
      </c>
      <c r="G16515">
        <v>0.94200519845399999</v>
      </c>
    </row>
    <row r="16516" spans="1:7" x14ac:dyDescent="0.2">
      <c r="A16516" t="str">
        <f t="shared" si="1390"/>
        <v>TPX2</v>
      </c>
      <c r="B16516" t="s">
        <v>352</v>
      </c>
      <c r="C16516">
        <v>30327100</v>
      </c>
      <c r="D16516" t="s">
        <v>3</v>
      </c>
      <c r="E16516">
        <v>22</v>
      </c>
      <c r="F16516" t="s">
        <v>19260</v>
      </c>
      <c r="G16516">
        <v>0.95711508374999998</v>
      </c>
    </row>
    <row r="16517" spans="1:7" x14ac:dyDescent="0.2">
      <c r="A16517" t="str">
        <f t="shared" si="1390"/>
        <v>TPX2</v>
      </c>
      <c r="B16517" t="s">
        <v>352</v>
      </c>
      <c r="C16517">
        <v>30327071</v>
      </c>
      <c r="D16517" t="s">
        <v>8</v>
      </c>
      <c r="E16517">
        <v>24</v>
      </c>
      <c r="F16517" t="s">
        <v>19261</v>
      </c>
      <c r="G16517">
        <v>1.39924925669E-3</v>
      </c>
    </row>
    <row r="16518" spans="1:7" x14ac:dyDescent="0.2">
      <c r="A16518" t="str">
        <f t="shared" si="1390"/>
        <v>TPX2</v>
      </c>
      <c r="B16518" t="s">
        <v>352</v>
      </c>
      <c r="C16518">
        <v>30327114</v>
      </c>
      <c r="D16518" t="s">
        <v>8</v>
      </c>
      <c r="E16518">
        <v>23</v>
      </c>
      <c r="F16518" t="s">
        <v>19262</v>
      </c>
      <c r="G16518">
        <v>0.58713046277600001</v>
      </c>
    </row>
    <row r="16519" spans="1:7" x14ac:dyDescent="0.2">
      <c r="A16519" t="str">
        <f t="shared" si="1390"/>
        <v>TPX2</v>
      </c>
      <c r="B16519" t="s">
        <v>352</v>
      </c>
      <c r="C16519">
        <v>30327212</v>
      </c>
      <c r="D16519" t="s">
        <v>8</v>
      </c>
      <c r="E16519">
        <v>24</v>
      </c>
      <c r="F16519" t="s">
        <v>19263</v>
      </c>
      <c r="G16519">
        <v>0.43619838945400002</v>
      </c>
    </row>
    <row r="16520" spans="1:7" x14ac:dyDescent="0.2">
      <c r="A16520" t="str">
        <f t="shared" si="1390"/>
        <v>TPX2</v>
      </c>
      <c r="B16520" t="s">
        <v>352</v>
      </c>
      <c r="C16520">
        <v>30327308</v>
      </c>
      <c r="D16520" t="s">
        <v>8</v>
      </c>
      <c r="E16520">
        <v>23</v>
      </c>
      <c r="F16520" t="s">
        <v>19264</v>
      </c>
      <c r="G16520">
        <v>0.70250437424900003</v>
      </c>
    </row>
    <row r="16521" spans="1:7" x14ac:dyDescent="0.2">
      <c r="A16521" t="str">
        <f t="shared" si="1390"/>
        <v>TPX2</v>
      </c>
      <c r="B16521" t="s">
        <v>352</v>
      </c>
      <c r="C16521">
        <v>30327101</v>
      </c>
      <c r="D16521" t="s">
        <v>3</v>
      </c>
      <c r="E16521">
        <v>24</v>
      </c>
      <c r="F16521" t="s">
        <v>19265</v>
      </c>
      <c r="G16521">
        <v>0.64206252967199995</v>
      </c>
    </row>
    <row r="16522" spans="1:7" x14ac:dyDescent="0.2">
      <c r="A16522" t="str">
        <f t="shared" si="1390"/>
        <v>TPX2</v>
      </c>
      <c r="B16522" t="s">
        <v>352</v>
      </c>
      <c r="C16522">
        <v>30327303</v>
      </c>
      <c r="D16522" t="s">
        <v>8</v>
      </c>
      <c r="E16522">
        <v>23</v>
      </c>
      <c r="F16522" t="s">
        <v>19266</v>
      </c>
      <c r="G16522">
        <v>1.2197325883E-2</v>
      </c>
    </row>
    <row r="16523" spans="1:7" x14ac:dyDescent="0.2">
      <c r="A16523" t="str">
        <f t="shared" si="1390"/>
        <v>TPX2</v>
      </c>
      <c r="B16523" t="s">
        <v>352</v>
      </c>
      <c r="C16523">
        <v>30327161</v>
      </c>
      <c r="D16523" t="s">
        <v>8</v>
      </c>
      <c r="E16523">
        <v>23</v>
      </c>
      <c r="F16523" t="s">
        <v>19267</v>
      </c>
      <c r="G16523">
        <v>1.1008797178</v>
      </c>
    </row>
    <row r="16524" spans="1:7" x14ac:dyDescent="0.2">
      <c r="A16524" t="str">
        <f t="shared" si="1390"/>
        <v>TPX2</v>
      </c>
      <c r="B16524" t="s">
        <v>352</v>
      </c>
      <c r="C16524">
        <v>30327245</v>
      </c>
      <c r="D16524" t="s">
        <v>3</v>
      </c>
      <c r="E16524">
        <v>23</v>
      </c>
      <c r="F16524" t="s">
        <v>19268</v>
      </c>
      <c r="G16524">
        <v>0.56667761651299997</v>
      </c>
    </row>
    <row r="16525" spans="1:7" x14ac:dyDescent="0.2">
      <c r="A16525" t="str">
        <f t="shared" ref="A16525:A16534" si="1391">"TRA2B"</f>
        <v>TRA2B</v>
      </c>
      <c r="B16525" t="s">
        <v>114</v>
      </c>
      <c r="C16525">
        <v>185655746</v>
      </c>
      <c r="D16525" t="s">
        <v>3</v>
      </c>
      <c r="E16525">
        <v>24</v>
      </c>
      <c r="F16525" t="s">
        <v>19269</v>
      </c>
      <c r="G16525">
        <v>0.71202369107100005</v>
      </c>
    </row>
    <row r="16526" spans="1:7" x14ac:dyDescent="0.2">
      <c r="A16526" t="str">
        <f t="shared" si="1391"/>
        <v>TRA2B</v>
      </c>
      <c r="B16526" t="s">
        <v>114</v>
      </c>
      <c r="C16526">
        <v>185655783</v>
      </c>
      <c r="D16526" t="s">
        <v>3</v>
      </c>
      <c r="E16526">
        <v>24</v>
      </c>
      <c r="F16526" t="s">
        <v>19270</v>
      </c>
      <c r="G16526">
        <v>1.0963890790499999</v>
      </c>
    </row>
    <row r="16527" spans="1:7" x14ac:dyDescent="0.2">
      <c r="A16527" t="str">
        <f t="shared" si="1391"/>
        <v>TRA2B</v>
      </c>
      <c r="B16527" t="s">
        <v>114</v>
      </c>
      <c r="C16527">
        <v>185655734</v>
      </c>
      <c r="D16527" t="s">
        <v>3</v>
      </c>
      <c r="E16527">
        <v>22</v>
      </c>
      <c r="F16527" t="s">
        <v>19271</v>
      </c>
      <c r="G16527">
        <v>0.24282077828000001</v>
      </c>
    </row>
    <row r="16528" spans="1:7" x14ac:dyDescent="0.2">
      <c r="A16528" t="str">
        <f t="shared" si="1391"/>
        <v>TRA2B</v>
      </c>
      <c r="B16528" t="s">
        <v>114</v>
      </c>
      <c r="C16528">
        <v>185655844</v>
      </c>
      <c r="D16528" t="s">
        <v>3</v>
      </c>
      <c r="E16528">
        <v>24</v>
      </c>
      <c r="F16528" t="s">
        <v>19272</v>
      </c>
      <c r="G16528">
        <v>6.3967619432499997E-2</v>
      </c>
    </row>
    <row r="16529" spans="1:7" x14ac:dyDescent="0.2">
      <c r="A16529" t="str">
        <f t="shared" si="1391"/>
        <v>TRA2B</v>
      </c>
      <c r="B16529" t="s">
        <v>114</v>
      </c>
      <c r="C16529">
        <v>185655917</v>
      </c>
      <c r="D16529" t="s">
        <v>3</v>
      </c>
      <c r="E16529">
        <v>23</v>
      </c>
      <c r="F16529" t="s">
        <v>19273</v>
      </c>
      <c r="G16529">
        <v>1.08606046414E-2</v>
      </c>
    </row>
    <row r="16530" spans="1:7" x14ac:dyDescent="0.2">
      <c r="A16530" t="str">
        <f t="shared" si="1391"/>
        <v>TRA2B</v>
      </c>
      <c r="B16530" t="s">
        <v>114</v>
      </c>
      <c r="C16530">
        <v>185655656</v>
      </c>
      <c r="D16530" t="s">
        <v>8</v>
      </c>
      <c r="E16530">
        <v>24</v>
      </c>
      <c r="F16530" t="s">
        <v>19274</v>
      </c>
      <c r="G16530">
        <v>-7.9786995535900008E-3</v>
      </c>
    </row>
    <row r="16531" spans="1:7" x14ac:dyDescent="0.2">
      <c r="A16531" t="str">
        <f t="shared" si="1391"/>
        <v>TRA2B</v>
      </c>
      <c r="B16531" t="s">
        <v>114</v>
      </c>
      <c r="C16531">
        <v>185655753</v>
      </c>
      <c r="D16531" t="s">
        <v>3</v>
      </c>
      <c r="E16531">
        <v>24</v>
      </c>
      <c r="F16531" t="s">
        <v>19275</v>
      </c>
      <c r="G16531">
        <v>0.66851347870699995</v>
      </c>
    </row>
    <row r="16532" spans="1:7" x14ac:dyDescent="0.2">
      <c r="A16532" t="str">
        <f t="shared" si="1391"/>
        <v>TRA2B</v>
      </c>
      <c r="B16532" t="s">
        <v>114</v>
      </c>
      <c r="C16532">
        <v>185655758</v>
      </c>
      <c r="D16532" t="s">
        <v>3</v>
      </c>
      <c r="E16532">
        <v>24</v>
      </c>
      <c r="F16532" t="s">
        <v>19276</v>
      </c>
      <c r="G16532">
        <v>1.1915872298800001</v>
      </c>
    </row>
    <row r="16533" spans="1:7" x14ac:dyDescent="0.2">
      <c r="A16533" t="str">
        <f t="shared" si="1391"/>
        <v>TRA2B</v>
      </c>
      <c r="B16533" t="s">
        <v>114</v>
      </c>
      <c r="C16533">
        <v>185655723</v>
      </c>
      <c r="D16533" t="s">
        <v>3</v>
      </c>
      <c r="E16533">
        <v>24</v>
      </c>
      <c r="F16533" t="s">
        <v>19277</v>
      </c>
      <c r="G16533">
        <v>0.32553770389999998</v>
      </c>
    </row>
    <row r="16534" spans="1:7" x14ac:dyDescent="0.2">
      <c r="A16534" t="str">
        <f t="shared" si="1391"/>
        <v>TRA2B</v>
      </c>
      <c r="B16534" t="s">
        <v>114</v>
      </c>
      <c r="C16534">
        <v>185655706</v>
      </c>
      <c r="D16534" t="s">
        <v>3</v>
      </c>
      <c r="E16534">
        <v>24</v>
      </c>
      <c r="F16534" t="s">
        <v>19278</v>
      </c>
      <c r="G16534">
        <v>0.51479354499899999</v>
      </c>
    </row>
    <row r="16535" spans="1:7" x14ac:dyDescent="0.2">
      <c r="A16535" t="str">
        <f t="shared" ref="A16535:A16544" si="1392">"TRAP1"</f>
        <v>TRAP1</v>
      </c>
      <c r="B16535" t="s">
        <v>273</v>
      </c>
      <c r="C16535">
        <v>3767470</v>
      </c>
      <c r="D16535" t="s">
        <v>8</v>
      </c>
      <c r="E16535">
        <v>24</v>
      </c>
      <c r="F16535" t="s">
        <v>19279</v>
      </c>
      <c r="G16535">
        <v>1.2466232526100001</v>
      </c>
    </row>
    <row r="16536" spans="1:7" x14ac:dyDescent="0.2">
      <c r="A16536" t="str">
        <f t="shared" si="1392"/>
        <v>TRAP1</v>
      </c>
      <c r="B16536" t="s">
        <v>273</v>
      </c>
      <c r="C16536">
        <v>3767558</v>
      </c>
      <c r="D16536" t="s">
        <v>8</v>
      </c>
      <c r="E16536">
        <v>24</v>
      </c>
      <c r="F16536" t="s">
        <v>19280</v>
      </c>
      <c r="G16536">
        <v>0.43639043097000002</v>
      </c>
    </row>
    <row r="16537" spans="1:7" x14ac:dyDescent="0.2">
      <c r="A16537" t="str">
        <f t="shared" si="1392"/>
        <v>TRAP1</v>
      </c>
      <c r="B16537" t="s">
        <v>273</v>
      </c>
      <c r="C16537">
        <v>3767564</v>
      </c>
      <c r="D16537" t="s">
        <v>8</v>
      </c>
      <c r="E16537">
        <v>23</v>
      </c>
      <c r="F16537" t="s">
        <v>19281</v>
      </c>
      <c r="G16537">
        <v>0.13220312135599999</v>
      </c>
    </row>
    <row r="16538" spans="1:7" x14ac:dyDescent="0.2">
      <c r="A16538" t="str">
        <f t="shared" si="1392"/>
        <v>TRAP1</v>
      </c>
      <c r="B16538" t="s">
        <v>273</v>
      </c>
      <c r="C16538">
        <v>3767610</v>
      </c>
      <c r="D16538" t="s">
        <v>8</v>
      </c>
      <c r="E16538">
        <v>24</v>
      </c>
      <c r="F16538" t="s">
        <v>19282</v>
      </c>
      <c r="G16538">
        <v>0.33316792834100001</v>
      </c>
    </row>
    <row r="16539" spans="1:7" x14ac:dyDescent="0.2">
      <c r="A16539" t="str">
        <f t="shared" si="1392"/>
        <v>TRAP1</v>
      </c>
      <c r="B16539" t="s">
        <v>273</v>
      </c>
      <c r="C16539">
        <v>3767460</v>
      </c>
      <c r="D16539" t="s">
        <v>8</v>
      </c>
      <c r="E16539">
        <v>22</v>
      </c>
      <c r="F16539" t="s">
        <v>19283</v>
      </c>
      <c r="G16539">
        <v>0.71074837565399995</v>
      </c>
    </row>
    <row r="16540" spans="1:7" x14ac:dyDescent="0.2">
      <c r="A16540" t="str">
        <f t="shared" si="1392"/>
        <v>TRAP1</v>
      </c>
      <c r="B16540" t="s">
        <v>273</v>
      </c>
      <c r="C16540">
        <v>3767380</v>
      </c>
      <c r="D16540" t="s">
        <v>8</v>
      </c>
      <c r="E16540">
        <v>22</v>
      </c>
      <c r="F16540" t="s">
        <v>19284</v>
      </c>
      <c r="G16540">
        <v>0.71154239602500002</v>
      </c>
    </row>
    <row r="16541" spans="1:7" x14ac:dyDescent="0.2">
      <c r="A16541" t="str">
        <f t="shared" si="1392"/>
        <v>TRAP1</v>
      </c>
      <c r="B16541" t="s">
        <v>273</v>
      </c>
      <c r="C16541">
        <v>3767391</v>
      </c>
      <c r="D16541" t="s">
        <v>3</v>
      </c>
      <c r="E16541">
        <v>24</v>
      </c>
      <c r="F16541" t="s">
        <v>19285</v>
      </c>
      <c r="G16541">
        <v>0.46235801845899999</v>
      </c>
    </row>
    <row r="16542" spans="1:7" x14ac:dyDescent="0.2">
      <c r="A16542" t="str">
        <f t="shared" si="1392"/>
        <v>TRAP1</v>
      </c>
      <c r="B16542" t="s">
        <v>273</v>
      </c>
      <c r="C16542">
        <v>3767406</v>
      </c>
      <c r="D16542" t="s">
        <v>3</v>
      </c>
      <c r="E16542">
        <v>23</v>
      </c>
      <c r="F16542" t="s">
        <v>19286</v>
      </c>
      <c r="G16542">
        <v>0.90436830872600005</v>
      </c>
    </row>
    <row r="16543" spans="1:7" x14ac:dyDescent="0.2">
      <c r="A16543" t="str">
        <f t="shared" si="1392"/>
        <v>TRAP1</v>
      </c>
      <c r="B16543" t="s">
        <v>273</v>
      </c>
      <c r="C16543">
        <v>3767347</v>
      </c>
      <c r="D16543" t="s">
        <v>3</v>
      </c>
      <c r="E16543">
        <v>24</v>
      </c>
      <c r="F16543" t="s">
        <v>19287</v>
      </c>
      <c r="G16543">
        <v>0.84900843865999998</v>
      </c>
    </row>
    <row r="16544" spans="1:7" x14ac:dyDescent="0.2">
      <c r="A16544" t="str">
        <f t="shared" si="1392"/>
        <v>TRAP1</v>
      </c>
      <c r="B16544" t="s">
        <v>273</v>
      </c>
      <c r="C16544">
        <v>3767365</v>
      </c>
      <c r="D16544" t="s">
        <v>3</v>
      </c>
      <c r="E16544">
        <v>24</v>
      </c>
      <c r="F16544" t="s">
        <v>19288</v>
      </c>
      <c r="G16544">
        <v>0.42188136579300001</v>
      </c>
    </row>
    <row r="16545" spans="1:7" x14ac:dyDescent="0.2">
      <c r="A16545" t="str">
        <f t="shared" ref="A16545:A16553" si="1393">"TRAPPC11"</f>
        <v>TRAPPC11</v>
      </c>
      <c r="B16545" t="s">
        <v>24</v>
      </c>
      <c r="C16545">
        <v>184580587</v>
      </c>
      <c r="D16545" t="s">
        <v>8</v>
      </c>
      <c r="E16545">
        <v>24</v>
      </c>
      <c r="F16545" t="s">
        <v>19289</v>
      </c>
      <c r="G16545">
        <v>0.179243441892</v>
      </c>
    </row>
    <row r="16546" spans="1:7" x14ac:dyDescent="0.2">
      <c r="A16546" t="str">
        <f t="shared" si="1393"/>
        <v>TRAPPC11</v>
      </c>
      <c r="B16546" t="s">
        <v>24</v>
      </c>
      <c r="C16546">
        <v>184580470</v>
      </c>
      <c r="D16546" t="s">
        <v>8</v>
      </c>
      <c r="E16546">
        <v>24</v>
      </c>
      <c r="F16546" t="s">
        <v>19290</v>
      </c>
      <c r="G16546">
        <v>0.299336481494</v>
      </c>
    </row>
    <row r="16547" spans="1:7" x14ac:dyDescent="0.2">
      <c r="A16547" t="str">
        <f t="shared" si="1393"/>
        <v>TRAPPC11</v>
      </c>
      <c r="B16547" t="s">
        <v>24</v>
      </c>
      <c r="C16547">
        <v>184580440</v>
      </c>
      <c r="D16547" t="s">
        <v>8</v>
      </c>
      <c r="E16547">
        <v>23</v>
      </c>
      <c r="F16547" t="s">
        <v>19291</v>
      </c>
      <c r="G16547">
        <v>0.15054518231799999</v>
      </c>
    </row>
    <row r="16548" spans="1:7" x14ac:dyDescent="0.2">
      <c r="A16548" t="str">
        <f t="shared" si="1393"/>
        <v>TRAPPC11</v>
      </c>
      <c r="B16548" t="s">
        <v>24</v>
      </c>
      <c r="C16548">
        <v>184580535</v>
      </c>
      <c r="D16548" t="s">
        <v>3</v>
      </c>
      <c r="E16548">
        <v>24</v>
      </c>
      <c r="F16548" t="s">
        <v>19292</v>
      </c>
      <c r="G16548">
        <v>0.45352180927800001</v>
      </c>
    </row>
    <row r="16549" spans="1:7" x14ac:dyDescent="0.2">
      <c r="A16549" t="str">
        <f t="shared" si="1393"/>
        <v>TRAPPC11</v>
      </c>
      <c r="B16549" t="s">
        <v>24</v>
      </c>
      <c r="C16549">
        <v>184580504</v>
      </c>
      <c r="D16549" t="s">
        <v>3</v>
      </c>
      <c r="E16549">
        <v>22</v>
      </c>
      <c r="F16549" t="s">
        <v>19293</v>
      </c>
      <c r="G16549">
        <v>2.2471417092300001</v>
      </c>
    </row>
    <row r="16550" spans="1:7" x14ac:dyDescent="0.2">
      <c r="A16550" t="str">
        <f t="shared" si="1393"/>
        <v>TRAPPC11</v>
      </c>
      <c r="B16550" t="s">
        <v>24</v>
      </c>
      <c r="C16550">
        <v>184580708</v>
      </c>
      <c r="D16550" t="s">
        <v>8</v>
      </c>
      <c r="E16550">
        <v>22</v>
      </c>
      <c r="F16550" t="s">
        <v>19294</v>
      </c>
      <c r="G16550">
        <v>9.3824492419999992E-3</v>
      </c>
    </row>
    <row r="16551" spans="1:7" x14ac:dyDescent="0.2">
      <c r="A16551" t="str">
        <f t="shared" si="1393"/>
        <v>TRAPPC11</v>
      </c>
      <c r="B16551" t="s">
        <v>24</v>
      </c>
      <c r="C16551">
        <v>184580673</v>
      </c>
      <c r="D16551" t="s">
        <v>8</v>
      </c>
      <c r="E16551">
        <v>23</v>
      </c>
      <c r="F16551" t="s">
        <v>19295</v>
      </c>
      <c r="G16551">
        <v>5.2237898451799998E-2</v>
      </c>
    </row>
    <row r="16552" spans="1:7" x14ac:dyDescent="0.2">
      <c r="A16552" t="str">
        <f t="shared" si="1393"/>
        <v>TRAPPC11</v>
      </c>
      <c r="B16552" t="s">
        <v>24</v>
      </c>
      <c r="C16552">
        <v>184580615</v>
      </c>
      <c r="D16552" t="s">
        <v>8</v>
      </c>
      <c r="E16552">
        <v>24</v>
      </c>
      <c r="F16552" t="s">
        <v>19296</v>
      </c>
      <c r="G16552">
        <v>-4.9661204685499998E-2</v>
      </c>
    </row>
    <row r="16553" spans="1:7" x14ac:dyDescent="0.2">
      <c r="A16553" t="str">
        <f t="shared" si="1393"/>
        <v>TRAPPC11</v>
      </c>
      <c r="B16553" t="s">
        <v>24</v>
      </c>
      <c r="C16553">
        <v>184580626</v>
      </c>
      <c r="D16553" t="s">
        <v>8</v>
      </c>
      <c r="E16553">
        <v>23</v>
      </c>
      <c r="F16553" t="s">
        <v>19297</v>
      </c>
      <c r="G16553">
        <v>-1.75023082267E-2</v>
      </c>
    </row>
    <row r="16554" spans="1:7" x14ac:dyDescent="0.2">
      <c r="A16554" t="str">
        <f t="shared" ref="A16554:A16573" si="1394">"TRAPPC13"</f>
        <v>TRAPPC13</v>
      </c>
      <c r="B16554" t="s">
        <v>64</v>
      </c>
      <c r="C16554">
        <v>64920573</v>
      </c>
      <c r="D16554" t="s">
        <v>3</v>
      </c>
      <c r="E16554">
        <v>25</v>
      </c>
      <c r="F16554" t="s">
        <v>19298</v>
      </c>
      <c r="G16554">
        <v>0.27960335068199998</v>
      </c>
    </row>
    <row r="16555" spans="1:7" x14ac:dyDescent="0.2">
      <c r="A16555" t="str">
        <f t="shared" si="1394"/>
        <v>TRAPPC13</v>
      </c>
      <c r="B16555" t="s">
        <v>64</v>
      </c>
      <c r="C16555">
        <v>64920855</v>
      </c>
      <c r="D16555" t="s">
        <v>3</v>
      </c>
      <c r="E16555">
        <v>24</v>
      </c>
      <c r="F16555" t="s">
        <v>19299</v>
      </c>
      <c r="G16555">
        <v>0.27756621583899999</v>
      </c>
    </row>
    <row r="16556" spans="1:7" x14ac:dyDescent="0.2">
      <c r="A16556" t="str">
        <f t="shared" si="1394"/>
        <v>TRAPPC13</v>
      </c>
      <c r="B16556" t="s">
        <v>64</v>
      </c>
      <c r="C16556">
        <v>64920586</v>
      </c>
      <c r="D16556" t="s">
        <v>3</v>
      </c>
      <c r="E16556">
        <v>25</v>
      </c>
      <c r="F16556" t="s">
        <v>19300</v>
      </c>
      <c r="G16556">
        <v>0.91066883951300004</v>
      </c>
    </row>
    <row r="16557" spans="1:7" x14ac:dyDescent="0.2">
      <c r="A16557" t="str">
        <f t="shared" si="1394"/>
        <v>TRAPPC13</v>
      </c>
      <c r="B16557" t="s">
        <v>64</v>
      </c>
      <c r="C16557">
        <v>64920610</v>
      </c>
      <c r="D16557" t="s">
        <v>3</v>
      </c>
      <c r="E16557">
        <v>24</v>
      </c>
      <c r="F16557" t="s">
        <v>19301</v>
      </c>
      <c r="G16557">
        <v>0.21909561474</v>
      </c>
    </row>
    <row r="16558" spans="1:7" x14ac:dyDescent="0.2">
      <c r="A16558" t="str">
        <f t="shared" si="1394"/>
        <v>TRAPPC13</v>
      </c>
      <c r="B16558" t="s">
        <v>64</v>
      </c>
      <c r="C16558">
        <v>64920629</v>
      </c>
      <c r="D16558" t="s">
        <v>3</v>
      </c>
      <c r="E16558">
        <v>24</v>
      </c>
      <c r="F16558" t="s">
        <v>19302</v>
      </c>
      <c r="G16558">
        <v>-0.130931829863</v>
      </c>
    </row>
    <row r="16559" spans="1:7" x14ac:dyDescent="0.2">
      <c r="A16559" t="str">
        <f t="shared" si="1394"/>
        <v>TRAPPC13</v>
      </c>
      <c r="B16559" t="s">
        <v>64</v>
      </c>
      <c r="C16559">
        <v>64920760</v>
      </c>
      <c r="D16559" t="s">
        <v>3</v>
      </c>
      <c r="E16559">
        <v>24</v>
      </c>
      <c r="F16559" t="s">
        <v>19303</v>
      </c>
      <c r="G16559">
        <v>-9.7426545755899992E-3</v>
      </c>
    </row>
    <row r="16560" spans="1:7" x14ac:dyDescent="0.2">
      <c r="A16560" t="str">
        <f t="shared" si="1394"/>
        <v>TRAPPC13</v>
      </c>
      <c r="B16560" t="s">
        <v>64</v>
      </c>
      <c r="C16560">
        <v>64920802</v>
      </c>
      <c r="D16560" t="s">
        <v>3</v>
      </c>
      <c r="E16560">
        <v>24</v>
      </c>
      <c r="F16560" t="s">
        <v>19304</v>
      </c>
      <c r="G16560">
        <v>2.9506187502900002E-3</v>
      </c>
    </row>
    <row r="16561" spans="1:7" x14ac:dyDescent="0.2">
      <c r="A16561" t="str">
        <f t="shared" si="1394"/>
        <v>TRAPPC13</v>
      </c>
      <c r="B16561" t="s">
        <v>64</v>
      </c>
      <c r="C16561">
        <v>64920828</v>
      </c>
      <c r="D16561" t="s">
        <v>3</v>
      </c>
      <c r="E16561">
        <v>22</v>
      </c>
      <c r="F16561" t="s">
        <v>19305</v>
      </c>
      <c r="G16561">
        <v>1.0667203547399999</v>
      </c>
    </row>
    <row r="16562" spans="1:7" x14ac:dyDescent="0.2">
      <c r="A16562" t="str">
        <f t="shared" si="1394"/>
        <v>TRAPPC13</v>
      </c>
      <c r="B16562" t="s">
        <v>64</v>
      </c>
      <c r="C16562">
        <v>64920916</v>
      </c>
      <c r="D16562" t="s">
        <v>3</v>
      </c>
      <c r="E16562">
        <v>23</v>
      </c>
      <c r="F16562" t="s">
        <v>19306</v>
      </c>
      <c r="G16562">
        <v>-3.1518927202999999E-4</v>
      </c>
    </row>
    <row r="16563" spans="1:7" x14ac:dyDescent="0.2">
      <c r="A16563" t="str">
        <f t="shared" si="1394"/>
        <v>TRAPPC13</v>
      </c>
      <c r="B16563" t="s">
        <v>64</v>
      </c>
      <c r="C16563">
        <v>64920979</v>
      </c>
      <c r="D16563" t="s">
        <v>3</v>
      </c>
      <c r="E16563">
        <v>23</v>
      </c>
      <c r="F16563" t="s">
        <v>19307</v>
      </c>
      <c r="G16563">
        <v>0.76646436893799996</v>
      </c>
    </row>
    <row r="16564" spans="1:7" x14ac:dyDescent="0.2">
      <c r="A16564" t="str">
        <f t="shared" si="1394"/>
        <v>TRAPPC13</v>
      </c>
      <c r="B16564" t="s">
        <v>64</v>
      </c>
      <c r="C16564">
        <v>64921111</v>
      </c>
      <c r="D16564" t="s">
        <v>3</v>
      </c>
      <c r="E16564">
        <v>24</v>
      </c>
      <c r="F16564" t="s">
        <v>19308</v>
      </c>
      <c r="G16564">
        <v>1.2239581590299999E-2</v>
      </c>
    </row>
    <row r="16565" spans="1:7" x14ac:dyDescent="0.2">
      <c r="A16565" t="str">
        <f t="shared" si="1394"/>
        <v>TRAPPC13</v>
      </c>
      <c r="B16565" t="s">
        <v>64</v>
      </c>
      <c r="C16565">
        <v>64921015</v>
      </c>
      <c r="D16565" t="s">
        <v>3</v>
      </c>
      <c r="E16565">
        <v>24</v>
      </c>
      <c r="F16565" t="s">
        <v>19309</v>
      </c>
      <c r="G16565">
        <v>0.66218833673599997</v>
      </c>
    </row>
    <row r="16566" spans="1:7" x14ac:dyDescent="0.2">
      <c r="A16566" t="str">
        <f t="shared" si="1394"/>
        <v>TRAPPC13</v>
      </c>
      <c r="B16566" t="s">
        <v>64</v>
      </c>
      <c r="C16566">
        <v>64920617</v>
      </c>
      <c r="D16566" t="s">
        <v>8</v>
      </c>
      <c r="E16566">
        <v>23</v>
      </c>
      <c r="F16566" t="s">
        <v>19310</v>
      </c>
      <c r="G16566">
        <v>0.69175386457999999</v>
      </c>
    </row>
    <row r="16567" spans="1:7" x14ac:dyDescent="0.2">
      <c r="A16567" t="str">
        <f t="shared" si="1394"/>
        <v>TRAPPC13</v>
      </c>
      <c r="B16567" t="s">
        <v>64</v>
      </c>
      <c r="C16567">
        <v>64920658</v>
      </c>
      <c r="D16567" t="s">
        <v>8</v>
      </c>
      <c r="E16567">
        <v>24</v>
      </c>
      <c r="F16567" t="s">
        <v>19311</v>
      </c>
      <c r="G16567">
        <v>-0.11337709553100001</v>
      </c>
    </row>
    <row r="16568" spans="1:7" x14ac:dyDescent="0.2">
      <c r="A16568" t="str">
        <f t="shared" si="1394"/>
        <v>TRAPPC13</v>
      </c>
      <c r="B16568" t="s">
        <v>64</v>
      </c>
      <c r="C16568">
        <v>64920743</v>
      </c>
      <c r="D16568" t="s">
        <v>8</v>
      </c>
      <c r="E16568">
        <v>25</v>
      </c>
      <c r="F16568" t="s">
        <v>19312</v>
      </c>
      <c r="G16568">
        <v>-5.8001809304900002E-2</v>
      </c>
    </row>
    <row r="16569" spans="1:7" x14ac:dyDescent="0.2">
      <c r="A16569" t="str">
        <f t="shared" si="1394"/>
        <v>TRAPPC13</v>
      </c>
      <c r="B16569" t="s">
        <v>64</v>
      </c>
      <c r="C16569">
        <v>64920833</v>
      </c>
      <c r="D16569" t="s">
        <v>8</v>
      </c>
      <c r="E16569">
        <v>24</v>
      </c>
      <c r="F16569" t="s">
        <v>19313</v>
      </c>
      <c r="G16569">
        <v>3.3135327587400003E-2</v>
      </c>
    </row>
    <row r="16570" spans="1:7" x14ac:dyDescent="0.2">
      <c r="A16570" t="str">
        <f t="shared" si="1394"/>
        <v>TRAPPC13</v>
      </c>
      <c r="B16570" t="s">
        <v>64</v>
      </c>
      <c r="C16570">
        <v>64920933</v>
      </c>
      <c r="D16570" t="s">
        <v>8</v>
      </c>
      <c r="E16570">
        <v>24</v>
      </c>
      <c r="F16570" t="s">
        <v>19314</v>
      </c>
      <c r="G16570">
        <v>0.35966412955400001</v>
      </c>
    </row>
    <row r="16571" spans="1:7" x14ac:dyDescent="0.2">
      <c r="A16571" t="str">
        <f t="shared" si="1394"/>
        <v>TRAPPC13</v>
      </c>
      <c r="B16571" t="s">
        <v>64</v>
      </c>
      <c r="C16571">
        <v>64921072</v>
      </c>
      <c r="D16571" t="s">
        <v>8</v>
      </c>
      <c r="E16571">
        <v>23</v>
      </c>
      <c r="F16571" t="s">
        <v>19315</v>
      </c>
      <c r="G16571">
        <v>1.0226108057400001</v>
      </c>
    </row>
    <row r="16572" spans="1:7" x14ac:dyDescent="0.2">
      <c r="A16572" t="str">
        <f t="shared" si="1394"/>
        <v>TRAPPC13</v>
      </c>
      <c r="B16572" t="s">
        <v>64</v>
      </c>
      <c r="C16572">
        <v>64921088</v>
      </c>
      <c r="D16572" t="s">
        <v>8</v>
      </c>
      <c r="E16572">
        <v>24</v>
      </c>
      <c r="F16572" t="s">
        <v>19316</v>
      </c>
      <c r="G16572">
        <v>0.26582515600000001</v>
      </c>
    </row>
    <row r="16573" spans="1:7" x14ac:dyDescent="0.2">
      <c r="A16573" t="str">
        <f t="shared" si="1394"/>
        <v>TRAPPC13</v>
      </c>
      <c r="B16573" t="s">
        <v>64</v>
      </c>
      <c r="C16573">
        <v>64921133</v>
      </c>
      <c r="D16573" t="s">
        <v>3</v>
      </c>
      <c r="E16573">
        <v>24</v>
      </c>
      <c r="F16573" t="s">
        <v>19317</v>
      </c>
      <c r="G16573">
        <v>0.35837917722200002</v>
      </c>
    </row>
    <row r="16574" spans="1:7" x14ac:dyDescent="0.2">
      <c r="A16574" t="str">
        <f t="shared" ref="A16574:A16583" si="1395">"TRAPPC5"</f>
        <v>TRAPPC5</v>
      </c>
      <c r="B16574" t="s">
        <v>245</v>
      </c>
      <c r="C16574">
        <v>7746011</v>
      </c>
      <c r="D16574" t="s">
        <v>8</v>
      </c>
      <c r="E16574">
        <v>24</v>
      </c>
      <c r="F16574" t="s">
        <v>19318</v>
      </c>
      <c r="G16574">
        <v>1.9537474330099999E-2</v>
      </c>
    </row>
    <row r="16575" spans="1:7" x14ac:dyDescent="0.2">
      <c r="A16575" t="str">
        <f t="shared" si="1395"/>
        <v>TRAPPC5</v>
      </c>
      <c r="B16575" t="s">
        <v>245</v>
      </c>
      <c r="C16575">
        <v>7745970</v>
      </c>
      <c r="D16575" t="s">
        <v>8</v>
      </c>
      <c r="E16575">
        <v>24</v>
      </c>
      <c r="F16575" t="s">
        <v>19319</v>
      </c>
      <c r="G16575">
        <v>1.2539115487200001E-2</v>
      </c>
    </row>
    <row r="16576" spans="1:7" x14ac:dyDescent="0.2">
      <c r="A16576" t="str">
        <f t="shared" si="1395"/>
        <v>TRAPPC5</v>
      </c>
      <c r="B16576" t="s">
        <v>245</v>
      </c>
      <c r="C16576">
        <v>7745955</v>
      </c>
      <c r="D16576" t="s">
        <v>8</v>
      </c>
      <c r="E16576">
        <v>24</v>
      </c>
      <c r="F16576" t="s">
        <v>19320</v>
      </c>
      <c r="G16576">
        <v>-1.3585305193899999E-2</v>
      </c>
    </row>
    <row r="16577" spans="1:7" x14ac:dyDescent="0.2">
      <c r="A16577" t="str">
        <f t="shared" si="1395"/>
        <v>TRAPPC5</v>
      </c>
      <c r="B16577" t="s">
        <v>245</v>
      </c>
      <c r="C16577">
        <v>7745958</v>
      </c>
      <c r="D16577" t="s">
        <v>3</v>
      </c>
      <c r="E16577">
        <v>24</v>
      </c>
      <c r="F16577" t="s">
        <v>19321</v>
      </c>
      <c r="G16577">
        <v>1.64265907749E-2</v>
      </c>
    </row>
    <row r="16578" spans="1:7" x14ac:dyDescent="0.2">
      <c r="A16578" t="str">
        <f t="shared" si="1395"/>
        <v>TRAPPC5</v>
      </c>
      <c r="B16578" t="s">
        <v>245</v>
      </c>
      <c r="C16578">
        <v>7745837</v>
      </c>
      <c r="D16578" t="s">
        <v>8</v>
      </c>
      <c r="E16578">
        <v>24</v>
      </c>
      <c r="F16578" t="s">
        <v>19322</v>
      </c>
      <c r="G16578">
        <v>3.5279915714900002E-2</v>
      </c>
    </row>
    <row r="16579" spans="1:7" x14ac:dyDescent="0.2">
      <c r="A16579" t="str">
        <f t="shared" si="1395"/>
        <v>TRAPPC5</v>
      </c>
      <c r="B16579" t="s">
        <v>245</v>
      </c>
      <c r="C16579">
        <v>7745760</v>
      </c>
      <c r="D16579" t="s">
        <v>3</v>
      </c>
      <c r="E16579">
        <v>23</v>
      </c>
      <c r="F16579" t="s">
        <v>19323</v>
      </c>
      <c r="G16579">
        <v>0.85196883912700005</v>
      </c>
    </row>
    <row r="16580" spans="1:7" x14ac:dyDescent="0.2">
      <c r="A16580" t="str">
        <f t="shared" si="1395"/>
        <v>TRAPPC5</v>
      </c>
      <c r="B16580" t="s">
        <v>245</v>
      </c>
      <c r="C16580">
        <v>7745724</v>
      </c>
      <c r="D16580" t="s">
        <v>3</v>
      </c>
      <c r="E16580">
        <v>22</v>
      </c>
      <c r="F16580" t="s">
        <v>19324</v>
      </c>
      <c r="G16580">
        <v>-1.6616945416900002E-2</v>
      </c>
    </row>
    <row r="16581" spans="1:7" x14ac:dyDescent="0.2">
      <c r="A16581" t="str">
        <f t="shared" si="1395"/>
        <v>TRAPPC5</v>
      </c>
      <c r="B16581" t="s">
        <v>245</v>
      </c>
      <c r="C16581">
        <v>7745757</v>
      </c>
      <c r="D16581" t="s">
        <v>8</v>
      </c>
      <c r="E16581">
        <v>24</v>
      </c>
      <c r="F16581" t="s">
        <v>19325</v>
      </c>
      <c r="G16581">
        <v>1.1082721331700001</v>
      </c>
    </row>
    <row r="16582" spans="1:7" x14ac:dyDescent="0.2">
      <c r="A16582" t="str">
        <f t="shared" si="1395"/>
        <v>TRAPPC5</v>
      </c>
      <c r="B16582" t="s">
        <v>245</v>
      </c>
      <c r="C16582">
        <v>7745788</v>
      </c>
      <c r="D16582" t="s">
        <v>3</v>
      </c>
      <c r="E16582">
        <v>24</v>
      </c>
      <c r="F16582" t="s">
        <v>19326</v>
      </c>
      <c r="G16582">
        <v>0.43844312276000003</v>
      </c>
    </row>
    <row r="16583" spans="1:7" x14ac:dyDescent="0.2">
      <c r="A16583" t="str">
        <f t="shared" si="1395"/>
        <v>TRAPPC5</v>
      </c>
      <c r="B16583" t="s">
        <v>245</v>
      </c>
      <c r="C16583">
        <v>7745764</v>
      </c>
      <c r="D16583" t="s">
        <v>8</v>
      </c>
      <c r="E16583">
        <v>23</v>
      </c>
      <c r="F16583" t="s">
        <v>19327</v>
      </c>
      <c r="G16583">
        <v>1.0397590276999999</v>
      </c>
    </row>
    <row r="16584" spans="1:7" x14ac:dyDescent="0.2">
      <c r="A16584" t="str">
        <f t="shared" ref="A16584:A16599" si="1396">"TRAPPC8"</f>
        <v>TRAPPC8</v>
      </c>
      <c r="B16584" t="s">
        <v>1918</v>
      </c>
      <c r="C16584">
        <v>29522768</v>
      </c>
      <c r="D16584" t="s">
        <v>3</v>
      </c>
      <c r="E16584">
        <v>22</v>
      </c>
      <c r="F16584" t="s">
        <v>19328</v>
      </c>
      <c r="G16584">
        <v>0.57770303633800002</v>
      </c>
    </row>
    <row r="16585" spans="1:7" x14ac:dyDescent="0.2">
      <c r="A16585" t="str">
        <f t="shared" si="1396"/>
        <v>TRAPPC8</v>
      </c>
      <c r="B16585" t="s">
        <v>1918</v>
      </c>
      <c r="C16585">
        <v>29522824</v>
      </c>
      <c r="D16585" t="s">
        <v>3</v>
      </c>
      <c r="E16585">
        <v>24</v>
      </c>
      <c r="F16585" t="s">
        <v>19329</v>
      </c>
      <c r="G16585">
        <v>0.282628038044</v>
      </c>
    </row>
    <row r="16586" spans="1:7" x14ac:dyDescent="0.2">
      <c r="A16586" t="str">
        <f t="shared" si="1396"/>
        <v>TRAPPC8</v>
      </c>
      <c r="B16586" t="s">
        <v>1918</v>
      </c>
      <c r="C16586">
        <v>29522952</v>
      </c>
      <c r="D16586" t="s">
        <v>3</v>
      </c>
      <c r="E16586">
        <v>22</v>
      </c>
      <c r="F16586" t="s">
        <v>19330</v>
      </c>
      <c r="G16586">
        <v>-2.2990947026500001E-2</v>
      </c>
    </row>
    <row r="16587" spans="1:7" x14ac:dyDescent="0.2">
      <c r="A16587" t="str">
        <f t="shared" si="1396"/>
        <v>TRAPPC8</v>
      </c>
      <c r="B16587" t="s">
        <v>1918</v>
      </c>
      <c r="C16587">
        <v>29522933</v>
      </c>
      <c r="D16587" t="s">
        <v>3</v>
      </c>
      <c r="E16587">
        <v>24</v>
      </c>
      <c r="F16587" t="s">
        <v>19331</v>
      </c>
      <c r="G16587">
        <v>9.8051225237600001E-2</v>
      </c>
    </row>
    <row r="16588" spans="1:7" x14ac:dyDescent="0.2">
      <c r="A16588" t="str">
        <f t="shared" si="1396"/>
        <v>TRAPPC8</v>
      </c>
      <c r="B16588" t="s">
        <v>1918</v>
      </c>
      <c r="C16588">
        <v>29522952</v>
      </c>
      <c r="D16588" t="s">
        <v>3</v>
      </c>
      <c r="E16588">
        <v>21</v>
      </c>
      <c r="F16588" t="s">
        <v>19332</v>
      </c>
      <c r="G16588">
        <v>5.3417418304300003E-2</v>
      </c>
    </row>
    <row r="16589" spans="1:7" x14ac:dyDescent="0.2">
      <c r="A16589" t="str">
        <f t="shared" si="1396"/>
        <v>TRAPPC8</v>
      </c>
      <c r="B16589" t="s">
        <v>1918</v>
      </c>
      <c r="C16589">
        <v>29522968</v>
      </c>
      <c r="D16589" t="s">
        <v>3</v>
      </c>
      <c r="E16589">
        <v>22</v>
      </c>
      <c r="F16589" t="s">
        <v>19333</v>
      </c>
      <c r="G16589">
        <v>0.32255648389899999</v>
      </c>
    </row>
    <row r="16590" spans="1:7" x14ac:dyDescent="0.2">
      <c r="A16590" t="str">
        <f t="shared" si="1396"/>
        <v>TRAPPC8</v>
      </c>
      <c r="B16590" t="s">
        <v>1918</v>
      </c>
      <c r="C16590">
        <v>29523072</v>
      </c>
      <c r="D16590" t="s">
        <v>3</v>
      </c>
      <c r="E16590">
        <v>24</v>
      </c>
      <c r="F16590" t="s">
        <v>19334</v>
      </c>
      <c r="G16590">
        <v>0.663277385577</v>
      </c>
    </row>
    <row r="16591" spans="1:7" x14ac:dyDescent="0.2">
      <c r="A16591" t="str">
        <f t="shared" si="1396"/>
        <v>TRAPPC8</v>
      </c>
      <c r="B16591" t="s">
        <v>1918</v>
      </c>
      <c r="C16591">
        <v>29523018</v>
      </c>
      <c r="D16591" t="s">
        <v>8</v>
      </c>
      <c r="E16591">
        <v>24</v>
      </c>
      <c r="F16591" t="s">
        <v>19335</v>
      </c>
      <c r="G16591">
        <v>0.71965297486099999</v>
      </c>
    </row>
    <row r="16592" spans="1:7" x14ac:dyDescent="0.2">
      <c r="A16592" t="str">
        <f t="shared" si="1396"/>
        <v>TRAPPC8</v>
      </c>
      <c r="B16592" t="s">
        <v>1918</v>
      </c>
      <c r="C16592">
        <v>29522980</v>
      </c>
      <c r="D16592" t="s">
        <v>8</v>
      </c>
      <c r="E16592">
        <v>22</v>
      </c>
      <c r="F16592" t="s">
        <v>19336</v>
      </c>
      <c r="G16592">
        <v>0.71162453683500004</v>
      </c>
    </row>
    <row r="16593" spans="1:7" x14ac:dyDescent="0.2">
      <c r="A16593" t="str">
        <f t="shared" si="1396"/>
        <v>TRAPPC8</v>
      </c>
      <c r="B16593" t="s">
        <v>1918</v>
      </c>
      <c r="C16593">
        <v>29522898</v>
      </c>
      <c r="D16593" t="s">
        <v>8</v>
      </c>
      <c r="E16593">
        <v>24</v>
      </c>
      <c r="F16593" t="s">
        <v>19337</v>
      </c>
      <c r="G16593">
        <v>-4.3849870224900002E-3</v>
      </c>
    </row>
    <row r="16594" spans="1:7" x14ac:dyDescent="0.2">
      <c r="A16594" t="str">
        <f t="shared" si="1396"/>
        <v>TRAPPC8</v>
      </c>
      <c r="B16594" t="s">
        <v>1918</v>
      </c>
      <c r="C16594">
        <v>29523050</v>
      </c>
      <c r="D16594" t="s">
        <v>3</v>
      </c>
      <c r="E16594">
        <v>24</v>
      </c>
      <c r="F16594" t="s">
        <v>19338</v>
      </c>
      <c r="G16594">
        <v>1.02098455097</v>
      </c>
    </row>
    <row r="16595" spans="1:7" x14ac:dyDescent="0.2">
      <c r="A16595" t="str">
        <f t="shared" si="1396"/>
        <v>TRAPPC8</v>
      </c>
      <c r="B16595" t="s">
        <v>1918</v>
      </c>
      <c r="C16595">
        <v>29523024</v>
      </c>
      <c r="D16595" t="s">
        <v>3</v>
      </c>
      <c r="E16595">
        <v>24</v>
      </c>
      <c r="F16595" t="s">
        <v>19339</v>
      </c>
      <c r="G16595">
        <v>1.2463908098400001</v>
      </c>
    </row>
    <row r="16596" spans="1:7" x14ac:dyDescent="0.2">
      <c r="A16596" t="str">
        <f t="shared" si="1396"/>
        <v>TRAPPC8</v>
      </c>
      <c r="B16596" t="s">
        <v>1918</v>
      </c>
      <c r="C16596">
        <v>29522769</v>
      </c>
      <c r="D16596" t="s">
        <v>3</v>
      </c>
      <c r="E16596">
        <v>24</v>
      </c>
      <c r="F16596" t="s">
        <v>19340</v>
      </c>
      <c r="G16596">
        <v>0.448584788984</v>
      </c>
    </row>
    <row r="16597" spans="1:7" x14ac:dyDescent="0.2">
      <c r="A16597" t="str">
        <f t="shared" si="1396"/>
        <v>TRAPPC8</v>
      </c>
      <c r="B16597" t="s">
        <v>1918</v>
      </c>
      <c r="C16597">
        <v>29522879</v>
      </c>
      <c r="D16597" t="s">
        <v>3</v>
      </c>
      <c r="E16597">
        <v>24</v>
      </c>
      <c r="F16597" t="s">
        <v>19341</v>
      </c>
      <c r="G16597">
        <v>0.732624639189</v>
      </c>
    </row>
    <row r="16598" spans="1:7" x14ac:dyDescent="0.2">
      <c r="A16598" t="str">
        <f t="shared" si="1396"/>
        <v>TRAPPC8</v>
      </c>
      <c r="B16598" t="s">
        <v>1918</v>
      </c>
      <c r="C16598">
        <v>29522923</v>
      </c>
      <c r="D16598" t="s">
        <v>3</v>
      </c>
      <c r="E16598">
        <v>24</v>
      </c>
      <c r="F16598" t="s">
        <v>19342</v>
      </c>
      <c r="G16598">
        <v>-0.303277443481</v>
      </c>
    </row>
    <row r="16599" spans="1:7" x14ac:dyDescent="0.2">
      <c r="A16599" t="str">
        <f t="shared" si="1396"/>
        <v>TRAPPC8</v>
      </c>
      <c r="B16599" t="s">
        <v>1918</v>
      </c>
      <c r="C16599">
        <v>29522968</v>
      </c>
      <c r="D16599" t="s">
        <v>3</v>
      </c>
      <c r="E16599">
        <v>23</v>
      </c>
      <c r="F16599" t="s">
        <v>19343</v>
      </c>
      <c r="G16599">
        <v>0.212193269603</v>
      </c>
    </row>
    <row r="16600" spans="1:7" x14ac:dyDescent="0.2">
      <c r="A16600" t="str">
        <f t="shared" ref="A16600:A16609" si="1397">"TRERF1"</f>
        <v>TRERF1</v>
      </c>
      <c r="B16600" t="s">
        <v>75</v>
      </c>
      <c r="C16600">
        <v>42419751</v>
      </c>
      <c r="D16600" t="s">
        <v>8</v>
      </c>
      <c r="E16600">
        <v>22</v>
      </c>
      <c r="F16600" t="s">
        <v>19344</v>
      </c>
      <c r="G16600">
        <v>0.70506811193499996</v>
      </c>
    </row>
    <row r="16601" spans="1:7" x14ac:dyDescent="0.2">
      <c r="A16601" t="str">
        <f t="shared" si="1397"/>
        <v>TRERF1</v>
      </c>
      <c r="B16601" t="s">
        <v>75</v>
      </c>
      <c r="C16601">
        <v>42419496</v>
      </c>
      <c r="D16601" t="s">
        <v>3</v>
      </c>
      <c r="E16601">
        <v>24</v>
      </c>
      <c r="F16601" t="s">
        <v>19345</v>
      </c>
      <c r="G16601">
        <v>1.33800761197</v>
      </c>
    </row>
    <row r="16602" spans="1:7" x14ac:dyDescent="0.2">
      <c r="A16602" t="str">
        <f t="shared" si="1397"/>
        <v>TRERF1</v>
      </c>
      <c r="B16602" t="s">
        <v>75</v>
      </c>
      <c r="C16602">
        <v>42419501</v>
      </c>
      <c r="D16602" t="s">
        <v>3</v>
      </c>
      <c r="E16602">
        <v>22</v>
      </c>
      <c r="F16602" t="s">
        <v>19346</v>
      </c>
      <c r="G16602">
        <v>0.29893077721299999</v>
      </c>
    </row>
    <row r="16603" spans="1:7" x14ac:dyDescent="0.2">
      <c r="A16603" t="str">
        <f t="shared" si="1397"/>
        <v>TRERF1</v>
      </c>
      <c r="B16603" t="s">
        <v>75</v>
      </c>
      <c r="C16603">
        <v>42419506</v>
      </c>
      <c r="D16603" t="s">
        <v>3</v>
      </c>
      <c r="E16603">
        <v>24</v>
      </c>
      <c r="F16603" t="s">
        <v>19347</v>
      </c>
      <c r="G16603">
        <v>1.67890860282E-2</v>
      </c>
    </row>
    <row r="16604" spans="1:7" x14ac:dyDescent="0.2">
      <c r="A16604" t="str">
        <f t="shared" si="1397"/>
        <v>TRERF1</v>
      </c>
      <c r="B16604" t="s">
        <v>75</v>
      </c>
      <c r="C16604">
        <v>42419575</v>
      </c>
      <c r="D16604" t="s">
        <v>3</v>
      </c>
      <c r="E16604">
        <v>24</v>
      </c>
      <c r="F16604" t="s">
        <v>19348</v>
      </c>
      <c r="G16604">
        <v>0.24150128359699999</v>
      </c>
    </row>
    <row r="16605" spans="1:7" x14ac:dyDescent="0.2">
      <c r="A16605" t="str">
        <f t="shared" si="1397"/>
        <v>TRERF1</v>
      </c>
      <c r="B16605" t="s">
        <v>75</v>
      </c>
      <c r="C16605">
        <v>42419705</v>
      </c>
      <c r="D16605" t="s">
        <v>3</v>
      </c>
      <c r="E16605">
        <v>24</v>
      </c>
      <c r="F16605" t="s">
        <v>19349</v>
      </c>
      <c r="G16605">
        <v>0.95692427609399999</v>
      </c>
    </row>
    <row r="16606" spans="1:7" x14ac:dyDescent="0.2">
      <c r="A16606" t="str">
        <f t="shared" si="1397"/>
        <v>TRERF1</v>
      </c>
      <c r="B16606" t="s">
        <v>75</v>
      </c>
      <c r="C16606">
        <v>42419710</v>
      </c>
      <c r="D16606" t="s">
        <v>3</v>
      </c>
      <c r="E16606">
        <v>24</v>
      </c>
      <c r="F16606" t="s">
        <v>19350</v>
      </c>
      <c r="G16606">
        <v>0.17100602458399999</v>
      </c>
    </row>
    <row r="16607" spans="1:7" x14ac:dyDescent="0.2">
      <c r="A16607" t="str">
        <f t="shared" si="1397"/>
        <v>TRERF1</v>
      </c>
      <c r="B16607" t="s">
        <v>75</v>
      </c>
      <c r="C16607">
        <v>42419787</v>
      </c>
      <c r="D16607" t="s">
        <v>3</v>
      </c>
      <c r="E16607">
        <v>24</v>
      </c>
      <c r="F16607" t="s">
        <v>19351</v>
      </c>
      <c r="G16607">
        <v>0.211511000468</v>
      </c>
    </row>
    <row r="16608" spans="1:7" x14ac:dyDescent="0.2">
      <c r="A16608" t="str">
        <f t="shared" si="1397"/>
        <v>TRERF1</v>
      </c>
      <c r="B16608" t="s">
        <v>75</v>
      </c>
      <c r="C16608">
        <v>42419798</v>
      </c>
      <c r="D16608" t="s">
        <v>3</v>
      </c>
      <c r="E16608">
        <v>24</v>
      </c>
      <c r="F16608" t="s">
        <v>19352</v>
      </c>
      <c r="G16608">
        <v>0.51307130190500005</v>
      </c>
    </row>
    <row r="16609" spans="1:7" x14ac:dyDescent="0.2">
      <c r="A16609" t="str">
        <f t="shared" si="1397"/>
        <v>TRERF1</v>
      </c>
      <c r="B16609" t="s">
        <v>75</v>
      </c>
      <c r="C16609">
        <v>42419743</v>
      </c>
      <c r="D16609" t="s">
        <v>8</v>
      </c>
      <c r="E16609">
        <v>23</v>
      </c>
      <c r="F16609" t="s">
        <v>19353</v>
      </c>
      <c r="G16609">
        <v>-0.14935717682800001</v>
      </c>
    </row>
    <row r="16610" spans="1:7" x14ac:dyDescent="0.2">
      <c r="A16610" t="str">
        <f t="shared" ref="A16610:A16634" si="1398">"TREX2"</f>
        <v>TREX2</v>
      </c>
      <c r="B16610" t="s">
        <v>172</v>
      </c>
      <c r="C16610">
        <v>152711661</v>
      </c>
      <c r="D16610" t="s">
        <v>3</v>
      </c>
      <c r="E16610">
        <v>24</v>
      </c>
      <c r="F16610" t="s">
        <v>19354</v>
      </c>
      <c r="G16610">
        <v>-2.2824516058400001E-3</v>
      </c>
    </row>
    <row r="16611" spans="1:7" x14ac:dyDescent="0.2">
      <c r="A16611" t="str">
        <f t="shared" si="1398"/>
        <v>TREX2</v>
      </c>
      <c r="B16611" t="s">
        <v>172</v>
      </c>
      <c r="C16611">
        <v>152711858</v>
      </c>
      <c r="D16611" t="s">
        <v>3</v>
      </c>
      <c r="E16611">
        <v>24</v>
      </c>
      <c r="F16611" t="s">
        <v>19355</v>
      </c>
      <c r="G16611">
        <v>-8.9344807703199995E-4</v>
      </c>
    </row>
    <row r="16612" spans="1:7" x14ac:dyDescent="0.2">
      <c r="A16612" t="str">
        <f t="shared" si="1398"/>
        <v>TREX2</v>
      </c>
      <c r="B16612" t="s">
        <v>172</v>
      </c>
      <c r="C16612">
        <v>152711882</v>
      </c>
      <c r="D16612" t="s">
        <v>3</v>
      </c>
      <c r="E16612">
        <v>24</v>
      </c>
      <c r="F16612" t="s">
        <v>19356</v>
      </c>
      <c r="G16612">
        <v>8.5045700785299997E-3</v>
      </c>
    </row>
    <row r="16613" spans="1:7" x14ac:dyDescent="0.2">
      <c r="A16613" t="str">
        <f t="shared" si="1398"/>
        <v>TREX2</v>
      </c>
      <c r="B16613" t="s">
        <v>172</v>
      </c>
      <c r="C16613">
        <v>152713150</v>
      </c>
      <c r="D16613" t="s">
        <v>3</v>
      </c>
      <c r="E16613">
        <v>23</v>
      </c>
      <c r="F16613" t="s">
        <v>19357</v>
      </c>
      <c r="G16613">
        <v>1.1141358944000001E-3</v>
      </c>
    </row>
    <row r="16614" spans="1:7" x14ac:dyDescent="0.2">
      <c r="A16614" t="str">
        <f t="shared" si="1398"/>
        <v>TREX2</v>
      </c>
      <c r="B16614" t="s">
        <v>172</v>
      </c>
      <c r="C16614">
        <v>152713176</v>
      </c>
      <c r="D16614" t="s">
        <v>3</v>
      </c>
      <c r="E16614">
        <v>24</v>
      </c>
      <c r="F16614" t="s">
        <v>19358</v>
      </c>
      <c r="G16614">
        <v>-2.92851779482E-2</v>
      </c>
    </row>
    <row r="16615" spans="1:7" x14ac:dyDescent="0.2">
      <c r="A16615" t="str">
        <f t="shared" si="1398"/>
        <v>TREX2</v>
      </c>
      <c r="B16615" t="s">
        <v>172</v>
      </c>
      <c r="C16615">
        <v>152713220</v>
      </c>
      <c r="D16615" t="s">
        <v>8</v>
      </c>
      <c r="E16615">
        <v>24</v>
      </c>
      <c r="F16615" t="s">
        <v>19359</v>
      </c>
      <c r="G16615">
        <v>1.5284741567599999E-2</v>
      </c>
    </row>
    <row r="16616" spans="1:7" x14ac:dyDescent="0.2">
      <c r="A16616" t="str">
        <f t="shared" si="1398"/>
        <v>TREX2</v>
      </c>
      <c r="B16616" t="s">
        <v>172</v>
      </c>
      <c r="C16616">
        <v>152713076</v>
      </c>
      <c r="D16616" t="s">
        <v>8</v>
      </c>
      <c r="E16616">
        <v>24</v>
      </c>
      <c r="F16616" t="s">
        <v>19360</v>
      </c>
      <c r="G16616">
        <v>2.38979263644E-2</v>
      </c>
    </row>
    <row r="16617" spans="1:7" x14ac:dyDescent="0.2">
      <c r="A16617" t="str">
        <f t="shared" si="1398"/>
        <v>TREX2</v>
      </c>
      <c r="B16617" t="s">
        <v>172</v>
      </c>
      <c r="C16617">
        <v>152711942</v>
      </c>
      <c r="D16617" t="s">
        <v>8</v>
      </c>
      <c r="E16617">
        <v>24</v>
      </c>
      <c r="F16617" t="s">
        <v>19361</v>
      </c>
      <c r="G16617">
        <v>1.44542279796E-2</v>
      </c>
    </row>
    <row r="16618" spans="1:7" x14ac:dyDescent="0.2">
      <c r="A16618" t="str">
        <f t="shared" si="1398"/>
        <v>TREX2</v>
      </c>
      <c r="B16618" t="s">
        <v>172</v>
      </c>
      <c r="C16618">
        <v>152711891</v>
      </c>
      <c r="D16618" t="s">
        <v>8</v>
      </c>
      <c r="E16618">
        <v>23</v>
      </c>
      <c r="F16618" t="s">
        <v>19362</v>
      </c>
      <c r="G16618">
        <v>2.0823115724700001E-2</v>
      </c>
    </row>
    <row r="16619" spans="1:7" x14ac:dyDescent="0.2">
      <c r="A16619" t="str">
        <f t="shared" si="1398"/>
        <v>TREX2</v>
      </c>
      <c r="B16619" t="s">
        <v>172</v>
      </c>
      <c r="C16619">
        <v>152711870</v>
      </c>
      <c r="D16619" t="s">
        <v>8</v>
      </c>
      <c r="E16619">
        <v>23</v>
      </c>
      <c r="F16619" t="s">
        <v>19363</v>
      </c>
      <c r="G16619">
        <v>2.3985513363400001E-2</v>
      </c>
    </row>
    <row r="16620" spans="1:7" x14ac:dyDescent="0.2">
      <c r="A16620" t="str">
        <f t="shared" si="1398"/>
        <v>TREX2</v>
      </c>
      <c r="B16620" t="s">
        <v>172</v>
      </c>
      <c r="C16620">
        <v>152711727</v>
      </c>
      <c r="D16620" t="s">
        <v>8</v>
      </c>
      <c r="E16620">
        <v>24</v>
      </c>
      <c r="F16620" t="s">
        <v>19364</v>
      </c>
      <c r="G16620">
        <v>-3.0235271631999999E-2</v>
      </c>
    </row>
    <row r="16621" spans="1:7" x14ac:dyDescent="0.2">
      <c r="A16621" t="str">
        <f t="shared" si="1398"/>
        <v>TREX2</v>
      </c>
      <c r="B16621" t="s">
        <v>172</v>
      </c>
      <c r="C16621">
        <v>152711715</v>
      </c>
      <c r="D16621" t="s">
        <v>8</v>
      </c>
      <c r="E16621">
        <v>24</v>
      </c>
      <c r="F16621" t="s">
        <v>19365</v>
      </c>
      <c r="G16621">
        <v>-2.8436201644799999E-2</v>
      </c>
    </row>
    <row r="16622" spans="1:7" x14ac:dyDescent="0.2">
      <c r="A16622" t="str">
        <f t="shared" si="1398"/>
        <v>TREX2</v>
      </c>
      <c r="B16622" t="s">
        <v>172</v>
      </c>
      <c r="C16622">
        <v>152736070</v>
      </c>
      <c r="D16622" t="s">
        <v>3</v>
      </c>
      <c r="E16622">
        <v>23</v>
      </c>
      <c r="F16622" t="s">
        <v>8733</v>
      </c>
      <c r="G16622">
        <v>6.8167583446499994E-2</v>
      </c>
    </row>
    <row r="16623" spans="1:7" x14ac:dyDescent="0.2">
      <c r="A16623" t="str">
        <f t="shared" si="1398"/>
        <v>TREX2</v>
      </c>
      <c r="B16623" t="s">
        <v>172</v>
      </c>
      <c r="C16623">
        <v>152736047</v>
      </c>
      <c r="D16623" t="s">
        <v>3</v>
      </c>
      <c r="E16623">
        <v>24</v>
      </c>
      <c r="F16623" t="s">
        <v>19366</v>
      </c>
      <c r="G16623">
        <v>1.9947834087600001E-2</v>
      </c>
    </row>
    <row r="16624" spans="1:7" x14ac:dyDescent="0.2">
      <c r="A16624" t="str">
        <f t="shared" si="1398"/>
        <v>TREX2</v>
      </c>
      <c r="B16624" t="s">
        <v>172</v>
      </c>
      <c r="C16624">
        <v>152736011</v>
      </c>
      <c r="D16624" t="s">
        <v>3</v>
      </c>
      <c r="E16624">
        <v>23</v>
      </c>
      <c r="F16624" t="s">
        <v>19367</v>
      </c>
      <c r="G16624">
        <v>1.15715010049</v>
      </c>
    </row>
    <row r="16625" spans="1:7" x14ac:dyDescent="0.2">
      <c r="A16625" t="str">
        <f t="shared" si="1398"/>
        <v>TREX2</v>
      </c>
      <c r="B16625" t="s">
        <v>172</v>
      </c>
      <c r="C16625">
        <v>152735963</v>
      </c>
      <c r="D16625" t="s">
        <v>3</v>
      </c>
      <c r="E16625">
        <v>24</v>
      </c>
      <c r="F16625" t="s">
        <v>8723</v>
      </c>
      <c r="G16625">
        <v>0.84146653585099995</v>
      </c>
    </row>
    <row r="16626" spans="1:7" x14ac:dyDescent="0.2">
      <c r="A16626" t="str">
        <f t="shared" si="1398"/>
        <v>TREX2</v>
      </c>
      <c r="B16626" t="s">
        <v>172</v>
      </c>
      <c r="C16626">
        <v>152735957</v>
      </c>
      <c r="D16626" t="s">
        <v>3</v>
      </c>
      <c r="E16626">
        <v>24</v>
      </c>
      <c r="F16626" t="s">
        <v>19368</v>
      </c>
      <c r="G16626">
        <v>0.396333700929</v>
      </c>
    </row>
    <row r="16627" spans="1:7" x14ac:dyDescent="0.2">
      <c r="A16627" t="str">
        <f t="shared" si="1398"/>
        <v>TREX2</v>
      </c>
      <c r="B16627" t="s">
        <v>172</v>
      </c>
      <c r="C16627">
        <v>152735927</v>
      </c>
      <c r="D16627" t="s">
        <v>3</v>
      </c>
      <c r="E16627">
        <v>24</v>
      </c>
      <c r="F16627" t="s">
        <v>19369</v>
      </c>
      <c r="G16627">
        <v>0.33108330784099999</v>
      </c>
    </row>
    <row r="16628" spans="1:7" x14ac:dyDescent="0.2">
      <c r="A16628" t="str">
        <f t="shared" si="1398"/>
        <v>TREX2</v>
      </c>
      <c r="B16628" t="s">
        <v>172</v>
      </c>
      <c r="C16628">
        <v>152735804</v>
      </c>
      <c r="D16628" t="s">
        <v>8</v>
      </c>
      <c r="E16628">
        <v>24</v>
      </c>
      <c r="F16628" t="s">
        <v>19370</v>
      </c>
      <c r="G16628">
        <v>1.00138336366</v>
      </c>
    </row>
    <row r="16629" spans="1:7" x14ac:dyDescent="0.2">
      <c r="A16629" t="str">
        <f t="shared" si="1398"/>
        <v>TREX2</v>
      </c>
      <c r="B16629" t="s">
        <v>172</v>
      </c>
      <c r="C16629">
        <v>152735865</v>
      </c>
      <c r="D16629" t="s">
        <v>3</v>
      </c>
      <c r="E16629">
        <v>24</v>
      </c>
      <c r="F16629" t="s">
        <v>8736</v>
      </c>
      <c r="G16629">
        <v>3.80129827233E-3</v>
      </c>
    </row>
    <row r="16630" spans="1:7" x14ac:dyDescent="0.2">
      <c r="A16630" t="str">
        <f t="shared" si="1398"/>
        <v>TREX2</v>
      </c>
      <c r="B16630" t="s">
        <v>172</v>
      </c>
      <c r="C16630">
        <v>152735795</v>
      </c>
      <c r="D16630" t="s">
        <v>3</v>
      </c>
      <c r="E16630">
        <v>24</v>
      </c>
      <c r="F16630" t="s">
        <v>8734</v>
      </c>
      <c r="G16630">
        <v>0.51800930603399997</v>
      </c>
    </row>
    <row r="16631" spans="1:7" x14ac:dyDescent="0.2">
      <c r="A16631" t="str">
        <f t="shared" si="1398"/>
        <v>TREX2</v>
      </c>
      <c r="B16631" t="s">
        <v>172</v>
      </c>
      <c r="C16631">
        <v>152713296</v>
      </c>
      <c r="D16631" t="s">
        <v>3</v>
      </c>
      <c r="E16631">
        <v>24</v>
      </c>
      <c r="F16631" t="s">
        <v>19371</v>
      </c>
      <c r="G16631">
        <v>3.2748344676199999E-3</v>
      </c>
    </row>
    <row r="16632" spans="1:7" x14ac:dyDescent="0.2">
      <c r="A16632" t="str">
        <f t="shared" si="1398"/>
        <v>TREX2</v>
      </c>
      <c r="B16632" t="s">
        <v>172</v>
      </c>
      <c r="C16632">
        <v>152713261</v>
      </c>
      <c r="D16632" t="s">
        <v>3</v>
      </c>
      <c r="E16632">
        <v>23</v>
      </c>
      <c r="F16632" t="s">
        <v>19372</v>
      </c>
      <c r="G16632">
        <v>2.82324454683E-3</v>
      </c>
    </row>
    <row r="16633" spans="1:7" x14ac:dyDescent="0.2">
      <c r="A16633" t="str">
        <f t="shared" si="1398"/>
        <v>TREX2</v>
      </c>
      <c r="B16633" t="s">
        <v>172</v>
      </c>
      <c r="C16633">
        <v>152735874</v>
      </c>
      <c r="D16633" t="s">
        <v>3</v>
      </c>
      <c r="E16633">
        <v>24</v>
      </c>
      <c r="F16633" t="s">
        <v>8737</v>
      </c>
      <c r="G16633">
        <v>0.10945232020700001</v>
      </c>
    </row>
    <row r="16634" spans="1:7" x14ac:dyDescent="0.2">
      <c r="A16634" t="str">
        <f t="shared" si="1398"/>
        <v>TREX2</v>
      </c>
      <c r="B16634" t="s">
        <v>172</v>
      </c>
      <c r="C16634">
        <v>152713182</v>
      </c>
      <c r="D16634" t="s">
        <v>3</v>
      </c>
      <c r="E16634">
        <v>23</v>
      </c>
      <c r="F16634" t="s">
        <v>19373</v>
      </c>
      <c r="G16634">
        <v>2.1201002551900001E-2</v>
      </c>
    </row>
    <row r="16635" spans="1:7" x14ac:dyDescent="0.2">
      <c r="A16635" t="str">
        <f t="shared" ref="A16635:A16644" si="1399">"TRIM28"</f>
        <v>TRIM28</v>
      </c>
      <c r="B16635" t="s">
        <v>245</v>
      </c>
      <c r="C16635">
        <v>59056127</v>
      </c>
      <c r="D16635" t="s">
        <v>8</v>
      </c>
      <c r="E16635">
        <v>24</v>
      </c>
      <c r="F16635" t="s">
        <v>19374</v>
      </c>
      <c r="G16635">
        <v>1.2506168235899999</v>
      </c>
    </row>
    <row r="16636" spans="1:7" x14ac:dyDescent="0.2">
      <c r="A16636" t="str">
        <f t="shared" si="1399"/>
        <v>TRIM28</v>
      </c>
      <c r="B16636" t="s">
        <v>245</v>
      </c>
      <c r="C16636">
        <v>59055977</v>
      </c>
      <c r="D16636" t="s">
        <v>8</v>
      </c>
      <c r="E16636">
        <v>24</v>
      </c>
      <c r="F16636" t="s">
        <v>19375</v>
      </c>
      <c r="G16636">
        <v>0.42146433572800002</v>
      </c>
    </row>
    <row r="16637" spans="1:7" x14ac:dyDescent="0.2">
      <c r="A16637" t="str">
        <f t="shared" si="1399"/>
        <v>TRIM28</v>
      </c>
      <c r="B16637" t="s">
        <v>245</v>
      </c>
      <c r="C16637">
        <v>59055912</v>
      </c>
      <c r="D16637" t="s">
        <v>8</v>
      </c>
      <c r="E16637">
        <v>23</v>
      </c>
      <c r="F16637" t="s">
        <v>19376</v>
      </c>
      <c r="G16637">
        <v>0.80711104654800003</v>
      </c>
    </row>
    <row r="16638" spans="1:7" x14ac:dyDescent="0.2">
      <c r="A16638" t="str">
        <f t="shared" si="1399"/>
        <v>TRIM28</v>
      </c>
      <c r="B16638" t="s">
        <v>245</v>
      </c>
      <c r="C16638">
        <v>59055891</v>
      </c>
      <c r="D16638" t="s">
        <v>8</v>
      </c>
      <c r="E16638">
        <v>24</v>
      </c>
      <c r="F16638" t="s">
        <v>19377</v>
      </c>
      <c r="G16638">
        <v>0.60324029374900001</v>
      </c>
    </row>
    <row r="16639" spans="1:7" x14ac:dyDescent="0.2">
      <c r="A16639" t="str">
        <f t="shared" si="1399"/>
        <v>TRIM28</v>
      </c>
      <c r="B16639" t="s">
        <v>245</v>
      </c>
      <c r="C16639">
        <v>59055813</v>
      </c>
      <c r="D16639" t="s">
        <v>8</v>
      </c>
      <c r="E16639">
        <v>23</v>
      </c>
      <c r="F16639" t="s">
        <v>19378</v>
      </c>
      <c r="G16639">
        <v>0.74536715559400002</v>
      </c>
    </row>
    <row r="16640" spans="1:7" x14ac:dyDescent="0.2">
      <c r="A16640" t="str">
        <f t="shared" si="1399"/>
        <v>TRIM28</v>
      </c>
      <c r="B16640" t="s">
        <v>245</v>
      </c>
      <c r="C16640">
        <v>59056091</v>
      </c>
      <c r="D16640" t="s">
        <v>3</v>
      </c>
      <c r="E16640">
        <v>24</v>
      </c>
      <c r="F16640" t="s">
        <v>19379</v>
      </c>
      <c r="G16640">
        <v>0.87678974995799996</v>
      </c>
    </row>
    <row r="16641" spans="1:7" x14ac:dyDescent="0.2">
      <c r="A16641" t="str">
        <f t="shared" si="1399"/>
        <v>TRIM28</v>
      </c>
      <c r="B16641" t="s">
        <v>245</v>
      </c>
      <c r="C16641">
        <v>59055985</v>
      </c>
      <c r="D16641" t="s">
        <v>3</v>
      </c>
      <c r="E16641">
        <v>24</v>
      </c>
      <c r="F16641" t="s">
        <v>19380</v>
      </c>
      <c r="G16641">
        <v>0.35597268031899998</v>
      </c>
    </row>
    <row r="16642" spans="1:7" x14ac:dyDescent="0.2">
      <c r="A16642" t="str">
        <f t="shared" si="1399"/>
        <v>TRIM28</v>
      </c>
      <c r="B16642" t="s">
        <v>245</v>
      </c>
      <c r="C16642">
        <v>59055947</v>
      </c>
      <c r="D16642" t="s">
        <v>3</v>
      </c>
      <c r="E16642">
        <v>24</v>
      </c>
      <c r="F16642" t="s">
        <v>19381</v>
      </c>
      <c r="G16642">
        <v>0.87259342645600002</v>
      </c>
    </row>
    <row r="16643" spans="1:7" x14ac:dyDescent="0.2">
      <c r="A16643" t="str">
        <f t="shared" si="1399"/>
        <v>TRIM28</v>
      </c>
      <c r="B16643" t="s">
        <v>245</v>
      </c>
      <c r="C16643">
        <v>59055894</v>
      </c>
      <c r="D16643" t="s">
        <v>8</v>
      </c>
      <c r="E16643">
        <v>22</v>
      </c>
      <c r="F16643" t="s">
        <v>19382</v>
      </c>
      <c r="G16643">
        <v>0.37553893319999998</v>
      </c>
    </row>
    <row r="16644" spans="1:7" x14ac:dyDescent="0.2">
      <c r="A16644" t="str">
        <f t="shared" si="1399"/>
        <v>TRIM28</v>
      </c>
      <c r="B16644" t="s">
        <v>245</v>
      </c>
      <c r="C16644">
        <v>59055803</v>
      </c>
      <c r="D16644" t="s">
        <v>3</v>
      </c>
      <c r="E16644">
        <v>24</v>
      </c>
      <c r="F16644" t="s">
        <v>19383</v>
      </c>
      <c r="G16644">
        <v>0.38566710913300001</v>
      </c>
    </row>
    <row r="16645" spans="1:7" x14ac:dyDescent="0.2">
      <c r="A16645" t="str">
        <f t="shared" ref="A16645:A16654" si="1400">"TRIP12"</f>
        <v>TRIP12</v>
      </c>
      <c r="B16645" t="s">
        <v>161</v>
      </c>
      <c r="C16645">
        <v>230786378</v>
      </c>
      <c r="D16645" t="s">
        <v>3</v>
      </c>
      <c r="E16645">
        <v>24</v>
      </c>
      <c r="F16645" t="s">
        <v>19384</v>
      </c>
      <c r="G16645">
        <v>0.73505975184700001</v>
      </c>
    </row>
    <row r="16646" spans="1:7" x14ac:dyDescent="0.2">
      <c r="A16646" t="str">
        <f t="shared" si="1400"/>
        <v>TRIP12</v>
      </c>
      <c r="B16646" t="s">
        <v>161</v>
      </c>
      <c r="C16646">
        <v>230786461</v>
      </c>
      <c r="D16646" t="s">
        <v>8</v>
      </c>
      <c r="E16646">
        <v>23</v>
      </c>
      <c r="F16646" t="s">
        <v>19385</v>
      </c>
      <c r="G16646">
        <v>1.4981028303899999</v>
      </c>
    </row>
    <row r="16647" spans="1:7" x14ac:dyDescent="0.2">
      <c r="A16647" t="str">
        <f t="shared" si="1400"/>
        <v>TRIP12</v>
      </c>
      <c r="B16647" t="s">
        <v>161</v>
      </c>
      <c r="C16647">
        <v>230786373</v>
      </c>
      <c r="D16647" t="s">
        <v>8</v>
      </c>
      <c r="E16647">
        <v>23</v>
      </c>
      <c r="F16647" t="s">
        <v>19386</v>
      </c>
      <c r="G16647">
        <v>-9.9245504179700003E-2</v>
      </c>
    </row>
    <row r="16648" spans="1:7" x14ac:dyDescent="0.2">
      <c r="A16648" t="str">
        <f t="shared" si="1400"/>
        <v>TRIP12</v>
      </c>
      <c r="B16648" t="s">
        <v>161</v>
      </c>
      <c r="C16648">
        <v>230786604</v>
      </c>
      <c r="D16648" t="s">
        <v>3</v>
      </c>
      <c r="E16648">
        <v>24</v>
      </c>
      <c r="F16648" t="s">
        <v>19387</v>
      </c>
      <c r="G16648">
        <v>0.25366053232899999</v>
      </c>
    </row>
    <row r="16649" spans="1:7" x14ac:dyDescent="0.2">
      <c r="A16649" t="str">
        <f t="shared" si="1400"/>
        <v>TRIP12</v>
      </c>
      <c r="B16649" t="s">
        <v>161</v>
      </c>
      <c r="C16649">
        <v>230786585</v>
      </c>
      <c r="D16649" t="s">
        <v>3</v>
      </c>
      <c r="E16649">
        <v>23</v>
      </c>
      <c r="F16649" t="s">
        <v>19388</v>
      </c>
      <c r="G16649">
        <v>0.32189178721900003</v>
      </c>
    </row>
    <row r="16650" spans="1:7" x14ac:dyDescent="0.2">
      <c r="A16650" t="str">
        <f t="shared" si="1400"/>
        <v>TRIP12</v>
      </c>
      <c r="B16650" t="s">
        <v>161</v>
      </c>
      <c r="C16650">
        <v>230786548</v>
      </c>
      <c r="D16650" t="s">
        <v>3</v>
      </c>
      <c r="E16650">
        <v>23</v>
      </c>
      <c r="F16650" t="s">
        <v>19389</v>
      </c>
      <c r="G16650">
        <v>-6.8642348552599999E-2</v>
      </c>
    </row>
    <row r="16651" spans="1:7" x14ac:dyDescent="0.2">
      <c r="A16651" t="str">
        <f t="shared" si="1400"/>
        <v>TRIP12</v>
      </c>
      <c r="B16651" t="s">
        <v>161</v>
      </c>
      <c r="C16651">
        <v>230786492</v>
      </c>
      <c r="D16651" t="s">
        <v>3</v>
      </c>
      <c r="E16651">
        <v>24</v>
      </c>
      <c r="F16651" t="s">
        <v>19390</v>
      </c>
      <c r="G16651">
        <v>0.76683741776500003</v>
      </c>
    </row>
    <row r="16652" spans="1:7" x14ac:dyDescent="0.2">
      <c r="A16652" t="str">
        <f t="shared" si="1400"/>
        <v>TRIP12</v>
      </c>
      <c r="B16652" t="s">
        <v>161</v>
      </c>
      <c r="C16652">
        <v>230786451</v>
      </c>
      <c r="D16652" t="s">
        <v>3</v>
      </c>
      <c r="E16652">
        <v>23</v>
      </c>
      <c r="F16652" t="s">
        <v>19391</v>
      </c>
      <c r="G16652">
        <v>0.26179659020399998</v>
      </c>
    </row>
    <row r="16653" spans="1:7" x14ac:dyDescent="0.2">
      <c r="A16653" t="str">
        <f t="shared" si="1400"/>
        <v>TRIP12</v>
      </c>
      <c r="B16653" t="s">
        <v>161</v>
      </c>
      <c r="C16653">
        <v>230786402</v>
      </c>
      <c r="D16653" t="s">
        <v>3</v>
      </c>
      <c r="E16653">
        <v>24</v>
      </c>
      <c r="F16653" t="s">
        <v>19392</v>
      </c>
      <c r="G16653">
        <v>0.101539068988</v>
      </c>
    </row>
    <row r="16654" spans="1:7" x14ac:dyDescent="0.2">
      <c r="A16654" t="str">
        <f t="shared" si="1400"/>
        <v>TRIP12</v>
      </c>
      <c r="B16654" t="s">
        <v>161</v>
      </c>
      <c r="C16654">
        <v>230786462</v>
      </c>
      <c r="D16654" t="s">
        <v>3</v>
      </c>
      <c r="E16654">
        <v>24</v>
      </c>
      <c r="F16654" t="s">
        <v>19393</v>
      </c>
      <c r="G16654">
        <v>0.15944540011399999</v>
      </c>
    </row>
    <row r="16655" spans="1:7" x14ac:dyDescent="0.2">
      <c r="A16655" t="str">
        <f t="shared" ref="A16655:A16679" si="1401">"TRIQK"</f>
        <v>TRIQK</v>
      </c>
      <c r="B16655" t="s">
        <v>1491</v>
      </c>
      <c r="C16655">
        <v>93977864</v>
      </c>
      <c r="D16655" t="s">
        <v>8</v>
      </c>
      <c r="E16655">
        <v>24</v>
      </c>
      <c r="F16655" t="s">
        <v>19394</v>
      </c>
      <c r="G16655">
        <v>0.73112998948899999</v>
      </c>
    </row>
    <row r="16656" spans="1:7" x14ac:dyDescent="0.2">
      <c r="A16656" t="str">
        <f t="shared" si="1401"/>
        <v>TRIQK</v>
      </c>
      <c r="B16656" t="s">
        <v>1491</v>
      </c>
      <c r="C16656">
        <v>93978141</v>
      </c>
      <c r="D16656" t="s">
        <v>8</v>
      </c>
      <c r="E16656">
        <v>23</v>
      </c>
      <c r="F16656" t="s">
        <v>19395</v>
      </c>
      <c r="G16656">
        <v>0.29130370603900002</v>
      </c>
    </row>
    <row r="16657" spans="1:7" x14ac:dyDescent="0.2">
      <c r="A16657" t="str">
        <f t="shared" si="1401"/>
        <v>TRIQK</v>
      </c>
      <c r="B16657" t="s">
        <v>1491</v>
      </c>
      <c r="C16657">
        <v>93978155</v>
      </c>
      <c r="D16657" t="s">
        <v>8</v>
      </c>
      <c r="E16657">
        <v>22</v>
      </c>
      <c r="F16657" t="s">
        <v>19396</v>
      </c>
      <c r="G16657">
        <v>0.72672954215499996</v>
      </c>
    </row>
    <row r="16658" spans="1:7" x14ac:dyDescent="0.2">
      <c r="A16658" t="str">
        <f t="shared" si="1401"/>
        <v>TRIQK</v>
      </c>
      <c r="B16658" t="s">
        <v>1491</v>
      </c>
      <c r="C16658">
        <v>93978176</v>
      </c>
      <c r="D16658" t="s">
        <v>8</v>
      </c>
      <c r="E16658">
        <v>23</v>
      </c>
      <c r="F16658" t="s">
        <v>19397</v>
      </c>
      <c r="G16658">
        <v>0.52417601700200001</v>
      </c>
    </row>
    <row r="16659" spans="1:7" x14ac:dyDescent="0.2">
      <c r="A16659" t="str">
        <f t="shared" si="1401"/>
        <v>TRIQK</v>
      </c>
      <c r="B16659" t="s">
        <v>1491</v>
      </c>
      <c r="C16659">
        <v>93978278</v>
      </c>
      <c r="D16659" t="s">
        <v>8</v>
      </c>
      <c r="E16659">
        <v>24</v>
      </c>
      <c r="F16659" t="s">
        <v>19398</v>
      </c>
      <c r="G16659">
        <v>0.23185005525999999</v>
      </c>
    </row>
    <row r="16660" spans="1:7" x14ac:dyDescent="0.2">
      <c r="A16660" t="str">
        <f t="shared" si="1401"/>
        <v>TRIQK</v>
      </c>
      <c r="B16660" t="s">
        <v>1491</v>
      </c>
      <c r="C16660">
        <v>94029628</v>
      </c>
      <c r="D16660" t="s">
        <v>8</v>
      </c>
      <c r="E16660">
        <v>24</v>
      </c>
      <c r="F16660" t="s">
        <v>19399</v>
      </c>
      <c r="G16660">
        <v>-9.0408181628699999E-2</v>
      </c>
    </row>
    <row r="16661" spans="1:7" x14ac:dyDescent="0.2">
      <c r="A16661" t="str">
        <f t="shared" si="1401"/>
        <v>TRIQK</v>
      </c>
      <c r="B16661" t="s">
        <v>1491</v>
      </c>
      <c r="C16661">
        <v>94029772</v>
      </c>
      <c r="D16661" t="s">
        <v>8</v>
      </c>
      <c r="E16661">
        <v>24</v>
      </c>
      <c r="F16661" t="s">
        <v>19400</v>
      </c>
      <c r="G16661">
        <v>-0.135130794537</v>
      </c>
    </row>
    <row r="16662" spans="1:7" x14ac:dyDescent="0.2">
      <c r="A16662" t="str">
        <f t="shared" si="1401"/>
        <v>TRIQK</v>
      </c>
      <c r="B16662" t="s">
        <v>1491</v>
      </c>
      <c r="C16662">
        <v>94029679</v>
      </c>
      <c r="D16662" t="s">
        <v>3</v>
      </c>
      <c r="E16662">
        <v>23</v>
      </c>
      <c r="F16662" t="s">
        <v>19401</v>
      </c>
      <c r="G16662">
        <v>-0.35973477706500001</v>
      </c>
    </row>
    <row r="16663" spans="1:7" x14ac:dyDescent="0.2">
      <c r="A16663" t="str">
        <f t="shared" si="1401"/>
        <v>TRIQK</v>
      </c>
      <c r="B16663" t="s">
        <v>1491</v>
      </c>
      <c r="C16663">
        <v>93977856</v>
      </c>
      <c r="D16663" t="s">
        <v>8</v>
      </c>
      <c r="E16663">
        <v>23</v>
      </c>
      <c r="F16663" t="s">
        <v>19402</v>
      </c>
      <c r="G16663">
        <v>0.95597294448199999</v>
      </c>
    </row>
    <row r="16664" spans="1:7" x14ac:dyDescent="0.2">
      <c r="A16664" t="str">
        <f t="shared" si="1401"/>
        <v>TRIQK</v>
      </c>
      <c r="B16664" t="s">
        <v>1491</v>
      </c>
      <c r="C16664">
        <v>93977842</v>
      </c>
      <c r="D16664" t="s">
        <v>8</v>
      </c>
      <c r="E16664">
        <v>23</v>
      </c>
      <c r="F16664" t="s">
        <v>19403</v>
      </c>
      <c r="G16664">
        <v>0.73100712813799995</v>
      </c>
    </row>
    <row r="16665" spans="1:7" x14ac:dyDescent="0.2">
      <c r="A16665" t="str">
        <f t="shared" si="1401"/>
        <v>TRIQK</v>
      </c>
      <c r="B16665" t="s">
        <v>1491</v>
      </c>
      <c r="C16665">
        <v>93977809</v>
      </c>
      <c r="D16665" t="s">
        <v>8</v>
      </c>
      <c r="E16665">
        <v>22</v>
      </c>
      <c r="F16665" t="s">
        <v>19404</v>
      </c>
      <c r="G16665">
        <v>-1.35361789542E-2</v>
      </c>
    </row>
    <row r="16666" spans="1:7" x14ac:dyDescent="0.2">
      <c r="A16666" t="str">
        <f t="shared" si="1401"/>
        <v>TRIQK</v>
      </c>
      <c r="B16666" t="s">
        <v>1491</v>
      </c>
      <c r="C16666">
        <v>94029835</v>
      </c>
      <c r="D16666" t="s">
        <v>3</v>
      </c>
      <c r="E16666">
        <v>24</v>
      </c>
      <c r="F16666" t="s">
        <v>19405</v>
      </c>
      <c r="G16666">
        <v>5.3227260351700001E-2</v>
      </c>
    </row>
    <row r="16667" spans="1:7" x14ac:dyDescent="0.2">
      <c r="A16667" t="str">
        <f t="shared" si="1401"/>
        <v>TRIQK</v>
      </c>
      <c r="B16667" t="s">
        <v>1491</v>
      </c>
      <c r="C16667">
        <v>94029808</v>
      </c>
      <c r="D16667" t="s">
        <v>3</v>
      </c>
      <c r="E16667">
        <v>24</v>
      </c>
      <c r="F16667" t="s">
        <v>19406</v>
      </c>
      <c r="G16667">
        <v>-0.29684713439600002</v>
      </c>
    </row>
    <row r="16668" spans="1:7" x14ac:dyDescent="0.2">
      <c r="A16668" t="str">
        <f t="shared" si="1401"/>
        <v>TRIQK</v>
      </c>
      <c r="B16668" t="s">
        <v>1491</v>
      </c>
      <c r="C16668">
        <v>94029776</v>
      </c>
      <c r="D16668" t="s">
        <v>8</v>
      </c>
      <c r="E16668">
        <v>23</v>
      </c>
      <c r="F16668" t="s">
        <v>19407</v>
      </c>
      <c r="G16668">
        <v>2.76279621563E-2</v>
      </c>
    </row>
    <row r="16669" spans="1:7" x14ac:dyDescent="0.2">
      <c r="A16669" t="str">
        <f t="shared" si="1401"/>
        <v>TRIQK</v>
      </c>
      <c r="B16669" t="s">
        <v>1491</v>
      </c>
      <c r="C16669">
        <v>93978222</v>
      </c>
      <c r="D16669" t="s">
        <v>3</v>
      </c>
      <c r="E16669">
        <v>24</v>
      </c>
      <c r="F16669" t="s">
        <v>19408</v>
      </c>
      <c r="G16669">
        <v>0.52275151235600004</v>
      </c>
    </row>
    <row r="16670" spans="1:7" x14ac:dyDescent="0.2">
      <c r="A16670" t="str">
        <f t="shared" si="1401"/>
        <v>TRIQK</v>
      </c>
      <c r="B16670" t="s">
        <v>1491</v>
      </c>
      <c r="C16670">
        <v>94029793</v>
      </c>
      <c r="D16670" t="s">
        <v>8</v>
      </c>
      <c r="E16670">
        <v>23</v>
      </c>
      <c r="F16670" t="s">
        <v>19409</v>
      </c>
      <c r="G16670">
        <v>-4.0650835187900003E-3</v>
      </c>
    </row>
    <row r="16671" spans="1:7" x14ac:dyDescent="0.2">
      <c r="A16671" t="str">
        <f t="shared" si="1401"/>
        <v>TRIQK</v>
      </c>
      <c r="B16671" t="s">
        <v>1491</v>
      </c>
      <c r="C16671">
        <v>93978189</v>
      </c>
      <c r="D16671" t="s">
        <v>3</v>
      </c>
      <c r="E16671">
        <v>24</v>
      </c>
      <c r="F16671" t="s">
        <v>19410</v>
      </c>
      <c r="G16671">
        <v>-8.12894524556E-2</v>
      </c>
    </row>
    <row r="16672" spans="1:7" x14ac:dyDescent="0.2">
      <c r="A16672" t="str">
        <f t="shared" si="1401"/>
        <v>TRIQK</v>
      </c>
      <c r="B16672" t="s">
        <v>1491</v>
      </c>
      <c r="C16672">
        <v>93978179</v>
      </c>
      <c r="D16672" t="s">
        <v>3</v>
      </c>
      <c r="E16672">
        <v>24</v>
      </c>
      <c r="F16672" t="s">
        <v>19411</v>
      </c>
      <c r="G16672">
        <v>0.63254121638500005</v>
      </c>
    </row>
    <row r="16673" spans="1:7" x14ac:dyDescent="0.2">
      <c r="A16673" t="str">
        <f t="shared" si="1401"/>
        <v>TRIQK</v>
      </c>
      <c r="B16673" t="s">
        <v>1491</v>
      </c>
      <c r="C16673">
        <v>93978106</v>
      </c>
      <c r="D16673" t="s">
        <v>3</v>
      </c>
      <c r="E16673">
        <v>22</v>
      </c>
      <c r="F16673" t="s">
        <v>19412</v>
      </c>
      <c r="G16673">
        <v>0.519223937759</v>
      </c>
    </row>
    <row r="16674" spans="1:7" x14ac:dyDescent="0.2">
      <c r="A16674" t="str">
        <f t="shared" si="1401"/>
        <v>TRIQK</v>
      </c>
      <c r="B16674" t="s">
        <v>1491</v>
      </c>
      <c r="C16674">
        <v>93978090</v>
      </c>
      <c r="D16674" t="s">
        <v>3</v>
      </c>
      <c r="E16674">
        <v>24</v>
      </c>
      <c r="F16674" t="s">
        <v>19413</v>
      </c>
      <c r="G16674">
        <v>1.0645805346899999</v>
      </c>
    </row>
    <row r="16675" spans="1:7" x14ac:dyDescent="0.2">
      <c r="A16675" t="str">
        <f t="shared" si="1401"/>
        <v>TRIQK</v>
      </c>
      <c r="B16675" t="s">
        <v>1491</v>
      </c>
      <c r="C16675">
        <v>93977796</v>
      </c>
      <c r="D16675" t="s">
        <v>3</v>
      </c>
      <c r="E16675">
        <v>21</v>
      </c>
      <c r="F16675" t="s">
        <v>19414</v>
      </c>
      <c r="G16675">
        <v>0.26334545942100002</v>
      </c>
    </row>
    <row r="16676" spans="1:7" x14ac:dyDescent="0.2">
      <c r="A16676" t="str">
        <f t="shared" si="1401"/>
        <v>TRIQK</v>
      </c>
      <c r="B16676" t="s">
        <v>1491</v>
      </c>
      <c r="C16676">
        <v>93977621</v>
      </c>
      <c r="D16676" t="s">
        <v>3</v>
      </c>
      <c r="E16676">
        <v>23</v>
      </c>
      <c r="F16676" t="s">
        <v>19415</v>
      </c>
      <c r="G16676">
        <v>0.97944652082500006</v>
      </c>
    </row>
    <row r="16677" spans="1:7" x14ac:dyDescent="0.2">
      <c r="A16677" t="str">
        <f t="shared" si="1401"/>
        <v>TRIQK</v>
      </c>
      <c r="B16677" t="s">
        <v>1491</v>
      </c>
      <c r="C16677">
        <v>93977533</v>
      </c>
      <c r="D16677" t="s">
        <v>3</v>
      </c>
      <c r="E16677">
        <v>22</v>
      </c>
      <c r="F16677" t="s">
        <v>19416</v>
      </c>
      <c r="G16677">
        <v>0.60941951319099996</v>
      </c>
    </row>
    <row r="16678" spans="1:7" x14ac:dyDescent="0.2">
      <c r="A16678" t="str">
        <f t="shared" si="1401"/>
        <v>TRIQK</v>
      </c>
      <c r="B16678" t="s">
        <v>1491</v>
      </c>
      <c r="C16678">
        <v>94029905</v>
      </c>
      <c r="D16678" t="s">
        <v>8</v>
      </c>
      <c r="E16678">
        <v>23</v>
      </c>
      <c r="F16678" t="s">
        <v>19417</v>
      </c>
      <c r="G16678">
        <v>9.8981672515599996E-3</v>
      </c>
    </row>
    <row r="16679" spans="1:7" x14ac:dyDescent="0.2">
      <c r="A16679" t="str">
        <f t="shared" si="1401"/>
        <v>TRIQK</v>
      </c>
      <c r="B16679" t="s">
        <v>1491</v>
      </c>
      <c r="C16679">
        <v>93978211</v>
      </c>
      <c r="D16679" t="s">
        <v>3</v>
      </c>
      <c r="E16679">
        <v>24</v>
      </c>
      <c r="F16679" t="s">
        <v>19418</v>
      </c>
      <c r="G16679">
        <v>0.30417657008100002</v>
      </c>
    </row>
    <row r="16680" spans="1:7" x14ac:dyDescent="0.2">
      <c r="A16680" t="str">
        <f t="shared" ref="A16680:A16687" si="1402">"TRMT10C"</f>
        <v>TRMT10C</v>
      </c>
      <c r="B16680" t="s">
        <v>114</v>
      </c>
      <c r="C16680">
        <v>101280695</v>
      </c>
      <c r="D16680" t="s">
        <v>3</v>
      </c>
      <c r="E16680">
        <v>23</v>
      </c>
      <c r="F16680" t="s">
        <v>19419</v>
      </c>
      <c r="G16680">
        <v>-5.9161585276700001E-4</v>
      </c>
    </row>
    <row r="16681" spans="1:7" x14ac:dyDescent="0.2">
      <c r="A16681" t="str">
        <f t="shared" si="1402"/>
        <v>TRMT10C</v>
      </c>
      <c r="B16681" t="s">
        <v>114</v>
      </c>
      <c r="C16681">
        <v>101280763</v>
      </c>
      <c r="D16681" t="s">
        <v>3</v>
      </c>
      <c r="E16681">
        <v>24</v>
      </c>
      <c r="F16681" t="s">
        <v>19420</v>
      </c>
      <c r="G16681">
        <v>0.23272395149700001</v>
      </c>
    </row>
    <row r="16682" spans="1:7" x14ac:dyDescent="0.2">
      <c r="A16682" t="str">
        <f t="shared" si="1402"/>
        <v>TRMT10C</v>
      </c>
      <c r="B16682" t="s">
        <v>114</v>
      </c>
      <c r="C16682">
        <v>101280801</v>
      </c>
      <c r="D16682" t="s">
        <v>8</v>
      </c>
      <c r="E16682">
        <v>24</v>
      </c>
      <c r="F16682" t="s">
        <v>19421</v>
      </c>
      <c r="G16682">
        <v>0.76618121890799995</v>
      </c>
    </row>
    <row r="16683" spans="1:7" x14ac:dyDescent="0.2">
      <c r="A16683" t="str">
        <f t="shared" si="1402"/>
        <v>TRMT10C</v>
      </c>
      <c r="B16683" t="s">
        <v>114</v>
      </c>
      <c r="C16683">
        <v>101280733</v>
      </c>
      <c r="D16683" t="s">
        <v>8</v>
      </c>
      <c r="E16683">
        <v>23</v>
      </c>
      <c r="F16683" t="s">
        <v>19422</v>
      </c>
      <c r="G16683">
        <v>0.89022934905200002</v>
      </c>
    </row>
    <row r="16684" spans="1:7" x14ac:dyDescent="0.2">
      <c r="A16684" t="str">
        <f t="shared" si="1402"/>
        <v>TRMT10C</v>
      </c>
      <c r="B16684" t="s">
        <v>114</v>
      </c>
      <c r="C16684">
        <v>101280759</v>
      </c>
      <c r="D16684" t="s">
        <v>8</v>
      </c>
      <c r="E16684">
        <v>23</v>
      </c>
      <c r="F16684" t="s">
        <v>19423</v>
      </c>
      <c r="G16684">
        <v>0.89596325154699996</v>
      </c>
    </row>
    <row r="16685" spans="1:7" x14ac:dyDescent="0.2">
      <c r="A16685" t="str">
        <f t="shared" si="1402"/>
        <v>TRMT10C</v>
      </c>
      <c r="B16685" t="s">
        <v>114</v>
      </c>
      <c r="C16685">
        <v>101280926</v>
      </c>
      <c r="D16685" t="s">
        <v>8</v>
      </c>
      <c r="E16685">
        <v>24</v>
      </c>
      <c r="F16685" t="s">
        <v>19424</v>
      </c>
      <c r="G16685">
        <v>0.35030494522799999</v>
      </c>
    </row>
    <row r="16686" spans="1:7" x14ac:dyDescent="0.2">
      <c r="A16686" t="str">
        <f t="shared" si="1402"/>
        <v>TRMT10C</v>
      </c>
      <c r="B16686" t="s">
        <v>114</v>
      </c>
      <c r="C16686">
        <v>101280817</v>
      </c>
      <c r="D16686" t="s">
        <v>3</v>
      </c>
      <c r="E16686">
        <v>23</v>
      </c>
      <c r="F16686" t="s">
        <v>19425</v>
      </c>
      <c r="G16686">
        <v>0.63615339179300001</v>
      </c>
    </row>
    <row r="16687" spans="1:7" x14ac:dyDescent="0.2">
      <c r="A16687" t="str">
        <f t="shared" si="1402"/>
        <v>TRMT10C</v>
      </c>
      <c r="B16687" t="s">
        <v>114</v>
      </c>
      <c r="C16687">
        <v>101280782</v>
      </c>
      <c r="D16687" t="s">
        <v>8</v>
      </c>
      <c r="E16687">
        <v>24</v>
      </c>
      <c r="F16687" t="s">
        <v>19426</v>
      </c>
      <c r="G16687">
        <v>1.2138073994</v>
      </c>
    </row>
    <row r="16688" spans="1:7" x14ac:dyDescent="0.2">
      <c r="A16688" t="str">
        <f t="shared" ref="A16688:A16697" si="1403">"TRMT5"</f>
        <v>TRMT5</v>
      </c>
      <c r="B16688" t="s">
        <v>86</v>
      </c>
      <c r="C16688">
        <v>61448011</v>
      </c>
      <c r="D16688" t="s">
        <v>8</v>
      </c>
      <c r="E16688">
        <v>24</v>
      </c>
      <c r="F16688" t="s">
        <v>19427</v>
      </c>
      <c r="G16688">
        <v>0.44847697248099999</v>
      </c>
    </row>
    <row r="16689" spans="1:7" x14ac:dyDescent="0.2">
      <c r="A16689" t="str">
        <f t="shared" si="1403"/>
        <v>TRMT5</v>
      </c>
      <c r="B16689" t="s">
        <v>86</v>
      </c>
      <c r="C16689">
        <v>61447814</v>
      </c>
      <c r="D16689" t="s">
        <v>3</v>
      </c>
      <c r="E16689">
        <v>23</v>
      </c>
      <c r="F16689" t="s">
        <v>19428</v>
      </c>
      <c r="G16689">
        <v>0.10848246753</v>
      </c>
    </row>
    <row r="16690" spans="1:7" x14ac:dyDescent="0.2">
      <c r="A16690" t="str">
        <f t="shared" si="1403"/>
        <v>TRMT5</v>
      </c>
      <c r="B16690" t="s">
        <v>86</v>
      </c>
      <c r="C16690">
        <v>61447912</v>
      </c>
      <c r="D16690" t="s">
        <v>3</v>
      </c>
      <c r="E16690">
        <v>23</v>
      </c>
      <c r="F16690" t="s">
        <v>19429</v>
      </c>
      <c r="G16690">
        <v>1.0610669558900001</v>
      </c>
    </row>
    <row r="16691" spans="1:7" x14ac:dyDescent="0.2">
      <c r="A16691" t="str">
        <f t="shared" si="1403"/>
        <v>TRMT5</v>
      </c>
      <c r="B16691" t="s">
        <v>86</v>
      </c>
      <c r="C16691">
        <v>61447896</v>
      </c>
      <c r="D16691" t="s">
        <v>8</v>
      </c>
      <c r="E16691">
        <v>23</v>
      </c>
      <c r="F16691" t="s">
        <v>19430</v>
      </c>
      <c r="G16691">
        <v>0.45365173398999997</v>
      </c>
    </row>
    <row r="16692" spans="1:7" x14ac:dyDescent="0.2">
      <c r="A16692" t="str">
        <f t="shared" si="1403"/>
        <v>TRMT5</v>
      </c>
      <c r="B16692" t="s">
        <v>86</v>
      </c>
      <c r="C16692">
        <v>61447902</v>
      </c>
      <c r="D16692" t="s">
        <v>8</v>
      </c>
      <c r="E16692">
        <v>24</v>
      </c>
      <c r="F16692" t="s">
        <v>19431</v>
      </c>
      <c r="G16692">
        <v>0.21404248833100001</v>
      </c>
    </row>
    <row r="16693" spans="1:7" x14ac:dyDescent="0.2">
      <c r="A16693" t="str">
        <f t="shared" si="1403"/>
        <v>TRMT5</v>
      </c>
      <c r="B16693" t="s">
        <v>86</v>
      </c>
      <c r="C16693">
        <v>61447946</v>
      </c>
      <c r="D16693" t="s">
        <v>8</v>
      </c>
      <c r="E16693">
        <v>24</v>
      </c>
      <c r="F16693" t="s">
        <v>19432</v>
      </c>
      <c r="G16693">
        <v>0.72039484139099996</v>
      </c>
    </row>
    <row r="16694" spans="1:7" x14ac:dyDescent="0.2">
      <c r="A16694" t="str">
        <f t="shared" si="1403"/>
        <v>TRMT5</v>
      </c>
      <c r="B16694" t="s">
        <v>86</v>
      </c>
      <c r="C16694">
        <v>61447969</v>
      </c>
      <c r="D16694" t="s">
        <v>8</v>
      </c>
      <c r="E16694">
        <v>24</v>
      </c>
      <c r="F16694" t="s">
        <v>19433</v>
      </c>
      <c r="G16694">
        <v>0.15732974739399999</v>
      </c>
    </row>
    <row r="16695" spans="1:7" x14ac:dyDescent="0.2">
      <c r="A16695" t="str">
        <f t="shared" si="1403"/>
        <v>TRMT5</v>
      </c>
      <c r="B16695" t="s">
        <v>86</v>
      </c>
      <c r="C16695">
        <v>61447975</v>
      </c>
      <c r="D16695" t="s">
        <v>8</v>
      </c>
      <c r="E16695">
        <v>24</v>
      </c>
      <c r="F16695" t="s">
        <v>19434</v>
      </c>
      <c r="G16695">
        <v>0.121955677885</v>
      </c>
    </row>
    <row r="16696" spans="1:7" x14ac:dyDescent="0.2">
      <c r="A16696" t="str">
        <f t="shared" si="1403"/>
        <v>TRMT5</v>
      </c>
      <c r="B16696" t="s">
        <v>86</v>
      </c>
      <c r="C16696">
        <v>61448030</v>
      </c>
      <c r="D16696" t="s">
        <v>8</v>
      </c>
      <c r="E16696">
        <v>23</v>
      </c>
      <c r="F16696" t="s">
        <v>19435</v>
      </c>
      <c r="G16696">
        <v>0.23362510893800001</v>
      </c>
    </row>
    <row r="16697" spans="1:7" x14ac:dyDescent="0.2">
      <c r="A16697" t="str">
        <f t="shared" si="1403"/>
        <v>TRMT5</v>
      </c>
      <c r="B16697" t="s">
        <v>86</v>
      </c>
      <c r="C16697">
        <v>61447889</v>
      </c>
      <c r="D16697" t="s">
        <v>3</v>
      </c>
      <c r="E16697">
        <v>22</v>
      </c>
      <c r="F16697" t="s">
        <v>19436</v>
      </c>
      <c r="G16697">
        <v>1.21853820272</v>
      </c>
    </row>
    <row r="16698" spans="1:7" x14ac:dyDescent="0.2">
      <c r="A16698" t="str">
        <f t="shared" ref="A16698:A16707" si="1404">"TRNAU1AP"</f>
        <v>TRNAU1AP</v>
      </c>
      <c r="B16698" t="s">
        <v>35</v>
      </c>
      <c r="C16698">
        <v>28879865</v>
      </c>
      <c r="D16698" t="s">
        <v>8</v>
      </c>
      <c r="E16698">
        <v>23</v>
      </c>
      <c r="F16698" t="s">
        <v>19437</v>
      </c>
      <c r="G16698">
        <v>-0.143725054761</v>
      </c>
    </row>
    <row r="16699" spans="1:7" x14ac:dyDescent="0.2">
      <c r="A16699" t="str">
        <f t="shared" si="1404"/>
        <v>TRNAU1AP</v>
      </c>
      <c r="B16699" t="s">
        <v>35</v>
      </c>
      <c r="C16699">
        <v>28879828</v>
      </c>
      <c r="D16699" t="s">
        <v>8</v>
      </c>
      <c r="E16699">
        <v>23</v>
      </c>
      <c r="F16699" t="s">
        <v>19438</v>
      </c>
      <c r="G16699">
        <v>0.34192795700099998</v>
      </c>
    </row>
    <row r="16700" spans="1:7" x14ac:dyDescent="0.2">
      <c r="A16700" t="str">
        <f t="shared" si="1404"/>
        <v>TRNAU1AP</v>
      </c>
      <c r="B16700" t="s">
        <v>35</v>
      </c>
      <c r="C16700">
        <v>28879766</v>
      </c>
      <c r="D16700" t="s">
        <v>8</v>
      </c>
      <c r="E16700">
        <v>23</v>
      </c>
      <c r="F16700" t="s">
        <v>19439</v>
      </c>
      <c r="G16700">
        <v>0.581269027504</v>
      </c>
    </row>
    <row r="16701" spans="1:7" x14ac:dyDescent="0.2">
      <c r="A16701" t="str">
        <f t="shared" si="1404"/>
        <v>TRNAU1AP</v>
      </c>
      <c r="B16701" t="s">
        <v>35</v>
      </c>
      <c r="C16701">
        <v>28879672</v>
      </c>
      <c r="D16701" t="s">
        <v>8</v>
      </c>
      <c r="E16701">
        <v>24</v>
      </c>
      <c r="F16701" t="s">
        <v>19440</v>
      </c>
      <c r="G16701">
        <v>0.22063006340800001</v>
      </c>
    </row>
    <row r="16702" spans="1:7" x14ac:dyDescent="0.2">
      <c r="A16702" t="str">
        <f t="shared" si="1404"/>
        <v>TRNAU1AP</v>
      </c>
      <c r="B16702" t="s">
        <v>35</v>
      </c>
      <c r="C16702">
        <v>28879658</v>
      </c>
      <c r="D16702" t="s">
        <v>8</v>
      </c>
      <c r="E16702">
        <v>23</v>
      </c>
      <c r="F16702" t="s">
        <v>19441</v>
      </c>
      <c r="G16702">
        <v>1.11900810159</v>
      </c>
    </row>
    <row r="16703" spans="1:7" x14ac:dyDescent="0.2">
      <c r="A16703" t="str">
        <f t="shared" si="1404"/>
        <v>TRNAU1AP</v>
      </c>
      <c r="B16703" t="s">
        <v>35</v>
      </c>
      <c r="C16703">
        <v>28879643</v>
      </c>
      <c r="D16703" t="s">
        <v>8</v>
      </c>
      <c r="E16703">
        <v>24</v>
      </c>
      <c r="F16703" t="s">
        <v>19442</v>
      </c>
      <c r="G16703">
        <v>0.95047803636399997</v>
      </c>
    </row>
    <row r="16704" spans="1:7" x14ac:dyDescent="0.2">
      <c r="A16704" t="str">
        <f t="shared" si="1404"/>
        <v>TRNAU1AP</v>
      </c>
      <c r="B16704" t="s">
        <v>35</v>
      </c>
      <c r="C16704">
        <v>28879607</v>
      </c>
      <c r="D16704" t="s">
        <v>3</v>
      </c>
      <c r="E16704">
        <v>24</v>
      </c>
      <c r="F16704" t="s">
        <v>19443</v>
      </c>
      <c r="G16704">
        <v>0.93051386204200004</v>
      </c>
    </row>
    <row r="16705" spans="1:7" x14ac:dyDescent="0.2">
      <c r="A16705" t="str">
        <f t="shared" si="1404"/>
        <v>TRNAU1AP</v>
      </c>
      <c r="B16705" t="s">
        <v>35</v>
      </c>
      <c r="C16705">
        <v>28879593</v>
      </c>
      <c r="D16705" t="s">
        <v>3</v>
      </c>
      <c r="E16705">
        <v>23</v>
      </c>
      <c r="F16705" t="s">
        <v>19444</v>
      </c>
      <c r="G16705">
        <v>0.12710041335</v>
      </c>
    </row>
    <row r="16706" spans="1:7" x14ac:dyDescent="0.2">
      <c r="A16706" t="str">
        <f t="shared" si="1404"/>
        <v>TRNAU1AP</v>
      </c>
      <c r="B16706" t="s">
        <v>35</v>
      </c>
      <c r="C16706">
        <v>28879579</v>
      </c>
      <c r="D16706" t="s">
        <v>3</v>
      </c>
      <c r="E16706">
        <v>24</v>
      </c>
      <c r="F16706" t="s">
        <v>19445</v>
      </c>
      <c r="G16706">
        <v>5.5158519003300002E-2</v>
      </c>
    </row>
    <row r="16707" spans="1:7" x14ac:dyDescent="0.2">
      <c r="A16707" t="str">
        <f t="shared" si="1404"/>
        <v>TRNAU1AP</v>
      </c>
      <c r="B16707" t="s">
        <v>35</v>
      </c>
      <c r="C16707">
        <v>28879556</v>
      </c>
      <c r="D16707" t="s">
        <v>3</v>
      </c>
      <c r="E16707">
        <v>24</v>
      </c>
      <c r="F16707" t="s">
        <v>19446</v>
      </c>
      <c r="G16707">
        <v>0.60386252305099997</v>
      </c>
    </row>
    <row r="16708" spans="1:7" x14ac:dyDescent="0.2">
      <c r="A16708" t="str">
        <f t="shared" ref="A16708:A16717" si="1405">"TRPM7"</f>
        <v>TRPM7</v>
      </c>
      <c r="B16708" t="s">
        <v>514</v>
      </c>
      <c r="C16708">
        <v>50978855</v>
      </c>
      <c r="D16708" t="s">
        <v>8</v>
      </c>
      <c r="E16708">
        <v>24</v>
      </c>
      <c r="F16708" t="s">
        <v>19447</v>
      </c>
      <c r="G16708">
        <v>0.26167928944800001</v>
      </c>
    </row>
    <row r="16709" spans="1:7" x14ac:dyDescent="0.2">
      <c r="A16709" t="str">
        <f t="shared" si="1405"/>
        <v>TRPM7</v>
      </c>
      <c r="B16709" t="s">
        <v>514</v>
      </c>
      <c r="C16709">
        <v>50978845</v>
      </c>
      <c r="D16709" t="s">
        <v>8</v>
      </c>
      <c r="E16709">
        <v>24</v>
      </c>
      <c r="F16709" t="s">
        <v>19448</v>
      </c>
      <c r="G16709">
        <v>5.6854312742300003E-2</v>
      </c>
    </row>
    <row r="16710" spans="1:7" x14ac:dyDescent="0.2">
      <c r="A16710" t="str">
        <f t="shared" si="1405"/>
        <v>TRPM7</v>
      </c>
      <c r="B16710" t="s">
        <v>514</v>
      </c>
      <c r="C16710">
        <v>50978805</v>
      </c>
      <c r="D16710" t="s">
        <v>8</v>
      </c>
      <c r="E16710">
        <v>23</v>
      </c>
      <c r="F16710" t="s">
        <v>19449</v>
      </c>
      <c r="G16710">
        <v>1.020940905</v>
      </c>
    </row>
    <row r="16711" spans="1:7" x14ac:dyDescent="0.2">
      <c r="A16711" t="str">
        <f t="shared" si="1405"/>
        <v>TRPM7</v>
      </c>
      <c r="B16711" t="s">
        <v>514</v>
      </c>
      <c r="C16711">
        <v>50978974</v>
      </c>
      <c r="D16711" t="s">
        <v>3</v>
      </c>
      <c r="E16711">
        <v>24</v>
      </c>
      <c r="F16711" t="s">
        <v>19450</v>
      </c>
      <c r="G16711">
        <v>0.17124363804500001</v>
      </c>
    </row>
    <row r="16712" spans="1:7" x14ac:dyDescent="0.2">
      <c r="A16712" t="str">
        <f t="shared" si="1405"/>
        <v>TRPM7</v>
      </c>
      <c r="B16712" t="s">
        <v>514</v>
      </c>
      <c r="C16712">
        <v>50978933</v>
      </c>
      <c r="D16712" t="s">
        <v>3</v>
      </c>
      <c r="E16712">
        <v>24</v>
      </c>
      <c r="F16712" t="s">
        <v>19451</v>
      </c>
      <c r="G16712">
        <v>0.77214837309200002</v>
      </c>
    </row>
    <row r="16713" spans="1:7" x14ac:dyDescent="0.2">
      <c r="A16713" t="str">
        <f t="shared" si="1405"/>
        <v>TRPM7</v>
      </c>
      <c r="B16713" t="s">
        <v>514</v>
      </c>
      <c r="C16713">
        <v>50978814</v>
      </c>
      <c r="D16713" t="s">
        <v>3</v>
      </c>
      <c r="E16713">
        <v>24</v>
      </c>
      <c r="F16713" t="s">
        <v>19452</v>
      </c>
      <c r="G16713">
        <v>2.35931324224E-2</v>
      </c>
    </row>
    <row r="16714" spans="1:7" x14ac:dyDescent="0.2">
      <c r="A16714" t="str">
        <f t="shared" si="1405"/>
        <v>TRPM7</v>
      </c>
      <c r="B16714" t="s">
        <v>514</v>
      </c>
      <c r="C16714">
        <v>50978794</v>
      </c>
      <c r="D16714" t="s">
        <v>3</v>
      </c>
      <c r="E16714">
        <v>22</v>
      </c>
      <c r="F16714" t="s">
        <v>19453</v>
      </c>
      <c r="G16714">
        <v>1.0012387487200001</v>
      </c>
    </row>
    <row r="16715" spans="1:7" x14ac:dyDescent="0.2">
      <c r="A16715" t="str">
        <f t="shared" si="1405"/>
        <v>TRPM7</v>
      </c>
      <c r="B16715" t="s">
        <v>514</v>
      </c>
      <c r="C16715">
        <v>50978787</v>
      </c>
      <c r="D16715" t="s">
        <v>3</v>
      </c>
      <c r="E16715">
        <v>23</v>
      </c>
      <c r="F16715" t="s">
        <v>19454</v>
      </c>
      <c r="G16715">
        <v>0.38564601583199998</v>
      </c>
    </row>
    <row r="16716" spans="1:7" x14ac:dyDescent="0.2">
      <c r="A16716" t="str">
        <f t="shared" si="1405"/>
        <v>TRPM7</v>
      </c>
      <c r="B16716" t="s">
        <v>514</v>
      </c>
      <c r="C16716">
        <v>50978726</v>
      </c>
      <c r="D16716" t="s">
        <v>3</v>
      </c>
      <c r="E16716">
        <v>24</v>
      </c>
      <c r="F16716" t="s">
        <v>19455</v>
      </c>
      <c r="G16716">
        <v>0.97782034627600001</v>
      </c>
    </row>
    <row r="16717" spans="1:7" x14ac:dyDescent="0.2">
      <c r="A16717" t="str">
        <f t="shared" si="1405"/>
        <v>TRPM7</v>
      </c>
      <c r="B16717" t="s">
        <v>514</v>
      </c>
      <c r="C16717">
        <v>50978983</v>
      </c>
      <c r="D16717" t="s">
        <v>8</v>
      </c>
      <c r="E16717">
        <v>23</v>
      </c>
      <c r="F16717" t="s">
        <v>19456</v>
      </c>
      <c r="G16717">
        <v>0.31916401579600001</v>
      </c>
    </row>
    <row r="16718" spans="1:7" x14ac:dyDescent="0.2">
      <c r="A16718" t="str">
        <f t="shared" ref="A16718:A16737" si="1406">"TRRAP"</f>
        <v>TRRAP</v>
      </c>
      <c r="B16718" t="s">
        <v>2</v>
      </c>
      <c r="C16718">
        <v>98476293</v>
      </c>
      <c r="D16718" t="s">
        <v>8</v>
      </c>
      <c r="E16718">
        <v>24</v>
      </c>
      <c r="F16718" t="s">
        <v>19457</v>
      </c>
      <c r="G16718">
        <v>-0.244476469192</v>
      </c>
    </row>
    <row r="16719" spans="1:7" x14ac:dyDescent="0.2">
      <c r="A16719" t="str">
        <f t="shared" si="1406"/>
        <v>TRRAP</v>
      </c>
      <c r="B16719" t="s">
        <v>2</v>
      </c>
      <c r="C16719">
        <v>98476178</v>
      </c>
      <c r="D16719" t="s">
        <v>3</v>
      </c>
      <c r="E16719">
        <v>21</v>
      </c>
      <c r="F16719" t="s">
        <v>19458</v>
      </c>
      <c r="G16719">
        <v>0.186375736357</v>
      </c>
    </row>
    <row r="16720" spans="1:7" x14ac:dyDescent="0.2">
      <c r="A16720" t="str">
        <f t="shared" si="1406"/>
        <v>TRRAP</v>
      </c>
      <c r="B16720" t="s">
        <v>2</v>
      </c>
      <c r="C16720">
        <v>98476280</v>
      </c>
      <c r="D16720" t="s">
        <v>3</v>
      </c>
      <c r="E16720">
        <v>23</v>
      </c>
      <c r="F16720" t="s">
        <v>19459</v>
      </c>
      <c r="G16720">
        <v>0.51303932402600005</v>
      </c>
    </row>
    <row r="16721" spans="1:7" x14ac:dyDescent="0.2">
      <c r="A16721" t="str">
        <f t="shared" si="1406"/>
        <v>TRRAP</v>
      </c>
      <c r="B16721" t="s">
        <v>2</v>
      </c>
      <c r="C16721">
        <v>98476289</v>
      </c>
      <c r="D16721" t="s">
        <v>3</v>
      </c>
      <c r="E16721">
        <v>23</v>
      </c>
      <c r="F16721" t="s">
        <v>19460</v>
      </c>
      <c r="G16721">
        <v>0.13772355458999999</v>
      </c>
    </row>
    <row r="16722" spans="1:7" x14ac:dyDescent="0.2">
      <c r="A16722" t="str">
        <f t="shared" si="1406"/>
        <v>TRRAP</v>
      </c>
      <c r="B16722" t="s">
        <v>2</v>
      </c>
      <c r="C16722">
        <v>98478667</v>
      </c>
      <c r="D16722" t="s">
        <v>3</v>
      </c>
      <c r="E16722">
        <v>26</v>
      </c>
      <c r="F16722" t="s">
        <v>19461</v>
      </c>
      <c r="G16722">
        <v>-1.9879483783300001E-2</v>
      </c>
    </row>
    <row r="16723" spans="1:7" x14ac:dyDescent="0.2">
      <c r="A16723" t="str">
        <f t="shared" si="1406"/>
        <v>TRRAP</v>
      </c>
      <c r="B16723" t="s">
        <v>2</v>
      </c>
      <c r="C16723">
        <v>98478730</v>
      </c>
      <c r="D16723" t="s">
        <v>3</v>
      </c>
      <c r="E16723">
        <v>24</v>
      </c>
      <c r="F16723" t="s">
        <v>19462</v>
      </c>
      <c r="G16723">
        <v>9.8460701366499995E-2</v>
      </c>
    </row>
    <row r="16724" spans="1:7" x14ac:dyDescent="0.2">
      <c r="A16724" t="str">
        <f t="shared" si="1406"/>
        <v>TRRAP</v>
      </c>
      <c r="B16724" t="s">
        <v>2</v>
      </c>
      <c r="C16724">
        <v>98478762</v>
      </c>
      <c r="D16724" t="s">
        <v>3</v>
      </c>
      <c r="E16724">
        <v>28</v>
      </c>
      <c r="F16724" t="s">
        <v>19463</v>
      </c>
      <c r="G16724">
        <v>-3.8546996126199999E-3</v>
      </c>
    </row>
    <row r="16725" spans="1:7" x14ac:dyDescent="0.2">
      <c r="A16725" t="str">
        <f t="shared" si="1406"/>
        <v>TRRAP</v>
      </c>
      <c r="B16725" t="s">
        <v>2</v>
      </c>
      <c r="C16725">
        <v>98478798</v>
      </c>
      <c r="D16725" t="s">
        <v>3</v>
      </c>
      <c r="E16725">
        <v>22</v>
      </c>
      <c r="F16725" t="s">
        <v>19464</v>
      </c>
      <c r="G16725">
        <v>-9.32478316109E-2</v>
      </c>
    </row>
    <row r="16726" spans="1:7" x14ac:dyDescent="0.2">
      <c r="A16726" t="str">
        <f t="shared" si="1406"/>
        <v>TRRAP</v>
      </c>
      <c r="B16726" t="s">
        <v>2</v>
      </c>
      <c r="C16726">
        <v>98478811</v>
      </c>
      <c r="D16726" t="s">
        <v>3</v>
      </c>
      <c r="E16726">
        <v>25</v>
      </c>
      <c r="F16726" t="s">
        <v>19465</v>
      </c>
      <c r="G16726">
        <v>1.9721861698400001E-2</v>
      </c>
    </row>
    <row r="16727" spans="1:7" x14ac:dyDescent="0.2">
      <c r="A16727" t="str">
        <f t="shared" si="1406"/>
        <v>TRRAP</v>
      </c>
      <c r="B16727" t="s">
        <v>2</v>
      </c>
      <c r="C16727">
        <v>98478816</v>
      </c>
      <c r="D16727" t="s">
        <v>3</v>
      </c>
      <c r="E16727">
        <v>21</v>
      </c>
      <c r="F16727" t="s">
        <v>19466</v>
      </c>
      <c r="G16727">
        <v>5.2982623471099999E-2</v>
      </c>
    </row>
    <row r="16728" spans="1:7" x14ac:dyDescent="0.2">
      <c r="A16728" t="str">
        <f t="shared" si="1406"/>
        <v>TRRAP</v>
      </c>
      <c r="B16728" t="s">
        <v>2</v>
      </c>
      <c r="C16728">
        <v>98476108</v>
      </c>
      <c r="D16728" t="s">
        <v>8</v>
      </c>
      <c r="E16728">
        <v>22</v>
      </c>
      <c r="F16728" t="s">
        <v>19467</v>
      </c>
      <c r="G16728">
        <v>0.84424952863900005</v>
      </c>
    </row>
    <row r="16729" spans="1:7" x14ac:dyDescent="0.2">
      <c r="A16729" t="str">
        <f t="shared" si="1406"/>
        <v>TRRAP</v>
      </c>
      <c r="B16729" t="s">
        <v>2</v>
      </c>
      <c r="C16729">
        <v>98476141</v>
      </c>
      <c r="D16729" t="s">
        <v>8</v>
      </c>
      <c r="E16729">
        <v>24</v>
      </c>
      <c r="F16729" t="s">
        <v>19468</v>
      </c>
      <c r="G16729">
        <v>0.22660180703900001</v>
      </c>
    </row>
    <row r="16730" spans="1:7" x14ac:dyDescent="0.2">
      <c r="A16730" t="str">
        <f t="shared" si="1406"/>
        <v>TRRAP</v>
      </c>
      <c r="B16730" t="s">
        <v>2</v>
      </c>
      <c r="C16730">
        <v>98478674</v>
      </c>
      <c r="D16730" t="s">
        <v>3</v>
      </c>
      <c r="E16730">
        <v>26</v>
      </c>
      <c r="F16730" t="s">
        <v>19469</v>
      </c>
      <c r="G16730">
        <v>0.155577690617</v>
      </c>
    </row>
    <row r="16731" spans="1:7" x14ac:dyDescent="0.2">
      <c r="A16731" t="str">
        <f t="shared" si="1406"/>
        <v>TRRAP</v>
      </c>
      <c r="B16731" t="s">
        <v>2</v>
      </c>
      <c r="C16731">
        <v>98476271</v>
      </c>
      <c r="D16731" t="s">
        <v>8</v>
      </c>
      <c r="E16731">
        <v>24</v>
      </c>
      <c r="F16731" t="s">
        <v>19470</v>
      </c>
      <c r="G16731">
        <v>0.71049013375199999</v>
      </c>
    </row>
    <row r="16732" spans="1:7" x14ac:dyDescent="0.2">
      <c r="A16732" t="str">
        <f t="shared" si="1406"/>
        <v>TRRAP</v>
      </c>
      <c r="B16732" t="s">
        <v>2</v>
      </c>
      <c r="C16732">
        <v>98476297</v>
      </c>
      <c r="D16732" t="s">
        <v>8</v>
      </c>
      <c r="E16732">
        <v>23</v>
      </c>
      <c r="F16732" t="s">
        <v>19471</v>
      </c>
      <c r="G16732">
        <v>0.69787505885000001</v>
      </c>
    </row>
    <row r="16733" spans="1:7" x14ac:dyDescent="0.2">
      <c r="A16733" t="str">
        <f t="shared" si="1406"/>
        <v>TRRAP</v>
      </c>
      <c r="B16733" t="s">
        <v>2</v>
      </c>
      <c r="C16733">
        <v>98476321</v>
      </c>
      <c r="D16733" t="s">
        <v>8</v>
      </c>
      <c r="E16733">
        <v>23</v>
      </c>
      <c r="F16733" t="s">
        <v>19472</v>
      </c>
      <c r="G16733">
        <v>0.54393684979199997</v>
      </c>
    </row>
    <row r="16734" spans="1:7" x14ac:dyDescent="0.2">
      <c r="A16734" t="str">
        <f t="shared" si="1406"/>
        <v>TRRAP</v>
      </c>
      <c r="B16734" t="s">
        <v>2</v>
      </c>
      <c r="C16734">
        <v>98478712</v>
      </c>
      <c r="D16734" t="s">
        <v>8</v>
      </c>
      <c r="E16734">
        <v>27</v>
      </c>
      <c r="F16734" t="s">
        <v>19473</v>
      </c>
      <c r="G16734">
        <v>4.5614901554500001E-2</v>
      </c>
    </row>
    <row r="16735" spans="1:7" x14ac:dyDescent="0.2">
      <c r="A16735" t="str">
        <f t="shared" si="1406"/>
        <v>TRRAP</v>
      </c>
      <c r="B16735" t="s">
        <v>2</v>
      </c>
      <c r="C16735">
        <v>98478796</v>
      </c>
      <c r="D16735" t="s">
        <v>8</v>
      </c>
      <c r="E16735">
        <v>22</v>
      </c>
      <c r="F16735" t="s">
        <v>19474</v>
      </c>
      <c r="G16735">
        <v>3.33271096047E-3</v>
      </c>
    </row>
    <row r="16736" spans="1:7" x14ac:dyDescent="0.2">
      <c r="A16736" t="str">
        <f t="shared" si="1406"/>
        <v>TRRAP</v>
      </c>
      <c r="B16736" t="s">
        <v>2</v>
      </c>
      <c r="C16736">
        <v>98478806</v>
      </c>
      <c r="D16736" t="s">
        <v>8</v>
      </c>
      <c r="E16736">
        <v>25</v>
      </c>
      <c r="F16736" t="s">
        <v>19475</v>
      </c>
      <c r="G16736">
        <v>-2.06531615635E-2</v>
      </c>
    </row>
    <row r="16737" spans="1:7" x14ac:dyDescent="0.2">
      <c r="A16737" t="str">
        <f t="shared" si="1406"/>
        <v>TRRAP</v>
      </c>
      <c r="B16737" t="s">
        <v>2</v>
      </c>
      <c r="C16737">
        <v>98476196</v>
      </c>
      <c r="D16737" t="s">
        <v>8</v>
      </c>
      <c r="E16737">
        <v>23</v>
      </c>
      <c r="F16737" t="s">
        <v>19476</v>
      </c>
      <c r="G16737">
        <v>1.4452603376099999</v>
      </c>
    </row>
    <row r="16738" spans="1:7" x14ac:dyDescent="0.2">
      <c r="A16738" t="str">
        <f t="shared" ref="A16738:A16747" si="1407">"TSC22D1"</f>
        <v>TSC22D1</v>
      </c>
      <c r="B16738" t="s">
        <v>413</v>
      </c>
      <c r="C16738">
        <v>45010896</v>
      </c>
      <c r="D16738" t="s">
        <v>3</v>
      </c>
      <c r="E16738">
        <v>23</v>
      </c>
      <c r="F16738" t="s">
        <v>19477</v>
      </c>
      <c r="G16738">
        <v>0.62019447548200002</v>
      </c>
    </row>
    <row r="16739" spans="1:7" x14ac:dyDescent="0.2">
      <c r="A16739" t="str">
        <f t="shared" si="1407"/>
        <v>TSC22D1</v>
      </c>
      <c r="B16739" t="s">
        <v>413</v>
      </c>
      <c r="C16739">
        <v>45010919</v>
      </c>
      <c r="D16739" t="s">
        <v>3</v>
      </c>
      <c r="E16739">
        <v>24</v>
      </c>
      <c r="F16739" t="s">
        <v>19478</v>
      </c>
      <c r="G16739">
        <v>0.25935305341699999</v>
      </c>
    </row>
    <row r="16740" spans="1:7" x14ac:dyDescent="0.2">
      <c r="A16740" t="str">
        <f t="shared" si="1407"/>
        <v>TSC22D1</v>
      </c>
      <c r="B16740" t="s">
        <v>413</v>
      </c>
      <c r="C16740">
        <v>45010935</v>
      </c>
      <c r="D16740" t="s">
        <v>3</v>
      </c>
      <c r="E16740">
        <v>24</v>
      </c>
      <c r="F16740" t="s">
        <v>19479</v>
      </c>
      <c r="G16740">
        <v>0.64635563569099996</v>
      </c>
    </row>
    <row r="16741" spans="1:7" x14ac:dyDescent="0.2">
      <c r="A16741" t="str">
        <f t="shared" si="1407"/>
        <v>TSC22D1</v>
      </c>
      <c r="B16741" t="s">
        <v>413</v>
      </c>
      <c r="C16741">
        <v>45010959</v>
      </c>
      <c r="D16741" t="s">
        <v>3</v>
      </c>
      <c r="E16741">
        <v>23</v>
      </c>
      <c r="F16741" t="s">
        <v>19480</v>
      </c>
      <c r="G16741">
        <v>0.87513653244400003</v>
      </c>
    </row>
    <row r="16742" spans="1:7" x14ac:dyDescent="0.2">
      <c r="A16742" t="str">
        <f t="shared" si="1407"/>
        <v>TSC22D1</v>
      </c>
      <c r="B16742" t="s">
        <v>413</v>
      </c>
      <c r="C16742">
        <v>45010971</v>
      </c>
      <c r="D16742" t="s">
        <v>3</v>
      </c>
      <c r="E16742">
        <v>24</v>
      </c>
      <c r="F16742" t="s">
        <v>19481</v>
      </c>
      <c r="G16742">
        <v>1.0626531694700001</v>
      </c>
    </row>
    <row r="16743" spans="1:7" x14ac:dyDescent="0.2">
      <c r="A16743" t="str">
        <f t="shared" si="1407"/>
        <v>TSC22D1</v>
      </c>
      <c r="B16743" t="s">
        <v>413</v>
      </c>
      <c r="C16743">
        <v>45011002</v>
      </c>
      <c r="D16743" t="s">
        <v>3</v>
      </c>
      <c r="E16743">
        <v>24</v>
      </c>
      <c r="F16743" t="s">
        <v>19482</v>
      </c>
      <c r="G16743">
        <v>5.0941328916900001E-2</v>
      </c>
    </row>
    <row r="16744" spans="1:7" x14ac:dyDescent="0.2">
      <c r="A16744" t="str">
        <f t="shared" si="1407"/>
        <v>TSC22D1</v>
      </c>
      <c r="B16744" t="s">
        <v>413</v>
      </c>
      <c r="C16744">
        <v>45010952</v>
      </c>
      <c r="D16744" t="s">
        <v>8</v>
      </c>
      <c r="E16744">
        <v>24</v>
      </c>
      <c r="F16744" t="s">
        <v>19483</v>
      </c>
      <c r="G16744">
        <v>1.01717835317</v>
      </c>
    </row>
    <row r="16745" spans="1:7" x14ac:dyDescent="0.2">
      <c r="A16745" t="str">
        <f t="shared" si="1407"/>
        <v>TSC22D1</v>
      </c>
      <c r="B16745" t="s">
        <v>413</v>
      </c>
      <c r="C16745">
        <v>45010975</v>
      </c>
      <c r="D16745" t="s">
        <v>8</v>
      </c>
      <c r="E16745">
        <v>24</v>
      </c>
      <c r="F16745" t="s">
        <v>19484</v>
      </c>
      <c r="G16745">
        <v>0.79316035767100002</v>
      </c>
    </row>
    <row r="16746" spans="1:7" x14ac:dyDescent="0.2">
      <c r="A16746" t="str">
        <f t="shared" si="1407"/>
        <v>TSC22D1</v>
      </c>
      <c r="B16746" t="s">
        <v>413</v>
      </c>
      <c r="C16746">
        <v>45010723</v>
      </c>
      <c r="D16746" t="s">
        <v>3</v>
      </c>
      <c r="E16746">
        <v>22</v>
      </c>
      <c r="F16746" t="s">
        <v>19485</v>
      </c>
      <c r="G16746">
        <v>0.92016847736200003</v>
      </c>
    </row>
    <row r="16747" spans="1:7" x14ac:dyDescent="0.2">
      <c r="A16747" t="str">
        <f t="shared" si="1407"/>
        <v>TSC22D1</v>
      </c>
      <c r="B16747" t="s">
        <v>413</v>
      </c>
      <c r="C16747">
        <v>45010783</v>
      </c>
      <c r="D16747" t="s">
        <v>3</v>
      </c>
      <c r="E16747">
        <v>24</v>
      </c>
      <c r="F16747" t="s">
        <v>19486</v>
      </c>
      <c r="G16747">
        <v>-0.103447851834</v>
      </c>
    </row>
    <row r="16748" spans="1:7" x14ac:dyDescent="0.2">
      <c r="A16748" t="str">
        <f t="shared" ref="A16748:A16757" si="1408">"TSC22D2"</f>
        <v>TSC22D2</v>
      </c>
      <c r="B16748" t="s">
        <v>114</v>
      </c>
      <c r="C16748">
        <v>150126397</v>
      </c>
      <c r="D16748" t="s">
        <v>8</v>
      </c>
      <c r="E16748">
        <v>24</v>
      </c>
      <c r="F16748" t="s">
        <v>19487</v>
      </c>
      <c r="G16748">
        <v>-0.22678091434700001</v>
      </c>
    </row>
    <row r="16749" spans="1:7" x14ac:dyDescent="0.2">
      <c r="A16749" t="str">
        <f t="shared" si="1408"/>
        <v>TSC22D2</v>
      </c>
      <c r="B16749" t="s">
        <v>114</v>
      </c>
      <c r="C16749">
        <v>150126383</v>
      </c>
      <c r="D16749" t="s">
        <v>8</v>
      </c>
      <c r="E16749">
        <v>24</v>
      </c>
      <c r="F16749" t="s">
        <v>19488</v>
      </c>
      <c r="G16749">
        <v>1.0213313025399999</v>
      </c>
    </row>
    <row r="16750" spans="1:7" x14ac:dyDescent="0.2">
      <c r="A16750" t="str">
        <f t="shared" si="1408"/>
        <v>TSC22D2</v>
      </c>
      <c r="B16750" t="s">
        <v>114</v>
      </c>
      <c r="C16750">
        <v>150126170</v>
      </c>
      <c r="D16750" t="s">
        <v>8</v>
      </c>
      <c r="E16750">
        <v>23</v>
      </c>
      <c r="F16750" t="s">
        <v>19489</v>
      </c>
      <c r="G16750">
        <v>0.83341186391699995</v>
      </c>
    </row>
    <row r="16751" spans="1:7" x14ac:dyDescent="0.2">
      <c r="A16751" t="str">
        <f t="shared" si="1408"/>
        <v>TSC22D2</v>
      </c>
      <c r="B16751" t="s">
        <v>114</v>
      </c>
      <c r="C16751">
        <v>150126288</v>
      </c>
      <c r="D16751" t="s">
        <v>3</v>
      </c>
      <c r="E16751">
        <v>24</v>
      </c>
      <c r="F16751" t="s">
        <v>19490</v>
      </c>
      <c r="G16751">
        <v>0.72007007588100003</v>
      </c>
    </row>
    <row r="16752" spans="1:7" x14ac:dyDescent="0.2">
      <c r="A16752" t="str">
        <f t="shared" si="1408"/>
        <v>TSC22D2</v>
      </c>
      <c r="B16752" t="s">
        <v>114</v>
      </c>
      <c r="C16752">
        <v>150126336</v>
      </c>
      <c r="D16752" t="s">
        <v>3</v>
      </c>
      <c r="E16752">
        <v>24</v>
      </c>
      <c r="F16752" t="s">
        <v>19491</v>
      </c>
      <c r="G16752">
        <v>0.33702293542799999</v>
      </c>
    </row>
    <row r="16753" spans="1:7" x14ac:dyDescent="0.2">
      <c r="A16753" t="str">
        <f t="shared" si="1408"/>
        <v>TSC22D2</v>
      </c>
      <c r="B16753" t="s">
        <v>114</v>
      </c>
      <c r="C16753">
        <v>150126364</v>
      </c>
      <c r="D16753" t="s">
        <v>3</v>
      </c>
      <c r="E16753">
        <v>23</v>
      </c>
      <c r="F16753" t="s">
        <v>19492</v>
      </c>
      <c r="G16753">
        <v>1.14525683354</v>
      </c>
    </row>
    <row r="16754" spans="1:7" x14ac:dyDescent="0.2">
      <c r="A16754" t="str">
        <f t="shared" si="1408"/>
        <v>TSC22D2</v>
      </c>
      <c r="B16754" t="s">
        <v>114</v>
      </c>
      <c r="C16754">
        <v>150126098</v>
      </c>
      <c r="D16754" t="s">
        <v>8</v>
      </c>
      <c r="E16754">
        <v>23</v>
      </c>
      <c r="F16754" t="s">
        <v>19493</v>
      </c>
      <c r="G16754">
        <v>0.23602242503500001</v>
      </c>
    </row>
    <row r="16755" spans="1:7" x14ac:dyDescent="0.2">
      <c r="A16755" t="str">
        <f t="shared" si="1408"/>
        <v>TSC22D2</v>
      </c>
      <c r="B16755" t="s">
        <v>114</v>
      </c>
      <c r="C16755">
        <v>150126255</v>
      </c>
      <c r="D16755" t="s">
        <v>3</v>
      </c>
      <c r="E16755">
        <v>24</v>
      </c>
      <c r="F16755" t="s">
        <v>19494</v>
      </c>
      <c r="G16755">
        <v>0.55322148446999997</v>
      </c>
    </row>
    <row r="16756" spans="1:7" x14ac:dyDescent="0.2">
      <c r="A16756" t="str">
        <f t="shared" si="1408"/>
        <v>TSC22D2</v>
      </c>
      <c r="B16756" t="s">
        <v>114</v>
      </c>
      <c r="C16756">
        <v>150126240</v>
      </c>
      <c r="D16756" t="s">
        <v>8</v>
      </c>
      <c r="E16756">
        <v>24</v>
      </c>
      <c r="F16756" t="s">
        <v>19495</v>
      </c>
      <c r="G16756">
        <v>0.20310562238900001</v>
      </c>
    </row>
    <row r="16757" spans="1:7" x14ac:dyDescent="0.2">
      <c r="A16757" t="str">
        <f t="shared" si="1408"/>
        <v>TSC22D2</v>
      </c>
      <c r="B16757" t="s">
        <v>114</v>
      </c>
      <c r="C16757">
        <v>150126129</v>
      </c>
      <c r="D16757" t="s">
        <v>3</v>
      </c>
      <c r="E16757">
        <v>24</v>
      </c>
      <c r="F16757" t="s">
        <v>19496</v>
      </c>
      <c r="G16757">
        <v>0.52752779275299999</v>
      </c>
    </row>
    <row r="16758" spans="1:7" x14ac:dyDescent="0.2">
      <c r="A16758" t="str">
        <f t="shared" ref="A16758:A16767" si="1409">"TSEN2"</f>
        <v>TSEN2</v>
      </c>
      <c r="B16758" t="s">
        <v>114</v>
      </c>
      <c r="C16758">
        <v>12526177</v>
      </c>
      <c r="D16758" t="s">
        <v>3</v>
      </c>
      <c r="E16758">
        <v>24</v>
      </c>
      <c r="F16758" t="s">
        <v>19497</v>
      </c>
      <c r="G16758">
        <v>-5.42507425089E-3</v>
      </c>
    </row>
    <row r="16759" spans="1:7" x14ac:dyDescent="0.2">
      <c r="A16759" t="str">
        <f t="shared" si="1409"/>
        <v>TSEN2</v>
      </c>
      <c r="B16759" t="s">
        <v>114</v>
      </c>
      <c r="C16759">
        <v>12526236</v>
      </c>
      <c r="D16759" t="s">
        <v>3</v>
      </c>
      <c r="E16759">
        <v>24</v>
      </c>
      <c r="F16759" t="s">
        <v>19498</v>
      </c>
      <c r="G16759">
        <v>6.2021112905400001E-2</v>
      </c>
    </row>
    <row r="16760" spans="1:7" x14ac:dyDescent="0.2">
      <c r="A16760" t="str">
        <f t="shared" si="1409"/>
        <v>TSEN2</v>
      </c>
      <c r="B16760" t="s">
        <v>114</v>
      </c>
      <c r="C16760">
        <v>12525993</v>
      </c>
      <c r="D16760" t="s">
        <v>8</v>
      </c>
      <c r="E16760">
        <v>23</v>
      </c>
      <c r="F16760" t="s">
        <v>19499</v>
      </c>
      <c r="G16760">
        <v>1.2231384521499999</v>
      </c>
    </row>
    <row r="16761" spans="1:7" x14ac:dyDescent="0.2">
      <c r="A16761" t="str">
        <f t="shared" si="1409"/>
        <v>TSEN2</v>
      </c>
      <c r="B16761" t="s">
        <v>114</v>
      </c>
      <c r="C16761">
        <v>12526005</v>
      </c>
      <c r="D16761" t="s">
        <v>8</v>
      </c>
      <c r="E16761">
        <v>21</v>
      </c>
      <c r="F16761" t="s">
        <v>19500</v>
      </c>
      <c r="G16761">
        <v>2.9472509838599999E-2</v>
      </c>
    </row>
    <row r="16762" spans="1:7" x14ac:dyDescent="0.2">
      <c r="A16762" t="str">
        <f t="shared" si="1409"/>
        <v>TSEN2</v>
      </c>
      <c r="B16762" t="s">
        <v>114</v>
      </c>
      <c r="C16762">
        <v>12526016</v>
      </c>
      <c r="D16762" t="s">
        <v>8</v>
      </c>
      <c r="E16762">
        <v>24</v>
      </c>
      <c r="F16762" t="s">
        <v>19501</v>
      </c>
      <c r="G16762">
        <v>1.4868739364100001</v>
      </c>
    </row>
    <row r="16763" spans="1:7" x14ac:dyDescent="0.2">
      <c r="A16763" t="str">
        <f t="shared" si="1409"/>
        <v>TSEN2</v>
      </c>
      <c r="B16763" t="s">
        <v>114</v>
      </c>
      <c r="C16763">
        <v>12526076</v>
      </c>
      <c r="D16763" t="s">
        <v>8</v>
      </c>
      <c r="E16763">
        <v>23</v>
      </c>
      <c r="F16763" t="s">
        <v>19502</v>
      </c>
      <c r="G16763">
        <v>-3.3557793187099998E-2</v>
      </c>
    </row>
    <row r="16764" spans="1:7" x14ac:dyDescent="0.2">
      <c r="A16764" t="str">
        <f t="shared" si="1409"/>
        <v>TSEN2</v>
      </c>
      <c r="B16764" t="s">
        <v>114</v>
      </c>
      <c r="C16764">
        <v>12526138</v>
      </c>
      <c r="D16764" t="s">
        <v>8</v>
      </c>
      <c r="E16764">
        <v>24</v>
      </c>
      <c r="F16764" t="s">
        <v>19503</v>
      </c>
      <c r="G16764">
        <v>2.5932758851E-2</v>
      </c>
    </row>
    <row r="16765" spans="1:7" x14ac:dyDescent="0.2">
      <c r="A16765" t="str">
        <f t="shared" si="1409"/>
        <v>TSEN2</v>
      </c>
      <c r="B16765" t="s">
        <v>114</v>
      </c>
      <c r="C16765">
        <v>12526272</v>
      </c>
      <c r="D16765" t="s">
        <v>8</v>
      </c>
      <c r="E16765">
        <v>24</v>
      </c>
      <c r="F16765" t="s">
        <v>19504</v>
      </c>
      <c r="G16765">
        <v>5.7328851042499997E-2</v>
      </c>
    </row>
    <row r="16766" spans="1:7" x14ac:dyDescent="0.2">
      <c r="A16766" t="str">
        <f t="shared" si="1409"/>
        <v>TSEN2</v>
      </c>
      <c r="B16766" t="s">
        <v>114</v>
      </c>
      <c r="C16766">
        <v>12526185</v>
      </c>
      <c r="D16766" t="s">
        <v>3</v>
      </c>
      <c r="E16766">
        <v>22</v>
      </c>
      <c r="F16766" t="s">
        <v>19505</v>
      </c>
      <c r="G16766">
        <v>0.274128182808</v>
      </c>
    </row>
    <row r="16767" spans="1:7" x14ac:dyDescent="0.2">
      <c r="A16767" t="str">
        <f t="shared" si="1409"/>
        <v>TSEN2</v>
      </c>
      <c r="B16767" t="s">
        <v>114</v>
      </c>
      <c r="C16767">
        <v>12526023</v>
      </c>
      <c r="D16767" t="s">
        <v>3</v>
      </c>
      <c r="E16767">
        <v>23</v>
      </c>
      <c r="F16767" t="s">
        <v>19506</v>
      </c>
      <c r="G16767">
        <v>0.28998761144500002</v>
      </c>
    </row>
    <row r="16768" spans="1:7" x14ac:dyDescent="0.2">
      <c r="A16768" t="str">
        <f t="shared" ref="A16768:A16777" si="1410">"TSFM"</f>
        <v>TSFM</v>
      </c>
      <c r="B16768" t="s">
        <v>140</v>
      </c>
      <c r="C16768">
        <v>58176627</v>
      </c>
      <c r="D16768" t="s">
        <v>3</v>
      </c>
      <c r="E16768">
        <v>24</v>
      </c>
      <c r="F16768" t="s">
        <v>19507</v>
      </c>
      <c r="G16768">
        <v>0.229990077066</v>
      </c>
    </row>
    <row r="16769" spans="1:7" x14ac:dyDescent="0.2">
      <c r="A16769" t="str">
        <f t="shared" si="1410"/>
        <v>TSFM</v>
      </c>
      <c r="B16769" t="s">
        <v>140</v>
      </c>
      <c r="C16769">
        <v>58176531</v>
      </c>
      <c r="D16769" t="s">
        <v>8</v>
      </c>
      <c r="E16769">
        <v>22</v>
      </c>
      <c r="F16769" t="s">
        <v>19508</v>
      </c>
      <c r="G16769">
        <v>0.67708062232099997</v>
      </c>
    </row>
    <row r="16770" spans="1:7" x14ac:dyDescent="0.2">
      <c r="A16770" t="str">
        <f t="shared" si="1410"/>
        <v>TSFM</v>
      </c>
      <c r="B16770" t="s">
        <v>140</v>
      </c>
      <c r="C16770">
        <v>58176559</v>
      </c>
      <c r="D16770" t="s">
        <v>8</v>
      </c>
      <c r="E16770">
        <v>25</v>
      </c>
      <c r="F16770" t="s">
        <v>19509</v>
      </c>
      <c r="G16770">
        <v>0.845789593467</v>
      </c>
    </row>
    <row r="16771" spans="1:7" x14ac:dyDescent="0.2">
      <c r="A16771" t="str">
        <f t="shared" si="1410"/>
        <v>TSFM</v>
      </c>
      <c r="B16771" t="s">
        <v>140</v>
      </c>
      <c r="C16771">
        <v>58176598</v>
      </c>
      <c r="D16771" t="s">
        <v>8</v>
      </c>
      <c r="E16771">
        <v>24</v>
      </c>
      <c r="F16771" t="s">
        <v>19510</v>
      </c>
      <c r="G16771">
        <v>0.41215492203699999</v>
      </c>
    </row>
    <row r="16772" spans="1:7" x14ac:dyDescent="0.2">
      <c r="A16772" t="str">
        <f t="shared" si="1410"/>
        <v>TSFM</v>
      </c>
      <c r="B16772" t="s">
        <v>140</v>
      </c>
      <c r="C16772">
        <v>58176617</v>
      </c>
      <c r="D16772" t="s">
        <v>8</v>
      </c>
      <c r="E16772">
        <v>21</v>
      </c>
      <c r="F16772" t="s">
        <v>19511</v>
      </c>
      <c r="G16772">
        <v>1.05064245143E-2</v>
      </c>
    </row>
    <row r="16773" spans="1:7" x14ac:dyDescent="0.2">
      <c r="A16773" t="str">
        <f t="shared" si="1410"/>
        <v>TSFM</v>
      </c>
      <c r="B16773" t="s">
        <v>140</v>
      </c>
      <c r="C16773">
        <v>58176630</v>
      </c>
      <c r="D16773" t="s">
        <v>8</v>
      </c>
      <c r="E16773">
        <v>23</v>
      </c>
      <c r="F16773" t="s">
        <v>19512</v>
      </c>
      <c r="G16773">
        <v>-4.44203330208E-2</v>
      </c>
    </row>
    <row r="16774" spans="1:7" x14ac:dyDescent="0.2">
      <c r="A16774" t="str">
        <f t="shared" si="1410"/>
        <v>TSFM</v>
      </c>
      <c r="B16774" t="s">
        <v>140</v>
      </c>
      <c r="C16774">
        <v>58176641</v>
      </c>
      <c r="D16774" t="s">
        <v>8</v>
      </c>
      <c r="E16774">
        <v>25</v>
      </c>
      <c r="F16774" t="s">
        <v>19513</v>
      </c>
      <c r="G16774">
        <v>1.4239907298300001</v>
      </c>
    </row>
    <row r="16775" spans="1:7" x14ac:dyDescent="0.2">
      <c r="A16775" t="str">
        <f t="shared" si="1410"/>
        <v>TSFM</v>
      </c>
      <c r="B16775" t="s">
        <v>140</v>
      </c>
      <c r="C16775">
        <v>58176553</v>
      </c>
      <c r="D16775" t="s">
        <v>3</v>
      </c>
      <c r="E16775">
        <v>24</v>
      </c>
      <c r="F16775" t="s">
        <v>19514</v>
      </c>
      <c r="G16775">
        <v>0.73021967670700005</v>
      </c>
    </row>
    <row r="16776" spans="1:7" x14ac:dyDescent="0.2">
      <c r="A16776" t="str">
        <f t="shared" si="1410"/>
        <v>TSFM</v>
      </c>
      <c r="B16776" t="s">
        <v>140</v>
      </c>
      <c r="C16776">
        <v>58176517</v>
      </c>
      <c r="D16776" t="s">
        <v>3</v>
      </c>
      <c r="E16776">
        <v>23</v>
      </c>
      <c r="F16776" t="s">
        <v>19515</v>
      </c>
      <c r="G16776">
        <v>0.12922282020600001</v>
      </c>
    </row>
    <row r="16777" spans="1:7" x14ac:dyDescent="0.2">
      <c r="A16777" t="str">
        <f t="shared" si="1410"/>
        <v>TSFM</v>
      </c>
      <c r="B16777" t="s">
        <v>140</v>
      </c>
      <c r="C16777">
        <v>58176525</v>
      </c>
      <c r="D16777" t="s">
        <v>3</v>
      </c>
      <c r="E16777">
        <v>26</v>
      </c>
      <c r="F16777" t="s">
        <v>19516</v>
      </c>
      <c r="G16777">
        <v>0.113096657026</v>
      </c>
    </row>
    <row r="16778" spans="1:7" x14ac:dyDescent="0.2">
      <c r="A16778" t="str">
        <f t="shared" ref="A16778:A16785" si="1411">"TSR2"</f>
        <v>TSR2</v>
      </c>
      <c r="B16778" t="s">
        <v>172</v>
      </c>
      <c r="C16778">
        <v>54466800</v>
      </c>
      <c r="D16778" t="s">
        <v>3</v>
      </c>
      <c r="E16778">
        <v>22</v>
      </c>
      <c r="F16778" t="s">
        <v>19517</v>
      </c>
      <c r="G16778">
        <v>0.15260017147300001</v>
      </c>
    </row>
    <row r="16779" spans="1:7" x14ac:dyDescent="0.2">
      <c r="A16779" t="str">
        <f t="shared" si="1411"/>
        <v>TSR2</v>
      </c>
      <c r="B16779" t="s">
        <v>172</v>
      </c>
      <c r="C16779">
        <v>54466923</v>
      </c>
      <c r="D16779" t="s">
        <v>3</v>
      </c>
      <c r="E16779">
        <v>24</v>
      </c>
      <c r="F16779" t="s">
        <v>19518</v>
      </c>
      <c r="G16779">
        <v>0.114057576605</v>
      </c>
    </row>
    <row r="16780" spans="1:7" x14ac:dyDescent="0.2">
      <c r="A16780" t="str">
        <f t="shared" si="1411"/>
        <v>TSR2</v>
      </c>
      <c r="B16780" t="s">
        <v>172</v>
      </c>
      <c r="C16780">
        <v>54466898</v>
      </c>
      <c r="D16780" t="s">
        <v>8</v>
      </c>
      <c r="E16780">
        <v>24</v>
      </c>
      <c r="F16780" t="s">
        <v>19519</v>
      </c>
      <c r="G16780">
        <v>0.104352350685</v>
      </c>
    </row>
    <row r="16781" spans="1:7" x14ac:dyDescent="0.2">
      <c r="A16781" t="str">
        <f t="shared" si="1411"/>
        <v>TSR2</v>
      </c>
      <c r="B16781" t="s">
        <v>172</v>
      </c>
      <c r="C16781">
        <v>54466972</v>
      </c>
      <c r="D16781" t="s">
        <v>8</v>
      </c>
      <c r="E16781">
        <v>24</v>
      </c>
      <c r="F16781" t="s">
        <v>19520</v>
      </c>
      <c r="G16781">
        <v>0.314452201908</v>
      </c>
    </row>
    <row r="16782" spans="1:7" x14ac:dyDescent="0.2">
      <c r="A16782" t="str">
        <f t="shared" si="1411"/>
        <v>TSR2</v>
      </c>
      <c r="B16782" t="s">
        <v>172</v>
      </c>
      <c r="C16782">
        <v>54467000</v>
      </c>
      <c r="D16782" t="s">
        <v>8</v>
      </c>
      <c r="E16782">
        <v>24</v>
      </c>
      <c r="F16782" t="s">
        <v>19521</v>
      </c>
      <c r="G16782">
        <v>0.999078749042</v>
      </c>
    </row>
    <row r="16783" spans="1:7" x14ac:dyDescent="0.2">
      <c r="A16783" t="str">
        <f t="shared" si="1411"/>
        <v>TSR2</v>
      </c>
      <c r="B16783" t="s">
        <v>172</v>
      </c>
      <c r="C16783">
        <v>54467036</v>
      </c>
      <c r="D16783" t="s">
        <v>8</v>
      </c>
      <c r="E16783">
        <v>24</v>
      </c>
      <c r="F16783" t="s">
        <v>19522</v>
      </c>
      <c r="G16783">
        <v>0.95191700548500002</v>
      </c>
    </row>
    <row r="16784" spans="1:7" x14ac:dyDescent="0.2">
      <c r="A16784" t="str">
        <f t="shared" si="1411"/>
        <v>TSR2</v>
      </c>
      <c r="B16784" t="s">
        <v>172</v>
      </c>
      <c r="C16784">
        <v>54467042</v>
      </c>
      <c r="D16784" t="s">
        <v>8</v>
      </c>
      <c r="E16784">
        <v>24</v>
      </c>
      <c r="F16784" t="s">
        <v>19523</v>
      </c>
      <c r="G16784">
        <v>1.0490042454699999</v>
      </c>
    </row>
    <row r="16785" spans="1:7" x14ac:dyDescent="0.2">
      <c r="A16785" t="str">
        <f t="shared" si="1411"/>
        <v>TSR2</v>
      </c>
      <c r="B16785" t="s">
        <v>172</v>
      </c>
      <c r="C16785">
        <v>54466824</v>
      </c>
      <c r="D16785" t="s">
        <v>3</v>
      </c>
      <c r="E16785">
        <v>24</v>
      </c>
      <c r="F16785" t="s">
        <v>19524</v>
      </c>
      <c r="G16785">
        <v>0.29805004433600002</v>
      </c>
    </row>
    <row r="16786" spans="1:7" x14ac:dyDescent="0.2">
      <c r="A16786" t="str">
        <f t="shared" ref="A16786:A16795" si="1412">"TSSC1"</f>
        <v>TSSC1</v>
      </c>
      <c r="B16786" t="s">
        <v>161</v>
      </c>
      <c r="C16786">
        <v>3381352</v>
      </c>
      <c r="D16786" t="s">
        <v>3</v>
      </c>
      <c r="E16786">
        <v>22</v>
      </c>
      <c r="F16786" t="s">
        <v>19525</v>
      </c>
      <c r="G16786">
        <v>0.93888939642299996</v>
      </c>
    </row>
    <row r="16787" spans="1:7" x14ac:dyDescent="0.2">
      <c r="A16787" t="str">
        <f t="shared" si="1412"/>
        <v>TSSC1</v>
      </c>
      <c r="B16787" t="s">
        <v>161</v>
      </c>
      <c r="C16787">
        <v>3381394</v>
      </c>
      <c r="D16787" t="s">
        <v>3</v>
      </c>
      <c r="E16787">
        <v>24</v>
      </c>
      <c r="F16787" t="s">
        <v>19526</v>
      </c>
      <c r="G16787">
        <v>0.115130920936</v>
      </c>
    </row>
    <row r="16788" spans="1:7" x14ac:dyDescent="0.2">
      <c r="A16788" t="str">
        <f t="shared" si="1412"/>
        <v>TSSC1</v>
      </c>
      <c r="B16788" t="s">
        <v>161</v>
      </c>
      <c r="C16788">
        <v>3381426</v>
      </c>
      <c r="D16788" t="s">
        <v>3</v>
      </c>
      <c r="E16788">
        <v>22</v>
      </c>
      <c r="F16788" t="s">
        <v>19527</v>
      </c>
      <c r="G16788">
        <v>0.58933790470900005</v>
      </c>
    </row>
    <row r="16789" spans="1:7" x14ac:dyDescent="0.2">
      <c r="A16789" t="str">
        <f t="shared" si="1412"/>
        <v>TSSC1</v>
      </c>
      <c r="B16789" t="s">
        <v>161</v>
      </c>
      <c r="C16789">
        <v>3381486</v>
      </c>
      <c r="D16789" t="s">
        <v>3</v>
      </c>
      <c r="E16789">
        <v>24</v>
      </c>
      <c r="F16789" t="s">
        <v>19528</v>
      </c>
      <c r="G16789">
        <v>0.223917338578</v>
      </c>
    </row>
    <row r="16790" spans="1:7" x14ac:dyDescent="0.2">
      <c r="A16790" t="str">
        <f t="shared" si="1412"/>
        <v>TSSC1</v>
      </c>
      <c r="B16790" t="s">
        <v>161</v>
      </c>
      <c r="C16790">
        <v>3381666</v>
      </c>
      <c r="D16790" t="s">
        <v>3</v>
      </c>
      <c r="E16790">
        <v>23</v>
      </c>
      <c r="F16790" t="s">
        <v>19529</v>
      </c>
      <c r="G16790">
        <v>0.13758514441</v>
      </c>
    </row>
    <row r="16791" spans="1:7" x14ac:dyDescent="0.2">
      <c r="A16791" t="str">
        <f t="shared" si="1412"/>
        <v>TSSC1</v>
      </c>
      <c r="B16791" t="s">
        <v>161</v>
      </c>
      <c r="C16791">
        <v>3381466</v>
      </c>
      <c r="D16791" t="s">
        <v>8</v>
      </c>
      <c r="E16791">
        <v>24</v>
      </c>
      <c r="F16791" t="s">
        <v>19530</v>
      </c>
      <c r="G16791">
        <v>0.11933692990100001</v>
      </c>
    </row>
    <row r="16792" spans="1:7" x14ac:dyDescent="0.2">
      <c r="A16792" t="str">
        <f t="shared" si="1412"/>
        <v>TSSC1</v>
      </c>
      <c r="B16792" t="s">
        <v>161</v>
      </c>
      <c r="C16792">
        <v>3381518</v>
      </c>
      <c r="D16792" t="s">
        <v>8</v>
      </c>
      <c r="E16792">
        <v>23</v>
      </c>
      <c r="F16792" t="s">
        <v>19531</v>
      </c>
      <c r="G16792">
        <v>0.43543559592100001</v>
      </c>
    </row>
    <row r="16793" spans="1:7" x14ac:dyDescent="0.2">
      <c r="A16793" t="str">
        <f t="shared" si="1412"/>
        <v>TSSC1</v>
      </c>
      <c r="B16793" t="s">
        <v>161</v>
      </c>
      <c r="C16793">
        <v>3381536</v>
      </c>
      <c r="D16793" t="s">
        <v>8</v>
      </c>
      <c r="E16793">
        <v>23</v>
      </c>
      <c r="F16793" t="s">
        <v>19532</v>
      </c>
      <c r="G16793">
        <v>1.35348385082</v>
      </c>
    </row>
    <row r="16794" spans="1:7" x14ac:dyDescent="0.2">
      <c r="A16794" t="str">
        <f t="shared" si="1412"/>
        <v>TSSC1</v>
      </c>
      <c r="B16794" t="s">
        <v>161</v>
      </c>
      <c r="C16794">
        <v>3381624</v>
      </c>
      <c r="D16794" t="s">
        <v>8</v>
      </c>
      <c r="E16794">
        <v>24</v>
      </c>
      <c r="F16794" t="s">
        <v>19533</v>
      </c>
      <c r="G16794">
        <v>0.70719294073200001</v>
      </c>
    </row>
    <row r="16795" spans="1:7" x14ac:dyDescent="0.2">
      <c r="A16795" t="str">
        <f t="shared" si="1412"/>
        <v>TSSC1</v>
      </c>
      <c r="B16795" t="s">
        <v>161</v>
      </c>
      <c r="C16795">
        <v>3381526</v>
      </c>
      <c r="D16795" t="s">
        <v>3</v>
      </c>
      <c r="E16795">
        <v>24</v>
      </c>
      <c r="F16795" t="s">
        <v>19534</v>
      </c>
      <c r="G16795">
        <v>0.70762675275300002</v>
      </c>
    </row>
    <row r="16796" spans="1:7" x14ac:dyDescent="0.2">
      <c r="A16796" t="str">
        <f t="shared" ref="A16796:A16805" si="1413">"TTC1"</f>
        <v>TTC1</v>
      </c>
      <c r="B16796" t="s">
        <v>64</v>
      </c>
      <c r="C16796">
        <v>159436095</v>
      </c>
      <c r="D16796" t="s">
        <v>3</v>
      </c>
      <c r="E16796">
        <v>21</v>
      </c>
      <c r="F16796" t="s">
        <v>19535</v>
      </c>
      <c r="G16796">
        <v>2.05205592907E-2</v>
      </c>
    </row>
    <row r="16797" spans="1:7" x14ac:dyDescent="0.2">
      <c r="A16797" t="str">
        <f t="shared" si="1413"/>
        <v>TTC1</v>
      </c>
      <c r="B16797" t="s">
        <v>64</v>
      </c>
      <c r="C16797">
        <v>159436209</v>
      </c>
      <c r="D16797" t="s">
        <v>3</v>
      </c>
      <c r="E16797">
        <v>23</v>
      </c>
      <c r="F16797" t="s">
        <v>19536</v>
      </c>
      <c r="G16797">
        <v>0.92247967050699997</v>
      </c>
    </row>
    <row r="16798" spans="1:7" x14ac:dyDescent="0.2">
      <c r="A16798" t="str">
        <f t="shared" si="1413"/>
        <v>TTC1</v>
      </c>
      <c r="B16798" t="s">
        <v>64</v>
      </c>
      <c r="C16798">
        <v>159436326</v>
      </c>
      <c r="D16798" t="s">
        <v>3</v>
      </c>
      <c r="E16798">
        <v>24</v>
      </c>
      <c r="F16798" t="s">
        <v>19537</v>
      </c>
      <c r="G16798">
        <v>-5.2872935613000001E-2</v>
      </c>
    </row>
    <row r="16799" spans="1:7" x14ac:dyDescent="0.2">
      <c r="A16799" t="str">
        <f t="shared" si="1413"/>
        <v>TTC1</v>
      </c>
      <c r="B16799" t="s">
        <v>64</v>
      </c>
      <c r="C16799">
        <v>159436126</v>
      </c>
      <c r="D16799" t="s">
        <v>8</v>
      </c>
      <c r="E16799">
        <v>24</v>
      </c>
      <c r="F16799" t="s">
        <v>19538</v>
      </c>
      <c r="G16799">
        <v>3.8136809070900002E-3</v>
      </c>
    </row>
    <row r="16800" spans="1:7" x14ac:dyDescent="0.2">
      <c r="A16800" t="str">
        <f t="shared" si="1413"/>
        <v>TTC1</v>
      </c>
      <c r="B16800" t="s">
        <v>64</v>
      </c>
      <c r="C16800">
        <v>159436153</v>
      </c>
      <c r="D16800" t="s">
        <v>8</v>
      </c>
      <c r="E16800">
        <v>23</v>
      </c>
      <c r="F16800" t="s">
        <v>19539</v>
      </c>
      <c r="G16800">
        <v>8.4025210019299995E-2</v>
      </c>
    </row>
    <row r="16801" spans="1:7" x14ac:dyDescent="0.2">
      <c r="A16801" t="str">
        <f t="shared" si="1413"/>
        <v>TTC1</v>
      </c>
      <c r="B16801" t="s">
        <v>64</v>
      </c>
      <c r="C16801">
        <v>159436362</v>
      </c>
      <c r="D16801" t="s">
        <v>8</v>
      </c>
      <c r="E16801">
        <v>23</v>
      </c>
      <c r="F16801" t="s">
        <v>19540</v>
      </c>
      <c r="G16801">
        <v>0.186320939258</v>
      </c>
    </row>
    <row r="16802" spans="1:7" x14ac:dyDescent="0.2">
      <c r="A16802" t="str">
        <f t="shared" si="1413"/>
        <v>TTC1</v>
      </c>
      <c r="B16802" t="s">
        <v>64</v>
      </c>
      <c r="C16802">
        <v>159436216</v>
      </c>
      <c r="D16802" t="s">
        <v>8</v>
      </c>
      <c r="E16802">
        <v>23</v>
      </c>
      <c r="F16802" t="s">
        <v>19541</v>
      </c>
      <c r="G16802">
        <v>1.2140495627200001</v>
      </c>
    </row>
    <row r="16803" spans="1:7" x14ac:dyDescent="0.2">
      <c r="A16803" t="str">
        <f t="shared" si="1413"/>
        <v>TTC1</v>
      </c>
      <c r="B16803" t="s">
        <v>64</v>
      </c>
      <c r="C16803">
        <v>159436197</v>
      </c>
      <c r="D16803" t="s">
        <v>8</v>
      </c>
      <c r="E16803">
        <v>24</v>
      </c>
      <c r="F16803" t="s">
        <v>19542</v>
      </c>
      <c r="G16803">
        <v>0.86347076677699997</v>
      </c>
    </row>
    <row r="16804" spans="1:7" x14ac:dyDescent="0.2">
      <c r="A16804" t="str">
        <f t="shared" si="1413"/>
        <v>TTC1</v>
      </c>
      <c r="B16804" t="s">
        <v>64</v>
      </c>
      <c r="C16804">
        <v>159436390</v>
      </c>
      <c r="D16804" t="s">
        <v>8</v>
      </c>
      <c r="E16804">
        <v>24</v>
      </c>
      <c r="F16804" t="s">
        <v>19543</v>
      </c>
      <c r="G16804">
        <v>2.62270147632E-2</v>
      </c>
    </row>
    <row r="16805" spans="1:7" x14ac:dyDescent="0.2">
      <c r="A16805" t="str">
        <f t="shared" si="1413"/>
        <v>TTC1</v>
      </c>
      <c r="B16805" t="s">
        <v>64</v>
      </c>
      <c r="C16805">
        <v>159436082</v>
      </c>
      <c r="D16805" t="s">
        <v>3</v>
      </c>
      <c r="E16805">
        <v>24</v>
      </c>
      <c r="F16805" t="s">
        <v>19544</v>
      </c>
      <c r="G16805">
        <v>1.94128045784E-2</v>
      </c>
    </row>
    <row r="16806" spans="1:7" x14ac:dyDescent="0.2">
      <c r="A16806" t="str">
        <f t="shared" ref="A16806:A16815" si="1414">"TTC27"</f>
        <v>TTC27</v>
      </c>
      <c r="B16806" t="s">
        <v>161</v>
      </c>
      <c r="C16806">
        <v>32853354</v>
      </c>
      <c r="D16806" t="s">
        <v>8</v>
      </c>
      <c r="E16806">
        <v>23</v>
      </c>
      <c r="F16806" t="s">
        <v>19545</v>
      </c>
      <c r="G16806">
        <v>1.6472735199099999E-2</v>
      </c>
    </row>
    <row r="16807" spans="1:7" x14ac:dyDescent="0.2">
      <c r="A16807" t="str">
        <f t="shared" si="1414"/>
        <v>TTC27</v>
      </c>
      <c r="B16807" t="s">
        <v>161</v>
      </c>
      <c r="C16807">
        <v>32853226</v>
      </c>
      <c r="D16807" t="s">
        <v>8</v>
      </c>
      <c r="E16807">
        <v>24</v>
      </c>
      <c r="F16807" t="s">
        <v>19546</v>
      </c>
      <c r="G16807">
        <v>1.08409912683</v>
      </c>
    </row>
    <row r="16808" spans="1:7" x14ac:dyDescent="0.2">
      <c r="A16808" t="str">
        <f t="shared" si="1414"/>
        <v>TTC27</v>
      </c>
      <c r="B16808" t="s">
        <v>161</v>
      </c>
      <c r="C16808">
        <v>32853276</v>
      </c>
      <c r="D16808" t="s">
        <v>8</v>
      </c>
      <c r="E16808">
        <v>24</v>
      </c>
      <c r="F16808" t="s">
        <v>19547</v>
      </c>
      <c r="G16808">
        <v>-1.97956635215E-3</v>
      </c>
    </row>
    <row r="16809" spans="1:7" x14ac:dyDescent="0.2">
      <c r="A16809" t="str">
        <f t="shared" si="1414"/>
        <v>TTC27</v>
      </c>
      <c r="B16809" t="s">
        <v>161</v>
      </c>
      <c r="C16809">
        <v>32853347</v>
      </c>
      <c r="D16809" t="s">
        <v>8</v>
      </c>
      <c r="E16809">
        <v>24</v>
      </c>
      <c r="F16809" t="s">
        <v>19548</v>
      </c>
      <c r="G16809">
        <v>-1.15449011464E-2</v>
      </c>
    </row>
    <row r="16810" spans="1:7" x14ac:dyDescent="0.2">
      <c r="A16810" t="str">
        <f t="shared" si="1414"/>
        <v>TTC27</v>
      </c>
      <c r="B16810" t="s">
        <v>161</v>
      </c>
      <c r="C16810">
        <v>32853227</v>
      </c>
      <c r="D16810" t="s">
        <v>3</v>
      </c>
      <c r="E16810">
        <v>22</v>
      </c>
      <c r="F16810" t="s">
        <v>19549</v>
      </c>
      <c r="G16810">
        <v>0.958806956175</v>
      </c>
    </row>
    <row r="16811" spans="1:7" x14ac:dyDescent="0.2">
      <c r="A16811" t="str">
        <f t="shared" si="1414"/>
        <v>TTC27</v>
      </c>
      <c r="B16811" t="s">
        <v>161</v>
      </c>
      <c r="C16811">
        <v>32853200</v>
      </c>
      <c r="D16811" t="s">
        <v>8</v>
      </c>
      <c r="E16811">
        <v>24</v>
      </c>
      <c r="F16811" t="s">
        <v>19550</v>
      </c>
      <c r="G16811">
        <v>0.95709391699500002</v>
      </c>
    </row>
    <row r="16812" spans="1:7" x14ac:dyDescent="0.2">
      <c r="A16812" t="str">
        <f t="shared" si="1414"/>
        <v>TTC27</v>
      </c>
      <c r="B16812" t="s">
        <v>161</v>
      </c>
      <c r="C16812">
        <v>32853168</v>
      </c>
      <c r="D16812" t="s">
        <v>3</v>
      </c>
      <c r="E16812">
        <v>23</v>
      </c>
      <c r="F16812" t="s">
        <v>19551</v>
      </c>
      <c r="G16812">
        <v>0.93032753308399996</v>
      </c>
    </row>
    <row r="16813" spans="1:7" x14ac:dyDescent="0.2">
      <c r="A16813" t="str">
        <f t="shared" si="1414"/>
        <v>TTC27</v>
      </c>
      <c r="B16813" t="s">
        <v>161</v>
      </c>
      <c r="C16813">
        <v>32853308</v>
      </c>
      <c r="D16813" t="s">
        <v>3</v>
      </c>
      <c r="E16813">
        <v>23</v>
      </c>
      <c r="F16813" t="s">
        <v>19552</v>
      </c>
      <c r="G16813">
        <v>0.78005071299100004</v>
      </c>
    </row>
    <row r="16814" spans="1:7" x14ac:dyDescent="0.2">
      <c r="A16814" t="str">
        <f t="shared" si="1414"/>
        <v>TTC27</v>
      </c>
      <c r="B16814" t="s">
        <v>161</v>
      </c>
      <c r="C16814">
        <v>32853129</v>
      </c>
      <c r="D16814" t="s">
        <v>8</v>
      </c>
      <c r="E16814">
        <v>23</v>
      </c>
      <c r="F16814" t="s">
        <v>19553</v>
      </c>
      <c r="G16814">
        <v>0.57998296174099995</v>
      </c>
    </row>
    <row r="16815" spans="1:7" x14ac:dyDescent="0.2">
      <c r="A16815" t="str">
        <f t="shared" si="1414"/>
        <v>TTC27</v>
      </c>
      <c r="B16815" t="s">
        <v>161</v>
      </c>
      <c r="C16815">
        <v>32853164</v>
      </c>
      <c r="D16815" t="s">
        <v>8</v>
      </c>
      <c r="E16815">
        <v>24</v>
      </c>
      <c r="F16815" t="s">
        <v>19554</v>
      </c>
      <c r="G16815">
        <v>0.52038925824299997</v>
      </c>
    </row>
    <row r="16816" spans="1:7" x14ac:dyDescent="0.2">
      <c r="A16816" t="str">
        <f t="shared" ref="A16816:A16825" si="1415">"TTC4"</f>
        <v>TTC4</v>
      </c>
      <c r="B16816" t="s">
        <v>35</v>
      </c>
      <c r="C16816">
        <v>55181746</v>
      </c>
      <c r="D16816" t="s">
        <v>8</v>
      </c>
      <c r="E16816">
        <v>23</v>
      </c>
      <c r="F16816" t="s">
        <v>19555</v>
      </c>
      <c r="G16816">
        <v>0.12421757235899999</v>
      </c>
    </row>
    <row r="16817" spans="1:7" x14ac:dyDescent="0.2">
      <c r="A16817" t="str">
        <f t="shared" si="1415"/>
        <v>TTC4</v>
      </c>
      <c r="B16817" t="s">
        <v>35</v>
      </c>
      <c r="C16817">
        <v>55181707</v>
      </c>
      <c r="D16817" t="s">
        <v>8</v>
      </c>
      <c r="E16817">
        <v>24</v>
      </c>
      <c r="F16817" t="s">
        <v>19556</v>
      </c>
      <c r="G16817">
        <v>9.8520939869900001E-2</v>
      </c>
    </row>
    <row r="16818" spans="1:7" x14ac:dyDescent="0.2">
      <c r="A16818" t="str">
        <f t="shared" si="1415"/>
        <v>TTC4</v>
      </c>
      <c r="B16818" t="s">
        <v>35</v>
      </c>
      <c r="C16818">
        <v>55181726</v>
      </c>
      <c r="D16818" t="s">
        <v>8</v>
      </c>
      <c r="E16818">
        <v>23</v>
      </c>
      <c r="F16818" t="s">
        <v>19557</v>
      </c>
      <c r="G16818">
        <v>0.100214910024</v>
      </c>
    </row>
    <row r="16819" spans="1:7" x14ac:dyDescent="0.2">
      <c r="A16819" t="str">
        <f t="shared" si="1415"/>
        <v>TTC4</v>
      </c>
      <c r="B16819" t="s">
        <v>35</v>
      </c>
      <c r="C16819">
        <v>55181545</v>
      </c>
      <c r="D16819" t="s">
        <v>8</v>
      </c>
      <c r="E16819">
        <v>23</v>
      </c>
      <c r="F16819" t="s">
        <v>19558</v>
      </c>
      <c r="G16819">
        <v>8.8527899732399995E-2</v>
      </c>
    </row>
    <row r="16820" spans="1:7" x14ac:dyDescent="0.2">
      <c r="A16820" t="str">
        <f t="shared" si="1415"/>
        <v>TTC4</v>
      </c>
      <c r="B16820" t="s">
        <v>35</v>
      </c>
      <c r="C16820">
        <v>55181528</v>
      </c>
      <c r="D16820" t="s">
        <v>8</v>
      </c>
      <c r="E16820">
        <v>22</v>
      </c>
      <c r="F16820" t="s">
        <v>19559</v>
      </c>
      <c r="G16820">
        <v>0.74533919545299998</v>
      </c>
    </row>
    <row r="16821" spans="1:7" x14ac:dyDescent="0.2">
      <c r="A16821" t="str">
        <f t="shared" si="1415"/>
        <v>TTC4</v>
      </c>
      <c r="B16821" t="s">
        <v>35</v>
      </c>
      <c r="C16821">
        <v>55181476</v>
      </c>
      <c r="D16821" t="s">
        <v>8</v>
      </c>
      <c r="E16821">
        <v>23</v>
      </c>
      <c r="F16821" t="s">
        <v>19560</v>
      </c>
      <c r="G16821">
        <v>1.6309968908900001</v>
      </c>
    </row>
    <row r="16822" spans="1:7" x14ac:dyDescent="0.2">
      <c r="A16822" t="str">
        <f t="shared" si="1415"/>
        <v>TTC4</v>
      </c>
      <c r="B16822" t="s">
        <v>35</v>
      </c>
      <c r="C16822">
        <v>55181750</v>
      </c>
      <c r="D16822" t="s">
        <v>3</v>
      </c>
      <c r="E16822">
        <v>24</v>
      </c>
      <c r="F16822" t="s">
        <v>19561</v>
      </c>
      <c r="G16822">
        <v>0.19364017405100001</v>
      </c>
    </row>
    <row r="16823" spans="1:7" x14ac:dyDescent="0.2">
      <c r="A16823" t="str">
        <f t="shared" si="1415"/>
        <v>TTC4</v>
      </c>
      <c r="B16823" t="s">
        <v>35</v>
      </c>
      <c r="C16823">
        <v>55181711</v>
      </c>
      <c r="D16823" t="s">
        <v>3</v>
      </c>
      <c r="E16823">
        <v>24</v>
      </c>
      <c r="F16823" t="s">
        <v>19562</v>
      </c>
      <c r="G16823">
        <v>0.11783574564099999</v>
      </c>
    </row>
    <row r="16824" spans="1:7" x14ac:dyDescent="0.2">
      <c r="A16824" t="str">
        <f t="shared" si="1415"/>
        <v>TTC4</v>
      </c>
      <c r="B16824" t="s">
        <v>35</v>
      </c>
      <c r="C16824">
        <v>55181466</v>
      </c>
      <c r="D16824" t="s">
        <v>3</v>
      </c>
      <c r="E16824">
        <v>24</v>
      </c>
      <c r="F16824" t="s">
        <v>19563</v>
      </c>
      <c r="G16824">
        <v>9.6277428577200008E-3</v>
      </c>
    </row>
    <row r="16825" spans="1:7" x14ac:dyDescent="0.2">
      <c r="A16825" t="str">
        <f t="shared" si="1415"/>
        <v>TTC4</v>
      </c>
      <c r="B16825" t="s">
        <v>35</v>
      </c>
      <c r="C16825">
        <v>55181559</v>
      </c>
      <c r="D16825" t="s">
        <v>8</v>
      </c>
      <c r="E16825">
        <v>23</v>
      </c>
      <c r="F16825" t="s">
        <v>19564</v>
      </c>
      <c r="G16825">
        <v>0.623663913658</v>
      </c>
    </row>
    <row r="16826" spans="1:7" x14ac:dyDescent="0.2">
      <c r="A16826" t="str">
        <f t="shared" ref="A16826:A16844" si="1416">"TTI1"</f>
        <v>TTI1</v>
      </c>
      <c r="B16826" t="s">
        <v>352</v>
      </c>
      <c r="C16826">
        <v>36642190</v>
      </c>
      <c r="D16826" t="s">
        <v>3</v>
      </c>
      <c r="E16826">
        <v>25</v>
      </c>
      <c r="F16826" t="s">
        <v>19565</v>
      </c>
      <c r="G16826">
        <v>3.7887768360399997E-2</v>
      </c>
    </row>
    <row r="16827" spans="1:7" x14ac:dyDescent="0.2">
      <c r="A16827" t="str">
        <f t="shared" si="1416"/>
        <v>TTI1</v>
      </c>
      <c r="B16827" t="s">
        <v>352</v>
      </c>
      <c r="C16827">
        <v>36642027</v>
      </c>
      <c r="D16827" t="s">
        <v>3</v>
      </c>
      <c r="E16827">
        <v>24</v>
      </c>
      <c r="F16827" t="s">
        <v>19566</v>
      </c>
      <c r="G16827">
        <v>-1.00229975975E-4</v>
      </c>
    </row>
    <row r="16828" spans="1:7" x14ac:dyDescent="0.2">
      <c r="A16828" t="str">
        <f t="shared" si="1416"/>
        <v>TTI1</v>
      </c>
      <c r="B16828" t="s">
        <v>352</v>
      </c>
      <c r="C16828">
        <v>36642079</v>
      </c>
      <c r="D16828" t="s">
        <v>3</v>
      </c>
      <c r="E16828">
        <v>25</v>
      </c>
      <c r="F16828" t="s">
        <v>19567</v>
      </c>
      <c r="G16828">
        <v>9.2609024198699996E-3</v>
      </c>
    </row>
    <row r="16829" spans="1:7" x14ac:dyDescent="0.2">
      <c r="A16829" t="str">
        <f t="shared" si="1416"/>
        <v>TTI1</v>
      </c>
      <c r="B16829" t="s">
        <v>352</v>
      </c>
      <c r="C16829">
        <v>36642214</v>
      </c>
      <c r="D16829" t="s">
        <v>3</v>
      </c>
      <c r="E16829">
        <v>24</v>
      </c>
      <c r="F16829" t="s">
        <v>19568</v>
      </c>
      <c r="G16829">
        <v>7.4117047943899998E-3</v>
      </c>
    </row>
    <row r="16830" spans="1:7" x14ac:dyDescent="0.2">
      <c r="A16830" t="str">
        <f t="shared" si="1416"/>
        <v>TTI1</v>
      </c>
      <c r="B16830" t="s">
        <v>352</v>
      </c>
      <c r="C16830">
        <v>36661787</v>
      </c>
      <c r="D16830" t="s">
        <v>3</v>
      </c>
      <c r="E16830">
        <v>24</v>
      </c>
      <c r="F16830" t="s">
        <v>19569</v>
      </c>
      <c r="G16830">
        <v>0.64479316156900002</v>
      </c>
    </row>
    <row r="16831" spans="1:7" x14ac:dyDescent="0.2">
      <c r="A16831" t="str">
        <f t="shared" si="1416"/>
        <v>TTI1</v>
      </c>
      <c r="B16831" t="s">
        <v>352</v>
      </c>
      <c r="C16831">
        <v>36661672</v>
      </c>
      <c r="D16831" t="s">
        <v>3</v>
      </c>
      <c r="E16831">
        <v>24</v>
      </c>
      <c r="F16831" t="s">
        <v>19570</v>
      </c>
      <c r="G16831">
        <v>1.17671569006E-2</v>
      </c>
    </row>
    <row r="16832" spans="1:7" x14ac:dyDescent="0.2">
      <c r="A16832" t="str">
        <f t="shared" si="1416"/>
        <v>TTI1</v>
      </c>
      <c r="B16832" t="s">
        <v>352</v>
      </c>
      <c r="C16832">
        <v>36642172</v>
      </c>
      <c r="D16832" t="s">
        <v>8</v>
      </c>
      <c r="E16832">
        <v>26</v>
      </c>
      <c r="F16832" t="s">
        <v>19571</v>
      </c>
      <c r="G16832">
        <v>7.2287261259900001E-3</v>
      </c>
    </row>
    <row r="16833" spans="1:7" x14ac:dyDescent="0.2">
      <c r="A16833" t="str">
        <f t="shared" si="1416"/>
        <v>TTI1</v>
      </c>
      <c r="B16833" t="s">
        <v>352</v>
      </c>
      <c r="C16833">
        <v>36642146</v>
      </c>
      <c r="D16833" t="s">
        <v>8</v>
      </c>
      <c r="E16833">
        <v>26</v>
      </c>
      <c r="F16833" t="s">
        <v>19572</v>
      </c>
      <c r="G16833">
        <v>2.7300231063900001E-2</v>
      </c>
    </row>
    <row r="16834" spans="1:7" x14ac:dyDescent="0.2">
      <c r="A16834" t="str">
        <f t="shared" si="1416"/>
        <v>TTI1</v>
      </c>
      <c r="B16834" t="s">
        <v>352</v>
      </c>
      <c r="C16834">
        <v>36642232</v>
      </c>
      <c r="D16834" t="s">
        <v>3</v>
      </c>
      <c r="E16834">
        <v>24</v>
      </c>
      <c r="F16834" t="s">
        <v>19573</v>
      </c>
      <c r="G16834">
        <v>5.57832256812E-3</v>
      </c>
    </row>
    <row r="16835" spans="1:7" x14ac:dyDescent="0.2">
      <c r="A16835" t="str">
        <f t="shared" si="1416"/>
        <v>TTI1</v>
      </c>
      <c r="B16835" t="s">
        <v>352</v>
      </c>
      <c r="C16835">
        <v>36642244</v>
      </c>
      <c r="D16835" t="s">
        <v>8</v>
      </c>
      <c r="E16835">
        <v>24</v>
      </c>
      <c r="F16835" t="s">
        <v>19574</v>
      </c>
      <c r="G16835">
        <v>-4.9397753153999999E-3</v>
      </c>
    </row>
    <row r="16836" spans="1:7" x14ac:dyDescent="0.2">
      <c r="A16836" t="str">
        <f t="shared" si="1416"/>
        <v>TTI1</v>
      </c>
      <c r="B16836" t="s">
        <v>352</v>
      </c>
      <c r="C16836">
        <v>36661651</v>
      </c>
      <c r="D16836" t="s">
        <v>8</v>
      </c>
      <c r="E16836">
        <v>23</v>
      </c>
      <c r="F16836" t="s">
        <v>19575</v>
      </c>
      <c r="G16836">
        <v>0.33864190433199998</v>
      </c>
    </row>
    <row r="16837" spans="1:7" x14ac:dyDescent="0.2">
      <c r="A16837" t="str">
        <f t="shared" si="1416"/>
        <v>TTI1</v>
      </c>
      <c r="B16837" t="s">
        <v>352</v>
      </c>
      <c r="C16837">
        <v>36661894</v>
      </c>
      <c r="D16837" t="s">
        <v>8</v>
      </c>
      <c r="E16837">
        <v>24</v>
      </c>
      <c r="F16837" t="s">
        <v>19576</v>
      </c>
      <c r="G16837">
        <v>3.8768833883899997E-2</v>
      </c>
    </row>
    <row r="16838" spans="1:7" x14ac:dyDescent="0.2">
      <c r="A16838" t="str">
        <f t="shared" si="1416"/>
        <v>TTI1</v>
      </c>
      <c r="B16838" t="s">
        <v>352</v>
      </c>
      <c r="C16838">
        <v>36642199</v>
      </c>
      <c r="D16838" t="s">
        <v>8</v>
      </c>
      <c r="E16838">
        <v>25</v>
      </c>
      <c r="F16838" t="s">
        <v>19577</v>
      </c>
      <c r="G16838">
        <v>3.4755358918299999E-2</v>
      </c>
    </row>
    <row r="16839" spans="1:7" x14ac:dyDescent="0.2">
      <c r="A16839" t="str">
        <f t="shared" si="1416"/>
        <v>TTI1</v>
      </c>
      <c r="B16839" t="s">
        <v>352</v>
      </c>
      <c r="C16839">
        <v>36661696</v>
      </c>
      <c r="D16839" t="s">
        <v>3</v>
      </c>
      <c r="E16839">
        <v>24</v>
      </c>
      <c r="F16839" t="s">
        <v>19578</v>
      </c>
      <c r="G16839">
        <v>1.8143020738999999E-2</v>
      </c>
    </row>
    <row r="16840" spans="1:7" x14ac:dyDescent="0.2">
      <c r="A16840" t="str">
        <f t="shared" si="1416"/>
        <v>TTI1</v>
      </c>
      <c r="B16840" t="s">
        <v>352</v>
      </c>
      <c r="C16840">
        <v>36661799</v>
      </c>
      <c r="D16840" t="s">
        <v>3</v>
      </c>
      <c r="E16840">
        <v>24</v>
      </c>
      <c r="F16840" t="s">
        <v>19579</v>
      </c>
      <c r="G16840">
        <v>0.85117215744100005</v>
      </c>
    </row>
    <row r="16841" spans="1:7" x14ac:dyDescent="0.2">
      <c r="A16841" t="str">
        <f t="shared" si="1416"/>
        <v>TTI1</v>
      </c>
      <c r="B16841" t="s">
        <v>352</v>
      </c>
      <c r="C16841">
        <v>36661804</v>
      </c>
      <c r="D16841" t="s">
        <v>3</v>
      </c>
      <c r="E16841">
        <v>23</v>
      </c>
      <c r="F16841" t="s">
        <v>19580</v>
      </c>
      <c r="G16841">
        <v>1.50403468099</v>
      </c>
    </row>
    <row r="16842" spans="1:7" x14ac:dyDescent="0.2">
      <c r="A16842" t="str">
        <f t="shared" si="1416"/>
        <v>TTI1</v>
      </c>
      <c r="B16842" t="s">
        <v>352</v>
      </c>
      <c r="C16842">
        <v>36661839</v>
      </c>
      <c r="D16842" t="s">
        <v>3</v>
      </c>
      <c r="E16842">
        <v>24</v>
      </c>
      <c r="F16842" t="s">
        <v>19581</v>
      </c>
      <c r="G16842">
        <v>1.10662227155E-2</v>
      </c>
    </row>
    <row r="16843" spans="1:7" x14ac:dyDescent="0.2">
      <c r="A16843" t="str">
        <f t="shared" si="1416"/>
        <v>TTI1</v>
      </c>
      <c r="B16843" t="s">
        <v>352</v>
      </c>
      <c r="C16843">
        <v>36661876</v>
      </c>
      <c r="D16843" t="s">
        <v>3</v>
      </c>
      <c r="E16843">
        <v>22</v>
      </c>
      <c r="F16843" t="s">
        <v>19582</v>
      </c>
      <c r="G16843">
        <v>1.92538701801E-2</v>
      </c>
    </row>
    <row r="16844" spans="1:7" x14ac:dyDescent="0.2">
      <c r="A16844" t="str">
        <f t="shared" si="1416"/>
        <v>TTI1</v>
      </c>
      <c r="B16844" t="s">
        <v>352</v>
      </c>
      <c r="C16844">
        <v>36642056</v>
      </c>
      <c r="D16844" t="s">
        <v>8</v>
      </c>
      <c r="E16844">
        <v>24</v>
      </c>
      <c r="F16844" t="s">
        <v>19583</v>
      </c>
      <c r="G16844">
        <v>5.1715567134899998E-2</v>
      </c>
    </row>
    <row r="16845" spans="1:7" x14ac:dyDescent="0.2">
      <c r="A16845" t="str">
        <f t="shared" ref="A16845:A16864" si="1417">"TTI2"</f>
        <v>TTI2</v>
      </c>
      <c r="B16845" t="s">
        <v>1491</v>
      </c>
      <c r="C16845">
        <v>33371132</v>
      </c>
      <c r="D16845" t="s">
        <v>8</v>
      </c>
      <c r="E16845">
        <v>26</v>
      </c>
      <c r="F16845" t="s">
        <v>19584</v>
      </c>
      <c r="G16845">
        <v>-4.7293568073800002E-2</v>
      </c>
    </row>
    <row r="16846" spans="1:7" x14ac:dyDescent="0.2">
      <c r="A16846" t="str">
        <f t="shared" si="1417"/>
        <v>TTI2</v>
      </c>
      <c r="B16846" t="s">
        <v>1491</v>
      </c>
      <c r="C16846">
        <v>33371154</v>
      </c>
      <c r="D16846" t="s">
        <v>8</v>
      </c>
      <c r="E16846">
        <v>24</v>
      </c>
      <c r="F16846" t="s">
        <v>19585</v>
      </c>
      <c r="G16846">
        <v>-8.8327717292300004E-2</v>
      </c>
    </row>
    <row r="16847" spans="1:7" x14ac:dyDescent="0.2">
      <c r="A16847" t="str">
        <f t="shared" si="1417"/>
        <v>TTI2</v>
      </c>
      <c r="B16847" t="s">
        <v>1491</v>
      </c>
      <c r="C16847">
        <v>33370928</v>
      </c>
      <c r="D16847" t="s">
        <v>8</v>
      </c>
      <c r="E16847">
        <v>22</v>
      </c>
      <c r="F16847" t="s">
        <v>19586</v>
      </c>
      <c r="G16847">
        <v>-0.15486379036199999</v>
      </c>
    </row>
    <row r="16848" spans="1:7" x14ac:dyDescent="0.2">
      <c r="A16848" t="str">
        <f t="shared" si="1417"/>
        <v>TTI2</v>
      </c>
      <c r="B16848" t="s">
        <v>1491</v>
      </c>
      <c r="C16848">
        <v>33370576</v>
      </c>
      <c r="D16848" t="s">
        <v>3</v>
      </c>
      <c r="E16848">
        <v>24</v>
      </c>
      <c r="F16848" t="s">
        <v>19587</v>
      </c>
      <c r="G16848">
        <v>0.17953049545899999</v>
      </c>
    </row>
    <row r="16849" spans="1:7" x14ac:dyDescent="0.2">
      <c r="A16849" t="str">
        <f t="shared" si="1417"/>
        <v>TTI2</v>
      </c>
      <c r="B16849" t="s">
        <v>1491</v>
      </c>
      <c r="C16849">
        <v>33370591</v>
      </c>
      <c r="D16849" t="s">
        <v>3</v>
      </c>
      <c r="E16849">
        <v>24</v>
      </c>
      <c r="F16849" t="s">
        <v>19588</v>
      </c>
      <c r="G16849">
        <v>0.51308434142199999</v>
      </c>
    </row>
    <row r="16850" spans="1:7" x14ac:dyDescent="0.2">
      <c r="A16850" t="str">
        <f t="shared" si="1417"/>
        <v>TTI2</v>
      </c>
      <c r="B16850" t="s">
        <v>1491</v>
      </c>
      <c r="C16850">
        <v>33370635</v>
      </c>
      <c r="D16850" t="s">
        <v>3</v>
      </c>
      <c r="E16850">
        <v>24</v>
      </c>
      <c r="F16850" t="s">
        <v>19589</v>
      </c>
      <c r="G16850">
        <v>0.65200775016699997</v>
      </c>
    </row>
    <row r="16851" spans="1:7" x14ac:dyDescent="0.2">
      <c r="A16851" t="str">
        <f t="shared" si="1417"/>
        <v>TTI2</v>
      </c>
      <c r="B16851" t="s">
        <v>1491</v>
      </c>
      <c r="C16851">
        <v>33370874</v>
      </c>
      <c r="D16851" t="s">
        <v>8</v>
      </c>
      <c r="E16851">
        <v>24</v>
      </c>
      <c r="F16851" t="s">
        <v>19590</v>
      </c>
      <c r="G16851">
        <v>-2.31222005337E-2</v>
      </c>
    </row>
    <row r="16852" spans="1:7" x14ac:dyDescent="0.2">
      <c r="A16852" t="str">
        <f t="shared" si="1417"/>
        <v>TTI2</v>
      </c>
      <c r="B16852" t="s">
        <v>1491</v>
      </c>
      <c r="C16852">
        <v>33370935</v>
      </c>
      <c r="D16852" t="s">
        <v>3</v>
      </c>
      <c r="E16852">
        <v>23</v>
      </c>
      <c r="F16852" t="s">
        <v>19591</v>
      </c>
      <c r="G16852">
        <v>-6.9215140267799999E-2</v>
      </c>
    </row>
    <row r="16853" spans="1:7" x14ac:dyDescent="0.2">
      <c r="A16853" t="str">
        <f t="shared" si="1417"/>
        <v>TTI2</v>
      </c>
      <c r="B16853" t="s">
        <v>1491</v>
      </c>
      <c r="C16853">
        <v>33370970</v>
      </c>
      <c r="D16853" t="s">
        <v>3</v>
      </c>
      <c r="E16853">
        <v>25</v>
      </c>
      <c r="F16853" t="s">
        <v>19592</v>
      </c>
      <c r="G16853">
        <v>5.8663046316099997E-2</v>
      </c>
    </row>
    <row r="16854" spans="1:7" x14ac:dyDescent="0.2">
      <c r="A16854" t="str">
        <f t="shared" si="1417"/>
        <v>TTI2</v>
      </c>
      <c r="B16854" t="s">
        <v>1491</v>
      </c>
      <c r="C16854">
        <v>33370954</v>
      </c>
      <c r="D16854" t="s">
        <v>8</v>
      </c>
      <c r="E16854">
        <v>24</v>
      </c>
      <c r="F16854" t="s">
        <v>19593</v>
      </c>
      <c r="G16854">
        <v>-4.05573051394E-2</v>
      </c>
    </row>
    <row r="16855" spans="1:7" x14ac:dyDescent="0.2">
      <c r="A16855" t="str">
        <f t="shared" si="1417"/>
        <v>TTI2</v>
      </c>
      <c r="B16855" t="s">
        <v>1491</v>
      </c>
      <c r="C16855">
        <v>33370965</v>
      </c>
      <c r="D16855" t="s">
        <v>8</v>
      </c>
      <c r="E16855">
        <v>23</v>
      </c>
      <c r="F16855" t="s">
        <v>19594</v>
      </c>
      <c r="G16855">
        <v>2.0442686270599999E-2</v>
      </c>
    </row>
    <row r="16856" spans="1:7" x14ac:dyDescent="0.2">
      <c r="A16856" t="str">
        <f t="shared" si="1417"/>
        <v>TTI2</v>
      </c>
      <c r="B16856" t="s">
        <v>1491</v>
      </c>
      <c r="C16856">
        <v>33370585</v>
      </c>
      <c r="D16856" t="s">
        <v>3</v>
      </c>
      <c r="E16856">
        <v>24</v>
      </c>
      <c r="F16856" t="s">
        <v>19595</v>
      </c>
      <c r="G16856">
        <v>5.5375717247699997E-2</v>
      </c>
    </row>
    <row r="16857" spans="1:7" x14ac:dyDescent="0.2">
      <c r="A16857" t="str">
        <f t="shared" si="1417"/>
        <v>TTI2</v>
      </c>
      <c r="B16857" t="s">
        <v>1491</v>
      </c>
      <c r="C16857">
        <v>33370640</v>
      </c>
      <c r="D16857" t="s">
        <v>3</v>
      </c>
      <c r="E16857">
        <v>26</v>
      </c>
      <c r="F16857" t="s">
        <v>19596</v>
      </c>
      <c r="G16857">
        <v>1.25725658461E-2</v>
      </c>
    </row>
    <row r="16858" spans="1:7" x14ac:dyDescent="0.2">
      <c r="A16858" t="str">
        <f t="shared" si="1417"/>
        <v>TTI2</v>
      </c>
      <c r="B16858" t="s">
        <v>1491</v>
      </c>
      <c r="C16858">
        <v>33371086</v>
      </c>
      <c r="D16858" t="s">
        <v>3</v>
      </c>
      <c r="E16858">
        <v>25</v>
      </c>
      <c r="F16858" t="s">
        <v>19597</v>
      </c>
      <c r="G16858">
        <v>3.6075570986100002E-2</v>
      </c>
    </row>
    <row r="16859" spans="1:7" x14ac:dyDescent="0.2">
      <c r="A16859" t="str">
        <f t="shared" si="1417"/>
        <v>TTI2</v>
      </c>
      <c r="B16859" t="s">
        <v>1491</v>
      </c>
      <c r="C16859">
        <v>33370459</v>
      </c>
      <c r="D16859" t="s">
        <v>8</v>
      </c>
      <c r="E16859">
        <v>27</v>
      </c>
      <c r="F16859" t="s">
        <v>19598</v>
      </c>
      <c r="G16859">
        <v>0.12441311508</v>
      </c>
    </row>
    <row r="16860" spans="1:7" x14ac:dyDescent="0.2">
      <c r="A16860" t="str">
        <f t="shared" si="1417"/>
        <v>TTI2</v>
      </c>
      <c r="B16860" t="s">
        <v>1491</v>
      </c>
      <c r="C16860">
        <v>33371094</v>
      </c>
      <c r="D16860" t="s">
        <v>3</v>
      </c>
      <c r="E16860">
        <v>25</v>
      </c>
      <c r="F16860" t="s">
        <v>19599</v>
      </c>
      <c r="G16860">
        <v>-2.8964141343800001E-2</v>
      </c>
    </row>
    <row r="16861" spans="1:7" x14ac:dyDescent="0.2">
      <c r="A16861" t="str">
        <f t="shared" si="1417"/>
        <v>TTI2</v>
      </c>
      <c r="B16861" t="s">
        <v>1491</v>
      </c>
      <c r="C16861">
        <v>33370638</v>
      </c>
      <c r="D16861" t="s">
        <v>8</v>
      </c>
      <c r="E16861">
        <v>22</v>
      </c>
      <c r="F16861" t="s">
        <v>19600</v>
      </c>
      <c r="G16861">
        <v>1.3789367262700001</v>
      </c>
    </row>
    <row r="16862" spans="1:7" x14ac:dyDescent="0.2">
      <c r="A16862" t="str">
        <f t="shared" si="1417"/>
        <v>TTI2</v>
      </c>
      <c r="B16862" t="s">
        <v>1491</v>
      </c>
      <c r="C16862">
        <v>33370632</v>
      </c>
      <c r="D16862" t="s">
        <v>8</v>
      </c>
      <c r="E16862">
        <v>26</v>
      </c>
      <c r="F16862" t="s">
        <v>19601</v>
      </c>
      <c r="G16862">
        <v>0.69515341563400002</v>
      </c>
    </row>
    <row r="16863" spans="1:7" x14ac:dyDescent="0.2">
      <c r="A16863" t="str">
        <f t="shared" si="1417"/>
        <v>TTI2</v>
      </c>
      <c r="B16863" t="s">
        <v>1491</v>
      </c>
      <c r="C16863">
        <v>33370595</v>
      </c>
      <c r="D16863" t="s">
        <v>8</v>
      </c>
      <c r="E16863">
        <v>24</v>
      </c>
      <c r="F16863" t="s">
        <v>19602</v>
      </c>
      <c r="G16863">
        <v>0.92590985809399995</v>
      </c>
    </row>
    <row r="16864" spans="1:7" x14ac:dyDescent="0.2">
      <c r="A16864" t="str">
        <f t="shared" si="1417"/>
        <v>TTI2</v>
      </c>
      <c r="B16864" t="s">
        <v>1491</v>
      </c>
      <c r="C16864">
        <v>33370442</v>
      </c>
      <c r="D16864" t="s">
        <v>8</v>
      </c>
      <c r="E16864">
        <v>28</v>
      </c>
      <c r="F16864" t="s">
        <v>19603</v>
      </c>
      <c r="G16864">
        <v>-5.4353112624E-2</v>
      </c>
    </row>
    <row r="16865" spans="1:7" x14ac:dyDescent="0.2">
      <c r="A16865" t="str">
        <f t="shared" ref="A16865:A16889" si="1418">"TTK"</f>
        <v>TTK</v>
      </c>
      <c r="B16865" t="s">
        <v>75</v>
      </c>
      <c r="C16865">
        <v>80713741</v>
      </c>
      <c r="D16865" t="s">
        <v>8</v>
      </c>
      <c r="E16865">
        <v>24</v>
      </c>
      <c r="F16865" t="s">
        <v>19604</v>
      </c>
      <c r="G16865">
        <v>-4.6556443925300003E-3</v>
      </c>
    </row>
    <row r="16866" spans="1:7" x14ac:dyDescent="0.2">
      <c r="A16866" t="str">
        <f t="shared" si="1418"/>
        <v>TTK</v>
      </c>
      <c r="B16866" t="s">
        <v>75</v>
      </c>
      <c r="C16866">
        <v>80713793</v>
      </c>
      <c r="D16866" t="s">
        <v>8</v>
      </c>
      <c r="E16866">
        <v>24</v>
      </c>
      <c r="F16866" t="s">
        <v>19605</v>
      </c>
      <c r="G16866">
        <v>6.2655547143999998E-2</v>
      </c>
    </row>
    <row r="16867" spans="1:7" x14ac:dyDescent="0.2">
      <c r="A16867" t="str">
        <f t="shared" si="1418"/>
        <v>TTK</v>
      </c>
      <c r="B16867" t="s">
        <v>75</v>
      </c>
      <c r="C16867">
        <v>80713829</v>
      </c>
      <c r="D16867" t="s">
        <v>8</v>
      </c>
      <c r="E16867">
        <v>24</v>
      </c>
      <c r="F16867" t="s">
        <v>19606</v>
      </c>
      <c r="G16867">
        <v>3.9889000448999998E-2</v>
      </c>
    </row>
    <row r="16868" spans="1:7" x14ac:dyDescent="0.2">
      <c r="A16868" t="str">
        <f t="shared" si="1418"/>
        <v>TTK</v>
      </c>
      <c r="B16868" t="s">
        <v>75</v>
      </c>
      <c r="C16868">
        <v>80713840</v>
      </c>
      <c r="D16868" t="s">
        <v>8</v>
      </c>
      <c r="E16868">
        <v>25</v>
      </c>
      <c r="F16868" t="s">
        <v>19607</v>
      </c>
      <c r="G16868">
        <v>-1.5188240269900001E-3</v>
      </c>
    </row>
    <row r="16869" spans="1:7" x14ac:dyDescent="0.2">
      <c r="A16869" t="str">
        <f t="shared" si="1418"/>
        <v>TTK</v>
      </c>
      <c r="B16869" t="s">
        <v>75</v>
      </c>
      <c r="C16869">
        <v>80713860</v>
      </c>
      <c r="D16869" t="s">
        <v>8</v>
      </c>
      <c r="E16869">
        <v>25</v>
      </c>
      <c r="F16869" t="s">
        <v>19608</v>
      </c>
      <c r="G16869">
        <v>-9.9792816569099999E-3</v>
      </c>
    </row>
    <row r="16870" spans="1:7" x14ac:dyDescent="0.2">
      <c r="A16870" t="str">
        <f t="shared" si="1418"/>
        <v>TTK</v>
      </c>
      <c r="B16870" t="s">
        <v>75</v>
      </c>
      <c r="C16870">
        <v>80713891</v>
      </c>
      <c r="D16870" t="s">
        <v>8</v>
      </c>
      <c r="E16870">
        <v>24</v>
      </c>
      <c r="F16870" t="s">
        <v>19609</v>
      </c>
      <c r="G16870">
        <v>5.2227047778600003E-2</v>
      </c>
    </row>
    <row r="16871" spans="1:7" x14ac:dyDescent="0.2">
      <c r="A16871" t="str">
        <f t="shared" si="1418"/>
        <v>TTK</v>
      </c>
      <c r="B16871" t="s">
        <v>75</v>
      </c>
      <c r="C16871">
        <v>80714014</v>
      </c>
      <c r="D16871" t="s">
        <v>8</v>
      </c>
      <c r="E16871">
        <v>23</v>
      </c>
      <c r="F16871" t="s">
        <v>19610</v>
      </c>
      <c r="G16871">
        <v>0.26490899339899998</v>
      </c>
    </row>
    <row r="16872" spans="1:7" x14ac:dyDescent="0.2">
      <c r="A16872" t="str">
        <f t="shared" si="1418"/>
        <v>TTK</v>
      </c>
      <c r="B16872" t="s">
        <v>75</v>
      </c>
      <c r="C16872">
        <v>80714506</v>
      </c>
      <c r="D16872" t="s">
        <v>8</v>
      </c>
      <c r="E16872">
        <v>24</v>
      </c>
      <c r="F16872" t="s">
        <v>19611</v>
      </c>
      <c r="G16872">
        <v>0.18627455652300001</v>
      </c>
    </row>
    <row r="16873" spans="1:7" x14ac:dyDescent="0.2">
      <c r="A16873" t="str">
        <f t="shared" si="1418"/>
        <v>TTK</v>
      </c>
      <c r="B16873" t="s">
        <v>75</v>
      </c>
      <c r="C16873">
        <v>80713676</v>
      </c>
      <c r="D16873" t="s">
        <v>8</v>
      </c>
      <c r="E16873">
        <v>23</v>
      </c>
      <c r="F16873" t="s">
        <v>19612</v>
      </c>
      <c r="G16873">
        <v>2.9544188608699999E-2</v>
      </c>
    </row>
    <row r="16874" spans="1:7" x14ac:dyDescent="0.2">
      <c r="A16874" t="str">
        <f t="shared" si="1418"/>
        <v>TTK</v>
      </c>
      <c r="B16874" t="s">
        <v>75</v>
      </c>
      <c r="C16874">
        <v>80714379</v>
      </c>
      <c r="D16874" t="s">
        <v>8</v>
      </c>
      <c r="E16874">
        <v>24</v>
      </c>
      <c r="F16874" t="s">
        <v>19613</v>
      </c>
      <c r="G16874">
        <v>1.9781080563899999E-2</v>
      </c>
    </row>
    <row r="16875" spans="1:7" x14ac:dyDescent="0.2">
      <c r="A16875" t="str">
        <f t="shared" si="1418"/>
        <v>TTK</v>
      </c>
      <c r="B16875" t="s">
        <v>75</v>
      </c>
      <c r="C16875">
        <v>80714456</v>
      </c>
      <c r="D16875" t="s">
        <v>8</v>
      </c>
      <c r="E16875">
        <v>23</v>
      </c>
      <c r="F16875" t="s">
        <v>19614</v>
      </c>
      <c r="G16875">
        <v>0.55042801576599998</v>
      </c>
    </row>
    <row r="16876" spans="1:7" x14ac:dyDescent="0.2">
      <c r="A16876" t="str">
        <f t="shared" si="1418"/>
        <v>TTK</v>
      </c>
      <c r="B16876" t="s">
        <v>75</v>
      </c>
      <c r="C16876">
        <v>80714487</v>
      </c>
      <c r="D16876" t="s">
        <v>8</v>
      </c>
      <c r="E16876">
        <v>22</v>
      </c>
      <c r="F16876" t="s">
        <v>19615</v>
      </c>
      <c r="G16876">
        <v>1.29347635633</v>
      </c>
    </row>
    <row r="16877" spans="1:7" x14ac:dyDescent="0.2">
      <c r="A16877" t="str">
        <f t="shared" si="1418"/>
        <v>TTK</v>
      </c>
      <c r="B16877" t="s">
        <v>75</v>
      </c>
      <c r="C16877">
        <v>80714560</v>
      </c>
      <c r="D16877" t="s">
        <v>8</v>
      </c>
      <c r="E16877">
        <v>21</v>
      </c>
      <c r="F16877" t="s">
        <v>19616</v>
      </c>
      <c r="G16877">
        <v>1.0431586021000001</v>
      </c>
    </row>
    <row r="16878" spans="1:7" x14ac:dyDescent="0.2">
      <c r="A16878" t="str">
        <f t="shared" si="1418"/>
        <v>TTK</v>
      </c>
      <c r="B16878" t="s">
        <v>75</v>
      </c>
      <c r="C16878">
        <v>80714578</v>
      </c>
      <c r="D16878" t="s">
        <v>8</v>
      </c>
      <c r="E16878">
        <v>22</v>
      </c>
      <c r="F16878" t="s">
        <v>19617</v>
      </c>
      <c r="G16878">
        <v>0.66336504156599996</v>
      </c>
    </row>
    <row r="16879" spans="1:7" x14ac:dyDescent="0.2">
      <c r="A16879" t="str">
        <f t="shared" si="1418"/>
        <v>TTK</v>
      </c>
      <c r="B16879" t="s">
        <v>75</v>
      </c>
      <c r="C16879">
        <v>80714610</v>
      </c>
      <c r="D16879" t="s">
        <v>8</v>
      </c>
      <c r="E16879">
        <v>24</v>
      </c>
      <c r="F16879" t="s">
        <v>19618</v>
      </c>
      <c r="G16879">
        <v>0.121226582923</v>
      </c>
    </row>
    <row r="16880" spans="1:7" x14ac:dyDescent="0.2">
      <c r="A16880" t="str">
        <f t="shared" si="1418"/>
        <v>TTK</v>
      </c>
      <c r="B16880" t="s">
        <v>75</v>
      </c>
      <c r="C16880">
        <v>80714118</v>
      </c>
      <c r="D16880" t="s">
        <v>8</v>
      </c>
      <c r="E16880">
        <v>24</v>
      </c>
      <c r="F16880" t="s">
        <v>19619</v>
      </c>
      <c r="G16880">
        <v>4.4770731746500002E-2</v>
      </c>
    </row>
    <row r="16881" spans="1:7" x14ac:dyDescent="0.2">
      <c r="A16881" t="str">
        <f t="shared" si="1418"/>
        <v>TTK</v>
      </c>
      <c r="B16881" t="s">
        <v>75</v>
      </c>
      <c r="C16881">
        <v>80714359</v>
      </c>
      <c r="D16881" t="s">
        <v>8</v>
      </c>
      <c r="E16881">
        <v>22</v>
      </c>
      <c r="F16881" t="s">
        <v>19620</v>
      </c>
      <c r="G16881">
        <v>0.33442075532299997</v>
      </c>
    </row>
    <row r="16882" spans="1:7" x14ac:dyDescent="0.2">
      <c r="A16882" t="str">
        <f t="shared" si="1418"/>
        <v>TTK</v>
      </c>
      <c r="B16882" t="s">
        <v>75</v>
      </c>
      <c r="C16882">
        <v>80714292</v>
      </c>
      <c r="D16882" t="s">
        <v>3</v>
      </c>
      <c r="E16882">
        <v>23</v>
      </c>
      <c r="F16882" t="s">
        <v>19621</v>
      </c>
      <c r="G16882">
        <v>0.10814475208</v>
      </c>
    </row>
    <row r="16883" spans="1:7" x14ac:dyDescent="0.2">
      <c r="A16883" t="str">
        <f t="shared" si="1418"/>
        <v>TTK</v>
      </c>
      <c r="B16883" t="s">
        <v>75</v>
      </c>
      <c r="C16883">
        <v>80714050</v>
      </c>
      <c r="D16883" t="s">
        <v>3</v>
      </c>
      <c r="E16883">
        <v>23</v>
      </c>
      <c r="F16883" t="s">
        <v>19622</v>
      </c>
      <c r="G16883">
        <v>0.13506918754899999</v>
      </c>
    </row>
    <row r="16884" spans="1:7" x14ac:dyDescent="0.2">
      <c r="A16884" t="str">
        <f t="shared" si="1418"/>
        <v>TTK</v>
      </c>
      <c r="B16884" t="s">
        <v>75</v>
      </c>
      <c r="C16884">
        <v>80714029</v>
      </c>
      <c r="D16884" t="s">
        <v>3</v>
      </c>
      <c r="E16884">
        <v>23</v>
      </c>
      <c r="F16884" t="s">
        <v>19623</v>
      </c>
      <c r="G16884">
        <v>5.8291445236899997E-2</v>
      </c>
    </row>
    <row r="16885" spans="1:7" x14ac:dyDescent="0.2">
      <c r="A16885" t="str">
        <f t="shared" si="1418"/>
        <v>TTK</v>
      </c>
      <c r="B16885" t="s">
        <v>75</v>
      </c>
      <c r="C16885">
        <v>80714009</v>
      </c>
      <c r="D16885" t="s">
        <v>3</v>
      </c>
      <c r="E16885">
        <v>22</v>
      </c>
      <c r="F16885" t="s">
        <v>19624</v>
      </c>
      <c r="G16885">
        <v>0.128248117193</v>
      </c>
    </row>
    <row r="16886" spans="1:7" x14ac:dyDescent="0.2">
      <c r="A16886" t="str">
        <f t="shared" si="1418"/>
        <v>TTK</v>
      </c>
      <c r="B16886" t="s">
        <v>75</v>
      </c>
      <c r="C16886">
        <v>80713680</v>
      </c>
      <c r="D16886" t="s">
        <v>3</v>
      </c>
      <c r="E16886">
        <v>24</v>
      </c>
      <c r="F16886" t="s">
        <v>19625</v>
      </c>
      <c r="G16886">
        <v>-3.2556788311599999E-2</v>
      </c>
    </row>
    <row r="16887" spans="1:7" x14ac:dyDescent="0.2">
      <c r="A16887" t="str">
        <f t="shared" si="1418"/>
        <v>TTK</v>
      </c>
      <c r="B16887" t="s">
        <v>75</v>
      </c>
      <c r="C16887">
        <v>80713612</v>
      </c>
      <c r="D16887" t="s">
        <v>3</v>
      </c>
      <c r="E16887">
        <v>24</v>
      </c>
      <c r="F16887" t="s">
        <v>19626</v>
      </c>
      <c r="G16887">
        <v>-3.3996470848800003E-2</v>
      </c>
    </row>
    <row r="16888" spans="1:7" x14ac:dyDescent="0.2">
      <c r="A16888" t="str">
        <f t="shared" si="1418"/>
        <v>TTK</v>
      </c>
      <c r="B16888" t="s">
        <v>75</v>
      </c>
      <c r="C16888">
        <v>80713597</v>
      </c>
      <c r="D16888" t="s">
        <v>3</v>
      </c>
      <c r="E16888">
        <v>24</v>
      </c>
      <c r="F16888" t="s">
        <v>19627</v>
      </c>
      <c r="G16888">
        <v>2.5802602974899998E-2</v>
      </c>
    </row>
    <row r="16889" spans="1:7" x14ac:dyDescent="0.2">
      <c r="A16889" t="str">
        <f t="shared" si="1418"/>
        <v>TTK</v>
      </c>
      <c r="B16889" t="s">
        <v>75</v>
      </c>
      <c r="C16889">
        <v>80714275</v>
      </c>
      <c r="D16889" t="s">
        <v>3</v>
      </c>
      <c r="E16889">
        <v>23</v>
      </c>
      <c r="F16889" t="s">
        <v>19628</v>
      </c>
      <c r="G16889">
        <v>5.1443713759600003E-2</v>
      </c>
    </row>
    <row r="16890" spans="1:7" x14ac:dyDescent="0.2">
      <c r="A16890" t="str">
        <f t="shared" ref="A16890:A16906" si="1419">"TUBA1B"</f>
        <v>TUBA1B</v>
      </c>
      <c r="B16890" t="s">
        <v>140</v>
      </c>
      <c r="C16890">
        <v>49525070</v>
      </c>
      <c r="D16890" t="s">
        <v>8</v>
      </c>
      <c r="E16890">
        <v>23</v>
      </c>
      <c r="F16890" t="s">
        <v>19629</v>
      </c>
      <c r="G16890">
        <v>0.42575446787900001</v>
      </c>
    </row>
    <row r="16891" spans="1:7" x14ac:dyDescent="0.2">
      <c r="A16891" t="str">
        <f t="shared" si="1419"/>
        <v>TUBA1B</v>
      </c>
      <c r="B16891" t="s">
        <v>140</v>
      </c>
      <c r="C16891">
        <v>49525087</v>
      </c>
      <c r="D16891" t="s">
        <v>8</v>
      </c>
      <c r="E16891">
        <v>23</v>
      </c>
      <c r="F16891" t="s">
        <v>19630</v>
      </c>
      <c r="G16891">
        <v>0.78377874929500002</v>
      </c>
    </row>
    <row r="16892" spans="1:7" x14ac:dyDescent="0.2">
      <c r="A16892" t="str">
        <f t="shared" si="1419"/>
        <v>TUBA1B</v>
      </c>
      <c r="B16892" t="s">
        <v>140</v>
      </c>
      <c r="C16892">
        <v>49525184</v>
      </c>
      <c r="D16892" t="s">
        <v>8</v>
      </c>
      <c r="E16892">
        <v>24</v>
      </c>
      <c r="F16892" t="s">
        <v>19631</v>
      </c>
      <c r="G16892">
        <v>0.93001281830799998</v>
      </c>
    </row>
    <row r="16893" spans="1:7" x14ac:dyDescent="0.2">
      <c r="A16893" t="str">
        <f t="shared" si="1419"/>
        <v>TUBA1B</v>
      </c>
      <c r="B16893" t="s">
        <v>140</v>
      </c>
      <c r="C16893">
        <v>49525219</v>
      </c>
      <c r="D16893" t="s">
        <v>8</v>
      </c>
      <c r="E16893">
        <v>24</v>
      </c>
      <c r="F16893" t="s">
        <v>19632</v>
      </c>
      <c r="G16893">
        <v>3.7910676946100001E-2</v>
      </c>
    </row>
    <row r="16894" spans="1:7" x14ac:dyDescent="0.2">
      <c r="A16894" t="str">
        <f t="shared" si="1419"/>
        <v>TUBA1B</v>
      </c>
      <c r="B16894" t="s">
        <v>140</v>
      </c>
      <c r="C16894">
        <v>49525185</v>
      </c>
      <c r="D16894" t="s">
        <v>8</v>
      </c>
      <c r="E16894">
        <v>22</v>
      </c>
      <c r="F16894" t="s">
        <v>19633</v>
      </c>
      <c r="G16894">
        <v>0.92502201886400004</v>
      </c>
    </row>
    <row r="16895" spans="1:7" x14ac:dyDescent="0.2">
      <c r="A16895" t="str">
        <f t="shared" si="1419"/>
        <v>TUBA1B</v>
      </c>
      <c r="B16895" t="s">
        <v>140</v>
      </c>
      <c r="C16895">
        <v>49525093</v>
      </c>
      <c r="D16895" t="s">
        <v>8</v>
      </c>
      <c r="E16895">
        <v>24</v>
      </c>
      <c r="F16895" t="s">
        <v>19634</v>
      </c>
      <c r="G16895">
        <v>0.113739828343</v>
      </c>
    </row>
    <row r="16896" spans="1:7" x14ac:dyDescent="0.2">
      <c r="A16896" t="str">
        <f t="shared" si="1419"/>
        <v>TUBA1B</v>
      </c>
      <c r="B16896" t="s">
        <v>140</v>
      </c>
      <c r="C16896">
        <v>49524878</v>
      </c>
      <c r="D16896" t="s">
        <v>3</v>
      </c>
      <c r="E16896">
        <v>23</v>
      </c>
      <c r="F16896" t="s">
        <v>19635</v>
      </c>
      <c r="G16896">
        <v>0.83486602086399997</v>
      </c>
    </row>
    <row r="16897" spans="1:7" x14ac:dyDescent="0.2">
      <c r="A16897" t="str">
        <f t="shared" si="1419"/>
        <v>TUBA1B</v>
      </c>
      <c r="B16897" t="s">
        <v>140</v>
      </c>
      <c r="C16897">
        <v>49525008</v>
      </c>
      <c r="D16897" t="s">
        <v>8</v>
      </c>
      <c r="E16897">
        <v>22</v>
      </c>
      <c r="F16897" t="s">
        <v>19636</v>
      </c>
      <c r="G16897">
        <v>0.202935205328</v>
      </c>
    </row>
    <row r="16898" spans="1:7" x14ac:dyDescent="0.2">
      <c r="A16898" t="str">
        <f t="shared" si="1419"/>
        <v>TUBA1B</v>
      </c>
      <c r="B16898" t="s">
        <v>140</v>
      </c>
      <c r="C16898">
        <v>49524997</v>
      </c>
      <c r="D16898" t="s">
        <v>8</v>
      </c>
      <c r="E16898">
        <v>24</v>
      </c>
      <c r="F16898" t="s">
        <v>19637</v>
      </c>
      <c r="G16898">
        <v>0.48377279643600002</v>
      </c>
    </row>
    <row r="16899" spans="1:7" x14ac:dyDescent="0.2">
      <c r="A16899" t="str">
        <f t="shared" si="1419"/>
        <v>TUBA1B</v>
      </c>
      <c r="B16899" t="s">
        <v>140</v>
      </c>
      <c r="C16899">
        <v>49524988</v>
      </c>
      <c r="D16899" t="s">
        <v>3</v>
      </c>
      <c r="E16899">
        <v>24</v>
      </c>
      <c r="F16899" t="s">
        <v>19638</v>
      </c>
      <c r="G16899">
        <v>1.1449651628299999</v>
      </c>
    </row>
    <row r="16900" spans="1:7" x14ac:dyDescent="0.2">
      <c r="A16900" t="str">
        <f t="shared" si="1419"/>
        <v>TUBA1B</v>
      </c>
      <c r="B16900" t="s">
        <v>140</v>
      </c>
      <c r="C16900">
        <v>49524899</v>
      </c>
      <c r="D16900" t="s">
        <v>3</v>
      </c>
      <c r="E16900">
        <v>24</v>
      </c>
      <c r="F16900" t="s">
        <v>19639</v>
      </c>
      <c r="G16900">
        <v>0.18072492927799999</v>
      </c>
    </row>
    <row r="16901" spans="1:7" x14ac:dyDescent="0.2">
      <c r="A16901" t="str">
        <f t="shared" si="1419"/>
        <v>TUBA1B</v>
      </c>
      <c r="B16901" t="s">
        <v>140</v>
      </c>
      <c r="C16901">
        <v>49525181</v>
      </c>
      <c r="D16901" t="s">
        <v>8</v>
      </c>
      <c r="E16901">
        <v>24</v>
      </c>
      <c r="F16901" t="s">
        <v>19640</v>
      </c>
      <c r="G16901">
        <v>0.72486914103599998</v>
      </c>
    </row>
    <row r="16902" spans="1:7" x14ac:dyDescent="0.2">
      <c r="A16902" t="str">
        <f t="shared" si="1419"/>
        <v>TUBA1B</v>
      </c>
      <c r="B16902" t="s">
        <v>140</v>
      </c>
      <c r="C16902">
        <v>49525056</v>
      </c>
      <c r="D16902" t="s">
        <v>3</v>
      </c>
      <c r="E16902">
        <v>24</v>
      </c>
      <c r="F16902" t="s">
        <v>19641</v>
      </c>
      <c r="G16902">
        <v>0.34298872534399999</v>
      </c>
    </row>
    <row r="16903" spans="1:7" x14ac:dyDescent="0.2">
      <c r="A16903" t="str">
        <f t="shared" si="1419"/>
        <v>TUBA1B</v>
      </c>
      <c r="B16903" t="s">
        <v>140</v>
      </c>
      <c r="C16903">
        <v>49525196</v>
      </c>
      <c r="D16903" t="s">
        <v>8</v>
      </c>
      <c r="E16903">
        <v>24</v>
      </c>
      <c r="F16903" t="s">
        <v>19642</v>
      </c>
      <c r="G16903">
        <v>0.37684787102</v>
      </c>
    </row>
    <row r="16904" spans="1:7" x14ac:dyDescent="0.2">
      <c r="A16904" t="str">
        <f t="shared" si="1419"/>
        <v>TUBA1B</v>
      </c>
      <c r="B16904" t="s">
        <v>140</v>
      </c>
      <c r="C16904">
        <v>49524891</v>
      </c>
      <c r="D16904" t="s">
        <v>3</v>
      </c>
      <c r="E16904">
        <v>23</v>
      </c>
      <c r="F16904" t="s">
        <v>19643</v>
      </c>
      <c r="G16904">
        <v>8.9955152114900003E-2</v>
      </c>
    </row>
    <row r="16905" spans="1:7" x14ac:dyDescent="0.2">
      <c r="A16905" t="str">
        <f t="shared" si="1419"/>
        <v>TUBA1B</v>
      </c>
      <c r="B16905" t="s">
        <v>140</v>
      </c>
      <c r="C16905">
        <v>49524886</v>
      </c>
      <c r="D16905" t="s">
        <v>3</v>
      </c>
      <c r="E16905">
        <v>24</v>
      </c>
      <c r="F16905" t="s">
        <v>19644</v>
      </c>
      <c r="G16905">
        <v>0.30015215693300001</v>
      </c>
    </row>
    <row r="16906" spans="1:7" x14ac:dyDescent="0.2">
      <c r="A16906" t="str">
        <f t="shared" si="1419"/>
        <v>TUBA1B</v>
      </c>
      <c r="B16906" t="s">
        <v>140</v>
      </c>
      <c r="C16906">
        <v>49524993</v>
      </c>
      <c r="D16906" t="s">
        <v>3</v>
      </c>
      <c r="E16906">
        <v>24</v>
      </c>
      <c r="F16906" t="s">
        <v>19645</v>
      </c>
      <c r="G16906">
        <v>0.66522663487699996</v>
      </c>
    </row>
    <row r="16907" spans="1:7" x14ac:dyDescent="0.2">
      <c r="A16907" t="str">
        <f t="shared" ref="A16907:A16916" si="1420">"TUBB"</f>
        <v>TUBB</v>
      </c>
      <c r="B16907" t="s">
        <v>75</v>
      </c>
      <c r="C16907">
        <v>30688009</v>
      </c>
      <c r="D16907" t="s">
        <v>8</v>
      </c>
      <c r="E16907">
        <v>23</v>
      </c>
      <c r="F16907" t="s">
        <v>19646</v>
      </c>
      <c r="G16907">
        <v>-4.5757593726300002E-3</v>
      </c>
    </row>
    <row r="16908" spans="1:7" x14ac:dyDescent="0.2">
      <c r="A16908" t="str">
        <f t="shared" si="1420"/>
        <v>TUBB</v>
      </c>
      <c r="B16908" t="s">
        <v>75</v>
      </c>
      <c r="C16908">
        <v>30687977</v>
      </c>
      <c r="D16908" t="s">
        <v>8</v>
      </c>
      <c r="E16908">
        <v>24</v>
      </c>
      <c r="F16908" t="s">
        <v>19647</v>
      </c>
      <c r="G16908">
        <v>6.8805640221299993E-2</v>
      </c>
    </row>
    <row r="16909" spans="1:7" x14ac:dyDescent="0.2">
      <c r="A16909" t="str">
        <f t="shared" si="1420"/>
        <v>TUBB</v>
      </c>
      <c r="B16909" t="s">
        <v>75</v>
      </c>
      <c r="C16909">
        <v>30687962</v>
      </c>
      <c r="D16909" t="s">
        <v>8</v>
      </c>
      <c r="E16909">
        <v>23</v>
      </c>
      <c r="F16909" t="s">
        <v>19648</v>
      </c>
      <c r="G16909">
        <v>7.3928837287000004E-2</v>
      </c>
    </row>
    <row r="16910" spans="1:7" x14ac:dyDescent="0.2">
      <c r="A16910" t="str">
        <f t="shared" si="1420"/>
        <v>TUBB</v>
      </c>
      <c r="B16910" t="s">
        <v>75</v>
      </c>
      <c r="C16910">
        <v>30687954</v>
      </c>
      <c r="D16910" t="s">
        <v>8</v>
      </c>
      <c r="E16910">
        <v>22</v>
      </c>
      <c r="F16910" t="s">
        <v>19649</v>
      </c>
      <c r="G16910">
        <v>2.3160858198200001E-2</v>
      </c>
    </row>
    <row r="16911" spans="1:7" x14ac:dyDescent="0.2">
      <c r="A16911" t="str">
        <f t="shared" si="1420"/>
        <v>TUBB</v>
      </c>
      <c r="B16911" t="s">
        <v>75</v>
      </c>
      <c r="C16911">
        <v>30688137</v>
      </c>
      <c r="D16911" t="s">
        <v>3</v>
      </c>
      <c r="E16911">
        <v>24</v>
      </c>
      <c r="F16911" t="s">
        <v>19650</v>
      </c>
      <c r="G16911">
        <v>2.0577386727600002</v>
      </c>
    </row>
    <row r="16912" spans="1:7" x14ac:dyDescent="0.2">
      <c r="A16912" t="str">
        <f t="shared" si="1420"/>
        <v>TUBB</v>
      </c>
      <c r="B16912" t="s">
        <v>75</v>
      </c>
      <c r="C16912">
        <v>30688028</v>
      </c>
      <c r="D16912" t="s">
        <v>3</v>
      </c>
      <c r="E16912">
        <v>24</v>
      </c>
      <c r="F16912" t="s">
        <v>19651</v>
      </c>
      <c r="G16912">
        <v>9.5504826751500002E-2</v>
      </c>
    </row>
    <row r="16913" spans="1:7" x14ac:dyDescent="0.2">
      <c r="A16913" t="str">
        <f t="shared" si="1420"/>
        <v>TUBB</v>
      </c>
      <c r="B16913" t="s">
        <v>75</v>
      </c>
      <c r="C16913">
        <v>30688042</v>
      </c>
      <c r="D16913" t="s">
        <v>8</v>
      </c>
      <c r="E16913">
        <v>24</v>
      </c>
      <c r="F16913" t="s">
        <v>19652</v>
      </c>
      <c r="G16913">
        <v>0.84675650048700002</v>
      </c>
    </row>
    <row r="16914" spans="1:7" x14ac:dyDescent="0.2">
      <c r="A16914" t="str">
        <f t="shared" si="1420"/>
        <v>TUBB</v>
      </c>
      <c r="B16914" t="s">
        <v>75</v>
      </c>
      <c r="C16914">
        <v>30687963</v>
      </c>
      <c r="D16914" t="s">
        <v>3</v>
      </c>
      <c r="E16914">
        <v>23</v>
      </c>
      <c r="F16914" t="s">
        <v>19653</v>
      </c>
      <c r="G16914">
        <v>6.22698757223E-2</v>
      </c>
    </row>
    <row r="16915" spans="1:7" x14ac:dyDescent="0.2">
      <c r="A16915" t="str">
        <f t="shared" si="1420"/>
        <v>TUBB</v>
      </c>
      <c r="B16915" t="s">
        <v>75</v>
      </c>
      <c r="C16915">
        <v>30687927</v>
      </c>
      <c r="D16915" t="s">
        <v>3</v>
      </c>
      <c r="E16915">
        <v>23</v>
      </c>
      <c r="F16915" t="s">
        <v>19654</v>
      </c>
      <c r="G16915">
        <v>9.7326244888200006E-3</v>
      </c>
    </row>
    <row r="16916" spans="1:7" x14ac:dyDescent="0.2">
      <c r="A16916" t="str">
        <f t="shared" si="1420"/>
        <v>TUBB</v>
      </c>
      <c r="B16916" t="s">
        <v>75</v>
      </c>
      <c r="C16916">
        <v>30688005</v>
      </c>
      <c r="D16916" t="s">
        <v>3</v>
      </c>
      <c r="E16916">
        <v>24</v>
      </c>
      <c r="F16916" t="s">
        <v>19655</v>
      </c>
      <c r="G16916">
        <v>8.8603428624800001E-2</v>
      </c>
    </row>
    <row r="16917" spans="1:7" x14ac:dyDescent="0.2">
      <c r="A16917" t="str">
        <f t="shared" ref="A16917:A16926" si="1421">"TUBE1"</f>
        <v>TUBE1</v>
      </c>
      <c r="B16917" t="s">
        <v>75</v>
      </c>
      <c r="C16917">
        <v>112408655</v>
      </c>
      <c r="D16917" t="s">
        <v>3</v>
      </c>
      <c r="E16917">
        <v>23</v>
      </c>
      <c r="F16917" t="s">
        <v>19656</v>
      </c>
      <c r="G16917">
        <v>0.67499878165799998</v>
      </c>
    </row>
    <row r="16918" spans="1:7" x14ac:dyDescent="0.2">
      <c r="A16918" t="str">
        <f t="shared" si="1421"/>
        <v>TUBE1</v>
      </c>
      <c r="B16918" t="s">
        <v>75</v>
      </c>
      <c r="C16918">
        <v>112408670</v>
      </c>
      <c r="D16918" t="s">
        <v>3</v>
      </c>
      <c r="E16918">
        <v>24</v>
      </c>
      <c r="F16918" t="s">
        <v>19657</v>
      </c>
      <c r="G16918">
        <v>0.37952135847000001</v>
      </c>
    </row>
    <row r="16919" spans="1:7" x14ac:dyDescent="0.2">
      <c r="A16919" t="str">
        <f t="shared" si="1421"/>
        <v>TUBE1</v>
      </c>
      <c r="B16919" t="s">
        <v>75</v>
      </c>
      <c r="C16919">
        <v>112408598</v>
      </c>
      <c r="D16919" t="s">
        <v>3</v>
      </c>
      <c r="E16919">
        <v>24</v>
      </c>
      <c r="F16919" t="s">
        <v>19658</v>
      </c>
      <c r="G16919">
        <v>-7.4282629630600006E-2</v>
      </c>
    </row>
    <row r="16920" spans="1:7" x14ac:dyDescent="0.2">
      <c r="A16920" t="str">
        <f t="shared" si="1421"/>
        <v>TUBE1</v>
      </c>
      <c r="B16920" t="s">
        <v>75</v>
      </c>
      <c r="C16920">
        <v>112408612</v>
      </c>
      <c r="D16920" t="s">
        <v>3</v>
      </c>
      <c r="E16920">
        <v>23</v>
      </c>
      <c r="F16920" t="s">
        <v>19659</v>
      </c>
      <c r="G16920">
        <v>0.89960636200099997</v>
      </c>
    </row>
    <row r="16921" spans="1:7" x14ac:dyDescent="0.2">
      <c r="A16921" t="str">
        <f t="shared" si="1421"/>
        <v>TUBE1</v>
      </c>
      <c r="B16921" t="s">
        <v>75</v>
      </c>
      <c r="C16921">
        <v>112408624</v>
      </c>
      <c r="D16921" t="s">
        <v>3</v>
      </c>
      <c r="E16921">
        <v>24</v>
      </c>
      <c r="F16921" t="s">
        <v>19660</v>
      </c>
      <c r="G16921">
        <v>1.01813713019</v>
      </c>
    </row>
    <row r="16922" spans="1:7" x14ac:dyDescent="0.2">
      <c r="A16922" t="str">
        <f t="shared" si="1421"/>
        <v>TUBE1</v>
      </c>
      <c r="B16922" t="s">
        <v>75</v>
      </c>
      <c r="C16922">
        <v>112408526</v>
      </c>
      <c r="D16922" t="s">
        <v>8</v>
      </c>
      <c r="E16922">
        <v>24</v>
      </c>
      <c r="F16922" t="s">
        <v>19661</v>
      </c>
      <c r="G16922">
        <v>0.49058068991499998</v>
      </c>
    </row>
    <row r="16923" spans="1:7" x14ac:dyDescent="0.2">
      <c r="A16923" t="str">
        <f t="shared" si="1421"/>
        <v>TUBE1</v>
      </c>
      <c r="B16923" t="s">
        <v>75</v>
      </c>
      <c r="C16923">
        <v>112408521</v>
      </c>
      <c r="D16923" t="s">
        <v>8</v>
      </c>
      <c r="E16923">
        <v>24</v>
      </c>
      <c r="F16923" t="s">
        <v>19662</v>
      </c>
      <c r="G16923">
        <v>4.5320425814199997E-2</v>
      </c>
    </row>
    <row r="16924" spans="1:7" x14ac:dyDescent="0.2">
      <c r="A16924" t="str">
        <f t="shared" si="1421"/>
        <v>TUBE1</v>
      </c>
      <c r="B16924" t="s">
        <v>75</v>
      </c>
      <c r="C16924">
        <v>112408721</v>
      </c>
      <c r="D16924" t="s">
        <v>3</v>
      </c>
      <c r="E16924">
        <v>22</v>
      </c>
      <c r="F16924" t="s">
        <v>19663</v>
      </c>
      <c r="G16924">
        <v>0.29925719346000001</v>
      </c>
    </row>
    <row r="16925" spans="1:7" x14ac:dyDescent="0.2">
      <c r="A16925" t="str">
        <f t="shared" si="1421"/>
        <v>TUBE1</v>
      </c>
      <c r="B16925" t="s">
        <v>75</v>
      </c>
      <c r="C16925">
        <v>112408641</v>
      </c>
      <c r="D16925" t="s">
        <v>8</v>
      </c>
      <c r="E16925">
        <v>23</v>
      </c>
      <c r="F16925" t="s">
        <v>19664</v>
      </c>
      <c r="G16925">
        <v>1.0822565078099999</v>
      </c>
    </row>
    <row r="16926" spans="1:7" x14ac:dyDescent="0.2">
      <c r="A16926" t="str">
        <f t="shared" si="1421"/>
        <v>TUBE1</v>
      </c>
      <c r="B16926" t="s">
        <v>75</v>
      </c>
      <c r="C16926">
        <v>112408448</v>
      </c>
      <c r="D16926" t="s">
        <v>8</v>
      </c>
      <c r="E16926">
        <v>23</v>
      </c>
      <c r="F16926" t="s">
        <v>19665</v>
      </c>
      <c r="G16926">
        <v>0.35047018954600001</v>
      </c>
    </row>
    <row r="16927" spans="1:7" x14ac:dyDescent="0.2">
      <c r="A16927" t="str">
        <f t="shared" ref="A16927:A16936" si="1422">"TUBG1"</f>
        <v>TUBG1</v>
      </c>
      <c r="B16927" t="s">
        <v>484</v>
      </c>
      <c r="C16927">
        <v>40761764</v>
      </c>
      <c r="D16927" t="s">
        <v>8</v>
      </c>
      <c r="E16927">
        <v>24</v>
      </c>
      <c r="F16927" t="s">
        <v>19666</v>
      </c>
      <c r="G16927">
        <v>0.84590325490899998</v>
      </c>
    </row>
    <row r="16928" spans="1:7" x14ac:dyDescent="0.2">
      <c r="A16928" t="str">
        <f t="shared" si="1422"/>
        <v>TUBG1</v>
      </c>
      <c r="B16928" t="s">
        <v>484</v>
      </c>
      <c r="C16928">
        <v>40761774</v>
      </c>
      <c r="D16928" t="s">
        <v>3</v>
      </c>
      <c r="E16928">
        <v>23</v>
      </c>
      <c r="F16928" t="s">
        <v>19667</v>
      </c>
      <c r="G16928">
        <v>1.22800295729</v>
      </c>
    </row>
    <row r="16929" spans="1:7" x14ac:dyDescent="0.2">
      <c r="A16929" t="str">
        <f t="shared" si="1422"/>
        <v>TUBG1</v>
      </c>
      <c r="B16929" t="s">
        <v>484</v>
      </c>
      <c r="C16929">
        <v>40761786</v>
      </c>
      <c r="D16929" t="s">
        <v>8</v>
      </c>
      <c r="E16929">
        <v>24</v>
      </c>
      <c r="F16929" t="s">
        <v>19668</v>
      </c>
      <c r="G16929">
        <v>0.72265136737900004</v>
      </c>
    </row>
    <row r="16930" spans="1:7" x14ac:dyDescent="0.2">
      <c r="A16930" t="str">
        <f t="shared" si="1422"/>
        <v>TUBG1</v>
      </c>
      <c r="B16930" t="s">
        <v>484</v>
      </c>
      <c r="C16930">
        <v>40761816</v>
      </c>
      <c r="D16930" t="s">
        <v>3</v>
      </c>
      <c r="E16930">
        <v>24</v>
      </c>
      <c r="F16930" t="s">
        <v>19669</v>
      </c>
      <c r="G16930">
        <v>2.7996332901299999E-2</v>
      </c>
    </row>
    <row r="16931" spans="1:7" x14ac:dyDescent="0.2">
      <c r="A16931" t="str">
        <f t="shared" si="1422"/>
        <v>TUBG1</v>
      </c>
      <c r="B16931" t="s">
        <v>484</v>
      </c>
      <c r="C16931">
        <v>40761929</v>
      </c>
      <c r="D16931" t="s">
        <v>3</v>
      </c>
      <c r="E16931">
        <v>24</v>
      </c>
      <c r="F16931" t="s">
        <v>19670</v>
      </c>
      <c r="G16931">
        <v>2.8222187860300001E-2</v>
      </c>
    </row>
    <row r="16932" spans="1:7" x14ac:dyDescent="0.2">
      <c r="A16932" t="str">
        <f t="shared" si="1422"/>
        <v>TUBG1</v>
      </c>
      <c r="B16932" t="s">
        <v>484</v>
      </c>
      <c r="C16932">
        <v>40761701</v>
      </c>
      <c r="D16932" t="s">
        <v>8</v>
      </c>
      <c r="E16932">
        <v>23</v>
      </c>
      <c r="F16932" t="s">
        <v>19671</v>
      </c>
      <c r="G16932">
        <v>0.926093787803</v>
      </c>
    </row>
    <row r="16933" spans="1:7" x14ac:dyDescent="0.2">
      <c r="A16933" t="str">
        <f t="shared" si="1422"/>
        <v>TUBG1</v>
      </c>
      <c r="B16933" t="s">
        <v>484</v>
      </c>
      <c r="C16933">
        <v>40761854</v>
      </c>
      <c r="D16933" t="s">
        <v>8</v>
      </c>
      <c r="E16933">
        <v>24</v>
      </c>
      <c r="F16933" t="s">
        <v>19672</v>
      </c>
      <c r="G16933">
        <v>-7.5695902571100001E-3</v>
      </c>
    </row>
    <row r="16934" spans="1:7" x14ac:dyDescent="0.2">
      <c r="A16934" t="str">
        <f t="shared" si="1422"/>
        <v>TUBG1</v>
      </c>
      <c r="B16934" t="s">
        <v>484</v>
      </c>
      <c r="C16934">
        <v>40761866</v>
      </c>
      <c r="D16934" t="s">
        <v>8</v>
      </c>
      <c r="E16934">
        <v>23</v>
      </c>
      <c r="F16934" t="s">
        <v>19673</v>
      </c>
      <c r="G16934">
        <v>2.1764729029E-2</v>
      </c>
    </row>
    <row r="16935" spans="1:7" x14ac:dyDescent="0.2">
      <c r="A16935" t="str">
        <f t="shared" si="1422"/>
        <v>TUBG1</v>
      </c>
      <c r="B16935" t="s">
        <v>484</v>
      </c>
      <c r="C16935">
        <v>40761957</v>
      </c>
      <c r="D16935" t="s">
        <v>8</v>
      </c>
      <c r="E16935">
        <v>23</v>
      </c>
      <c r="F16935" t="s">
        <v>19674</v>
      </c>
      <c r="G16935">
        <v>1.2760270308300001E-2</v>
      </c>
    </row>
    <row r="16936" spans="1:7" x14ac:dyDescent="0.2">
      <c r="A16936" t="str">
        <f t="shared" si="1422"/>
        <v>TUBG1</v>
      </c>
      <c r="B16936" t="s">
        <v>484</v>
      </c>
      <c r="C16936">
        <v>40761723</v>
      </c>
      <c r="D16936" t="s">
        <v>8</v>
      </c>
      <c r="E16936">
        <v>24</v>
      </c>
      <c r="F16936" t="s">
        <v>19675</v>
      </c>
      <c r="G16936">
        <v>0.70247259968499998</v>
      </c>
    </row>
    <row r="16937" spans="1:7" x14ac:dyDescent="0.2">
      <c r="A16937" t="str">
        <f t="shared" ref="A16937:A16946" si="1423">"TUBGCP3"</f>
        <v>TUBGCP3</v>
      </c>
      <c r="B16937" t="s">
        <v>413</v>
      </c>
      <c r="C16937">
        <v>113242508</v>
      </c>
      <c r="D16937" t="s">
        <v>3</v>
      </c>
      <c r="E16937">
        <v>22</v>
      </c>
      <c r="F16937" t="s">
        <v>19676</v>
      </c>
      <c r="G16937">
        <v>0.15210523799199999</v>
      </c>
    </row>
    <row r="16938" spans="1:7" x14ac:dyDescent="0.2">
      <c r="A16938" t="str">
        <f t="shared" si="1423"/>
        <v>TUBGCP3</v>
      </c>
      <c r="B16938" t="s">
        <v>413</v>
      </c>
      <c r="C16938">
        <v>113242286</v>
      </c>
      <c r="D16938" t="s">
        <v>8</v>
      </c>
      <c r="E16938">
        <v>23</v>
      </c>
      <c r="F16938" t="s">
        <v>19677</v>
      </c>
      <c r="G16938">
        <v>0.18796329359</v>
      </c>
    </row>
    <row r="16939" spans="1:7" x14ac:dyDescent="0.2">
      <c r="A16939" t="str">
        <f t="shared" si="1423"/>
        <v>TUBGCP3</v>
      </c>
      <c r="B16939" t="s">
        <v>413</v>
      </c>
      <c r="C16939">
        <v>113242435</v>
      </c>
      <c r="D16939" t="s">
        <v>8</v>
      </c>
      <c r="E16939">
        <v>24</v>
      </c>
      <c r="F16939" t="s">
        <v>19678</v>
      </c>
      <c r="G16939">
        <v>9.8779459123299995E-2</v>
      </c>
    </row>
    <row r="16940" spans="1:7" x14ac:dyDescent="0.2">
      <c r="A16940" t="str">
        <f t="shared" si="1423"/>
        <v>TUBGCP3</v>
      </c>
      <c r="B16940" t="s">
        <v>413</v>
      </c>
      <c r="C16940">
        <v>113242355</v>
      </c>
      <c r="D16940" t="s">
        <v>8</v>
      </c>
      <c r="E16940">
        <v>24</v>
      </c>
      <c r="F16940" t="s">
        <v>19679</v>
      </c>
      <c r="G16940">
        <v>0.111397913665</v>
      </c>
    </row>
    <row r="16941" spans="1:7" x14ac:dyDescent="0.2">
      <c r="A16941" t="str">
        <f t="shared" si="1423"/>
        <v>TUBGCP3</v>
      </c>
      <c r="B16941" t="s">
        <v>413</v>
      </c>
      <c r="C16941">
        <v>113242457</v>
      </c>
      <c r="D16941" t="s">
        <v>3</v>
      </c>
      <c r="E16941">
        <v>23</v>
      </c>
      <c r="F16941" t="s">
        <v>19680</v>
      </c>
      <c r="G16941">
        <v>5.1901509733700002E-2</v>
      </c>
    </row>
    <row r="16942" spans="1:7" x14ac:dyDescent="0.2">
      <c r="A16942" t="str">
        <f t="shared" si="1423"/>
        <v>TUBGCP3</v>
      </c>
      <c r="B16942" t="s">
        <v>413</v>
      </c>
      <c r="C16942">
        <v>113242398</v>
      </c>
      <c r="D16942" t="s">
        <v>3</v>
      </c>
      <c r="E16942">
        <v>24</v>
      </c>
      <c r="F16942" t="s">
        <v>19681</v>
      </c>
      <c r="G16942">
        <v>1.2237190761700001</v>
      </c>
    </row>
    <row r="16943" spans="1:7" x14ac:dyDescent="0.2">
      <c r="A16943" t="str">
        <f t="shared" si="1423"/>
        <v>TUBGCP3</v>
      </c>
      <c r="B16943" t="s">
        <v>413</v>
      </c>
      <c r="C16943">
        <v>113242392</v>
      </c>
      <c r="D16943" t="s">
        <v>3</v>
      </c>
      <c r="E16943">
        <v>24</v>
      </c>
      <c r="F16943" t="s">
        <v>19682</v>
      </c>
      <c r="G16943">
        <v>0.328854875913</v>
      </c>
    </row>
    <row r="16944" spans="1:7" x14ac:dyDescent="0.2">
      <c r="A16944" t="str">
        <f t="shared" si="1423"/>
        <v>TUBGCP3</v>
      </c>
      <c r="B16944" t="s">
        <v>413</v>
      </c>
      <c r="C16944">
        <v>113242380</v>
      </c>
      <c r="D16944" t="s">
        <v>3</v>
      </c>
      <c r="E16944">
        <v>24</v>
      </c>
      <c r="F16944" t="s">
        <v>19683</v>
      </c>
      <c r="G16944">
        <v>1.4474260479100001</v>
      </c>
    </row>
    <row r="16945" spans="1:7" x14ac:dyDescent="0.2">
      <c r="A16945" t="str">
        <f t="shared" si="1423"/>
        <v>TUBGCP3</v>
      </c>
      <c r="B16945" t="s">
        <v>413</v>
      </c>
      <c r="C16945">
        <v>113242299</v>
      </c>
      <c r="D16945" t="s">
        <v>3</v>
      </c>
      <c r="E16945">
        <v>23</v>
      </c>
      <c r="F16945" t="s">
        <v>19684</v>
      </c>
      <c r="G16945">
        <v>-6.0204099774799997E-3</v>
      </c>
    </row>
    <row r="16946" spans="1:7" x14ac:dyDescent="0.2">
      <c r="A16946" t="str">
        <f t="shared" si="1423"/>
        <v>TUBGCP3</v>
      </c>
      <c r="B16946" t="s">
        <v>413</v>
      </c>
      <c r="C16946">
        <v>113242290</v>
      </c>
      <c r="D16946" t="s">
        <v>3</v>
      </c>
      <c r="E16946">
        <v>24</v>
      </c>
      <c r="F16946" t="s">
        <v>19685</v>
      </c>
      <c r="G16946">
        <v>5.5814781097300002E-2</v>
      </c>
    </row>
    <row r="16947" spans="1:7" x14ac:dyDescent="0.2">
      <c r="A16947" t="str">
        <f t="shared" ref="A16947:A16966" si="1424">"TUBGCP4"</f>
        <v>TUBGCP4</v>
      </c>
      <c r="B16947" t="s">
        <v>514</v>
      </c>
      <c r="C16947">
        <v>43663593</v>
      </c>
      <c r="D16947" t="s">
        <v>8</v>
      </c>
      <c r="E16947">
        <v>22</v>
      </c>
      <c r="F16947" t="s">
        <v>19686</v>
      </c>
      <c r="G16947">
        <v>1.0728062617600001E-2</v>
      </c>
    </row>
    <row r="16948" spans="1:7" x14ac:dyDescent="0.2">
      <c r="A16948" t="str">
        <f t="shared" si="1424"/>
        <v>TUBGCP4</v>
      </c>
      <c r="B16948" t="s">
        <v>514</v>
      </c>
      <c r="C16948">
        <v>43663303</v>
      </c>
      <c r="D16948" t="s">
        <v>3</v>
      </c>
      <c r="E16948">
        <v>24</v>
      </c>
      <c r="F16948" t="s">
        <v>19687</v>
      </c>
      <c r="G16948">
        <v>0.70970277673100002</v>
      </c>
    </row>
    <row r="16949" spans="1:7" x14ac:dyDescent="0.2">
      <c r="A16949" t="str">
        <f t="shared" si="1424"/>
        <v>TUBGCP4</v>
      </c>
      <c r="B16949" t="s">
        <v>514</v>
      </c>
      <c r="C16949">
        <v>43663312</v>
      </c>
      <c r="D16949" t="s">
        <v>3</v>
      </c>
      <c r="E16949">
        <v>24</v>
      </c>
      <c r="F16949" t="s">
        <v>19688</v>
      </c>
      <c r="G16949">
        <v>0.37780024498800002</v>
      </c>
    </row>
    <row r="16950" spans="1:7" x14ac:dyDescent="0.2">
      <c r="A16950" t="str">
        <f t="shared" si="1424"/>
        <v>TUBGCP4</v>
      </c>
      <c r="B16950" t="s">
        <v>514</v>
      </c>
      <c r="C16950">
        <v>43663334</v>
      </c>
      <c r="D16950" t="s">
        <v>3</v>
      </c>
      <c r="E16950">
        <v>23</v>
      </c>
      <c r="F16950" t="s">
        <v>19689</v>
      </c>
      <c r="G16950">
        <v>0.96055353127599996</v>
      </c>
    </row>
    <row r="16951" spans="1:7" x14ac:dyDescent="0.2">
      <c r="A16951" t="str">
        <f t="shared" si="1424"/>
        <v>TUBGCP4</v>
      </c>
      <c r="B16951" t="s">
        <v>514</v>
      </c>
      <c r="C16951">
        <v>43663355</v>
      </c>
      <c r="D16951" t="s">
        <v>3</v>
      </c>
      <c r="E16951">
        <v>24</v>
      </c>
      <c r="F16951" t="s">
        <v>19690</v>
      </c>
      <c r="G16951">
        <v>0.11644389332500001</v>
      </c>
    </row>
    <row r="16952" spans="1:7" x14ac:dyDescent="0.2">
      <c r="A16952" t="str">
        <f t="shared" si="1424"/>
        <v>TUBGCP4</v>
      </c>
      <c r="B16952" t="s">
        <v>514</v>
      </c>
      <c r="C16952">
        <v>43663363</v>
      </c>
      <c r="D16952" t="s">
        <v>3</v>
      </c>
      <c r="E16952">
        <v>24</v>
      </c>
      <c r="F16952" t="s">
        <v>19691</v>
      </c>
      <c r="G16952">
        <v>0.282498518867</v>
      </c>
    </row>
    <row r="16953" spans="1:7" x14ac:dyDescent="0.2">
      <c r="A16953" t="str">
        <f t="shared" si="1424"/>
        <v>TUBGCP4</v>
      </c>
      <c r="B16953" t="s">
        <v>514</v>
      </c>
      <c r="C16953">
        <v>43663550</v>
      </c>
      <c r="D16953" t="s">
        <v>8</v>
      </c>
      <c r="E16953">
        <v>21</v>
      </c>
      <c r="F16953" t="s">
        <v>19692</v>
      </c>
      <c r="G16953">
        <v>0.36965653014799998</v>
      </c>
    </row>
    <row r="16954" spans="1:7" x14ac:dyDescent="0.2">
      <c r="A16954" t="str">
        <f t="shared" si="1424"/>
        <v>TUBGCP4</v>
      </c>
      <c r="B16954" t="s">
        <v>514</v>
      </c>
      <c r="C16954">
        <v>43663482</v>
      </c>
      <c r="D16954" t="s">
        <v>3</v>
      </c>
      <c r="E16954">
        <v>24</v>
      </c>
      <c r="F16954" t="s">
        <v>19693</v>
      </c>
      <c r="G16954">
        <v>0.49738221113800002</v>
      </c>
    </row>
    <row r="16955" spans="1:7" x14ac:dyDescent="0.2">
      <c r="A16955" t="str">
        <f t="shared" si="1424"/>
        <v>TUBGCP4</v>
      </c>
      <c r="B16955" t="s">
        <v>514</v>
      </c>
      <c r="C16955">
        <v>43663420</v>
      </c>
      <c r="D16955" t="s">
        <v>8</v>
      </c>
      <c r="E16955">
        <v>23</v>
      </c>
      <c r="F16955" t="s">
        <v>19694</v>
      </c>
      <c r="G16955">
        <v>0.22928384518200001</v>
      </c>
    </row>
    <row r="16956" spans="1:7" x14ac:dyDescent="0.2">
      <c r="A16956" t="str">
        <f t="shared" si="1424"/>
        <v>TUBGCP4</v>
      </c>
      <c r="B16956" t="s">
        <v>514</v>
      </c>
      <c r="C16956">
        <v>43663451</v>
      </c>
      <c r="D16956" t="s">
        <v>8</v>
      </c>
      <c r="E16956">
        <v>23</v>
      </c>
      <c r="F16956" t="s">
        <v>19695</v>
      </c>
      <c r="G16956">
        <v>1.0008950749600001</v>
      </c>
    </row>
    <row r="16957" spans="1:7" x14ac:dyDescent="0.2">
      <c r="A16957" t="str">
        <f t="shared" si="1424"/>
        <v>TUBGCP4</v>
      </c>
      <c r="B16957" t="s">
        <v>514</v>
      </c>
      <c r="C16957">
        <v>43663470</v>
      </c>
      <c r="D16957" t="s">
        <v>8</v>
      </c>
      <c r="E16957">
        <v>23</v>
      </c>
      <c r="F16957" t="s">
        <v>19696</v>
      </c>
      <c r="G16957">
        <v>0.141888749604</v>
      </c>
    </row>
    <row r="16958" spans="1:7" x14ac:dyDescent="0.2">
      <c r="A16958" t="str">
        <f t="shared" si="1424"/>
        <v>TUBGCP4</v>
      </c>
      <c r="B16958" t="s">
        <v>514</v>
      </c>
      <c r="C16958">
        <v>43663530</v>
      </c>
      <c r="D16958" t="s">
        <v>8</v>
      </c>
      <c r="E16958">
        <v>24</v>
      </c>
      <c r="F16958" t="s">
        <v>19697</v>
      </c>
      <c r="G16958">
        <v>0.29209785434199997</v>
      </c>
    </row>
    <row r="16959" spans="1:7" x14ac:dyDescent="0.2">
      <c r="A16959" t="str">
        <f t="shared" si="1424"/>
        <v>TUBGCP4</v>
      </c>
      <c r="B16959" t="s">
        <v>514</v>
      </c>
      <c r="C16959">
        <v>43663550</v>
      </c>
      <c r="D16959" t="s">
        <v>8</v>
      </c>
      <c r="E16959">
        <v>22</v>
      </c>
      <c r="F16959" t="s">
        <v>19698</v>
      </c>
      <c r="G16959">
        <v>0.19629663471100001</v>
      </c>
    </row>
    <row r="16960" spans="1:7" x14ac:dyDescent="0.2">
      <c r="A16960" t="str">
        <f t="shared" si="1424"/>
        <v>TUBGCP4</v>
      </c>
      <c r="B16960" t="s">
        <v>514</v>
      </c>
      <c r="C16960">
        <v>43663480</v>
      </c>
      <c r="D16960" t="s">
        <v>3</v>
      </c>
      <c r="E16960">
        <v>24</v>
      </c>
      <c r="F16960" t="s">
        <v>19699</v>
      </c>
      <c r="G16960">
        <v>0.61892566716399999</v>
      </c>
    </row>
    <row r="16961" spans="1:7" x14ac:dyDescent="0.2">
      <c r="A16961" t="str">
        <f t="shared" si="1424"/>
        <v>TUBGCP4</v>
      </c>
      <c r="B16961" t="s">
        <v>514</v>
      </c>
      <c r="C16961">
        <v>43663541</v>
      </c>
      <c r="D16961" t="s">
        <v>3</v>
      </c>
      <c r="E16961">
        <v>24</v>
      </c>
      <c r="F16961" t="s">
        <v>19700</v>
      </c>
      <c r="G16961">
        <v>-3.2925736125000001E-2</v>
      </c>
    </row>
    <row r="16962" spans="1:7" x14ac:dyDescent="0.2">
      <c r="A16962" t="str">
        <f t="shared" si="1424"/>
        <v>TUBGCP4</v>
      </c>
      <c r="B16962" t="s">
        <v>514</v>
      </c>
      <c r="C16962">
        <v>43663347</v>
      </c>
      <c r="D16962" t="s">
        <v>3</v>
      </c>
      <c r="E16962">
        <v>23</v>
      </c>
      <c r="F16962" t="s">
        <v>19701</v>
      </c>
      <c r="G16962">
        <v>-4.7429953383200003E-2</v>
      </c>
    </row>
    <row r="16963" spans="1:7" x14ac:dyDescent="0.2">
      <c r="A16963" t="str">
        <f t="shared" si="1424"/>
        <v>TUBGCP4</v>
      </c>
      <c r="B16963" t="s">
        <v>514</v>
      </c>
      <c r="C16963">
        <v>43663451</v>
      </c>
      <c r="D16963" t="s">
        <v>8</v>
      </c>
      <c r="E16963">
        <v>24</v>
      </c>
      <c r="F16963" t="s">
        <v>19702</v>
      </c>
      <c r="G16963">
        <v>1.0385513937699999</v>
      </c>
    </row>
    <row r="16964" spans="1:7" x14ac:dyDescent="0.2">
      <c r="A16964" t="str">
        <f t="shared" si="1424"/>
        <v>TUBGCP4</v>
      </c>
      <c r="B16964" t="s">
        <v>514</v>
      </c>
      <c r="C16964">
        <v>43663531</v>
      </c>
      <c r="D16964" t="s">
        <v>8</v>
      </c>
      <c r="E16964">
        <v>24</v>
      </c>
      <c r="F16964" t="s">
        <v>19703</v>
      </c>
      <c r="G16964">
        <v>0.88139530682400002</v>
      </c>
    </row>
    <row r="16965" spans="1:7" x14ac:dyDescent="0.2">
      <c r="A16965" t="str">
        <f t="shared" si="1424"/>
        <v>TUBGCP4</v>
      </c>
      <c r="B16965" t="s">
        <v>514</v>
      </c>
      <c r="C16965">
        <v>43663539</v>
      </c>
      <c r="D16965" t="s">
        <v>8</v>
      </c>
      <c r="E16965">
        <v>24</v>
      </c>
      <c r="F16965" t="s">
        <v>19704</v>
      </c>
      <c r="G16965">
        <v>2.9990452227499999E-2</v>
      </c>
    </row>
    <row r="16966" spans="1:7" x14ac:dyDescent="0.2">
      <c r="A16966" t="str">
        <f t="shared" si="1424"/>
        <v>TUBGCP4</v>
      </c>
      <c r="B16966" t="s">
        <v>514</v>
      </c>
      <c r="C16966">
        <v>43663416</v>
      </c>
      <c r="D16966" t="s">
        <v>8</v>
      </c>
      <c r="E16966">
        <v>24</v>
      </c>
      <c r="F16966" t="s">
        <v>19705</v>
      </c>
      <c r="G16966">
        <v>0.45643816159099998</v>
      </c>
    </row>
    <row r="16967" spans="1:7" x14ac:dyDescent="0.2">
      <c r="A16967" t="str">
        <f t="shared" ref="A16967:A16983" si="1425">"TUBGCP5"</f>
        <v>TUBGCP5</v>
      </c>
      <c r="B16967" t="s">
        <v>514</v>
      </c>
      <c r="C16967">
        <v>22833569</v>
      </c>
      <c r="D16967" t="s">
        <v>8</v>
      </c>
      <c r="E16967">
        <v>23</v>
      </c>
      <c r="F16967" t="s">
        <v>19706</v>
      </c>
      <c r="G16967">
        <v>3.7436466385999997E-2</v>
      </c>
    </row>
    <row r="16968" spans="1:7" x14ac:dyDescent="0.2">
      <c r="A16968" t="str">
        <f t="shared" si="1425"/>
        <v>TUBGCP5</v>
      </c>
      <c r="B16968" t="s">
        <v>514</v>
      </c>
      <c r="C16968">
        <v>22833538</v>
      </c>
      <c r="D16968" t="s">
        <v>8</v>
      </c>
      <c r="E16968">
        <v>22</v>
      </c>
      <c r="F16968" t="s">
        <v>19707</v>
      </c>
      <c r="G16968">
        <v>0.78731905655699996</v>
      </c>
    </row>
    <row r="16969" spans="1:7" x14ac:dyDescent="0.2">
      <c r="A16969" t="str">
        <f t="shared" si="1425"/>
        <v>TUBGCP5</v>
      </c>
      <c r="B16969" t="s">
        <v>514</v>
      </c>
      <c r="C16969">
        <v>22833449</v>
      </c>
      <c r="D16969" t="s">
        <v>8</v>
      </c>
      <c r="E16969">
        <v>23</v>
      </c>
      <c r="F16969" t="s">
        <v>19708</v>
      </c>
      <c r="G16969">
        <v>0.54600136503200003</v>
      </c>
    </row>
    <row r="16970" spans="1:7" x14ac:dyDescent="0.2">
      <c r="A16970" t="str">
        <f t="shared" si="1425"/>
        <v>TUBGCP5</v>
      </c>
      <c r="B16970" t="s">
        <v>514</v>
      </c>
      <c r="C16970">
        <v>22833410</v>
      </c>
      <c r="D16970" t="s">
        <v>8</v>
      </c>
      <c r="E16970">
        <v>23</v>
      </c>
      <c r="F16970" t="s">
        <v>19709</v>
      </c>
      <c r="G16970">
        <v>0.118110497786</v>
      </c>
    </row>
    <row r="16971" spans="1:7" x14ac:dyDescent="0.2">
      <c r="A16971" t="str">
        <f t="shared" si="1425"/>
        <v>TUBGCP5</v>
      </c>
      <c r="B16971" t="s">
        <v>514</v>
      </c>
      <c r="C16971">
        <v>22833466</v>
      </c>
      <c r="D16971" t="s">
        <v>3</v>
      </c>
      <c r="E16971">
        <v>24</v>
      </c>
      <c r="F16971" t="s">
        <v>19710</v>
      </c>
      <c r="G16971">
        <v>0.714193975343</v>
      </c>
    </row>
    <row r="16972" spans="1:7" x14ac:dyDescent="0.2">
      <c r="A16972" t="str">
        <f t="shared" si="1425"/>
        <v>TUBGCP5</v>
      </c>
      <c r="B16972" t="s">
        <v>514</v>
      </c>
      <c r="C16972">
        <v>22833350</v>
      </c>
      <c r="D16972" t="s">
        <v>3</v>
      </c>
      <c r="E16972">
        <v>23</v>
      </c>
      <c r="F16972" t="s">
        <v>19711</v>
      </c>
      <c r="G16972">
        <v>0.41874131017100003</v>
      </c>
    </row>
    <row r="16973" spans="1:7" x14ac:dyDescent="0.2">
      <c r="A16973" t="str">
        <f t="shared" si="1425"/>
        <v>TUBGCP5</v>
      </c>
      <c r="B16973" t="s">
        <v>514</v>
      </c>
      <c r="C16973">
        <v>22833466</v>
      </c>
      <c r="D16973" t="s">
        <v>3</v>
      </c>
      <c r="E16973">
        <v>23</v>
      </c>
      <c r="F16973" t="s">
        <v>19712</v>
      </c>
      <c r="G16973">
        <v>1.15774102754</v>
      </c>
    </row>
    <row r="16974" spans="1:7" x14ac:dyDescent="0.2">
      <c r="A16974" t="str">
        <f t="shared" si="1425"/>
        <v>TUBGCP5</v>
      </c>
      <c r="B16974" t="s">
        <v>514</v>
      </c>
      <c r="C16974">
        <v>22833385</v>
      </c>
      <c r="D16974" t="s">
        <v>8</v>
      </c>
      <c r="E16974">
        <v>21</v>
      </c>
      <c r="F16974" t="s">
        <v>19713</v>
      </c>
      <c r="G16974">
        <v>-7.47227802249E-3</v>
      </c>
    </row>
    <row r="16975" spans="1:7" x14ac:dyDescent="0.2">
      <c r="A16975" t="str">
        <f t="shared" si="1425"/>
        <v>TUBGCP5</v>
      </c>
      <c r="B16975" t="s">
        <v>514</v>
      </c>
      <c r="C16975">
        <v>22833405</v>
      </c>
      <c r="D16975" t="s">
        <v>8</v>
      </c>
      <c r="E16975">
        <v>24</v>
      </c>
      <c r="F16975" t="s">
        <v>19714</v>
      </c>
      <c r="G16975">
        <v>1.0549399158999999</v>
      </c>
    </row>
    <row r="16976" spans="1:7" x14ac:dyDescent="0.2">
      <c r="A16976" t="str">
        <f t="shared" si="1425"/>
        <v>TUBGCP5</v>
      </c>
      <c r="B16976" t="s">
        <v>514</v>
      </c>
      <c r="C16976">
        <v>22833410</v>
      </c>
      <c r="D16976" t="s">
        <v>8</v>
      </c>
      <c r="E16976">
        <v>22</v>
      </c>
      <c r="F16976" t="s">
        <v>19715</v>
      </c>
      <c r="G16976">
        <v>0.19248306794100001</v>
      </c>
    </row>
    <row r="16977" spans="1:7" x14ac:dyDescent="0.2">
      <c r="A16977" t="str">
        <f t="shared" si="1425"/>
        <v>TUBGCP5</v>
      </c>
      <c r="B16977" t="s">
        <v>514</v>
      </c>
      <c r="C16977">
        <v>22833569</v>
      </c>
      <c r="D16977" t="s">
        <v>8</v>
      </c>
      <c r="E16977">
        <v>24</v>
      </c>
      <c r="F16977" t="s">
        <v>19716</v>
      </c>
      <c r="G16977">
        <v>0.230991750952</v>
      </c>
    </row>
    <row r="16978" spans="1:7" x14ac:dyDescent="0.2">
      <c r="A16978" t="str">
        <f t="shared" si="1425"/>
        <v>TUBGCP5</v>
      </c>
      <c r="B16978" t="s">
        <v>514</v>
      </c>
      <c r="C16978">
        <v>22833583</v>
      </c>
      <c r="D16978" t="s">
        <v>8</v>
      </c>
      <c r="E16978">
        <v>24</v>
      </c>
      <c r="F16978" t="s">
        <v>19717</v>
      </c>
      <c r="G16978">
        <v>0.38671996954900001</v>
      </c>
    </row>
    <row r="16979" spans="1:7" x14ac:dyDescent="0.2">
      <c r="A16979" t="str">
        <f t="shared" si="1425"/>
        <v>TUBGCP5</v>
      </c>
      <c r="B16979" t="s">
        <v>514</v>
      </c>
      <c r="C16979">
        <v>22833606</v>
      </c>
      <c r="D16979" t="s">
        <v>8</v>
      </c>
      <c r="E16979">
        <v>24</v>
      </c>
      <c r="F16979" t="s">
        <v>19718</v>
      </c>
      <c r="G16979">
        <v>-1.06548781473E-4</v>
      </c>
    </row>
    <row r="16980" spans="1:7" x14ac:dyDescent="0.2">
      <c r="A16980" t="str">
        <f t="shared" si="1425"/>
        <v>TUBGCP5</v>
      </c>
      <c r="B16980" t="s">
        <v>514</v>
      </c>
      <c r="C16980">
        <v>22833675</v>
      </c>
      <c r="D16980" t="s">
        <v>8</v>
      </c>
      <c r="E16980">
        <v>23</v>
      </c>
      <c r="F16980" t="s">
        <v>19719</v>
      </c>
      <c r="G16980">
        <v>2.1607553140299999E-2</v>
      </c>
    </row>
    <row r="16981" spans="1:7" x14ac:dyDescent="0.2">
      <c r="A16981" t="str">
        <f t="shared" si="1425"/>
        <v>TUBGCP5</v>
      </c>
      <c r="B16981" t="s">
        <v>514</v>
      </c>
      <c r="C16981">
        <v>22833658</v>
      </c>
      <c r="D16981" t="s">
        <v>8</v>
      </c>
      <c r="E16981">
        <v>22</v>
      </c>
      <c r="F16981" t="s">
        <v>19720</v>
      </c>
      <c r="G16981">
        <v>0.26367934531800002</v>
      </c>
    </row>
    <row r="16982" spans="1:7" x14ac:dyDescent="0.2">
      <c r="A16982" t="str">
        <f t="shared" si="1425"/>
        <v>TUBGCP5</v>
      </c>
      <c r="B16982" t="s">
        <v>514</v>
      </c>
      <c r="C16982">
        <v>22833597</v>
      </c>
      <c r="D16982" t="s">
        <v>8</v>
      </c>
      <c r="E16982">
        <v>23</v>
      </c>
      <c r="F16982" t="s">
        <v>19721</v>
      </c>
      <c r="G16982">
        <v>3.06426704492E-2</v>
      </c>
    </row>
    <row r="16983" spans="1:7" x14ac:dyDescent="0.2">
      <c r="A16983" t="str">
        <f t="shared" si="1425"/>
        <v>TUBGCP5</v>
      </c>
      <c r="B16983" t="s">
        <v>514</v>
      </c>
      <c r="C16983">
        <v>22833595</v>
      </c>
      <c r="D16983" t="s">
        <v>8</v>
      </c>
      <c r="E16983">
        <v>23</v>
      </c>
      <c r="F16983" t="s">
        <v>19722</v>
      </c>
      <c r="G16983">
        <v>0.37309483490899997</v>
      </c>
    </row>
    <row r="16984" spans="1:7" x14ac:dyDescent="0.2">
      <c r="A16984" t="str">
        <f t="shared" ref="A16984:A16993" si="1426">"TUFM"</f>
        <v>TUFM</v>
      </c>
      <c r="B16984" t="s">
        <v>273</v>
      </c>
      <c r="C16984">
        <v>28857777</v>
      </c>
      <c r="D16984" t="s">
        <v>8</v>
      </c>
      <c r="E16984">
        <v>24</v>
      </c>
      <c r="F16984" t="s">
        <v>19723</v>
      </c>
      <c r="G16984">
        <v>2.0438327047899999E-2</v>
      </c>
    </row>
    <row r="16985" spans="1:7" x14ac:dyDescent="0.2">
      <c r="A16985" t="str">
        <f t="shared" si="1426"/>
        <v>TUFM</v>
      </c>
      <c r="B16985" t="s">
        <v>273</v>
      </c>
      <c r="C16985">
        <v>28857707</v>
      </c>
      <c r="D16985" t="s">
        <v>8</v>
      </c>
      <c r="E16985">
        <v>22</v>
      </c>
      <c r="F16985" t="s">
        <v>19724</v>
      </c>
      <c r="G16985">
        <v>0.236424242442</v>
      </c>
    </row>
    <row r="16986" spans="1:7" x14ac:dyDescent="0.2">
      <c r="A16986" t="str">
        <f t="shared" si="1426"/>
        <v>TUFM</v>
      </c>
      <c r="B16986" t="s">
        <v>273</v>
      </c>
      <c r="C16986">
        <v>28857679</v>
      </c>
      <c r="D16986" t="s">
        <v>8</v>
      </c>
      <c r="E16986">
        <v>24</v>
      </c>
      <c r="F16986" t="s">
        <v>19725</v>
      </c>
      <c r="G16986">
        <v>-1.69346857033E-2</v>
      </c>
    </row>
    <row r="16987" spans="1:7" x14ac:dyDescent="0.2">
      <c r="A16987" t="str">
        <f t="shared" si="1426"/>
        <v>TUFM</v>
      </c>
      <c r="B16987" t="s">
        <v>273</v>
      </c>
      <c r="C16987">
        <v>28857649</v>
      </c>
      <c r="D16987" t="s">
        <v>8</v>
      </c>
      <c r="E16987">
        <v>24</v>
      </c>
      <c r="F16987" t="s">
        <v>19726</v>
      </c>
      <c r="G16987">
        <v>0.91252373309599999</v>
      </c>
    </row>
    <row r="16988" spans="1:7" x14ac:dyDescent="0.2">
      <c r="A16988" t="str">
        <f t="shared" si="1426"/>
        <v>TUFM</v>
      </c>
      <c r="B16988" t="s">
        <v>273</v>
      </c>
      <c r="C16988">
        <v>28857618</v>
      </c>
      <c r="D16988" t="s">
        <v>8</v>
      </c>
      <c r="E16988">
        <v>23</v>
      </c>
      <c r="F16988" t="s">
        <v>19727</v>
      </c>
      <c r="G16988">
        <v>-0.13601994458</v>
      </c>
    </row>
    <row r="16989" spans="1:7" x14ac:dyDescent="0.2">
      <c r="A16989" t="str">
        <f t="shared" si="1426"/>
        <v>TUFM</v>
      </c>
      <c r="B16989" t="s">
        <v>273</v>
      </c>
      <c r="C16989">
        <v>28857573</v>
      </c>
      <c r="D16989" t="s">
        <v>8</v>
      </c>
      <c r="E16989">
        <v>24</v>
      </c>
      <c r="F16989" t="s">
        <v>19728</v>
      </c>
      <c r="G16989">
        <v>0.14326667730100001</v>
      </c>
    </row>
    <row r="16990" spans="1:7" x14ac:dyDescent="0.2">
      <c r="A16990" t="str">
        <f t="shared" si="1426"/>
        <v>TUFM</v>
      </c>
      <c r="B16990" t="s">
        <v>273</v>
      </c>
      <c r="C16990">
        <v>28857550</v>
      </c>
      <c r="D16990" t="s">
        <v>8</v>
      </c>
      <c r="E16990">
        <v>23</v>
      </c>
      <c r="F16990" t="s">
        <v>19729</v>
      </c>
      <c r="G16990">
        <v>0.19346308057299999</v>
      </c>
    </row>
    <row r="16991" spans="1:7" x14ac:dyDescent="0.2">
      <c r="A16991" t="str">
        <f t="shared" si="1426"/>
        <v>TUFM</v>
      </c>
      <c r="B16991" t="s">
        <v>273</v>
      </c>
      <c r="C16991">
        <v>28857720</v>
      </c>
      <c r="D16991" t="s">
        <v>3</v>
      </c>
      <c r="E16991">
        <v>23</v>
      </c>
      <c r="F16991" t="s">
        <v>19730</v>
      </c>
      <c r="G16991">
        <v>8.3231909605699997E-2</v>
      </c>
    </row>
    <row r="16992" spans="1:7" x14ac:dyDescent="0.2">
      <c r="A16992" t="str">
        <f t="shared" si="1426"/>
        <v>TUFM</v>
      </c>
      <c r="B16992" t="s">
        <v>273</v>
      </c>
      <c r="C16992">
        <v>28857614</v>
      </c>
      <c r="D16992" t="s">
        <v>3</v>
      </c>
      <c r="E16992">
        <v>24</v>
      </c>
      <c r="F16992" t="s">
        <v>19731</v>
      </c>
      <c r="G16992">
        <v>1.8510520244599999</v>
      </c>
    </row>
    <row r="16993" spans="1:7" x14ac:dyDescent="0.2">
      <c r="A16993" t="str">
        <f t="shared" si="1426"/>
        <v>TUFM</v>
      </c>
      <c r="B16993" t="s">
        <v>273</v>
      </c>
      <c r="C16993">
        <v>28857493</v>
      </c>
      <c r="D16993" t="s">
        <v>3</v>
      </c>
      <c r="E16993">
        <v>22</v>
      </c>
      <c r="F16993" t="s">
        <v>19732</v>
      </c>
      <c r="G16993">
        <v>0.15414350439999999</v>
      </c>
    </row>
    <row r="16994" spans="1:7" x14ac:dyDescent="0.2">
      <c r="A16994" t="str">
        <f t="shared" ref="A16994:A17003" si="1427">"TWISTNB"</f>
        <v>TWISTNB</v>
      </c>
      <c r="B16994" t="s">
        <v>2</v>
      </c>
      <c r="C16994">
        <v>19748564</v>
      </c>
      <c r="D16994" t="s">
        <v>8</v>
      </c>
      <c r="E16994">
        <v>24</v>
      </c>
      <c r="F16994" t="s">
        <v>19733</v>
      </c>
      <c r="G16994">
        <v>3.6989901359099998E-2</v>
      </c>
    </row>
    <row r="16995" spans="1:7" x14ac:dyDescent="0.2">
      <c r="A16995" t="str">
        <f t="shared" si="1427"/>
        <v>TWISTNB</v>
      </c>
      <c r="B16995" t="s">
        <v>2</v>
      </c>
      <c r="C16995">
        <v>19748480</v>
      </c>
      <c r="D16995" t="s">
        <v>8</v>
      </c>
      <c r="E16995">
        <v>23</v>
      </c>
      <c r="F16995" t="s">
        <v>19734</v>
      </c>
      <c r="G16995">
        <v>1.7562206029899999E-2</v>
      </c>
    </row>
    <row r="16996" spans="1:7" x14ac:dyDescent="0.2">
      <c r="A16996" t="str">
        <f t="shared" si="1427"/>
        <v>TWISTNB</v>
      </c>
      <c r="B16996" t="s">
        <v>2</v>
      </c>
      <c r="C16996">
        <v>19748474</v>
      </c>
      <c r="D16996" t="s">
        <v>3</v>
      </c>
      <c r="E16996">
        <v>22</v>
      </c>
      <c r="F16996" t="s">
        <v>19735</v>
      </c>
      <c r="G16996">
        <v>0.84562184549300001</v>
      </c>
    </row>
    <row r="16997" spans="1:7" x14ac:dyDescent="0.2">
      <c r="A16997" t="str">
        <f t="shared" si="1427"/>
        <v>TWISTNB</v>
      </c>
      <c r="B16997" t="s">
        <v>2</v>
      </c>
      <c r="C16997">
        <v>19748609</v>
      </c>
      <c r="D16997" t="s">
        <v>3</v>
      </c>
      <c r="E16997">
        <v>24</v>
      </c>
      <c r="F16997" t="s">
        <v>19736</v>
      </c>
      <c r="G16997">
        <v>0.57164238200499995</v>
      </c>
    </row>
    <row r="16998" spans="1:7" x14ac:dyDescent="0.2">
      <c r="A16998" t="str">
        <f t="shared" si="1427"/>
        <v>TWISTNB</v>
      </c>
      <c r="B16998" t="s">
        <v>2</v>
      </c>
      <c r="C16998">
        <v>19748617</v>
      </c>
      <c r="D16998" t="s">
        <v>3</v>
      </c>
      <c r="E16998">
        <v>24</v>
      </c>
      <c r="F16998" t="s">
        <v>19737</v>
      </c>
      <c r="G16998">
        <v>1.06549864047</v>
      </c>
    </row>
    <row r="16999" spans="1:7" x14ac:dyDescent="0.2">
      <c r="A16999" t="str">
        <f t="shared" si="1427"/>
        <v>TWISTNB</v>
      </c>
      <c r="B16999" t="s">
        <v>2</v>
      </c>
      <c r="C16999">
        <v>19748635</v>
      </c>
      <c r="D16999" t="s">
        <v>3</v>
      </c>
      <c r="E16999">
        <v>23</v>
      </c>
      <c r="F16999" t="s">
        <v>19738</v>
      </c>
      <c r="G16999">
        <v>1.0888795140400001</v>
      </c>
    </row>
    <row r="17000" spans="1:7" x14ac:dyDescent="0.2">
      <c r="A17000" t="str">
        <f t="shared" si="1427"/>
        <v>TWISTNB</v>
      </c>
      <c r="B17000" t="s">
        <v>2</v>
      </c>
      <c r="C17000">
        <v>19748655</v>
      </c>
      <c r="D17000" t="s">
        <v>3</v>
      </c>
      <c r="E17000">
        <v>23</v>
      </c>
      <c r="F17000" t="s">
        <v>19739</v>
      </c>
      <c r="G17000">
        <v>1.28530239048E-2</v>
      </c>
    </row>
    <row r="17001" spans="1:7" x14ac:dyDescent="0.2">
      <c r="A17001" t="str">
        <f t="shared" si="1427"/>
        <v>TWISTNB</v>
      </c>
      <c r="B17001" t="s">
        <v>2</v>
      </c>
      <c r="C17001">
        <v>19748450</v>
      </c>
      <c r="D17001" t="s">
        <v>8</v>
      </c>
      <c r="E17001">
        <v>22</v>
      </c>
      <c r="F17001" t="s">
        <v>19740</v>
      </c>
      <c r="G17001">
        <v>0.35324533431299998</v>
      </c>
    </row>
    <row r="17002" spans="1:7" x14ac:dyDescent="0.2">
      <c r="A17002" t="str">
        <f t="shared" si="1427"/>
        <v>TWISTNB</v>
      </c>
      <c r="B17002" t="s">
        <v>2</v>
      </c>
      <c r="C17002">
        <v>19748458</v>
      </c>
      <c r="D17002" t="s">
        <v>8</v>
      </c>
      <c r="E17002">
        <v>24</v>
      </c>
      <c r="F17002" t="s">
        <v>19741</v>
      </c>
      <c r="G17002">
        <v>0.18210795312</v>
      </c>
    </row>
    <row r="17003" spans="1:7" x14ac:dyDescent="0.2">
      <c r="A17003" t="str">
        <f t="shared" si="1427"/>
        <v>TWISTNB</v>
      </c>
      <c r="B17003" t="s">
        <v>2</v>
      </c>
      <c r="C17003">
        <v>19748545</v>
      </c>
      <c r="D17003" t="s">
        <v>8</v>
      </c>
      <c r="E17003">
        <v>23</v>
      </c>
      <c r="F17003" t="s">
        <v>19742</v>
      </c>
      <c r="G17003">
        <v>0.18423669130000001</v>
      </c>
    </row>
    <row r="17004" spans="1:7" x14ac:dyDescent="0.2">
      <c r="A17004" t="str">
        <f t="shared" ref="A17004:A17013" si="1428">"TXN"</f>
        <v>TXN</v>
      </c>
      <c r="B17004" t="s">
        <v>15</v>
      </c>
      <c r="C17004">
        <v>113018953</v>
      </c>
      <c r="D17004" t="s">
        <v>8</v>
      </c>
      <c r="E17004">
        <v>24</v>
      </c>
      <c r="F17004" t="s">
        <v>19743</v>
      </c>
      <c r="G17004">
        <v>3.0963706282E-2</v>
      </c>
    </row>
    <row r="17005" spans="1:7" x14ac:dyDescent="0.2">
      <c r="A17005" t="str">
        <f t="shared" si="1428"/>
        <v>TXN</v>
      </c>
      <c r="B17005" t="s">
        <v>15</v>
      </c>
      <c r="C17005">
        <v>113018931</v>
      </c>
      <c r="D17005" t="s">
        <v>8</v>
      </c>
      <c r="E17005">
        <v>24</v>
      </c>
      <c r="F17005" t="s">
        <v>19744</v>
      </c>
      <c r="G17005">
        <v>5.5324438178599999E-2</v>
      </c>
    </row>
    <row r="17006" spans="1:7" x14ac:dyDescent="0.2">
      <c r="A17006" t="str">
        <f t="shared" si="1428"/>
        <v>TXN</v>
      </c>
      <c r="B17006" t="s">
        <v>15</v>
      </c>
      <c r="C17006">
        <v>113018625</v>
      </c>
      <c r="D17006" t="s">
        <v>3</v>
      </c>
      <c r="E17006">
        <v>24</v>
      </c>
      <c r="F17006" t="s">
        <v>19745</v>
      </c>
      <c r="G17006">
        <v>0.86448542226799996</v>
      </c>
    </row>
    <row r="17007" spans="1:7" x14ac:dyDescent="0.2">
      <c r="A17007" t="str">
        <f t="shared" si="1428"/>
        <v>TXN</v>
      </c>
      <c r="B17007" t="s">
        <v>15</v>
      </c>
      <c r="C17007">
        <v>113018748</v>
      </c>
      <c r="D17007" t="s">
        <v>8</v>
      </c>
      <c r="E17007">
        <v>21</v>
      </c>
      <c r="F17007" t="s">
        <v>19746</v>
      </c>
      <c r="G17007">
        <v>0.15392131834299999</v>
      </c>
    </row>
    <row r="17008" spans="1:7" x14ac:dyDescent="0.2">
      <c r="A17008" t="str">
        <f t="shared" si="1428"/>
        <v>TXN</v>
      </c>
      <c r="B17008" t="s">
        <v>15</v>
      </c>
      <c r="C17008">
        <v>113018898</v>
      </c>
      <c r="D17008" t="s">
        <v>3</v>
      </c>
      <c r="E17008">
        <v>24</v>
      </c>
      <c r="F17008" t="s">
        <v>19747</v>
      </c>
      <c r="G17008">
        <v>-1.53339839838E-2</v>
      </c>
    </row>
    <row r="17009" spans="1:7" x14ac:dyDescent="0.2">
      <c r="A17009" t="str">
        <f t="shared" si="1428"/>
        <v>TXN</v>
      </c>
      <c r="B17009" t="s">
        <v>15</v>
      </c>
      <c r="C17009">
        <v>113018875</v>
      </c>
      <c r="D17009" t="s">
        <v>3</v>
      </c>
      <c r="E17009">
        <v>24</v>
      </c>
      <c r="F17009" t="s">
        <v>19748</v>
      </c>
      <c r="G17009">
        <v>0.60516233299300004</v>
      </c>
    </row>
    <row r="17010" spans="1:7" x14ac:dyDescent="0.2">
      <c r="A17010" t="str">
        <f t="shared" si="1428"/>
        <v>TXN</v>
      </c>
      <c r="B17010" t="s">
        <v>15</v>
      </c>
      <c r="C17010">
        <v>113018809</v>
      </c>
      <c r="D17010" t="s">
        <v>3</v>
      </c>
      <c r="E17010">
        <v>24</v>
      </c>
      <c r="F17010" t="s">
        <v>19749</v>
      </c>
      <c r="G17010">
        <v>0.68843104735600003</v>
      </c>
    </row>
    <row r="17011" spans="1:7" x14ac:dyDescent="0.2">
      <c r="A17011" t="str">
        <f t="shared" si="1428"/>
        <v>TXN</v>
      </c>
      <c r="B17011" t="s">
        <v>15</v>
      </c>
      <c r="C17011">
        <v>113018676</v>
      </c>
      <c r="D17011" t="s">
        <v>3</v>
      </c>
      <c r="E17011">
        <v>22</v>
      </c>
      <c r="F17011" t="s">
        <v>19750</v>
      </c>
      <c r="G17011">
        <v>0.65250025009799995</v>
      </c>
    </row>
    <row r="17012" spans="1:7" x14ac:dyDescent="0.2">
      <c r="A17012" t="str">
        <f t="shared" si="1428"/>
        <v>TXN</v>
      </c>
      <c r="B17012" t="s">
        <v>15</v>
      </c>
      <c r="C17012">
        <v>113018634</v>
      </c>
      <c r="D17012" t="s">
        <v>3</v>
      </c>
      <c r="E17012">
        <v>24</v>
      </c>
      <c r="F17012" t="s">
        <v>19751</v>
      </c>
      <c r="G17012">
        <v>0.75685931093100001</v>
      </c>
    </row>
    <row r="17013" spans="1:7" x14ac:dyDescent="0.2">
      <c r="A17013" t="str">
        <f t="shared" si="1428"/>
        <v>TXN</v>
      </c>
      <c r="B17013" t="s">
        <v>15</v>
      </c>
      <c r="C17013">
        <v>113018848</v>
      </c>
      <c r="D17013" t="s">
        <v>8</v>
      </c>
      <c r="E17013">
        <v>23</v>
      </c>
      <c r="F17013" t="s">
        <v>19752</v>
      </c>
      <c r="G17013">
        <v>1.3786552668000001</v>
      </c>
    </row>
    <row r="17014" spans="1:7" x14ac:dyDescent="0.2">
      <c r="A17014" t="str">
        <f t="shared" ref="A17014:A17023" si="1429">"TYMS"</f>
        <v>TYMS</v>
      </c>
      <c r="B17014" t="s">
        <v>1918</v>
      </c>
      <c r="C17014">
        <v>657657</v>
      </c>
      <c r="D17014" t="s">
        <v>8</v>
      </c>
      <c r="E17014">
        <v>24</v>
      </c>
      <c r="F17014" t="s">
        <v>19753</v>
      </c>
      <c r="G17014">
        <v>0.13194401087800001</v>
      </c>
    </row>
    <row r="17015" spans="1:7" x14ac:dyDescent="0.2">
      <c r="A17015" t="str">
        <f t="shared" si="1429"/>
        <v>TYMS</v>
      </c>
      <c r="B17015" t="s">
        <v>1918</v>
      </c>
      <c r="C17015">
        <v>657595</v>
      </c>
      <c r="D17015" t="s">
        <v>8</v>
      </c>
      <c r="E17015">
        <v>24</v>
      </c>
      <c r="F17015" t="s">
        <v>19754</v>
      </c>
      <c r="G17015">
        <v>1.2595507972</v>
      </c>
    </row>
    <row r="17016" spans="1:7" x14ac:dyDescent="0.2">
      <c r="A17016" t="str">
        <f t="shared" si="1429"/>
        <v>TYMS</v>
      </c>
      <c r="B17016" t="s">
        <v>1918</v>
      </c>
      <c r="C17016">
        <v>657785</v>
      </c>
      <c r="D17016" t="s">
        <v>3</v>
      </c>
      <c r="E17016">
        <v>23</v>
      </c>
      <c r="F17016" t="s">
        <v>19755</v>
      </c>
      <c r="G17016">
        <v>5.4473377436000003E-2</v>
      </c>
    </row>
    <row r="17017" spans="1:7" x14ac:dyDescent="0.2">
      <c r="A17017" t="str">
        <f t="shared" si="1429"/>
        <v>TYMS</v>
      </c>
      <c r="B17017" t="s">
        <v>1918</v>
      </c>
      <c r="C17017">
        <v>657774</v>
      </c>
      <c r="D17017" t="s">
        <v>8</v>
      </c>
      <c r="E17017">
        <v>24</v>
      </c>
      <c r="F17017" t="s">
        <v>19756</v>
      </c>
      <c r="G17017">
        <v>3.5309914264799999E-2</v>
      </c>
    </row>
    <row r="17018" spans="1:7" x14ac:dyDescent="0.2">
      <c r="A17018" t="str">
        <f t="shared" si="1429"/>
        <v>TYMS</v>
      </c>
      <c r="B17018" t="s">
        <v>1918</v>
      </c>
      <c r="C17018">
        <v>657578</v>
      </c>
      <c r="D17018" t="s">
        <v>3</v>
      </c>
      <c r="E17018">
        <v>24</v>
      </c>
      <c r="F17018" t="s">
        <v>19757</v>
      </c>
      <c r="G17018">
        <v>6.7877458911900002E-2</v>
      </c>
    </row>
    <row r="17019" spans="1:7" x14ac:dyDescent="0.2">
      <c r="A17019" t="str">
        <f t="shared" si="1429"/>
        <v>TYMS</v>
      </c>
      <c r="B17019" t="s">
        <v>1918</v>
      </c>
      <c r="C17019">
        <v>657902</v>
      </c>
      <c r="D17019" t="s">
        <v>8</v>
      </c>
      <c r="E17019">
        <v>24</v>
      </c>
      <c r="F17019" t="s">
        <v>19758</v>
      </c>
      <c r="G17019">
        <v>0.89429782212599995</v>
      </c>
    </row>
    <row r="17020" spans="1:7" x14ac:dyDescent="0.2">
      <c r="A17020" t="str">
        <f t="shared" si="1429"/>
        <v>TYMS</v>
      </c>
      <c r="B17020" t="s">
        <v>1918</v>
      </c>
      <c r="C17020">
        <v>657872</v>
      </c>
      <c r="D17020" t="s">
        <v>8</v>
      </c>
      <c r="E17020">
        <v>24</v>
      </c>
      <c r="F17020" t="s">
        <v>19759</v>
      </c>
      <c r="G17020">
        <v>0.84615138067899998</v>
      </c>
    </row>
    <row r="17021" spans="1:7" x14ac:dyDescent="0.2">
      <c r="A17021" t="str">
        <f t="shared" si="1429"/>
        <v>TYMS</v>
      </c>
      <c r="B17021" t="s">
        <v>1918</v>
      </c>
      <c r="C17021">
        <v>657638</v>
      </c>
      <c r="D17021" t="s">
        <v>3</v>
      </c>
      <c r="E17021">
        <v>22</v>
      </c>
      <c r="F17021" t="s">
        <v>19760</v>
      </c>
      <c r="G17021">
        <v>1.9648954776799999E-2</v>
      </c>
    </row>
    <row r="17022" spans="1:7" x14ac:dyDescent="0.2">
      <c r="A17022" t="str">
        <f t="shared" si="1429"/>
        <v>TYMS</v>
      </c>
      <c r="B17022" t="s">
        <v>1918</v>
      </c>
      <c r="C17022">
        <v>657895</v>
      </c>
      <c r="D17022" t="s">
        <v>8</v>
      </c>
      <c r="E17022">
        <v>24</v>
      </c>
      <c r="F17022" t="s">
        <v>19761</v>
      </c>
      <c r="G17022">
        <v>0.49062459293299998</v>
      </c>
    </row>
    <row r="17023" spans="1:7" x14ac:dyDescent="0.2">
      <c r="A17023" t="str">
        <f t="shared" si="1429"/>
        <v>TYMS</v>
      </c>
      <c r="B17023" t="s">
        <v>1918</v>
      </c>
      <c r="C17023">
        <v>657828</v>
      </c>
      <c r="D17023" t="s">
        <v>8</v>
      </c>
      <c r="E17023">
        <v>24</v>
      </c>
      <c r="F17023" t="s">
        <v>19762</v>
      </c>
      <c r="G17023">
        <v>0.168491840723</v>
      </c>
    </row>
    <row r="17024" spans="1:7" x14ac:dyDescent="0.2">
      <c r="A17024" t="str">
        <f t="shared" ref="A17024:A17040" si="1430">"U2AF1"</f>
        <v>U2AF1</v>
      </c>
      <c r="B17024" t="s">
        <v>645</v>
      </c>
      <c r="C17024">
        <v>44527641</v>
      </c>
      <c r="D17024" t="s">
        <v>3</v>
      </c>
      <c r="E17024">
        <v>23</v>
      </c>
      <c r="F17024" t="s">
        <v>19763</v>
      </c>
      <c r="G17024">
        <v>1.46333229661</v>
      </c>
    </row>
    <row r="17025" spans="1:7" x14ac:dyDescent="0.2">
      <c r="A17025" t="str">
        <f t="shared" si="1430"/>
        <v>U2AF1</v>
      </c>
      <c r="B17025" t="s">
        <v>645</v>
      </c>
      <c r="C17025">
        <v>44527659</v>
      </c>
      <c r="D17025" t="s">
        <v>3</v>
      </c>
      <c r="E17025">
        <v>24</v>
      </c>
      <c r="F17025" t="s">
        <v>19764</v>
      </c>
      <c r="G17025">
        <v>1.22116024584E-2</v>
      </c>
    </row>
    <row r="17026" spans="1:7" x14ac:dyDescent="0.2">
      <c r="A17026" t="str">
        <f t="shared" si="1430"/>
        <v>U2AF1</v>
      </c>
      <c r="B17026" t="s">
        <v>645</v>
      </c>
      <c r="C17026">
        <v>44527626</v>
      </c>
      <c r="D17026" t="s">
        <v>3</v>
      </c>
      <c r="E17026">
        <v>23</v>
      </c>
      <c r="F17026" t="s">
        <v>19765</v>
      </c>
      <c r="G17026">
        <v>1.18734662303</v>
      </c>
    </row>
    <row r="17027" spans="1:7" x14ac:dyDescent="0.2">
      <c r="A17027" t="str">
        <f t="shared" si="1430"/>
        <v>U2AF1</v>
      </c>
      <c r="B17027" t="s">
        <v>645</v>
      </c>
      <c r="C17027">
        <v>44527530</v>
      </c>
      <c r="D17027" t="s">
        <v>3</v>
      </c>
      <c r="E17027">
        <v>23</v>
      </c>
      <c r="F17027" t="s">
        <v>19766</v>
      </c>
      <c r="G17027">
        <v>-1.9144773459600001E-2</v>
      </c>
    </row>
    <row r="17028" spans="1:7" x14ac:dyDescent="0.2">
      <c r="A17028" t="str">
        <f t="shared" si="1430"/>
        <v>U2AF1</v>
      </c>
      <c r="B17028" t="s">
        <v>645</v>
      </c>
      <c r="C17028">
        <v>44527520</v>
      </c>
      <c r="D17028" t="s">
        <v>3</v>
      </c>
      <c r="E17028">
        <v>23</v>
      </c>
      <c r="F17028" t="s">
        <v>19767</v>
      </c>
      <c r="G17028">
        <v>-9.5417040494499995E-3</v>
      </c>
    </row>
    <row r="17029" spans="1:7" x14ac:dyDescent="0.2">
      <c r="A17029" t="str">
        <f t="shared" si="1430"/>
        <v>U2AF1</v>
      </c>
      <c r="B17029" t="s">
        <v>645</v>
      </c>
      <c r="C17029">
        <v>44527503</v>
      </c>
      <c r="D17029" t="s">
        <v>3</v>
      </c>
      <c r="E17029">
        <v>24</v>
      </c>
      <c r="F17029" t="s">
        <v>19768</v>
      </c>
      <c r="G17029">
        <v>-3.2982784972600002E-2</v>
      </c>
    </row>
    <row r="17030" spans="1:7" x14ac:dyDescent="0.2">
      <c r="A17030" t="str">
        <f t="shared" si="1430"/>
        <v>U2AF1</v>
      </c>
      <c r="B17030" t="s">
        <v>645</v>
      </c>
      <c r="C17030">
        <v>44527497</v>
      </c>
      <c r="D17030" t="s">
        <v>3</v>
      </c>
      <c r="E17030">
        <v>23</v>
      </c>
      <c r="F17030" t="s">
        <v>19769</v>
      </c>
      <c r="G17030">
        <v>0.107276152409</v>
      </c>
    </row>
    <row r="17031" spans="1:7" x14ac:dyDescent="0.2">
      <c r="A17031" t="str">
        <f t="shared" si="1430"/>
        <v>U2AF1</v>
      </c>
      <c r="B17031" t="s">
        <v>645</v>
      </c>
      <c r="C17031">
        <v>44527480</v>
      </c>
      <c r="D17031" t="s">
        <v>3</v>
      </c>
      <c r="E17031">
        <v>24</v>
      </c>
      <c r="F17031" t="s">
        <v>19770</v>
      </c>
      <c r="G17031">
        <v>3.6710359762800002E-2</v>
      </c>
    </row>
    <row r="17032" spans="1:7" x14ac:dyDescent="0.2">
      <c r="A17032" t="str">
        <f t="shared" si="1430"/>
        <v>U2AF1</v>
      </c>
      <c r="B17032" t="s">
        <v>645</v>
      </c>
      <c r="C17032">
        <v>44527681</v>
      </c>
      <c r="D17032" t="s">
        <v>3</v>
      </c>
      <c r="E17032">
        <v>22</v>
      </c>
      <c r="F17032" t="s">
        <v>19771</v>
      </c>
      <c r="G17032">
        <v>0.10955317065</v>
      </c>
    </row>
    <row r="17033" spans="1:7" x14ac:dyDescent="0.2">
      <c r="A17033" t="str">
        <f t="shared" si="1430"/>
        <v>U2AF1</v>
      </c>
      <c r="B17033" t="s">
        <v>645</v>
      </c>
      <c r="C17033">
        <v>44527682</v>
      </c>
      <c r="D17033" t="s">
        <v>3</v>
      </c>
      <c r="E17033">
        <v>23</v>
      </c>
      <c r="F17033" t="s">
        <v>19772</v>
      </c>
      <c r="G17033">
        <v>5.1357725525899997E-2</v>
      </c>
    </row>
    <row r="17034" spans="1:7" x14ac:dyDescent="0.2">
      <c r="A17034" t="str">
        <f t="shared" si="1430"/>
        <v>U2AF1</v>
      </c>
      <c r="B17034" t="s">
        <v>645</v>
      </c>
      <c r="C17034">
        <v>44527665</v>
      </c>
      <c r="D17034" t="s">
        <v>3</v>
      </c>
      <c r="E17034">
        <v>23</v>
      </c>
      <c r="F17034" t="s">
        <v>19773</v>
      </c>
      <c r="G17034">
        <v>3.0330536588300001E-2</v>
      </c>
    </row>
    <row r="17035" spans="1:7" x14ac:dyDescent="0.2">
      <c r="A17035" t="str">
        <f t="shared" si="1430"/>
        <v>U2AF1</v>
      </c>
      <c r="B17035" t="s">
        <v>645</v>
      </c>
      <c r="C17035">
        <v>44527659</v>
      </c>
      <c r="D17035" t="s">
        <v>3</v>
      </c>
      <c r="E17035">
        <v>23</v>
      </c>
      <c r="F17035" t="s">
        <v>19774</v>
      </c>
      <c r="G17035">
        <v>-5.4860674509599999E-2</v>
      </c>
    </row>
    <row r="17036" spans="1:7" x14ac:dyDescent="0.2">
      <c r="A17036" t="str">
        <f t="shared" si="1430"/>
        <v>U2AF1</v>
      </c>
      <c r="B17036" t="s">
        <v>645</v>
      </c>
      <c r="C17036">
        <v>44527654</v>
      </c>
      <c r="D17036" t="s">
        <v>3</v>
      </c>
      <c r="E17036">
        <v>23</v>
      </c>
      <c r="F17036" t="s">
        <v>19775</v>
      </c>
      <c r="G17036">
        <v>0.34932108036100001</v>
      </c>
    </row>
    <row r="17037" spans="1:7" x14ac:dyDescent="0.2">
      <c r="A17037" t="str">
        <f t="shared" si="1430"/>
        <v>U2AF1</v>
      </c>
      <c r="B17037" t="s">
        <v>645</v>
      </c>
      <c r="C17037">
        <v>44527512</v>
      </c>
      <c r="D17037" t="s">
        <v>3</v>
      </c>
      <c r="E17037">
        <v>24</v>
      </c>
      <c r="F17037" t="s">
        <v>19776</v>
      </c>
      <c r="G17037">
        <v>-4.7578205706799999E-2</v>
      </c>
    </row>
    <row r="17038" spans="1:7" x14ac:dyDescent="0.2">
      <c r="A17038" t="str">
        <f t="shared" si="1430"/>
        <v>U2AF1</v>
      </c>
      <c r="B17038" t="s">
        <v>645</v>
      </c>
      <c r="C17038">
        <v>44527497</v>
      </c>
      <c r="D17038" t="s">
        <v>3</v>
      </c>
      <c r="E17038">
        <v>24</v>
      </c>
      <c r="F17038" t="s">
        <v>19777</v>
      </c>
      <c r="G17038">
        <v>7.1200401756400002E-3</v>
      </c>
    </row>
    <row r="17039" spans="1:7" x14ac:dyDescent="0.2">
      <c r="A17039" t="str">
        <f t="shared" si="1430"/>
        <v>U2AF1</v>
      </c>
      <c r="B17039" t="s">
        <v>645</v>
      </c>
      <c r="C17039">
        <v>44527483</v>
      </c>
      <c r="D17039" t="s">
        <v>3</v>
      </c>
      <c r="E17039">
        <v>24</v>
      </c>
      <c r="F17039" t="s">
        <v>19778</v>
      </c>
      <c r="G17039">
        <v>0.146405361466</v>
      </c>
    </row>
    <row r="17040" spans="1:7" x14ac:dyDescent="0.2">
      <c r="A17040" t="str">
        <f t="shared" si="1430"/>
        <v>U2AF1</v>
      </c>
      <c r="B17040" t="s">
        <v>645</v>
      </c>
      <c r="C17040">
        <v>44527419</v>
      </c>
      <c r="D17040" t="s">
        <v>8</v>
      </c>
      <c r="E17040">
        <v>24</v>
      </c>
      <c r="F17040" t="s">
        <v>19779</v>
      </c>
      <c r="G17040">
        <v>0.172148154852</v>
      </c>
    </row>
    <row r="17041" spans="1:7" x14ac:dyDescent="0.2">
      <c r="A17041" t="str">
        <f t="shared" ref="A17041:A17071" si="1431">"UBA1"</f>
        <v>UBA1</v>
      </c>
      <c r="B17041" t="s">
        <v>172</v>
      </c>
      <c r="C17041">
        <v>47053331</v>
      </c>
      <c r="D17041" t="s">
        <v>8</v>
      </c>
      <c r="E17041">
        <v>24</v>
      </c>
      <c r="F17041" t="s">
        <v>19780</v>
      </c>
      <c r="G17041">
        <v>0.25304555641699999</v>
      </c>
    </row>
    <row r="17042" spans="1:7" x14ac:dyDescent="0.2">
      <c r="A17042" t="str">
        <f t="shared" si="1431"/>
        <v>UBA1</v>
      </c>
      <c r="B17042" t="s">
        <v>172</v>
      </c>
      <c r="C17042">
        <v>47053241</v>
      </c>
      <c r="D17042" t="s">
        <v>8</v>
      </c>
      <c r="E17042">
        <v>24</v>
      </c>
      <c r="F17042" t="s">
        <v>19781</v>
      </c>
      <c r="G17042">
        <v>3.42617357481E-2</v>
      </c>
    </row>
    <row r="17043" spans="1:7" x14ac:dyDescent="0.2">
      <c r="A17043" t="str">
        <f t="shared" si="1431"/>
        <v>UBA1</v>
      </c>
      <c r="B17043" t="s">
        <v>172</v>
      </c>
      <c r="C17043">
        <v>47053246</v>
      </c>
      <c r="D17043" t="s">
        <v>8</v>
      </c>
      <c r="E17043">
        <v>23</v>
      </c>
      <c r="F17043" t="s">
        <v>19782</v>
      </c>
      <c r="G17043">
        <v>0.45888517657700001</v>
      </c>
    </row>
    <row r="17044" spans="1:7" x14ac:dyDescent="0.2">
      <c r="A17044" t="str">
        <f t="shared" si="1431"/>
        <v>UBA1</v>
      </c>
      <c r="B17044" t="s">
        <v>172</v>
      </c>
      <c r="C17044">
        <v>47053254</v>
      </c>
      <c r="D17044" t="s">
        <v>8</v>
      </c>
      <c r="E17044">
        <v>23</v>
      </c>
      <c r="F17044" t="s">
        <v>19783</v>
      </c>
      <c r="G17044">
        <v>0.88166711183900004</v>
      </c>
    </row>
    <row r="17045" spans="1:7" x14ac:dyDescent="0.2">
      <c r="A17045" t="str">
        <f t="shared" si="1431"/>
        <v>UBA1</v>
      </c>
      <c r="B17045" t="s">
        <v>172</v>
      </c>
      <c r="C17045">
        <v>47053322</v>
      </c>
      <c r="D17045" t="s">
        <v>8</v>
      </c>
      <c r="E17045">
        <v>24</v>
      </c>
      <c r="F17045" t="s">
        <v>19784</v>
      </c>
      <c r="G17045">
        <v>0.97380837225299999</v>
      </c>
    </row>
    <row r="17046" spans="1:7" x14ac:dyDescent="0.2">
      <c r="A17046" t="str">
        <f t="shared" si="1431"/>
        <v>UBA1</v>
      </c>
      <c r="B17046" t="s">
        <v>172</v>
      </c>
      <c r="C17046">
        <v>47053331</v>
      </c>
      <c r="D17046" t="s">
        <v>8</v>
      </c>
      <c r="E17046">
        <v>23</v>
      </c>
      <c r="F17046" t="s">
        <v>19785</v>
      </c>
      <c r="G17046">
        <v>0.375800270539</v>
      </c>
    </row>
    <row r="17047" spans="1:7" x14ac:dyDescent="0.2">
      <c r="A17047" t="str">
        <f t="shared" si="1431"/>
        <v>UBA1</v>
      </c>
      <c r="B17047" t="s">
        <v>172</v>
      </c>
      <c r="C17047">
        <v>47053423</v>
      </c>
      <c r="D17047" t="s">
        <v>8</v>
      </c>
      <c r="E17047">
        <v>23</v>
      </c>
      <c r="F17047" t="s">
        <v>19786</v>
      </c>
      <c r="G17047">
        <v>0.60109697935600004</v>
      </c>
    </row>
    <row r="17048" spans="1:7" x14ac:dyDescent="0.2">
      <c r="A17048" t="str">
        <f t="shared" si="1431"/>
        <v>UBA1</v>
      </c>
      <c r="B17048" t="s">
        <v>172</v>
      </c>
      <c r="C17048">
        <v>47050346</v>
      </c>
      <c r="D17048" t="s">
        <v>8</v>
      </c>
      <c r="E17048">
        <v>24</v>
      </c>
      <c r="F17048" t="s">
        <v>19787</v>
      </c>
      <c r="G17048">
        <v>-1.94352404433E-2</v>
      </c>
    </row>
    <row r="17049" spans="1:7" x14ac:dyDescent="0.2">
      <c r="A17049" t="str">
        <f t="shared" si="1431"/>
        <v>UBA1</v>
      </c>
      <c r="B17049" t="s">
        <v>172</v>
      </c>
      <c r="C17049">
        <v>47050349</v>
      </c>
      <c r="D17049" t="s">
        <v>8</v>
      </c>
      <c r="E17049">
        <v>22</v>
      </c>
      <c r="F17049" t="s">
        <v>19788</v>
      </c>
      <c r="G17049">
        <v>7.4098503423700002E-2</v>
      </c>
    </row>
    <row r="17050" spans="1:7" x14ac:dyDescent="0.2">
      <c r="A17050" t="str">
        <f t="shared" si="1431"/>
        <v>UBA1</v>
      </c>
      <c r="B17050" t="s">
        <v>172</v>
      </c>
      <c r="C17050">
        <v>47050423</v>
      </c>
      <c r="D17050" t="s">
        <v>8</v>
      </c>
      <c r="E17050">
        <v>23</v>
      </c>
      <c r="F17050" t="s">
        <v>19789</v>
      </c>
      <c r="G17050">
        <v>-6.2336299037000003E-3</v>
      </c>
    </row>
    <row r="17051" spans="1:7" x14ac:dyDescent="0.2">
      <c r="A17051" t="str">
        <f t="shared" si="1431"/>
        <v>UBA1</v>
      </c>
      <c r="B17051" t="s">
        <v>172</v>
      </c>
      <c r="C17051">
        <v>47050478</v>
      </c>
      <c r="D17051" t="s">
        <v>8</v>
      </c>
      <c r="E17051">
        <v>24</v>
      </c>
      <c r="F17051" t="s">
        <v>19790</v>
      </c>
      <c r="G17051">
        <v>-2.89789299392E-2</v>
      </c>
    </row>
    <row r="17052" spans="1:7" x14ac:dyDescent="0.2">
      <c r="A17052" t="str">
        <f t="shared" si="1431"/>
        <v>UBA1</v>
      </c>
      <c r="B17052" t="s">
        <v>172</v>
      </c>
      <c r="C17052">
        <v>47050523</v>
      </c>
      <c r="D17052" t="s">
        <v>8</v>
      </c>
      <c r="E17052">
        <v>23</v>
      </c>
      <c r="F17052" t="s">
        <v>19791</v>
      </c>
      <c r="G17052">
        <v>-2.5819475670300001E-2</v>
      </c>
    </row>
    <row r="17053" spans="1:7" x14ac:dyDescent="0.2">
      <c r="A17053" t="str">
        <f t="shared" si="1431"/>
        <v>UBA1</v>
      </c>
      <c r="B17053" t="s">
        <v>172</v>
      </c>
      <c r="C17053">
        <v>47050536</v>
      </c>
      <c r="D17053" t="s">
        <v>8</v>
      </c>
      <c r="E17053">
        <v>24</v>
      </c>
      <c r="F17053" t="s">
        <v>19792</v>
      </c>
      <c r="G17053">
        <v>-1.5976053779999999E-2</v>
      </c>
    </row>
    <row r="17054" spans="1:7" x14ac:dyDescent="0.2">
      <c r="A17054" t="str">
        <f t="shared" si="1431"/>
        <v>UBA1</v>
      </c>
      <c r="B17054" t="s">
        <v>172</v>
      </c>
      <c r="C17054">
        <v>47053241</v>
      </c>
      <c r="D17054" t="s">
        <v>8</v>
      </c>
      <c r="E17054">
        <v>22</v>
      </c>
      <c r="F17054" t="s">
        <v>19793</v>
      </c>
      <c r="G17054">
        <v>3.42277056597E-2</v>
      </c>
    </row>
    <row r="17055" spans="1:7" x14ac:dyDescent="0.2">
      <c r="A17055" t="str">
        <f t="shared" si="1431"/>
        <v>UBA1</v>
      </c>
      <c r="B17055" t="s">
        <v>172</v>
      </c>
      <c r="C17055">
        <v>47053288</v>
      </c>
      <c r="D17055" t="s">
        <v>8</v>
      </c>
      <c r="E17055">
        <v>24</v>
      </c>
      <c r="F17055" t="s">
        <v>19794</v>
      </c>
      <c r="G17055">
        <v>0.86400631272700001</v>
      </c>
    </row>
    <row r="17056" spans="1:7" x14ac:dyDescent="0.2">
      <c r="A17056" t="str">
        <f t="shared" si="1431"/>
        <v>UBA1</v>
      </c>
      <c r="B17056" t="s">
        <v>172</v>
      </c>
      <c r="C17056">
        <v>47053322</v>
      </c>
      <c r="D17056" t="s">
        <v>8</v>
      </c>
      <c r="E17056">
        <v>23</v>
      </c>
      <c r="F17056" t="s">
        <v>19795</v>
      </c>
      <c r="G17056">
        <v>1.1445245159099999</v>
      </c>
    </row>
    <row r="17057" spans="1:7" x14ac:dyDescent="0.2">
      <c r="A17057" t="str">
        <f t="shared" si="1431"/>
        <v>UBA1</v>
      </c>
      <c r="B17057" t="s">
        <v>172</v>
      </c>
      <c r="C17057">
        <v>47050514</v>
      </c>
      <c r="D17057" t="s">
        <v>8</v>
      </c>
      <c r="E17057">
        <v>23</v>
      </c>
      <c r="F17057" t="s">
        <v>19796</v>
      </c>
      <c r="G17057">
        <v>-4.1790676435600003E-3</v>
      </c>
    </row>
    <row r="17058" spans="1:7" x14ac:dyDescent="0.2">
      <c r="A17058" t="str">
        <f t="shared" si="1431"/>
        <v>UBA1</v>
      </c>
      <c r="B17058" t="s">
        <v>172</v>
      </c>
      <c r="C17058">
        <v>47053393</v>
      </c>
      <c r="D17058" t="s">
        <v>8</v>
      </c>
      <c r="E17058">
        <v>24</v>
      </c>
      <c r="F17058" t="s">
        <v>19797</v>
      </c>
      <c r="G17058">
        <v>6.6215624881099999E-2</v>
      </c>
    </row>
    <row r="17059" spans="1:7" x14ac:dyDescent="0.2">
      <c r="A17059" t="str">
        <f t="shared" si="1431"/>
        <v>UBA1</v>
      </c>
      <c r="B17059" t="s">
        <v>172</v>
      </c>
      <c r="C17059">
        <v>47050422</v>
      </c>
      <c r="D17059" t="s">
        <v>8</v>
      </c>
      <c r="E17059">
        <v>24</v>
      </c>
      <c r="F17059" t="s">
        <v>19798</v>
      </c>
      <c r="G17059">
        <v>-1.40567285651E-3</v>
      </c>
    </row>
    <row r="17060" spans="1:7" x14ac:dyDescent="0.2">
      <c r="A17060" t="str">
        <f t="shared" si="1431"/>
        <v>UBA1</v>
      </c>
      <c r="B17060" t="s">
        <v>172</v>
      </c>
      <c r="C17060">
        <v>47050459</v>
      </c>
      <c r="D17060" t="s">
        <v>3</v>
      </c>
      <c r="E17060">
        <v>24</v>
      </c>
      <c r="F17060" t="s">
        <v>19799</v>
      </c>
      <c r="G17060">
        <v>1.14838944994E-2</v>
      </c>
    </row>
    <row r="17061" spans="1:7" x14ac:dyDescent="0.2">
      <c r="A17061" t="str">
        <f t="shared" si="1431"/>
        <v>UBA1</v>
      </c>
      <c r="B17061" t="s">
        <v>172</v>
      </c>
      <c r="C17061">
        <v>47053399</v>
      </c>
      <c r="D17061" t="s">
        <v>8</v>
      </c>
      <c r="E17061">
        <v>24</v>
      </c>
      <c r="F17061" t="s">
        <v>19800</v>
      </c>
      <c r="G17061">
        <v>0.57047508819600001</v>
      </c>
    </row>
    <row r="17062" spans="1:7" x14ac:dyDescent="0.2">
      <c r="A17062" t="str">
        <f t="shared" si="1431"/>
        <v>UBA1</v>
      </c>
      <c r="B17062" t="s">
        <v>172</v>
      </c>
      <c r="C17062">
        <v>47053507</v>
      </c>
      <c r="D17062" t="s">
        <v>8</v>
      </c>
      <c r="E17062">
        <v>24</v>
      </c>
      <c r="F17062" t="s">
        <v>19801</v>
      </c>
      <c r="G17062">
        <v>2.0940616378700001E-2</v>
      </c>
    </row>
    <row r="17063" spans="1:7" x14ac:dyDescent="0.2">
      <c r="A17063" t="str">
        <f t="shared" si="1431"/>
        <v>UBA1</v>
      </c>
      <c r="B17063" t="s">
        <v>172</v>
      </c>
      <c r="C17063">
        <v>47053513</v>
      </c>
      <c r="D17063" t="s">
        <v>8</v>
      </c>
      <c r="E17063">
        <v>24</v>
      </c>
      <c r="F17063" t="s">
        <v>19802</v>
      </c>
      <c r="G17063">
        <v>0.15062162612999999</v>
      </c>
    </row>
    <row r="17064" spans="1:7" x14ac:dyDescent="0.2">
      <c r="A17064" t="str">
        <f t="shared" si="1431"/>
        <v>UBA1</v>
      </c>
      <c r="B17064" t="s">
        <v>172</v>
      </c>
      <c r="C17064">
        <v>47053414</v>
      </c>
      <c r="D17064" t="s">
        <v>3</v>
      </c>
      <c r="E17064">
        <v>22</v>
      </c>
      <c r="F17064" t="s">
        <v>19803</v>
      </c>
      <c r="G17064">
        <v>-3.7323950593100001E-2</v>
      </c>
    </row>
    <row r="17065" spans="1:7" x14ac:dyDescent="0.2">
      <c r="A17065" t="str">
        <f t="shared" si="1431"/>
        <v>UBA1</v>
      </c>
      <c r="B17065" t="s">
        <v>172</v>
      </c>
      <c r="C17065">
        <v>47050232</v>
      </c>
      <c r="D17065" t="s">
        <v>3</v>
      </c>
      <c r="E17065">
        <v>23</v>
      </c>
      <c r="F17065" t="s">
        <v>19804</v>
      </c>
      <c r="G17065">
        <v>-2.1338722290899999E-2</v>
      </c>
    </row>
    <row r="17066" spans="1:7" x14ac:dyDescent="0.2">
      <c r="A17066" t="str">
        <f t="shared" si="1431"/>
        <v>UBA1</v>
      </c>
      <c r="B17066" t="s">
        <v>172</v>
      </c>
      <c r="C17066">
        <v>47053365</v>
      </c>
      <c r="D17066" t="s">
        <v>8</v>
      </c>
      <c r="E17066">
        <v>24</v>
      </c>
      <c r="F17066" t="s">
        <v>19805</v>
      </c>
      <c r="G17066">
        <v>6.8761444845000005E-2</v>
      </c>
    </row>
    <row r="17067" spans="1:7" x14ac:dyDescent="0.2">
      <c r="A17067" t="str">
        <f t="shared" si="1431"/>
        <v>UBA1</v>
      </c>
      <c r="B17067" t="s">
        <v>172</v>
      </c>
      <c r="C17067">
        <v>47050429</v>
      </c>
      <c r="D17067" t="s">
        <v>3</v>
      </c>
      <c r="E17067">
        <v>23</v>
      </c>
      <c r="F17067" t="s">
        <v>19806</v>
      </c>
      <c r="G17067">
        <v>2.1887526351100001E-2</v>
      </c>
    </row>
    <row r="17068" spans="1:7" x14ac:dyDescent="0.2">
      <c r="A17068" t="str">
        <f t="shared" si="1431"/>
        <v>UBA1</v>
      </c>
      <c r="B17068" t="s">
        <v>172</v>
      </c>
      <c r="C17068">
        <v>47050495</v>
      </c>
      <c r="D17068" t="s">
        <v>3</v>
      </c>
      <c r="E17068">
        <v>24</v>
      </c>
      <c r="F17068" t="s">
        <v>19807</v>
      </c>
      <c r="G17068">
        <v>2.2171396433499999E-3</v>
      </c>
    </row>
    <row r="17069" spans="1:7" x14ac:dyDescent="0.2">
      <c r="A17069" t="str">
        <f t="shared" si="1431"/>
        <v>UBA1</v>
      </c>
      <c r="B17069" t="s">
        <v>172</v>
      </c>
      <c r="C17069">
        <v>47053414</v>
      </c>
      <c r="D17069" t="s">
        <v>3</v>
      </c>
      <c r="E17069">
        <v>23</v>
      </c>
      <c r="F17069" t="s">
        <v>19808</v>
      </c>
      <c r="G17069">
        <v>-4.73937180648E-2</v>
      </c>
    </row>
    <row r="17070" spans="1:7" x14ac:dyDescent="0.2">
      <c r="A17070" t="str">
        <f t="shared" si="1431"/>
        <v>UBA1</v>
      </c>
      <c r="B17070" t="s">
        <v>172</v>
      </c>
      <c r="C17070">
        <v>47050412</v>
      </c>
      <c r="D17070" t="s">
        <v>3</v>
      </c>
      <c r="E17070">
        <v>22</v>
      </c>
      <c r="F17070" t="s">
        <v>19809</v>
      </c>
      <c r="G17070">
        <v>-4.1396246839700002E-2</v>
      </c>
    </row>
    <row r="17071" spans="1:7" x14ac:dyDescent="0.2">
      <c r="A17071" t="str">
        <f t="shared" si="1431"/>
        <v>UBA1</v>
      </c>
      <c r="B17071" t="s">
        <v>172</v>
      </c>
      <c r="C17071">
        <v>47050405</v>
      </c>
      <c r="D17071" t="s">
        <v>3</v>
      </c>
      <c r="E17071">
        <v>24</v>
      </c>
      <c r="F17071" t="s">
        <v>19810</v>
      </c>
      <c r="G17071">
        <v>-8.3947569683899999E-3</v>
      </c>
    </row>
    <row r="17072" spans="1:7" x14ac:dyDescent="0.2">
      <c r="A17072" t="str">
        <f t="shared" ref="A17072:A17087" si="1432">"UBA2"</f>
        <v>UBA2</v>
      </c>
      <c r="B17072" t="s">
        <v>245</v>
      </c>
      <c r="C17072">
        <v>34919387</v>
      </c>
      <c r="D17072" t="s">
        <v>8</v>
      </c>
      <c r="E17072">
        <v>24</v>
      </c>
      <c r="F17072" t="s">
        <v>19811</v>
      </c>
      <c r="G17072">
        <v>4.7946781582300001E-2</v>
      </c>
    </row>
    <row r="17073" spans="1:7" x14ac:dyDescent="0.2">
      <c r="A17073" t="str">
        <f t="shared" si="1432"/>
        <v>UBA2</v>
      </c>
      <c r="B17073" t="s">
        <v>245</v>
      </c>
      <c r="C17073">
        <v>34919461</v>
      </c>
      <c r="D17073" t="s">
        <v>3</v>
      </c>
      <c r="E17073">
        <v>23</v>
      </c>
      <c r="F17073" t="s">
        <v>19812</v>
      </c>
      <c r="G17073">
        <v>0.42450765459700002</v>
      </c>
    </row>
    <row r="17074" spans="1:7" x14ac:dyDescent="0.2">
      <c r="A17074" t="str">
        <f t="shared" si="1432"/>
        <v>UBA2</v>
      </c>
      <c r="B17074" t="s">
        <v>245</v>
      </c>
      <c r="C17074">
        <v>34919335</v>
      </c>
      <c r="D17074" t="s">
        <v>3</v>
      </c>
      <c r="E17074">
        <v>24</v>
      </c>
      <c r="F17074" t="s">
        <v>19813</v>
      </c>
      <c r="G17074">
        <v>0.50647811505600004</v>
      </c>
    </row>
    <row r="17075" spans="1:7" x14ac:dyDescent="0.2">
      <c r="A17075" t="str">
        <f t="shared" si="1432"/>
        <v>UBA2</v>
      </c>
      <c r="B17075" t="s">
        <v>245</v>
      </c>
      <c r="C17075">
        <v>34919311</v>
      </c>
      <c r="D17075" t="s">
        <v>3</v>
      </c>
      <c r="E17075">
        <v>23</v>
      </c>
      <c r="F17075" t="s">
        <v>19814</v>
      </c>
      <c r="G17075">
        <v>1.6959931244899999</v>
      </c>
    </row>
    <row r="17076" spans="1:7" x14ac:dyDescent="0.2">
      <c r="A17076" t="str">
        <f t="shared" si="1432"/>
        <v>UBA2</v>
      </c>
      <c r="B17076" t="s">
        <v>245</v>
      </c>
      <c r="C17076">
        <v>34919279</v>
      </c>
      <c r="D17076" t="s">
        <v>3</v>
      </c>
      <c r="E17076">
        <v>24</v>
      </c>
      <c r="F17076" t="s">
        <v>19815</v>
      </c>
      <c r="G17076">
        <v>0.15456843045499999</v>
      </c>
    </row>
    <row r="17077" spans="1:7" x14ac:dyDescent="0.2">
      <c r="A17077" t="str">
        <f t="shared" si="1432"/>
        <v>UBA2</v>
      </c>
      <c r="B17077" t="s">
        <v>245</v>
      </c>
      <c r="C17077">
        <v>34919351</v>
      </c>
      <c r="D17077" t="s">
        <v>8</v>
      </c>
      <c r="E17077">
        <v>23</v>
      </c>
      <c r="F17077" t="s">
        <v>19816</v>
      </c>
      <c r="G17077">
        <v>0.79752876044900001</v>
      </c>
    </row>
    <row r="17078" spans="1:7" x14ac:dyDescent="0.2">
      <c r="A17078" t="str">
        <f t="shared" si="1432"/>
        <v>UBA2</v>
      </c>
      <c r="B17078" t="s">
        <v>245</v>
      </c>
      <c r="C17078">
        <v>34919507</v>
      </c>
      <c r="D17078" t="s">
        <v>8</v>
      </c>
      <c r="E17078">
        <v>23</v>
      </c>
      <c r="F17078" t="s">
        <v>19817</v>
      </c>
      <c r="G17078">
        <v>0.12627164174200001</v>
      </c>
    </row>
    <row r="17079" spans="1:7" x14ac:dyDescent="0.2">
      <c r="A17079" t="str">
        <f t="shared" si="1432"/>
        <v>UBA2</v>
      </c>
      <c r="B17079" t="s">
        <v>245</v>
      </c>
      <c r="C17079">
        <v>34919422</v>
      </c>
      <c r="D17079" t="s">
        <v>8</v>
      </c>
      <c r="E17079">
        <v>24</v>
      </c>
      <c r="F17079" t="s">
        <v>19818</v>
      </c>
      <c r="G17079">
        <v>-7.4437777471299996E-2</v>
      </c>
    </row>
    <row r="17080" spans="1:7" x14ac:dyDescent="0.2">
      <c r="A17080" t="str">
        <f t="shared" si="1432"/>
        <v>UBA2</v>
      </c>
      <c r="B17080" t="s">
        <v>245</v>
      </c>
      <c r="C17080">
        <v>34919507</v>
      </c>
      <c r="D17080" t="s">
        <v>8</v>
      </c>
      <c r="E17080">
        <v>22</v>
      </c>
      <c r="F17080" t="s">
        <v>19819</v>
      </c>
      <c r="G17080">
        <v>0.35208700819700001</v>
      </c>
    </row>
    <row r="17081" spans="1:7" x14ac:dyDescent="0.2">
      <c r="A17081" t="str">
        <f t="shared" si="1432"/>
        <v>UBA2</v>
      </c>
      <c r="B17081" t="s">
        <v>245</v>
      </c>
      <c r="C17081">
        <v>34919542</v>
      </c>
      <c r="D17081" t="s">
        <v>8</v>
      </c>
      <c r="E17081">
        <v>22</v>
      </c>
      <c r="F17081" t="s">
        <v>19820</v>
      </c>
      <c r="G17081">
        <v>0.120797433407</v>
      </c>
    </row>
    <row r="17082" spans="1:7" x14ac:dyDescent="0.2">
      <c r="A17082" t="str">
        <f t="shared" si="1432"/>
        <v>UBA2</v>
      </c>
      <c r="B17082" t="s">
        <v>245</v>
      </c>
      <c r="C17082">
        <v>34919513</v>
      </c>
      <c r="D17082" t="s">
        <v>8</v>
      </c>
      <c r="E17082">
        <v>24</v>
      </c>
      <c r="F17082" t="s">
        <v>19821</v>
      </c>
      <c r="G17082">
        <v>-4.4991730097199999E-2</v>
      </c>
    </row>
    <row r="17083" spans="1:7" x14ac:dyDescent="0.2">
      <c r="A17083" t="str">
        <f t="shared" si="1432"/>
        <v>UBA2</v>
      </c>
      <c r="B17083" t="s">
        <v>245</v>
      </c>
      <c r="C17083">
        <v>34919386</v>
      </c>
      <c r="D17083" t="s">
        <v>8</v>
      </c>
      <c r="E17083">
        <v>24</v>
      </c>
      <c r="F17083" t="s">
        <v>19822</v>
      </c>
      <c r="G17083">
        <v>1.5192217325499999E-2</v>
      </c>
    </row>
    <row r="17084" spans="1:7" x14ac:dyDescent="0.2">
      <c r="A17084" t="str">
        <f t="shared" si="1432"/>
        <v>UBA2</v>
      </c>
      <c r="B17084" t="s">
        <v>245</v>
      </c>
      <c r="C17084">
        <v>34919352</v>
      </c>
      <c r="D17084" t="s">
        <v>8</v>
      </c>
      <c r="E17084">
        <v>24</v>
      </c>
      <c r="F17084" t="s">
        <v>19823</v>
      </c>
      <c r="G17084">
        <v>0.37865649165900001</v>
      </c>
    </row>
    <row r="17085" spans="1:7" x14ac:dyDescent="0.2">
      <c r="A17085" t="str">
        <f t="shared" si="1432"/>
        <v>UBA2</v>
      </c>
      <c r="B17085" t="s">
        <v>245</v>
      </c>
      <c r="C17085">
        <v>34919268</v>
      </c>
      <c r="D17085" t="s">
        <v>3</v>
      </c>
      <c r="E17085">
        <v>24</v>
      </c>
      <c r="F17085" t="s">
        <v>19824</v>
      </c>
      <c r="G17085">
        <v>1.1243878258699999E-2</v>
      </c>
    </row>
    <row r="17086" spans="1:7" x14ac:dyDescent="0.2">
      <c r="A17086" t="str">
        <f t="shared" si="1432"/>
        <v>UBA2</v>
      </c>
      <c r="B17086" t="s">
        <v>245</v>
      </c>
      <c r="C17086">
        <v>34919542</v>
      </c>
      <c r="D17086" t="s">
        <v>8</v>
      </c>
      <c r="E17086">
        <v>24</v>
      </c>
      <c r="F17086" t="s">
        <v>19825</v>
      </c>
      <c r="G17086">
        <v>0.13947562380600001</v>
      </c>
    </row>
    <row r="17087" spans="1:7" x14ac:dyDescent="0.2">
      <c r="A17087" t="str">
        <f t="shared" si="1432"/>
        <v>UBA2</v>
      </c>
      <c r="B17087" t="s">
        <v>245</v>
      </c>
      <c r="C17087">
        <v>34919519</v>
      </c>
      <c r="D17087" t="s">
        <v>8</v>
      </c>
      <c r="E17087">
        <v>24</v>
      </c>
      <c r="F17087" t="s">
        <v>19826</v>
      </c>
      <c r="G17087">
        <v>0.117962972643</v>
      </c>
    </row>
    <row r="17088" spans="1:7" x14ac:dyDescent="0.2">
      <c r="A17088" t="str">
        <f t="shared" ref="A17088:A17097" si="1433">"UBA3"</f>
        <v>UBA3</v>
      </c>
      <c r="B17088" t="s">
        <v>114</v>
      </c>
      <c r="C17088">
        <v>69129398</v>
      </c>
      <c r="D17088" t="s">
        <v>3</v>
      </c>
      <c r="E17088">
        <v>24</v>
      </c>
      <c r="F17088" t="s">
        <v>19827</v>
      </c>
      <c r="G17088">
        <v>-3.9009658230299997E-2</v>
      </c>
    </row>
    <row r="17089" spans="1:7" x14ac:dyDescent="0.2">
      <c r="A17089" t="str">
        <f t="shared" si="1433"/>
        <v>UBA3</v>
      </c>
      <c r="B17089" t="s">
        <v>114</v>
      </c>
      <c r="C17089">
        <v>69129350</v>
      </c>
      <c r="D17089" t="s">
        <v>8</v>
      </c>
      <c r="E17089">
        <v>24</v>
      </c>
      <c r="F17089" t="s">
        <v>19828</v>
      </c>
      <c r="G17089">
        <v>0.103315138476</v>
      </c>
    </row>
    <row r="17090" spans="1:7" x14ac:dyDescent="0.2">
      <c r="A17090" t="str">
        <f t="shared" si="1433"/>
        <v>UBA3</v>
      </c>
      <c r="B17090" t="s">
        <v>114</v>
      </c>
      <c r="C17090">
        <v>69129361</v>
      </c>
      <c r="D17090" t="s">
        <v>8</v>
      </c>
      <c r="E17090">
        <v>24</v>
      </c>
      <c r="F17090" t="s">
        <v>19829</v>
      </c>
      <c r="G17090">
        <v>-4.62923663412E-2</v>
      </c>
    </row>
    <row r="17091" spans="1:7" x14ac:dyDescent="0.2">
      <c r="A17091" t="str">
        <f t="shared" si="1433"/>
        <v>UBA3</v>
      </c>
      <c r="B17091" t="s">
        <v>114</v>
      </c>
      <c r="C17091">
        <v>69129549</v>
      </c>
      <c r="D17091" t="s">
        <v>8</v>
      </c>
      <c r="E17091">
        <v>24</v>
      </c>
      <c r="F17091" t="s">
        <v>19830</v>
      </c>
      <c r="G17091">
        <v>1.15533896675E-2</v>
      </c>
    </row>
    <row r="17092" spans="1:7" x14ac:dyDescent="0.2">
      <c r="A17092" t="str">
        <f t="shared" si="1433"/>
        <v>UBA3</v>
      </c>
      <c r="B17092" t="s">
        <v>114</v>
      </c>
      <c r="C17092">
        <v>69129572</v>
      </c>
      <c r="D17092" t="s">
        <v>8</v>
      </c>
      <c r="E17092">
        <v>24</v>
      </c>
      <c r="F17092" t="s">
        <v>19831</v>
      </c>
      <c r="G17092">
        <v>1.8799782162400001E-2</v>
      </c>
    </row>
    <row r="17093" spans="1:7" x14ac:dyDescent="0.2">
      <c r="A17093" t="str">
        <f t="shared" si="1433"/>
        <v>UBA3</v>
      </c>
      <c r="B17093" t="s">
        <v>114</v>
      </c>
      <c r="C17093">
        <v>69129488</v>
      </c>
      <c r="D17093" t="s">
        <v>3</v>
      </c>
      <c r="E17093">
        <v>25</v>
      </c>
      <c r="F17093" t="s">
        <v>19832</v>
      </c>
      <c r="G17093">
        <v>3.9426577588700003E-2</v>
      </c>
    </row>
    <row r="17094" spans="1:7" x14ac:dyDescent="0.2">
      <c r="A17094" t="str">
        <f t="shared" si="1433"/>
        <v>UBA3</v>
      </c>
      <c r="B17094" t="s">
        <v>114</v>
      </c>
      <c r="C17094">
        <v>69129471</v>
      </c>
      <c r="D17094" t="s">
        <v>3</v>
      </c>
      <c r="E17094">
        <v>21</v>
      </c>
      <c r="F17094" t="s">
        <v>19833</v>
      </c>
      <c r="G17094">
        <v>2.1219929075800001</v>
      </c>
    </row>
    <row r="17095" spans="1:7" x14ac:dyDescent="0.2">
      <c r="A17095" t="str">
        <f t="shared" si="1433"/>
        <v>UBA3</v>
      </c>
      <c r="B17095" t="s">
        <v>114</v>
      </c>
      <c r="C17095">
        <v>69129493</v>
      </c>
      <c r="D17095" t="s">
        <v>3</v>
      </c>
      <c r="E17095">
        <v>23</v>
      </c>
      <c r="F17095" t="s">
        <v>19834</v>
      </c>
      <c r="G17095">
        <v>0.25885233336399999</v>
      </c>
    </row>
    <row r="17096" spans="1:7" x14ac:dyDescent="0.2">
      <c r="A17096" t="str">
        <f t="shared" si="1433"/>
        <v>UBA3</v>
      </c>
      <c r="B17096" t="s">
        <v>114</v>
      </c>
      <c r="C17096">
        <v>69129500</v>
      </c>
      <c r="D17096" t="s">
        <v>3</v>
      </c>
      <c r="E17096">
        <v>24</v>
      </c>
      <c r="F17096" t="s">
        <v>19835</v>
      </c>
      <c r="G17096">
        <v>0.61915475905299999</v>
      </c>
    </row>
    <row r="17097" spans="1:7" x14ac:dyDescent="0.2">
      <c r="A17097" t="str">
        <f t="shared" si="1433"/>
        <v>UBA3</v>
      </c>
      <c r="B17097" t="s">
        <v>114</v>
      </c>
      <c r="C17097">
        <v>69129421</v>
      </c>
      <c r="D17097" t="s">
        <v>3</v>
      </c>
      <c r="E17097">
        <v>24</v>
      </c>
      <c r="F17097" t="s">
        <v>19836</v>
      </c>
      <c r="G17097">
        <v>8.3933962831300002E-2</v>
      </c>
    </row>
    <row r="17098" spans="1:7" x14ac:dyDescent="0.2">
      <c r="A17098" t="str">
        <f t="shared" ref="A17098:A17117" si="1434">"UBAP1"</f>
        <v>UBAP1</v>
      </c>
      <c r="B17098" t="s">
        <v>15</v>
      </c>
      <c r="C17098">
        <v>34220576</v>
      </c>
      <c r="D17098" t="s">
        <v>8</v>
      </c>
      <c r="E17098">
        <v>24</v>
      </c>
      <c r="F17098" t="s">
        <v>19837</v>
      </c>
      <c r="G17098">
        <v>0.101401761879</v>
      </c>
    </row>
    <row r="17099" spans="1:7" x14ac:dyDescent="0.2">
      <c r="A17099" t="str">
        <f t="shared" si="1434"/>
        <v>UBAP1</v>
      </c>
      <c r="B17099" t="s">
        <v>15</v>
      </c>
      <c r="C17099">
        <v>34220600</v>
      </c>
      <c r="D17099" t="s">
        <v>8</v>
      </c>
      <c r="E17099">
        <v>26</v>
      </c>
      <c r="F17099" t="s">
        <v>19838</v>
      </c>
      <c r="G17099">
        <v>3.8301603139899998E-2</v>
      </c>
    </row>
    <row r="17100" spans="1:7" x14ac:dyDescent="0.2">
      <c r="A17100" t="str">
        <f t="shared" si="1434"/>
        <v>UBAP1</v>
      </c>
      <c r="B17100" t="s">
        <v>15</v>
      </c>
      <c r="C17100">
        <v>34220403</v>
      </c>
      <c r="D17100" t="s">
        <v>3</v>
      </c>
      <c r="E17100">
        <v>22</v>
      </c>
      <c r="F17100" t="s">
        <v>19839</v>
      </c>
      <c r="G17100">
        <v>-1.5941702303299998E-2</v>
      </c>
    </row>
    <row r="17101" spans="1:7" x14ac:dyDescent="0.2">
      <c r="A17101" t="str">
        <f t="shared" si="1434"/>
        <v>UBAP1</v>
      </c>
      <c r="B17101" t="s">
        <v>15</v>
      </c>
      <c r="C17101">
        <v>34220413</v>
      </c>
      <c r="D17101" t="s">
        <v>3</v>
      </c>
      <c r="E17101">
        <v>21</v>
      </c>
      <c r="F17101" t="s">
        <v>19840</v>
      </c>
      <c r="G17101">
        <v>-4.3885868253599997E-2</v>
      </c>
    </row>
    <row r="17102" spans="1:7" x14ac:dyDescent="0.2">
      <c r="A17102" t="str">
        <f t="shared" si="1434"/>
        <v>UBAP1</v>
      </c>
      <c r="B17102" t="s">
        <v>15</v>
      </c>
      <c r="C17102">
        <v>34220567</v>
      </c>
      <c r="D17102" t="s">
        <v>3</v>
      </c>
      <c r="E17102">
        <v>23</v>
      </c>
      <c r="F17102" t="s">
        <v>19841</v>
      </c>
      <c r="G17102">
        <v>1.73820607827E-2</v>
      </c>
    </row>
    <row r="17103" spans="1:7" x14ac:dyDescent="0.2">
      <c r="A17103" t="str">
        <f t="shared" si="1434"/>
        <v>UBAP1</v>
      </c>
      <c r="B17103" t="s">
        <v>15</v>
      </c>
      <c r="C17103">
        <v>34220534</v>
      </c>
      <c r="D17103" t="s">
        <v>8</v>
      </c>
      <c r="E17103">
        <v>21</v>
      </c>
      <c r="F17103" t="s">
        <v>19842</v>
      </c>
      <c r="G17103">
        <v>0.103750612279</v>
      </c>
    </row>
    <row r="17104" spans="1:7" x14ac:dyDescent="0.2">
      <c r="A17104" t="str">
        <f t="shared" si="1434"/>
        <v>UBAP1</v>
      </c>
      <c r="B17104" t="s">
        <v>15</v>
      </c>
      <c r="C17104">
        <v>34220625</v>
      </c>
      <c r="D17104" t="s">
        <v>8</v>
      </c>
      <c r="E17104">
        <v>26</v>
      </c>
      <c r="F17104" t="s">
        <v>19843</v>
      </c>
      <c r="G17104">
        <v>7.4257697674700002E-2</v>
      </c>
    </row>
    <row r="17105" spans="1:7" x14ac:dyDescent="0.2">
      <c r="A17105" t="str">
        <f t="shared" si="1434"/>
        <v>UBAP1</v>
      </c>
      <c r="B17105" t="s">
        <v>15</v>
      </c>
      <c r="C17105">
        <v>34179187</v>
      </c>
      <c r="D17105" t="s">
        <v>3</v>
      </c>
      <c r="E17105">
        <v>24</v>
      </c>
      <c r="F17105" t="s">
        <v>19844</v>
      </c>
      <c r="G17105">
        <v>-5.4453028696799998E-3</v>
      </c>
    </row>
    <row r="17106" spans="1:7" x14ac:dyDescent="0.2">
      <c r="A17106" t="str">
        <f t="shared" si="1434"/>
        <v>UBAP1</v>
      </c>
      <c r="B17106" t="s">
        <v>15</v>
      </c>
      <c r="C17106">
        <v>34179104</v>
      </c>
      <c r="D17106" t="s">
        <v>8</v>
      </c>
      <c r="E17106">
        <v>24</v>
      </c>
      <c r="F17106" t="s">
        <v>19845</v>
      </c>
      <c r="G17106">
        <v>9.7879913167899998E-2</v>
      </c>
    </row>
    <row r="17107" spans="1:7" x14ac:dyDescent="0.2">
      <c r="A17107" t="str">
        <f t="shared" si="1434"/>
        <v>UBAP1</v>
      </c>
      <c r="B17107" t="s">
        <v>15</v>
      </c>
      <c r="C17107">
        <v>34179110</v>
      </c>
      <c r="D17107" t="s">
        <v>8</v>
      </c>
      <c r="E17107">
        <v>23</v>
      </c>
      <c r="F17107" t="s">
        <v>19846</v>
      </c>
      <c r="G17107">
        <v>9.2108466367399999E-2</v>
      </c>
    </row>
    <row r="17108" spans="1:7" x14ac:dyDescent="0.2">
      <c r="A17108" t="str">
        <f t="shared" si="1434"/>
        <v>UBAP1</v>
      </c>
      <c r="B17108" t="s">
        <v>15</v>
      </c>
      <c r="C17108">
        <v>34179122</v>
      </c>
      <c r="D17108" t="s">
        <v>8</v>
      </c>
      <c r="E17108">
        <v>24</v>
      </c>
      <c r="F17108" t="s">
        <v>19847</v>
      </c>
      <c r="G17108">
        <v>2.09549540127</v>
      </c>
    </row>
    <row r="17109" spans="1:7" x14ac:dyDescent="0.2">
      <c r="A17109" t="str">
        <f t="shared" si="1434"/>
        <v>UBAP1</v>
      </c>
      <c r="B17109" t="s">
        <v>15</v>
      </c>
      <c r="C17109">
        <v>34179145</v>
      </c>
      <c r="D17109" t="s">
        <v>8</v>
      </c>
      <c r="E17109">
        <v>24</v>
      </c>
      <c r="F17109" t="s">
        <v>19848</v>
      </c>
      <c r="G17109">
        <v>0.111289863174</v>
      </c>
    </row>
    <row r="17110" spans="1:7" x14ac:dyDescent="0.2">
      <c r="A17110" t="str">
        <f t="shared" si="1434"/>
        <v>UBAP1</v>
      </c>
      <c r="B17110" t="s">
        <v>15</v>
      </c>
      <c r="C17110">
        <v>34179190</v>
      </c>
      <c r="D17110" t="s">
        <v>8</v>
      </c>
      <c r="E17110">
        <v>24</v>
      </c>
      <c r="F17110" t="s">
        <v>19849</v>
      </c>
      <c r="G17110">
        <v>0.40116881942900001</v>
      </c>
    </row>
    <row r="17111" spans="1:7" x14ac:dyDescent="0.2">
      <c r="A17111" t="str">
        <f t="shared" si="1434"/>
        <v>UBAP1</v>
      </c>
      <c r="B17111" t="s">
        <v>15</v>
      </c>
      <c r="C17111">
        <v>34179246</v>
      </c>
      <c r="D17111" t="s">
        <v>8</v>
      </c>
      <c r="E17111">
        <v>23</v>
      </c>
      <c r="F17111" t="s">
        <v>19850</v>
      </c>
      <c r="G17111">
        <v>0.50333577929700002</v>
      </c>
    </row>
    <row r="17112" spans="1:7" x14ac:dyDescent="0.2">
      <c r="A17112" t="str">
        <f t="shared" si="1434"/>
        <v>UBAP1</v>
      </c>
      <c r="B17112" t="s">
        <v>15</v>
      </c>
      <c r="C17112">
        <v>34179261</v>
      </c>
      <c r="D17112" t="s">
        <v>8</v>
      </c>
      <c r="E17112">
        <v>24</v>
      </c>
      <c r="F17112" t="s">
        <v>19851</v>
      </c>
      <c r="G17112">
        <v>3.0680312453899999E-2</v>
      </c>
    </row>
    <row r="17113" spans="1:7" x14ac:dyDescent="0.2">
      <c r="A17113" t="str">
        <f t="shared" si="1434"/>
        <v>UBAP1</v>
      </c>
      <c r="B17113" t="s">
        <v>15</v>
      </c>
      <c r="C17113">
        <v>34179266</v>
      </c>
      <c r="D17113" t="s">
        <v>8</v>
      </c>
      <c r="E17113">
        <v>24</v>
      </c>
      <c r="F17113" t="s">
        <v>19852</v>
      </c>
      <c r="G17113">
        <v>-3.08287816112E-2</v>
      </c>
    </row>
    <row r="17114" spans="1:7" x14ac:dyDescent="0.2">
      <c r="A17114" t="str">
        <f t="shared" si="1434"/>
        <v>UBAP1</v>
      </c>
      <c r="B17114" t="s">
        <v>15</v>
      </c>
      <c r="C17114">
        <v>34220508</v>
      </c>
      <c r="D17114" t="s">
        <v>8</v>
      </c>
      <c r="E17114">
        <v>25</v>
      </c>
      <c r="F17114" t="s">
        <v>19853</v>
      </c>
      <c r="G17114">
        <v>-0.15849850470400001</v>
      </c>
    </row>
    <row r="17115" spans="1:7" x14ac:dyDescent="0.2">
      <c r="A17115" t="str">
        <f t="shared" si="1434"/>
        <v>UBAP1</v>
      </c>
      <c r="B17115" t="s">
        <v>15</v>
      </c>
      <c r="C17115">
        <v>34179193</v>
      </c>
      <c r="D17115" t="s">
        <v>3</v>
      </c>
      <c r="E17115">
        <v>24</v>
      </c>
      <c r="F17115" t="s">
        <v>19854</v>
      </c>
      <c r="G17115">
        <v>7.9281159596299999E-2</v>
      </c>
    </row>
    <row r="17116" spans="1:7" x14ac:dyDescent="0.2">
      <c r="A17116" t="str">
        <f t="shared" si="1434"/>
        <v>UBAP1</v>
      </c>
      <c r="B17116" t="s">
        <v>15</v>
      </c>
      <c r="C17116">
        <v>34220704</v>
      </c>
      <c r="D17116" t="s">
        <v>3</v>
      </c>
      <c r="E17116">
        <v>23</v>
      </c>
      <c r="F17116" t="s">
        <v>19855</v>
      </c>
      <c r="G17116">
        <v>0.14058164194700001</v>
      </c>
    </row>
    <row r="17117" spans="1:7" x14ac:dyDescent="0.2">
      <c r="A17117" t="str">
        <f t="shared" si="1434"/>
        <v>UBAP1</v>
      </c>
      <c r="B17117" t="s">
        <v>15</v>
      </c>
      <c r="C17117">
        <v>34220619</v>
      </c>
      <c r="D17117" t="s">
        <v>8</v>
      </c>
      <c r="E17117">
        <v>27</v>
      </c>
      <c r="F17117" t="s">
        <v>19856</v>
      </c>
      <c r="G17117">
        <v>-6.5622407588800002E-2</v>
      </c>
    </row>
    <row r="17118" spans="1:7" x14ac:dyDescent="0.2">
      <c r="A17118" t="str">
        <f t="shared" ref="A17118:A17136" si="1435">"UBAP2L"</f>
        <v>UBAP2L</v>
      </c>
      <c r="B17118" t="s">
        <v>35</v>
      </c>
      <c r="C17118">
        <v>154197745</v>
      </c>
      <c r="D17118" t="s">
        <v>3</v>
      </c>
      <c r="E17118">
        <v>26</v>
      </c>
      <c r="F17118" t="s">
        <v>19857</v>
      </c>
      <c r="G17118">
        <v>0.11321355523899999</v>
      </c>
    </row>
    <row r="17119" spans="1:7" x14ac:dyDescent="0.2">
      <c r="A17119" t="str">
        <f t="shared" si="1435"/>
        <v>UBAP2L</v>
      </c>
      <c r="B17119" t="s">
        <v>35</v>
      </c>
      <c r="C17119">
        <v>154197834</v>
      </c>
      <c r="D17119" t="s">
        <v>8</v>
      </c>
      <c r="E17119">
        <v>25</v>
      </c>
      <c r="F17119" t="s">
        <v>19858</v>
      </c>
      <c r="G17119">
        <v>-0.194691287169</v>
      </c>
    </row>
    <row r="17120" spans="1:7" x14ac:dyDescent="0.2">
      <c r="A17120" t="str">
        <f t="shared" si="1435"/>
        <v>UBAP2L</v>
      </c>
      <c r="B17120" t="s">
        <v>35</v>
      </c>
      <c r="C17120">
        <v>154197655</v>
      </c>
      <c r="D17120" t="s">
        <v>3</v>
      </c>
      <c r="E17120">
        <v>26</v>
      </c>
      <c r="F17120" t="s">
        <v>19859</v>
      </c>
      <c r="G17120">
        <v>1.0227881004199999E-2</v>
      </c>
    </row>
    <row r="17121" spans="1:7" x14ac:dyDescent="0.2">
      <c r="A17121" t="str">
        <f t="shared" si="1435"/>
        <v>UBAP2L</v>
      </c>
      <c r="B17121" t="s">
        <v>35</v>
      </c>
      <c r="C17121">
        <v>154197703</v>
      </c>
      <c r="D17121" t="s">
        <v>8</v>
      </c>
      <c r="E17121">
        <v>23</v>
      </c>
      <c r="F17121" t="s">
        <v>19860</v>
      </c>
      <c r="G17121">
        <v>3.4649797020799997E-2</v>
      </c>
    </row>
    <row r="17122" spans="1:7" x14ac:dyDescent="0.2">
      <c r="A17122" t="str">
        <f t="shared" si="1435"/>
        <v>UBAP2L</v>
      </c>
      <c r="B17122" t="s">
        <v>35</v>
      </c>
      <c r="C17122">
        <v>154197689</v>
      </c>
      <c r="D17122" t="s">
        <v>8</v>
      </c>
      <c r="E17122">
        <v>26</v>
      </c>
      <c r="F17122" t="s">
        <v>19861</v>
      </c>
      <c r="G17122">
        <v>6.6099150739499998E-2</v>
      </c>
    </row>
    <row r="17123" spans="1:7" x14ac:dyDescent="0.2">
      <c r="A17123" t="str">
        <f t="shared" si="1435"/>
        <v>UBAP2L</v>
      </c>
      <c r="B17123" t="s">
        <v>35</v>
      </c>
      <c r="C17123">
        <v>154197640</v>
      </c>
      <c r="D17123" t="s">
        <v>8</v>
      </c>
      <c r="E17123">
        <v>26</v>
      </c>
      <c r="F17123" t="s">
        <v>19862</v>
      </c>
      <c r="G17123">
        <v>-8.93844752534E-2</v>
      </c>
    </row>
    <row r="17124" spans="1:7" x14ac:dyDescent="0.2">
      <c r="A17124" t="str">
        <f t="shared" si="1435"/>
        <v>UBAP2L</v>
      </c>
      <c r="B17124" t="s">
        <v>35</v>
      </c>
      <c r="C17124">
        <v>154197633</v>
      </c>
      <c r="D17124" t="s">
        <v>8</v>
      </c>
      <c r="E17124">
        <v>24</v>
      </c>
      <c r="F17124" t="s">
        <v>19863</v>
      </c>
      <c r="G17124">
        <v>5.3239335729100001E-2</v>
      </c>
    </row>
    <row r="17125" spans="1:7" x14ac:dyDescent="0.2">
      <c r="A17125" t="str">
        <f t="shared" si="1435"/>
        <v>UBAP2L</v>
      </c>
      <c r="B17125" t="s">
        <v>35</v>
      </c>
      <c r="C17125">
        <v>154193605</v>
      </c>
      <c r="D17125" t="s">
        <v>8</v>
      </c>
      <c r="E17125">
        <v>23</v>
      </c>
      <c r="F17125" t="s">
        <v>19864</v>
      </c>
      <c r="G17125">
        <v>0.161678967413</v>
      </c>
    </row>
    <row r="17126" spans="1:7" x14ac:dyDescent="0.2">
      <c r="A17126" t="str">
        <f t="shared" si="1435"/>
        <v>UBAP2L</v>
      </c>
      <c r="B17126" t="s">
        <v>35</v>
      </c>
      <c r="C17126">
        <v>154193483</v>
      </c>
      <c r="D17126" t="s">
        <v>8</v>
      </c>
      <c r="E17126">
        <v>24</v>
      </c>
      <c r="F17126" t="s">
        <v>19865</v>
      </c>
      <c r="G17126">
        <v>1.0422283163099999</v>
      </c>
    </row>
    <row r="17127" spans="1:7" x14ac:dyDescent="0.2">
      <c r="A17127" t="str">
        <f t="shared" si="1435"/>
        <v>UBAP2L</v>
      </c>
      <c r="B17127" t="s">
        <v>35</v>
      </c>
      <c r="C17127">
        <v>154193471</v>
      </c>
      <c r="D17127" t="s">
        <v>8</v>
      </c>
      <c r="E17127">
        <v>24</v>
      </c>
      <c r="F17127" t="s">
        <v>19866</v>
      </c>
      <c r="G17127">
        <v>1.0665896691200001</v>
      </c>
    </row>
    <row r="17128" spans="1:7" x14ac:dyDescent="0.2">
      <c r="A17128" t="str">
        <f t="shared" si="1435"/>
        <v>UBAP2L</v>
      </c>
      <c r="B17128" t="s">
        <v>35</v>
      </c>
      <c r="C17128">
        <v>154193451</v>
      </c>
      <c r="D17128" t="s">
        <v>8</v>
      </c>
      <c r="E17128">
        <v>24</v>
      </c>
      <c r="F17128" t="s">
        <v>19867</v>
      </c>
      <c r="G17128">
        <v>0.89118201456799995</v>
      </c>
    </row>
    <row r="17129" spans="1:7" x14ac:dyDescent="0.2">
      <c r="A17129" t="str">
        <f t="shared" si="1435"/>
        <v>UBAP2L</v>
      </c>
      <c r="B17129" t="s">
        <v>35</v>
      </c>
      <c r="C17129">
        <v>154193528</v>
      </c>
      <c r="D17129" t="s">
        <v>8</v>
      </c>
      <c r="E17129">
        <v>23</v>
      </c>
      <c r="F17129" t="s">
        <v>19868</v>
      </c>
      <c r="G17129">
        <v>0.55084748769400005</v>
      </c>
    </row>
    <row r="17130" spans="1:7" x14ac:dyDescent="0.2">
      <c r="A17130" t="str">
        <f t="shared" si="1435"/>
        <v>UBAP2L</v>
      </c>
      <c r="B17130" t="s">
        <v>35</v>
      </c>
      <c r="C17130">
        <v>154193529</v>
      </c>
      <c r="D17130" t="s">
        <v>3</v>
      </c>
      <c r="E17130">
        <v>23</v>
      </c>
      <c r="F17130" t="s">
        <v>19869</v>
      </c>
      <c r="G17130">
        <v>0.191225078263</v>
      </c>
    </row>
    <row r="17131" spans="1:7" x14ac:dyDescent="0.2">
      <c r="A17131" t="str">
        <f t="shared" si="1435"/>
        <v>UBAP2L</v>
      </c>
      <c r="B17131" t="s">
        <v>35</v>
      </c>
      <c r="C17131">
        <v>154193591</v>
      </c>
      <c r="D17131" t="s">
        <v>3</v>
      </c>
      <c r="E17131">
        <v>24</v>
      </c>
      <c r="F17131" t="s">
        <v>19870</v>
      </c>
      <c r="G17131">
        <v>0.128382243836</v>
      </c>
    </row>
    <row r="17132" spans="1:7" x14ac:dyDescent="0.2">
      <c r="A17132" t="str">
        <f t="shared" si="1435"/>
        <v>UBAP2L</v>
      </c>
      <c r="B17132" t="s">
        <v>35</v>
      </c>
      <c r="C17132">
        <v>154193596</v>
      </c>
      <c r="D17132" t="s">
        <v>3</v>
      </c>
      <c r="E17132">
        <v>22</v>
      </c>
      <c r="F17132" t="s">
        <v>19871</v>
      </c>
      <c r="G17132">
        <v>0.41186527748899998</v>
      </c>
    </row>
    <row r="17133" spans="1:7" x14ac:dyDescent="0.2">
      <c r="A17133" t="str">
        <f t="shared" si="1435"/>
        <v>UBAP2L</v>
      </c>
      <c r="B17133" t="s">
        <v>35</v>
      </c>
      <c r="C17133">
        <v>154197647</v>
      </c>
      <c r="D17133" t="s">
        <v>3</v>
      </c>
      <c r="E17133">
        <v>25</v>
      </c>
      <c r="F17133" t="s">
        <v>19872</v>
      </c>
      <c r="G17133">
        <v>2.18523273496E-2</v>
      </c>
    </row>
    <row r="17134" spans="1:7" x14ac:dyDescent="0.2">
      <c r="A17134" t="str">
        <f t="shared" si="1435"/>
        <v>UBAP2L</v>
      </c>
      <c r="B17134" t="s">
        <v>35</v>
      </c>
      <c r="C17134">
        <v>154197627</v>
      </c>
      <c r="D17134" t="s">
        <v>3</v>
      </c>
      <c r="E17134">
        <v>24</v>
      </c>
      <c r="F17134" t="s">
        <v>19873</v>
      </c>
      <c r="G17134">
        <v>-8.1064168207700002E-2</v>
      </c>
    </row>
    <row r="17135" spans="1:7" x14ac:dyDescent="0.2">
      <c r="A17135" t="str">
        <f t="shared" si="1435"/>
        <v>UBAP2L</v>
      </c>
      <c r="B17135" t="s">
        <v>35</v>
      </c>
      <c r="C17135">
        <v>154197622</v>
      </c>
      <c r="D17135" t="s">
        <v>3</v>
      </c>
      <c r="E17135">
        <v>26</v>
      </c>
      <c r="F17135" t="s">
        <v>19874</v>
      </c>
      <c r="G17135">
        <v>0.15744773929100001</v>
      </c>
    </row>
    <row r="17136" spans="1:7" x14ac:dyDescent="0.2">
      <c r="A17136" t="str">
        <f t="shared" si="1435"/>
        <v>UBAP2L</v>
      </c>
      <c r="B17136" t="s">
        <v>35</v>
      </c>
      <c r="C17136">
        <v>154193413</v>
      </c>
      <c r="D17136" t="s">
        <v>8</v>
      </c>
      <c r="E17136">
        <v>24</v>
      </c>
      <c r="F17136" t="s">
        <v>19875</v>
      </c>
      <c r="G17136">
        <v>8.1625626412200003E-2</v>
      </c>
    </row>
    <row r="17137" spans="1:7" x14ac:dyDescent="0.2">
      <c r="A17137" t="str">
        <f t="shared" ref="A17137:A17146" si="1436">"UBE2E1"</f>
        <v>UBE2E1</v>
      </c>
      <c r="B17137" t="s">
        <v>114</v>
      </c>
      <c r="C17137">
        <v>23847673</v>
      </c>
      <c r="D17137" t="s">
        <v>8</v>
      </c>
      <c r="E17137">
        <v>26</v>
      </c>
      <c r="F17137" t="s">
        <v>19876</v>
      </c>
      <c r="G17137">
        <v>0.34124042038199998</v>
      </c>
    </row>
    <row r="17138" spans="1:7" x14ac:dyDescent="0.2">
      <c r="A17138" t="str">
        <f t="shared" si="1436"/>
        <v>UBE2E1</v>
      </c>
      <c r="B17138" t="s">
        <v>114</v>
      </c>
      <c r="C17138">
        <v>23847585</v>
      </c>
      <c r="D17138" t="s">
        <v>8</v>
      </c>
      <c r="E17138">
        <v>24</v>
      </c>
      <c r="F17138" t="s">
        <v>19877</v>
      </c>
      <c r="G17138">
        <v>0.95852362202300001</v>
      </c>
    </row>
    <row r="17139" spans="1:7" x14ac:dyDescent="0.2">
      <c r="A17139" t="str">
        <f t="shared" si="1436"/>
        <v>UBE2E1</v>
      </c>
      <c r="B17139" t="s">
        <v>114</v>
      </c>
      <c r="C17139">
        <v>23847579</v>
      </c>
      <c r="D17139" t="s">
        <v>8</v>
      </c>
      <c r="E17139">
        <v>24</v>
      </c>
      <c r="F17139" t="s">
        <v>19878</v>
      </c>
      <c r="G17139">
        <v>0.82877878449499998</v>
      </c>
    </row>
    <row r="17140" spans="1:7" x14ac:dyDescent="0.2">
      <c r="A17140" t="str">
        <f t="shared" si="1436"/>
        <v>UBE2E1</v>
      </c>
      <c r="B17140" t="s">
        <v>114</v>
      </c>
      <c r="C17140">
        <v>23847590</v>
      </c>
      <c r="D17140" t="s">
        <v>3</v>
      </c>
      <c r="E17140">
        <v>26</v>
      </c>
      <c r="F17140" t="s">
        <v>19879</v>
      </c>
      <c r="G17140">
        <v>0.40634053459300001</v>
      </c>
    </row>
    <row r="17141" spans="1:7" x14ac:dyDescent="0.2">
      <c r="A17141" t="str">
        <f t="shared" si="1436"/>
        <v>UBE2E1</v>
      </c>
      <c r="B17141" t="s">
        <v>114</v>
      </c>
      <c r="C17141">
        <v>23847623</v>
      </c>
      <c r="D17141" t="s">
        <v>3</v>
      </c>
      <c r="E17141">
        <v>24</v>
      </c>
      <c r="F17141" t="s">
        <v>19880</v>
      </c>
      <c r="G17141">
        <v>0.109243580918</v>
      </c>
    </row>
    <row r="17142" spans="1:7" x14ac:dyDescent="0.2">
      <c r="A17142" t="str">
        <f t="shared" si="1436"/>
        <v>UBE2E1</v>
      </c>
      <c r="B17142" t="s">
        <v>114</v>
      </c>
      <c r="C17142">
        <v>23847628</v>
      </c>
      <c r="D17142" t="s">
        <v>3</v>
      </c>
      <c r="E17142">
        <v>25</v>
      </c>
      <c r="F17142" t="s">
        <v>19881</v>
      </c>
      <c r="G17142">
        <v>0.33996225167900002</v>
      </c>
    </row>
    <row r="17143" spans="1:7" x14ac:dyDescent="0.2">
      <c r="A17143" t="str">
        <f t="shared" si="1436"/>
        <v>UBE2E1</v>
      </c>
      <c r="B17143" t="s">
        <v>114</v>
      </c>
      <c r="C17143">
        <v>23847641</v>
      </c>
      <c r="D17143" t="s">
        <v>3</v>
      </c>
      <c r="E17143">
        <v>25</v>
      </c>
      <c r="F17143" t="s">
        <v>19882</v>
      </c>
      <c r="G17143">
        <v>1.2126975934799999</v>
      </c>
    </row>
    <row r="17144" spans="1:7" x14ac:dyDescent="0.2">
      <c r="A17144" t="str">
        <f t="shared" si="1436"/>
        <v>UBE2E1</v>
      </c>
      <c r="B17144" t="s">
        <v>114</v>
      </c>
      <c r="C17144">
        <v>23847654</v>
      </c>
      <c r="D17144" t="s">
        <v>3</v>
      </c>
      <c r="E17144">
        <v>24</v>
      </c>
      <c r="F17144" t="s">
        <v>19883</v>
      </c>
      <c r="G17144">
        <v>4.7294690467699997E-2</v>
      </c>
    </row>
    <row r="17145" spans="1:7" x14ac:dyDescent="0.2">
      <c r="A17145" t="str">
        <f t="shared" si="1436"/>
        <v>UBE2E1</v>
      </c>
      <c r="B17145" t="s">
        <v>114</v>
      </c>
      <c r="C17145">
        <v>23847517</v>
      </c>
      <c r="D17145" t="s">
        <v>8</v>
      </c>
      <c r="E17145">
        <v>24</v>
      </c>
      <c r="F17145" t="s">
        <v>19884</v>
      </c>
      <c r="G17145">
        <v>0.406988552585</v>
      </c>
    </row>
    <row r="17146" spans="1:7" x14ac:dyDescent="0.2">
      <c r="A17146" t="str">
        <f t="shared" si="1436"/>
        <v>UBE2E1</v>
      </c>
      <c r="B17146" t="s">
        <v>114</v>
      </c>
      <c r="C17146">
        <v>23847544</v>
      </c>
      <c r="D17146" t="s">
        <v>3</v>
      </c>
      <c r="E17146">
        <v>25</v>
      </c>
      <c r="F17146" t="s">
        <v>19885</v>
      </c>
      <c r="G17146">
        <v>0.40328286685300002</v>
      </c>
    </row>
    <row r="17147" spans="1:7" x14ac:dyDescent="0.2">
      <c r="A17147" t="str">
        <f t="shared" ref="A17147:A17172" si="1437">"UBE2I"</f>
        <v>UBE2I</v>
      </c>
      <c r="B17147" t="s">
        <v>273</v>
      </c>
      <c r="C17147">
        <v>1359899</v>
      </c>
      <c r="D17147" t="s">
        <v>8</v>
      </c>
      <c r="E17147">
        <v>24</v>
      </c>
      <c r="F17147" t="s">
        <v>19886</v>
      </c>
      <c r="G17147">
        <v>0.109421093015</v>
      </c>
    </row>
    <row r="17148" spans="1:7" x14ac:dyDescent="0.2">
      <c r="A17148" t="str">
        <f t="shared" si="1437"/>
        <v>UBE2I</v>
      </c>
      <c r="B17148" t="s">
        <v>273</v>
      </c>
      <c r="C17148">
        <v>1361907</v>
      </c>
      <c r="D17148" t="s">
        <v>8</v>
      </c>
      <c r="E17148">
        <v>23</v>
      </c>
      <c r="F17148" t="s">
        <v>19887</v>
      </c>
      <c r="G17148">
        <v>0.158092561618</v>
      </c>
    </row>
    <row r="17149" spans="1:7" x14ac:dyDescent="0.2">
      <c r="A17149" t="str">
        <f t="shared" si="1437"/>
        <v>UBE2I</v>
      </c>
      <c r="B17149" t="s">
        <v>273</v>
      </c>
      <c r="C17149">
        <v>1359843</v>
      </c>
      <c r="D17149" t="s">
        <v>8</v>
      </c>
      <c r="E17149">
        <v>24</v>
      </c>
      <c r="F17149" t="s">
        <v>19888</v>
      </c>
      <c r="G17149">
        <v>0.40971488996799998</v>
      </c>
    </row>
    <row r="17150" spans="1:7" x14ac:dyDescent="0.2">
      <c r="A17150" t="str">
        <f t="shared" si="1437"/>
        <v>UBE2I</v>
      </c>
      <c r="B17150" t="s">
        <v>273</v>
      </c>
      <c r="C17150">
        <v>1359688</v>
      </c>
      <c r="D17150" t="s">
        <v>3</v>
      </c>
      <c r="E17150">
        <v>24</v>
      </c>
      <c r="F17150" t="s">
        <v>19889</v>
      </c>
      <c r="G17150">
        <v>0.80397232868799995</v>
      </c>
    </row>
    <row r="17151" spans="1:7" x14ac:dyDescent="0.2">
      <c r="A17151" t="str">
        <f t="shared" si="1437"/>
        <v>UBE2I</v>
      </c>
      <c r="B17151" t="s">
        <v>273</v>
      </c>
      <c r="C17151">
        <v>1359787</v>
      </c>
      <c r="D17151" t="s">
        <v>8</v>
      </c>
      <c r="E17151">
        <v>27</v>
      </c>
      <c r="F17151" t="s">
        <v>19890</v>
      </c>
      <c r="G17151">
        <v>-0.19571904734199999</v>
      </c>
    </row>
    <row r="17152" spans="1:7" x14ac:dyDescent="0.2">
      <c r="A17152" t="str">
        <f t="shared" si="1437"/>
        <v>UBE2I</v>
      </c>
      <c r="B17152" t="s">
        <v>273</v>
      </c>
      <c r="C17152">
        <v>1359641</v>
      </c>
      <c r="D17152" t="s">
        <v>3</v>
      </c>
      <c r="E17152">
        <v>25</v>
      </c>
      <c r="F17152" t="s">
        <v>19891</v>
      </c>
      <c r="G17152">
        <v>0.123660795218</v>
      </c>
    </row>
    <row r="17153" spans="1:7" x14ac:dyDescent="0.2">
      <c r="A17153" t="str">
        <f t="shared" si="1437"/>
        <v>UBE2I</v>
      </c>
      <c r="B17153" t="s">
        <v>273</v>
      </c>
      <c r="C17153">
        <v>1359629</v>
      </c>
      <c r="D17153" t="s">
        <v>3</v>
      </c>
      <c r="E17153">
        <v>24</v>
      </c>
      <c r="F17153" t="s">
        <v>19892</v>
      </c>
      <c r="G17153">
        <v>0.194029744586</v>
      </c>
    </row>
    <row r="17154" spans="1:7" x14ac:dyDescent="0.2">
      <c r="A17154" t="str">
        <f t="shared" si="1437"/>
        <v>UBE2I</v>
      </c>
      <c r="B17154" t="s">
        <v>273</v>
      </c>
      <c r="C17154">
        <v>1359124</v>
      </c>
      <c r="D17154" t="s">
        <v>3</v>
      </c>
      <c r="E17154">
        <v>25</v>
      </c>
      <c r="F17154" t="s">
        <v>19893</v>
      </c>
      <c r="G17154">
        <v>-0.12780652460899999</v>
      </c>
    </row>
    <row r="17155" spans="1:7" x14ac:dyDescent="0.2">
      <c r="A17155" t="str">
        <f t="shared" si="1437"/>
        <v>UBE2I</v>
      </c>
      <c r="B17155" t="s">
        <v>273</v>
      </c>
      <c r="C17155">
        <v>1359909</v>
      </c>
      <c r="D17155" t="s">
        <v>3</v>
      </c>
      <c r="E17155">
        <v>25</v>
      </c>
      <c r="F17155" t="s">
        <v>19894</v>
      </c>
      <c r="G17155">
        <v>8.1651518525799993E-2</v>
      </c>
    </row>
    <row r="17156" spans="1:7" x14ac:dyDescent="0.2">
      <c r="A17156" t="str">
        <f t="shared" si="1437"/>
        <v>UBE2I</v>
      </c>
      <c r="B17156" t="s">
        <v>273</v>
      </c>
      <c r="C17156">
        <v>1359894</v>
      </c>
      <c r="D17156" t="s">
        <v>3</v>
      </c>
      <c r="E17156">
        <v>24</v>
      </c>
      <c r="F17156" t="s">
        <v>19895</v>
      </c>
      <c r="G17156">
        <v>0.116342945325</v>
      </c>
    </row>
    <row r="17157" spans="1:7" x14ac:dyDescent="0.2">
      <c r="A17157" t="str">
        <f t="shared" si="1437"/>
        <v>UBE2I</v>
      </c>
      <c r="B17157" t="s">
        <v>273</v>
      </c>
      <c r="C17157">
        <v>1359888</v>
      </c>
      <c r="D17157" t="s">
        <v>3</v>
      </c>
      <c r="E17157">
        <v>23</v>
      </c>
      <c r="F17157" t="s">
        <v>19896</v>
      </c>
      <c r="G17157">
        <v>0.116294661166</v>
      </c>
    </row>
    <row r="17158" spans="1:7" x14ac:dyDescent="0.2">
      <c r="A17158" t="str">
        <f t="shared" si="1437"/>
        <v>UBE2I</v>
      </c>
      <c r="B17158" t="s">
        <v>273</v>
      </c>
      <c r="C17158">
        <v>1359844</v>
      </c>
      <c r="D17158" t="s">
        <v>3</v>
      </c>
      <c r="E17158">
        <v>24</v>
      </c>
      <c r="F17158" t="s">
        <v>19897</v>
      </c>
      <c r="G17158">
        <v>4.5992936017799999E-3</v>
      </c>
    </row>
    <row r="17159" spans="1:7" x14ac:dyDescent="0.2">
      <c r="A17159" t="str">
        <f t="shared" si="1437"/>
        <v>UBE2I</v>
      </c>
      <c r="B17159" t="s">
        <v>273</v>
      </c>
      <c r="C17159">
        <v>1359835</v>
      </c>
      <c r="D17159" t="s">
        <v>3</v>
      </c>
      <c r="E17159">
        <v>23</v>
      </c>
      <c r="F17159" t="s">
        <v>19898</v>
      </c>
      <c r="G17159">
        <v>0.46051065290999998</v>
      </c>
    </row>
    <row r="17160" spans="1:7" x14ac:dyDescent="0.2">
      <c r="A17160" t="str">
        <f t="shared" si="1437"/>
        <v>UBE2I</v>
      </c>
      <c r="B17160" t="s">
        <v>273</v>
      </c>
      <c r="C17160">
        <v>1359827</v>
      </c>
      <c r="D17160" t="s">
        <v>3</v>
      </c>
      <c r="E17160">
        <v>24</v>
      </c>
      <c r="F17160" t="s">
        <v>19899</v>
      </c>
      <c r="G17160">
        <v>0.82843631669200002</v>
      </c>
    </row>
    <row r="17161" spans="1:7" x14ac:dyDescent="0.2">
      <c r="A17161" t="str">
        <f t="shared" si="1437"/>
        <v>UBE2I</v>
      </c>
      <c r="B17161" t="s">
        <v>273</v>
      </c>
      <c r="C17161">
        <v>1359736</v>
      </c>
      <c r="D17161" t="s">
        <v>3</v>
      </c>
      <c r="E17161">
        <v>24</v>
      </c>
      <c r="F17161" t="s">
        <v>19900</v>
      </c>
      <c r="G17161">
        <v>0.468121224685</v>
      </c>
    </row>
    <row r="17162" spans="1:7" x14ac:dyDescent="0.2">
      <c r="A17162" t="str">
        <f t="shared" si="1437"/>
        <v>UBE2I</v>
      </c>
      <c r="B17162" t="s">
        <v>273</v>
      </c>
      <c r="C17162">
        <v>1359730</v>
      </c>
      <c r="D17162" t="s">
        <v>3</v>
      </c>
      <c r="E17162">
        <v>24</v>
      </c>
      <c r="F17162" t="s">
        <v>19901</v>
      </c>
      <c r="G17162">
        <v>0.88179164439699997</v>
      </c>
    </row>
    <row r="17163" spans="1:7" x14ac:dyDescent="0.2">
      <c r="A17163" t="str">
        <f t="shared" si="1437"/>
        <v>UBE2I</v>
      </c>
      <c r="B17163" t="s">
        <v>273</v>
      </c>
      <c r="C17163">
        <v>1359721</v>
      </c>
      <c r="D17163" t="s">
        <v>3</v>
      </c>
      <c r="E17163">
        <v>24</v>
      </c>
      <c r="F17163" t="s">
        <v>19902</v>
      </c>
      <c r="G17163">
        <v>0.93198345765199997</v>
      </c>
    </row>
    <row r="17164" spans="1:7" x14ac:dyDescent="0.2">
      <c r="A17164" t="str">
        <f t="shared" si="1437"/>
        <v>UBE2I</v>
      </c>
      <c r="B17164" t="s">
        <v>273</v>
      </c>
      <c r="C17164">
        <v>1361978</v>
      </c>
      <c r="D17164" t="s">
        <v>3</v>
      </c>
      <c r="E17164">
        <v>23</v>
      </c>
      <c r="F17164" t="s">
        <v>19903</v>
      </c>
      <c r="G17164">
        <v>-2.7302904235400001E-2</v>
      </c>
    </row>
    <row r="17165" spans="1:7" x14ac:dyDescent="0.2">
      <c r="A17165" t="str">
        <f t="shared" si="1437"/>
        <v>UBE2I</v>
      </c>
      <c r="B17165" t="s">
        <v>273</v>
      </c>
      <c r="C17165">
        <v>1361986</v>
      </c>
      <c r="D17165" t="s">
        <v>3</v>
      </c>
      <c r="E17165">
        <v>24</v>
      </c>
      <c r="F17165" t="s">
        <v>19904</v>
      </c>
      <c r="G17165">
        <v>-0.104473077154</v>
      </c>
    </row>
    <row r="17166" spans="1:7" x14ac:dyDescent="0.2">
      <c r="A17166" t="str">
        <f t="shared" si="1437"/>
        <v>UBE2I</v>
      </c>
      <c r="B17166" t="s">
        <v>273</v>
      </c>
      <c r="C17166">
        <v>1358871</v>
      </c>
      <c r="D17166" t="s">
        <v>8</v>
      </c>
      <c r="E17166">
        <v>24</v>
      </c>
      <c r="F17166" t="s">
        <v>19905</v>
      </c>
      <c r="G17166">
        <v>-1.7472422292099998E-2</v>
      </c>
    </row>
    <row r="17167" spans="1:7" x14ac:dyDescent="0.2">
      <c r="A17167" t="str">
        <f t="shared" si="1437"/>
        <v>UBE2I</v>
      </c>
      <c r="B17167" t="s">
        <v>273</v>
      </c>
      <c r="C17167">
        <v>1358903</v>
      </c>
      <c r="D17167" t="s">
        <v>8</v>
      </c>
      <c r="E17167">
        <v>24</v>
      </c>
      <c r="F17167" t="s">
        <v>19906</v>
      </c>
      <c r="G17167">
        <v>3.8388138199100003E-2</v>
      </c>
    </row>
    <row r="17168" spans="1:7" x14ac:dyDescent="0.2">
      <c r="A17168" t="str">
        <f t="shared" si="1437"/>
        <v>UBE2I</v>
      </c>
      <c r="B17168" t="s">
        <v>273</v>
      </c>
      <c r="C17168">
        <v>1359301</v>
      </c>
      <c r="D17168" t="s">
        <v>8</v>
      </c>
      <c r="E17168">
        <v>24</v>
      </c>
      <c r="F17168" t="s">
        <v>19907</v>
      </c>
      <c r="G17168">
        <v>6.0160714971399999E-2</v>
      </c>
    </row>
    <row r="17169" spans="1:7" x14ac:dyDescent="0.2">
      <c r="A17169" t="str">
        <f t="shared" si="1437"/>
        <v>UBE2I</v>
      </c>
      <c r="B17169" t="s">
        <v>273</v>
      </c>
      <c r="C17169">
        <v>1359701</v>
      </c>
      <c r="D17169" t="s">
        <v>8</v>
      </c>
      <c r="E17169">
        <v>24</v>
      </c>
      <c r="F17169" t="s">
        <v>19908</v>
      </c>
      <c r="G17169">
        <v>1.1862248979500001</v>
      </c>
    </row>
    <row r="17170" spans="1:7" x14ac:dyDescent="0.2">
      <c r="A17170" t="str">
        <f t="shared" si="1437"/>
        <v>UBE2I</v>
      </c>
      <c r="B17170" t="s">
        <v>273</v>
      </c>
      <c r="C17170">
        <v>1359764</v>
      </c>
      <c r="D17170" t="s">
        <v>8</v>
      </c>
      <c r="E17170">
        <v>22</v>
      </c>
      <c r="F17170" t="s">
        <v>19909</v>
      </c>
      <c r="G17170">
        <v>4.0524222629300001E-4</v>
      </c>
    </row>
    <row r="17171" spans="1:7" x14ac:dyDescent="0.2">
      <c r="A17171" t="str">
        <f t="shared" si="1437"/>
        <v>UBE2I</v>
      </c>
      <c r="B17171" t="s">
        <v>273</v>
      </c>
      <c r="C17171">
        <v>1359790</v>
      </c>
      <c r="D17171" t="s">
        <v>8</v>
      </c>
      <c r="E17171">
        <v>24</v>
      </c>
      <c r="F17171" t="s">
        <v>19910</v>
      </c>
      <c r="G17171">
        <v>-0.16331141174200001</v>
      </c>
    </row>
    <row r="17172" spans="1:7" x14ac:dyDescent="0.2">
      <c r="A17172" t="str">
        <f t="shared" si="1437"/>
        <v>UBE2I</v>
      </c>
      <c r="B17172" t="s">
        <v>273</v>
      </c>
      <c r="C17172">
        <v>1359161</v>
      </c>
      <c r="D17172" t="s">
        <v>8</v>
      </c>
      <c r="E17172">
        <v>25</v>
      </c>
      <c r="F17172" t="s">
        <v>19911</v>
      </c>
      <c r="G17172" s="1">
        <v>-2.04013936667E-5</v>
      </c>
    </row>
    <row r="17173" spans="1:7" x14ac:dyDescent="0.2">
      <c r="A17173" t="str">
        <f t="shared" ref="A17173:A17182" si="1438">"UBE2M"</f>
        <v>UBE2M</v>
      </c>
      <c r="B17173" t="s">
        <v>245</v>
      </c>
      <c r="C17173">
        <v>59070319</v>
      </c>
      <c r="D17173" t="s">
        <v>3</v>
      </c>
      <c r="E17173">
        <v>23</v>
      </c>
      <c r="F17173" t="s">
        <v>19912</v>
      </c>
      <c r="G17173">
        <v>0.245299947529</v>
      </c>
    </row>
    <row r="17174" spans="1:7" x14ac:dyDescent="0.2">
      <c r="A17174" t="str">
        <f t="shared" si="1438"/>
        <v>UBE2M</v>
      </c>
      <c r="B17174" t="s">
        <v>245</v>
      </c>
      <c r="C17174">
        <v>59070199</v>
      </c>
      <c r="D17174" t="s">
        <v>8</v>
      </c>
      <c r="E17174">
        <v>23</v>
      </c>
      <c r="F17174" t="s">
        <v>19913</v>
      </c>
      <c r="G17174">
        <v>0.97873814878700005</v>
      </c>
    </row>
    <row r="17175" spans="1:7" x14ac:dyDescent="0.2">
      <c r="A17175" t="str">
        <f t="shared" si="1438"/>
        <v>UBE2M</v>
      </c>
      <c r="B17175" t="s">
        <v>245</v>
      </c>
      <c r="C17175">
        <v>59070171</v>
      </c>
      <c r="D17175" t="s">
        <v>8</v>
      </c>
      <c r="E17175">
        <v>24</v>
      </c>
      <c r="F17175" t="s">
        <v>19914</v>
      </c>
      <c r="G17175">
        <v>0.112573483296</v>
      </c>
    </row>
    <row r="17176" spans="1:7" x14ac:dyDescent="0.2">
      <c r="A17176" t="str">
        <f t="shared" si="1438"/>
        <v>UBE2M</v>
      </c>
      <c r="B17176" t="s">
        <v>245</v>
      </c>
      <c r="C17176">
        <v>59070304</v>
      </c>
      <c r="D17176" t="s">
        <v>3</v>
      </c>
      <c r="E17176">
        <v>24</v>
      </c>
      <c r="F17176" t="s">
        <v>19915</v>
      </c>
      <c r="G17176">
        <v>0.66073101895200004</v>
      </c>
    </row>
    <row r="17177" spans="1:7" x14ac:dyDescent="0.2">
      <c r="A17177" t="str">
        <f t="shared" si="1438"/>
        <v>UBE2M</v>
      </c>
      <c r="B17177" t="s">
        <v>245</v>
      </c>
      <c r="C17177">
        <v>59070296</v>
      </c>
      <c r="D17177" t="s">
        <v>3</v>
      </c>
      <c r="E17177">
        <v>24</v>
      </c>
      <c r="F17177" t="s">
        <v>19916</v>
      </c>
      <c r="G17177">
        <v>0.96474353295199999</v>
      </c>
    </row>
    <row r="17178" spans="1:7" x14ac:dyDescent="0.2">
      <c r="A17178" t="str">
        <f t="shared" si="1438"/>
        <v>UBE2M</v>
      </c>
      <c r="B17178" t="s">
        <v>245</v>
      </c>
      <c r="C17178">
        <v>59070275</v>
      </c>
      <c r="D17178" t="s">
        <v>3</v>
      </c>
      <c r="E17178">
        <v>23</v>
      </c>
      <c r="F17178" t="s">
        <v>19917</v>
      </c>
      <c r="G17178">
        <v>2.3086804353799999E-2</v>
      </c>
    </row>
    <row r="17179" spans="1:7" x14ac:dyDescent="0.2">
      <c r="A17179" t="str">
        <f t="shared" si="1438"/>
        <v>UBE2M</v>
      </c>
      <c r="B17179" t="s">
        <v>245</v>
      </c>
      <c r="C17179">
        <v>59070110</v>
      </c>
      <c r="D17179" t="s">
        <v>3</v>
      </c>
      <c r="E17179">
        <v>23</v>
      </c>
      <c r="F17179" t="s">
        <v>19918</v>
      </c>
      <c r="G17179">
        <v>0.97924461308400002</v>
      </c>
    </row>
    <row r="17180" spans="1:7" x14ac:dyDescent="0.2">
      <c r="A17180" t="str">
        <f t="shared" si="1438"/>
        <v>UBE2M</v>
      </c>
      <c r="B17180" t="s">
        <v>245</v>
      </c>
      <c r="C17180">
        <v>59070060</v>
      </c>
      <c r="D17180" t="s">
        <v>3</v>
      </c>
      <c r="E17180">
        <v>24</v>
      </c>
      <c r="F17180" t="s">
        <v>19919</v>
      </c>
      <c r="G17180">
        <v>0.90504268028299995</v>
      </c>
    </row>
    <row r="17181" spans="1:7" x14ac:dyDescent="0.2">
      <c r="A17181" t="str">
        <f t="shared" si="1438"/>
        <v>UBE2M</v>
      </c>
      <c r="B17181" t="s">
        <v>245</v>
      </c>
      <c r="C17181">
        <v>59070038</v>
      </c>
      <c r="D17181" t="s">
        <v>3</v>
      </c>
      <c r="E17181">
        <v>24</v>
      </c>
      <c r="F17181" t="s">
        <v>19920</v>
      </c>
      <c r="G17181">
        <v>0.90433482244800001</v>
      </c>
    </row>
    <row r="17182" spans="1:7" x14ac:dyDescent="0.2">
      <c r="A17182" t="str">
        <f t="shared" si="1438"/>
        <v>UBE2M</v>
      </c>
      <c r="B17182" t="s">
        <v>245</v>
      </c>
      <c r="C17182">
        <v>59070250</v>
      </c>
      <c r="D17182" t="s">
        <v>8</v>
      </c>
      <c r="E17182">
        <v>24</v>
      </c>
      <c r="F17182" t="s">
        <v>19921</v>
      </c>
      <c r="G17182">
        <v>1.0420172381299999</v>
      </c>
    </row>
    <row r="17183" spans="1:7" x14ac:dyDescent="0.2">
      <c r="A17183" t="str">
        <f t="shared" ref="A17183:A17192" si="1439">"UBE2S"</f>
        <v>UBE2S</v>
      </c>
      <c r="B17183" t="s">
        <v>245</v>
      </c>
      <c r="C17183">
        <v>55918943</v>
      </c>
      <c r="D17183" t="s">
        <v>3</v>
      </c>
      <c r="E17183">
        <v>24</v>
      </c>
      <c r="F17183" t="s">
        <v>19922</v>
      </c>
      <c r="G17183">
        <v>0.86328448924300005</v>
      </c>
    </row>
    <row r="17184" spans="1:7" x14ac:dyDescent="0.2">
      <c r="A17184" t="str">
        <f t="shared" si="1439"/>
        <v>UBE2S</v>
      </c>
      <c r="B17184" t="s">
        <v>245</v>
      </c>
      <c r="C17184">
        <v>55919136</v>
      </c>
      <c r="D17184" t="s">
        <v>8</v>
      </c>
      <c r="E17184">
        <v>22</v>
      </c>
      <c r="F17184" t="s">
        <v>19923</v>
      </c>
      <c r="G17184">
        <v>1.0486550085599999</v>
      </c>
    </row>
    <row r="17185" spans="1:7" x14ac:dyDescent="0.2">
      <c r="A17185" t="str">
        <f t="shared" si="1439"/>
        <v>UBE2S</v>
      </c>
      <c r="B17185" t="s">
        <v>245</v>
      </c>
      <c r="C17185">
        <v>55918958</v>
      </c>
      <c r="D17185" t="s">
        <v>8</v>
      </c>
      <c r="E17185">
        <v>25</v>
      </c>
      <c r="F17185" t="s">
        <v>19924</v>
      </c>
      <c r="G17185">
        <v>0.28886682289600002</v>
      </c>
    </row>
    <row r="17186" spans="1:7" x14ac:dyDescent="0.2">
      <c r="A17186" t="str">
        <f t="shared" si="1439"/>
        <v>UBE2S</v>
      </c>
      <c r="B17186" t="s">
        <v>245</v>
      </c>
      <c r="C17186">
        <v>55918933</v>
      </c>
      <c r="D17186" t="s">
        <v>8</v>
      </c>
      <c r="E17186">
        <v>24</v>
      </c>
      <c r="F17186" t="s">
        <v>19925</v>
      </c>
      <c r="G17186">
        <v>0.118185475649</v>
      </c>
    </row>
    <row r="17187" spans="1:7" x14ac:dyDescent="0.2">
      <c r="A17187" t="str">
        <f t="shared" si="1439"/>
        <v>UBE2S</v>
      </c>
      <c r="B17187" t="s">
        <v>245</v>
      </c>
      <c r="C17187">
        <v>55919140</v>
      </c>
      <c r="D17187" t="s">
        <v>3</v>
      </c>
      <c r="E17187">
        <v>24</v>
      </c>
      <c r="F17187" t="s">
        <v>19926</v>
      </c>
      <c r="G17187">
        <v>0.35969974042399999</v>
      </c>
    </row>
    <row r="17188" spans="1:7" x14ac:dyDescent="0.2">
      <c r="A17188" t="str">
        <f t="shared" si="1439"/>
        <v>UBE2S</v>
      </c>
      <c r="B17188" t="s">
        <v>245</v>
      </c>
      <c r="C17188">
        <v>55919132</v>
      </c>
      <c r="D17188" t="s">
        <v>3</v>
      </c>
      <c r="E17188">
        <v>24</v>
      </c>
      <c r="F17188" t="s">
        <v>19927</v>
      </c>
      <c r="G17188">
        <v>1.0880605022000001</v>
      </c>
    </row>
    <row r="17189" spans="1:7" x14ac:dyDescent="0.2">
      <c r="A17189" t="str">
        <f t="shared" si="1439"/>
        <v>UBE2S</v>
      </c>
      <c r="B17189" t="s">
        <v>245</v>
      </c>
      <c r="C17189">
        <v>55918869</v>
      </c>
      <c r="D17189" t="s">
        <v>3</v>
      </c>
      <c r="E17189">
        <v>24</v>
      </c>
      <c r="F17189" t="s">
        <v>19928</v>
      </c>
      <c r="G17189">
        <v>-0.122388982326</v>
      </c>
    </row>
    <row r="17190" spans="1:7" x14ac:dyDescent="0.2">
      <c r="A17190" t="str">
        <f t="shared" si="1439"/>
        <v>UBE2S</v>
      </c>
      <c r="B17190" t="s">
        <v>245</v>
      </c>
      <c r="C17190">
        <v>55918903</v>
      </c>
      <c r="D17190" t="s">
        <v>3</v>
      </c>
      <c r="E17190">
        <v>24</v>
      </c>
      <c r="F17190" t="s">
        <v>19929</v>
      </c>
      <c r="G17190">
        <v>0.59643584119399995</v>
      </c>
    </row>
    <row r="17191" spans="1:7" x14ac:dyDescent="0.2">
      <c r="A17191" t="str">
        <f t="shared" si="1439"/>
        <v>UBE2S</v>
      </c>
      <c r="B17191" t="s">
        <v>245</v>
      </c>
      <c r="C17191">
        <v>55918860</v>
      </c>
      <c r="D17191" t="s">
        <v>3</v>
      </c>
      <c r="E17191">
        <v>24</v>
      </c>
      <c r="F17191" t="s">
        <v>19930</v>
      </c>
      <c r="G17191">
        <v>5.24282156565E-2</v>
      </c>
    </row>
    <row r="17192" spans="1:7" x14ac:dyDescent="0.2">
      <c r="A17192" t="str">
        <f t="shared" si="1439"/>
        <v>UBE2S</v>
      </c>
      <c r="B17192" t="s">
        <v>245</v>
      </c>
      <c r="C17192">
        <v>55918922</v>
      </c>
      <c r="D17192" t="s">
        <v>3</v>
      </c>
      <c r="E17192">
        <v>24</v>
      </c>
      <c r="F17192" t="s">
        <v>19931</v>
      </c>
      <c r="G17192">
        <v>0.73594681070300005</v>
      </c>
    </row>
    <row r="17193" spans="1:7" x14ac:dyDescent="0.2">
      <c r="A17193" t="str">
        <f t="shared" ref="A17193:A17201" si="1440">"UBE2T"</f>
        <v>UBE2T</v>
      </c>
      <c r="B17193" t="s">
        <v>35</v>
      </c>
      <c r="C17193">
        <v>202311033</v>
      </c>
      <c r="D17193" t="s">
        <v>3</v>
      </c>
      <c r="E17193">
        <v>23</v>
      </c>
      <c r="F17193" t="s">
        <v>19932</v>
      </c>
      <c r="G17193">
        <v>0.42342023578100002</v>
      </c>
    </row>
    <row r="17194" spans="1:7" x14ac:dyDescent="0.2">
      <c r="A17194" t="str">
        <f t="shared" si="1440"/>
        <v>UBE2T</v>
      </c>
      <c r="B17194" t="s">
        <v>35</v>
      </c>
      <c r="C17194">
        <v>202310883</v>
      </c>
      <c r="D17194" t="s">
        <v>8</v>
      </c>
      <c r="E17194">
        <v>24</v>
      </c>
      <c r="F17194" t="s">
        <v>19933</v>
      </c>
      <c r="G17194">
        <v>0.84831570546299995</v>
      </c>
    </row>
    <row r="17195" spans="1:7" x14ac:dyDescent="0.2">
      <c r="A17195" t="str">
        <f t="shared" si="1440"/>
        <v>UBE2T</v>
      </c>
      <c r="B17195" t="s">
        <v>35</v>
      </c>
      <c r="C17195">
        <v>202311076</v>
      </c>
      <c r="D17195" t="s">
        <v>3</v>
      </c>
      <c r="E17195">
        <v>24</v>
      </c>
      <c r="F17195" t="s">
        <v>19934</v>
      </c>
      <c r="G17195">
        <v>1.1144141920299999</v>
      </c>
    </row>
    <row r="17196" spans="1:7" x14ac:dyDescent="0.2">
      <c r="A17196" t="str">
        <f t="shared" si="1440"/>
        <v>UBE2T</v>
      </c>
      <c r="B17196" t="s">
        <v>35</v>
      </c>
      <c r="C17196">
        <v>202311012</v>
      </c>
      <c r="D17196" t="s">
        <v>3</v>
      </c>
      <c r="E17196">
        <v>23</v>
      </c>
      <c r="F17196" t="s">
        <v>19935</v>
      </c>
      <c r="G17196">
        <v>0.90316789150999999</v>
      </c>
    </row>
    <row r="17197" spans="1:7" x14ac:dyDescent="0.2">
      <c r="A17197" t="str">
        <f t="shared" si="1440"/>
        <v>UBE2T</v>
      </c>
      <c r="B17197" t="s">
        <v>35</v>
      </c>
      <c r="C17197">
        <v>202311154</v>
      </c>
      <c r="D17197" t="s">
        <v>8</v>
      </c>
      <c r="E17197">
        <v>24</v>
      </c>
      <c r="F17197" t="s">
        <v>19936</v>
      </c>
      <c r="G17197">
        <v>5.7860772061699997E-2</v>
      </c>
    </row>
    <row r="17198" spans="1:7" x14ac:dyDescent="0.2">
      <c r="A17198" t="str">
        <f t="shared" si="1440"/>
        <v>UBE2T</v>
      </c>
      <c r="B17198" t="s">
        <v>35</v>
      </c>
      <c r="C17198">
        <v>202310922</v>
      </c>
      <c r="D17198" t="s">
        <v>3</v>
      </c>
      <c r="E17198">
        <v>24</v>
      </c>
      <c r="F17198" t="s">
        <v>19937</v>
      </c>
      <c r="G17198">
        <v>0.57335158276499998</v>
      </c>
    </row>
    <row r="17199" spans="1:7" x14ac:dyDescent="0.2">
      <c r="A17199" t="str">
        <f t="shared" si="1440"/>
        <v>UBE2T</v>
      </c>
      <c r="B17199" t="s">
        <v>35</v>
      </c>
      <c r="C17199">
        <v>202310899</v>
      </c>
      <c r="D17199" t="s">
        <v>3</v>
      </c>
      <c r="E17199">
        <v>24</v>
      </c>
      <c r="F17199" t="s">
        <v>19938</v>
      </c>
      <c r="G17199">
        <v>0.74064480292599999</v>
      </c>
    </row>
    <row r="17200" spans="1:7" x14ac:dyDescent="0.2">
      <c r="A17200" t="str">
        <f t="shared" si="1440"/>
        <v>UBE2T</v>
      </c>
      <c r="B17200" t="s">
        <v>35</v>
      </c>
      <c r="C17200">
        <v>202311067</v>
      </c>
      <c r="D17200" t="s">
        <v>8</v>
      </c>
      <c r="E17200">
        <v>21</v>
      </c>
      <c r="F17200" t="s">
        <v>19939</v>
      </c>
      <c r="G17200">
        <v>0.98241791645599996</v>
      </c>
    </row>
    <row r="17201" spans="1:7" x14ac:dyDescent="0.2">
      <c r="A17201" t="str">
        <f t="shared" si="1440"/>
        <v>UBE2T</v>
      </c>
      <c r="B17201" t="s">
        <v>35</v>
      </c>
      <c r="C17201">
        <v>202310949</v>
      </c>
      <c r="D17201" t="s">
        <v>3</v>
      </c>
      <c r="E17201">
        <v>23</v>
      </c>
      <c r="F17201" t="s">
        <v>19940</v>
      </c>
      <c r="G17201">
        <v>0.74768745969799999</v>
      </c>
    </row>
    <row r="17202" spans="1:7" x14ac:dyDescent="0.2">
      <c r="A17202" t="str">
        <f t="shared" ref="A17202:A17211" si="1441">"UBE3D"</f>
        <v>UBE3D</v>
      </c>
      <c r="B17202" t="s">
        <v>75</v>
      </c>
      <c r="C17202">
        <v>83775332</v>
      </c>
      <c r="D17202" t="s">
        <v>8</v>
      </c>
      <c r="E17202">
        <v>22</v>
      </c>
      <c r="F17202" t="s">
        <v>19941</v>
      </c>
      <c r="G17202">
        <v>0.69023843103399996</v>
      </c>
    </row>
    <row r="17203" spans="1:7" x14ac:dyDescent="0.2">
      <c r="A17203" t="str">
        <f t="shared" si="1441"/>
        <v>UBE3D</v>
      </c>
      <c r="B17203" t="s">
        <v>75</v>
      </c>
      <c r="C17203">
        <v>83775573</v>
      </c>
      <c r="D17203" t="s">
        <v>8</v>
      </c>
      <c r="E17203">
        <v>22</v>
      </c>
      <c r="F17203" t="s">
        <v>19942</v>
      </c>
      <c r="G17203">
        <v>0.86996419675500003</v>
      </c>
    </row>
    <row r="17204" spans="1:7" x14ac:dyDescent="0.2">
      <c r="A17204" t="str">
        <f t="shared" si="1441"/>
        <v>UBE3D</v>
      </c>
      <c r="B17204" t="s">
        <v>75</v>
      </c>
      <c r="C17204">
        <v>83775272</v>
      </c>
      <c r="D17204" t="s">
        <v>3</v>
      </c>
      <c r="E17204">
        <v>23</v>
      </c>
      <c r="F17204" t="s">
        <v>19943</v>
      </c>
      <c r="G17204">
        <v>0.21915795246100001</v>
      </c>
    </row>
    <row r="17205" spans="1:7" x14ac:dyDescent="0.2">
      <c r="A17205" t="str">
        <f t="shared" si="1441"/>
        <v>UBE3D</v>
      </c>
      <c r="B17205" t="s">
        <v>75</v>
      </c>
      <c r="C17205">
        <v>83775511</v>
      </c>
      <c r="D17205" t="s">
        <v>3</v>
      </c>
      <c r="E17205">
        <v>23</v>
      </c>
      <c r="F17205" t="s">
        <v>19944</v>
      </c>
      <c r="G17205">
        <v>1.1585831091500001</v>
      </c>
    </row>
    <row r="17206" spans="1:7" x14ac:dyDescent="0.2">
      <c r="A17206" t="str">
        <f t="shared" si="1441"/>
        <v>UBE3D</v>
      </c>
      <c r="B17206" t="s">
        <v>75</v>
      </c>
      <c r="C17206">
        <v>83775499</v>
      </c>
      <c r="D17206" t="s">
        <v>3</v>
      </c>
      <c r="E17206">
        <v>24</v>
      </c>
      <c r="F17206" t="s">
        <v>19945</v>
      </c>
      <c r="G17206">
        <v>0.66840075458100001</v>
      </c>
    </row>
    <row r="17207" spans="1:7" x14ac:dyDescent="0.2">
      <c r="A17207" t="str">
        <f t="shared" si="1441"/>
        <v>UBE3D</v>
      </c>
      <c r="B17207" t="s">
        <v>75</v>
      </c>
      <c r="C17207">
        <v>83775462</v>
      </c>
      <c r="D17207" t="s">
        <v>3</v>
      </c>
      <c r="E17207">
        <v>23</v>
      </c>
      <c r="F17207" t="s">
        <v>19946</v>
      </c>
      <c r="G17207">
        <v>0.85612790293200003</v>
      </c>
    </row>
    <row r="17208" spans="1:7" x14ac:dyDescent="0.2">
      <c r="A17208" t="str">
        <f t="shared" si="1441"/>
        <v>UBE3D</v>
      </c>
      <c r="B17208" t="s">
        <v>75</v>
      </c>
      <c r="C17208">
        <v>83775400</v>
      </c>
      <c r="D17208" t="s">
        <v>3</v>
      </c>
      <c r="E17208">
        <v>22</v>
      </c>
      <c r="F17208" t="s">
        <v>19947</v>
      </c>
      <c r="G17208">
        <v>-0.15999983400000001</v>
      </c>
    </row>
    <row r="17209" spans="1:7" x14ac:dyDescent="0.2">
      <c r="A17209" t="str">
        <f t="shared" si="1441"/>
        <v>UBE3D</v>
      </c>
      <c r="B17209" t="s">
        <v>75</v>
      </c>
      <c r="C17209">
        <v>83775390</v>
      </c>
      <c r="D17209" t="s">
        <v>3</v>
      </c>
      <c r="E17209">
        <v>24</v>
      </c>
      <c r="F17209" t="s">
        <v>19948</v>
      </c>
      <c r="G17209">
        <v>0.88071970578299996</v>
      </c>
    </row>
    <row r="17210" spans="1:7" x14ac:dyDescent="0.2">
      <c r="A17210" t="str">
        <f t="shared" si="1441"/>
        <v>UBE3D</v>
      </c>
      <c r="B17210" t="s">
        <v>75</v>
      </c>
      <c r="C17210">
        <v>83775305</v>
      </c>
      <c r="D17210" t="s">
        <v>3</v>
      </c>
      <c r="E17210">
        <v>24</v>
      </c>
      <c r="F17210" t="s">
        <v>19949</v>
      </c>
      <c r="G17210">
        <v>0.96069718506199997</v>
      </c>
    </row>
    <row r="17211" spans="1:7" x14ac:dyDescent="0.2">
      <c r="A17211" t="str">
        <f t="shared" si="1441"/>
        <v>UBE3D</v>
      </c>
      <c r="B17211" t="s">
        <v>75</v>
      </c>
      <c r="C17211">
        <v>83775526</v>
      </c>
      <c r="D17211" t="s">
        <v>3</v>
      </c>
      <c r="E17211">
        <v>24</v>
      </c>
      <c r="F17211" t="s">
        <v>19950</v>
      </c>
      <c r="G17211">
        <v>0.65300978085799999</v>
      </c>
    </row>
    <row r="17212" spans="1:7" x14ac:dyDescent="0.2">
      <c r="A17212" t="str">
        <f t="shared" ref="A17212:A17221" si="1442">"UBE4A"</f>
        <v>UBE4A</v>
      </c>
      <c r="B17212" t="s">
        <v>291</v>
      </c>
      <c r="C17212">
        <v>118230383</v>
      </c>
      <c r="D17212" t="s">
        <v>8</v>
      </c>
      <c r="E17212">
        <v>23</v>
      </c>
      <c r="F17212" t="s">
        <v>19951</v>
      </c>
      <c r="G17212">
        <v>0.57453806470199997</v>
      </c>
    </row>
    <row r="17213" spans="1:7" x14ac:dyDescent="0.2">
      <c r="A17213" t="str">
        <f t="shared" si="1442"/>
        <v>UBE4A</v>
      </c>
      <c r="B17213" t="s">
        <v>291</v>
      </c>
      <c r="C17213">
        <v>118230374</v>
      </c>
      <c r="D17213" t="s">
        <v>8</v>
      </c>
      <c r="E17213">
        <v>25</v>
      </c>
      <c r="F17213" t="s">
        <v>19952</v>
      </c>
      <c r="G17213">
        <v>-0.148731085343</v>
      </c>
    </row>
    <row r="17214" spans="1:7" x14ac:dyDescent="0.2">
      <c r="A17214" t="str">
        <f t="shared" si="1442"/>
        <v>UBE4A</v>
      </c>
      <c r="B17214" t="s">
        <v>291</v>
      </c>
      <c r="C17214">
        <v>118230331</v>
      </c>
      <c r="D17214" t="s">
        <v>8</v>
      </c>
      <c r="E17214">
        <v>24</v>
      </c>
      <c r="F17214" t="s">
        <v>19953</v>
      </c>
      <c r="G17214">
        <v>0.52446462630000001</v>
      </c>
    </row>
    <row r="17215" spans="1:7" x14ac:dyDescent="0.2">
      <c r="A17215" t="str">
        <f t="shared" si="1442"/>
        <v>UBE4A</v>
      </c>
      <c r="B17215" t="s">
        <v>291</v>
      </c>
      <c r="C17215">
        <v>118230454</v>
      </c>
      <c r="D17215" t="s">
        <v>3</v>
      </c>
      <c r="E17215">
        <v>25</v>
      </c>
      <c r="F17215" t="s">
        <v>19954</v>
      </c>
      <c r="G17215">
        <v>0.100078238879</v>
      </c>
    </row>
    <row r="17216" spans="1:7" x14ac:dyDescent="0.2">
      <c r="A17216" t="str">
        <f t="shared" si="1442"/>
        <v>UBE4A</v>
      </c>
      <c r="B17216" t="s">
        <v>291</v>
      </c>
      <c r="C17216">
        <v>118230497</v>
      </c>
      <c r="D17216" t="s">
        <v>3</v>
      </c>
      <c r="E17216">
        <v>23</v>
      </c>
      <c r="F17216" t="s">
        <v>19955</v>
      </c>
      <c r="G17216">
        <v>0.51382252149200003</v>
      </c>
    </row>
    <row r="17217" spans="1:7" x14ac:dyDescent="0.2">
      <c r="A17217" t="str">
        <f t="shared" si="1442"/>
        <v>UBE4A</v>
      </c>
      <c r="B17217" t="s">
        <v>291</v>
      </c>
      <c r="C17217">
        <v>118230412</v>
      </c>
      <c r="D17217" t="s">
        <v>8</v>
      </c>
      <c r="E17217">
        <v>24</v>
      </c>
      <c r="F17217" t="s">
        <v>19956</v>
      </c>
      <c r="G17217">
        <v>0.61237561189099998</v>
      </c>
    </row>
    <row r="17218" spans="1:7" x14ac:dyDescent="0.2">
      <c r="A17218" t="str">
        <f t="shared" si="1442"/>
        <v>UBE4A</v>
      </c>
      <c r="B17218" t="s">
        <v>291</v>
      </c>
      <c r="C17218">
        <v>118230336</v>
      </c>
      <c r="D17218" t="s">
        <v>3</v>
      </c>
      <c r="E17218">
        <v>23</v>
      </c>
      <c r="F17218" t="s">
        <v>19957</v>
      </c>
      <c r="G17218">
        <v>0.24606949220900001</v>
      </c>
    </row>
    <row r="17219" spans="1:7" x14ac:dyDescent="0.2">
      <c r="A17219" t="str">
        <f t="shared" si="1442"/>
        <v>UBE4A</v>
      </c>
      <c r="B17219" t="s">
        <v>291</v>
      </c>
      <c r="C17219">
        <v>118230531</v>
      </c>
      <c r="D17219" t="s">
        <v>3</v>
      </c>
      <c r="E17219">
        <v>23</v>
      </c>
      <c r="F17219" t="s">
        <v>19958</v>
      </c>
      <c r="G17219">
        <v>1.28371442663</v>
      </c>
    </row>
    <row r="17220" spans="1:7" x14ac:dyDescent="0.2">
      <c r="A17220" t="str">
        <f t="shared" si="1442"/>
        <v>UBE4A</v>
      </c>
      <c r="B17220" t="s">
        <v>291</v>
      </c>
      <c r="C17220">
        <v>118230561</v>
      </c>
      <c r="D17220" t="s">
        <v>8</v>
      </c>
      <c r="E17220">
        <v>24</v>
      </c>
      <c r="F17220" t="s">
        <v>19959</v>
      </c>
      <c r="G17220">
        <v>0.44500068368599999</v>
      </c>
    </row>
    <row r="17221" spans="1:7" x14ac:dyDescent="0.2">
      <c r="A17221" t="str">
        <f t="shared" si="1442"/>
        <v>UBE4A</v>
      </c>
      <c r="B17221" t="s">
        <v>291</v>
      </c>
      <c r="C17221">
        <v>118230398</v>
      </c>
      <c r="D17221" t="s">
        <v>8</v>
      </c>
      <c r="E17221">
        <v>25</v>
      </c>
      <c r="F17221" t="s">
        <v>19960</v>
      </c>
      <c r="G17221">
        <v>1.1039099614800001</v>
      </c>
    </row>
    <row r="17222" spans="1:7" x14ac:dyDescent="0.2">
      <c r="A17222" t="str">
        <f t="shared" ref="A17222:A17239" si="1443">"UBR4"</f>
        <v>UBR4</v>
      </c>
      <c r="B17222" t="s">
        <v>35</v>
      </c>
      <c r="C17222">
        <v>19536654</v>
      </c>
      <c r="D17222" t="s">
        <v>3</v>
      </c>
      <c r="E17222">
        <v>23</v>
      </c>
      <c r="F17222" t="s">
        <v>19961</v>
      </c>
      <c r="G17222">
        <v>6.7539368935999999E-3</v>
      </c>
    </row>
    <row r="17223" spans="1:7" x14ac:dyDescent="0.2">
      <c r="A17223" t="str">
        <f t="shared" si="1443"/>
        <v>UBR4</v>
      </c>
      <c r="B17223" t="s">
        <v>35</v>
      </c>
      <c r="C17223">
        <v>19536585</v>
      </c>
      <c r="D17223" t="s">
        <v>3</v>
      </c>
      <c r="E17223">
        <v>23</v>
      </c>
      <c r="F17223" t="s">
        <v>19962</v>
      </c>
      <c r="G17223">
        <v>0.173024274501</v>
      </c>
    </row>
    <row r="17224" spans="1:7" x14ac:dyDescent="0.2">
      <c r="A17224" t="str">
        <f t="shared" si="1443"/>
        <v>UBR4</v>
      </c>
      <c r="B17224" t="s">
        <v>35</v>
      </c>
      <c r="C17224">
        <v>19536676</v>
      </c>
      <c r="D17224" t="s">
        <v>3</v>
      </c>
      <c r="E17224">
        <v>24</v>
      </c>
      <c r="F17224" t="s">
        <v>19963</v>
      </c>
      <c r="G17224">
        <v>1.8672041716599998E-2</v>
      </c>
    </row>
    <row r="17225" spans="1:7" x14ac:dyDescent="0.2">
      <c r="A17225" t="str">
        <f t="shared" si="1443"/>
        <v>UBR4</v>
      </c>
      <c r="B17225" t="s">
        <v>35</v>
      </c>
      <c r="C17225">
        <v>19536745</v>
      </c>
      <c r="D17225" t="s">
        <v>3</v>
      </c>
      <c r="E17225">
        <v>24</v>
      </c>
      <c r="F17225" t="s">
        <v>19964</v>
      </c>
      <c r="G17225">
        <v>1.19118245914</v>
      </c>
    </row>
    <row r="17226" spans="1:7" x14ac:dyDescent="0.2">
      <c r="A17226" t="str">
        <f t="shared" si="1443"/>
        <v>UBR4</v>
      </c>
      <c r="B17226" t="s">
        <v>35</v>
      </c>
      <c r="C17226">
        <v>19536765</v>
      </c>
      <c r="D17226" t="s">
        <v>3</v>
      </c>
      <c r="E17226">
        <v>24</v>
      </c>
      <c r="F17226" t="s">
        <v>19965</v>
      </c>
      <c r="G17226">
        <v>0.57881413949000005</v>
      </c>
    </row>
    <row r="17227" spans="1:7" x14ac:dyDescent="0.2">
      <c r="A17227" t="str">
        <f t="shared" si="1443"/>
        <v>UBR4</v>
      </c>
      <c r="B17227" t="s">
        <v>35</v>
      </c>
      <c r="C17227">
        <v>19536495</v>
      </c>
      <c r="D17227" t="s">
        <v>8</v>
      </c>
      <c r="E17227">
        <v>24</v>
      </c>
      <c r="F17227" t="s">
        <v>19966</v>
      </c>
      <c r="G17227">
        <v>6.1590403337100003E-2</v>
      </c>
    </row>
    <row r="17228" spans="1:7" x14ac:dyDescent="0.2">
      <c r="A17228" t="str">
        <f t="shared" si="1443"/>
        <v>UBR4</v>
      </c>
      <c r="B17228" t="s">
        <v>35</v>
      </c>
      <c r="C17228">
        <v>19536738</v>
      </c>
      <c r="D17228" t="s">
        <v>3</v>
      </c>
      <c r="E17228">
        <v>22</v>
      </c>
      <c r="F17228" t="s">
        <v>19967</v>
      </c>
      <c r="G17228">
        <v>0.82804346566099996</v>
      </c>
    </row>
    <row r="17229" spans="1:7" x14ac:dyDescent="0.2">
      <c r="A17229" t="str">
        <f t="shared" si="1443"/>
        <v>UBR4</v>
      </c>
      <c r="B17229" t="s">
        <v>35</v>
      </c>
      <c r="C17229">
        <v>19536485</v>
      </c>
      <c r="D17229" t="s">
        <v>3</v>
      </c>
      <c r="E17229">
        <v>24</v>
      </c>
      <c r="F17229" t="s">
        <v>19968</v>
      </c>
      <c r="G17229">
        <v>6.1940695406600002E-3</v>
      </c>
    </row>
    <row r="17230" spans="1:7" x14ac:dyDescent="0.2">
      <c r="A17230" t="str">
        <f t="shared" si="1443"/>
        <v>UBR4</v>
      </c>
      <c r="B17230" t="s">
        <v>35</v>
      </c>
      <c r="C17230">
        <v>19536543</v>
      </c>
      <c r="D17230" t="s">
        <v>3</v>
      </c>
      <c r="E17230">
        <v>24</v>
      </c>
      <c r="F17230" t="s">
        <v>19969</v>
      </c>
      <c r="G17230">
        <v>0.41783352512600003</v>
      </c>
    </row>
    <row r="17231" spans="1:7" x14ac:dyDescent="0.2">
      <c r="A17231" t="str">
        <f t="shared" si="1443"/>
        <v>UBR4</v>
      </c>
      <c r="B17231" t="s">
        <v>35</v>
      </c>
      <c r="C17231">
        <v>19536524</v>
      </c>
      <c r="D17231" t="s">
        <v>3</v>
      </c>
      <c r="E17231">
        <v>23</v>
      </c>
      <c r="F17231" t="s">
        <v>19970</v>
      </c>
      <c r="G17231">
        <v>0.35430786364299999</v>
      </c>
    </row>
    <row r="17232" spans="1:7" x14ac:dyDescent="0.2">
      <c r="A17232" t="str">
        <f t="shared" si="1443"/>
        <v>UBR4</v>
      </c>
      <c r="B17232" t="s">
        <v>35</v>
      </c>
      <c r="C17232">
        <v>19536687</v>
      </c>
      <c r="D17232" t="s">
        <v>8</v>
      </c>
      <c r="E17232">
        <v>23</v>
      </c>
      <c r="F17232" t="s">
        <v>19971</v>
      </c>
      <c r="G17232">
        <v>9.7496872742299998E-2</v>
      </c>
    </row>
    <row r="17233" spans="1:7" x14ac:dyDescent="0.2">
      <c r="A17233" t="str">
        <f t="shared" si="1443"/>
        <v>UBR4</v>
      </c>
      <c r="B17233" t="s">
        <v>35</v>
      </c>
      <c r="C17233">
        <v>19536639</v>
      </c>
      <c r="D17233" t="s">
        <v>8</v>
      </c>
      <c r="E17233">
        <v>24</v>
      </c>
      <c r="F17233" t="s">
        <v>19972</v>
      </c>
      <c r="G17233">
        <v>0.179363840133</v>
      </c>
    </row>
    <row r="17234" spans="1:7" x14ac:dyDescent="0.2">
      <c r="A17234" t="str">
        <f t="shared" si="1443"/>
        <v>UBR4</v>
      </c>
      <c r="B17234" t="s">
        <v>35</v>
      </c>
      <c r="C17234">
        <v>19536614</v>
      </c>
      <c r="D17234" t="s">
        <v>8</v>
      </c>
      <c r="E17234">
        <v>24</v>
      </c>
      <c r="F17234" t="s">
        <v>19973</v>
      </c>
      <c r="G17234">
        <v>-0.10115770936</v>
      </c>
    </row>
    <row r="17235" spans="1:7" x14ac:dyDescent="0.2">
      <c r="A17235" t="str">
        <f t="shared" si="1443"/>
        <v>UBR4</v>
      </c>
      <c r="B17235" t="s">
        <v>35</v>
      </c>
      <c r="C17235">
        <v>19536510</v>
      </c>
      <c r="D17235" t="s">
        <v>8</v>
      </c>
      <c r="E17235">
        <v>24</v>
      </c>
      <c r="F17235" t="s">
        <v>19974</v>
      </c>
      <c r="G17235">
        <v>0.47435172659800001</v>
      </c>
    </row>
    <row r="17236" spans="1:7" x14ac:dyDescent="0.2">
      <c r="A17236" t="str">
        <f t="shared" si="1443"/>
        <v>UBR4</v>
      </c>
      <c r="B17236" t="s">
        <v>35</v>
      </c>
      <c r="C17236">
        <v>19536495</v>
      </c>
      <c r="D17236" t="s">
        <v>8</v>
      </c>
      <c r="E17236">
        <v>23</v>
      </c>
      <c r="F17236" t="s">
        <v>19975</v>
      </c>
      <c r="G17236">
        <v>-5.3437074747400004E-3</v>
      </c>
    </row>
    <row r="17237" spans="1:7" x14ac:dyDescent="0.2">
      <c r="A17237" t="str">
        <f t="shared" si="1443"/>
        <v>UBR4</v>
      </c>
      <c r="B17237" t="s">
        <v>35</v>
      </c>
      <c r="C17237">
        <v>19536745</v>
      </c>
      <c r="D17237" t="s">
        <v>3</v>
      </c>
      <c r="E17237">
        <v>22</v>
      </c>
      <c r="F17237" t="s">
        <v>19976</v>
      </c>
      <c r="G17237">
        <v>0.980774075202</v>
      </c>
    </row>
    <row r="17238" spans="1:7" x14ac:dyDescent="0.2">
      <c r="A17238" t="str">
        <f t="shared" si="1443"/>
        <v>UBR4</v>
      </c>
      <c r="B17238" t="s">
        <v>35</v>
      </c>
      <c r="C17238">
        <v>19536498</v>
      </c>
      <c r="D17238" t="s">
        <v>3</v>
      </c>
      <c r="E17238">
        <v>23</v>
      </c>
      <c r="F17238" t="s">
        <v>19977</v>
      </c>
      <c r="G17238">
        <v>0.21980366274900001</v>
      </c>
    </row>
    <row r="17239" spans="1:7" x14ac:dyDescent="0.2">
      <c r="A17239" t="str">
        <f t="shared" si="1443"/>
        <v>UBR4</v>
      </c>
      <c r="B17239" t="s">
        <v>35</v>
      </c>
      <c r="C17239">
        <v>19536559</v>
      </c>
      <c r="D17239" t="s">
        <v>3</v>
      </c>
      <c r="E17239">
        <v>24</v>
      </c>
      <c r="F17239" t="s">
        <v>19978</v>
      </c>
      <c r="G17239">
        <v>0.43839603752099998</v>
      </c>
    </row>
    <row r="17240" spans="1:7" x14ac:dyDescent="0.2">
      <c r="A17240" t="str">
        <f t="shared" ref="A17240:A17249" si="1444">"UBXN4"</f>
        <v>UBXN4</v>
      </c>
      <c r="B17240" t="s">
        <v>161</v>
      </c>
      <c r="C17240">
        <v>136499406</v>
      </c>
      <c r="D17240" t="s">
        <v>8</v>
      </c>
      <c r="E17240">
        <v>24</v>
      </c>
      <c r="F17240" t="s">
        <v>19979</v>
      </c>
      <c r="G17240">
        <v>0.31615854113899999</v>
      </c>
    </row>
    <row r="17241" spans="1:7" x14ac:dyDescent="0.2">
      <c r="A17241" t="str">
        <f t="shared" si="1444"/>
        <v>UBXN4</v>
      </c>
      <c r="B17241" t="s">
        <v>161</v>
      </c>
      <c r="C17241">
        <v>136499400</v>
      </c>
      <c r="D17241" t="s">
        <v>8</v>
      </c>
      <c r="E17241">
        <v>23</v>
      </c>
      <c r="F17241" t="s">
        <v>19980</v>
      </c>
      <c r="G17241">
        <v>0.38246998332100002</v>
      </c>
    </row>
    <row r="17242" spans="1:7" x14ac:dyDescent="0.2">
      <c r="A17242" t="str">
        <f t="shared" si="1444"/>
        <v>UBXN4</v>
      </c>
      <c r="B17242" t="s">
        <v>161</v>
      </c>
      <c r="C17242">
        <v>136499444</v>
      </c>
      <c r="D17242" t="s">
        <v>8</v>
      </c>
      <c r="E17242">
        <v>24</v>
      </c>
      <c r="F17242" t="s">
        <v>19981</v>
      </c>
      <c r="G17242">
        <v>0.73428736834700004</v>
      </c>
    </row>
    <row r="17243" spans="1:7" x14ac:dyDescent="0.2">
      <c r="A17243" t="str">
        <f t="shared" si="1444"/>
        <v>UBXN4</v>
      </c>
      <c r="B17243" t="s">
        <v>161</v>
      </c>
      <c r="C17243">
        <v>136499431</v>
      </c>
      <c r="D17243" t="s">
        <v>8</v>
      </c>
      <c r="E17243">
        <v>24</v>
      </c>
      <c r="F17243" t="s">
        <v>19982</v>
      </c>
      <c r="G17243">
        <v>1.8653576116599999</v>
      </c>
    </row>
    <row r="17244" spans="1:7" x14ac:dyDescent="0.2">
      <c r="A17244" t="str">
        <f t="shared" si="1444"/>
        <v>UBXN4</v>
      </c>
      <c r="B17244" t="s">
        <v>161</v>
      </c>
      <c r="C17244">
        <v>136499382</v>
      </c>
      <c r="D17244" t="s">
        <v>8</v>
      </c>
      <c r="E17244">
        <v>24</v>
      </c>
      <c r="F17244" t="s">
        <v>19983</v>
      </c>
      <c r="G17244">
        <v>0.40035501999299999</v>
      </c>
    </row>
    <row r="17245" spans="1:7" x14ac:dyDescent="0.2">
      <c r="A17245" t="str">
        <f t="shared" si="1444"/>
        <v>UBXN4</v>
      </c>
      <c r="B17245" t="s">
        <v>161</v>
      </c>
      <c r="C17245">
        <v>136499288</v>
      </c>
      <c r="D17245" t="s">
        <v>8</v>
      </c>
      <c r="E17245">
        <v>24</v>
      </c>
      <c r="F17245" t="s">
        <v>19984</v>
      </c>
      <c r="G17245">
        <v>0.282166657504</v>
      </c>
    </row>
    <row r="17246" spans="1:7" x14ac:dyDescent="0.2">
      <c r="A17246" t="str">
        <f t="shared" si="1444"/>
        <v>UBXN4</v>
      </c>
      <c r="B17246" t="s">
        <v>161</v>
      </c>
      <c r="C17246">
        <v>136499213</v>
      </c>
      <c r="D17246" t="s">
        <v>3</v>
      </c>
      <c r="E17246">
        <v>24</v>
      </c>
      <c r="F17246" t="s">
        <v>19985</v>
      </c>
      <c r="G17246">
        <v>0.30344926110600001</v>
      </c>
    </row>
    <row r="17247" spans="1:7" x14ac:dyDescent="0.2">
      <c r="A17247" t="str">
        <f t="shared" si="1444"/>
        <v>UBXN4</v>
      </c>
      <c r="B17247" t="s">
        <v>161</v>
      </c>
      <c r="C17247">
        <v>136499190</v>
      </c>
      <c r="D17247" t="s">
        <v>3</v>
      </c>
      <c r="E17247">
        <v>24</v>
      </c>
      <c r="F17247" t="s">
        <v>19986</v>
      </c>
      <c r="G17247">
        <v>0.312406328683</v>
      </c>
    </row>
    <row r="17248" spans="1:7" x14ac:dyDescent="0.2">
      <c r="A17248" t="str">
        <f t="shared" si="1444"/>
        <v>UBXN4</v>
      </c>
      <c r="B17248" t="s">
        <v>161</v>
      </c>
      <c r="C17248">
        <v>136499150</v>
      </c>
      <c r="D17248" t="s">
        <v>3</v>
      </c>
      <c r="E17248">
        <v>23</v>
      </c>
      <c r="F17248" t="s">
        <v>19987</v>
      </c>
      <c r="G17248">
        <v>-1.44627738292E-2</v>
      </c>
    </row>
    <row r="17249" spans="1:7" x14ac:dyDescent="0.2">
      <c r="A17249" t="str">
        <f t="shared" si="1444"/>
        <v>UBXN4</v>
      </c>
      <c r="B17249" t="s">
        <v>161</v>
      </c>
      <c r="C17249">
        <v>136499376</v>
      </c>
      <c r="D17249" t="s">
        <v>8</v>
      </c>
      <c r="E17249">
        <v>24</v>
      </c>
      <c r="F17249" t="s">
        <v>19988</v>
      </c>
      <c r="G17249">
        <v>0.15489748702200001</v>
      </c>
    </row>
    <row r="17250" spans="1:7" x14ac:dyDescent="0.2">
      <c r="A17250" t="str">
        <f t="shared" ref="A17250:A17259" si="1445">"UFL1"</f>
        <v>UFL1</v>
      </c>
      <c r="B17250" t="s">
        <v>75</v>
      </c>
      <c r="C17250">
        <v>96969723</v>
      </c>
      <c r="D17250" t="s">
        <v>3</v>
      </c>
      <c r="E17250">
        <v>23</v>
      </c>
      <c r="F17250" t="s">
        <v>19989</v>
      </c>
      <c r="G17250">
        <v>1.17855344375</v>
      </c>
    </row>
    <row r="17251" spans="1:7" x14ac:dyDescent="0.2">
      <c r="A17251" t="str">
        <f t="shared" si="1445"/>
        <v>UFL1</v>
      </c>
      <c r="B17251" t="s">
        <v>75</v>
      </c>
      <c r="C17251">
        <v>96969856</v>
      </c>
      <c r="D17251" t="s">
        <v>3</v>
      </c>
      <c r="E17251">
        <v>22</v>
      </c>
      <c r="F17251" t="s">
        <v>19990</v>
      </c>
      <c r="G17251">
        <v>-1.8171519363600001E-2</v>
      </c>
    </row>
    <row r="17252" spans="1:7" x14ac:dyDescent="0.2">
      <c r="A17252" t="str">
        <f t="shared" si="1445"/>
        <v>UFL1</v>
      </c>
      <c r="B17252" t="s">
        <v>75</v>
      </c>
      <c r="C17252">
        <v>96969866</v>
      </c>
      <c r="D17252" t="s">
        <v>3</v>
      </c>
      <c r="E17252">
        <v>23</v>
      </c>
      <c r="F17252" t="s">
        <v>19991</v>
      </c>
      <c r="G17252">
        <v>4.7563010529500002E-2</v>
      </c>
    </row>
    <row r="17253" spans="1:7" x14ac:dyDescent="0.2">
      <c r="A17253" t="str">
        <f t="shared" si="1445"/>
        <v>UFL1</v>
      </c>
      <c r="B17253" t="s">
        <v>75</v>
      </c>
      <c r="C17253">
        <v>96969668</v>
      </c>
      <c r="D17253" t="s">
        <v>8</v>
      </c>
      <c r="E17253">
        <v>24</v>
      </c>
      <c r="F17253" t="s">
        <v>19992</v>
      </c>
      <c r="G17253">
        <v>9.1491495239099996E-2</v>
      </c>
    </row>
    <row r="17254" spans="1:7" x14ac:dyDescent="0.2">
      <c r="A17254" t="str">
        <f t="shared" si="1445"/>
        <v>UFL1</v>
      </c>
      <c r="B17254" t="s">
        <v>75</v>
      </c>
      <c r="C17254">
        <v>96969778</v>
      </c>
      <c r="D17254" t="s">
        <v>8</v>
      </c>
      <c r="E17254">
        <v>24</v>
      </c>
      <c r="F17254" t="s">
        <v>19993</v>
      </c>
      <c r="G17254">
        <v>0.97699769293600003</v>
      </c>
    </row>
    <row r="17255" spans="1:7" x14ac:dyDescent="0.2">
      <c r="A17255" t="str">
        <f t="shared" si="1445"/>
        <v>UFL1</v>
      </c>
      <c r="B17255" t="s">
        <v>75</v>
      </c>
      <c r="C17255">
        <v>96969785</v>
      </c>
      <c r="D17255" t="s">
        <v>8</v>
      </c>
      <c r="E17255">
        <v>23</v>
      </c>
      <c r="F17255" t="s">
        <v>19994</v>
      </c>
      <c r="G17255">
        <v>0.84444886331199998</v>
      </c>
    </row>
    <row r="17256" spans="1:7" x14ac:dyDescent="0.2">
      <c r="A17256" t="str">
        <f t="shared" si="1445"/>
        <v>UFL1</v>
      </c>
      <c r="B17256" t="s">
        <v>75</v>
      </c>
      <c r="C17256">
        <v>96969800</v>
      </c>
      <c r="D17256" t="s">
        <v>8</v>
      </c>
      <c r="E17256">
        <v>24</v>
      </c>
      <c r="F17256" t="s">
        <v>19995</v>
      </c>
      <c r="G17256">
        <v>0.15946997608399999</v>
      </c>
    </row>
    <row r="17257" spans="1:7" x14ac:dyDescent="0.2">
      <c r="A17257" t="str">
        <f t="shared" si="1445"/>
        <v>UFL1</v>
      </c>
      <c r="B17257" t="s">
        <v>75</v>
      </c>
      <c r="C17257">
        <v>96969826</v>
      </c>
      <c r="D17257" t="s">
        <v>8</v>
      </c>
      <c r="E17257">
        <v>22</v>
      </c>
      <c r="F17257" t="s">
        <v>19996</v>
      </c>
      <c r="G17257">
        <v>9.9385850664899994E-2</v>
      </c>
    </row>
    <row r="17258" spans="1:7" x14ac:dyDescent="0.2">
      <c r="A17258" t="str">
        <f t="shared" si="1445"/>
        <v>UFL1</v>
      </c>
      <c r="B17258" t="s">
        <v>75</v>
      </c>
      <c r="C17258">
        <v>96969872</v>
      </c>
      <c r="D17258" t="s">
        <v>8</v>
      </c>
      <c r="E17258">
        <v>24</v>
      </c>
      <c r="F17258" t="s">
        <v>19997</v>
      </c>
      <c r="G17258">
        <v>4.7819382525699998E-2</v>
      </c>
    </row>
    <row r="17259" spans="1:7" x14ac:dyDescent="0.2">
      <c r="A17259" t="str">
        <f t="shared" si="1445"/>
        <v>UFL1</v>
      </c>
      <c r="B17259" t="s">
        <v>75</v>
      </c>
      <c r="C17259">
        <v>96969907</v>
      </c>
      <c r="D17259" t="s">
        <v>8</v>
      </c>
      <c r="E17259">
        <v>24</v>
      </c>
      <c r="F17259" t="s">
        <v>19998</v>
      </c>
      <c r="G17259">
        <v>0.403391876466</v>
      </c>
    </row>
    <row r="17260" spans="1:7" x14ac:dyDescent="0.2">
      <c r="A17260" t="str">
        <f t="shared" ref="A17260:A17268" si="1446">"UFM1"</f>
        <v>UFM1</v>
      </c>
      <c r="B17260" t="s">
        <v>413</v>
      </c>
      <c r="C17260">
        <v>38924276</v>
      </c>
      <c r="D17260" t="s">
        <v>3</v>
      </c>
      <c r="E17260">
        <v>23</v>
      </c>
      <c r="F17260" t="s">
        <v>19999</v>
      </c>
      <c r="G17260">
        <v>1.0138180059899999</v>
      </c>
    </row>
    <row r="17261" spans="1:7" x14ac:dyDescent="0.2">
      <c r="A17261" t="str">
        <f t="shared" si="1446"/>
        <v>UFM1</v>
      </c>
      <c r="B17261" t="s">
        <v>413</v>
      </c>
      <c r="C17261">
        <v>38924214</v>
      </c>
      <c r="D17261" t="s">
        <v>8</v>
      </c>
      <c r="E17261">
        <v>23</v>
      </c>
      <c r="F17261" t="s">
        <v>20000</v>
      </c>
      <c r="G17261">
        <v>0.73766843066999999</v>
      </c>
    </row>
    <row r="17262" spans="1:7" x14ac:dyDescent="0.2">
      <c r="A17262" t="str">
        <f t="shared" si="1446"/>
        <v>UFM1</v>
      </c>
      <c r="B17262" t="s">
        <v>413</v>
      </c>
      <c r="C17262">
        <v>38924048</v>
      </c>
      <c r="D17262" t="s">
        <v>8</v>
      </c>
      <c r="E17262">
        <v>25</v>
      </c>
      <c r="F17262" t="s">
        <v>20001</v>
      </c>
      <c r="G17262">
        <v>0.63184182634399999</v>
      </c>
    </row>
    <row r="17263" spans="1:7" x14ac:dyDescent="0.2">
      <c r="A17263" t="str">
        <f t="shared" si="1446"/>
        <v>UFM1</v>
      </c>
      <c r="B17263" t="s">
        <v>413</v>
      </c>
      <c r="C17263">
        <v>38924019</v>
      </c>
      <c r="D17263" t="s">
        <v>8</v>
      </c>
      <c r="E17263">
        <v>24</v>
      </c>
      <c r="F17263" t="s">
        <v>20002</v>
      </c>
      <c r="G17263">
        <v>0.96113408778200005</v>
      </c>
    </row>
    <row r="17264" spans="1:7" x14ac:dyDescent="0.2">
      <c r="A17264" t="str">
        <f t="shared" si="1446"/>
        <v>UFM1</v>
      </c>
      <c r="B17264" t="s">
        <v>413</v>
      </c>
      <c r="C17264">
        <v>38924237</v>
      </c>
      <c r="D17264" t="s">
        <v>8</v>
      </c>
      <c r="E17264">
        <v>24</v>
      </c>
      <c r="F17264" t="s">
        <v>20003</v>
      </c>
      <c r="G17264">
        <v>0.67414313099900003</v>
      </c>
    </row>
    <row r="17265" spans="1:7" x14ac:dyDescent="0.2">
      <c r="A17265" t="str">
        <f t="shared" si="1446"/>
        <v>UFM1</v>
      </c>
      <c r="B17265" t="s">
        <v>413</v>
      </c>
      <c r="C17265">
        <v>38924013</v>
      </c>
      <c r="D17265" t="s">
        <v>3</v>
      </c>
      <c r="E17265">
        <v>22</v>
      </c>
      <c r="F17265" t="s">
        <v>20004</v>
      </c>
      <c r="G17265">
        <v>0.82983317812199997</v>
      </c>
    </row>
    <row r="17266" spans="1:7" x14ac:dyDescent="0.2">
      <c r="A17266" t="str">
        <f t="shared" si="1446"/>
        <v>UFM1</v>
      </c>
      <c r="B17266" t="s">
        <v>413</v>
      </c>
      <c r="C17266">
        <v>38923985</v>
      </c>
      <c r="D17266" t="s">
        <v>3</v>
      </c>
      <c r="E17266">
        <v>24</v>
      </c>
      <c r="F17266" t="s">
        <v>20005</v>
      </c>
      <c r="G17266">
        <v>3.02042151489E-2</v>
      </c>
    </row>
    <row r="17267" spans="1:7" x14ac:dyDescent="0.2">
      <c r="A17267" t="str">
        <f t="shared" si="1446"/>
        <v>UFM1</v>
      </c>
      <c r="B17267" t="s">
        <v>413</v>
      </c>
      <c r="C17267">
        <v>38924222</v>
      </c>
      <c r="D17267" t="s">
        <v>8</v>
      </c>
      <c r="E17267">
        <v>24</v>
      </c>
      <c r="F17267" t="s">
        <v>20006</v>
      </c>
      <c r="G17267">
        <v>0.49661454638500002</v>
      </c>
    </row>
    <row r="17268" spans="1:7" x14ac:dyDescent="0.2">
      <c r="A17268" t="str">
        <f t="shared" si="1446"/>
        <v>UFM1</v>
      </c>
      <c r="B17268" t="s">
        <v>413</v>
      </c>
      <c r="C17268">
        <v>38924054</v>
      </c>
      <c r="D17268" t="s">
        <v>3</v>
      </c>
      <c r="E17268">
        <v>24</v>
      </c>
      <c r="F17268" t="s">
        <v>20007</v>
      </c>
      <c r="G17268">
        <v>1.02504790623</v>
      </c>
    </row>
    <row r="17269" spans="1:7" x14ac:dyDescent="0.2">
      <c r="A17269" t="str">
        <f t="shared" ref="A17269:A17278" si="1447">"UMPS"</f>
        <v>UMPS</v>
      </c>
      <c r="B17269" t="s">
        <v>114</v>
      </c>
      <c r="C17269">
        <v>124449409</v>
      </c>
      <c r="D17269" t="s">
        <v>8</v>
      </c>
      <c r="E17269">
        <v>23</v>
      </c>
      <c r="F17269" t="s">
        <v>20008</v>
      </c>
      <c r="G17269">
        <v>0.25566865666799998</v>
      </c>
    </row>
    <row r="17270" spans="1:7" x14ac:dyDescent="0.2">
      <c r="A17270" t="str">
        <f t="shared" si="1447"/>
        <v>UMPS</v>
      </c>
      <c r="B17270" t="s">
        <v>114</v>
      </c>
      <c r="C17270">
        <v>124449283</v>
      </c>
      <c r="D17270" t="s">
        <v>3</v>
      </c>
      <c r="E17270">
        <v>24</v>
      </c>
      <c r="F17270" t="s">
        <v>20009</v>
      </c>
      <c r="G17270">
        <v>9.5083338659300007E-2</v>
      </c>
    </row>
    <row r="17271" spans="1:7" x14ac:dyDescent="0.2">
      <c r="A17271" t="str">
        <f t="shared" si="1447"/>
        <v>UMPS</v>
      </c>
      <c r="B17271" t="s">
        <v>114</v>
      </c>
      <c r="C17271">
        <v>124449345</v>
      </c>
      <c r="D17271" t="s">
        <v>3</v>
      </c>
      <c r="E17271">
        <v>24</v>
      </c>
      <c r="F17271" t="s">
        <v>20010</v>
      </c>
      <c r="G17271">
        <v>1.32596791406</v>
      </c>
    </row>
    <row r="17272" spans="1:7" x14ac:dyDescent="0.2">
      <c r="A17272" t="str">
        <f t="shared" si="1447"/>
        <v>UMPS</v>
      </c>
      <c r="B17272" t="s">
        <v>114</v>
      </c>
      <c r="C17272">
        <v>124449415</v>
      </c>
      <c r="D17272" t="s">
        <v>3</v>
      </c>
      <c r="E17272">
        <v>24</v>
      </c>
      <c r="F17272" t="s">
        <v>20011</v>
      </c>
      <c r="G17272">
        <v>0.14116205557799999</v>
      </c>
    </row>
    <row r="17273" spans="1:7" x14ac:dyDescent="0.2">
      <c r="A17273" t="str">
        <f t="shared" si="1447"/>
        <v>UMPS</v>
      </c>
      <c r="B17273" t="s">
        <v>114</v>
      </c>
      <c r="C17273">
        <v>124449249</v>
      </c>
      <c r="D17273" t="s">
        <v>8</v>
      </c>
      <c r="E17273">
        <v>24</v>
      </c>
      <c r="F17273" t="s">
        <v>20012</v>
      </c>
      <c r="G17273">
        <v>-1.09371393663E-3</v>
      </c>
    </row>
    <row r="17274" spans="1:7" x14ac:dyDescent="0.2">
      <c r="A17274" t="str">
        <f t="shared" si="1447"/>
        <v>UMPS</v>
      </c>
      <c r="B17274" t="s">
        <v>114</v>
      </c>
      <c r="C17274">
        <v>124449262</v>
      </c>
      <c r="D17274" t="s">
        <v>8</v>
      </c>
      <c r="E17274">
        <v>24</v>
      </c>
      <c r="F17274" t="s">
        <v>20013</v>
      </c>
      <c r="G17274">
        <v>-1.7621362678000001E-2</v>
      </c>
    </row>
    <row r="17275" spans="1:7" x14ac:dyDescent="0.2">
      <c r="A17275" t="str">
        <f t="shared" si="1447"/>
        <v>UMPS</v>
      </c>
      <c r="B17275" t="s">
        <v>114</v>
      </c>
      <c r="C17275">
        <v>124449278</v>
      </c>
      <c r="D17275" t="s">
        <v>8</v>
      </c>
      <c r="E17275">
        <v>24</v>
      </c>
      <c r="F17275" t="s">
        <v>20014</v>
      </c>
      <c r="G17275">
        <v>-4.9396520590600001E-3</v>
      </c>
    </row>
    <row r="17276" spans="1:7" x14ac:dyDescent="0.2">
      <c r="A17276" t="str">
        <f t="shared" si="1447"/>
        <v>UMPS</v>
      </c>
      <c r="B17276" t="s">
        <v>114</v>
      </c>
      <c r="C17276">
        <v>124449342</v>
      </c>
      <c r="D17276" t="s">
        <v>8</v>
      </c>
      <c r="E17276">
        <v>23</v>
      </c>
      <c r="F17276" t="s">
        <v>20015</v>
      </c>
      <c r="G17276">
        <v>0.36733805688799998</v>
      </c>
    </row>
    <row r="17277" spans="1:7" x14ac:dyDescent="0.2">
      <c r="A17277" t="str">
        <f t="shared" si="1447"/>
        <v>UMPS</v>
      </c>
      <c r="B17277" t="s">
        <v>114</v>
      </c>
      <c r="C17277">
        <v>124449358</v>
      </c>
      <c r="D17277" t="s">
        <v>8</v>
      </c>
      <c r="E17277">
        <v>23</v>
      </c>
      <c r="F17277" t="s">
        <v>20016</v>
      </c>
      <c r="G17277">
        <v>1.30669402905</v>
      </c>
    </row>
    <row r="17278" spans="1:7" x14ac:dyDescent="0.2">
      <c r="A17278" t="str">
        <f t="shared" si="1447"/>
        <v>UMPS</v>
      </c>
      <c r="B17278" t="s">
        <v>114</v>
      </c>
      <c r="C17278">
        <v>124449389</v>
      </c>
      <c r="D17278" t="s">
        <v>8</v>
      </c>
      <c r="E17278">
        <v>24</v>
      </c>
      <c r="F17278" t="s">
        <v>20017</v>
      </c>
      <c r="G17278">
        <v>4.0258049123900004E-3</v>
      </c>
    </row>
    <row r="17279" spans="1:7" x14ac:dyDescent="0.2">
      <c r="A17279" t="str">
        <f t="shared" ref="A17279:A17288" si="1448">"UNC50"</f>
        <v>UNC50</v>
      </c>
      <c r="B17279" t="s">
        <v>161</v>
      </c>
      <c r="C17279">
        <v>99225086</v>
      </c>
      <c r="D17279" t="s">
        <v>3</v>
      </c>
      <c r="E17279">
        <v>24</v>
      </c>
      <c r="F17279" t="s">
        <v>20018</v>
      </c>
      <c r="G17279">
        <v>1.0359194390199999</v>
      </c>
    </row>
    <row r="17280" spans="1:7" x14ac:dyDescent="0.2">
      <c r="A17280" t="str">
        <f t="shared" si="1448"/>
        <v>UNC50</v>
      </c>
      <c r="B17280" t="s">
        <v>161</v>
      </c>
      <c r="C17280">
        <v>99225181</v>
      </c>
      <c r="D17280" t="s">
        <v>8</v>
      </c>
      <c r="E17280">
        <v>24</v>
      </c>
      <c r="F17280" t="s">
        <v>20019</v>
      </c>
      <c r="G17280">
        <v>4.6864378007699999E-2</v>
      </c>
    </row>
    <row r="17281" spans="1:7" x14ac:dyDescent="0.2">
      <c r="A17281" t="str">
        <f t="shared" si="1448"/>
        <v>UNC50</v>
      </c>
      <c r="B17281" t="s">
        <v>161</v>
      </c>
      <c r="C17281">
        <v>99225019</v>
      </c>
      <c r="D17281" t="s">
        <v>8</v>
      </c>
      <c r="E17281">
        <v>24</v>
      </c>
      <c r="F17281" t="s">
        <v>20020</v>
      </c>
      <c r="G17281">
        <v>0.51517396143399996</v>
      </c>
    </row>
    <row r="17282" spans="1:7" x14ac:dyDescent="0.2">
      <c r="A17282" t="str">
        <f t="shared" si="1448"/>
        <v>UNC50</v>
      </c>
      <c r="B17282" t="s">
        <v>161</v>
      </c>
      <c r="C17282">
        <v>99225042</v>
      </c>
      <c r="D17282" t="s">
        <v>8</v>
      </c>
      <c r="E17282">
        <v>23</v>
      </c>
      <c r="F17282" t="s">
        <v>20021</v>
      </c>
      <c r="G17282">
        <v>0.68104794881899999</v>
      </c>
    </row>
    <row r="17283" spans="1:7" x14ac:dyDescent="0.2">
      <c r="A17283" t="str">
        <f t="shared" si="1448"/>
        <v>UNC50</v>
      </c>
      <c r="B17283" t="s">
        <v>161</v>
      </c>
      <c r="C17283">
        <v>99225066</v>
      </c>
      <c r="D17283" t="s">
        <v>8</v>
      </c>
      <c r="E17283">
        <v>22</v>
      </c>
      <c r="F17283" t="s">
        <v>20022</v>
      </c>
      <c r="G17283">
        <v>0.99777543755700004</v>
      </c>
    </row>
    <row r="17284" spans="1:7" x14ac:dyDescent="0.2">
      <c r="A17284" t="str">
        <f t="shared" si="1448"/>
        <v>UNC50</v>
      </c>
      <c r="B17284" t="s">
        <v>161</v>
      </c>
      <c r="C17284">
        <v>99225079</v>
      </c>
      <c r="D17284" t="s">
        <v>8</v>
      </c>
      <c r="E17284">
        <v>22</v>
      </c>
      <c r="F17284" t="s">
        <v>20023</v>
      </c>
      <c r="G17284">
        <v>0.96630512342099995</v>
      </c>
    </row>
    <row r="17285" spans="1:7" x14ac:dyDescent="0.2">
      <c r="A17285" t="str">
        <f t="shared" si="1448"/>
        <v>UNC50</v>
      </c>
      <c r="B17285" t="s">
        <v>161</v>
      </c>
      <c r="C17285">
        <v>99225123</v>
      </c>
      <c r="D17285" t="s">
        <v>8</v>
      </c>
      <c r="E17285">
        <v>24</v>
      </c>
      <c r="F17285" t="s">
        <v>20024</v>
      </c>
      <c r="G17285">
        <v>0.32301393804599998</v>
      </c>
    </row>
    <row r="17286" spans="1:7" x14ac:dyDescent="0.2">
      <c r="A17286" t="str">
        <f t="shared" si="1448"/>
        <v>UNC50</v>
      </c>
      <c r="B17286" t="s">
        <v>161</v>
      </c>
      <c r="C17286">
        <v>99225164</v>
      </c>
      <c r="D17286" t="s">
        <v>8</v>
      </c>
      <c r="E17286">
        <v>23</v>
      </c>
      <c r="F17286" t="s">
        <v>20025</v>
      </c>
      <c r="G17286">
        <v>-1.2992906274399999E-2</v>
      </c>
    </row>
    <row r="17287" spans="1:7" x14ac:dyDescent="0.2">
      <c r="A17287" t="str">
        <f t="shared" si="1448"/>
        <v>UNC50</v>
      </c>
      <c r="B17287" t="s">
        <v>161</v>
      </c>
      <c r="C17287">
        <v>99225171</v>
      </c>
      <c r="D17287" t="s">
        <v>8</v>
      </c>
      <c r="E17287">
        <v>23</v>
      </c>
      <c r="F17287" t="s">
        <v>20026</v>
      </c>
      <c r="G17287">
        <v>0.24893568318600001</v>
      </c>
    </row>
    <row r="17288" spans="1:7" x14ac:dyDescent="0.2">
      <c r="A17288" t="str">
        <f t="shared" si="1448"/>
        <v>UNC50</v>
      </c>
      <c r="B17288" t="s">
        <v>161</v>
      </c>
      <c r="C17288">
        <v>99225280</v>
      </c>
      <c r="D17288" t="s">
        <v>8</v>
      </c>
      <c r="E17288">
        <v>24</v>
      </c>
      <c r="F17288" t="s">
        <v>20027</v>
      </c>
      <c r="G17288">
        <v>3.71221373211E-2</v>
      </c>
    </row>
    <row r="17289" spans="1:7" x14ac:dyDescent="0.2">
      <c r="A17289" t="str">
        <f t="shared" ref="A17289:A17298" si="1449">"UPF1"</f>
        <v>UPF1</v>
      </c>
      <c r="B17289" t="s">
        <v>245</v>
      </c>
      <c r="C17289">
        <v>18942986</v>
      </c>
      <c r="D17289" t="s">
        <v>8</v>
      </c>
      <c r="E17289">
        <v>24</v>
      </c>
      <c r="F17289" t="s">
        <v>20028</v>
      </c>
      <c r="G17289">
        <v>0.35419364474300002</v>
      </c>
    </row>
    <row r="17290" spans="1:7" x14ac:dyDescent="0.2">
      <c r="A17290" t="str">
        <f t="shared" si="1449"/>
        <v>UPF1</v>
      </c>
      <c r="B17290" t="s">
        <v>245</v>
      </c>
      <c r="C17290">
        <v>18942992</v>
      </c>
      <c r="D17290" t="s">
        <v>8</v>
      </c>
      <c r="E17290">
        <v>24</v>
      </c>
      <c r="F17290" t="s">
        <v>20029</v>
      </c>
      <c r="G17290">
        <v>9.5657518059200003E-2</v>
      </c>
    </row>
    <row r="17291" spans="1:7" x14ac:dyDescent="0.2">
      <c r="A17291" t="str">
        <f t="shared" si="1449"/>
        <v>UPF1</v>
      </c>
      <c r="B17291" t="s">
        <v>245</v>
      </c>
      <c r="C17291">
        <v>18942872</v>
      </c>
      <c r="D17291" t="s">
        <v>8</v>
      </c>
      <c r="E17291">
        <v>23</v>
      </c>
      <c r="F17291" t="s">
        <v>20030</v>
      </c>
      <c r="G17291">
        <v>0.57127107880899997</v>
      </c>
    </row>
    <row r="17292" spans="1:7" x14ac:dyDescent="0.2">
      <c r="A17292" t="str">
        <f t="shared" si="1449"/>
        <v>UPF1</v>
      </c>
      <c r="B17292" t="s">
        <v>245</v>
      </c>
      <c r="C17292">
        <v>18942969</v>
      </c>
      <c r="D17292" t="s">
        <v>8</v>
      </c>
      <c r="E17292">
        <v>24</v>
      </c>
      <c r="F17292" t="s">
        <v>20031</v>
      </c>
      <c r="G17292">
        <v>5.87709717719E-2</v>
      </c>
    </row>
    <row r="17293" spans="1:7" x14ac:dyDescent="0.2">
      <c r="A17293" t="str">
        <f t="shared" si="1449"/>
        <v>UPF1</v>
      </c>
      <c r="B17293" t="s">
        <v>245</v>
      </c>
      <c r="C17293">
        <v>18942914</v>
      </c>
      <c r="D17293" t="s">
        <v>8</v>
      </c>
      <c r="E17293">
        <v>24</v>
      </c>
      <c r="F17293" t="s">
        <v>20032</v>
      </c>
      <c r="G17293">
        <v>-5.3693805258999999E-2</v>
      </c>
    </row>
    <row r="17294" spans="1:7" x14ac:dyDescent="0.2">
      <c r="A17294" t="str">
        <f t="shared" si="1449"/>
        <v>UPF1</v>
      </c>
      <c r="B17294" t="s">
        <v>245</v>
      </c>
      <c r="C17294">
        <v>18942821</v>
      </c>
      <c r="D17294" t="s">
        <v>8</v>
      </c>
      <c r="E17294">
        <v>24</v>
      </c>
      <c r="F17294" t="s">
        <v>20033</v>
      </c>
      <c r="G17294">
        <v>0.92783113092199998</v>
      </c>
    </row>
    <row r="17295" spans="1:7" x14ac:dyDescent="0.2">
      <c r="A17295" t="str">
        <f t="shared" si="1449"/>
        <v>UPF1</v>
      </c>
      <c r="B17295" t="s">
        <v>245</v>
      </c>
      <c r="C17295">
        <v>18942807</v>
      </c>
      <c r="D17295" t="s">
        <v>8</v>
      </c>
      <c r="E17295">
        <v>24</v>
      </c>
      <c r="F17295" t="s">
        <v>20034</v>
      </c>
      <c r="G17295">
        <v>1.50089779027</v>
      </c>
    </row>
    <row r="17296" spans="1:7" x14ac:dyDescent="0.2">
      <c r="A17296" t="str">
        <f t="shared" si="1449"/>
        <v>UPF1</v>
      </c>
      <c r="B17296" t="s">
        <v>245</v>
      </c>
      <c r="C17296">
        <v>18943016</v>
      </c>
      <c r="D17296" t="s">
        <v>3</v>
      </c>
      <c r="E17296">
        <v>24</v>
      </c>
      <c r="F17296" t="s">
        <v>20035</v>
      </c>
      <c r="G17296">
        <v>0.20981707528400001</v>
      </c>
    </row>
    <row r="17297" spans="1:7" x14ac:dyDescent="0.2">
      <c r="A17297" t="str">
        <f t="shared" si="1449"/>
        <v>UPF1</v>
      </c>
      <c r="B17297" t="s">
        <v>245</v>
      </c>
      <c r="C17297">
        <v>18942933</v>
      </c>
      <c r="D17297" t="s">
        <v>3</v>
      </c>
      <c r="E17297">
        <v>24</v>
      </c>
      <c r="F17297" t="s">
        <v>20036</v>
      </c>
      <c r="G17297">
        <v>-2.1898536367E-2</v>
      </c>
    </row>
    <row r="17298" spans="1:7" x14ac:dyDescent="0.2">
      <c r="A17298" t="str">
        <f t="shared" si="1449"/>
        <v>UPF1</v>
      </c>
      <c r="B17298" t="s">
        <v>245</v>
      </c>
      <c r="C17298">
        <v>18942720</v>
      </c>
      <c r="D17298" t="s">
        <v>3</v>
      </c>
      <c r="E17298">
        <v>24</v>
      </c>
      <c r="F17298" t="s">
        <v>20037</v>
      </c>
      <c r="G17298">
        <v>0.13266702498300001</v>
      </c>
    </row>
    <row r="17299" spans="1:7" x14ac:dyDescent="0.2">
      <c r="A17299" t="str">
        <f t="shared" ref="A17299:A17318" si="1450">"UPF2"</f>
        <v>UPF2</v>
      </c>
      <c r="B17299" t="s">
        <v>372</v>
      </c>
      <c r="C17299">
        <v>12077678</v>
      </c>
      <c r="D17299" t="s">
        <v>3</v>
      </c>
      <c r="E17299">
        <v>25</v>
      </c>
      <c r="F17299" t="s">
        <v>20038</v>
      </c>
      <c r="G17299">
        <v>-7.7464195170900002E-2</v>
      </c>
    </row>
    <row r="17300" spans="1:7" x14ac:dyDescent="0.2">
      <c r="A17300" t="str">
        <f t="shared" si="1450"/>
        <v>UPF2</v>
      </c>
      <c r="B17300" t="s">
        <v>372</v>
      </c>
      <c r="C17300">
        <v>12084776</v>
      </c>
      <c r="D17300" t="s">
        <v>3</v>
      </c>
      <c r="E17300">
        <v>25</v>
      </c>
      <c r="F17300" t="s">
        <v>20039</v>
      </c>
      <c r="G17300">
        <v>0.80272350965499994</v>
      </c>
    </row>
    <row r="17301" spans="1:7" x14ac:dyDescent="0.2">
      <c r="A17301" t="str">
        <f t="shared" si="1450"/>
        <v>UPF2</v>
      </c>
      <c r="B17301" t="s">
        <v>372</v>
      </c>
      <c r="C17301">
        <v>12077610</v>
      </c>
      <c r="D17301" t="s">
        <v>3</v>
      </c>
      <c r="E17301">
        <v>26</v>
      </c>
      <c r="F17301" t="s">
        <v>20040</v>
      </c>
      <c r="G17301">
        <v>3.2890020306400002E-2</v>
      </c>
    </row>
    <row r="17302" spans="1:7" x14ac:dyDescent="0.2">
      <c r="A17302" t="str">
        <f t="shared" si="1450"/>
        <v>UPF2</v>
      </c>
      <c r="B17302" t="s">
        <v>372</v>
      </c>
      <c r="C17302">
        <v>12084787</v>
      </c>
      <c r="D17302" t="s">
        <v>3</v>
      </c>
      <c r="E17302">
        <v>25</v>
      </c>
      <c r="F17302" t="s">
        <v>20041</v>
      </c>
      <c r="G17302">
        <v>0.29648883039200002</v>
      </c>
    </row>
    <row r="17303" spans="1:7" x14ac:dyDescent="0.2">
      <c r="A17303" t="str">
        <f t="shared" si="1450"/>
        <v>UPF2</v>
      </c>
      <c r="B17303" t="s">
        <v>372</v>
      </c>
      <c r="C17303">
        <v>12084793</v>
      </c>
      <c r="D17303" t="s">
        <v>3</v>
      </c>
      <c r="E17303">
        <v>24</v>
      </c>
      <c r="F17303" t="s">
        <v>20042</v>
      </c>
      <c r="G17303">
        <v>0.93197924330699999</v>
      </c>
    </row>
    <row r="17304" spans="1:7" x14ac:dyDescent="0.2">
      <c r="A17304" t="str">
        <f t="shared" si="1450"/>
        <v>UPF2</v>
      </c>
      <c r="B17304" t="s">
        <v>372</v>
      </c>
      <c r="C17304">
        <v>12084799</v>
      </c>
      <c r="D17304" t="s">
        <v>3</v>
      </c>
      <c r="E17304">
        <v>23</v>
      </c>
      <c r="F17304" t="s">
        <v>20043</v>
      </c>
      <c r="G17304">
        <v>1.2652972470399999</v>
      </c>
    </row>
    <row r="17305" spans="1:7" x14ac:dyDescent="0.2">
      <c r="A17305" t="str">
        <f t="shared" si="1450"/>
        <v>UPF2</v>
      </c>
      <c r="B17305" t="s">
        <v>372</v>
      </c>
      <c r="C17305">
        <v>12084821</v>
      </c>
      <c r="D17305" t="s">
        <v>3</v>
      </c>
      <c r="E17305">
        <v>25</v>
      </c>
      <c r="F17305" t="s">
        <v>20044</v>
      </c>
      <c r="G17305">
        <v>0.17895081601400001</v>
      </c>
    </row>
    <row r="17306" spans="1:7" x14ac:dyDescent="0.2">
      <c r="A17306" t="str">
        <f t="shared" si="1450"/>
        <v>UPF2</v>
      </c>
      <c r="B17306" t="s">
        <v>372</v>
      </c>
      <c r="C17306">
        <v>12084829</v>
      </c>
      <c r="D17306" t="s">
        <v>3</v>
      </c>
      <c r="E17306">
        <v>24</v>
      </c>
      <c r="F17306" t="s">
        <v>20045</v>
      </c>
      <c r="G17306">
        <v>0.38733464314499999</v>
      </c>
    </row>
    <row r="17307" spans="1:7" x14ac:dyDescent="0.2">
      <c r="A17307" t="str">
        <f t="shared" si="1450"/>
        <v>UPF2</v>
      </c>
      <c r="B17307" t="s">
        <v>372</v>
      </c>
      <c r="C17307">
        <v>12084844</v>
      </c>
      <c r="D17307" t="s">
        <v>3</v>
      </c>
      <c r="E17307">
        <v>25</v>
      </c>
      <c r="F17307" t="s">
        <v>20046</v>
      </c>
      <c r="G17307">
        <v>2.4539345416399998E-2</v>
      </c>
    </row>
    <row r="17308" spans="1:7" x14ac:dyDescent="0.2">
      <c r="A17308" t="str">
        <f t="shared" si="1450"/>
        <v>UPF2</v>
      </c>
      <c r="B17308" t="s">
        <v>372</v>
      </c>
      <c r="C17308">
        <v>12077671</v>
      </c>
      <c r="D17308" t="s">
        <v>8</v>
      </c>
      <c r="E17308">
        <v>26</v>
      </c>
      <c r="F17308" t="s">
        <v>20047</v>
      </c>
      <c r="G17308">
        <v>2.59113140569E-2</v>
      </c>
    </row>
    <row r="17309" spans="1:7" x14ac:dyDescent="0.2">
      <c r="A17309" t="str">
        <f t="shared" si="1450"/>
        <v>UPF2</v>
      </c>
      <c r="B17309" t="s">
        <v>372</v>
      </c>
      <c r="C17309">
        <v>12077616</v>
      </c>
      <c r="D17309" t="s">
        <v>3</v>
      </c>
      <c r="E17309">
        <v>27</v>
      </c>
      <c r="F17309" t="s">
        <v>20048</v>
      </c>
      <c r="G17309">
        <v>-3.3973084446400001E-2</v>
      </c>
    </row>
    <row r="17310" spans="1:7" x14ac:dyDescent="0.2">
      <c r="A17310" t="str">
        <f t="shared" si="1450"/>
        <v>UPF2</v>
      </c>
      <c r="B17310" t="s">
        <v>372</v>
      </c>
      <c r="C17310">
        <v>12077941</v>
      </c>
      <c r="D17310" t="s">
        <v>8</v>
      </c>
      <c r="E17310">
        <v>25</v>
      </c>
      <c r="F17310" t="s">
        <v>20049</v>
      </c>
      <c r="G17310">
        <v>0.132996312315</v>
      </c>
    </row>
    <row r="17311" spans="1:7" x14ac:dyDescent="0.2">
      <c r="A17311" t="str">
        <f t="shared" si="1450"/>
        <v>UPF2</v>
      </c>
      <c r="B17311" t="s">
        <v>372</v>
      </c>
      <c r="C17311">
        <v>12084782</v>
      </c>
      <c r="D17311" t="s">
        <v>8</v>
      </c>
      <c r="E17311">
        <v>25</v>
      </c>
      <c r="F17311" t="s">
        <v>20050</v>
      </c>
      <c r="G17311">
        <v>0.51971663450500005</v>
      </c>
    </row>
    <row r="17312" spans="1:7" x14ac:dyDescent="0.2">
      <c r="A17312" t="str">
        <f t="shared" si="1450"/>
        <v>UPF2</v>
      </c>
      <c r="B17312" t="s">
        <v>372</v>
      </c>
      <c r="C17312">
        <v>12084742</v>
      </c>
      <c r="D17312" t="s">
        <v>3</v>
      </c>
      <c r="E17312">
        <v>26</v>
      </c>
      <c r="F17312" t="s">
        <v>20051</v>
      </c>
      <c r="G17312">
        <v>0.15680075799099999</v>
      </c>
    </row>
    <row r="17313" spans="1:7" x14ac:dyDescent="0.2">
      <c r="A17313" t="str">
        <f t="shared" si="1450"/>
        <v>UPF2</v>
      </c>
      <c r="B17313" t="s">
        <v>372</v>
      </c>
      <c r="C17313">
        <v>12077841</v>
      </c>
      <c r="D17313" t="s">
        <v>3</v>
      </c>
      <c r="E17313">
        <v>27</v>
      </c>
      <c r="F17313" t="s">
        <v>20052</v>
      </c>
      <c r="G17313">
        <v>-6.0066884698500002E-2</v>
      </c>
    </row>
    <row r="17314" spans="1:7" x14ac:dyDescent="0.2">
      <c r="A17314" t="str">
        <f t="shared" si="1450"/>
        <v>UPF2</v>
      </c>
      <c r="B17314" t="s">
        <v>372</v>
      </c>
      <c r="C17314">
        <v>12077744</v>
      </c>
      <c r="D17314" t="s">
        <v>3</v>
      </c>
      <c r="E17314">
        <v>27</v>
      </c>
      <c r="F17314" t="s">
        <v>20053</v>
      </c>
      <c r="G17314">
        <v>4.72884406039E-2</v>
      </c>
    </row>
    <row r="17315" spans="1:7" x14ac:dyDescent="0.2">
      <c r="A17315" t="str">
        <f t="shared" si="1450"/>
        <v>UPF2</v>
      </c>
      <c r="B17315" t="s">
        <v>372</v>
      </c>
      <c r="C17315">
        <v>12077719</v>
      </c>
      <c r="D17315" t="s">
        <v>3</v>
      </c>
      <c r="E17315">
        <v>26</v>
      </c>
      <c r="F17315" t="s">
        <v>20054</v>
      </c>
      <c r="G17315">
        <v>3.3350224849700003E-2</v>
      </c>
    </row>
    <row r="17316" spans="1:7" x14ac:dyDescent="0.2">
      <c r="A17316" t="str">
        <f t="shared" si="1450"/>
        <v>UPF2</v>
      </c>
      <c r="B17316" t="s">
        <v>372</v>
      </c>
      <c r="C17316">
        <v>12077635</v>
      </c>
      <c r="D17316" t="s">
        <v>3</v>
      </c>
      <c r="E17316">
        <v>26</v>
      </c>
      <c r="F17316" t="s">
        <v>20055</v>
      </c>
      <c r="G17316">
        <v>4.5723442358099997E-2</v>
      </c>
    </row>
    <row r="17317" spans="1:7" x14ac:dyDescent="0.2">
      <c r="A17317" t="str">
        <f t="shared" si="1450"/>
        <v>UPF2</v>
      </c>
      <c r="B17317" t="s">
        <v>372</v>
      </c>
      <c r="C17317">
        <v>12077713</v>
      </c>
      <c r="D17317" t="s">
        <v>8</v>
      </c>
      <c r="E17317">
        <v>27</v>
      </c>
      <c r="F17317" t="s">
        <v>20056</v>
      </c>
      <c r="G17317">
        <v>3.6065229247200001E-2</v>
      </c>
    </row>
    <row r="17318" spans="1:7" x14ac:dyDescent="0.2">
      <c r="A17318" t="str">
        <f t="shared" si="1450"/>
        <v>UPF2</v>
      </c>
      <c r="B17318" t="s">
        <v>372</v>
      </c>
      <c r="C17318">
        <v>12084752</v>
      </c>
      <c r="D17318" t="s">
        <v>3</v>
      </c>
      <c r="E17318">
        <v>25</v>
      </c>
      <c r="F17318" t="s">
        <v>20057</v>
      </c>
      <c r="G17318">
        <v>9.1987132810399996E-2</v>
      </c>
    </row>
    <row r="17319" spans="1:7" x14ac:dyDescent="0.2">
      <c r="A17319" t="str">
        <f t="shared" ref="A17319:A17328" si="1451">"UPF3B"</f>
        <v>UPF3B</v>
      </c>
      <c r="B17319" t="s">
        <v>172</v>
      </c>
      <c r="C17319">
        <v>118986807</v>
      </c>
      <c r="D17319" t="s">
        <v>3</v>
      </c>
      <c r="E17319">
        <v>23</v>
      </c>
      <c r="F17319" t="s">
        <v>20058</v>
      </c>
      <c r="G17319">
        <v>0.24148614567400001</v>
      </c>
    </row>
    <row r="17320" spans="1:7" x14ac:dyDescent="0.2">
      <c r="A17320" t="str">
        <f t="shared" si="1451"/>
        <v>UPF3B</v>
      </c>
      <c r="B17320" t="s">
        <v>172</v>
      </c>
      <c r="C17320">
        <v>118986948</v>
      </c>
      <c r="D17320" t="s">
        <v>8</v>
      </c>
      <c r="E17320">
        <v>22</v>
      </c>
      <c r="F17320" t="s">
        <v>20059</v>
      </c>
      <c r="G17320">
        <v>0.83236987142399999</v>
      </c>
    </row>
    <row r="17321" spans="1:7" x14ac:dyDescent="0.2">
      <c r="A17321" t="str">
        <f t="shared" si="1451"/>
        <v>UPF3B</v>
      </c>
      <c r="B17321" t="s">
        <v>172</v>
      </c>
      <c r="C17321">
        <v>118986938</v>
      </c>
      <c r="D17321" t="s">
        <v>8</v>
      </c>
      <c r="E17321">
        <v>22</v>
      </c>
      <c r="F17321" t="s">
        <v>20060</v>
      </c>
      <c r="G17321">
        <v>1.10087205839</v>
      </c>
    </row>
    <row r="17322" spans="1:7" x14ac:dyDescent="0.2">
      <c r="A17322" t="str">
        <f t="shared" si="1451"/>
        <v>UPF3B</v>
      </c>
      <c r="B17322" t="s">
        <v>172</v>
      </c>
      <c r="C17322">
        <v>118986990</v>
      </c>
      <c r="D17322" t="s">
        <v>3</v>
      </c>
      <c r="E17322">
        <v>21</v>
      </c>
      <c r="F17322" t="s">
        <v>20061</v>
      </c>
      <c r="G17322">
        <v>0.70283757948699999</v>
      </c>
    </row>
    <row r="17323" spans="1:7" x14ac:dyDescent="0.2">
      <c r="A17323" t="str">
        <f t="shared" si="1451"/>
        <v>UPF3B</v>
      </c>
      <c r="B17323" t="s">
        <v>172</v>
      </c>
      <c r="C17323">
        <v>118986951</v>
      </c>
      <c r="D17323" t="s">
        <v>3</v>
      </c>
      <c r="E17323">
        <v>22</v>
      </c>
      <c r="F17323" t="s">
        <v>20062</v>
      </c>
      <c r="G17323">
        <v>1.0667580701799999</v>
      </c>
    </row>
    <row r="17324" spans="1:7" x14ac:dyDescent="0.2">
      <c r="A17324" t="str">
        <f t="shared" si="1451"/>
        <v>UPF3B</v>
      </c>
      <c r="B17324" t="s">
        <v>172</v>
      </c>
      <c r="C17324">
        <v>118986902</v>
      </c>
      <c r="D17324" t="s">
        <v>3</v>
      </c>
      <c r="E17324">
        <v>24</v>
      </c>
      <c r="F17324" t="s">
        <v>20063</v>
      </c>
      <c r="G17324">
        <v>0.44463728548999998</v>
      </c>
    </row>
    <row r="17325" spans="1:7" x14ac:dyDescent="0.2">
      <c r="A17325" t="str">
        <f t="shared" si="1451"/>
        <v>UPF3B</v>
      </c>
      <c r="B17325" t="s">
        <v>172</v>
      </c>
      <c r="C17325">
        <v>118986820</v>
      </c>
      <c r="D17325" t="s">
        <v>3</v>
      </c>
      <c r="E17325">
        <v>24</v>
      </c>
      <c r="F17325" t="s">
        <v>20064</v>
      </c>
      <c r="G17325">
        <v>0.58971419712100004</v>
      </c>
    </row>
    <row r="17326" spans="1:7" x14ac:dyDescent="0.2">
      <c r="A17326" t="str">
        <f t="shared" si="1451"/>
        <v>UPF3B</v>
      </c>
      <c r="B17326" t="s">
        <v>172</v>
      </c>
      <c r="C17326">
        <v>118986716</v>
      </c>
      <c r="D17326" t="s">
        <v>3</v>
      </c>
      <c r="E17326">
        <v>24</v>
      </c>
      <c r="F17326" t="s">
        <v>20065</v>
      </c>
      <c r="G17326">
        <v>-0.186378942287</v>
      </c>
    </row>
    <row r="17327" spans="1:7" x14ac:dyDescent="0.2">
      <c r="A17327" t="str">
        <f t="shared" si="1451"/>
        <v>UPF3B</v>
      </c>
      <c r="B17327" t="s">
        <v>172</v>
      </c>
      <c r="C17327">
        <v>118986784</v>
      </c>
      <c r="D17327" t="s">
        <v>3</v>
      </c>
      <c r="E17327">
        <v>24</v>
      </c>
      <c r="F17327" t="s">
        <v>20066</v>
      </c>
      <c r="G17327">
        <v>0.78577829949699995</v>
      </c>
    </row>
    <row r="17328" spans="1:7" x14ac:dyDescent="0.2">
      <c r="A17328" t="str">
        <f t="shared" si="1451"/>
        <v>UPF3B</v>
      </c>
      <c r="B17328" t="s">
        <v>172</v>
      </c>
      <c r="C17328">
        <v>118986770</v>
      </c>
      <c r="D17328" t="s">
        <v>3</v>
      </c>
      <c r="E17328">
        <v>24</v>
      </c>
      <c r="F17328" t="s">
        <v>20067</v>
      </c>
      <c r="G17328">
        <v>0.45988020105400002</v>
      </c>
    </row>
    <row r="17329" spans="1:7" x14ac:dyDescent="0.2">
      <c r="A17329" t="str">
        <f t="shared" ref="A17329:A17335" si="1452">"UQCC1"</f>
        <v>UQCC1</v>
      </c>
      <c r="B17329" t="s">
        <v>352</v>
      </c>
      <c r="C17329">
        <v>33999681</v>
      </c>
      <c r="D17329" t="s">
        <v>3</v>
      </c>
      <c r="E17329">
        <v>24</v>
      </c>
      <c r="F17329" t="s">
        <v>20068</v>
      </c>
      <c r="G17329">
        <v>0.68338101421200004</v>
      </c>
    </row>
    <row r="17330" spans="1:7" x14ac:dyDescent="0.2">
      <c r="A17330" t="str">
        <f t="shared" si="1452"/>
        <v>UQCC1</v>
      </c>
      <c r="B17330" t="s">
        <v>352</v>
      </c>
      <c r="C17330">
        <v>33999904</v>
      </c>
      <c r="D17330" t="s">
        <v>8</v>
      </c>
      <c r="E17330">
        <v>24</v>
      </c>
      <c r="F17330" t="s">
        <v>20069</v>
      </c>
      <c r="G17330">
        <v>-8.4559370457900004E-3</v>
      </c>
    </row>
    <row r="17331" spans="1:7" x14ac:dyDescent="0.2">
      <c r="A17331" t="str">
        <f t="shared" si="1452"/>
        <v>UQCC1</v>
      </c>
      <c r="B17331" t="s">
        <v>352</v>
      </c>
      <c r="C17331">
        <v>33999716</v>
      </c>
      <c r="D17331" t="s">
        <v>3</v>
      </c>
      <c r="E17331">
        <v>24</v>
      </c>
      <c r="F17331" t="s">
        <v>20070</v>
      </c>
      <c r="G17331">
        <v>0.79495505085600005</v>
      </c>
    </row>
    <row r="17332" spans="1:7" x14ac:dyDescent="0.2">
      <c r="A17332" t="str">
        <f t="shared" si="1452"/>
        <v>UQCC1</v>
      </c>
      <c r="B17332" t="s">
        <v>352</v>
      </c>
      <c r="C17332">
        <v>33999951</v>
      </c>
      <c r="D17332" t="s">
        <v>3</v>
      </c>
      <c r="E17332">
        <v>24</v>
      </c>
      <c r="F17332" t="s">
        <v>20071</v>
      </c>
      <c r="G17332">
        <v>1.13648127243</v>
      </c>
    </row>
    <row r="17333" spans="1:7" x14ac:dyDescent="0.2">
      <c r="A17333" t="str">
        <f t="shared" si="1452"/>
        <v>UQCC1</v>
      </c>
      <c r="B17333" t="s">
        <v>352</v>
      </c>
      <c r="C17333">
        <v>33999646</v>
      </c>
      <c r="D17333" t="s">
        <v>3</v>
      </c>
      <c r="E17333">
        <v>24</v>
      </c>
      <c r="F17333" t="s">
        <v>20072</v>
      </c>
      <c r="G17333">
        <v>0.78744555975399999</v>
      </c>
    </row>
    <row r="17334" spans="1:7" x14ac:dyDescent="0.2">
      <c r="A17334" t="str">
        <f t="shared" si="1452"/>
        <v>UQCC1</v>
      </c>
      <c r="B17334" t="s">
        <v>352</v>
      </c>
      <c r="C17334">
        <v>33999676</v>
      </c>
      <c r="D17334" t="s">
        <v>3</v>
      </c>
      <c r="E17334">
        <v>24</v>
      </c>
      <c r="F17334" t="s">
        <v>20073</v>
      </c>
      <c r="G17334">
        <v>0.92592266145900004</v>
      </c>
    </row>
    <row r="17335" spans="1:7" x14ac:dyDescent="0.2">
      <c r="A17335" t="str">
        <f t="shared" si="1452"/>
        <v>UQCC1</v>
      </c>
      <c r="B17335" t="s">
        <v>352</v>
      </c>
      <c r="C17335">
        <v>33999659</v>
      </c>
      <c r="D17335" t="s">
        <v>3</v>
      </c>
      <c r="E17335">
        <v>24</v>
      </c>
      <c r="F17335" t="s">
        <v>20074</v>
      </c>
      <c r="G17335">
        <v>0.93759606610799995</v>
      </c>
    </row>
    <row r="17336" spans="1:7" x14ac:dyDescent="0.2">
      <c r="A17336" t="str">
        <f t="shared" ref="A17336:A17345" si="1453">"UQCR11"</f>
        <v>UQCR11</v>
      </c>
      <c r="B17336" t="s">
        <v>245</v>
      </c>
      <c r="C17336">
        <v>1605336</v>
      </c>
      <c r="D17336" t="s">
        <v>8</v>
      </c>
      <c r="E17336">
        <v>23</v>
      </c>
      <c r="F17336" t="s">
        <v>20075</v>
      </c>
      <c r="G17336">
        <v>-6.22355446275E-2</v>
      </c>
    </row>
    <row r="17337" spans="1:7" x14ac:dyDescent="0.2">
      <c r="A17337" t="str">
        <f t="shared" si="1453"/>
        <v>UQCR11</v>
      </c>
      <c r="B17337" t="s">
        <v>245</v>
      </c>
      <c r="C17337">
        <v>1605302</v>
      </c>
      <c r="D17337" t="s">
        <v>8</v>
      </c>
      <c r="E17337">
        <v>24</v>
      </c>
      <c r="F17337" t="s">
        <v>20076</v>
      </c>
      <c r="G17337">
        <v>3.8640536369999999E-2</v>
      </c>
    </row>
    <row r="17338" spans="1:7" x14ac:dyDescent="0.2">
      <c r="A17338" t="str">
        <f t="shared" si="1453"/>
        <v>UQCR11</v>
      </c>
      <c r="B17338" t="s">
        <v>245</v>
      </c>
      <c r="C17338">
        <v>1605208</v>
      </c>
      <c r="D17338" t="s">
        <v>8</v>
      </c>
      <c r="E17338">
        <v>24</v>
      </c>
      <c r="F17338" t="s">
        <v>20077</v>
      </c>
      <c r="G17338">
        <v>5.5968046292499997E-2</v>
      </c>
    </row>
    <row r="17339" spans="1:7" x14ac:dyDescent="0.2">
      <c r="A17339" t="str">
        <f t="shared" si="1453"/>
        <v>UQCR11</v>
      </c>
      <c r="B17339" t="s">
        <v>245</v>
      </c>
      <c r="C17339">
        <v>1605441</v>
      </c>
      <c r="D17339" t="s">
        <v>3</v>
      </c>
      <c r="E17339">
        <v>24</v>
      </c>
      <c r="F17339" t="s">
        <v>20078</v>
      </c>
      <c r="G17339">
        <v>-1.8507067034399999E-2</v>
      </c>
    </row>
    <row r="17340" spans="1:7" x14ac:dyDescent="0.2">
      <c r="A17340" t="str">
        <f t="shared" si="1453"/>
        <v>UQCR11</v>
      </c>
      <c r="B17340" t="s">
        <v>245</v>
      </c>
      <c r="C17340">
        <v>1605404</v>
      </c>
      <c r="D17340" t="s">
        <v>3</v>
      </c>
      <c r="E17340">
        <v>24</v>
      </c>
      <c r="F17340" t="s">
        <v>20079</v>
      </c>
      <c r="G17340">
        <v>1.3689334173400001</v>
      </c>
    </row>
    <row r="17341" spans="1:7" x14ac:dyDescent="0.2">
      <c r="A17341" t="str">
        <f t="shared" si="1453"/>
        <v>UQCR11</v>
      </c>
      <c r="B17341" t="s">
        <v>245</v>
      </c>
      <c r="C17341">
        <v>1605388</v>
      </c>
      <c r="D17341" t="s">
        <v>3</v>
      </c>
      <c r="E17341">
        <v>23</v>
      </c>
      <c r="F17341" t="s">
        <v>20080</v>
      </c>
      <c r="G17341">
        <v>0.51431365650500005</v>
      </c>
    </row>
    <row r="17342" spans="1:7" x14ac:dyDescent="0.2">
      <c r="A17342" t="str">
        <f t="shared" si="1453"/>
        <v>UQCR11</v>
      </c>
      <c r="B17342" t="s">
        <v>245</v>
      </c>
      <c r="C17342">
        <v>1605268</v>
      </c>
      <c r="D17342" t="s">
        <v>3</v>
      </c>
      <c r="E17342">
        <v>23</v>
      </c>
      <c r="F17342" t="s">
        <v>20081</v>
      </c>
      <c r="G17342">
        <v>8.7766081262300004E-3</v>
      </c>
    </row>
    <row r="17343" spans="1:7" x14ac:dyDescent="0.2">
      <c r="A17343" t="str">
        <f t="shared" si="1453"/>
        <v>UQCR11</v>
      </c>
      <c r="B17343" t="s">
        <v>245</v>
      </c>
      <c r="C17343">
        <v>1605352</v>
      </c>
      <c r="D17343" t="s">
        <v>3</v>
      </c>
      <c r="E17343">
        <v>24</v>
      </c>
      <c r="F17343" t="s">
        <v>20082</v>
      </c>
      <c r="G17343">
        <v>0.40870640931800001</v>
      </c>
    </row>
    <row r="17344" spans="1:7" x14ac:dyDescent="0.2">
      <c r="A17344" t="str">
        <f t="shared" si="1453"/>
        <v>UQCR11</v>
      </c>
      <c r="B17344" t="s">
        <v>245</v>
      </c>
      <c r="C17344">
        <v>1605393</v>
      </c>
      <c r="D17344" t="s">
        <v>8</v>
      </c>
      <c r="E17344">
        <v>23</v>
      </c>
      <c r="F17344" t="s">
        <v>20083</v>
      </c>
      <c r="G17344">
        <v>0.102483037789</v>
      </c>
    </row>
    <row r="17345" spans="1:7" x14ac:dyDescent="0.2">
      <c r="A17345" t="str">
        <f t="shared" si="1453"/>
        <v>UQCR11</v>
      </c>
      <c r="B17345" t="s">
        <v>245</v>
      </c>
      <c r="C17345">
        <v>1605400</v>
      </c>
      <c r="D17345" t="s">
        <v>8</v>
      </c>
      <c r="E17345">
        <v>24</v>
      </c>
      <c r="F17345" t="s">
        <v>20084</v>
      </c>
      <c r="G17345">
        <v>1.11675292615</v>
      </c>
    </row>
    <row r="17346" spans="1:7" x14ac:dyDescent="0.2">
      <c r="A17346" t="str">
        <f t="shared" ref="A17346:A17355" si="1454">"UQCRB"</f>
        <v>UQCRB</v>
      </c>
      <c r="B17346" t="s">
        <v>1491</v>
      </c>
      <c r="C17346">
        <v>97247856</v>
      </c>
      <c r="D17346" t="s">
        <v>8</v>
      </c>
      <c r="E17346">
        <v>23</v>
      </c>
      <c r="F17346" t="s">
        <v>20085</v>
      </c>
      <c r="G17346">
        <v>0.12266063755499999</v>
      </c>
    </row>
    <row r="17347" spans="1:7" x14ac:dyDescent="0.2">
      <c r="A17347" t="str">
        <f t="shared" si="1454"/>
        <v>UQCRB</v>
      </c>
      <c r="B17347" t="s">
        <v>1491</v>
      </c>
      <c r="C17347">
        <v>97247812</v>
      </c>
      <c r="D17347" t="s">
        <v>8</v>
      </c>
      <c r="E17347">
        <v>24</v>
      </c>
      <c r="F17347" t="s">
        <v>20086</v>
      </c>
      <c r="G17347">
        <v>0.511575595735</v>
      </c>
    </row>
    <row r="17348" spans="1:7" x14ac:dyDescent="0.2">
      <c r="A17348" t="str">
        <f t="shared" si="1454"/>
        <v>UQCRB</v>
      </c>
      <c r="B17348" t="s">
        <v>1491</v>
      </c>
      <c r="C17348">
        <v>97247802</v>
      </c>
      <c r="D17348" t="s">
        <v>8</v>
      </c>
      <c r="E17348">
        <v>23</v>
      </c>
      <c r="F17348" t="s">
        <v>20087</v>
      </c>
      <c r="G17348">
        <v>1.5604992468800001</v>
      </c>
    </row>
    <row r="17349" spans="1:7" x14ac:dyDescent="0.2">
      <c r="A17349" t="str">
        <f t="shared" si="1454"/>
        <v>UQCRB</v>
      </c>
      <c r="B17349" t="s">
        <v>1491</v>
      </c>
      <c r="C17349">
        <v>97247714</v>
      </c>
      <c r="D17349" t="s">
        <v>8</v>
      </c>
      <c r="E17349">
        <v>21</v>
      </c>
      <c r="F17349" t="s">
        <v>20088</v>
      </c>
      <c r="G17349">
        <v>3.0519904810600001E-2</v>
      </c>
    </row>
    <row r="17350" spans="1:7" x14ac:dyDescent="0.2">
      <c r="A17350" t="str">
        <f t="shared" si="1454"/>
        <v>UQCRB</v>
      </c>
      <c r="B17350" t="s">
        <v>1491</v>
      </c>
      <c r="C17350">
        <v>97247715</v>
      </c>
      <c r="D17350" t="s">
        <v>3</v>
      </c>
      <c r="E17350">
        <v>24</v>
      </c>
      <c r="F17350" t="s">
        <v>20089</v>
      </c>
      <c r="G17350">
        <v>0.60116401966099997</v>
      </c>
    </row>
    <row r="17351" spans="1:7" x14ac:dyDescent="0.2">
      <c r="A17351" t="str">
        <f t="shared" si="1454"/>
        <v>UQCRB</v>
      </c>
      <c r="B17351" t="s">
        <v>1491</v>
      </c>
      <c r="C17351">
        <v>97247585</v>
      </c>
      <c r="D17351" t="s">
        <v>8</v>
      </c>
      <c r="E17351">
        <v>24</v>
      </c>
      <c r="F17351" t="s">
        <v>20090</v>
      </c>
      <c r="G17351">
        <v>0.83833673345399995</v>
      </c>
    </row>
    <row r="17352" spans="1:7" x14ac:dyDescent="0.2">
      <c r="A17352" t="str">
        <f t="shared" si="1454"/>
        <v>UQCRB</v>
      </c>
      <c r="B17352" t="s">
        <v>1491</v>
      </c>
      <c r="C17352">
        <v>97247887</v>
      </c>
      <c r="D17352" t="s">
        <v>3</v>
      </c>
      <c r="E17352">
        <v>24</v>
      </c>
      <c r="F17352" t="s">
        <v>20091</v>
      </c>
      <c r="G17352">
        <v>6.1911086821499997E-2</v>
      </c>
    </row>
    <row r="17353" spans="1:7" x14ac:dyDescent="0.2">
      <c r="A17353" t="str">
        <f t="shared" si="1454"/>
        <v>UQCRB</v>
      </c>
      <c r="B17353" t="s">
        <v>1491</v>
      </c>
      <c r="C17353">
        <v>97247814</v>
      </c>
      <c r="D17353" t="s">
        <v>3</v>
      </c>
      <c r="E17353">
        <v>23</v>
      </c>
      <c r="F17353" t="s">
        <v>20092</v>
      </c>
      <c r="G17353">
        <v>0.11926678132599999</v>
      </c>
    </row>
    <row r="17354" spans="1:7" x14ac:dyDescent="0.2">
      <c r="A17354" t="str">
        <f t="shared" si="1454"/>
        <v>UQCRB</v>
      </c>
      <c r="B17354" t="s">
        <v>1491</v>
      </c>
      <c r="C17354">
        <v>97247825</v>
      </c>
      <c r="D17354" t="s">
        <v>8</v>
      </c>
      <c r="E17354">
        <v>24</v>
      </c>
      <c r="F17354" t="s">
        <v>20093</v>
      </c>
      <c r="G17354">
        <v>4.4311455164700003E-2</v>
      </c>
    </row>
    <row r="17355" spans="1:7" x14ac:dyDescent="0.2">
      <c r="A17355" t="str">
        <f t="shared" si="1454"/>
        <v>UQCRB</v>
      </c>
      <c r="B17355" t="s">
        <v>1491</v>
      </c>
      <c r="C17355">
        <v>97247625</v>
      </c>
      <c r="D17355" t="s">
        <v>3</v>
      </c>
      <c r="E17355">
        <v>21</v>
      </c>
      <c r="F17355" t="s">
        <v>20094</v>
      </c>
      <c r="G17355">
        <v>4.0213447116299997E-2</v>
      </c>
    </row>
    <row r="17356" spans="1:7" x14ac:dyDescent="0.2">
      <c r="A17356" t="str">
        <f t="shared" ref="A17356:A17365" si="1455">"USE1"</f>
        <v>USE1</v>
      </c>
      <c r="B17356" t="s">
        <v>245</v>
      </c>
      <c r="C17356">
        <v>17326440</v>
      </c>
      <c r="D17356" t="s">
        <v>3</v>
      </c>
      <c r="E17356">
        <v>24</v>
      </c>
      <c r="F17356" t="s">
        <v>20095</v>
      </c>
      <c r="G17356">
        <v>0.11631232763300001</v>
      </c>
    </row>
    <row r="17357" spans="1:7" x14ac:dyDescent="0.2">
      <c r="A17357" t="str">
        <f t="shared" si="1455"/>
        <v>USE1</v>
      </c>
      <c r="B17357" t="s">
        <v>245</v>
      </c>
      <c r="C17357">
        <v>17326289</v>
      </c>
      <c r="D17357" t="s">
        <v>8</v>
      </c>
      <c r="E17357">
        <v>22</v>
      </c>
      <c r="F17357" t="s">
        <v>20096</v>
      </c>
      <c r="G17357">
        <v>0.244017044253</v>
      </c>
    </row>
    <row r="17358" spans="1:7" x14ac:dyDescent="0.2">
      <c r="A17358" t="str">
        <f t="shared" si="1455"/>
        <v>USE1</v>
      </c>
      <c r="B17358" t="s">
        <v>245</v>
      </c>
      <c r="C17358">
        <v>17326244</v>
      </c>
      <c r="D17358" t="s">
        <v>8</v>
      </c>
      <c r="E17358">
        <v>23</v>
      </c>
      <c r="F17358" t="s">
        <v>20097</v>
      </c>
      <c r="G17358">
        <v>0.88443626857000002</v>
      </c>
    </row>
    <row r="17359" spans="1:7" x14ac:dyDescent="0.2">
      <c r="A17359" t="str">
        <f t="shared" si="1455"/>
        <v>USE1</v>
      </c>
      <c r="B17359" t="s">
        <v>245</v>
      </c>
      <c r="C17359">
        <v>17326228</v>
      </c>
      <c r="D17359" t="s">
        <v>8</v>
      </c>
      <c r="E17359">
        <v>23</v>
      </c>
      <c r="F17359" t="s">
        <v>20098</v>
      </c>
      <c r="G17359">
        <v>0.73047767378899997</v>
      </c>
    </row>
    <row r="17360" spans="1:7" x14ac:dyDescent="0.2">
      <c r="A17360" t="str">
        <f t="shared" si="1455"/>
        <v>USE1</v>
      </c>
      <c r="B17360" t="s">
        <v>245</v>
      </c>
      <c r="C17360">
        <v>17326217</v>
      </c>
      <c r="D17360" t="s">
        <v>8</v>
      </c>
      <c r="E17360">
        <v>22</v>
      </c>
      <c r="F17360" t="s">
        <v>20099</v>
      </c>
      <c r="G17360">
        <v>1.3850860576399999</v>
      </c>
    </row>
    <row r="17361" spans="1:7" x14ac:dyDescent="0.2">
      <c r="A17361" t="str">
        <f t="shared" si="1455"/>
        <v>USE1</v>
      </c>
      <c r="B17361" t="s">
        <v>245</v>
      </c>
      <c r="C17361">
        <v>17326402</v>
      </c>
      <c r="D17361" t="s">
        <v>3</v>
      </c>
      <c r="E17361">
        <v>24</v>
      </c>
      <c r="F17361" t="s">
        <v>20100</v>
      </c>
      <c r="G17361">
        <v>6.78782013425E-2</v>
      </c>
    </row>
    <row r="17362" spans="1:7" x14ac:dyDescent="0.2">
      <c r="A17362" t="str">
        <f t="shared" si="1455"/>
        <v>USE1</v>
      </c>
      <c r="B17362" t="s">
        <v>245</v>
      </c>
      <c r="C17362">
        <v>17326396</v>
      </c>
      <c r="D17362" t="s">
        <v>3</v>
      </c>
      <c r="E17362">
        <v>24</v>
      </c>
      <c r="F17362" t="s">
        <v>20101</v>
      </c>
      <c r="G17362">
        <v>5.5217588897799999E-2</v>
      </c>
    </row>
    <row r="17363" spans="1:7" x14ac:dyDescent="0.2">
      <c r="A17363" t="str">
        <f t="shared" si="1455"/>
        <v>USE1</v>
      </c>
      <c r="B17363" t="s">
        <v>245</v>
      </c>
      <c r="C17363">
        <v>17326366</v>
      </c>
      <c r="D17363" t="s">
        <v>3</v>
      </c>
      <c r="E17363">
        <v>24</v>
      </c>
      <c r="F17363" t="s">
        <v>20102</v>
      </c>
      <c r="G17363">
        <v>0.22786172762699999</v>
      </c>
    </row>
    <row r="17364" spans="1:7" x14ac:dyDescent="0.2">
      <c r="A17364" t="str">
        <f t="shared" si="1455"/>
        <v>USE1</v>
      </c>
      <c r="B17364" t="s">
        <v>245</v>
      </c>
      <c r="C17364">
        <v>17326132</v>
      </c>
      <c r="D17364" t="s">
        <v>3</v>
      </c>
      <c r="E17364">
        <v>24</v>
      </c>
      <c r="F17364" t="s">
        <v>20103</v>
      </c>
      <c r="G17364">
        <v>0.17479614929599999</v>
      </c>
    </row>
    <row r="17365" spans="1:7" x14ac:dyDescent="0.2">
      <c r="A17365" t="str">
        <f t="shared" si="1455"/>
        <v>USE1</v>
      </c>
      <c r="B17365" t="s">
        <v>245</v>
      </c>
      <c r="C17365">
        <v>17326359</v>
      </c>
      <c r="D17365" t="s">
        <v>8</v>
      </c>
      <c r="E17365">
        <v>23</v>
      </c>
      <c r="F17365" t="s">
        <v>20104</v>
      </c>
      <c r="G17365">
        <v>0.145175059854</v>
      </c>
    </row>
    <row r="17366" spans="1:7" x14ac:dyDescent="0.2">
      <c r="A17366" t="str">
        <f t="shared" ref="A17366:A17382" si="1456">"USMG5"</f>
        <v>USMG5</v>
      </c>
      <c r="B17366" t="s">
        <v>372</v>
      </c>
      <c r="C17366">
        <v>105155611</v>
      </c>
      <c r="D17366" t="s">
        <v>3</v>
      </c>
      <c r="E17366">
        <v>23</v>
      </c>
      <c r="F17366" t="s">
        <v>20105</v>
      </c>
      <c r="G17366">
        <v>0.24673681562300001</v>
      </c>
    </row>
    <row r="17367" spans="1:7" x14ac:dyDescent="0.2">
      <c r="A17367" t="str">
        <f t="shared" si="1456"/>
        <v>USMG5</v>
      </c>
      <c r="B17367" t="s">
        <v>372</v>
      </c>
      <c r="C17367">
        <v>105155660</v>
      </c>
      <c r="D17367" t="s">
        <v>3</v>
      </c>
      <c r="E17367">
        <v>24</v>
      </c>
      <c r="F17367" t="s">
        <v>20106</v>
      </c>
      <c r="G17367">
        <v>0.19035095295099999</v>
      </c>
    </row>
    <row r="17368" spans="1:7" x14ac:dyDescent="0.2">
      <c r="A17368" t="str">
        <f t="shared" si="1456"/>
        <v>USMG5</v>
      </c>
      <c r="B17368" t="s">
        <v>372</v>
      </c>
      <c r="C17368">
        <v>105155674</v>
      </c>
      <c r="D17368" t="s">
        <v>3</v>
      </c>
      <c r="E17368">
        <v>24</v>
      </c>
      <c r="F17368" t="s">
        <v>20107</v>
      </c>
      <c r="G17368">
        <v>-6.8274876440499996E-2</v>
      </c>
    </row>
    <row r="17369" spans="1:7" x14ac:dyDescent="0.2">
      <c r="A17369" t="str">
        <f t="shared" si="1456"/>
        <v>USMG5</v>
      </c>
      <c r="B17369" t="s">
        <v>372</v>
      </c>
      <c r="C17369">
        <v>105155744</v>
      </c>
      <c r="D17369" t="s">
        <v>3</v>
      </c>
      <c r="E17369">
        <v>23</v>
      </c>
      <c r="F17369" t="s">
        <v>20108</v>
      </c>
      <c r="G17369">
        <v>-6.1171244335600002E-3</v>
      </c>
    </row>
    <row r="17370" spans="1:7" x14ac:dyDescent="0.2">
      <c r="A17370" t="str">
        <f t="shared" si="1456"/>
        <v>USMG5</v>
      </c>
      <c r="B17370" t="s">
        <v>372</v>
      </c>
      <c r="C17370">
        <v>105156050</v>
      </c>
      <c r="D17370" t="s">
        <v>3</v>
      </c>
      <c r="E17370">
        <v>23</v>
      </c>
      <c r="F17370" t="s">
        <v>20109</v>
      </c>
      <c r="G17370">
        <v>4.0656090483999999E-2</v>
      </c>
    </row>
    <row r="17371" spans="1:7" x14ac:dyDescent="0.2">
      <c r="A17371" t="str">
        <f t="shared" si="1456"/>
        <v>USMG5</v>
      </c>
      <c r="B17371" t="s">
        <v>372</v>
      </c>
      <c r="C17371">
        <v>105156137</v>
      </c>
      <c r="D17371" t="s">
        <v>3</v>
      </c>
      <c r="E17371">
        <v>24</v>
      </c>
      <c r="F17371" t="s">
        <v>20110</v>
      </c>
      <c r="G17371">
        <v>9.0863882572399995E-2</v>
      </c>
    </row>
    <row r="17372" spans="1:7" x14ac:dyDescent="0.2">
      <c r="A17372" t="str">
        <f t="shared" si="1456"/>
        <v>USMG5</v>
      </c>
      <c r="B17372" t="s">
        <v>372</v>
      </c>
      <c r="C17372">
        <v>105156142</v>
      </c>
      <c r="D17372" t="s">
        <v>3</v>
      </c>
      <c r="E17372">
        <v>24</v>
      </c>
      <c r="F17372" t="s">
        <v>20111</v>
      </c>
      <c r="G17372">
        <v>1.41241252657</v>
      </c>
    </row>
    <row r="17373" spans="1:7" x14ac:dyDescent="0.2">
      <c r="A17373" t="str">
        <f t="shared" si="1456"/>
        <v>USMG5</v>
      </c>
      <c r="B17373" t="s">
        <v>372</v>
      </c>
      <c r="C17373">
        <v>105155742</v>
      </c>
      <c r="D17373" t="s">
        <v>8</v>
      </c>
      <c r="E17373">
        <v>23</v>
      </c>
      <c r="F17373" t="s">
        <v>20112</v>
      </c>
      <c r="G17373">
        <v>0.31521455752799998</v>
      </c>
    </row>
    <row r="17374" spans="1:7" x14ac:dyDescent="0.2">
      <c r="A17374" t="str">
        <f t="shared" si="1456"/>
        <v>USMG5</v>
      </c>
      <c r="B17374" t="s">
        <v>372</v>
      </c>
      <c r="C17374">
        <v>105156196</v>
      </c>
      <c r="D17374" t="s">
        <v>3</v>
      </c>
      <c r="E17374">
        <v>23</v>
      </c>
      <c r="F17374" t="s">
        <v>20113</v>
      </c>
      <c r="G17374">
        <v>1.12137118965</v>
      </c>
    </row>
    <row r="17375" spans="1:7" x14ac:dyDescent="0.2">
      <c r="A17375" t="str">
        <f t="shared" si="1456"/>
        <v>USMG5</v>
      </c>
      <c r="B17375" t="s">
        <v>372</v>
      </c>
      <c r="C17375">
        <v>105155607</v>
      </c>
      <c r="D17375" t="s">
        <v>8</v>
      </c>
      <c r="E17375">
        <v>24</v>
      </c>
      <c r="F17375" t="s">
        <v>20114</v>
      </c>
      <c r="G17375">
        <v>-9.4630338029800004E-2</v>
      </c>
    </row>
    <row r="17376" spans="1:7" x14ac:dyDescent="0.2">
      <c r="A17376" t="str">
        <f t="shared" si="1456"/>
        <v>USMG5</v>
      </c>
      <c r="B17376" t="s">
        <v>372</v>
      </c>
      <c r="C17376">
        <v>105155624</v>
      </c>
      <c r="D17376" t="s">
        <v>8</v>
      </c>
      <c r="E17376">
        <v>24</v>
      </c>
      <c r="F17376" t="s">
        <v>20115</v>
      </c>
      <c r="G17376">
        <v>0.21919085977800001</v>
      </c>
    </row>
    <row r="17377" spans="1:7" x14ac:dyDescent="0.2">
      <c r="A17377" t="str">
        <f t="shared" si="1456"/>
        <v>USMG5</v>
      </c>
      <c r="B17377" t="s">
        <v>372</v>
      </c>
      <c r="C17377">
        <v>105155778</v>
      </c>
      <c r="D17377" t="s">
        <v>8</v>
      </c>
      <c r="E17377">
        <v>24</v>
      </c>
      <c r="F17377" t="s">
        <v>20116</v>
      </c>
      <c r="G17377">
        <v>6.0866143756200001E-3</v>
      </c>
    </row>
    <row r="17378" spans="1:7" x14ac:dyDescent="0.2">
      <c r="A17378" t="str">
        <f t="shared" si="1456"/>
        <v>USMG5</v>
      </c>
      <c r="B17378" t="s">
        <v>372</v>
      </c>
      <c r="C17378">
        <v>105156105</v>
      </c>
      <c r="D17378" t="s">
        <v>8</v>
      </c>
      <c r="E17378">
        <v>24</v>
      </c>
      <c r="F17378" t="s">
        <v>20117</v>
      </c>
      <c r="G17378">
        <v>7.0329755164900004E-2</v>
      </c>
    </row>
    <row r="17379" spans="1:7" x14ac:dyDescent="0.2">
      <c r="A17379" t="str">
        <f t="shared" si="1456"/>
        <v>USMG5</v>
      </c>
      <c r="B17379" t="s">
        <v>372</v>
      </c>
      <c r="C17379">
        <v>105156128</v>
      </c>
      <c r="D17379" t="s">
        <v>8</v>
      </c>
      <c r="E17379">
        <v>24</v>
      </c>
      <c r="F17379" t="s">
        <v>20118</v>
      </c>
      <c r="G17379">
        <v>0.46621628377699997</v>
      </c>
    </row>
    <row r="17380" spans="1:7" x14ac:dyDescent="0.2">
      <c r="A17380" t="str">
        <f t="shared" si="1456"/>
        <v>USMG5</v>
      </c>
      <c r="B17380" t="s">
        <v>372</v>
      </c>
      <c r="C17380">
        <v>105156227</v>
      </c>
      <c r="D17380" t="s">
        <v>8</v>
      </c>
      <c r="E17380">
        <v>24</v>
      </c>
      <c r="F17380" t="s">
        <v>20119</v>
      </c>
      <c r="G17380">
        <v>0.136071499102</v>
      </c>
    </row>
    <row r="17381" spans="1:7" x14ac:dyDescent="0.2">
      <c r="A17381" t="str">
        <f t="shared" si="1456"/>
        <v>USMG5</v>
      </c>
      <c r="B17381" t="s">
        <v>372</v>
      </c>
      <c r="C17381">
        <v>105156160</v>
      </c>
      <c r="D17381" t="s">
        <v>3</v>
      </c>
      <c r="E17381">
        <v>24</v>
      </c>
      <c r="F17381" t="s">
        <v>20120</v>
      </c>
      <c r="G17381">
        <v>7.2344689751900004E-2</v>
      </c>
    </row>
    <row r="17382" spans="1:7" x14ac:dyDescent="0.2">
      <c r="A17382" t="str">
        <f t="shared" si="1456"/>
        <v>USMG5</v>
      </c>
      <c r="B17382" t="s">
        <v>372</v>
      </c>
      <c r="C17382">
        <v>105155549</v>
      </c>
      <c r="D17382" t="s">
        <v>3</v>
      </c>
      <c r="E17382">
        <v>25</v>
      </c>
      <c r="F17382" t="s">
        <v>20121</v>
      </c>
      <c r="G17382">
        <v>5.9242932199099999E-2</v>
      </c>
    </row>
    <row r="17383" spans="1:7" x14ac:dyDescent="0.2">
      <c r="A17383" t="str">
        <f t="shared" ref="A17383:A17392" si="1457">"USP37"</f>
        <v>USP37</v>
      </c>
      <c r="B17383" t="s">
        <v>161</v>
      </c>
      <c r="C17383">
        <v>219432899</v>
      </c>
      <c r="D17383" t="s">
        <v>3</v>
      </c>
      <c r="E17383">
        <v>23</v>
      </c>
      <c r="F17383" t="s">
        <v>20122</v>
      </c>
      <c r="G17383">
        <v>0.81413343542899996</v>
      </c>
    </row>
    <row r="17384" spans="1:7" x14ac:dyDescent="0.2">
      <c r="A17384" t="str">
        <f t="shared" si="1457"/>
        <v>USP37</v>
      </c>
      <c r="B17384" t="s">
        <v>161</v>
      </c>
      <c r="C17384">
        <v>219432920</v>
      </c>
      <c r="D17384" t="s">
        <v>3</v>
      </c>
      <c r="E17384">
        <v>23</v>
      </c>
      <c r="F17384" t="s">
        <v>20123</v>
      </c>
      <c r="G17384">
        <v>0.64883847083699997</v>
      </c>
    </row>
    <row r="17385" spans="1:7" x14ac:dyDescent="0.2">
      <c r="A17385" t="str">
        <f t="shared" si="1457"/>
        <v>USP37</v>
      </c>
      <c r="B17385" t="s">
        <v>161</v>
      </c>
      <c r="C17385">
        <v>219432905</v>
      </c>
      <c r="D17385" t="s">
        <v>3</v>
      </c>
      <c r="E17385">
        <v>23</v>
      </c>
      <c r="F17385" t="s">
        <v>20124</v>
      </c>
      <c r="G17385">
        <v>0.124462267387</v>
      </c>
    </row>
    <row r="17386" spans="1:7" x14ac:dyDescent="0.2">
      <c r="A17386" t="str">
        <f t="shared" si="1457"/>
        <v>USP37</v>
      </c>
      <c r="B17386" t="s">
        <v>161</v>
      </c>
      <c r="C17386">
        <v>219432833</v>
      </c>
      <c r="D17386" t="s">
        <v>8</v>
      </c>
      <c r="E17386">
        <v>24</v>
      </c>
      <c r="F17386" t="s">
        <v>20125</v>
      </c>
      <c r="G17386">
        <v>0.65769243739799998</v>
      </c>
    </row>
    <row r="17387" spans="1:7" x14ac:dyDescent="0.2">
      <c r="A17387" t="str">
        <f t="shared" si="1457"/>
        <v>USP37</v>
      </c>
      <c r="B17387" t="s">
        <v>161</v>
      </c>
      <c r="C17387">
        <v>219432846</v>
      </c>
      <c r="D17387" t="s">
        <v>8</v>
      </c>
      <c r="E17387">
        <v>23</v>
      </c>
      <c r="F17387" t="s">
        <v>20126</v>
      </c>
      <c r="G17387">
        <v>0.49203901284899998</v>
      </c>
    </row>
    <row r="17388" spans="1:7" x14ac:dyDescent="0.2">
      <c r="A17388" t="str">
        <f t="shared" si="1457"/>
        <v>USP37</v>
      </c>
      <c r="B17388" t="s">
        <v>161</v>
      </c>
      <c r="C17388">
        <v>219432916</v>
      </c>
      <c r="D17388" t="s">
        <v>8</v>
      </c>
      <c r="E17388">
        <v>24</v>
      </c>
      <c r="F17388" t="s">
        <v>20127</v>
      </c>
      <c r="G17388">
        <v>0.35821694557299999</v>
      </c>
    </row>
    <row r="17389" spans="1:7" x14ac:dyDescent="0.2">
      <c r="A17389" t="str">
        <f t="shared" si="1457"/>
        <v>USP37</v>
      </c>
      <c r="B17389" t="s">
        <v>161</v>
      </c>
      <c r="C17389">
        <v>219432957</v>
      </c>
      <c r="D17389" t="s">
        <v>8</v>
      </c>
      <c r="E17389">
        <v>24</v>
      </c>
      <c r="F17389" t="s">
        <v>20128</v>
      </c>
      <c r="G17389">
        <v>0.23248261453399999</v>
      </c>
    </row>
    <row r="17390" spans="1:7" x14ac:dyDescent="0.2">
      <c r="A17390" t="str">
        <f t="shared" si="1457"/>
        <v>USP37</v>
      </c>
      <c r="B17390" t="s">
        <v>161</v>
      </c>
      <c r="C17390">
        <v>219432963</v>
      </c>
      <c r="D17390" t="s">
        <v>8</v>
      </c>
      <c r="E17390">
        <v>23</v>
      </c>
      <c r="F17390" t="s">
        <v>20129</v>
      </c>
      <c r="G17390">
        <v>0.358661180596</v>
      </c>
    </row>
    <row r="17391" spans="1:7" x14ac:dyDescent="0.2">
      <c r="A17391" t="str">
        <f t="shared" si="1457"/>
        <v>USP37</v>
      </c>
      <c r="B17391" t="s">
        <v>161</v>
      </c>
      <c r="C17391">
        <v>219432988</v>
      </c>
      <c r="D17391" t="s">
        <v>8</v>
      </c>
      <c r="E17391">
        <v>24</v>
      </c>
      <c r="F17391" t="s">
        <v>20130</v>
      </c>
      <c r="G17391">
        <v>1.52817412717</v>
      </c>
    </row>
    <row r="17392" spans="1:7" x14ac:dyDescent="0.2">
      <c r="A17392" t="str">
        <f t="shared" si="1457"/>
        <v>USP37</v>
      </c>
      <c r="B17392" t="s">
        <v>161</v>
      </c>
      <c r="C17392">
        <v>219433034</v>
      </c>
      <c r="D17392" t="s">
        <v>8</v>
      </c>
      <c r="E17392">
        <v>24</v>
      </c>
      <c r="F17392" t="s">
        <v>20131</v>
      </c>
      <c r="G17392">
        <v>7.1424734325000003E-2</v>
      </c>
    </row>
    <row r="17393" spans="1:7" x14ac:dyDescent="0.2">
      <c r="A17393" t="str">
        <f t="shared" ref="A17393:A17402" si="1458">"USP39"</f>
        <v>USP39</v>
      </c>
      <c r="B17393" t="s">
        <v>161</v>
      </c>
      <c r="C17393">
        <v>85843449</v>
      </c>
      <c r="D17393" t="s">
        <v>8</v>
      </c>
      <c r="E17393">
        <v>24</v>
      </c>
      <c r="F17393" t="s">
        <v>20132</v>
      </c>
      <c r="G17393">
        <v>0.25695596268600002</v>
      </c>
    </row>
    <row r="17394" spans="1:7" x14ac:dyDescent="0.2">
      <c r="A17394" t="str">
        <f t="shared" si="1458"/>
        <v>USP39</v>
      </c>
      <c r="B17394" t="s">
        <v>161</v>
      </c>
      <c r="C17394">
        <v>85843473</v>
      </c>
      <c r="D17394" t="s">
        <v>8</v>
      </c>
      <c r="E17394">
        <v>23</v>
      </c>
      <c r="F17394" t="s">
        <v>20133</v>
      </c>
      <c r="G17394">
        <v>0.35171687487699999</v>
      </c>
    </row>
    <row r="17395" spans="1:7" x14ac:dyDescent="0.2">
      <c r="A17395" t="str">
        <f t="shared" si="1458"/>
        <v>USP39</v>
      </c>
      <c r="B17395" t="s">
        <v>161</v>
      </c>
      <c r="C17395">
        <v>85843339</v>
      </c>
      <c r="D17395" t="s">
        <v>8</v>
      </c>
      <c r="E17395">
        <v>23</v>
      </c>
      <c r="F17395" t="s">
        <v>20134</v>
      </c>
      <c r="G17395">
        <v>1.3606858764300001</v>
      </c>
    </row>
    <row r="17396" spans="1:7" x14ac:dyDescent="0.2">
      <c r="A17396" t="str">
        <f t="shared" si="1458"/>
        <v>USP39</v>
      </c>
      <c r="B17396" t="s">
        <v>161</v>
      </c>
      <c r="C17396">
        <v>85843361</v>
      </c>
      <c r="D17396" t="s">
        <v>8</v>
      </c>
      <c r="E17396">
        <v>24</v>
      </c>
      <c r="F17396" t="s">
        <v>20135</v>
      </c>
      <c r="G17396">
        <v>0.49263201729200001</v>
      </c>
    </row>
    <row r="17397" spans="1:7" x14ac:dyDescent="0.2">
      <c r="A17397" t="str">
        <f t="shared" si="1458"/>
        <v>USP39</v>
      </c>
      <c r="B17397" t="s">
        <v>161</v>
      </c>
      <c r="C17397">
        <v>85843384</v>
      </c>
      <c r="D17397" t="s">
        <v>8</v>
      </c>
      <c r="E17397">
        <v>24</v>
      </c>
      <c r="F17397" t="s">
        <v>20136</v>
      </c>
      <c r="G17397">
        <v>6.0219125102899999E-2</v>
      </c>
    </row>
    <row r="17398" spans="1:7" x14ac:dyDescent="0.2">
      <c r="A17398" t="str">
        <f t="shared" si="1458"/>
        <v>USP39</v>
      </c>
      <c r="B17398" t="s">
        <v>161</v>
      </c>
      <c r="C17398">
        <v>85843407</v>
      </c>
      <c r="D17398" t="s">
        <v>8</v>
      </c>
      <c r="E17398">
        <v>23</v>
      </c>
      <c r="F17398" t="s">
        <v>20137</v>
      </c>
      <c r="G17398">
        <v>0.70142703962399999</v>
      </c>
    </row>
    <row r="17399" spans="1:7" x14ac:dyDescent="0.2">
      <c r="A17399" t="str">
        <f t="shared" si="1458"/>
        <v>USP39</v>
      </c>
      <c r="B17399" t="s">
        <v>161</v>
      </c>
      <c r="C17399">
        <v>85843419</v>
      </c>
      <c r="D17399" t="s">
        <v>8</v>
      </c>
      <c r="E17399">
        <v>23</v>
      </c>
      <c r="F17399" t="s">
        <v>20138</v>
      </c>
      <c r="G17399">
        <v>0.80443605944300001</v>
      </c>
    </row>
    <row r="17400" spans="1:7" x14ac:dyDescent="0.2">
      <c r="A17400" t="str">
        <f t="shared" si="1458"/>
        <v>USP39</v>
      </c>
      <c r="B17400" t="s">
        <v>161</v>
      </c>
      <c r="C17400">
        <v>85843539</v>
      </c>
      <c r="D17400" t="s">
        <v>8</v>
      </c>
      <c r="E17400">
        <v>24</v>
      </c>
      <c r="F17400" t="s">
        <v>20139</v>
      </c>
      <c r="G17400">
        <v>0.79314599483299997</v>
      </c>
    </row>
    <row r="17401" spans="1:7" x14ac:dyDescent="0.2">
      <c r="A17401" t="str">
        <f t="shared" si="1458"/>
        <v>USP39</v>
      </c>
      <c r="B17401" t="s">
        <v>161</v>
      </c>
      <c r="C17401">
        <v>85843486</v>
      </c>
      <c r="D17401" t="s">
        <v>8</v>
      </c>
      <c r="E17401">
        <v>22</v>
      </c>
      <c r="F17401" t="s">
        <v>20140</v>
      </c>
      <c r="G17401">
        <v>0.83487806412900001</v>
      </c>
    </row>
    <row r="17402" spans="1:7" x14ac:dyDescent="0.2">
      <c r="A17402" t="str">
        <f t="shared" si="1458"/>
        <v>USP39</v>
      </c>
      <c r="B17402" t="s">
        <v>161</v>
      </c>
      <c r="C17402">
        <v>85843391</v>
      </c>
      <c r="D17402" t="s">
        <v>3</v>
      </c>
      <c r="E17402">
        <v>21</v>
      </c>
      <c r="F17402" t="s">
        <v>20141</v>
      </c>
      <c r="G17402">
        <v>8.6036240592800003E-2</v>
      </c>
    </row>
    <row r="17403" spans="1:7" x14ac:dyDescent="0.2">
      <c r="A17403" t="str">
        <f t="shared" ref="A17403:A17412" si="1459">"UTP15"</f>
        <v>UTP15</v>
      </c>
      <c r="B17403" t="s">
        <v>64</v>
      </c>
      <c r="C17403">
        <v>72861780</v>
      </c>
      <c r="D17403" t="s">
        <v>3</v>
      </c>
      <c r="E17403">
        <v>24</v>
      </c>
      <c r="F17403" t="s">
        <v>20142</v>
      </c>
      <c r="G17403">
        <v>0.28736024398999999</v>
      </c>
    </row>
    <row r="17404" spans="1:7" x14ac:dyDescent="0.2">
      <c r="A17404" t="str">
        <f t="shared" si="1459"/>
        <v>UTP15</v>
      </c>
      <c r="B17404" t="s">
        <v>64</v>
      </c>
      <c r="C17404">
        <v>72861565</v>
      </c>
      <c r="D17404" t="s">
        <v>8</v>
      </c>
      <c r="E17404">
        <v>24</v>
      </c>
      <c r="F17404" t="s">
        <v>20143</v>
      </c>
      <c r="G17404">
        <v>9.0179360402199996E-2</v>
      </c>
    </row>
    <row r="17405" spans="1:7" x14ac:dyDescent="0.2">
      <c r="A17405" t="str">
        <f t="shared" si="1459"/>
        <v>UTP15</v>
      </c>
      <c r="B17405" t="s">
        <v>64</v>
      </c>
      <c r="C17405">
        <v>72861590</v>
      </c>
      <c r="D17405" t="s">
        <v>8</v>
      </c>
      <c r="E17405">
        <v>22</v>
      </c>
      <c r="F17405" t="s">
        <v>20144</v>
      </c>
      <c r="G17405">
        <v>1.8266431852400001E-2</v>
      </c>
    </row>
    <row r="17406" spans="1:7" x14ac:dyDescent="0.2">
      <c r="A17406" t="str">
        <f t="shared" si="1459"/>
        <v>UTP15</v>
      </c>
      <c r="B17406" t="s">
        <v>64</v>
      </c>
      <c r="C17406">
        <v>72861621</v>
      </c>
      <c r="D17406" t="s">
        <v>8</v>
      </c>
      <c r="E17406">
        <v>23</v>
      </c>
      <c r="F17406" t="s">
        <v>20145</v>
      </c>
      <c r="G17406">
        <v>1.4879285841300001</v>
      </c>
    </row>
    <row r="17407" spans="1:7" x14ac:dyDescent="0.2">
      <c r="A17407" t="str">
        <f t="shared" si="1459"/>
        <v>UTP15</v>
      </c>
      <c r="B17407" t="s">
        <v>64</v>
      </c>
      <c r="C17407">
        <v>72861666</v>
      </c>
      <c r="D17407" t="s">
        <v>8</v>
      </c>
      <c r="E17407">
        <v>23</v>
      </c>
      <c r="F17407" t="s">
        <v>20146</v>
      </c>
      <c r="G17407">
        <v>0.95640541723000005</v>
      </c>
    </row>
    <row r="17408" spans="1:7" x14ac:dyDescent="0.2">
      <c r="A17408" t="str">
        <f t="shared" si="1459"/>
        <v>UTP15</v>
      </c>
      <c r="B17408" t="s">
        <v>64</v>
      </c>
      <c r="C17408">
        <v>72861762</v>
      </c>
      <c r="D17408" t="s">
        <v>8</v>
      </c>
      <c r="E17408">
        <v>23</v>
      </c>
      <c r="F17408" t="s">
        <v>20147</v>
      </c>
      <c r="G17408">
        <v>0.35452637314000002</v>
      </c>
    </row>
    <row r="17409" spans="1:7" x14ac:dyDescent="0.2">
      <c r="A17409" t="str">
        <f t="shared" si="1459"/>
        <v>UTP15</v>
      </c>
      <c r="B17409" t="s">
        <v>64</v>
      </c>
      <c r="C17409">
        <v>72861737</v>
      </c>
      <c r="D17409" t="s">
        <v>8</v>
      </c>
      <c r="E17409">
        <v>24</v>
      </c>
      <c r="F17409" t="s">
        <v>20148</v>
      </c>
      <c r="G17409">
        <v>0.29069601601</v>
      </c>
    </row>
    <row r="17410" spans="1:7" x14ac:dyDescent="0.2">
      <c r="A17410" t="str">
        <f t="shared" si="1459"/>
        <v>UTP15</v>
      </c>
      <c r="B17410" t="s">
        <v>64</v>
      </c>
      <c r="C17410">
        <v>72861783</v>
      </c>
      <c r="D17410" t="s">
        <v>8</v>
      </c>
      <c r="E17410">
        <v>23</v>
      </c>
      <c r="F17410" t="s">
        <v>20149</v>
      </c>
      <c r="G17410">
        <v>0.55566599864400001</v>
      </c>
    </row>
    <row r="17411" spans="1:7" x14ac:dyDescent="0.2">
      <c r="A17411" t="str">
        <f t="shared" si="1459"/>
        <v>UTP15</v>
      </c>
      <c r="B17411" t="s">
        <v>64</v>
      </c>
      <c r="C17411">
        <v>72861815</v>
      </c>
      <c r="D17411" t="s">
        <v>8</v>
      </c>
      <c r="E17411">
        <v>23</v>
      </c>
      <c r="F17411" t="s">
        <v>20150</v>
      </c>
      <c r="G17411">
        <v>5.6164351770699998E-2</v>
      </c>
    </row>
    <row r="17412" spans="1:7" x14ac:dyDescent="0.2">
      <c r="A17412" t="str">
        <f t="shared" si="1459"/>
        <v>UTP15</v>
      </c>
      <c r="B17412" t="s">
        <v>64</v>
      </c>
      <c r="C17412">
        <v>72861726</v>
      </c>
      <c r="D17412" t="s">
        <v>8</v>
      </c>
      <c r="E17412">
        <v>23</v>
      </c>
      <c r="F17412" t="s">
        <v>20151</v>
      </c>
      <c r="G17412">
        <v>0.173702285835</v>
      </c>
    </row>
    <row r="17413" spans="1:7" x14ac:dyDescent="0.2">
      <c r="A17413" t="str">
        <f t="shared" ref="A17413:A17422" si="1460">"UTP20"</f>
        <v>UTP20</v>
      </c>
      <c r="B17413" t="s">
        <v>140</v>
      </c>
      <c r="C17413">
        <v>101674114</v>
      </c>
      <c r="D17413" t="s">
        <v>8</v>
      </c>
      <c r="E17413">
        <v>23</v>
      </c>
      <c r="F17413" t="s">
        <v>20152</v>
      </c>
      <c r="G17413">
        <v>0.64198516641000003</v>
      </c>
    </row>
    <row r="17414" spans="1:7" x14ac:dyDescent="0.2">
      <c r="A17414" t="str">
        <f t="shared" si="1460"/>
        <v>UTP20</v>
      </c>
      <c r="B17414" t="s">
        <v>140</v>
      </c>
      <c r="C17414">
        <v>101674058</v>
      </c>
      <c r="D17414" t="s">
        <v>3</v>
      </c>
      <c r="E17414">
        <v>23</v>
      </c>
      <c r="F17414" t="s">
        <v>20153</v>
      </c>
      <c r="G17414">
        <v>0.126628971457</v>
      </c>
    </row>
    <row r="17415" spans="1:7" x14ac:dyDescent="0.2">
      <c r="A17415" t="str">
        <f t="shared" si="1460"/>
        <v>UTP20</v>
      </c>
      <c r="B17415" t="s">
        <v>140</v>
      </c>
      <c r="C17415">
        <v>101674131</v>
      </c>
      <c r="D17415" t="s">
        <v>3</v>
      </c>
      <c r="E17415">
        <v>24</v>
      </c>
      <c r="F17415" t="s">
        <v>20154</v>
      </c>
      <c r="G17415">
        <v>1.30395955711</v>
      </c>
    </row>
    <row r="17416" spans="1:7" x14ac:dyDescent="0.2">
      <c r="A17416" t="str">
        <f t="shared" si="1460"/>
        <v>UTP20</v>
      </c>
      <c r="B17416" t="s">
        <v>140</v>
      </c>
      <c r="C17416">
        <v>101674013</v>
      </c>
      <c r="D17416" t="s">
        <v>3</v>
      </c>
      <c r="E17416">
        <v>23</v>
      </c>
      <c r="F17416" t="s">
        <v>20155</v>
      </c>
      <c r="G17416">
        <v>6.1834506712100001E-2</v>
      </c>
    </row>
    <row r="17417" spans="1:7" x14ac:dyDescent="0.2">
      <c r="A17417" t="str">
        <f t="shared" si="1460"/>
        <v>UTP20</v>
      </c>
      <c r="B17417" t="s">
        <v>140</v>
      </c>
      <c r="C17417">
        <v>101673910</v>
      </c>
      <c r="D17417" t="s">
        <v>8</v>
      </c>
      <c r="E17417">
        <v>23</v>
      </c>
      <c r="F17417" t="s">
        <v>20156</v>
      </c>
      <c r="G17417">
        <v>1.15772762625E-2</v>
      </c>
    </row>
    <row r="17418" spans="1:7" x14ac:dyDescent="0.2">
      <c r="A17418" t="str">
        <f t="shared" si="1460"/>
        <v>UTP20</v>
      </c>
      <c r="B17418" t="s">
        <v>140</v>
      </c>
      <c r="C17418">
        <v>101673989</v>
      </c>
      <c r="D17418" t="s">
        <v>3</v>
      </c>
      <c r="E17418">
        <v>24</v>
      </c>
      <c r="F17418" t="s">
        <v>20157</v>
      </c>
      <c r="G17418">
        <v>0.81134454721100002</v>
      </c>
    </row>
    <row r="17419" spans="1:7" x14ac:dyDescent="0.2">
      <c r="A17419" t="str">
        <f t="shared" si="1460"/>
        <v>UTP20</v>
      </c>
      <c r="B17419" t="s">
        <v>140</v>
      </c>
      <c r="C17419">
        <v>101673894</v>
      </c>
      <c r="D17419" t="s">
        <v>3</v>
      </c>
      <c r="E17419">
        <v>23</v>
      </c>
      <c r="F17419" t="s">
        <v>20158</v>
      </c>
      <c r="G17419">
        <v>6.5431915037099997E-2</v>
      </c>
    </row>
    <row r="17420" spans="1:7" x14ac:dyDescent="0.2">
      <c r="A17420" t="str">
        <f t="shared" si="1460"/>
        <v>UTP20</v>
      </c>
      <c r="B17420" t="s">
        <v>140</v>
      </c>
      <c r="C17420">
        <v>101673871</v>
      </c>
      <c r="D17420" t="s">
        <v>3</v>
      </c>
      <c r="E17420">
        <v>24</v>
      </c>
      <c r="F17420" t="s">
        <v>20159</v>
      </c>
      <c r="G17420">
        <v>9.8471254211800002E-2</v>
      </c>
    </row>
    <row r="17421" spans="1:7" x14ac:dyDescent="0.2">
      <c r="A17421" t="str">
        <f t="shared" si="1460"/>
        <v>UTP20</v>
      </c>
      <c r="B17421" t="s">
        <v>140</v>
      </c>
      <c r="C17421">
        <v>101674128</v>
      </c>
      <c r="D17421" t="s">
        <v>8</v>
      </c>
      <c r="E17421">
        <v>24</v>
      </c>
      <c r="F17421" t="s">
        <v>20160</v>
      </c>
      <c r="G17421">
        <v>0.884695895678</v>
      </c>
    </row>
    <row r="17422" spans="1:7" x14ac:dyDescent="0.2">
      <c r="A17422" t="str">
        <f t="shared" si="1460"/>
        <v>UTP20</v>
      </c>
      <c r="B17422" t="s">
        <v>140</v>
      </c>
      <c r="C17422">
        <v>101673994</v>
      </c>
      <c r="D17422" t="s">
        <v>3</v>
      </c>
      <c r="E17422">
        <v>24</v>
      </c>
      <c r="F17422" t="s">
        <v>20161</v>
      </c>
      <c r="G17422">
        <v>0.66014153528300001</v>
      </c>
    </row>
    <row r="17423" spans="1:7" x14ac:dyDescent="0.2">
      <c r="A17423" t="str">
        <f t="shared" ref="A17423:A17432" si="1461">"UTP3"</f>
        <v>UTP3</v>
      </c>
      <c r="B17423" t="s">
        <v>24</v>
      </c>
      <c r="C17423">
        <v>71554274</v>
      </c>
      <c r="D17423" t="s">
        <v>3</v>
      </c>
      <c r="E17423">
        <v>23</v>
      </c>
      <c r="F17423" t="s">
        <v>20162</v>
      </c>
      <c r="G17423">
        <v>1.19164262372</v>
      </c>
    </row>
    <row r="17424" spans="1:7" x14ac:dyDescent="0.2">
      <c r="A17424" t="str">
        <f t="shared" si="1461"/>
        <v>UTP3</v>
      </c>
      <c r="B17424" t="s">
        <v>24</v>
      </c>
      <c r="C17424">
        <v>71554331</v>
      </c>
      <c r="D17424" t="s">
        <v>3</v>
      </c>
      <c r="E17424">
        <v>24</v>
      </c>
      <c r="F17424" t="s">
        <v>20163</v>
      </c>
      <c r="G17424">
        <v>5.1622262772499997E-3</v>
      </c>
    </row>
    <row r="17425" spans="1:7" x14ac:dyDescent="0.2">
      <c r="A17425" t="str">
        <f t="shared" si="1461"/>
        <v>UTP3</v>
      </c>
      <c r="B17425" t="s">
        <v>24</v>
      </c>
      <c r="C17425">
        <v>71554186</v>
      </c>
      <c r="D17425" t="s">
        <v>8</v>
      </c>
      <c r="E17425">
        <v>24</v>
      </c>
      <c r="F17425" t="s">
        <v>20164</v>
      </c>
      <c r="G17425">
        <v>3.70062980185E-2</v>
      </c>
    </row>
    <row r="17426" spans="1:7" x14ac:dyDescent="0.2">
      <c r="A17426" t="str">
        <f t="shared" si="1461"/>
        <v>UTP3</v>
      </c>
      <c r="B17426" t="s">
        <v>24</v>
      </c>
      <c r="C17426">
        <v>71554211</v>
      </c>
      <c r="D17426" t="s">
        <v>8</v>
      </c>
      <c r="E17426">
        <v>23</v>
      </c>
      <c r="F17426" t="s">
        <v>20165</v>
      </c>
      <c r="G17426">
        <v>5.9723138050100004E-3</v>
      </c>
    </row>
    <row r="17427" spans="1:7" x14ac:dyDescent="0.2">
      <c r="A17427" t="str">
        <f t="shared" si="1461"/>
        <v>UTP3</v>
      </c>
      <c r="B17427" t="s">
        <v>24</v>
      </c>
      <c r="C17427">
        <v>71554225</v>
      </c>
      <c r="D17427" t="s">
        <v>8</v>
      </c>
      <c r="E17427">
        <v>23</v>
      </c>
      <c r="F17427" t="s">
        <v>20166</v>
      </c>
      <c r="G17427">
        <v>0.33270909249000002</v>
      </c>
    </row>
    <row r="17428" spans="1:7" x14ac:dyDescent="0.2">
      <c r="A17428" t="str">
        <f t="shared" si="1461"/>
        <v>UTP3</v>
      </c>
      <c r="B17428" t="s">
        <v>24</v>
      </c>
      <c r="C17428">
        <v>71554261</v>
      </c>
      <c r="D17428" t="s">
        <v>8</v>
      </c>
      <c r="E17428">
        <v>22</v>
      </c>
      <c r="F17428" t="s">
        <v>20167</v>
      </c>
      <c r="G17428">
        <v>0.70497450239500004</v>
      </c>
    </row>
    <row r="17429" spans="1:7" x14ac:dyDescent="0.2">
      <c r="A17429" t="str">
        <f t="shared" si="1461"/>
        <v>UTP3</v>
      </c>
      <c r="B17429" t="s">
        <v>24</v>
      </c>
      <c r="C17429">
        <v>71554284</v>
      </c>
      <c r="D17429" t="s">
        <v>8</v>
      </c>
      <c r="E17429">
        <v>22</v>
      </c>
      <c r="F17429" t="s">
        <v>20168</v>
      </c>
      <c r="G17429">
        <v>1.10338287389</v>
      </c>
    </row>
    <row r="17430" spans="1:7" x14ac:dyDescent="0.2">
      <c r="A17430" t="str">
        <f t="shared" si="1461"/>
        <v>UTP3</v>
      </c>
      <c r="B17430" t="s">
        <v>24</v>
      </c>
      <c r="C17430">
        <v>71554419</v>
      </c>
      <c r="D17430" t="s">
        <v>8</v>
      </c>
      <c r="E17430">
        <v>23</v>
      </c>
      <c r="F17430" t="s">
        <v>20169</v>
      </c>
      <c r="G17430">
        <v>0.19105984653300001</v>
      </c>
    </row>
    <row r="17431" spans="1:7" x14ac:dyDescent="0.2">
      <c r="A17431" t="str">
        <f t="shared" si="1461"/>
        <v>UTP3</v>
      </c>
      <c r="B17431" t="s">
        <v>24</v>
      </c>
      <c r="C17431">
        <v>71554432</v>
      </c>
      <c r="D17431" t="s">
        <v>8</v>
      </c>
      <c r="E17431">
        <v>23</v>
      </c>
      <c r="F17431" t="s">
        <v>20170</v>
      </c>
      <c r="G17431">
        <v>0.56055843538600003</v>
      </c>
    </row>
    <row r="17432" spans="1:7" x14ac:dyDescent="0.2">
      <c r="A17432" t="str">
        <f t="shared" si="1461"/>
        <v>UTP3</v>
      </c>
      <c r="B17432" t="s">
        <v>24</v>
      </c>
      <c r="C17432">
        <v>71554179</v>
      </c>
      <c r="D17432" t="s">
        <v>3</v>
      </c>
      <c r="E17432">
        <v>24</v>
      </c>
      <c r="F17432" t="s">
        <v>20171</v>
      </c>
      <c r="G17432">
        <v>3.3072557901999998E-2</v>
      </c>
    </row>
    <row r="17433" spans="1:7" x14ac:dyDescent="0.2">
      <c r="A17433" t="str">
        <f t="shared" ref="A17433:A17442" si="1462">"UTP6"</f>
        <v>UTP6</v>
      </c>
      <c r="B17433" t="s">
        <v>484</v>
      </c>
      <c r="C17433">
        <v>30228732</v>
      </c>
      <c r="D17433" t="s">
        <v>3</v>
      </c>
      <c r="E17433">
        <v>22</v>
      </c>
      <c r="F17433" t="s">
        <v>20172</v>
      </c>
      <c r="G17433">
        <v>0.79532989206399995</v>
      </c>
    </row>
    <row r="17434" spans="1:7" x14ac:dyDescent="0.2">
      <c r="A17434" t="str">
        <f t="shared" si="1462"/>
        <v>UTP6</v>
      </c>
      <c r="B17434" t="s">
        <v>484</v>
      </c>
      <c r="C17434">
        <v>30228664</v>
      </c>
      <c r="D17434" t="s">
        <v>3</v>
      </c>
      <c r="E17434">
        <v>24</v>
      </c>
      <c r="F17434" t="s">
        <v>20173</v>
      </c>
      <c r="G17434">
        <v>0.49687265113200002</v>
      </c>
    </row>
    <row r="17435" spans="1:7" x14ac:dyDescent="0.2">
      <c r="A17435" t="str">
        <f t="shared" si="1462"/>
        <v>UTP6</v>
      </c>
      <c r="B17435" t="s">
        <v>484</v>
      </c>
      <c r="C17435">
        <v>30228642</v>
      </c>
      <c r="D17435" t="s">
        <v>3</v>
      </c>
      <c r="E17435">
        <v>24</v>
      </c>
      <c r="F17435" t="s">
        <v>20174</v>
      </c>
      <c r="G17435">
        <v>0.75159467772999999</v>
      </c>
    </row>
    <row r="17436" spans="1:7" x14ac:dyDescent="0.2">
      <c r="A17436" t="str">
        <f t="shared" si="1462"/>
        <v>UTP6</v>
      </c>
      <c r="B17436" t="s">
        <v>484</v>
      </c>
      <c r="C17436">
        <v>30228727</v>
      </c>
      <c r="D17436" t="s">
        <v>3</v>
      </c>
      <c r="E17436">
        <v>22</v>
      </c>
      <c r="F17436" t="s">
        <v>20175</v>
      </c>
      <c r="G17436">
        <v>0.87146307633200004</v>
      </c>
    </row>
    <row r="17437" spans="1:7" x14ac:dyDescent="0.2">
      <c r="A17437" t="str">
        <f t="shared" si="1462"/>
        <v>UTP6</v>
      </c>
      <c r="B17437" t="s">
        <v>484</v>
      </c>
      <c r="C17437">
        <v>30228791</v>
      </c>
      <c r="D17437" t="s">
        <v>3</v>
      </c>
      <c r="E17437">
        <v>23</v>
      </c>
      <c r="F17437" t="s">
        <v>20176</v>
      </c>
      <c r="G17437">
        <v>4.33867327717E-2</v>
      </c>
    </row>
    <row r="17438" spans="1:7" x14ac:dyDescent="0.2">
      <c r="A17438" t="str">
        <f t="shared" si="1462"/>
        <v>UTP6</v>
      </c>
      <c r="B17438" t="s">
        <v>484</v>
      </c>
      <c r="C17438">
        <v>30228671</v>
      </c>
      <c r="D17438" t="s">
        <v>8</v>
      </c>
      <c r="E17438">
        <v>23</v>
      </c>
      <c r="F17438" t="s">
        <v>20177</v>
      </c>
      <c r="G17438">
        <v>0.88698471982899996</v>
      </c>
    </row>
    <row r="17439" spans="1:7" x14ac:dyDescent="0.2">
      <c r="A17439" t="str">
        <f t="shared" si="1462"/>
        <v>UTP6</v>
      </c>
      <c r="B17439" t="s">
        <v>484</v>
      </c>
      <c r="C17439">
        <v>30228717</v>
      </c>
      <c r="D17439" t="s">
        <v>8</v>
      </c>
      <c r="E17439">
        <v>24</v>
      </c>
      <c r="F17439" t="s">
        <v>20178</v>
      </c>
      <c r="G17439">
        <v>0.121870076939</v>
      </c>
    </row>
    <row r="17440" spans="1:7" x14ac:dyDescent="0.2">
      <c r="A17440" t="str">
        <f t="shared" si="1462"/>
        <v>UTP6</v>
      </c>
      <c r="B17440" t="s">
        <v>484</v>
      </c>
      <c r="C17440">
        <v>30228722</v>
      </c>
      <c r="D17440" t="s">
        <v>8</v>
      </c>
      <c r="E17440">
        <v>23</v>
      </c>
      <c r="F17440" t="s">
        <v>20179</v>
      </c>
      <c r="G17440">
        <v>0.77498563522300001</v>
      </c>
    </row>
    <row r="17441" spans="1:7" x14ac:dyDescent="0.2">
      <c r="A17441" t="str">
        <f t="shared" si="1462"/>
        <v>UTP6</v>
      </c>
      <c r="B17441" t="s">
        <v>484</v>
      </c>
      <c r="C17441">
        <v>30228807</v>
      </c>
      <c r="D17441" t="s">
        <v>8</v>
      </c>
      <c r="E17441">
        <v>24</v>
      </c>
      <c r="F17441" t="s">
        <v>20180</v>
      </c>
      <c r="G17441">
        <v>-1.2670201580499999E-2</v>
      </c>
    </row>
    <row r="17442" spans="1:7" x14ac:dyDescent="0.2">
      <c r="A17442" t="str">
        <f t="shared" si="1462"/>
        <v>UTP6</v>
      </c>
      <c r="B17442" t="s">
        <v>484</v>
      </c>
      <c r="C17442">
        <v>30228707</v>
      </c>
      <c r="D17442" t="s">
        <v>3</v>
      </c>
      <c r="E17442">
        <v>22</v>
      </c>
      <c r="F17442" t="s">
        <v>20181</v>
      </c>
      <c r="G17442">
        <v>1.24155220384</v>
      </c>
    </row>
    <row r="17443" spans="1:7" x14ac:dyDescent="0.2">
      <c r="A17443" t="str">
        <f t="shared" ref="A17443:A17452" si="1463">"UXS1"</f>
        <v>UXS1</v>
      </c>
      <c r="B17443" t="s">
        <v>161</v>
      </c>
      <c r="C17443">
        <v>106810763</v>
      </c>
      <c r="D17443" t="s">
        <v>8</v>
      </c>
      <c r="E17443">
        <v>23</v>
      </c>
      <c r="F17443" t="s">
        <v>20182</v>
      </c>
      <c r="G17443">
        <v>0.97839510977900002</v>
      </c>
    </row>
    <row r="17444" spans="1:7" x14ac:dyDescent="0.2">
      <c r="A17444" t="str">
        <f t="shared" si="1463"/>
        <v>UXS1</v>
      </c>
      <c r="B17444" t="s">
        <v>161</v>
      </c>
      <c r="C17444">
        <v>106810523</v>
      </c>
      <c r="D17444" t="s">
        <v>3</v>
      </c>
      <c r="E17444">
        <v>22</v>
      </c>
      <c r="F17444" t="s">
        <v>20183</v>
      </c>
      <c r="G17444">
        <v>0.66491031925099997</v>
      </c>
    </row>
    <row r="17445" spans="1:7" x14ac:dyDescent="0.2">
      <c r="A17445" t="str">
        <f t="shared" si="1463"/>
        <v>UXS1</v>
      </c>
      <c r="B17445" t="s">
        <v>161</v>
      </c>
      <c r="C17445">
        <v>106810575</v>
      </c>
      <c r="D17445" t="s">
        <v>3</v>
      </c>
      <c r="E17445">
        <v>24</v>
      </c>
      <c r="F17445" t="s">
        <v>20184</v>
      </c>
      <c r="G17445">
        <v>0.535916312788</v>
      </c>
    </row>
    <row r="17446" spans="1:7" x14ac:dyDescent="0.2">
      <c r="A17446" t="str">
        <f t="shared" si="1463"/>
        <v>UXS1</v>
      </c>
      <c r="B17446" t="s">
        <v>161</v>
      </c>
      <c r="C17446">
        <v>106810646</v>
      </c>
      <c r="D17446" t="s">
        <v>3</v>
      </c>
      <c r="E17446">
        <v>22</v>
      </c>
      <c r="F17446" t="s">
        <v>20185</v>
      </c>
      <c r="G17446">
        <v>0.48716360481299997</v>
      </c>
    </row>
    <row r="17447" spans="1:7" x14ac:dyDescent="0.2">
      <c r="A17447" t="str">
        <f t="shared" si="1463"/>
        <v>UXS1</v>
      </c>
      <c r="B17447" t="s">
        <v>161</v>
      </c>
      <c r="C17447">
        <v>106810684</v>
      </c>
      <c r="D17447" t="s">
        <v>3</v>
      </c>
      <c r="E17447">
        <v>23</v>
      </c>
      <c r="F17447" t="s">
        <v>20186</v>
      </c>
      <c r="G17447">
        <v>1.1309721966399999</v>
      </c>
    </row>
    <row r="17448" spans="1:7" x14ac:dyDescent="0.2">
      <c r="A17448" t="str">
        <f t="shared" si="1463"/>
        <v>UXS1</v>
      </c>
      <c r="B17448" t="s">
        <v>161</v>
      </c>
      <c r="C17448">
        <v>106810722</v>
      </c>
      <c r="D17448" t="s">
        <v>3</v>
      </c>
      <c r="E17448">
        <v>22</v>
      </c>
      <c r="F17448" t="s">
        <v>20187</v>
      </c>
      <c r="G17448">
        <v>0.155055845655</v>
      </c>
    </row>
    <row r="17449" spans="1:7" x14ac:dyDescent="0.2">
      <c r="A17449" t="str">
        <f t="shared" si="1463"/>
        <v>UXS1</v>
      </c>
      <c r="B17449" t="s">
        <v>161</v>
      </c>
      <c r="C17449">
        <v>106810605</v>
      </c>
      <c r="D17449" t="s">
        <v>8</v>
      </c>
      <c r="E17449">
        <v>23</v>
      </c>
      <c r="F17449" t="s">
        <v>20188</v>
      </c>
      <c r="G17449">
        <v>0.43676772707900002</v>
      </c>
    </row>
    <row r="17450" spans="1:7" x14ac:dyDescent="0.2">
      <c r="A17450" t="str">
        <f t="shared" si="1463"/>
        <v>UXS1</v>
      </c>
      <c r="B17450" t="s">
        <v>161</v>
      </c>
      <c r="C17450">
        <v>106810662</v>
      </c>
      <c r="D17450" t="s">
        <v>8</v>
      </c>
      <c r="E17450">
        <v>24</v>
      </c>
      <c r="F17450" t="s">
        <v>20189</v>
      </c>
      <c r="G17450">
        <v>0.38451214251600002</v>
      </c>
    </row>
    <row r="17451" spans="1:7" x14ac:dyDescent="0.2">
      <c r="A17451" t="str">
        <f t="shared" si="1463"/>
        <v>UXS1</v>
      </c>
      <c r="B17451" t="s">
        <v>161</v>
      </c>
      <c r="C17451">
        <v>106810673</v>
      </c>
      <c r="D17451" t="s">
        <v>8</v>
      </c>
      <c r="E17451">
        <v>22</v>
      </c>
      <c r="F17451" t="s">
        <v>20190</v>
      </c>
      <c r="G17451">
        <v>0.89063269358099995</v>
      </c>
    </row>
    <row r="17452" spans="1:7" x14ac:dyDescent="0.2">
      <c r="A17452" t="str">
        <f t="shared" si="1463"/>
        <v>UXS1</v>
      </c>
      <c r="B17452" t="s">
        <v>161</v>
      </c>
      <c r="C17452">
        <v>106810735</v>
      </c>
      <c r="D17452" t="s">
        <v>8</v>
      </c>
      <c r="E17452">
        <v>24</v>
      </c>
      <c r="F17452" t="s">
        <v>20191</v>
      </c>
      <c r="G17452">
        <v>-0.296276489315</v>
      </c>
    </row>
    <row r="17453" spans="1:7" x14ac:dyDescent="0.2">
      <c r="A17453" t="str">
        <f t="shared" ref="A17453:A17462" si="1464">"VARS"</f>
        <v>VARS</v>
      </c>
      <c r="B17453" t="s">
        <v>75</v>
      </c>
      <c r="C17453">
        <v>31763450</v>
      </c>
      <c r="D17453" t="s">
        <v>3</v>
      </c>
      <c r="E17453">
        <v>24</v>
      </c>
      <c r="F17453" t="s">
        <v>20192</v>
      </c>
      <c r="G17453">
        <v>0.67063250861299994</v>
      </c>
    </row>
    <row r="17454" spans="1:7" x14ac:dyDescent="0.2">
      <c r="A17454" t="str">
        <f t="shared" si="1464"/>
        <v>VARS</v>
      </c>
      <c r="B17454" t="s">
        <v>75</v>
      </c>
      <c r="C17454">
        <v>31763473</v>
      </c>
      <c r="D17454" t="s">
        <v>3</v>
      </c>
      <c r="E17454">
        <v>24</v>
      </c>
      <c r="F17454" t="s">
        <v>20193</v>
      </c>
      <c r="G17454">
        <v>1.04015345029E-3</v>
      </c>
    </row>
    <row r="17455" spans="1:7" x14ac:dyDescent="0.2">
      <c r="A17455" t="str">
        <f t="shared" si="1464"/>
        <v>VARS</v>
      </c>
      <c r="B17455" t="s">
        <v>75</v>
      </c>
      <c r="C17455">
        <v>31763719</v>
      </c>
      <c r="D17455" t="s">
        <v>8</v>
      </c>
      <c r="E17455">
        <v>23</v>
      </c>
      <c r="F17455" t="s">
        <v>20194</v>
      </c>
      <c r="G17455">
        <v>-6.1571148977000003E-3</v>
      </c>
    </row>
    <row r="17456" spans="1:7" x14ac:dyDescent="0.2">
      <c r="A17456" t="str">
        <f t="shared" si="1464"/>
        <v>VARS</v>
      </c>
      <c r="B17456" t="s">
        <v>75</v>
      </c>
      <c r="C17456">
        <v>31763486</v>
      </c>
      <c r="D17456" t="s">
        <v>3</v>
      </c>
      <c r="E17456">
        <v>24</v>
      </c>
      <c r="F17456" t="s">
        <v>20195</v>
      </c>
      <c r="G17456">
        <v>1.0009733996900001</v>
      </c>
    </row>
    <row r="17457" spans="1:7" x14ac:dyDescent="0.2">
      <c r="A17457" t="str">
        <f t="shared" si="1464"/>
        <v>VARS</v>
      </c>
      <c r="B17457" t="s">
        <v>75</v>
      </c>
      <c r="C17457">
        <v>31763583</v>
      </c>
      <c r="D17457" t="s">
        <v>3</v>
      </c>
      <c r="E17457">
        <v>24</v>
      </c>
      <c r="F17457" t="s">
        <v>20196</v>
      </c>
      <c r="G17457">
        <v>0.28976323907099999</v>
      </c>
    </row>
    <row r="17458" spans="1:7" x14ac:dyDescent="0.2">
      <c r="A17458" t="str">
        <f t="shared" si="1464"/>
        <v>VARS</v>
      </c>
      <c r="B17458" t="s">
        <v>75</v>
      </c>
      <c r="C17458">
        <v>31763616</v>
      </c>
      <c r="D17458" t="s">
        <v>3</v>
      </c>
      <c r="E17458">
        <v>24</v>
      </c>
      <c r="F17458" t="s">
        <v>20197</v>
      </c>
      <c r="G17458">
        <v>3.9731510312399999E-2</v>
      </c>
    </row>
    <row r="17459" spans="1:7" x14ac:dyDescent="0.2">
      <c r="A17459" t="str">
        <f t="shared" si="1464"/>
        <v>VARS</v>
      </c>
      <c r="B17459" t="s">
        <v>75</v>
      </c>
      <c r="C17459">
        <v>31763599</v>
      </c>
      <c r="D17459" t="s">
        <v>8</v>
      </c>
      <c r="E17459">
        <v>24</v>
      </c>
      <c r="F17459" t="s">
        <v>20198</v>
      </c>
      <c r="G17459">
        <v>7.4438139892599994E-2</v>
      </c>
    </row>
    <row r="17460" spans="1:7" x14ac:dyDescent="0.2">
      <c r="A17460" t="str">
        <f t="shared" si="1464"/>
        <v>VARS</v>
      </c>
      <c r="B17460" t="s">
        <v>75</v>
      </c>
      <c r="C17460">
        <v>31763633</v>
      </c>
      <c r="D17460" t="s">
        <v>8</v>
      </c>
      <c r="E17460">
        <v>22</v>
      </c>
      <c r="F17460" t="s">
        <v>20199</v>
      </c>
      <c r="G17460">
        <v>-1.26834572595E-2</v>
      </c>
    </row>
    <row r="17461" spans="1:7" x14ac:dyDescent="0.2">
      <c r="A17461" t="str">
        <f t="shared" si="1464"/>
        <v>VARS</v>
      </c>
      <c r="B17461" t="s">
        <v>75</v>
      </c>
      <c r="C17461">
        <v>31763457</v>
      </c>
      <c r="D17461" t="s">
        <v>3</v>
      </c>
      <c r="E17461">
        <v>24</v>
      </c>
      <c r="F17461" t="s">
        <v>20200</v>
      </c>
      <c r="G17461">
        <v>1.3283940916999999</v>
      </c>
    </row>
    <row r="17462" spans="1:7" x14ac:dyDescent="0.2">
      <c r="A17462" t="str">
        <f t="shared" si="1464"/>
        <v>VARS</v>
      </c>
      <c r="B17462" t="s">
        <v>75</v>
      </c>
      <c r="C17462">
        <v>31763645</v>
      </c>
      <c r="D17462" t="s">
        <v>8</v>
      </c>
      <c r="E17462">
        <v>24</v>
      </c>
      <c r="F17462" t="s">
        <v>20201</v>
      </c>
      <c r="G17462">
        <v>0.17077693699099999</v>
      </c>
    </row>
    <row r="17463" spans="1:7" x14ac:dyDescent="0.2">
      <c r="A17463" t="str">
        <f t="shared" ref="A17463:A17470" si="1465">"VARS2"</f>
        <v>VARS2</v>
      </c>
      <c r="B17463" t="s">
        <v>75</v>
      </c>
      <c r="C17463">
        <v>30882215</v>
      </c>
      <c r="D17463" t="s">
        <v>8</v>
      </c>
      <c r="E17463">
        <v>24</v>
      </c>
      <c r="F17463" t="s">
        <v>20202</v>
      </c>
      <c r="G17463">
        <v>3.29262895645E-2</v>
      </c>
    </row>
    <row r="17464" spans="1:7" x14ac:dyDescent="0.2">
      <c r="A17464" t="str">
        <f t="shared" si="1465"/>
        <v>VARS2</v>
      </c>
      <c r="B17464" t="s">
        <v>75</v>
      </c>
      <c r="C17464">
        <v>30882012</v>
      </c>
      <c r="D17464" t="s">
        <v>3</v>
      </c>
      <c r="E17464">
        <v>24</v>
      </c>
      <c r="F17464" t="s">
        <v>20203</v>
      </c>
      <c r="G17464">
        <v>-8.6933766391700008E-3</v>
      </c>
    </row>
    <row r="17465" spans="1:7" x14ac:dyDescent="0.2">
      <c r="A17465" t="str">
        <f t="shared" si="1465"/>
        <v>VARS2</v>
      </c>
      <c r="B17465" t="s">
        <v>75</v>
      </c>
      <c r="C17465">
        <v>30882141</v>
      </c>
      <c r="D17465" t="s">
        <v>3</v>
      </c>
      <c r="E17465">
        <v>24</v>
      </c>
      <c r="F17465" t="s">
        <v>20204</v>
      </c>
      <c r="G17465">
        <v>1.2682830407600001</v>
      </c>
    </row>
    <row r="17466" spans="1:7" x14ac:dyDescent="0.2">
      <c r="A17466" t="str">
        <f t="shared" si="1465"/>
        <v>VARS2</v>
      </c>
      <c r="B17466" t="s">
        <v>75</v>
      </c>
      <c r="C17466">
        <v>30881963</v>
      </c>
      <c r="D17466" t="s">
        <v>8</v>
      </c>
      <c r="E17466">
        <v>24</v>
      </c>
      <c r="F17466" t="s">
        <v>20205</v>
      </c>
      <c r="G17466">
        <v>0.37797648271200002</v>
      </c>
    </row>
    <row r="17467" spans="1:7" x14ac:dyDescent="0.2">
      <c r="A17467" t="str">
        <f t="shared" si="1465"/>
        <v>VARS2</v>
      </c>
      <c r="B17467" t="s">
        <v>75</v>
      </c>
      <c r="C17467">
        <v>30882271</v>
      </c>
      <c r="D17467" t="s">
        <v>8</v>
      </c>
      <c r="E17467">
        <v>24</v>
      </c>
      <c r="F17467" t="s">
        <v>20206</v>
      </c>
      <c r="G17467">
        <v>5.97240063906E-2</v>
      </c>
    </row>
    <row r="17468" spans="1:7" x14ac:dyDescent="0.2">
      <c r="A17468" t="str">
        <f t="shared" si="1465"/>
        <v>VARS2</v>
      </c>
      <c r="B17468" t="s">
        <v>75</v>
      </c>
      <c r="C17468">
        <v>30882195</v>
      </c>
      <c r="D17468" t="s">
        <v>8</v>
      </c>
      <c r="E17468">
        <v>24</v>
      </c>
      <c r="F17468" t="s">
        <v>20207</v>
      </c>
      <c r="G17468">
        <v>0.53996350592700004</v>
      </c>
    </row>
    <row r="17469" spans="1:7" x14ac:dyDescent="0.2">
      <c r="A17469" t="str">
        <f t="shared" si="1465"/>
        <v>VARS2</v>
      </c>
      <c r="B17469" t="s">
        <v>75</v>
      </c>
      <c r="C17469">
        <v>30882048</v>
      </c>
      <c r="D17469" t="s">
        <v>3</v>
      </c>
      <c r="E17469">
        <v>24</v>
      </c>
      <c r="F17469" t="s">
        <v>20208</v>
      </c>
      <c r="G17469">
        <v>1.19175345332</v>
      </c>
    </row>
    <row r="17470" spans="1:7" x14ac:dyDescent="0.2">
      <c r="A17470" t="str">
        <f t="shared" si="1465"/>
        <v>VARS2</v>
      </c>
      <c r="B17470" t="s">
        <v>75</v>
      </c>
      <c r="C17470">
        <v>30881970</v>
      </c>
      <c r="D17470" t="s">
        <v>8</v>
      </c>
      <c r="E17470">
        <v>24</v>
      </c>
      <c r="F17470" t="s">
        <v>20209</v>
      </c>
      <c r="G17470">
        <v>0.212877670287</v>
      </c>
    </row>
    <row r="17471" spans="1:7" x14ac:dyDescent="0.2">
      <c r="A17471" t="str">
        <f t="shared" ref="A17471:A17480" si="1466">"VBP1"</f>
        <v>VBP1</v>
      </c>
      <c r="B17471" t="s">
        <v>172</v>
      </c>
      <c r="C17471">
        <v>154444874</v>
      </c>
      <c r="D17471" t="s">
        <v>8</v>
      </c>
      <c r="E17471">
        <v>24</v>
      </c>
      <c r="F17471" t="s">
        <v>20210</v>
      </c>
      <c r="G17471">
        <v>0.471301626222</v>
      </c>
    </row>
    <row r="17472" spans="1:7" x14ac:dyDescent="0.2">
      <c r="A17472" t="str">
        <f t="shared" si="1466"/>
        <v>VBP1</v>
      </c>
      <c r="B17472" t="s">
        <v>172</v>
      </c>
      <c r="C17472">
        <v>154444852</v>
      </c>
      <c r="D17472" t="s">
        <v>8</v>
      </c>
      <c r="E17472">
        <v>24</v>
      </c>
      <c r="F17472" t="s">
        <v>20211</v>
      </c>
      <c r="G17472">
        <v>2.9757927976199999E-2</v>
      </c>
    </row>
    <row r="17473" spans="1:7" x14ac:dyDescent="0.2">
      <c r="A17473" t="str">
        <f t="shared" si="1466"/>
        <v>VBP1</v>
      </c>
      <c r="B17473" t="s">
        <v>172</v>
      </c>
      <c r="C17473">
        <v>154444698</v>
      </c>
      <c r="D17473" t="s">
        <v>3</v>
      </c>
      <c r="E17473">
        <v>23</v>
      </c>
      <c r="F17473" t="s">
        <v>20212</v>
      </c>
      <c r="G17473">
        <v>0.78192741015199996</v>
      </c>
    </row>
    <row r="17474" spans="1:7" x14ac:dyDescent="0.2">
      <c r="A17474" t="str">
        <f t="shared" si="1466"/>
        <v>VBP1</v>
      </c>
      <c r="B17474" t="s">
        <v>172</v>
      </c>
      <c r="C17474">
        <v>154444727</v>
      </c>
      <c r="D17474" t="s">
        <v>3</v>
      </c>
      <c r="E17474">
        <v>23</v>
      </c>
      <c r="F17474" t="s">
        <v>20213</v>
      </c>
      <c r="G17474">
        <v>1.0634174304099999</v>
      </c>
    </row>
    <row r="17475" spans="1:7" x14ac:dyDescent="0.2">
      <c r="A17475" t="str">
        <f t="shared" si="1466"/>
        <v>VBP1</v>
      </c>
      <c r="B17475" t="s">
        <v>172</v>
      </c>
      <c r="C17475">
        <v>154444754</v>
      </c>
      <c r="D17475" t="s">
        <v>3</v>
      </c>
      <c r="E17475">
        <v>23</v>
      </c>
      <c r="F17475" t="s">
        <v>20214</v>
      </c>
      <c r="G17475">
        <v>8.4235382787199997E-2</v>
      </c>
    </row>
    <row r="17476" spans="1:7" x14ac:dyDescent="0.2">
      <c r="A17476" t="str">
        <f t="shared" si="1466"/>
        <v>VBP1</v>
      </c>
      <c r="B17476" t="s">
        <v>172</v>
      </c>
      <c r="C17476">
        <v>154444707</v>
      </c>
      <c r="D17476" t="s">
        <v>8</v>
      </c>
      <c r="E17476">
        <v>21</v>
      </c>
      <c r="F17476" t="s">
        <v>20215</v>
      </c>
      <c r="G17476">
        <v>0.42817995705900003</v>
      </c>
    </row>
    <row r="17477" spans="1:7" x14ac:dyDescent="0.2">
      <c r="A17477" t="str">
        <f t="shared" si="1466"/>
        <v>VBP1</v>
      </c>
      <c r="B17477" t="s">
        <v>172</v>
      </c>
      <c r="C17477">
        <v>154444765</v>
      </c>
      <c r="D17477" t="s">
        <v>8</v>
      </c>
      <c r="E17477">
        <v>24</v>
      </c>
      <c r="F17477" t="s">
        <v>20216</v>
      </c>
      <c r="G17477">
        <v>0.77509324457700002</v>
      </c>
    </row>
    <row r="17478" spans="1:7" x14ac:dyDescent="0.2">
      <c r="A17478" t="str">
        <f t="shared" si="1466"/>
        <v>VBP1</v>
      </c>
      <c r="B17478" t="s">
        <v>172</v>
      </c>
      <c r="C17478">
        <v>154444784</v>
      </c>
      <c r="D17478" t="s">
        <v>8</v>
      </c>
      <c r="E17478">
        <v>24</v>
      </c>
      <c r="F17478" t="s">
        <v>20217</v>
      </c>
      <c r="G17478">
        <v>1.1546551594400001</v>
      </c>
    </row>
    <row r="17479" spans="1:7" x14ac:dyDescent="0.2">
      <c r="A17479" t="str">
        <f t="shared" si="1466"/>
        <v>VBP1</v>
      </c>
      <c r="B17479" t="s">
        <v>172</v>
      </c>
      <c r="C17479">
        <v>154444829</v>
      </c>
      <c r="D17479" t="s">
        <v>8</v>
      </c>
      <c r="E17479">
        <v>24</v>
      </c>
      <c r="F17479" t="s">
        <v>20218</v>
      </c>
      <c r="G17479">
        <v>0.34628884280900002</v>
      </c>
    </row>
    <row r="17480" spans="1:7" x14ac:dyDescent="0.2">
      <c r="A17480" t="str">
        <f t="shared" si="1466"/>
        <v>VBP1</v>
      </c>
      <c r="B17480" t="s">
        <v>172</v>
      </c>
      <c r="C17480">
        <v>154444680</v>
      </c>
      <c r="D17480" t="s">
        <v>3</v>
      </c>
      <c r="E17480">
        <v>24</v>
      </c>
      <c r="F17480" t="s">
        <v>20219</v>
      </c>
      <c r="G17480">
        <v>3.0447783931099998E-2</v>
      </c>
    </row>
    <row r="17481" spans="1:7" x14ac:dyDescent="0.2">
      <c r="A17481" t="str">
        <f t="shared" ref="A17481:A17494" si="1467">"VCP"</f>
        <v>VCP</v>
      </c>
      <c r="B17481" t="s">
        <v>15</v>
      </c>
      <c r="C17481">
        <v>35073097</v>
      </c>
      <c r="D17481" t="s">
        <v>3</v>
      </c>
      <c r="E17481">
        <v>25</v>
      </c>
      <c r="F17481" t="s">
        <v>20220</v>
      </c>
      <c r="G17481">
        <v>0.53762434083999999</v>
      </c>
    </row>
    <row r="17482" spans="1:7" x14ac:dyDescent="0.2">
      <c r="A17482" t="str">
        <f t="shared" si="1467"/>
        <v>VCP</v>
      </c>
      <c r="B17482" t="s">
        <v>15</v>
      </c>
      <c r="C17482">
        <v>35073255</v>
      </c>
      <c r="D17482" t="s">
        <v>3</v>
      </c>
      <c r="E17482">
        <v>24</v>
      </c>
      <c r="F17482" t="s">
        <v>20221</v>
      </c>
      <c r="G17482">
        <v>0.31773523770099998</v>
      </c>
    </row>
    <row r="17483" spans="1:7" x14ac:dyDescent="0.2">
      <c r="A17483" t="str">
        <f t="shared" si="1467"/>
        <v>VCP</v>
      </c>
      <c r="B17483" t="s">
        <v>15</v>
      </c>
      <c r="C17483">
        <v>35073233</v>
      </c>
      <c r="D17483" t="s">
        <v>3</v>
      </c>
      <c r="E17483">
        <v>24</v>
      </c>
      <c r="F17483" t="s">
        <v>20222</v>
      </c>
      <c r="G17483">
        <v>0.145687758552</v>
      </c>
    </row>
    <row r="17484" spans="1:7" x14ac:dyDescent="0.2">
      <c r="A17484" t="str">
        <f t="shared" si="1467"/>
        <v>VCP</v>
      </c>
      <c r="B17484" t="s">
        <v>15</v>
      </c>
      <c r="C17484">
        <v>35073193</v>
      </c>
      <c r="D17484" t="s">
        <v>3</v>
      </c>
      <c r="E17484">
        <v>25</v>
      </c>
      <c r="F17484" t="s">
        <v>20223</v>
      </c>
      <c r="G17484">
        <v>0.26626417489300003</v>
      </c>
    </row>
    <row r="17485" spans="1:7" x14ac:dyDescent="0.2">
      <c r="A17485" t="str">
        <f t="shared" si="1467"/>
        <v>VCP</v>
      </c>
      <c r="B17485" t="s">
        <v>15</v>
      </c>
      <c r="C17485">
        <v>35073123</v>
      </c>
      <c r="D17485" t="s">
        <v>3</v>
      </c>
      <c r="E17485">
        <v>24</v>
      </c>
      <c r="F17485" t="s">
        <v>20224</v>
      </c>
      <c r="G17485">
        <v>0.63465460057599998</v>
      </c>
    </row>
    <row r="17486" spans="1:7" x14ac:dyDescent="0.2">
      <c r="A17486" t="str">
        <f t="shared" si="1467"/>
        <v>VCP</v>
      </c>
      <c r="B17486" t="s">
        <v>15</v>
      </c>
      <c r="C17486">
        <v>35073114</v>
      </c>
      <c r="D17486" t="s">
        <v>3</v>
      </c>
      <c r="E17486">
        <v>25</v>
      </c>
      <c r="F17486" t="s">
        <v>20225</v>
      </c>
      <c r="G17486">
        <v>0.168950330477</v>
      </c>
    </row>
    <row r="17487" spans="1:7" x14ac:dyDescent="0.2">
      <c r="A17487" t="str">
        <f t="shared" si="1467"/>
        <v>VCP</v>
      </c>
      <c r="B17487" t="s">
        <v>15</v>
      </c>
      <c r="C17487">
        <v>35072966</v>
      </c>
      <c r="D17487" t="s">
        <v>3</v>
      </c>
      <c r="E17487">
        <v>25</v>
      </c>
      <c r="F17487" t="s">
        <v>20226</v>
      </c>
      <c r="G17487">
        <v>0.39949370153399999</v>
      </c>
    </row>
    <row r="17488" spans="1:7" x14ac:dyDescent="0.2">
      <c r="A17488" t="str">
        <f t="shared" si="1467"/>
        <v>VCP</v>
      </c>
      <c r="B17488" t="s">
        <v>15</v>
      </c>
      <c r="C17488">
        <v>35073071</v>
      </c>
      <c r="D17488" t="s">
        <v>3</v>
      </c>
      <c r="E17488">
        <v>25</v>
      </c>
      <c r="F17488" t="s">
        <v>20227</v>
      </c>
      <c r="G17488">
        <v>0.32904729376399999</v>
      </c>
    </row>
    <row r="17489" spans="1:7" x14ac:dyDescent="0.2">
      <c r="A17489" t="str">
        <f t="shared" si="1467"/>
        <v>VCP</v>
      </c>
      <c r="B17489" t="s">
        <v>15</v>
      </c>
      <c r="C17489">
        <v>35073118</v>
      </c>
      <c r="D17489" t="s">
        <v>3</v>
      </c>
      <c r="E17489">
        <v>25</v>
      </c>
      <c r="F17489" t="s">
        <v>20228</v>
      </c>
      <c r="G17489">
        <v>0.35758101075600002</v>
      </c>
    </row>
    <row r="17490" spans="1:7" x14ac:dyDescent="0.2">
      <c r="A17490" t="str">
        <f t="shared" si="1467"/>
        <v>VCP</v>
      </c>
      <c r="B17490" t="s">
        <v>15</v>
      </c>
      <c r="C17490">
        <v>35073080</v>
      </c>
      <c r="D17490" t="s">
        <v>3</v>
      </c>
      <c r="E17490">
        <v>24</v>
      </c>
      <c r="F17490" t="s">
        <v>20229</v>
      </c>
      <c r="G17490">
        <v>0.87834923867000003</v>
      </c>
    </row>
    <row r="17491" spans="1:7" x14ac:dyDescent="0.2">
      <c r="A17491" t="str">
        <f t="shared" si="1467"/>
        <v>VCP</v>
      </c>
      <c r="B17491" t="s">
        <v>15</v>
      </c>
      <c r="C17491">
        <v>35073027</v>
      </c>
      <c r="D17491" t="s">
        <v>3</v>
      </c>
      <c r="E17491">
        <v>25</v>
      </c>
      <c r="F17491" t="s">
        <v>20230</v>
      </c>
      <c r="G17491">
        <v>0.48541646886099998</v>
      </c>
    </row>
    <row r="17492" spans="1:7" x14ac:dyDescent="0.2">
      <c r="A17492" t="str">
        <f t="shared" si="1467"/>
        <v>VCP</v>
      </c>
      <c r="B17492" t="s">
        <v>15</v>
      </c>
      <c r="C17492">
        <v>35073022</v>
      </c>
      <c r="D17492" t="s">
        <v>8</v>
      </c>
      <c r="E17492">
        <v>23</v>
      </c>
      <c r="F17492" t="s">
        <v>20231</v>
      </c>
      <c r="G17492">
        <v>0.39201942384900001</v>
      </c>
    </row>
    <row r="17493" spans="1:7" x14ac:dyDescent="0.2">
      <c r="A17493" t="str">
        <f t="shared" si="1467"/>
        <v>VCP</v>
      </c>
      <c r="B17493" t="s">
        <v>15</v>
      </c>
      <c r="C17493">
        <v>35073081</v>
      </c>
      <c r="D17493" t="s">
        <v>3</v>
      </c>
      <c r="E17493">
        <v>23</v>
      </c>
      <c r="F17493" t="s">
        <v>20232</v>
      </c>
      <c r="G17493">
        <v>1.0153108448299999</v>
      </c>
    </row>
    <row r="17494" spans="1:7" x14ac:dyDescent="0.2">
      <c r="A17494" t="str">
        <f t="shared" si="1467"/>
        <v>VCP</v>
      </c>
      <c r="B17494" t="s">
        <v>15</v>
      </c>
      <c r="C17494">
        <v>35072970</v>
      </c>
      <c r="D17494" t="s">
        <v>8</v>
      </c>
      <c r="E17494">
        <v>23</v>
      </c>
      <c r="F17494" t="s">
        <v>20233</v>
      </c>
      <c r="G17494">
        <v>1.1063399165000001</v>
      </c>
    </row>
    <row r="17495" spans="1:7" x14ac:dyDescent="0.2">
      <c r="A17495" t="str">
        <f t="shared" ref="A17495:A17514" si="1468">"VDAC1"</f>
        <v>VDAC1</v>
      </c>
      <c r="B17495" t="s">
        <v>64</v>
      </c>
      <c r="C17495">
        <v>133340379</v>
      </c>
      <c r="D17495" t="s">
        <v>8</v>
      </c>
      <c r="E17495">
        <v>24</v>
      </c>
      <c r="F17495" t="s">
        <v>20234</v>
      </c>
      <c r="G17495">
        <v>1.0454855573299999</v>
      </c>
    </row>
    <row r="17496" spans="1:7" x14ac:dyDescent="0.2">
      <c r="A17496" t="str">
        <f t="shared" si="1468"/>
        <v>VDAC1</v>
      </c>
      <c r="B17496" t="s">
        <v>64</v>
      </c>
      <c r="C17496">
        <v>133340802</v>
      </c>
      <c r="D17496" t="s">
        <v>8</v>
      </c>
      <c r="E17496">
        <v>24</v>
      </c>
      <c r="F17496" t="s">
        <v>20235</v>
      </c>
      <c r="G17496">
        <v>-0.24975012421000001</v>
      </c>
    </row>
    <row r="17497" spans="1:7" x14ac:dyDescent="0.2">
      <c r="A17497" t="str">
        <f t="shared" si="1468"/>
        <v>VDAC1</v>
      </c>
      <c r="B17497" t="s">
        <v>64</v>
      </c>
      <c r="C17497">
        <v>133340307</v>
      </c>
      <c r="D17497" t="s">
        <v>8</v>
      </c>
      <c r="E17497">
        <v>24</v>
      </c>
      <c r="F17497" t="s">
        <v>20236</v>
      </c>
      <c r="G17497">
        <v>0.151559135703</v>
      </c>
    </row>
    <row r="17498" spans="1:7" x14ac:dyDescent="0.2">
      <c r="A17498" t="str">
        <f t="shared" si="1468"/>
        <v>VDAC1</v>
      </c>
      <c r="B17498" t="s">
        <v>64</v>
      </c>
      <c r="C17498">
        <v>133340557</v>
      </c>
      <c r="D17498" t="s">
        <v>3</v>
      </c>
      <c r="E17498">
        <v>24</v>
      </c>
      <c r="F17498" t="s">
        <v>20237</v>
      </c>
      <c r="G17498">
        <v>-0.438197584556</v>
      </c>
    </row>
    <row r="17499" spans="1:7" x14ac:dyDescent="0.2">
      <c r="A17499" t="str">
        <f t="shared" si="1468"/>
        <v>VDAC1</v>
      </c>
      <c r="B17499" t="s">
        <v>64</v>
      </c>
      <c r="C17499">
        <v>133340548</v>
      </c>
      <c r="D17499" t="s">
        <v>3</v>
      </c>
      <c r="E17499">
        <v>26</v>
      </c>
      <c r="F17499" t="s">
        <v>20238</v>
      </c>
      <c r="G17499">
        <v>0.79269322519300001</v>
      </c>
    </row>
    <row r="17500" spans="1:7" x14ac:dyDescent="0.2">
      <c r="A17500" t="str">
        <f t="shared" si="1468"/>
        <v>VDAC1</v>
      </c>
      <c r="B17500" t="s">
        <v>64</v>
      </c>
      <c r="C17500">
        <v>133340543</v>
      </c>
      <c r="D17500" t="s">
        <v>3</v>
      </c>
      <c r="E17500">
        <v>27</v>
      </c>
      <c r="F17500" t="s">
        <v>20239</v>
      </c>
      <c r="G17500">
        <v>0.1171759064</v>
      </c>
    </row>
    <row r="17501" spans="1:7" x14ac:dyDescent="0.2">
      <c r="A17501" t="str">
        <f t="shared" si="1468"/>
        <v>VDAC1</v>
      </c>
      <c r="B17501" t="s">
        <v>64</v>
      </c>
      <c r="C17501">
        <v>133340538</v>
      </c>
      <c r="D17501" t="s">
        <v>3</v>
      </c>
      <c r="E17501">
        <v>25</v>
      </c>
      <c r="F17501" t="s">
        <v>20240</v>
      </c>
      <c r="G17501">
        <v>-5.1092851451600002E-2</v>
      </c>
    </row>
    <row r="17502" spans="1:7" x14ac:dyDescent="0.2">
      <c r="A17502" t="str">
        <f t="shared" si="1468"/>
        <v>VDAC1</v>
      </c>
      <c r="B17502" t="s">
        <v>64</v>
      </c>
      <c r="C17502">
        <v>133340407</v>
      </c>
      <c r="D17502" t="s">
        <v>3</v>
      </c>
      <c r="E17502">
        <v>23</v>
      </c>
      <c r="F17502" t="s">
        <v>20241</v>
      </c>
      <c r="G17502">
        <v>1.0729138553499999</v>
      </c>
    </row>
    <row r="17503" spans="1:7" x14ac:dyDescent="0.2">
      <c r="A17503" t="str">
        <f t="shared" si="1468"/>
        <v>VDAC1</v>
      </c>
      <c r="B17503" t="s">
        <v>64</v>
      </c>
      <c r="C17503">
        <v>133340336</v>
      </c>
      <c r="D17503" t="s">
        <v>3</v>
      </c>
      <c r="E17503">
        <v>23</v>
      </c>
      <c r="F17503" t="s">
        <v>20242</v>
      </c>
      <c r="G17503">
        <v>0.87810387900200004</v>
      </c>
    </row>
    <row r="17504" spans="1:7" x14ac:dyDescent="0.2">
      <c r="A17504" t="str">
        <f t="shared" si="1468"/>
        <v>VDAC1</v>
      </c>
      <c r="B17504" t="s">
        <v>64</v>
      </c>
      <c r="C17504">
        <v>133340295</v>
      </c>
      <c r="D17504" t="s">
        <v>3</v>
      </c>
      <c r="E17504">
        <v>24</v>
      </c>
      <c r="F17504" t="s">
        <v>20243</v>
      </c>
      <c r="G17504">
        <v>-5.44846200155E-3</v>
      </c>
    </row>
    <row r="17505" spans="1:7" x14ac:dyDescent="0.2">
      <c r="A17505" t="str">
        <f t="shared" si="1468"/>
        <v>VDAC1</v>
      </c>
      <c r="B17505" t="s">
        <v>64</v>
      </c>
      <c r="C17505">
        <v>133340288</v>
      </c>
      <c r="D17505" t="s">
        <v>3</v>
      </c>
      <c r="E17505">
        <v>24</v>
      </c>
      <c r="F17505" t="s">
        <v>20244</v>
      </c>
      <c r="G17505">
        <v>9.5030345729599994E-2</v>
      </c>
    </row>
    <row r="17506" spans="1:7" x14ac:dyDescent="0.2">
      <c r="A17506" t="str">
        <f t="shared" si="1468"/>
        <v>VDAC1</v>
      </c>
      <c r="B17506" t="s">
        <v>64</v>
      </c>
      <c r="C17506">
        <v>133340249</v>
      </c>
      <c r="D17506" t="s">
        <v>3</v>
      </c>
      <c r="E17506">
        <v>24</v>
      </c>
      <c r="F17506" t="s">
        <v>20245</v>
      </c>
      <c r="G17506">
        <v>0.88160058732900004</v>
      </c>
    </row>
    <row r="17507" spans="1:7" x14ac:dyDescent="0.2">
      <c r="A17507" t="str">
        <f t="shared" si="1468"/>
        <v>VDAC1</v>
      </c>
      <c r="B17507" t="s">
        <v>64</v>
      </c>
      <c r="C17507">
        <v>133340233</v>
      </c>
      <c r="D17507" t="s">
        <v>3</v>
      </c>
      <c r="E17507">
        <v>23</v>
      </c>
      <c r="F17507" t="s">
        <v>20246</v>
      </c>
      <c r="G17507">
        <v>0.62791446438599996</v>
      </c>
    </row>
    <row r="17508" spans="1:7" x14ac:dyDescent="0.2">
      <c r="A17508" t="str">
        <f t="shared" si="1468"/>
        <v>VDAC1</v>
      </c>
      <c r="B17508" t="s">
        <v>64</v>
      </c>
      <c r="C17508">
        <v>133340442</v>
      </c>
      <c r="D17508" t="s">
        <v>8</v>
      </c>
      <c r="E17508">
        <v>24</v>
      </c>
      <c r="F17508" t="s">
        <v>20247</v>
      </c>
      <c r="G17508">
        <v>-7.3476999678999998E-3</v>
      </c>
    </row>
    <row r="17509" spans="1:7" x14ac:dyDescent="0.2">
      <c r="A17509" t="str">
        <f t="shared" si="1468"/>
        <v>VDAC1</v>
      </c>
      <c r="B17509" t="s">
        <v>64</v>
      </c>
      <c r="C17509">
        <v>133340838</v>
      </c>
      <c r="D17509" t="s">
        <v>8</v>
      </c>
      <c r="E17509">
        <v>23</v>
      </c>
      <c r="F17509" t="s">
        <v>20248</v>
      </c>
      <c r="G17509">
        <v>9.0996421883E-2</v>
      </c>
    </row>
    <row r="17510" spans="1:7" x14ac:dyDescent="0.2">
      <c r="A17510" t="str">
        <f t="shared" si="1468"/>
        <v>VDAC1</v>
      </c>
      <c r="B17510" t="s">
        <v>64</v>
      </c>
      <c r="C17510">
        <v>133340547</v>
      </c>
      <c r="D17510" t="s">
        <v>8</v>
      </c>
      <c r="E17510">
        <v>24</v>
      </c>
      <c r="F17510" t="s">
        <v>20249</v>
      </c>
      <c r="G17510">
        <v>0.12381539905</v>
      </c>
    </row>
    <row r="17511" spans="1:7" x14ac:dyDescent="0.2">
      <c r="A17511" t="str">
        <f t="shared" si="1468"/>
        <v>VDAC1</v>
      </c>
      <c r="B17511" t="s">
        <v>64</v>
      </c>
      <c r="C17511">
        <v>133340399</v>
      </c>
      <c r="D17511" t="s">
        <v>8</v>
      </c>
      <c r="E17511">
        <v>24</v>
      </c>
      <c r="F17511" t="s">
        <v>20250</v>
      </c>
      <c r="G17511">
        <v>0.84508735379900002</v>
      </c>
    </row>
    <row r="17512" spans="1:7" x14ac:dyDescent="0.2">
      <c r="A17512" t="str">
        <f t="shared" si="1468"/>
        <v>VDAC1</v>
      </c>
      <c r="B17512" t="s">
        <v>64</v>
      </c>
      <c r="C17512">
        <v>133340641</v>
      </c>
      <c r="D17512" t="s">
        <v>8</v>
      </c>
      <c r="E17512">
        <v>22</v>
      </c>
      <c r="F17512" t="s">
        <v>20251</v>
      </c>
      <c r="G17512">
        <v>0.27302325895500001</v>
      </c>
    </row>
    <row r="17513" spans="1:7" x14ac:dyDescent="0.2">
      <c r="A17513" t="str">
        <f t="shared" si="1468"/>
        <v>VDAC1</v>
      </c>
      <c r="B17513" t="s">
        <v>64</v>
      </c>
      <c r="C17513">
        <v>133340667</v>
      </c>
      <c r="D17513" t="s">
        <v>8</v>
      </c>
      <c r="E17513">
        <v>23</v>
      </c>
      <c r="F17513" t="s">
        <v>20252</v>
      </c>
      <c r="G17513">
        <v>-0.100121989276</v>
      </c>
    </row>
    <row r="17514" spans="1:7" x14ac:dyDescent="0.2">
      <c r="A17514" t="str">
        <f t="shared" si="1468"/>
        <v>VDAC1</v>
      </c>
      <c r="B17514" t="s">
        <v>64</v>
      </c>
      <c r="C17514">
        <v>133340718</v>
      </c>
      <c r="D17514" t="s">
        <v>8</v>
      </c>
      <c r="E17514">
        <v>23</v>
      </c>
      <c r="F17514" t="s">
        <v>20253</v>
      </c>
      <c r="G17514">
        <v>0.218229341637</v>
      </c>
    </row>
    <row r="17515" spans="1:7" x14ac:dyDescent="0.2">
      <c r="A17515" t="str">
        <f t="shared" ref="A17515:A17524" si="1469">"VMA21"</f>
        <v>VMA21</v>
      </c>
      <c r="B17515" t="s">
        <v>172</v>
      </c>
      <c r="C17515">
        <v>150565681</v>
      </c>
      <c r="D17515" t="s">
        <v>3</v>
      </c>
      <c r="E17515">
        <v>21</v>
      </c>
      <c r="F17515" t="s">
        <v>20254</v>
      </c>
      <c r="G17515">
        <v>0.790542871024</v>
      </c>
    </row>
    <row r="17516" spans="1:7" x14ac:dyDescent="0.2">
      <c r="A17516" t="str">
        <f t="shared" si="1469"/>
        <v>VMA21</v>
      </c>
      <c r="B17516" t="s">
        <v>172</v>
      </c>
      <c r="C17516">
        <v>150565706</v>
      </c>
      <c r="D17516" t="s">
        <v>3</v>
      </c>
      <c r="E17516">
        <v>22</v>
      </c>
      <c r="F17516" t="s">
        <v>20255</v>
      </c>
      <c r="G17516">
        <v>1.5508112455900001</v>
      </c>
    </row>
    <row r="17517" spans="1:7" x14ac:dyDescent="0.2">
      <c r="A17517" t="str">
        <f t="shared" si="1469"/>
        <v>VMA21</v>
      </c>
      <c r="B17517" t="s">
        <v>172</v>
      </c>
      <c r="C17517">
        <v>150565745</v>
      </c>
      <c r="D17517" t="s">
        <v>3</v>
      </c>
      <c r="E17517">
        <v>24</v>
      </c>
      <c r="F17517" t="s">
        <v>20256</v>
      </c>
      <c r="G17517">
        <v>-6.9390658303899996E-2</v>
      </c>
    </row>
    <row r="17518" spans="1:7" x14ac:dyDescent="0.2">
      <c r="A17518" t="str">
        <f t="shared" si="1469"/>
        <v>VMA21</v>
      </c>
      <c r="B17518" t="s">
        <v>172</v>
      </c>
      <c r="C17518">
        <v>150565789</v>
      </c>
      <c r="D17518" t="s">
        <v>3</v>
      </c>
      <c r="E17518">
        <v>23</v>
      </c>
      <c r="F17518" t="s">
        <v>20257</v>
      </c>
      <c r="G17518">
        <v>0.125103034581</v>
      </c>
    </row>
    <row r="17519" spans="1:7" x14ac:dyDescent="0.2">
      <c r="A17519" t="str">
        <f t="shared" si="1469"/>
        <v>VMA21</v>
      </c>
      <c r="B17519" t="s">
        <v>172</v>
      </c>
      <c r="C17519">
        <v>150565855</v>
      </c>
      <c r="D17519" t="s">
        <v>3</v>
      </c>
      <c r="E17519">
        <v>23</v>
      </c>
      <c r="F17519" t="s">
        <v>20258</v>
      </c>
      <c r="G17519">
        <v>0.10364099466399999</v>
      </c>
    </row>
    <row r="17520" spans="1:7" x14ac:dyDescent="0.2">
      <c r="A17520" t="str">
        <f t="shared" si="1469"/>
        <v>VMA21</v>
      </c>
      <c r="B17520" t="s">
        <v>172</v>
      </c>
      <c r="C17520">
        <v>150565870</v>
      </c>
      <c r="D17520" t="s">
        <v>8</v>
      </c>
      <c r="E17520">
        <v>23</v>
      </c>
      <c r="F17520" t="s">
        <v>20259</v>
      </c>
      <c r="G17520">
        <v>0.65864588338700003</v>
      </c>
    </row>
    <row r="17521" spans="1:7" x14ac:dyDescent="0.2">
      <c r="A17521" t="str">
        <f t="shared" si="1469"/>
        <v>VMA21</v>
      </c>
      <c r="B17521" t="s">
        <v>172</v>
      </c>
      <c r="C17521">
        <v>150565915</v>
      </c>
      <c r="D17521" t="s">
        <v>8</v>
      </c>
      <c r="E17521">
        <v>24</v>
      </c>
      <c r="F17521" t="s">
        <v>20260</v>
      </c>
      <c r="G17521">
        <v>0.60397736242800004</v>
      </c>
    </row>
    <row r="17522" spans="1:7" x14ac:dyDescent="0.2">
      <c r="A17522" t="str">
        <f t="shared" si="1469"/>
        <v>VMA21</v>
      </c>
      <c r="B17522" t="s">
        <v>172</v>
      </c>
      <c r="C17522">
        <v>150565946</v>
      </c>
      <c r="D17522" t="s">
        <v>8</v>
      </c>
      <c r="E17522">
        <v>24</v>
      </c>
      <c r="F17522" t="s">
        <v>20261</v>
      </c>
      <c r="G17522">
        <v>0.161148001624</v>
      </c>
    </row>
    <row r="17523" spans="1:7" x14ac:dyDescent="0.2">
      <c r="A17523" t="str">
        <f t="shared" si="1469"/>
        <v>VMA21</v>
      </c>
      <c r="B17523" t="s">
        <v>172</v>
      </c>
      <c r="C17523">
        <v>150565662</v>
      </c>
      <c r="D17523" t="s">
        <v>3</v>
      </c>
      <c r="E17523">
        <v>21</v>
      </c>
      <c r="F17523" t="s">
        <v>20262</v>
      </c>
      <c r="G17523">
        <v>0.21223705391799999</v>
      </c>
    </row>
    <row r="17524" spans="1:7" x14ac:dyDescent="0.2">
      <c r="A17524" t="str">
        <f t="shared" si="1469"/>
        <v>VMA21</v>
      </c>
      <c r="B17524" t="s">
        <v>172</v>
      </c>
      <c r="C17524">
        <v>150565672</v>
      </c>
      <c r="D17524" t="s">
        <v>3</v>
      </c>
      <c r="E17524">
        <v>24</v>
      </c>
      <c r="F17524" t="s">
        <v>20263</v>
      </c>
      <c r="G17524">
        <v>0.50956654053200001</v>
      </c>
    </row>
    <row r="17525" spans="1:7" x14ac:dyDescent="0.2">
      <c r="A17525" t="str">
        <f t="shared" ref="A17525:A17536" si="1470">"VMP1"</f>
        <v>VMP1</v>
      </c>
      <c r="B17525" t="s">
        <v>484</v>
      </c>
      <c r="C17525">
        <v>57785061</v>
      </c>
      <c r="D17525" t="s">
        <v>8</v>
      </c>
      <c r="E17525">
        <v>22</v>
      </c>
      <c r="F17525" t="s">
        <v>20264</v>
      </c>
      <c r="G17525">
        <v>1.20732605497</v>
      </c>
    </row>
    <row r="17526" spans="1:7" x14ac:dyDescent="0.2">
      <c r="A17526" t="str">
        <f t="shared" si="1470"/>
        <v>VMP1</v>
      </c>
      <c r="B17526" t="s">
        <v>484</v>
      </c>
      <c r="C17526">
        <v>57785030</v>
      </c>
      <c r="D17526" t="s">
        <v>8</v>
      </c>
      <c r="E17526">
        <v>23</v>
      </c>
      <c r="F17526" t="s">
        <v>20265</v>
      </c>
      <c r="G17526">
        <v>2.25359006733E-2</v>
      </c>
    </row>
    <row r="17527" spans="1:7" x14ac:dyDescent="0.2">
      <c r="A17527" t="str">
        <f t="shared" si="1470"/>
        <v>VMP1</v>
      </c>
      <c r="B17527" t="s">
        <v>484</v>
      </c>
      <c r="C17527">
        <v>57785040</v>
      </c>
      <c r="D17527" t="s">
        <v>8</v>
      </c>
      <c r="E17527">
        <v>25</v>
      </c>
      <c r="F17527" t="s">
        <v>20266</v>
      </c>
      <c r="G17527">
        <v>0.31965812251800002</v>
      </c>
    </row>
    <row r="17528" spans="1:7" x14ac:dyDescent="0.2">
      <c r="A17528" t="str">
        <f t="shared" si="1470"/>
        <v>VMP1</v>
      </c>
      <c r="B17528" t="s">
        <v>484</v>
      </c>
      <c r="C17528">
        <v>57785061</v>
      </c>
      <c r="D17528" t="s">
        <v>8</v>
      </c>
      <c r="E17528">
        <v>23</v>
      </c>
      <c r="F17528" t="s">
        <v>20267</v>
      </c>
      <c r="G17528">
        <v>0.99116572132500003</v>
      </c>
    </row>
    <row r="17529" spans="1:7" x14ac:dyDescent="0.2">
      <c r="A17529" t="str">
        <f t="shared" si="1470"/>
        <v>VMP1</v>
      </c>
      <c r="B17529" t="s">
        <v>484</v>
      </c>
      <c r="C17529">
        <v>57785074</v>
      </c>
      <c r="D17529" t="s">
        <v>8</v>
      </c>
      <c r="E17529">
        <v>23</v>
      </c>
      <c r="F17529" t="s">
        <v>20268</v>
      </c>
      <c r="G17529">
        <v>0.76370357087100005</v>
      </c>
    </row>
    <row r="17530" spans="1:7" x14ac:dyDescent="0.2">
      <c r="A17530" t="str">
        <f t="shared" si="1470"/>
        <v>VMP1</v>
      </c>
      <c r="B17530" t="s">
        <v>484</v>
      </c>
      <c r="C17530">
        <v>57785088</v>
      </c>
      <c r="D17530" t="s">
        <v>8</v>
      </c>
      <c r="E17530">
        <v>23</v>
      </c>
      <c r="F17530" t="s">
        <v>20269</v>
      </c>
      <c r="G17530">
        <v>0.80150822370100006</v>
      </c>
    </row>
    <row r="17531" spans="1:7" x14ac:dyDescent="0.2">
      <c r="A17531" t="str">
        <f t="shared" si="1470"/>
        <v>VMP1</v>
      </c>
      <c r="B17531" t="s">
        <v>484</v>
      </c>
      <c r="C17531">
        <v>57785113</v>
      </c>
      <c r="D17531" t="s">
        <v>8</v>
      </c>
      <c r="E17531">
        <v>24</v>
      </c>
      <c r="F17531" t="s">
        <v>20270</v>
      </c>
      <c r="G17531">
        <v>0.63357994714700006</v>
      </c>
    </row>
    <row r="17532" spans="1:7" x14ac:dyDescent="0.2">
      <c r="A17532" t="str">
        <f t="shared" si="1470"/>
        <v>VMP1</v>
      </c>
      <c r="B17532" t="s">
        <v>484</v>
      </c>
      <c r="C17532">
        <v>57785033</v>
      </c>
      <c r="D17532" t="s">
        <v>3</v>
      </c>
      <c r="E17532">
        <v>23</v>
      </c>
      <c r="F17532" t="s">
        <v>20271</v>
      </c>
      <c r="G17532">
        <v>0.68891589664399999</v>
      </c>
    </row>
    <row r="17533" spans="1:7" x14ac:dyDescent="0.2">
      <c r="A17533" t="str">
        <f t="shared" si="1470"/>
        <v>VMP1</v>
      </c>
      <c r="B17533" t="s">
        <v>484</v>
      </c>
      <c r="C17533">
        <v>57785070</v>
      </c>
      <c r="D17533" t="s">
        <v>3</v>
      </c>
      <c r="E17533">
        <v>25</v>
      </c>
      <c r="F17533" t="s">
        <v>20272</v>
      </c>
      <c r="G17533">
        <v>0.186690795553</v>
      </c>
    </row>
    <row r="17534" spans="1:7" x14ac:dyDescent="0.2">
      <c r="A17534" t="str">
        <f t="shared" si="1470"/>
        <v>VMP1</v>
      </c>
      <c r="B17534" t="s">
        <v>484</v>
      </c>
      <c r="C17534">
        <v>57785016</v>
      </c>
      <c r="D17534" t="s">
        <v>8</v>
      </c>
      <c r="E17534">
        <v>23</v>
      </c>
      <c r="F17534" t="s">
        <v>20273</v>
      </c>
      <c r="G17534">
        <v>-0.17885607580900001</v>
      </c>
    </row>
    <row r="17535" spans="1:7" x14ac:dyDescent="0.2">
      <c r="A17535" t="str">
        <f t="shared" si="1470"/>
        <v>VMP1</v>
      </c>
      <c r="B17535" t="s">
        <v>484</v>
      </c>
      <c r="C17535">
        <v>57785022</v>
      </c>
      <c r="D17535" t="s">
        <v>8</v>
      </c>
      <c r="E17535">
        <v>23</v>
      </c>
      <c r="F17535" t="s">
        <v>20274</v>
      </c>
      <c r="G17535">
        <v>-7.4592227844399997E-3</v>
      </c>
    </row>
    <row r="17536" spans="1:7" x14ac:dyDescent="0.2">
      <c r="A17536" t="str">
        <f t="shared" si="1470"/>
        <v>VMP1</v>
      </c>
      <c r="B17536" t="s">
        <v>484</v>
      </c>
      <c r="C17536">
        <v>57785044</v>
      </c>
      <c r="D17536" t="s">
        <v>8</v>
      </c>
      <c r="E17536">
        <v>24</v>
      </c>
      <c r="F17536" t="s">
        <v>20275</v>
      </c>
      <c r="G17536">
        <v>-2.88269075969E-2</v>
      </c>
    </row>
    <row r="17537" spans="1:7" x14ac:dyDescent="0.2">
      <c r="A17537" t="str">
        <f t="shared" ref="A17537:A17546" si="1471">"VPS13B"</f>
        <v>VPS13B</v>
      </c>
      <c r="B17537" t="s">
        <v>1491</v>
      </c>
      <c r="C17537">
        <v>100025722</v>
      </c>
      <c r="D17537" t="s">
        <v>8</v>
      </c>
      <c r="E17537">
        <v>24</v>
      </c>
      <c r="F17537" t="s">
        <v>20276</v>
      </c>
      <c r="G17537">
        <v>0.999187245833</v>
      </c>
    </row>
    <row r="17538" spans="1:7" x14ac:dyDescent="0.2">
      <c r="A17538" t="str">
        <f t="shared" si="1471"/>
        <v>VPS13B</v>
      </c>
      <c r="B17538" t="s">
        <v>1491</v>
      </c>
      <c r="C17538">
        <v>100025703</v>
      </c>
      <c r="D17538" t="s">
        <v>8</v>
      </c>
      <c r="E17538">
        <v>24</v>
      </c>
      <c r="F17538" t="s">
        <v>20277</v>
      </c>
      <c r="G17538">
        <v>0.62403382164800003</v>
      </c>
    </row>
    <row r="17539" spans="1:7" x14ac:dyDescent="0.2">
      <c r="A17539" t="str">
        <f t="shared" si="1471"/>
        <v>VPS13B</v>
      </c>
      <c r="B17539" t="s">
        <v>1491</v>
      </c>
      <c r="C17539">
        <v>100025688</v>
      </c>
      <c r="D17539" t="s">
        <v>8</v>
      </c>
      <c r="E17539">
        <v>23</v>
      </c>
      <c r="F17539" t="s">
        <v>20278</v>
      </c>
      <c r="G17539">
        <v>0.83249759620200003</v>
      </c>
    </row>
    <row r="17540" spans="1:7" x14ac:dyDescent="0.2">
      <c r="A17540" t="str">
        <f t="shared" si="1471"/>
        <v>VPS13B</v>
      </c>
      <c r="B17540" t="s">
        <v>1491</v>
      </c>
      <c r="C17540">
        <v>100025665</v>
      </c>
      <c r="D17540" t="s">
        <v>8</v>
      </c>
      <c r="E17540">
        <v>24</v>
      </c>
      <c r="F17540" t="s">
        <v>20279</v>
      </c>
      <c r="G17540">
        <v>-3.2659397692600001E-3</v>
      </c>
    </row>
    <row r="17541" spans="1:7" x14ac:dyDescent="0.2">
      <c r="A17541" t="str">
        <f t="shared" si="1471"/>
        <v>VPS13B</v>
      </c>
      <c r="B17541" t="s">
        <v>1491</v>
      </c>
      <c r="C17541">
        <v>100025634</v>
      </c>
      <c r="D17541" t="s">
        <v>8</v>
      </c>
      <c r="E17541">
        <v>24</v>
      </c>
      <c r="F17541" t="s">
        <v>20280</v>
      </c>
      <c r="G17541">
        <v>1.1216507899700001E-2</v>
      </c>
    </row>
    <row r="17542" spans="1:7" x14ac:dyDescent="0.2">
      <c r="A17542" t="str">
        <f t="shared" si="1471"/>
        <v>VPS13B</v>
      </c>
      <c r="B17542" t="s">
        <v>1491</v>
      </c>
      <c r="C17542">
        <v>100025488</v>
      </c>
      <c r="D17542" t="s">
        <v>8</v>
      </c>
      <c r="E17542">
        <v>24</v>
      </c>
      <c r="F17542" t="s">
        <v>20281</v>
      </c>
      <c r="G17542">
        <v>0.22819933203199999</v>
      </c>
    </row>
    <row r="17543" spans="1:7" x14ac:dyDescent="0.2">
      <c r="A17543" t="str">
        <f t="shared" si="1471"/>
        <v>VPS13B</v>
      </c>
      <c r="B17543" t="s">
        <v>1491</v>
      </c>
      <c r="C17543">
        <v>100025571</v>
      </c>
      <c r="D17543" t="s">
        <v>8</v>
      </c>
      <c r="E17543">
        <v>23</v>
      </c>
      <c r="F17543" t="s">
        <v>20282</v>
      </c>
      <c r="G17543">
        <v>1.04237139237</v>
      </c>
    </row>
    <row r="17544" spans="1:7" x14ac:dyDescent="0.2">
      <c r="A17544" t="str">
        <f t="shared" si="1471"/>
        <v>VPS13B</v>
      </c>
      <c r="B17544" t="s">
        <v>1491</v>
      </c>
      <c r="C17544">
        <v>100025499</v>
      </c>
      <c r="D17544" t="s">
        <v>8</v>
      </c>
      <c r="E17544">
        <v>24</v>
      </c>
      <c r="F17544" t="s">
        <v>20283</v>
      </c>
      <c r="G17544">
        <v>0.36755569672400001</v>
      </c>
    </row>
    <row r="17545" spans="1:7" x14ac:dyDescent="0.2">
      <c r="A17545" t="str">
        <f t="shared" si="1471"/>
        <v>VPS13B</v>
      </c>
      <c r="B17545" t="s">
        <v>1491</v>
      </c>
      <c r="C17545">
        <v>100025758</v>
      </c>
      <c r="D17545" t="s">
        <v>3</v>
      </c>
      <c r="E17545">
        <v>24</v>
      </c>
      <c r="F17545" t="s">
        <v>20284</v>
      </c>
      <c r="G17545">
        <v>0.91593688775600002</v>
      </c>
    </row>
    <row r="17546" spans="1:7" x14ac:dyDescent="0.2">
      <c r="A17546" t="str">
        <f t="shared" si="1471"/>
        <v>VPS13B</v>
      </c>
      <c r="B17546" t="s">
        <v>1491</v>
      </c>
      <c r="C17546">
        <v>100025585</v>
      </c>
      <c r="D17546" t="s">
        <v>8</v>
      </c>
      <c r="E17546">
        <v>23</v>
      </c>
      <c r="F17546" t="s">
        <v>20285</v>
      </c>
      <c r="G17546">
        <v>0.95844136179799999</v>
      </c>
    </row>
    <row r="17547" spans="1:7" x14ac:dyDescent="0.2">
      <c r="A17547" t="str">
        <f t="shared" ref="A17547:A17565" si="1472">"VPS13D"</f>
        <v>VPS13D</v>
      </c>
      <c r="B17547" t="s">
        <v>35</v>
      </c>
      <c r="C17547">
        <v>12290229</v>
      </c>
      <c r="D17547" t="s">
        <v>8</v>
      </c>
      <c r="E17547">
        <v>24</v>
      </c>
      <c r="F17547" t="s">
        <v>20286</v>
      </c>
      <c r="G17547">
        <v>0.154858735384</v>
      </c>
    </row>
    <row r="17548" spans="1:7" x14ac:dyDescent="0.2">
      <c r="A17548" t="str">
        <f t="shared" si="1472"/>
        <v>VPS13D</v>
      </c>
      <c r="B17548" t="s">
        <v>35</v>
      </c>
      <c r="C17548">
        <v>12290259</v>
      </c>
      <c r="D17548" t="s">
        <v>8</v>
      </c>
      <c r="E17548">
        <v>23</v>
      </c>
      <c r="F17548" t="s">
        <v>20287</v>
      </c>
      <c r="G17548">
        <v>3.0156763345999999E-2</v>
      </c>
    </row>
    <row r="17549" spans="1:7" x14ac:dyDescent="0.2">
      <c r="A17549" t="str">
        <f t="shared" si="1472"/>
        <v>VPS13D</v>
      </c>
      <c r="B17549" t="s">
        <v>35</v>
      </c>
      <c r="C17549">
        <v>12290269</v>
      </c>
      <c r="D17549" t="s">
        <v>8</v>
      </c>
      <c r="E17549">
        <v>23</v>
      </c>
      <c r="F17549" t="s">
        <v>20288</v>
      </c>
      <c r="G17549">
        <v>-5.3745189513200002E-2</v>
      </c>
    </row>
    <row r="17550" spans="1:7" x14ac:dyDescent="0.2">
      <c r="A17550" t="str">
        <f t="shared" si="1472"/>
        <v>VPS13D</v>
      </c>
      <c r="B17550" t="s">
        <v>35</v>
      </c>
      <c r="C17550">
        <v>12290275</v>
      </c>
      <c r="D17550" t="s">
        <v>8</v>
      </c>
      <c r="E17550">
        <v>23</v>
      </c>
      <c r="F17550" t="s">
        <v>20289</v>
      </c>
      <c r="G17550">
        <v>5.5400340118199998E-2</v>
      </c>
    </row>
    <row r="17551" spans="1:7" x14ac:dyDescent="0.2">
      <c r="A17551" t="str">
        <f t="shared" si="1472"/>
        <v>VPS13D</v>
      </c>
      <c r="B17551" t="s">
        <v>35</v>
      </c>
      <c r="C17551">
        <v>12290317</v>
      </c>
      <c r="D17551" t="s">
        <v>8</v>
      </c>
      <c r="E17551">
        <v>24</v>
      </c>
      <c r="F17551" t="s">
        <v>20290</v>
      </c>
      <c r="G17551">
        <v>1.5628468274800002E-2</v>
      </c>
    </row>
    <row r="17552" spans="1:7" x14ac:dyDescent="0.2">
      <c r="A17552" t="str">
        <f t="shared" si="1472"/>
        <v>VPS13D</v>
      </c>
      <c r="B17552" t="s">
        <v>35</v>
      </c>
      <c r="C17552">
        <v>12290339</v>
      </c>
      <c r="D17552" t="s">
        <v>8</v>
      </c>
      <c r="E17552">
        <v>24</v>
      </c>
      <c r="F17552" t="s">
        <v>20291</v>
      </c>
      <c r="G17552">
        <v>-4.7439253967099998E-2</v>
      </c>
    </row>
    <row r="17553" spans="1:7" x14ac:dyDescent="0.2">
      <c r="A17553" t="str">
        <f t="shared" si="1472"/>
        <v>VPS13D</v>
      </c>
      <c r="B17553" t="s">
        <v>35</v>
      </c>
      <c r="C17553">
        <v>12290162</v>
      </c>
      <c r="D17553" t="s">
        <v>3</v>
      </c>
      <c r="E17553">
        <v>23</v>
      </c>
      <c r="F17553" t="s">
        <v>20292</v>
      </c>
      <c r="G17553">
        <v>0.319910206985</v>
      </c>
    </row>
    <row r="17554" spans="1:7" x14ac:dyDescent="0.2">
      <c r="A17554" t="str">
        <f t="shared" si="1472"/>
        <v>VPS13D</v>
      </c>
      <c r="B17554" t="s">
        <v>35</v>
      </c>
      <c r="C17554">
        <v>12290206</v>
      </c>
      <c r="D17554" t="s">
        <v>8</v>
      </c>
      <c r="E17554">
        <v>24</v>
      </c>
      <c r="F17554" t="s">
        <v>20293</v>
      </c>
      <c r="G17554">
        <v>1.5490693722500001E-2</v>
      </c>
    </row>
    <row r="17555" spans="1:7" x14ac:dyDescent="0.2">
      <c r="A17555" t="str">
        <f t="shared" si="1472"/>
        <v>VPS13D</v>
      </c>
      <c r="B17555" t="s">
        <v>35</v>
      </c>
      <c r="C17555">
        <v>12290262</v>
      </c>
      <c r="D17555" t="s">
        <v>3</v>
      </c>
      <c r="E17555">
        <v>24</v>
      </c>
      <c r="F17555" t="s">
        <v>20294</v>
      </c>
      <c r="G17555">
        <v>-0.111492133971</v>
      </c>
    </row>
    <row r="17556" spans="1:7" x14ac:dyDescent="0.2">
      <c r="A17556" t="str">
        <f t="shared" si="1472"/>
        <v>VPS13D</v>
      </c>
      <c r="B17556" t="s">
        <v>35</v>
      </c>
      <c r="C17556">
        <v>12290170</v>
      </c>
      <c r="D17556" t="s">
        <v>3</v>
      </c>
      <c r="E17556">
        <v>23</v>
      </c>
      <c r="F17556" t="s">
        <v>20295</v>
      </c>
      <c r="G17556">
        <v>0.84121965706799995</v>
      </c>
    </row>
    <row r="17557" spans="1:7" x14ac:dyDescent="0.2">
      <c r="A17557" t="str">
        <f t="shared" si="1472"/>
        <v>VPS13D</v>
      </c>
      <c r="B17557" t="s">
        <v>35</v>
      </c>
      <c r="C17557">
        <v>12290404</v>
      </c>
      <c r="D17557" t="s">
        <v>8</v>
      </c>
      <c r="E17557">
        <v>24</v>
      </c>
      <c r="F17557" t="s">
        <v>20296</v>
      </c>
      <c r="G17557">
        <v>3.2348123231E-3</v>
      </c>
    </row>
    <row r="17558" spans="1:7" x14ac:dyDescent="0.2">
      <c r="A17558" t="str">
        <f t="shared" si="1472"/>
        <v>VPS13D</v>
      </c>
      <c r="B17558" t="s">
        <v>35</v>
      </c>
      <c r="C17558">
        <v>12290374</v>
      </c>
      <c r="D17558" t="s">
        <v>3</v>
      </c>
      <c r="E17558">
        <v>24</v>
      </c>
      <c r="F17558" t="s">
        <v>20297</v>
      </c>
      <c r="G17558">
        <v>6.0010988491000002E-3</v>
      </c>
    </row>
    <row r="17559" spans="1:7" x14ac:dyDescent="0.2">
      <c r="A17559" t="str">
        <f t="shared" si="1472"/>
        <v>VPS13D</v>
      </c>
      <c r="B17559" t="s">
        <v>35</v>
      </c>
      <c r="C17559">
        <v>12290318</v>
      </c>
      <c r="D17559" t="s">
        <v>8</v>
      </c>
      <c r="E17559">
        <v>24</v>
      </c>
      <c r="F17559" t="s">
        <v>20298</v>
      </c>
      <c r="G17559">
        <v>1.24583135549E-2</v>
      </c>
    </row>
    <row r="17560" spans="1:7" x14ac:dyDescent="0.2">
      <c r="A17560" t="str">
        <f t="shared" si="1472"/>
        <v>VPS13D</v>
      </c>
      <c r="B17560" t="s">
        <v>35</v>
      </c>
      <c r="C17560">
        <v>12290276</v>
      </c>
      <c r="D17560" t="s">
        <v>8</v>
      </c>
      <c r="E17560">
        <v>24</v>
      </c>
      <c r="F17560" t="s">
        <v>20299</v>
      </c>
      <c r="G17560">
        <v>0.170232254513</v>
      </c>
    </row>
    <row r="17561" spans="1:7" x14ac:dyDescent="0.2">
      <c r="A17561" t="str">
        <f t="shared" si="1472"/>
        <v>VPS13D</v>
      </c>
      <c r="B17561" t="s">
        <v>35</v>
      </c>
      <c r="C17561">
        <v>12290259</v>
      </c>
      <c r="D17561" t="s">
        <v>8</v>
      </c>
      <c r="E17561">
        <v>22</v>
      </c>
      <c r="F17561" t="s">
        <v>20300</v>
      </c>
      <c r="G17561">
        <v>4.8401224671300001E-2</v>
      </c>
    </row>
    <row r="17562" spans="1:7" x14ac:dyDescent="0.2">
      <c r="A17562" t="str">
        <f t="shared" si="1472"/>
        <v>VPS13D</v>
      </c>
      <c r="B17562" t="s">
        <v>35</v>
      </c>
      <c r="C17562">
        <v>12290177</v>
      </c>
      <c r="D17562" t="s">
        <v>8</v>
      </c>
      <c r="E17562">
        <v>23</v>
      </c>
      <c r="F17562" t="s">
        <v>20301</v>
      </c>
      <c r="G17562">
        <v>0.92975485386599999</v>
      </c>
    </row>
    <row r="17563" spans="1:7" x14ac:dyDescent="0.2">
      <c r="A17563" t="str">
        <f t="shared" si="1472"/>
        <v>VPS13D</v>
      </c>
      <c r="B17563" t="s">
        <v>35</v>
      </c>
      <c r="C17563">
        <v>12290114</v>
      </c>
      <c r="D17563" t="s">
        <v>8</v>
      </c>
      <c r="E17563">
        <v>23</v>
      </c>
      <c r="F17563" t="s">
        <v>20302</v>
      </c>
      <c r="G17563">
        <v>1.2290254890700001</v>
      </c>
    </row>
    <row r="17564" spans="1:7" x14ac:dyDescent="0.2">
      <c r="A17564" t="str">
        <f t="shared" si="1472"/>
        <v>VPS13D</v>
      </c>
      <c r="B17564" t="s">
        <v>35</v>
      </c>
      <c r="C17564">
        <v>12290400</v>
      </c>
      <c r="D17564" t="s">
        <v>3</v>
      </c>
      <c r="E17564">
        <v>24</v>
      </c>
      <c r="F17564" t="s">
        <v>20303</v>
      </c>
      <c r="G17564">
        <v>9.8191216186299998E-3</v>
      </c>
    </row>
    <row r="17565" spans="1:7" x14ac:dyDescent="0.2">
      <c r="A17565" t="str">
        <f t="shared" si="1472"/>
        <v>VPS13D</v>
      </c>
      <c r="B17565" t="s">
        <v>35</v>
      </c>
      <c r="C17565">
        <v>12290122</v>
      </c>
      <c r="D17565" t="s">
        <v>8</v>
      </c>
      <c r="E17565">
        <v>24</v>
      </c>
      <c r="F17565" t="s">
        <v>20304</v>
      </c>
      <c r="G17565">
        <v>0.60398371225500003</v>
      </c>
    </row>
    <row r="17566" spans="1:7" x14ac:dyDescent="0.2">
      <c r="A17566" t="str">
        <f t="shared" ref="A17566:A17575" si="1473">"VPS16"</f>
        <v>VPS16</v>
      </c>
      <c r="B17566" t="s">
        <v>352</v>
      </c>
      <c r="C17566">
        <v>2821643</v>
      </c>
      <c r="D17566" t="s">
        <v>8</v>
      </c>
      <c r="E17566">
        <v>24</v>
      </c>
      <c r="F17566" t="s">
        <v>20305</v>
      </c>
      <c r="G17566">
        <v>0.28365607559400002</v>
      </c>
    </row>
    <row r="17567" spans="1:7" x14ac:dyDescent="0.2">
      <c r="A17567" t="str">
        <f t="shared" si="1473"/>
        <v>VPS16</v>
      </c>
      <c r="B17567" t="s">
        <v>352</v>
      </c>
      <c r="C17567">
        <v>2821572</v>
      </c>
      <c r="D17567" t="s">
        <v>8</v>
      </c>
      <c r="E17567">
        <v>24</v>
      </c>
      <c r="F17567" t="s">
        <v>20306</v>
      </c>
      <c r="G17567">
        <v>0.227627037437</v>
      </c>
    </row>
    <row r="17568" spans="1:7" x14ac:dyDescent="0.2">
      <c r="A17568" t="str">
        <f t="shared" si="1473"/>
        <v>VPS16</v>
      </c>
      <c r="B17568" t="s">
        <v>352</v>
      </c>
      <c r="C17568">
        <v>2821443</v>
      </c>
      <c r="D17568" t="s">
        <v>8</v>
      </c>
      <c r="E17568">
        <v>22</v>
      </c>
      <c r="F17568" t="s">
        <v>20307</v>
      </c>
      <c r="G17568">
        <v>0.91307949588699999</v>
      </c>
    </row>
    <row r="17569" spans="1:7" x14ac:dyDescent="0.2">
      <c r="A17569" t="str">
        <f t="shared" si="1473"/>
        <v>VPS16</v>
      </c>
      <c r="B17569" t="s">
        <v>352</v>
      </c>
      <c r="C17569">
        <v>2821595</v>
      </c>
      <c r="D17569" t="s">
        <v>3</v>
      </c>
      <c r="E17569">
        <v>22</v>
      </c>
      <c r="F17569" t="s">
        <v>20308</v>
      </c>
      <c r="G17569">
        <v>0.189863634846</v>
      </c>
    </row>
    <row r="17570" spans="1:7" x14ac:dyDescent="0.2">
      <c r="A17570" t="str">
        <f t="shared" si="1473"/>
        <v>VPS16</v>
      </c>
      <c r="B17570" t="s">
        <v>352</v>
      </c>
      <c r="C17570">
        <v>2821526</v>
      </c>
      <c r="D17570" t="s">
        <v>8</v>
      </c>
      <c r="E17570">
        <v>23</v>
      </c>
      <c r="F17570" t="s">
        <v>20309</v>
      </c>
      <c r="G17570">
        <v>-2.8508011630599999E-2</v>
      </c>
    </row>
    <row r="17571" spans="1:7" x14ac:dyDescent="0.2">
      <c r="A17571" t="str">
        <f t="shared" si="1473"/>
        <v>VPS16</v>
      </c>
      <c r="B17571" t="s">
        <v>352</v>
      </c>
      <c r="C17571">
        <v>2821511</v>
      </c>
      <c r="D17571" t="s">
        <v>3</v>
      </c>
      <c r="E17571">
        <v>24</v>
      </c>
      <c r="F17571" t="s">
        <v>20310</v>
      </c>
      <c r="G17571">
        <v>0.18146480829299999</v>
      </c>
    </row>
    <row r="17572" spans="1:7" x14ac:dyDescent="0.2">
      <c r="A17572" t="str">
        <f t="shared" si="1473"/>
        <v>VPS16</v>
      </c>
      <c r="B17572" t="s">
        <v>352</v>
      </c>
      <c r="C17572">
        <v>2821487</v>
      </c>
      <c r="D17572" t="s">
        <v>3</v>
      </c>
      <c r="E17572">
        <v>24</v>
      </c>
      <c r="F17572" t="s">
        <v>20311</v>
      </c>
      <c r="G17572">
        <v>0.237743568706</v>
      </c>
    </row>
    <row r="17573" spans="1:7" x14ac:dyDescent="0.2">
      <c r="A17573" t="str">
        <f t="shared" si="1473"/>
        <v>VPS16</v>
      </c>
      <c r="B17573" t="s">
        <v>352</v>
      </c>
      <c r="C17573">
        <v>2821405</v>
      </c>
      <c r="D17573" t="s">
        <v>3</v>
      </c>
      <c r="E17573">
        <v>24</v>
      </c>
      <c r="F17573" t="s">
        <v>20312</v>
      </c>
      <c r="G17573">
        <v>1.0904327597400001</v>
      </c>
    </row>
    <row r="17574" spans="1:7" x14ac:dyDescent="0.2">
      <c r="A17574" t="str">
        <f t="shared" si="1473"/>
        <v>VPS16</v>
      </c>
      <c r="B17574" t="s">
        <v>352</v>
      </c>
      <c r="C17574">
        <v>2821367</v>
      </c>
      <c r="D17574" t="s">
        <v>3</v>
      </c>
      <c r="E17574">
        <v>23</v>
      </c>
      <c r="F17574" t="s">
        <v>20313</v>
      </c>
      <c r="G17574">
        <v>0.99648774437200005</v>
      </c>
    </row>
    <row r="17575" spans="1:7" x14ac:dyDescent="0.2">
      <c r="A17575" t="str">
        <f t="shared" si="1473"/>
        <v>VPS16</v>
      </c>
      <c r="B17575" t="s">
        <v>352</v>
      </c>
      <c r="C17575">
        <v>2821519</v>
      </c>
      <c r="D17575" t="s">
        <v>3</v>
      </c>
      <c r="E17575">
        <v>23</v>
      </c>
      <c r="F17575" t="s">
        <v>20314</v>
      </c>
      <c r="G17575">
        <v>0.145231735921</v>
      </c>
    </row>
    <row r="17576" spans="1:7" x14ac:dyDescent="0.2">
      <c r="A17576" t="str">
        <f t="shared" ref="A17576:A17585" si="1474">"VPS29"</f>
        <v>VPS29</v>
      </c>
      <c r="B17576" t="s">
        <v>140</v>
      </c>
      <c r="C17576">
        <v>110939755</v>
      </c>
      <c r="D17576" t="s">
        <v>8</v>
      </c>
      <c r="E17576">
        <v>24</v>
      </c>
      <c r="F17576" t="s">
        <v>20315</v>
      </c>
      <c r="G17576">
        <v>0.22162382314099999</v>
      </c>
    </row>
    <row r="17577" spans="1:7" x14ac:dyDescent="0.2">
      <c r="A17577" t="str">
        <f t="shared" si="1474"/>
        <v>VPS29</v>
      </c>
      <c r="B17577" t="s">
        <v>140</v>
      </c>
      <c r="C17577">
        <v>110939658</v>
      </c>
      <c r="D17577" t="s">
        <v>8</v>
      </c>
      <c r="E17577">
        <v>23</v>
      </c>
      <c r="F17577" t="s">
        <v>20316</v>
      </c>
      <c r="G17577">
        <v>0.49168140620200002</v>
      </c>
    </row>
    <row r="17578" spans="1:7" x14ac:dyDescent="0.2">
      <c r="A17578" t="str">
        <f t="shared" si="1474"/>
        <v>VPS29</v>
      </c>
      <c r="B17578" t="s">
        <v>140</v>
      </c>
      <c r="C17578">
        <v>110939912</v>
      </c>
      <c r="D17578" t="s">
        <v>3</v>
      </c>
      <c r="E17578">
        <v>24</v>
      </c>
      <c r="F17578" t="s">
        <v>20317</v>
      </c>
      <c r="G17578">
        <v>4.4023338090800002E-2</v>
      </c>
    </row>
    <row r="17579" spans="1:7" x14ac:dyDescent="0.2">
      <c r="A17579" t="str">
        <f t="shared" si="1474"/>
        <v>VPS29</v>
      </c>
      <c r="B17579" t="s">
        <v>140</v>
      </c>
      <c r="C17579">
        <v>110939856</v>
      </c>
      <c r="D17579" t="s">
        <v>3</v>
      </c>
      <c r="E17579">
        <v>24</v>
      </c>
      <c r="F17579" t="s">
        <v>20318</v>
      </c>
      <c r="G17579">
        <v>0.54507970467</v>
      </c>
    </row>
    <row r="17580" spans="1:7" x14ac:dyDescent="0.2">
      <c r="A17580" t="str">
        <f t="shared" si="1474"/>
        <v>VPS29</v>
      </c>
      <c r="B17580" t="s">
        <v>140</v>
      </c>
      <c r="C17580">
        <v>110939834</v>
      </c>
      <c r="D17580" t="s">
        <v>3</v>
      </c>
      <c r="E17580">
        <v>24</v>
      </c>
      <c r="F17580" t="s">
        <v>20319</v>
      </c>
      <c r="G17580">
        <v>1.1086714607799999</v>
      </c>
    </row>
    <row r="17581" spans="1:7" x14ac:dyDescent="0.2">
      <c r="A17581" t="str">
        <f t="shared" si="1474"/>
        <v>VPS29</v>
      </c>
      <c r="B17581" t="s">
        <v>140</v>
      </c>
      <c r="C17581">
        <v>110939825</v>
      </c>
      <c r="D17581" t="s">
        <v>3</v>
      </c>
      <c r="E17581">
        <v>22</v>
      </c>
      <c r="F17581" t="s">
        <v>20320</v>
      </c>
      <c r="G17581">
        <v>0.77777980271299996</v>
      </c>
    </row>
    <row r="17582" spans="1:7" x14ac:dyDescent="0.2">
      <c r="A17582" t="str">
        <f t="shared" si="1474"/>
        <v>VPS29</v>
      </c>
      <c r="B17582" t="s">
        <v>140</v>
      </c>
      <c r="C17582">
        <v>110939694</v>
      </c>
      <c r="D17582" t="s">
        <v>3</v>
      </c>
      <c r="E17582">
        <v>24</v>
      </c>
      <c r="F17582" t="s">
        <v>20321</v>
      </c>
      <c r="G17582">
        <v>0.98643267458799999</v>
      </c>
    </row>
    <row r="17583" spans="1:7" x14ac:dyDescent="0.2">
      <c r="A17583" t="str">
        <f t="shared" si="1474"/>
        <v>VPS29</v>
      </c>
      <c r="B17583" t="s">
        <v>140</v>
      </c>
      <c r="C17583">
        <v>110939640</v>
      </c>
      <c r="D17583" t="s">
        <v>3</v>
      </c>
      <c r="E17583">
        <v>24</v>
      </c>
      <c r="F17583" t="s">
        <v>20322</v>
      </c>
      <c r="G17583">
        <v>0.904895864632</v>
      </c>
    </row>
    <row r="17584" spans="1:7" x14ac:dyDescent="0.2">
      <c r="A17584" t="str">
        <f t="shared" si="1474"/>
        <v>VPS29</v>
      </c>
      <c r="B17584" t="s">
        <v>140</v>
      </c>
      <c r="C17584">
        <v>110939630</v>
      </c>
      <c r="D17584" t="s">
        <v>3</v>
      </c>
      <c r="E17584">
        <v>24</v>
      </c>
      <c r="F17584" t="s">
        <v>20323</v>
      </c>
      <c r="G17584">
        <v>0.45162410002699999</v>
      </c>
    </row>
    <row r="17585" spans="1:7" x14ac:dyDescent="0.2">
      <c r="A17585" t="str">
        <f t="shared" si="1474"/>
        <v>VPS29</v>
      </c>
      <c r="B17585" t="s">
        <v>140</v>
      </c>
      <c r="C17585">
        <v>110939779</v>
      </c>
      <c r="D17585" t="s">
        <v>3</v>
      </c>
      <c r="E17585">
        <v>24</v>
      </c>
      <c r="F17585" t="s">
        <v>20324</v>
      </c>
      <c r="G17585">
        <v>0.16762120021499999</v>
      </c>
    </row>
    <row r="17586" spans="1:7" x14ac:dyDescent="0.2">
      <c r="A17586" t="str">
        <f t="shared" ref="A17586:A17594" si="1475">"VPS35"</f>
        <v>VPS35</v>
      </c>
      <c r="B17586" t="s">
        <v>273</v>
      </c>
      <c r="C17586">
        <v>46723041</v>
      </c>
      <c r="D17586" t="s">
        <v>3</v>
      </c>
      <c r="E17586">
        <v>24</v>
      </c>
      <c r="F17586" t="s">
        <v>20325</v>
      </c>
      <c r="G17586">
        <v>0.99088968382800002</v>
      </c>
    </row>
    <row r="17587" spans="1:7" x14ac:dyDescent="0.2">
      <c r="A17587" t="str">
        <f t="shared" si="1475"/>
        <v>VPS35</v>
      </c>
      <c r="B17587" t="s">
        <v>273</v>
      </c>
      <c r="C17587">
        <v>46722873</v>
      </c>
      <c r="D17587" t="s">
        <v>3</v>
      </c>
      <c r="E17587">
        <v>24</v>
      </c>
      <c r="F17587" t="s">
        <v>20326</v>
      </c>
      <c r="G17587">
        <v>0.94781985307000005</v>
      </c>
    </row>
    <row r="17588" spans="1:7" x14ac:dyDescent="0.2">
      <c r="A17588" t="str">
        <f t="shared" si="1475"/>
        <v>VPS35</v>
      </c>
      <c r="B17588" t="s">
        <v>273</v>
      </c>
      <c r="C17588">
        <v>46722910</v>
      </c>
      <c r="D17588" t="s">
        <v>3</v>
      </c>
      <c r="E17588">
        <v>24</v>
      </c>
      <c r="F17588" t="s">
        <v>20327</v>
      </c>
      <c r="G17588">
        <v>1.2907320049699999E-2</v>
      </c>
    </row>
    <row r="17589" spans="1:7" x14ac:dyDescent="0.2">
      <c r="A17589" t="str">
        <f t="shared" si="1475"/>
        <v>VPS35</v>
      </c>
      <c r="B17589" t="s">
        <v>273</v>
      </c>
      <c r="C17589">
        <v>46722949</v>
      </c>
      <c r="D17589" t="s">
        <v>3</v>
      </c>
      <c r="E17589">
        <v>24</v>
      </c>
      <c r="F17589" t="s">
        <v>20328</v>
      </c>
      <c r="G17589">
        <v>7.58617392295E-2</v>
      </c>
    </row>
    <row r="17590" spans="1:7" x14ac:dyDescent="0.2">
      <c r="A17590" t="str">
        <f t="shared" si="1475"/>
        <v>VPS35</v>
      </c>
      <c r="B17590" t="s">
        <v>273</v>
      </c>
      <c r="C17590">
        <v>46723053</v>
      </c>
      <c r="D17590" t="s">
        <v>3</v>
      </c>
      <c r="E17590">
        <v>24</v>
      </c>
      <c r="F17590" t="s">
        <v>20329</v>
      </c>
      <c r="G17590">
        <v>0.28171954464600002</v>
      </c>
    </row>
    <row r="17591" spans="1:7" x14ac:dyDescent="0.2">
      <c r="A17591" t="str">
        <f t="shared" si="1475"/>
        <v>VPS35</v>
      </c>
      <c r="B17591" t="s">
        <v>273</v>
      </c>
      <c r="C17591">
        <v>46722939</v>
      </c>
      <c r="D17591" t="s">
        <v>8</v>
      </c>
      <c r="E17591">
        <v>23</v>
      </c>
      <c r="F17591" t="s">
        <v>20330</v>
      </c>
      <c r="G17591">
        <v>0.106721515081</v>
      </c>
    </row>
    <row r="17592" spans="1:7" x14ac:dyDescent="0.2">
      <c r="A17592" t="str">
        <f t="shared" si="1475"/>
        <v>VPS35</v>
      </c>
      <c r="B17592" t="s">
        <v>273</v>
      </c>
      <c r="C17592">
        <v>46723096</v>
      </c>
      <c r="D17592" t="s">
        <v>3</v>
      </c>
      <c r="E17592">
        <v>24</v>
      </c>
      <c r="F17592" t="s">
        <v>20331</v>
      </c>
      <c r="G17592">
        <v>0.30398138572599998</v>
      </c>
    </row>
    <row r="17593" spans="1:7" x14ac:dyDescent="0.2">
      <c r="A17593" t="str">
        <f t="shared" si="1475"/>
        <v>VPS35</v>
      </c>
      <c r="B17593" t="s">
        <v>273</v>
      </c>
      <c r="C17593">
        <v>46722829</v>
      </c>
      <c r="D17593" t="s">
        <v>8</v>
      </c>
      <c r="E17593">
        <v>23</v>
      </c>
      <c r="F17593" t="s">
        <v>20332</v>
      </c>
      <c r="G17593">
        <v>0.48239968869200001</v>
      </c>
    </row>
    <row r="17594" spans="1:7" x14ac:dyDescent="0.2">
      <c r="A17594" t="str">
        <f t="shared" si="1475"/>
        <v>VPS35</v>
      </c>
      <c r="B17594" t="s">
        <v>273</v>
      </c>
      <c r="C17594">
        <v>46723081</v>
      </c>
      <c r="D17594" t="s">
        <v>3</v>
      </c>
      <c r="E17594">
        <v>23</v>
      </c>
      <c r="F17594" t="s">
        <v>20333</v>
      </c>
      <c r="G17594">
        <v>1.0612904631</v>
      </c>
    </row>
    <row r="17595" spans="1:7" x14ac:dyDescent="0.2">
      <c r="A17595" t="str">
        <f t="shared" ref="A17595:A17604" si="1476">"VPS4A"</f>
        <v>VPS4A</v>
      </c>
      <c r="B17595" t="s">
        <v>273</v>
      </c>
      <c r="C17595">
        <v>69345395</v>
      </c>
      <c r="D17595" t="s">
        <v>8</v>
      </c>
      <c r="E17595">
        <v>24</v>
      </c>
      <c r="F17595" t="s">
        <v>20334</v>
      </c>
      <c r="G17595">
        <v>5.8383044793499997E-2</v>
      </c>
    </row>
    <row r="17596" spans="1:7" x14ac:dyDescent="0.2">
      <c r="A17596" t="str">
        <f t="shared" si="1476"/>
        <v>VPS4A</v>
      </c>
      <c r="B17596" t="s">
        <v>273</v>
      </c>
      <c r="C17596">
        <v>69345281</v>
      </c>
      <c r="D17596" t="s">
        <v>8</v>
      </c>
      <c r="E17596">
        <v>23</v>
      </c>
      <c r="F17596" t="s">
        <v>20335</v>
      </c>
      <c r="G17596">
        <v>0.819956362075</v>
      </c>
    </row>
    <row r="17597" spans="1:7" x14ac:dyDescent="0.2">
      <c r="A17597" t="str">
        <f t="shared" si="1476"/>
        <v>VPS4A</v>
      </c>
      <c r="B17597" t="s">
        <v>273</v>
      </c>
      <c r="C17597">
        <v>69345427</v>
      </c>
      <c r="D17597" t="s">
        <v>3</v>
      </c>
      <c r="E17597">
        <v>24</v>
      </c>
      <c r="F17597" t="s">
        <v>20336</v>
      </c>
      <c r="G17597">
        <v>0.30591577716899998</v>
      </c>
    </row>
    <row r="17598" spans="1:7" x14ac:dyDescent="0.2">
      <c r="A17598" t="str">
        <f t="shared" si="1476"/>
        <v>VPS4A</v>
      </c>
      <c r="B17598" t="s">
        <v>273</v>
      </c>
      <c r="C17598">
        <v>69345402</v>
      </c>
      <c r="D17598" t="s">
        <v>3</v>
      </c>
      <c r="E17598">
        <v>23</v>
      </c>
      <c r="F17598" t="s">
        <v>20337</v>
      </c>
      <c r="G17598">
        <v>-9.6336291275299999E-3</v>
      </c>
    </row>
    <row r="17599" spans="1:7" x14ac:dyDescent="0.2">
      <c r="A17599" t="str">
        <f t="shared" si="1476"/>
        <v>VPS4A</v>
      </c>
      <c r="B17599" t="s">
        <v>273</v>
      </c>
      <c r="C17599">
        <v>69345479</v>
      </c>
      <c r="D17599" t="s">
        <v>8</v>
      </c>
      <c r="E17599">
        <v>24</v>
      </c>
      <c r="F17599" t="s">
        <v>20338</v>
      </c>
      <c r="G17599">
        <v>0.55036571768800002</v>
      </c>
    </row>
    <row r="17600" spans="1:7" x14ac:dyDescent="0.2">
      <c r="A17600" t="str">
        <f t="shared" si="1476"/>
        <v>VPS4A</v>
      </c>
      <c r="B17600" t="s">
        <v>273</v>
      </c>
      <c r="C17600">
        <v>69345337</v>
      </c>
      <c r="D17600" t="s">
        <v>3</v>
      </c>
      <c r="E17600">
        <v>24</v>
      </c>
      <c r="F17600" t="s">
        <v>20339</v>
      </c>
      <c r="G17600">
        <v>0.33736072199299999</v>
      </c>
    </row>
    <row r="17601" spans="1:7" x14ac:dyDescent="0.2">
      <c r="A17601" t="str">
        <f t="shared" si="1476"/>
        <v>VPS4A</v>
      </c>
      <c r="B17601" t="s">
        <v>273</v>
      </c>
      <c r="C17601">
        <v>69345331</v>
      </c>
      <c r="D17601" t="s">
        <v>3</v>
      </c>
      <c r="E17601">
        <v>24</v>
      </c>
      <c r="F17601" t="s">
        <v>20340</v>
      </c>
      <c r="G17601">
        <v>0.66621652473399995</v>
      </c>
    </row>
    <row r="17602" spans="1:7" x14ac:dyDescent="0.2">
      <c r="A17602" t="str">
        <f t="shared" si="1476"/>
        <v>VPS4A</v>
      </c>
      <c r="B17602" t="s">
        <v>273</v>
      </c>
      <c r="C17602">
        <v>69345326</v>
      </c>
      <c r="D17602" t="s">
        <v>3</v>
      </c>
      <c r="E17602">
        <v>24</v>
      </c>
      <c r="F17602" t="s">
        <v>20341</v>
      </c>
      <c r="G17602">
        <v>0.111713091414</v>
      </c>
    </row>
    <row r="17603" spans="1:7" x14ac:dyDescent="0.2">
      <c r="A17603" t="str">
        <f t="shared" si="1476"/>
        <v>VPS4A</v>
      </c>
      <c r="B17603" t="s">
        <v>273</v>
      </c>
      <c r="C17603">
        <v>69345269</v>
      </c>
      <c r="D17603" t="s">
        <v>3</v>
      </c>
      <c r="E17603">
        <v>24</v>
      </c>
      <c r="F17603" t="s">
        <v>20342</v>
      </c>
      <c r="G17603">
        <v>1.5138271131900001</v>
      </c>
    </row>
    <row r="17604" spans="1:7" x14ac:dyDescent="0.2">
      <c r="A17604" t="str">
        <f t="shared" si="1476"/>
        <v>VPS4A</v>
      </c>
      <c r="B17604" t="s">
        <v>273</v>
      </c>
      <c r="C17604">
        <v>69345351</v>
      </c>
      <c r="D17604" t="s">
        <v>3</v>
      </c>
      <c r="E17604">
        <v>23</v>
      </c>
      <c r="F17604" t="s">
        <v>20343</v>
      </c>
      <c r="G17604">
        <v>-4.2529946307600002E-3</v>
      </c>
    </row>
    <row r="17605" spans="1:7" x14ac:dyDescent="0.2">
      <c r="A17605" t="str">
        <f t="shared" ref="A17605:A17621" si="1477">"VPS53"</f>
        <v>VPS53</v>
      </c>
      <c r="B17605" t="s">
        <v>484</v>
      </c>
      <c r="C17605">
        <v>617872</v>
      </c>
      <c r="D17605" t="s">
        <v>8</v>
      </c>
      <c r="E17605">
        <v>24</v>
      </c>
      <c r="F17605" t="s">
        <v>20344</v>
      </c>
      <c r="G17605">
        <v>-3.7877632318099999E-2</v>
      </c>
    </row>
    <row r="17606" spans="1:7" x14ac:dyDescent="0.2">
      <c r="A17606" t="str">
        <f t="shared" si="1477"/>
        <v>VPS53</v>
      </c>
      <c r="B17606" t="s">
        <v>484</v>
      </c>
      <c r="C17606">
        <v>618056</v>
      </c>
      <c r="D17606" t="s">
        <v>3</v>
      </c>
      <c r="E17606">
        <v>23</v>
      </c>
      <c r="F17606" t="s">
        <v>20345</v>
      </c>
      <c r="G17606">
        <v>1.0583362894999999</v>
      </c>
    </row>
    <row r="17607" spans="1:7" x14ac:dyDescent="0.2">
      <c r="A17607" t="str">
        <f t="shared" si="1477"/>
        <v>VPS53</v>
      </c>
      <c r="B17607" t="s">
        <v>484</v>
      </c>
      <c r="C17607">
        <v>618089</v>
      </c>
      <c r="D17607" t="s">
        <v>8</v>
      </c>
      <c r="E17607">
        <v>22</v>
      </c>
      <c r="F17607" t="s">
        <v>20346</v>
      </c>
      <c r="G17607">
        <v>5.5468563888199998E-2</v>
      </c>
    </row>
    <row r="17608" spans="1:7" x14ac:dyDescent="0.2">
      <c r="A17608" t="str">
        <f t="shared" si="1477"/>
        <v>VPS53</v>
      </c>
      <c r="B17608" t="s">
        <v>484</v>
      </c>
      <c r="C17608">
        <v>618102</v>
      </c>
      <c r="D17608" t="s">
        <v>8</v>
      </c>
      <c r="E17608">
        <v>23</v>
      </c>
      <c r="F17608" t="s">
        <v>20347</v>
      </c>
      <c r="G17608">
        <v>2.5320632455300002E-3</v>
      </c>
    </row>
    <row r="17609" spans="1:7" x14ac:dyDescent="0.2">
      <c r="A17609" t="str">
        <f t="shared" si="1477"/>
        <v>VPS53</v>
      </c>
      <c r="B17609" t="s">
        <v>484</v>
      </c>
      <c r="C17609">
        <v>618032</v>
      </c>
      <c r="D17609" t="s">
        <v>3</v>
      </c>
      <c r="E17609">
        <v>24</v>
      </c>
      <c r="F17609" t="s">
        <v>20348</v>
      </c>
      <c r="G17609">
        <v>-0.125701852127</v>
      </c>
    </row>
    <row r="17610" spans="1:7" x14ac:dyDescent="0.2">
      <c r="A17610" t="str">
        <f t="shared" si="1477"/>
        <v>VPS53</v>
      </c>
      <c r="B17610" t="s">
        <v>484</v>
      </c>
      <c r="C17610">
        <v>617818</v>
      </c>
      <c r="D17610" t="s">
        <v>3</v>
      </c>
      <c r="E17610">
        <v>24</v>
      </c>
      <c r="F17610" t="s">
        <v>20349</v>
      </c>
      <c r="G17610">
        <v>0.91980348206600004</v>
      </c>
    </row>
    <row r="17611" spans="1:7" x14ac:dyDescent="0.2">
      <c r="A17611" t="str">
        <f t="shared" si="1477"/>
        <v>VPS53</v>
      </c>
      <c r="B17611" t="s">
        <v>484</v>
      </c>
      <c r="C17611">
        <v>617872</v>
      </c>
      <c r="D17611" t="s">
        <v>8</v>
      </c>
      <c r="E17611">
        <v>22</v>
      </c>
      <c r="F17611" t="s">
        <v>20350</v>
      </c>
      <c r="G17611">
        <v>3.3405070647600003E-2</v>
      </c>
    </row>
    <row r="17612" spans="1:7" x14ac:dyDescent="0.2">
      <c r="A17612" t="str">
        <f t="shared" si="1477"/>
        <v>VPS53</v>
      </c>
      <c r="B17612" t="s">
        <v>484</v>
      </c>
      <c r="C17612">
        <v>618081</v>
      </c>
      <c r="D17612" t="s">
        <v>3</v>
      </c>
      <c r="E17612">
        <v>23</v>
      </c>
      <c r="F17612" t="s">
        <v>20351</v>
      </c>
      <c r="G17612">
        <v>0.482317031565</v>
      </c>
    </row>
    <row r="17613" spans="1:7" x14ac:dyDescent="0.2">
      <c r="A17613" t="str">
        <f t="shared" si="1477"/>
        <v>VPS53</v>
      </c>
      <c r="B17613" t="s">
        <v>484</v>
      </c>
      <c r="C17613">
        <v>618069</v>
      </c>
      <c r="D17613" t="s">
        <v>3</v>
      </c>
      <c r="E17613">
        <v>24</v>
      </c>
      <c r="F17613" t="s">
        <v>20352</v>
      </c>
      <c r="G17613">
        <v>0.81723533869099996</v>
      </c>
    </row>
    <row r="17614" spans="1:7" x14ac:dyDescent="0.2">
      <c r="A17614" t="str">
        <f t="shared" si="1477"/>
        <v>VPS53</v>
      </c>
      <c r="B17614" t="s">
        <v>484</v>
      </c>
      <c r="C17614">
        <v>618055</v>
      </c>
      <c r="D17614" t="s">
        <v>3</v>
      </c>
      <c r="E17614">
        <v>24</v>
      </c>
      <c r="F17614" t="s">
        <v>20353</v>
      </c>
      <c r="G17614">
        <v>-0.14638370879400001</v>
      </c>
    </row>
    <row r="17615" spans="1:7" x14ac:dyDescent="0.2">
      <c r="A17615" t="str">
        <f t="shared" si="1477"/>
        <v>VPS53</v>
      </c>
      <c r="B17615" t="s">
        <v>484</v>
      </c>
      <c r="C17615">
        <v>617873</v>
      </c>
      <c r="D17615" t="s">
        <v>3</v>
      </c>
      <c r="E17615">
        <v>23</v>
      </c>
      <c r="F17615" t="s">
        <v>20354</v>
      </c>
      <c r="G17615">
        <v>3.47155675816E-2</v>
      </c>
    </row>
    <row r="17616" spans="1:7" x14ac:dyDescent="0.2">
      <c r="A17616" t="str">
        <f t="shared" si="1477"/>
        <v>VPS53</v>
      </c>
      <c r="B17616" t="s">
        <v>484</v>
      </c>
      <c r="C17616">
        <v>618046</v>
      </c>
      <c r="D17616" t="s">
        <v>3</v>
      </c>
      <c r="E17616">
        <v>24</v>
      </c>
      <c r="F17616" t="s">
        <v>20355</v>
      </c>
      <c r="G17616">
        <v>0.83465749471799999</v>
      </c>
    </row>
    <row r="17617" spans="1:7" x14ac:dyDescent="0.2">
      <c r="A17617" t="str">
        <f t="shared" si="1477"/>
        <v>VPS53</v>
      </c>
      <c r="B17617" t="s">
        <v>484</v>
      </c>
      <c r="C17617">
        <v>617887</v>
      </c>
      <c r="D17617" t="s">
        <v>8</v>
      </c>
      <c r="E17617">
        <v>24</v>
      </c>
      <c r="F17617" t="s">
        <v>20356</v>
      </c>
      <c r="G17617">
        <v>7.79056745409E-2</v>
      </c>
    </row>
    <row r="17618" spans="1:7" x14ac:dyDescent="0.2">
      <c r="A17618" t="str">
        <f t="shared" si="1477"/>
        <v>VPS53</v>
      </c>
      <c r="B17618" t="s">
        <v>484</v>
      </c>
      <c r="C17618">
        <v>617939</v>
      </c>
      <c r="D17618" t="s">
        <v>3</v>
      </c>
      <c r="E17618">
        <v>24</v>
      </c>
      <c r="F17618" t="s">
        <v>20357</v>
      </c>
      <c r="G17618">
        <v>0.82809687820699995</v>
      </c>
    </row>
    <row r="17619" spans="1:7" x14ac:dyDescent="0.2">
      <c r="A17619" t="str">
        <f t="shared" si="1477"/>
        <v>VPS53</v>
      </c>
      <c r="B17619" t="s">
        <v>484</v>
      </c>
      <c r="C17619">
        <v>617838</v>
      </c>
      <c r="D17619" t="s">
        <v>3</v>
      </c>
      <c r="E17619">
        <v>24</v>
      </c>
      <c r="F17619" t="s">
        <v>20358</v>
      </c>
      <c r="G17619">
        <v>0.46729032925199998</v>
      </c>
    </row>
    <row r="17620" spans="1:7" x14ac:dyDescent="0.2">
      <c r="A17620" t="str">
        <f t="shared" si="1477"/>
        <v>VPS53</v>
      </c>
      <c r="B17620" t="s">
        <v>484</v>
      </c>
      <c r="C17620">
        <v>617962</v>
      </c>
      <c r="D17620" t="s">
        <v>3</v>
      </c>
      <c r="E17620">
        <v>24</v>
      </c>
      <c r="F17620" t="s">
        <v>20359</v>
      </c>
      <c r="G17620">
        <v>0.36644322828100001</v>
      </c>
    </row>
    <row r="17621" spans="1:7" x14ac:dyDescent="0.2">
      <c r="A17621" t="str">
        <f t="shared" si="1477"/>
        <v>VPS53</v>
      </c>
      <c r="B17621" t="s">
        <v>484</v>
      </c>
      <c r="C17621">
        <v>617817</v>
      </c>
      <c r="D17621" t="s">
        <v>3</v>
      </c>
      <c r="E17621">
        <v>23</v>
      </c>
      <c r="F17621" t="s">
        <v>20360</v>
      </c>
      <c r="G17621">
        <v>1.02186022843</v>
      </c>
    </row>
    <row r="17622" spans="1:7" x14ac:dyDescent="0.2">
      <c r="A17622" t="str">
        <f t="shared" ref="A17622:A17631" si="1478">"VPS54"</f>
        <v>VPS54</v>
      </c>
      <c r="B17622" t="s">
        <v>161</v>
      </c>
      <c r="C17622">
        <v>64246242</v>
      </c>
      <c r="D17622" t="s">
        <v>8</v>
      </c>
      <c r="E17622">
        <v>24</v>
      </c>
      <c r="F17622" t="s">
        <v>20361</v>
      </c>
      <c r="G17622">
        <v>0.40676754110899999</v>
      </c>
    </row>
    <row r="17623" spans="1:7" x14ac:dyDescent="0.2">
      <c r="A17623" t="str">
        <f t="shared" si="1478"/>
        <v>VPS54</v>
      </c>
      <c r="B17623" t="s">
        <v>161</v>
      </c>
      <c r="C17623">
        <v>64246084</v>
      </c>
      <c r="D17623" t="s">
        <v>8</v>
      </c>
      <c r="E17623">
        <v>24</v>
      </c>
      <c r="F17623" t="s">
        <v>20362</v>
      </c>
      <c r="G17623">
        <v>6.8830894513999999E-2</v>
      </c>
    </row>
    <row r="17624" spans="1:7" x14ac:dyDescent="0.2">
      <c r="A17624" t="str">
        <f t="shared" si="1478"/>
        <v>VPS54</v>
      </c>
      <c r="B17624" t="s">
        <v>161</v>
      </c>
      <c r="C17624">
        <v>64246076</v>
      </c>
      <c r="D17624" t="s">
        <v>8</v>
      </c>
      <c r="E17624">
        <v>24</v>
      </c>
      <c r="F17624" t="s">
        <v>20363</v>
      </c>
      <c r="G17624">
        <v>0.66113105958499996</v>
      </c>
    </row>
    <row r="17625" spans="1:7" x14ac:dyDescent="0.2">
      <c r="A17625" t="str">
        <f t="shared" si="1478"/>
        <v>VPS54</v>
      </c>
      <c r="B17625" t="s">
        <v>161</v>
      </c>
      <c r="C17625">
        <v>64246036</v>
      </c>
      <c r="D17625" t="s">
        <v>8</v>
      </c>
      <c r="E17625">
        <v>24</v>
      </c>
      <c r="F17625" t="s">
        <v>20364</v>
      </c>
      <c r="G17625">
        <v>0.98263648123699998</v>
      </c>
    </row>
    <row r="17626" spans="1:7" x14ac:dyDescent="0.2">
      <c r="A17626" t="str">
        <f t="shared" si="1478"/>
        <v>VPS54</v>
      </c>
      <c r="B17626" t="s">
        <v>161</v>
      </c>
      <c r="C17626">
        <v>64245966</v>
      </c>
      <c r="D17626" t="s">
        <v>8</v>
      </c>
      <c r="E17626">
        <v>24</v>
      </c>
      <c r="F17626" t="s">
        <v>20365</v>
      </c>
      <c r="G17626">
        <v>1.38250792477E-3</v>
      </c>
    </row>
    <row r="17627" spans="1:7" x14ac:dyDescent="0.2">
      <c r="A17627" t="str">
        <f t="shared" si="1478"/>
        <v>VPS54</v>
      </c>
      <c r="B17627" t="s">
        <v>161</v>
      </c>
      <c r="C17627">
        <v>64246143</v>
      </c>
      <c r="D17627" t="s">
        <v>3</v>
      </c>
      <c r="E17627">
        <v>24</v>
      </c>
      <c r="F17627" t="s">
        <v>20366</v>
      </c>
      <c r="G17627">
        <v>-3.8335481464299999E-2</v>
      </c>
    </row>
    <row r="17628" spans="1:7" x14ac:dyDescent="0.2">
      <c r="A17628" t="str">
        <f t="shared" si="1478"/>
        <v>VPS54</v>
      </c>
      <c r="B17628" t="s">
        <v>161</v>
      </c>
      <c r="C17628">
        <v>64246104</v>
      </c>
      <c r="D17628" t="s">
        <v>3</v>
      </c>
      <c r="E17628">
        <v>23</v>
      </c>
      <c r="F17628" t="s">
        <v>20367</v>
      </c>
      <c r="G17628">
        <v>0.78733087382400002</v>
      </c>
    </row>
    <row r="17629" spans="1:7" x14ac:dyDescent="0.2">
      <c r="A17629" t="str">
        <f t="shared" si="1478"/>
        <v>VPS54</v>
      </c>
      <c r="B17629" t="s">
        <v>161</v>
      </c>
      <c r="C17629">
        <v>64246093</v>
      </c>
      <c r="D17629" t="s">
        <v>3</v>
      </c>
      <c r="E17629">
        <v>24</v>
      </c>
      <c r="F17629" t="s">
        <v>20368</v>
      </c>
      <c r="G17629">
        <v>3.0746977990899999E-2</v>
      </c>
    </row>
    <row r="17630" spans="1:7" x14ac:dyDescent="0.2">
      <c r="A17630" t="str">
        <f t="shared" si="1478"/>
        <v>VPS54</v>
      </c>
      <c r="B17630" t="s">
        <v>161</v>
      </c>
      <c r="C17630">
        <v>64245933</v>
      </c>
      <c r="D17630" t="s">
        <v>3</v>
      </c>
      <c r="E17630">
        <v>23</v>
      </c>
      <c r="F17630" t="s">
        <v>20369</v>
      </c>
      <c r="G17630">
        <v>0.67345535403500001</v>
      </c>
    </row>
    <row r="17631" spans="1:7" x14ac:dyDescent="0.2">
      <c r="A17631" t="str">
        <f t="shared" si="1478"/>
        <v>VPS54</v>
      </c>
      <c r="B17631" t="s">
        <v>161</v>
      </c>
      <c r="C17631">
        <v>64246129</v>
      </c>
      <c r="D17631" t="s">
        <v>3</v>
      </c>
      <c r="E17631">
        <v>24</v>
      </c>
      <c r="F17631" t="s">
        <v>20370</v>
      </c>
      <c r="G17631">
        <v>1.2300326449400001</v>
      </c>
    </row>
    <row r="17632" spans="1:7" x14ac:dyDescent="0.2">
      <c r="A17632" t="str">
        <f t="shared" ref="A17632:A17641" si="1479">"VPS72"</f>
        <v>VPS72</v>
      </c>
      <c r="B17632" t="s">
        <v>35</v>
      </c>
      <c r="C17632">
        <v>151162674</v>
      </c>
      <c r="D17632" t="s">
        <v>3</v>
      </c>
      <c r="E17632">
        <v>22</v>
      </c>
      <c r="F17632" t="s">
        <v>20371</v>
      </c>
      <c r="G17632">
        <v>0.47560227217099998</v>
      </c>
    </row>
    <row r="17633" spans="1:7" x14ac:dyDescent="0.2">
      <c r="A17633" t="str">
        <f t="shared" si="1479"/>
        <v>VPS72</v>
      </c>
      <c r="B17633" t="s">
        <v>35</v>
      </c>
      <c r="C17633">
        <v>151162507</v>
      </c>
      <c r="D17633" t="s">
        <v>8</v>
      </c>
      <c r="E17633">
        <v>24</v>
      </c>
      <c r="F17633" t="s">
        <v>20372</v>
      </c>
      <c r="G17633">
        <v>9.9576246900699994E-2</v>
      </c>
    </row>
    <row r="17634" spans="1:7" x14ac:dyDescent="0.2">
      <c r="A17634" t="str">
        <f t="shared" si="1479"/>
        <v>VPS72</v>
      </c>
      <c r="B17634" t="s">
        <v>35</v>
      </c>
      <c r="C17634">
        <v>151162651</v>
      </c>
      <c r="D17634" t="s">
        <v>8</v>
      </c>
      <c r="E17634">
        <v>24</v>
      </c>
      <c r="F17634" t="s">
        <v>20373</v>
      </c>
      <c r="G17634">
        <v>-3.4793850080099997E-2</v>
      </c>
    </row>
    <row r="17635" spans="1:7" x14ac:dyDescent="0.2">
      <c r="A17635" t="str">
        <f t="shared" si="1479"/>
        <v>VPS72</v>
      </c>
      <c r="B17635" t="s">
        <v>35</v>
      </c>
      <c r="C17635">
        <v>151162681</v>
      </c>
      <c r="D17635" t="s">
        <v>8</v>
      </c>
      <c r="E17635">
        <v>22</v>
      </c>
      <c r="F17635" t="s">
        <v>20374</v>
      </c>
      <c r="G17635">
        <v>0.17627673205899999</v>
      </c>
    </row>
    <row r="17636" spans="1:7" x14ac:dyDescent="0.2">
      <c r="A17636" t="str">
        <f t="shared" si="1479"/>
        <v>VPS72</v>
      </c>
      <c r="B17636" t="s">
        <v>35</v>
      </c>
      <c r="C17636">
        <v>151162601</v>
      </c>
      <c r="D17636" t="s">
        <v>3</v>
      </c>
      <c r="E17636">
        <v>23</v>
      </c>
      <c r="F17636" t="s">
        <v>20375</v>
      </c>
      <c r="G17636">
        <v>1.9871314356300001</v>
      </c>
    </row>
    <row r="17637" spans="1:7" x14ac:dyDescent="0.2">
      <c r="A17637" t="str">
        <f t="shared" si="1479"/>
        <v>VPS72</v>
      </c>
      <c r="B17637" t="s">
        <v>35</v>
      </c>
      <c r="C17637">
        <v>151162582</v>
      </c>
      <c r="D17637" t="s">
        <v>3</v>
      </c>
      <c r="E17637">
        <v>24</v>
      </c>
      <c r="F17637" t="s">
        <v>20376</v>
      </c>
      <c r="G17637">
        <v>0.5372662922</v>
      </c>
    </row>
    <row r="17638" spans="1:7" x14ac:dyDescent="0.2">
      <c r="A17638" t="str">
        <f t="shared" si="1479"/>
        <v>VPS72</v>
      </c>
      <c r="B17638" t="s">
        <v>35</v>
      </c>
      <c r="C17638">
        <v>151162541</v>
      </c>
      <c r="D17638" t="s">
        <v>3</v>
      </c>
      <c r="E17638">
        <v>24</v>
      </c>
      <c r="F17638" t="s">
        <v>20377</v>
      </c>
      <c r="G17638">
        <v>6.7733393328099994E-2</v>
      </c>
    </row>
    <row r="17639" spans="1:7" x14ac:dyDescent="0.2">
      <c r="A17639" t="str">
        <f t="shared" si="1479"/>
        <v>VPS72</v>
      </c>
      <c r="B17639" t="s">
        <v>35</v>
      </c>
      <c r="C17639">
        <v>151162493</v>
      </c>
      <c r="D17639" t="s">
        <v>3</v>
      </c>
      <c r="E17639">
        <v>21</v>
      </c>
      <c r="F17639" t="s">
        <v>20378</v>
      </c>
      <c r="G17639" s="1">
        <v>-2.16247331565E-5</v>
      </c>
    </row>
    <row r="17640" spans="1:7" x14ac:dyDescent="0.2">
      <c r="A17640" t="str">
        <f t="shared" si="1479"/>
        <v>VPS72</v>
      </c>
      <c r="B17640" t="s">
        <v>35</v>
      </c>
      <c r="C17640">
        <v>151162715</v>
      </c>
      <c r="D17640" t="s">
        <v>8</v>
      </c>
      <c r="E17640">
        <v>22</v>
      </c>
      <c r="F17640" t="s">
        <v>20379</v>
      </c>
      <c r="G17640">
        <v>0.44725416300800003</v>
      </c>
    </row>
    <row r="17641" spans="1:7" x14ac:dyDescent="0.2">
      <c r="A17641" t="str">
        <f t="shared" si="1479"/>
        <v>VPS72</v>
      </c>
      <c r="B17641" t="s">
        <v>35</v>
      </c>
      <c r="C17641">
        <v>151162704</v>
      </c>
      <c r="D17641" t="s">
        <v>8</v>
      </c>
      <c r="E17641">
        <v>24</v>
      </c>
      <c r="F17641" t="s">
        <v>20380</v>
      </c>
      <c r="G17641">
        <v>0.45880470470200002</v>
      </c>
    </row>
    <row r="17642" spans="1:7" x14ac:dyDescent="0.2">
      <c r="A17642" t="str">
        <f t="shared" ref="A17642:A17651" si="1480">"WAPAL"</f>
        <v>WAPAL</v>
      </c>
      <c r="B17642" t="s">
        <v>372</v>
      </c>
      <c r="C17642">
        <v>88281343</v>
      </c>
      <c r="D17642" t="s">
        <v>3</v>
      </c>
      <c r="E17642">
        <v>24</v>
      </c>
      <c r="F17642" t="s">
        <v>20381</v>
      </c>
      <c r="G17642">
        <v>9.5277344377100004E-2</v>
      </c>
    </row>
    <row r="17643" spans="1:7" x14ac:dyDescent="0.2">
      <c r="A17643" t="str">
        <f t="shared" si="1480"/>
        <v>WAPAL</v>
      </c>
      <c r="B17643" t="s">
        <v>372</v>
      </c>
      <c r="C17643">
        <v>88281494</v>
      </c>
      <c r="D17643" t="s">
        <v>3</v>
      </c>
      <c r="E17643">
        <v>24</v>
      </c>
      <c r="F17643" t="s">
        <v>20382</v>
      </c>
      <c r="G17643">
        <v>0.15565677301799999</v>
      </c>
    </row>
    <row r="17644" spans="1:7" x14ac:dyDescent="0.2">
      <c r="A17644" t="str">
        <f t="shared" si="1480"/>
        <v>WAPAL</v>
      </c>
      <c r="B17644" t="s">
        <v>372</v>
      </c>
      <c r="C17644">
        <v>88281533</v>
      </c>
      <c r="D17644" t="s">
        <v>3</v>
      </c>
      <c r="E17644">
        <v>24</v>
      </c>
      <c r="F17644" t="s">
        <v>20383</v>
      </c>
      <c r="G17644">
        <v>0.875130316287</v>
      </c>
    </row>
    <row r="17645" spans="1:7" x14ac:dyDescent="0.2">
      <c r="A17645" t="str">
        <f t="shared" si="1480"/>
        <v>WAPAL</v>
      </c>
      <c r="B17645" t="s">
        <v>372</v>
      </c>
      <c r="C17645">
        <v>88281542</v>
      </c>
      <c r="D17645" t="s">
        <v>3</v>
      </c>
      <c r="E17645">
        <v>23</v>
      </c>
      <c r="F17645" t="s">
        <v>20384</v>
      </c>
      <c r="G17645">
        <v>1.2835580471800001</v>
      </c>
    </row>
    <row r="17646" spans="1:7" x14ac:dyDescent="0.2">
      <c r="A17646" t="str">
        <f t="shared" si="1480"/>
        <v>WAPAL</v>
      </c>
      <c r="B17646" t="s">
        <v>372</v>
      </c>
      <c r="C17646">
        <v>88281574</v>
      </c>
      <c r="D17646" t="s">
        <v>3</v>
      </c>
      <c r="E17646">
        <v>24</v>
      </c>
      <c r="F17646" t="s">
        <v>20385</v>
      </c>
      <c r="G17646">
        <v>5.3803785448500001E-2</v>
      </c>
    </row>
    <row r="17647" spans="1:7" x14ac:dyDescent="0.2">
      <c r="A17647" t="str">
        <f t="shared" si="1480"/>
        <v>WAPAL</v>
      </c>
      <c r="B17647" t="s">
        <v>372</v>
      </c>
      <c r="C17647">
        <v>88281590</v>
      </c>
      <c r="D17647" t="s">
        <v>3</v>
      </c>
      <c r="E17647">
        <v>22</v>
      </c>
      <c r="F17647" t="s">
        <v>20386</v>
      </c>
      <c r="G17647">
        <v>-1.9848615341900001E-2</v>
      </c>
    </row>
    <row r="17648" spans="1:7" x14ac:dyDescent="0.2">
      <c r="A17648" t="str">
        <f t="shared" si="1480"/>
        <v>WAPAL</v>
      </c>
      <c r="B17648" t="s">
        <v>372</v>
      </c>
      <c r="C17648">
        <v>88281375</v>
      </c>
      <c r="D17648" t="s">
        <v>8</v>
      </c>
      <c r="E17648">
        <v>24</v>
      </c>
      <c r="F17648" t="s">
        <v>20387</v>
      </c>
      <c r="G17648">
        <v>0.129291976378</v>
      </c>
    </row>
    <row r="17649" spans="1:7" x14ac:dyDescent="0.2">
      <c r="A17649" t="str">
        <f t="shared" si="1480"/>
        <v>WAPAL</v>
      </c>
      <c r="B17649" t="s">
        <v>372</v>
      </c>
      <c r="C17649">
        <v>88281411</v>
      </c>
      <c r="D17649" t="s">
        <v>8</v>
      </c>
      <c r="E17649">
        <v>25</v>
      </c>
      <c r="F17649" t="s">
        <v>20388</v>
      </c>
      <c r="G17649">
        <v>1.41749325101E-2</v>
      </c>
    </row>
    <row r="17650" spans="1:7" x14ac:dyDescent="0.2">
      <c r="A17650" t="str">
        <f t="shared" si="1480"/>
        <v>WAPAL</v>
      </c>
      <c r="B17650" t="s">
        <v>372</v>
      </c>
      <c r="C17650">
        <v>88281556</v>
      </c>
      <c r="D17650" t="s">
        <v>3</v>
      </c>
      <c r="E17650">
        <v>24</v>
      </c>
      <c r="F17650" t="s">
        <v>20389</v>
      </c>
      <c r="G17650">
        <v>0.84131163653700003</v>
      </c>
    </row>
    <row r="17651" spans="1:7" x14ac:dyDescent="0.2">
      <c r="A17651" t="str">
        <f t="shared" si="1480"/>
        <v>WAPAL</v>
      </c>
      <c r="B17651" t="s">
        <v>372</v>
      </c>
      <c r="C17651">
        <v>88281483</v>
      </c>
      <c r="D17651" t="s">
        <v>3</v>
      </c>
      <c r="E17651">
        <v>24</v>
      </c>
      <c r="F17651" t="s">
        <v>20390</v>
      </c>
      <c r="G17651">
        <v>0.296464621511</v>
      </c>
    </row>
    <row r="17652" spans="1:7" x14ac:dyDescent="0.2">
      <c r="A17652" t="str">
        <f t="shared" ref="A17652:A17661" si="1481">"WARS2"</f>
        <v>WARS2</v>
      </c>
      <c r="B17652" t="s">
        <v>35</v>
      </c>
      <c r="C17652">
        <v>119683180</v>
      </c>
      <c r="D17652" t="s">
        <v>8</v>
      </c>
      <c r="E17652">
        <v>24</v>
      </c>
      <c r="F17652" t="s">
        <v>20391</v>
      </c>
      <c r="G17652">
        <v>0.34360406709800001</v>
      </c>
    </row>
    <row r="17653" spans="1:7" x14ac:dyDescent="0.2">
      <c r="A17653" t="str">
        <f t="shared" si="1481"/>
        <v>WARS2</v>
      </c>
      <c r="B17653" t="s">
        <v>35</v>
      </c>
      <c r="C17653">
        <v>119683139</v>
      </c>
      <c r="D17653" t="s">
        <v>8</v>
      </c>
      <c r="E17653">
        <v>24</v>
      </c>
      <c r="F17653" t="s">
        <v>20392</v>
      </c>
      <c r="G17653">
        <v>5.5949329034899999E-2</v>
      </c>
    </row>
    <row r="17654" spans="1:7" x14ac:dyDescent="0.2">
      <c r="A17654" t="str">
        <f t="shared" si="1481"/>
        <v>WARS2</v>
      </c>
      <c r="B17654" t="s">
        <v>35</v>
      </c>
      <c r="C17654">
        <v>119683120</v>
      </c>
      <c r="D17654" t="s">
        <v>8</v>
      </c>
      <c r="E17654">
        <v>24</v>
      </c>
      <c r="F17654" t="s">
        <v>20393</v>
      </c>
      <c r="G17654">
        <v>0.123821488438</v>
      </c>
    </row>
    <row r="17655" spans="1:7" x14ac:dyDescent="0.2">
      <c r="A17655" t="str">
        <f t="shared" si="1481"/>
        <v>WARS2</v>
      </c>
      <c r="B17655" t="s">
        <v>35</v>
      </c>
      <c r="C17655">
        <v>119683068</v>
      </c>
      <c r="D17655" t="s">
        <v>8</v>
      </c>
      <c r="E17655">
        <v>24</v>
      </c>
      <c r="F17655" t="s">
        <v>20394</v>
      </c>
      <c r="G17655">
        <v>0.75568862571600004</v>
      </c>
    </row>
    <row r="17656" spans="1:7" x14ac:dyDescent="0.2">
      <c r="A17656" t="str">
        <f t="shared" si="1481"/>
        <v>WARS2</v>
      </c>
      <c r="B17656" t="s">
        <v>35</v>
      </c>
      <c r="C17656">
        <v>119683058</v>
      </c>
      <c r="D17656" t="s">
        <v>8</v>
      </c>
      <c r="E17656">
        <v>23</v>
      </c>
      <c r="F17656" t="s">
        <v>20395</v>
      </c>
      <c r="G17656">
        <v>0.80286642805200004</v>
      </c>
    </row>
    <row r="17657" spans="1:7" x14ac:dyDescent="0.2">
      <c r="A17657" t="str">
        <f t="shared" si="1481"/>
        <v>WARS2</v>
      </c>
      <c r="B17657" t="s">
        <v>35</v>
      </c>
      <c r="C17657">
        <v>119683246</v>
      </c>
      <c r="D17657" t="s">
        <v>3</v>
      </c>
      <c r="E17657">
        <v>22</v>
      </c>
      <c r="F17657" t="s">
        <v>20396</v>
      </c>
      <c r="G17657">
        <v>0.92875624134699997</v>
      </c>
    </row>
    <row r="17658" spans="1:7" x14ac:dyDescent="0.2">
      <c r="A17658" t="str">
        <f t="shared" si="1481"/>
        <v>WARS2</v>
      </c>
      <c r="B17658" t="s">
        <v>35</v>
      </c>
      <c r="C17658">
        <v>119683216</v>
      </c>
      <c r="D17658" t="s">
        <v>3</v>
      </c>
      <c r="E17658">
        <v>23</v>
      </c>
      <c r="F17658" t="s">
        <v>20397</v>
      </c>
      <c r="G17658">
        <v>0.89187189897999997</v>
      </c>
    </row>
    <row r="17659" spans="1:7" x14ac:dyDescent="0.2">
      <c r="A17659" t="str">
        <f t="shared" si="1481"/>
        <v>WARS2</v>
      </c>
      <c r="B17659" t="s">
        <v>35</v>
      </c>
      <c r="C17659">
        <v>119683203</v>
      </c>
      <c r="D17659" t="s">
        <v>3</v>
      </c>
      <c r="E17659">
        <v>24</v>
      </c>
      <c r="F17659" t="s">
        <v>20398</v>
      </c>
      <c r="G17659">
        <v>0.37028136520299998</v>
      </c>
    </row>
    <row r="17660" spans="1:7" x14ac:dyDescent="0.2">
      <c r="A17660" t="str">
        <f t="shared" si="1481"/>
        <v>WARS2</v>
      </c>
      <c r="B17660" t="s">
        <v>35</v>
      </c>
      <c r="C17660">
        <v>119683001</v>
      </c>
      <c r="D17660" t="s">
        <v>3</v>
      </c>
      <c r="E17660">
        <v>21</v>
      </c>
      <c r="F17660" t="s">
        <v>20399</v>
      </c>
      <c r="G17660">
        <v>2.7314111082700002E-2</v>
      </c>
    </row>
    <row r="17661" spans="1:7" x14ac:dyDescent="0.2">
      <c r="A17661" t="str">
        <f t="shared" si="1481"/>
        <v>WARS2</v>
      </c>
      <c r="B17661" t="s">
        <v>35</v>
      </c>
      <c r="C17661">
        <v>119683162</v>
      </c>
      <c r="D17661" t="s">
        <v>8</v>
      </c>
      <c r="E17661">
        <v>24</v>
      </c>
      <c r="F17661" t="s">
        <v>20400</v>
      </c>
      <c r="G17661">
        <v>1.17937185967</v>
      </c>
    </row>
    <row r="17662" spans="1:7" x14ac:dyDescent="0.2">
      <c r="A17662" t="str">
        <f t="shared" ref="A17662:A17671" si="1482">"WBP11"</f>
        <v>WBP11</v>
      </c>
      <c r="B17662" t="s">
        <v>140</v>
      </c>
      <c r="C17662">
        <v>14956336</v>
      </c>
      <c r="D17662" t="s">
        <v>8</v>
      </c>
      <c r="E17662">
        <v>25</v>
      </c>
      <c r="F17662" t="s">
        <v>20401</v>
      </c>
      <c r="G17662">
        <v>0.38812590536399999</v>
      </c>
    </row>
    <row r="17663" spans="1:7" x14ac:dyDescent="0.2">
      <c r="A17663" t="str">
        <f t="shared" si="1482"/>
        <v>WBP11</v>
      </c>
      <c r="B17663" t="s">
        <v>140</v>
      </c>
      <c r="C17663">
        <v>14956249</v>
      </c>
      <c r="D17663" t="s">
        <v>8</v>
      </c>
      <c r="E17663">
        <v>26</v>
      </c>
      <c r="F17663" t="s">
        <v>20402</v>
      </c>
      <c r="G17663">
        <v>0.69334262532900004</v>
      </c>
    </row>
    <row r="17664" spans="1:7" x14ac:dyDescent="0.2">
      <c r="A17664" t="str">
        <f t="shared" si="1482"/>
        <v>WBP11</v>
      </c>
      <c r="B17664" t="s">
        <v>140</v>
      </c>
      <c r="C17664">
        <v>14956227</v>
      </c>
      <c r="D17664" t="s">
        <v>8</v>
      </c>
      <c r="E17664">
        <v>23</v>
      </c>
      <c r="F17664" t="s">
        <v>20403</v>
      </c>
      <c r="G17664">
        <v>0.88552443052700003</v>
      </c>
    </row>
    <row r="17665" spans="1:7" x14ac:dyDescent="0.2">
      <c r="A17665" t="str">
        <f t="shared" si="1482"/>
        <v>WBP11</v>
      </c>
      <c r="B17665" t="s">
        <v>140</v>
      </c>
      <c r="C17665">
        <v>14956200</v>
      </c>
      <c r="D17665" t="s">
        <v>8</v>
      </c>
      <c r="E17665">
        <v>26</v>
      </c>
      <c r="F17665" t="s">
        <v>20404</v>
      </c>
      <c r="G17665">
        <v>0.76492095761699996</v>
      </c>
    </row>
    <row r="17666" spans="1:7" x14ac:dyDescent="0.2">
      <c r="A17666" t="str">
        <f t="shared" si="1482"/>
        <v>WBP11</v>
      </c>
      <c r="B17666" t="s">
        <v>140</v>
      </c>
      <c r="C17666">
        <v>14956415</v>
      </c>
      <c r="D17666" t="s">
        <v>3</v>
      </c>
      <c r="E17666">
        <v>24</v>
      </c>
      <c r="F17666" t="s">
        <v>20405</v>
      </c>
      <c r="G17666">
        <v>0.60649451113899999</v>
      </c>
    </row>
    <row r="17667" spans="1:7" x14ac:dyDescent="0.2">
      <c r="A17667" t="str">
        <f t="shared" si="1482"/>
        <v>WBP11</v>
      </c>
      <c r="B17667" t="s">
        <v>140</v>
      </c>
      <c r="C17667">
        <v>14956444</v>
      </c>
      <c r="D17667" t="s">
        <v>3</v>
      </c>
      <c r="E17667">
        <v>25</v>
      </c>
      <c r="F17667" t="s">
        <v>20406</v>
      </c>
      <c r="G17667">
        <v>0.800928851261</v>
      </c>
    </row>
    <row r="17668" spans="1:7" x14ac:dyDescent="0.2">
      <c r="A17668" t="str">
        <f t="shared" si="1482"/>
        <v>WBP11</v>
      </c>
      <c r="B17668" t="s">
        <v>140</v>
      </c>
      <c r="C17668">
        <v>14956383</v>
      </c>
      <c r="D17668" t="s">
        <v>3</v>
      </c>
      <c r="E17668">
        <v>27</v>
      </c>
      <c r="F17668" t="s">
        <v>20407</v>
      </c>
      <c r="G17668">
        <v>-1.65479377112E-2</v>
      </c>
    </row>
    <row r="17669" spans="1:7" x14ac:dyDescent="0.2">
      <c r="A17669" t="str">
        <f t="shared" si="1482"/>
        <v>WBP11</v>
      </c>
      <c r="B17669" t="s">
        <v>140</v>
      </c>
      <c r="C17669">
        <v>14956357</v>
      </c>
      <c r="D17669" t="s">
        <v>3</v>
      </c>
      <c r="E17669">
        <v>25</v>
      </c>
      <c r="F17669" t="s">
        <v>20408</v>
      </c>
      <c r="G17669">
        <v>0.83368431052600001</v>
      </c>
    </row>
    <row r="17670" spans="1:7" x14ac:dyDescent="0.2">
      <c r="A17670" t="str">
        <f t="shared" si="1482"/>
        <v>WBP11</v>
      </c>
      <c r="B17670" t="s">
        <v>140</v>
      </c>
      <c r="C17670">
        <v>14956452</v>
      </c>
      <c r="D17670" t="s">
        <v>3</v>
      </c>
      <c r="E17670">
        <v>25</v>
      </c>
      <c r="F17670" t="s">
        <v>20409</v>
      </c>
      <c r="G17670">
        <v>1.2807912589499999</v>
      </c>
    </row>
    <row r="17671" spans="1:7" x14ac:dyDescent="0.2">
      <c r="A17671" t="str">
        <f t="shared" si="1482"/>
        <v>WBP11</v>
      </c>
      <c r="B17671" t="s">
        <v>140</v>
      </c>
      <c r="C17671">
        <v>14956227</v>
      </c>
      <c r="D17671" t="s">
        <v>8</v>
      </c>
      <c r="E17671">
        <v>24</v>
      </c>
      <c r="F17671" t="s">
        <v>20410</v>
      </c>
      <c r="G17671">
        <v>0.82882271895899995</v>
      </c>
    </row>
    <row r="17672" spans="1:7" x14ac:dyDescent="0.2">
      <c r="A17672" t="str">
        <f t="shared" ref="A17672:A17680" si="1483">"WDHD1"</f>
        <v>WDHD1</v>
      </c>
      <c r="B17672" t="s">
        <v>86</v>
      </c>
      <c r="C17672">
        <v>55493790</v>
      </c>
      <c r="D17672" t="s">
        <v>3</v>
      </c>
      <c r="E17672">
        <v>24</v>
      </c>
      <c r="F17672" t="s">
        <v>20411</v>
      </c>
      <c r="G17672">
        <v>0.441706998405</v>
      </c>
    </row>
    <row r="17673" spans="1:7" x14ac:dyDescent="0.2">
      <c r="A17673" t="str">
        <f t="shared" si="1483"/>
        <v>WDHD1</v>
      </c>
      <c r="B17673" t="s">
        <v>86</v>
      </c>
      <c r="C17673">
        <v>55493612</v>
      </c>
      <c r="D17673" t="s">
        <v>3</v>
      </c>
      <c r="E17673">
        <v>24</v>
      </c>
      <c r="F17673" t="s">
        <v>20412</v>
      </c>
      <c r="G17673">
        <v>0.72888156820000005</v>
      </c>
    </row>
    <row r="17674" spans="1:7" x14ac:dyDescent="0.2">
      <c r="A17674" t="str">
        <f t="shared" si="1483"/>
        <v>WDHD1</v>
      </c>
      <c r="B17674" t="s">
        <v>86</v>
      </c>
      <c r="C17674">
        <v>55493626</v>
      </c>
      <c r="D17674" t="s">
        <v>3</v>
      </c>
      <c r="E17674">
        <v>24</v>
      </c>
      <c r="F17674" t="s">
        <v>20413</v>
      </c>
      <c r="G17674">
        <v>0.28567027713799997</v>
      </c>
    </row>
    <row r="17675" spans="1:7" x14ac:dyDescent="0.2">
      <c r="A17675" t="str">
        <f t="shared" si="1483"/>
        <v>WDHD1</v>
      </c>
      <c r="B17675" t="s">
        <v>86</v>
      </c>
      <c r="C17675">
        <v>55493651</v>
      </c>
      <c r="D17675" t="s">
        <v>3</v>
      </c>
      <c r="E17675">
        <v>23</v>
      </c>
      <c r="F17675" t="s">
        <v>20414</v>
      </c>
      <c r="G17675">
        <v>0.128491322509</v>
      </c>
    </row>
    <row r="17676" spans="1:7" x14ac:dyDescent="0.2">
      <c r="A17676" t="str">
        <f t="shared" si="1483"/>
        <v>WDHD1</v>
      </c>
      <c r="B17676" t="s">
        <v>86</v>
      </c>
      <c r="C17676">
        <v>55493764</v>
      </c>
      <c r="D17676" t="s">
        <v>3</v>
      </c>
      <c r="E17676">
        <v>24</v>
      </c>
      <c r="F17676" t="s">
        <v>20415</v>
      </c>
      <c r="G17676">
        <v>1.7131550413100001</v>
      </c>
    </row>
    <row r="17677" spans="1:7" x14ac:dyDescent="0.2">
      <c r="A17677" t="str">
        <f t="shared" si="1483"/>
        <v>WDHD1</v>
      </c>
      <c r="B17677" t="s">
        <v>86</v>
      </c>
      <c r="C17677">
        <v>55493670</v>
      </c>
      <c r="D17677" t="s">
        <v>8</v>
      </c>
      <c r="E17677">
        <v>24</v>
      </c>
      <c r="F17677" t="s">
        <v>20416</v>
      </c>
      <c r="G17677">
        <v>0.35052419138200003</v>
      </c>
    </row>
    <row r="17678" spans="1:7" x14ac:dyDescent="0.2">
      <c r="A17678" t="str">
        <f t="shared" si="1483"/>
        <v>WDHD1</v>
      </c>
      <c r="B17678" t="s">
        <v>86</v>
      </c>
      <c r="C17678">
        <v>55493697</v>
      </c>
      <c r="D17678" t="s">
        <v>8</v>
      </c>
      <c r="E17678">
        <v>23</v>
      </c>
      <c r="F17678" t="s">
        <v>20417</v>
      </c>
      <c r="G17678">
        <v>0.142232339835</v>
      </c>
    </row>
    <row r="17679" spans="1:7" x14ac:dyDescent="0.2">
      <c r="A17679" t="str">
        <f t="shared" si="1483"/>
        <v>WDHD1</v>
      </c>
      <c r="B17679" t="s">
        <v>86</v>
      </c>
      <c r="C17679">
        <v>55493610</v>
      </c>
      <c r="D17679" t="s">
        <v>8</v>
      </c>
      <c r="E17679">
        <v>24</v>
      </c>
      <c r="F17679" t="s">
        <v>20418</v>
      </c>
      <c r="G17679">
        <v>0.476897008723</v>
      </c>
    </row>
    <row r="17680" spans="1:7" x14ac:dyDescent="0.2">
      <c r="A17680" t="str">
        <f t="shared" si="1483"/>
        <v>WDHD1</v>
      </c>
      <c r="B17680" t="s">
        <v>86</v>
      </c>
      <c r="C17680">
        <v>55493714</v>
      </c>
      <c r="D17680" t="s">
        <v>8</v>
      </c>
      <c r="E17680">
        <v>24</v>
      </c>
      <c r="F17680" t="s">
        <v>20419</v>
      </c>
      <c r="G17680">
        <v>0.55796339049400001</v>
      </c>
    </row>
    <row r="17681" spans="1:7" x14ac:dyDescent="0.2">
      <c r="A17681" t="str">
        <f t="shared" ref="A17681:A17690" si="1484">"WDR11"</f>
        <v>WDR11</v>
      </c>
      <c r="B17681" t="s">
        <v>372</v>
      </c>
      <c r="C17681">
        <v>122610670</v>
      </c>
      <c r="D17681" t="s">
        <v>3</v>
      </c>
      <c r="E17681">
        <v>24</v>
      </c>
      <c r="F17681" t="s">
        <v>20420</v>
      </c>
      <c r="G17681">
        <v>0.22336734531899999</v>
      </c>
    </row>
    <row r="17682" spans="1:7" x14ac:dyDescent="0.2">
      <c r="A17682" t="str">
        <f t="shared" si="1484"/>
        <v>WDR11</v>
      </c>
      <c r="B17682" t="s">
        <v>372</v>
      </c>
      <c r="C17682">
        <v>122610791</v>
      </c>
      <c r="D17682" t="s">
        <v>3</v>
      </c>
      <c r="E17682">
        <v>24</v>
      </c>
      <c r="F17682" t="s">
        <v>20421</v>
      </c>
      <c r="G17682">
        <v>1.68392975691</v>
      </c>
    </row>
    <row r="17683" spans="1:7" x14ac:dyDescent="0.2">
      <c r="A17683" t="str">
        <f t="shared" si="1484"/>
        <v>WDR11</v>
      </c>
      <c r="B17683" t="s">
        <v>372</v>
      </c>
      <c r="C17683">
        <v>122610883</v>
      </c>
      <c r="D17683" t="s">
        <v>3</v>
      </c>
      <c r="E17683">
        <v>23</v>
      </c>
      <c r="F17683" t="s">
        <v>20422</v>
      </c>
      <c r="G17683">
        <v>0.360409144332</v>
      </c>
    </row>
    <row r="17684" spans="1:7" x14ac:dyDescent="0.2">
      <c r="A17684" t="str">
        <f t="shared" si="1484"/>
        <v>WDR11</v>
      </c>
      <c r="B17684" t="s">
        <v>372</v>
      </c>
      <c r="C17684">
        <v>122610704</v>
      </c>
      <c r="D17684" t="s">
        <v>8</v>
      </c>
      <c r="E17684">
        <v>23</v>
      </c>
      <c r="F17684" t="s">
        <v>20423</v>
      </c>
      <c r="G17684">
        <v>0.111230813104</v>
      </c>
    </row>
    <row r="17685" spans="1:7" x14ac:dyDescent="0.2">
      <c r="A17685" t="str">
        <f t="shared" si="1484"/>
        <v>WDR11</v>
      </c>
      <c r="B17685" t="s">
        <v>372</v>
      </c>
      <c r="C17685">
        <v>122610740</v>
      </c>
      <c r="D17685" t="s">
        <v>8</v>
      </c>
      <c r="E17685">
        <v>24</v>
      </c>
      <c r="F17685" t="s">
        <v>20424</v>
      </c>
      <c r="G17685">
        <v>0.83704666653399995</v>
      </c>
    </row>
    <row r="17686" spans="1:7" x14ac:dyDescent="0.2">
      <c r="A17686" t="str">
        <f t="shared" si="1484"/>
        <v>WDR11</v>
      </c>
      <c r="B17686" t="s">
        <v>372</v>
      </c>
      <c r="C17686">
        <v>122610820</v>
      </c>
      <c r="D17686" t="s">
        <v>8</v>
      </c>
      <c r="E17686">
        <v>24</v>
      </c>
      <c r="F17686" t="s">
        <v>20425</v>
      </c>
      <c r="G17686">
        <v>0.47902357655099997</v>
      </c>
    </row>
    <row r="17687" spans="1:7" x14ac:dyDescent="0.2">
      <c r="A17687" t="str">
        <f t="shared" si="1484"/>
        <v>WDR11</v>
      </c>
      <c r="B17687" t="s">
        <v>372</v>
      </c>
      <c r="C17687">
        <v>122610841</v>
      </c>
      <c r="D17687" t="s">
        <v>8</v>
      </c>
      <c r="E17687">
        <v>23</v>
      </c>
      <c r="F17687" t="s">
        <v>20426</v>
      </c>
      <c r="G17687">
        <v>0.15148234114199999</v>
      </c>
    </row>
    <row r="17688" spans="1:7" x14ac:dyDescent="0.2">
      <c r="A17688" t="str">
        <f t="shared" si="1484"/>
        <v>WDR11</v>
      </c>
      <c r="B17688" t="s">
        <v>372</v>
      </c>
      <c r="C17688">
        <v>122610923</v>
      </c>
      <c r="D17688" t="s">
        <v>8</v>
      </c>
      <c r="E17688">
        <v>24</v>
      </c>
      <c r="F17688" t="s">
        <v>20427</v>
      </c>
      <c r="G17688">
        <v>0.200952814885</v>
      </c>
    </row>
    <row r="17689" spans="1:7" x14ac:dyDescent="0.2">
      <c r="A17689" t="str">
        <f t="shared" si="1484"/>
        <v>WDR11</v>
      </c>
      <c r="B17689" t="s">
        <v>372</v>
      </c>
      <c r="C17689">
        <v>122610981</v>
      </c>
      <c r="D17689" t="s">
        <v>8</v>
      </c>
      <c r="E17689">
        <v>24</v>
      </c>
      <c r="F17689" t="s">
        <v>20428</v>
      </c>
      <c r="G17689">
        <v>0.23708524763399999</v>
      </c>
    </row>
    <row r="17690" spans="1:7" x14ac:dyDescent="0.2">
      <c r="A17690" t="str">
        <f t="shared" si="1484"/>
        <v>WDR11</v>
      </c>
      <c r="B17690" t="s">
        <v>372</v>
      </c>
      <c r="C17690">
        <v>122610785</v>
      </c>
      <c r="D17690" t="s">
        <v>8</v>
      </c>
      <c r="E17690">
        <v>24</v>
      </c>
      <c r="F17690" t="s">
        <v>20429</v>
      </c>
      <c r="G17690">
        <v>0.40672854643099998</v>
      </c>
    </row>
    <row r="17691" spans="1:7" x14ac:dyDescent="0.2">
      <c r="A17691" t="str">
        <f t="shared" ref="A17691:A17700" si="1485">"WDR20"</f>
        <v>WDR20</v>
      </c>
      <c r="B17691" t="s">
        <v>86</v>
      </c>
      <c r="C17691">
        <v>102606236</v>
      </c>
      <c r="D17691" t="s">
        <v>8</v>
      </c>
      <c r="E17691">
        <v>23</v>
      </c>
      <c r="F17691" t="s">
        <v>20430</v>
      </c>
      <c r="G17691">
        <v>1.2659878657500001</v>
      </c>
    </row>
    <row r="17692" spans="1:7" x14ac:dyDescent="0.2">
      <c r="A17692" t="str">
        <f t="shared" si="1485"/>
        <v>WDR20</v>
      </c>
      <c r="B17692" t="s">
        <v>86</v>
      </c>
      <c r="C17692">
        <v>102606223</v>
      </c>
      <c r="D17692" t="s">
        <v>3</v>
      </c>
      <c r="E17692">
        <v>24</v>
      </c>
      <c r="F17692" t="s">
        <v>20431</v>
      </c>
      <c r="G17692">
        <v>3.4349620315299999E-2</v>
      </c>
    </row>
    <row r="17693" spans="1:7" x14ac:dyDescent="0.2">
      <c r="A17693" t="str">
        <f t="shared" si="1485"/>
        <v>WDR20</v>
      </c>
      <c r="B17693" t="s">
        <v>86</v>
      </c>
      <c r="C17693">
        <v>102606341</v>
      </c>
      <c r="D17693" t="s">
        <v>3</v>
      </c>
      <c r="E17693">
        <v>24</v>
      </c>
      <c r="F17693" t="s">
        <v>20432</v>
      </c>
      <c r="G17693">
        <v>0.91610248321099996</v>
      </c>
    </row>
    <row r="17694" spans="1:7" x14ac:dyDescent="0.2">
      <c r="A17694" t="str">
        <f t="shared" si="1485"/>
        <v>WDR20</v>
      </c>
      <c r="B17694" t="s">
        <v>86</v>
      </c>
      <c r="C17694">
        <v>102606375</v>
      </c>
      <c r="D17694" t="s">
        <v>3</v>
      </c>
      <c r="E17694">
        <v>24</v>
      </c>
      <c r="F17694" t="s">
        <v>20433</v>
      </c>
      <c r="G17694">
        <v>2.32492677448E-2</v>
      </c>
    </row>
    <row r="17695" spans="1:7" x14ac:dyDescent="0.2">
      <c r="A17695" t="str">
        <f t="shared" si="1485"/>
        <v>WDR20</v>
      </c>
      <c r="B17695" t="s">
        <v>86</v>
      </c>
      <c r="C17695">
        <v>102606521</v>
      </c>
      <c r="D17695" t="s">
        <v>8</v>
      </c>
      <c r="E17695">
        <v>22</v>
      </c>
      <c r="F17695" t="s">
        <v>20434</v>
      </c>
      <c r="G17695">
        <v>0.67106189680200001</v>
      </c>
    </row>
    <row r="17696" spans="1:7" x14ac:dyDescent="0.2">
      <c r="A17696" t="str">
        <f t="shared" si="1485"/>
        <v>WDR20</v>
      </c>
      <c r="B17696" t="s">
        <v>86</v>
      </c>
      <c r="C17696">
        <v>102606324</v>
      </c>
      <c r="D17696" t="s">
        <v>8</v>
      </c>
      <c r="E17696">
        <v>24</v>
      </c>
      <c r="F17696" t="s">
        <v>20435</v>
      </c>
      <c r="G17696">
        <v>0.614628265206</v>
      </c>
    </row>
    <row r="17697" spans="1:7" x14ac:dyDescent="0.2">
      <c r="A17697" t="str">
        <f t="shared" si="1485"/>
        <v>WDR20</v>
      </c>
      <c r="B17697" t="s">
        <v>86</v>
      </c>
      <c r="C17697">
        <v>102606226</v>
      </c>
      <c r="D17697" t="s">
        <v>8</v>
      </c>
      <c r="E17697">
        <v>24</v>
      </c>
      <c r="F17697" t="s">
        <v>20436</v>
      </c>
      <c r="G17697">
        <v>0.102395262404</v>
      </c>
    </row>
    <row r="17698" spans="1:7" x14ac:dyDescent="0.2">
      <c r="A17698" t="str">
        <f t="shared" si="1485"/>
        <v>WDR20</v>
      </c>
      <c r="B17698" t="s">
        <v>86</v>
      </c>
      <c r="C17698">
        <v>102606430</v>
      </c>
      <c r="D17698" t="s">
        <v>3</v>
      </c>
      <c r="E17698">
        <v>22</v>
      </c>
      <c r="F17698" t="s">
        <v>20437</v>
      </c>
      <c r="G17698">
        <v>0.81790965103900004</v>
      </c>
    </row>
    <row r="17699" spans="1:7" x14ac:dyDescent="0.2">
      <c r="A17699" t="str">
        <f t="shared" si="1485"/>
        <v>WDR20</v>
      </c>
      <c r="B17699" t="s">
        <v>86</v>
      </c>
      <c r="C17699">
        <v>102606411</v>
      </c>
      <c r="D17699" t="s">
        <v>3</v>
      </c>
      <c r="E17699">
        <v>21</v>
      </c>
      <c r="F17699" t="s">
        <v>20438</v>
      </c>
      <c r="G17699">
        <v>7.2098009133599997E-2</v>
      </c>
    </row>
    <row r="17700" spans="1:7" x14ac:dyDescent="0.2">
      <c r="A17700" t="str">
        <f t="shared" si="1485"/>
        <v>WDR20</v>
      </c>
      <c r="B17700" t="s">
        <v>86</v>
      </c>
      <c r="C17700">
        <v>102606398</v>
      </c>
      <c r="D17700" t="s">
        <v>3</v>
      </c>
      <c r="E17700">
        <v>24</v>
      </c>
      <c r="F17700" t="s">
        <v>20439</v>
      </c>
      <c r="G17700">
        <v>0.14650375253199999</v>
      </c>
    </row>
    <row r="17701" spans="1:7" x14ac:dyDescent="0.2">
      <c r="A17701" t="str">
        <f t="shared" ref="A17701:A17710" si="1486">"WDR26"</f>
        <v>WDR26</v>
      </c>
      <c r="B17701" t="s">
        <v>35</v>
      </c>
      <c r="C17701">
        <v>224621971</v>
      </c>
      <c r="D17701" t="s">
        <v>3</v>
      </c>
      <c r="E17701">
        <v>24</v>
      </c>
      <c r="F17701" t="s">
        <v>20440</v>
      </c>
      <c r="G17701">
        <v>7.3522440236199998E-2</v>
      </c>
    </row>
    <row r="17702" spans="1:7" x14ac:dyDescent="0.2">
      <c r="A17702" t="str">
        <f t="shared" si="1486"/>
        <v>WDR26</v>
      </c>
      <c r="B17702" t="s">
        <v>35</v>
      </c>
      <c r="C17702">
        <v>224621716</v>
      </c>
      <c r="D17702" t="s">
        <v>3</v>
      </c>
      <c r="E17702">
        <v>24</v>
      </c>
      <c r="F17702" t="s">
        <v>20441</v>
      </c>
      <c r="G17702">
        <v>0.25232905294000002</v>
      </c>
    </row>
    <row r="17703" spans="1:7" x14ac:dyDescent="0.2">
      <c r="A17703" t="str">
        <f t="shared" si="1486"/>
        <v>WDR26</v>
      </c>
      <c r="B17703" t="s">
        <v>35</v>
      </c>
      <c r="C17703">
        <v>224621988</v>
      </c>
      <c r="D17703" t="s">
        <v>3</v>
      </c>
      <c r="E17703">
        <v>23</v>
      </c>
      <c r="F17703" t="s">
        <v>20442</v>
      </c>
      <c r="G17703">
        <v>1.18576110935</v>
      </c>
    </row>
    <row r="17704" spans="1:7" x14ac:dyDescent="0.2">
      <c r="A17704" t="str">
        <f t="shared" si="1486"/>
        <v>WDR26</v>
      </c>
      <c r="B17704" t="s">
        <v>35</v>
      </c>
      <c r="C17704">
        <v>224621848</v>
      </c>
      <c r="D17704" t="s">
        <v>8</v>
      </c>
      <c r="E17704">
        <v>24</v>
      </c>
      <c r="F17704" t="s">
        <v>20443</v>
      </c>
      <c r="G17704">
        <v>0.40346309509700001</v>
      </c>
    </row>
    <row r="17705" spans="1:7" x14ac:dyDescent="0.2">
      <c r="A17705" t="str">
        <f t="shared" si="1486"/>
        <v>WDR26</v>
      </c>
      <c r="B17705" t="s">
        <v>35</v>
      </c>
      <c r="C17705">
        <v>224621957</v>
      </c>
      <c r="D17705" t="s">
        <v>8</v>
      </c>
      <c r="E17705">
        <v>24</v>
      </c>
      <c r="F17705" t="s">
        <v>20444</v>
      </c>
      <c r="G17705">
        <v>0.31151852494499999</v>
      </c>
    </row>
    <row r="17706" spans="1:7" x14ac:dyDescent="0.2">
      <c r="A17706" t="str">
        <f t="shared" si="1486"/>
        <v>WDR26</v>
      </c>
      <c r="B17706" t="s">
        <v>35</v>
      </c>
      <c r="C17706">
        <v>224622001</v>
      </c>
      <c r="D17706" t="s">
        <v>3</v>
      </c>
      <c r="E17706">
        <v>24</v>
      </c>
      <c r="F17706" t="s">
        <v>20445</v>
      </c>
      <c r="G17706">
        <v>0.22440375682300001</v>
      </c>
    </row>
    <row r="17707" spans="1:7" x14ac:dyDescent="0.2">
      <c r="A17707" t="str">
        <f t="shared" si="1486"/>
        <v>WDR26</v>
      </c>
      <c r="B17707" t="s">
        <v>35</v>
      </c>
      <c r="C17707">
        <v>224622039</v>
      </c>
      <c r="D17707" t="s">
        <v>8</v>
      </c>
      <c r="E17707">
        <v>25</v>
      </c>
      <c r="F17707" t="s">
        <v>20446</v>
      </c>
      <c r="G17707">
        <v>1.41077579555</v>
      </c>
    </row>
    <row r="17708" spans="1:7" x14ac:dyDescent="0.2">
      <c r="A17708" t="str">
        <f t="shared" si="1486"/>
        <v>WDR26</v>
      </c>
      <c r="B17708" t="s">
        <v>35</v>
      </c>
      <c r="C17708">
        <v>224622031</v>
      </c>
      <c r="D17708" t="s">
        <v>8</v>
      </c>
      <c r="E17708">
        <v>23</v>
      </c>
      <c r="F17708" t="s">
        <v>20447</v>
      </c>
      <c r="G17708">
        <v>0.18513077917199999</v>
      </c>
    </row>
    <row r="17709" spans="1:7" x14ac:dyDescent="0.2">
      <c r="A17709" t="str">
        <f t="shared" si="1486"/>
        <v>WDR26</v>
      </c>
      <c r="B17709" t="s">
        <v>35</v>
      </c>
      <c r="C17709">
        <v>224621832</v>
      </c>
      <c r="D17709" t="s">
        <v>3</v>
      </c>
      <c r="E17709">
        <v>23</v>
      </c>
      <c r="F17709" t="s">
        <v>20448</v>
      </c>
      <c r="G17709">
        <v>0.20032301050599999</v>
      </c>
    </row>
    <row r="17710" spans="1:7" x14ac:dyDescent="0.2">
      <c r="A17710" t="str">
        <f t="shared" si="1486"/>
        <v>WDR26</v>
      </c>
      <c r="B17710" t="s">
        <v>35</v>
      </c>
      <c r="C17710">
        <v>224621791</v>
      </c>
      <c r="D17710" t="s">
        <v>3</v>
      </c>
      <c r="E17710">
        <v>24</v>
      </c>
      <c r="F17710" t="s">
        <v>20449</v>
      </c>
      <c r="G17710">
        <v>0.39822467270799999</v>
      </c>
    </row>
    <row r="17711" spans="1:7" x14ac:dyDescent="0.2">
      <c r="A17711" t="str">
        <f t="shared" ref="A17711:A17720" si="1487">"WDR3"</f>
        <v>WDR3</v>
      </c>
      <c r="B17711" t="s">
        <v>35</v>
      </c>
      <c r="C17711">
        <v>118472499</v>
      </c>
      <c r="D17711" t="s">
        <v>3</v>
      </c>
      <c r="E17711">
        <v>23</v>
      </c>
      <c r="F17711" t="s">
        <v>20450</v>
      </c>
      <c r="G17711">
        <v>7.6073853989599996E-2</v>
      </c>
    </row>
    <row r="17712" spans="1:7" x14ac:dyDescent="0.2">
      <c r="A17712" t="str">
        <f t="shared" si="1487"/>
        <v>WDR3</v>
      </c>
      <c r="B17712" t="s">
        <v>35</v>
      </c>
      <c r="C17712">
        <v>118472578</v>
      </c>
      <c r="D17712" t="s">
        <v>8</v>
      </c>
      <c r="E17712">
        <v>24</v>
      </c>
      <c r="F17712" t="s">
        <v>20451</v>
      </c>
      <c r="G17712">
        <v>0.42953515883999999</v>
      </c>
    </row>
    <row r="17713" spans="1:7" x14ac:dyDescent="0.2">
      <c r="A17713" t="str">
        <f t="shared" si="1487"/>
        <v>WDR3</v>
      </c>
      <c r="B17713" t="s">
        <v>35</v>
      </c>
      <c r="C17713">
        <v>118472583</v>
      </c>
      <c r="D17713" t="s">
        <v>3</v>
      </c>
      <c r="E17713">
        <v>24</v>
      </c>
      <c r="F17713" t="s">
        <v>20452</v>
      </c>
      <c r="G17713">
        <v>3.0841530224000002E-2</v>
      </c>
    </row>
    <row r="17714" spans="1:7" x14ac:dyDescent="0.2">
      <c r="A17714" t="str">
        <f t="shared" si="1487"/>
        <v>WDR3</v>
      </c>
      <c r="B17714" t="s">
        <v>35</v>
      </c>
      <c r="C17714">
        <v>118472630</v>
      </c>
      <c r="D17714" t="s">
        <v>3</v>
      </c>
      <c r="E17714">
        <v>23</v>
      </c>
      <c r="F17714" t="s">
        <v>20453</v>
      </c>
      <c r="G17714">
        <v>7.6563918903199996E-2</v>
      </c>
    </row>
    <row r="17715" spans="1:7" x14ac:dyDescent="0.2">
      <c r="A17715" t="str">
        <f t="shared" si="1487"/>
        <v>WDR3</v>
      </c>
      <c r="B17715" t="s">
        <v>35</v>
      </c>
      <c r="C17715">
        <v>118472381</v>
      </c>
      <c r="D17715" t="s">
        <v>8</v>
      </c>
      <c r="E17715">
        <v>23</v>
      </c>
      <c r="F17715" t="s">
        <v>20454</v>
      </c>
      <c r="G17715">
        <v>-6.81404726651E-3</v>
      </c>
    </row>
    <row r="17716" spans="1:7" x14ac:dyDescent="0.2">
      <c r="A17716" t="str">
        <f t="shared" si="1487"/>
        <v>WDR3</v>
      </c>
      <c r="B17716" t="s">
        <v>35</v>
      </c>
      <c r="C17716">
        <v>118472385</v>
      </c>
      <c r="D17716" t="s">
        <v>8</v>
      </c>
      <c r="E17716">
        <v>22</v>
      </c>
      <c r="F17716" t="s">
        <v>20455</v>
      </c>
      <c r="G17716">
        <v>3.0538643340199999E-3</v>
      </c>
    </row>
    <row r="17717" spans="1:7" x14ac:dyDescent="0.2">
      <c r="A17717" t="str">
        <f t="shared" si="1487"/>
        <v>WDR3</v>
      </c>
      <c r="B17717" t="s">
        <v>35</v>
      </c>
      <c r="C17717">
        <v>118472430</v>
      </c>
      <c r="D17717" t="s">
        <v>8</v>
      </c>
      <c r="E17717">
        <v>24</v>
      </c>
      <c r="F17717" t="s">
        <v>20456</v>
      </c>
      <c r="G17717">
        <v>1.2361080632599999</v>
      </c>
    </row>
    <row r="17718" spans="1:7" x14ac:dyDescent="0.2">
      <c r="A17718" t="str">
        <f t="shared" si="1487"/>
        <v>WDR3</v>
      </c>
      <c r="B17718" t="s">
        <v>35</v>
      </c>
      <c r="C17718">
        <v>118472531</v>
      </c>
      <c r="D17718" t="s">
        <v>8</v>
      </c>
      <c r="E17718">
        <v>22</v>
      </c>
      <c r="F17718" t="s">
        <v>20457</v>
      </c>
      <c r="G17718">
        <v>3.7738667412E-2</v>
      </c>
    </row>
    <row r="17719" spans="1:7" x14ac:dyDescent="0.2">
      <c r="A17719" t="str">
        <f t="shared" si="1487"/>
        <v>WDR3</v>
      </c>
      <c r="B17719" t="s">
        <v>35</v>
      </c>
      <c r="C17719">
        <v>118472557</v>
      </c>
      <c r="D17719" t="s">
        <v>8</v>
      </c>
      <c r="E17719">
        <v>22</v>
      </c>
      <c r="F17719" t="s">
        <v>20458</v>
      </c>
      <c r="G17719">
        <v>0.640582874829</v>
      </c>
    </row>
    <row r="17720" spans="1:7" x14ac:dyDescent="0.2">
      <c r="A17720" t="str">
        <f t="shared" si="1487"/>
        <v>WDR3</v>
      </c>
      <c r="B17720" t="s">
        <v>35</v>
      </c>
      <c r="C17720">
        <v>118472389</v>
      </c>
      <c r="D17720" t="s">
        <v>3</v>
      </c>
      <c r="E17720">
        <v>23</v>
      </c>
      <c r="F17720" t="s">
        <v>20459</v>
      </c>
      <c r="G17720">
        <v>1.1233090619099999</v>
      </c>
    </row>
    <row r="17721" spans="1:7" x14ac:dyDescent="0.2">
      <c r="A17721" t="str">
        <f t="shared" ref="A17721:A17735" si="1488">"WDR33"</f>
        <v>WDR33</v>
      </c>
      <c r="B17721" t="s">
        <v>161</v>
      </c>
      <c r="C17721">
        <v>128568427</v>
      </c>
      <c r="D17721" t="s">
        <v>3</v>
      </c>
      <c r="E17721">
        <v>23</v>
      </c>
      <c r="F17721" t="s">
        <v>20460</v>
      </c>
      <c r="G17721">
        <v>-1.3034912423899999E-2</v>
      </c>
    </row>
    <row r="17722" spans="1:7" x14ac:dyDescent="0.2">
      <c r="A17722" t="str">
        <f t="shared" si="1488"/>
        <v>WDR33</v>
      </c>
      <c r="B17722" t="s">
        <v>161</v>
      </c>
      <c r="C17722">
        <v>128568442</v>
      </c>
      <c r="D17722" t="s">
        <v>3</v>
      </c>
      <c r="E17722">
        <v>22</v>
      </c>
      <c r="F17722" t="s">
        <v>20461</v>
      </c>
      <c r="G17722">
        <v>0.51971379136499996</v>
      </c>
    </row>
    <row r="17723" spans="1:7" x14ac:dyDescent="0.2">
      <c r="A17723" t="str">
        <f t="shared" si="1488"/>
        <v>WDR33</v>
      </c>
      <c r="B17723" t="s">
        <v>161</v>
      </c>
      <c r="C17723">
        <v>128568497</v>
      </c>
      <c r="D17723" t="s">
        <v>3</v>
      </c>
      <c r="E17723">
        <v>23</v>
      </c>
      <c r="F17723" t="s">
        <v>20462</v>
      </c>
      <c r="G17723">
        <v>2.1504934477600001E-2</v>
      </c>
    </row>
    <row r="17724" spans="1:7" x14ac:dyDescent="0.2">
      <c r="A17724" t="str">
        <f t="shared" si="1488"/>
        <v>WDR33</v>
      </c>
      <c r="B17724" t="s">
        <v>161</v>
      </c>
      <c r="C17724">
        <v>128568563</v>
      </c>
      <c r="D17724" t="s">
        <v>3</v>
      </c>
      <c r="E17724">
        <v>22</v>
      </c>
      <c r="F17724" t="s">
        <v>20463</v>
      </c>
      <c r="G17724">
        <v>0.465071792554</v>
      </c>
    </row>
    <row r="17725" spans="1:7" x14ac:dyDescent="0.2">
      <c r="A17725" t="str">
        <f t="shared" si="1488"/>
        <v>WDR33</v>
      </c>
      <c r="B17725" t="s">
        <v>161</v>
      </c>
      <c r="C17725">
        <v>128568707</v>
      </c>
      <c r="D17725" t="s">
        <v>3</v>
      </c>
      <c r="E17725">
        <v>24</v>
      </c>
      <c r="F17725" t="s">
        <v>20464</v>
      </c>
      <c r="G17725">
        <v>0.92334624105999996</v>
      </c>
    </row>
    <row r="17726" spans="1:7" x14ac:dyDescent="0.2">
      <c r="A17726" t="str">
        <f t="shared" si="1488"/>
        <v>WDR33</v>
      </c>
      <c r="B17726" t="s">
        <v>161</v>
      </c>
      <c r="C17726">
        <v>128568717</v>
      </c>
      <c r="D17726" t="s">
        <v>3</v>
      </c>
      <c r="E17726">
        <v>21</v>
      </c>
      <c r="F17726" t="s">
        <v>20465</v>
      </c>
      <c r="G17726">
        <v>1.12312118692</v>
      </c>
    </row>
    <row r="17727" spans="1:7" x14ac:dyDescent="0.2">
      <c r="A17727" t="str">
        <f t="shared" si="1488"/>
        <v>WDR33</v>
      </c>
      <c r="B17727" t="s">
        <v>161</v>
      </c>
      <c r="C17727">
        <v>128568730</v>
      </c>
      <c r="D17727" t="s">
        <v>3</v>
      </c>
      <c r="E17727">
        <v>24</v>
      </c>
      <c r="F17727" t="s">
        <v>20466</v>
      </c>
      <c r="G17727">
        <v>0.61241142084699995</v>
      </c>
    </row>
    <row r="17728" spans="1:7" x14ac:dyDescent="0.2">
      <c r="A17728" t="str">
        <f t="shared" si="1488"/>
        <v>WDR33</v>
      </c>
      <c r="B17728" t="s">
        <v>161</v>
      </c>
      <c r="C17728">
        <v>128568770</v>
      </c>
      <c r="D17728" t="s">
        <v>8</v>
      </c>
      <c r="E17728">
        <v>24</v>
      </c>
      <c r="F17728" t="s">
        <v>20467</v>
      </c>
      <c r="G17728">
        <v>0.353943564248</v>
      </c>
    </row>
    <row r="17729" spans="1:7" x14ac:dyDescent="0.2">
      <c r="A17729" t="str">
        <f t="shared" si="1488"/>
        <v>WDR33</v>
      </c>
      <c r="B17729" t="s">
        <v>161</v>
      </c>
      <c r="C17729">
        <v>128568747</v>
      </c>
      <c r="D17729" t="s">
        <v>8</v>
      </c>
      <c r="E17729">
        <v>23</v>
      </c>
      <c r="F17729" t="s">
        <v>20468</v>
      </c>
      <c r="G17729">
        <v>0.799090229057</v>
      </c>
    </row>
    <row r="17730" spans="1:7" x14ac:dyDescent="0.2">
      <c r="A17730" t="str">
        <f t="shared" si="1488"/>
        <v>WDR33</v>
      </c>
      <c r="B17730" t="s">
        <v>161</v>
      </c>
      <c r="C17730">
        <v>128568762</v>
      </c>
      <c r="D17730" t="s">
        <v>8</v>
      </c>
      <c r="E17730">
        <v>23</v>
      </c>
      <c r="F17730" t="s">
        <v>20469</v>
      </c>
      <c r="G17730">
        <v>0.80430895868499996</v>
      </c>
    </row>
    <row r="17731" spans="1:7" x14ac:dyDescent="0.2">
      <c r="A17731" t="str">
        <f t="shared" si="1488"/>
        <v>WDR33</v>
      </c>
      <c r="B17731" t="s">
        <v>161</v>
      </c>
      <c r="C17731">
        <v>128568496</v>
      </c>
      <c r="D17731" t="s">
        <v>3</v>
      </c>
      <c r="E17731">
        <v>24</v>
      </c>
      <c r="F17731" t="s">
        <v>20470</v>
      </c>
      <c r="G17731">
        <v>-7.5086075359200005E-2</v>
      </c>
    </row>
    <row r="17732" spans="1:7" x14ac:dyDescent="0.2">
      <c r="A17732" t="str">
        <f t="shared" si="1488"/>
        <v>WDR33</v>
      </c>
      <c r="B17732" t="s">
        <v>161</v>
      </c>
      <c r="C17732">
        <v>128568563</v>
      </c>
      <c r="D17732" t="s">
        <v>3</v>
      </c>
      <c r="E17732">
        <v>23</v>
      </c>
      <c r="F17732" t="s">
        <v>20471</v>
      </c>
      <c r="G17732">
        <v>0.43960190892599998</v>
      </c>
    </row>
    <row r="17733" spans="1:7" x14ac:dyDescent="0.2">
      <c r="A17733" t="str">
        <f t="shared" si="1488"/>
        <v>WDR33</v>
      </c>
      <c r="B17733" t="s">
        <v>161</v>
      </c>
      <c r="C17733">
        <v>128568718</v>
      </c>
      <c r="D17733" t="s">
        <v>3</v>
      </c>
      <c r="E17733">
        <v>24</v>
      </c>
      <c r="F17733" t="s">
        <v>20472</v>
      </c>
      <c r="G17733">
        <v>0.38283255729400001</v>
      </c>
    </row>
    <row r="17734" spans="1:7" x14ac:dyDescent="0.2">
      <c r="A17734" t="str">
        <f t="shared" si="1488"/>
        <v>WDR33</v>
      </c>
      <c r="B17734" t="s">
        <v>161</v>
      </c>
      <c r="C17734">
        <v>128568746</v>
      </c>
      <c r="D17734" t="s">
        <v>8</v>
      </c>
      <c r="E17734">
        <v>22</v>
      </c>
      <c r="F17734" t="s">
        <v>20473</v>
      </c>
      <c r="G17734">
        <v>0.95353257201999997</v>
      </c>
    </row>
    <row r="17735" spans="1:7" x14ac:dyDescent="0.2">
      <c r="A17735" t="str">
        <f t="shared" si="1488"/>
        <v>WDR33</v>
      </c>
      <c r="B17735" t="s">
        <v>161</v>
      </c>
      <c r="C17735">
        <v>128568554</v>
      </c>
      <c r="D17735" t="s">
        <v>8</v>
      </c>
      <c r="E17735">
        <v>24</v>
      </c>
      <c r="F17735" t="s">
        <v>20474</v>
      </c>
      <c r="G17735">
        <v>0.20443140294199999</v>
      </c>
    </row>
    <row r="17736" spans="1:7" x14ac:dyDescent="0.2">
      <c r="A17736" t="str">
        <f t="shared" ref="A17736:A17761" si="1489">"WDR36"</f>
        <v>WDR36</v>
      </c>
      <c r="B17736" t="s">
        <v>64</v>
      </c>
      <c r="C17736">
        <v>110428235</v>
      </c>
      <c r="D17736" t="s">
        <v>3</v>
      </c>
      <c r="E17736">
        <v>23</v>
      </c>
      <c r="F17736" t="s">
        <v>20475</v>
      </c>
      <c r="G17736">
        <v>0.45629211453000001</v>
      </c>
    </row>
    <row r="17737" spans="1:7" x14ac:dyDescent="0.2">
      <c r="A17737" t="str">
        <f t="shared" si="1489"/>
        <v>WDR36</v>
      </c>
      <c r="B17737" t="s">
        <v>64</v>
      </c>
      <c r="C17737">
        <v>110428164</v>
      </c>
      <c r="D17737" t="s">
        <v>3</v>
      </c>
      <c r="E17737">
        <v>23</v>
      </c>
      <c r="F17737" t="s">
        <v>20476</v>
      </c>
      <c r="G17737">
        <v>0.24110846213699999</v>
      </c>
    </row>
    <row r="17738" spans="1:7" x14ac:dyDescent="0.2">
      <c r="A17738" t="str">
        <f t="shared" si="1489"/>
        <v>WDR36</v>
      </c>
      <c r="B17738" t="s">
        <v>64</v>
      </c>
      <c r="C17738">
        <v>110427411</v>
      </c>
      <c r="D17738" t="s">
        <v>3</v>
      </c>
      <c r="E17738">
        <v>24</v>
      </c>
      <c r="F17738" t="s">
        <v>20477</v>
      </c>
      <c r="G17738">
        <v>2.9713143069300001E-2</v>
      </c>
    </row>
    <row r="17739" spans="1:7" x14ac:dyDescent="0.2">
      <c r="A17739" t="str">
        <f t="shared" si="1489"/>
        <v>WDR36</v>
      </c>
      <c r="B17739" t="s">
        <v>64</v>
      </c>
      <c r="C17739">
        <v>110428034</v>
      </c>
      <c r="D17739" t="s">
        <v>3</v>
      </c>
      <c r="E17739">
        <v>22</v>
      </c>
      <c r="F17739" t="s">
        <v>20478</v>
      </c>
      <c r="G17739">
        <v>0.26989893323899999</v>
      </c>
    </row>
    <row r="17740" spans="1:7" x14ac:dyDescent="0.2">
      <c r="A17740" t="str">
        <f t="shared" si="1489"/>
        <v>WDR36</v>
      </c>
      <c r="B17740" t="s">
        <v>64</v>
      </c>
      <c r="C17740">
        <v>110428009</v>
      </c>
      <c r="D17740" t="s">
        <v>3</v>
      </c>
      <c r="E17740">
        <v>24</v>
      </c>
      <c r="F17740" t="s">
        <v>20479</v>
      </c>
      <c r="G17740">
        <v>0.12140393489699999</v>
      </c>
    </row>
    <row r="17741" spans="1:7" x14ac:dyDescent="0.2">
      <c r="A17741" t="str">
        <f t="shared" si="1489"/>
        <v>WDR36</v>
      </c>
      <c r="B17741" t="s">
        <v>64</v>
      </c>
      <c r="C17741">
        <v>110427567</v>
      </c>
      <c r="D17741" t="s">
        <v>3</v>
      </c>
      <c r="E17741">
        <v>24</v>
      </c>
      <c r="F17741" t="s">
        <v>20480</v>
      </c>
      <c r="G17741">
        <v>8.2999438878000001E-2</v>
      </c>
    </row>
    <row r="17742" spans="1:7" x14ac:dyDescent="0.2">
      <c r="A17742" t="str">
        <f t="shared" si="1489"/>
        <v>WDR36</v>
      </c>
      <c r="B17742" t="s">
        <v>64</v>
      </c>
      <c r="C17742">
        <v>110427545</v>
      </c>
      <c r="D17742" t="s">
        <v>3</v>
      </c>
      <c r="E17742">
        <v>26</v>
      </c>
      <c r="F17742" t="s">
        <v>20481</v>
      </c>
      <c r="G17742">
        <v>2.0027898840099999E-2</v>
      </c>
    </row>
    <row r="17743" spans="1:7" x14ac:dyDescent="0.2">
      <c r="A17743" t="str">
        <f t="shared" si="1489"/>
        <v>WDR36</v>
      </c>
      <c r="B17743" t="s">
        <v>64</v>
      </c>
      <c r="C17743">
        <v>110427521</v>
      </c>
      <c r="D17743" t="s">
        <v>3</v>
      </c>
      <c r="E17743">
        <v>23</v>
      </c>
      <c r="F17743" t="s">
        <v>20482</v>
      </c>
      <c r="G17743">
        <v>3.0940168447899999E-2</v>
      </c>
    </row>
    <row r="17744" spans="1:7" x14ac:dyDescent="0.2">
      <c r="A17744" t="str">
        <f t="shared" si="1489"/>
        <v>WDR36</v>
      </c>
      <c r="B17744" t="s">
        <v>64</v>
      </c>
      <c r="C17744">
        <v>110427502</v>
      </c>
      <c r="D17744" t="s">
        <v>3</v>
      </c>
      <c r="E17744">
        <v>24</v>
      </c>
      <c r="F17744" t="s">
        <v>20483</v>
      </c>
      <c r="G17744">
        <v>5.1321555215200002E-2</v>
      </c>
    </row>
    <row r="17745" spans="1:7" x14ac:dyDescent="0.2">
      <c r="A17745" t="str">
        <f t="shared" si="1489"/>
        <v>WDR36</v>
      </c>
      <c r="B17745" t="s">
        <v>64</v>
      </c>
      <c r="C17745">
        <v>110427442</v>
      </c>
      <c r="D17745" t="s">
        <v>3</v>
      </c>
      <c r="E17745">
        <v>26</v>
      </c>
      <c r="F17745" t="s">
        <v>20484</v>
      </c>
      <c r="G17745">
        <v>-9.1695694715500001E-2</v>
      </c>
    </row>
    <row r="17746" spans="1:7" x14ac:dyDescent="0.2">
      <c r="A17746" t="str">
        <f t="shared" si="1489"/>
        <v>WDR36</v>
      </c>
      <c r="B17746" t="s">
        <v>64</v>
      </c>
      <c r="C17746">
        <v>110427384</v>
      </c>
      <c r="D17746" t="s">
        <v>3</v>
      </c>
      <c r="E17746">
        <v>24</v>
      </c>
      <c r="F17746" t="s">
        <v>20485</v>
      </c>
      <c r="G17746">
        <v>-4.88520809693E-2</v>
      </c>
    </row>
    <row r="17747" spans="1:7" x14ac:dyDescent="0.2">
      <c r="A17747" t="str">
        <f t="shared" si="1489"/>
        <v>WDR36</v>
      </c>
      <c r="B17747" t="s">
        <v>64</v>
      </c>
      <c r="C17747">
        <v>110427373</v>
      </c>
      <c r="D17747" t="s">
        <v>3</v>
      </c>
      <c r="E17747">
        <v>25</v>
      </c>
      <c r="F17747" t="s">
        <v>20486</v>
      </c>
      <c r="G17747">
        <v>-1.62389024885E-2</v>
      </c>
    </row>
    <row r="17748" spans="1:7" x14ac:dyDescent="0.2">
      <c r="A17748" t="str">
        <f t="shared" si="1489"/>
        <v>WDR36</v>
      </c>
      <c r="B17748" t="s">
        <v>64</v>
      </c>
      <c r="C17748">
        <v>110427639</v>
      </c>
      <c r="D17748" t="s">
        <v>8</v>
      </c>
      <c r="E17748">
        <v>25</v>
      </c>
      <c r="F17748" t="s">
        <v>20487</v>
      </c>
      <c r="G17748">
        <v>0.144350218014</v>
      </c>
    </row>
    <row r="17749" spans="1:7" x14ac:dyDescent="0.2">
      <c r="A17749" t="str">
        <f t="shared" si="1489"/>
        <v>WDR36</v>
      </c>
      <c r="B17749" t="s">
        <v>64</v>
      </c>
      <c r="C17749">
        <v>110428002</v>
      </c>
      <c r="D17749" t="s">
        <v>8</v>
      </c>
      <c r="E17749">
        <v>24</v>
      </c>
      <c r="F17749" t="s">
        <v>20488</v>
      </c>
      <c r="G17749">
        <v>-3.0600674100000002E-3</v>
      </c>
    </row>
    <row r="17750" spans="1:7" x14ac:dyDescent="0.2">
      <c r="A17750" t="str">
        <f t="shared" si="1489"/>
        <v>WDR36</v>
      </c>
      <c r="B17750" t="s">
        <v>64</v>
      </c>
      <c r="C17750">
        <v>110428063</v>
      </c>
      <c r="D17750" t="s">
        <v>8</v>
      </c>
      <c r="E17750">
        <v>24</v>
      </c>
      <c r="F17750" t="s">
        <v>20489</v>
      </c>
      <c r="G17750">
        <v>0.383535969777</v>
      </c>
    </row>
    <row r="17751" spans="1:7" x14ac:dyDescent="0.2">
      <c r="A17751" t="str">
        <f t="shared" si="1489"/>
        <v>WDR36</v>
      </c>
      <c r="B17751" t="s">
        <v>64</v>
      </c>
      <c r="C17751">
        <v>110428151</v>
      </c>
      <c r="D17751" t="s">
        <v>8</v>
      </c>
      <c r="E17751">
        <v>23</v>
      </c>
      <c r="F17751" t="s">
        <v>20490</v>
      </c>
      <c r="G17751">
        <v>0.77268764723600003</v>
      </c>
    </row>
    <row r="17752" spans="1:7" x14ac:dyDescent="0.2">
      <c r="A17752" t="str">
        <f t="shared" si="1489"/>
        <v>WDR36</v>
      </c>
      <c r="B17752" t="s">
        <v>64</v>
      </c>
      <c r="C17752">
        <v>110427551</v>
      </c>
      <c r="D17752" t="s">
        <v>8</v>
      </c>
      <c r="E17752">
        <v>24</v>
      </c>
      <c r="F17752" t="s">
        <v>20491</v>
      </c>
      <c r="G17752">
        <v>-5.3556993485800002E-2</v>
      </c>
    </row>
    <row r="17753" spans="1:7" x14ac:dyDescent="0.2">
      <c r="A17753" t="str">
        <f t="shared" si="1489"/>
        <v>WDR36</v>
      </c>
      <c r="B17753" t="s">
        <v>64</v>
      </c>
      <c r="C17753">
        <v>110428208</v>
      </c>
      <c r="D17753" t="s">
        <v>8</v>
      </c>
      <c r="E17753">
        <v>22</v>
      </c>
      <c r="F17753" t="s">
        <v>20492</v>
      </c>
      <c r="G17753">
        <v>-2.9679941462099999E-2</v>
      </c>
    </row>
    <row r="17754" spans="1:7" x14ac:dyDescent="0.2">
      <c r="A17754" t="str">
        <f t="shared" si="1489"/>
        <v>WDR36</v>
      </c>
      <c r="B17754" t="s">
        <v>64</v>
      </c>
      <c r="C17754">
        <v>110427493</v>
      </c>
      <c r="D17754" t="s">
        <v>3</v>
      </c>
      <c r="E17754">
        <v>26</v>
      </c>
      <c r="F17754" t="s">
        <v>20493</v>
      </c>
      <c r="G17754">
        <v>4.6629305917799999E-2</v>
      </c>
    </row>
    <row r="17755" spans="1:7" x14ac:dyDescent="0.2">
      <c r="A17755" t="str">
        <f t="shared" si="1489"/>
        <v>WDR36</v>
      </c>
      <c r="B17755" t="s">
        <v>64</v>
      </c>
      <c r="C17755">
        <v>110428157</v>
      </c>
      <c r="D17755" t="s">
        <v>8</v>
      </c>
      <c r="E17755">
        <v>22</v>
      </c>
      <c r="F17755" t="s">
        <v>20494</v>
      </c>
      <c r="G17755">
        <v>0.31917284127500001</v>
      </c>
    </row>
    <row r="17756" spans="1:7" x14ac:dyDescent="0.2">
      <c r="A17756" t="str">
        <f t="shared" si="1489"/>
        <v>WDR36</v>
      </c>
      <c r="B17756" t="s">
        <v>64</v>
      </c>
      <c r="C17756">
        <v>110428031</v>
      </c>
      <c r="D17756" t="s">
        <v>8</v>
      </c>
      <c r="E17756">
        <v>21</v>
      </c>
      <c r="F17756" t="s">
        <v>20495</v>
      </c>
      <c r="G17756">
        <v>3.2420485404799998E-2</v>
      </c>
    </row>
    <row r="17757" spans="1:7" x14ac:dyDescent="0.2">
      <c r="A17757" t="str">
        <f t="shared" si="1489"/>
        <v>WDR36</v>
      </c>
      <c r="B17757" t="s">
        <v>64</v>
      </c>
      <c r="C17757">
        <v>110428095</v>
      </c>
      <c r="D17757" t="s">
        <v>8</v>
      </c>
      <c r="E17757">
        <v>23</v>
      </c>
      <c r="F17757" t="s">
        <v>20496</v>
      </c>
      <c r="G17757">
        <v>1.77102023823</v>
      </c>
    </row>
    <row r="17758" spans="1:7" x14ac:dyDescent="0.2">
      <c r="A17758" t="str">
        <f t="shared" si="1489"/>
        <v>WDR36</v>
      </c>
      <c r="B17758" t="s">
        <v>64</v>
      </c>
      <c r="C17758">
        <v>110428157</v>
      </c>
      <c r="D17758" t="s">
        <v>8</v>
      </c>
      <c r="E17758">
        <v>24</v>
      </c>
      <c r="F17758" t="s">
        <v>20497</v>
      </c>
      <c r="G17758">
        <v>0.32648360671499999</v>
      </c>
    </row>
    <row r="17759" spans="1:7" x14ac:dyDescent="0.2">
      <c r="A17759" t="str">
        <f t="shared" si="1489"/>
        <v>WDR36</v>
      </c>
      <c r="B17759" t="s">
        <v>64</v>
      </c>
      <c r="C17759">
        <v>110428208</v>
      </c>
      <c r="D17759" t="s">
        <v>8</v>
      </c>
      <c r="E17759">
        <v>24</v>
      </c>
      <c r="F17759" t="s">
        <v>20498</v>
      </c>
      <c r="G17759">
        <v>8.9592503867000003E-2</v>
      </c>
    </row>
    <row r="17760" spans="1:7" x14ac:dyDescent="0.2">
      <c r="A17760" t="str">
        <f t="shared" si="1489"/>
        <v>WDR36</v>
      </c>
      <c r="B17760" t="s">
        <v>64</v>
      </c>
      <c r="C17760">
        <v>110427521</v>
      </c>
      <c r="D17760" t="s">
        <v>3</v>
      </c>
      <c r="E17760">
        <v>24</v>
      </c>
      <c r="F17760" t="s">
        <v>20499</v>
      </c>
      <c r="G17760">
        <v>0.125448583221</v>
      </c>
    </row>
    <row r="17761" spans="1:7" x14ac:dyDescent="0.2">
      <c r="A17761" t="str">
        <f t="shared" si="1489"/>
        <v>WDR36</v>
      </c>
      <c r="B17761" t="s">
        <v>64</v>
      </c>
      <c r="C17761">
        <v>110428270</v>
      </c>
      <c r="D17761" t="s">
        <v>8</v>
      </c>
      <c r="E17761">
        <v>23</v>
      </c>
      <c r="F17761" t="s">
        <v>20500</v>
      </c>
      <c r="G17761">
        <v>-1.03920500197E-2</v>
      </c>
    </row>
    <row r="17762" spans="1:7" x14ac:dyDescent="0.2">
      <c r="A17762" t="str">
        <f t="shared" ref="A17762:A17777" si="1490">"WDR43"</f>
        <v>WDR43</v>
      </c>
      <c r="B17762" t="s">
        <v>161</v>
      </c>
      <c r="C17762">
        <v>29117723</v>
      </c>
      <c r="D17762" t="s">
        <v>3</v>
      </c>
      <c r="E17762">
        <v>24</v>
      </c>
      <c r="F17762" t="s">
        <v>20501</v>
      </c>
      <c r="G17762">
        <v>0.55156469864900004</v>
      </c>
    </row>
    <row r="17763" spans="1:7" x14ac:dyDescent="0.2">
      <c r="A17763" t="str">
        <f t="shared" si="1490"/>
        <v>WDR43</v>
      </c>
      <c r="B17763" t="s">
        <v>161</v>
      </c>
      <c r="C17763">
        <v>29117567</v>
      </c>
      <c r="D17763" t="s">
        <v>8</v>
      </c>
      <c r="E17763">
        <v>24</v>
      </c>
      <c r="F17763" t="s">
        <v>20502</v>
      </c>
      <c r="G17763">
        <v>1.3654834486</v>
      </c>
    </row>
    <row r="17764" spans="1:7" x14ac:dyDescent="0.2">
      <c r="A17764" t="str">
        <f t="shared" si="1490"/>
        <v>WDR43</v>
      </c>
      <c r="B17764" t="s">
        <v>161</v>
      </c>
      <c r="C17764">
        <v>29117600</v>
      </c>
      <c r="D17764" t="s">
        <v>8</v>
      </c>
      <c r="E17764">
        <v>24</v>
      </c>
      <c r="F17764" t="s">
        <v>20503</v>
      </c>
      <c r="G17764">
        <v>1.03319465058</v>
      </c>
    </row>
    <row r="17765" spans="1:7" x14ac:dyDescent="0.2">
      <c r="A17765" t="str">
        <f t="shared" si="1490"/>
        <v>WDR43</v>
      </c>
      <c r="B17765" t="s">
        <v>161</v>
      </c>
      <c r="C17765">
        <v>29117642</v>
      </c>
      <c r="D17765" t="s">
        <v>8</v>
      </c>
      <c r="E17765">
        <v>24</v>
      </c>
      <c r="F17765" t="s">
        <v>20504</v>
      </c>
      <c r="G17765">
        <v>-4.3271091898900001E-2</v>
      </c>
    </row>
    <row r="17766" spans="1:7" x14ac:dyDescent="0.2">
      <c r="A17766" t="str">
        <f t="shared" si="1490"/>
        <v>WDR43</v>
      </c>
      <c r="B17766" t="s">
        <v>161</v>
      </c>
      <c r="C17766">
        <v>29117801</v>
      </c>
      <c r="D17766" t="s">
        <v>8</v>
      </c>
      <c r="E17766">
        <v>23</v>
      </c>
      <c r="F17766" t="s">
        <v>20505</v>
      </c>
      <c r="G17766">
        <v>0.31125351376100002</v>
      </c>
    </row>
    <row r="17767" spans="1:7" x14ac:dyDescent="0.2">
      <c r="A17767" t="str">
        <f t="shared" si="1490"/>
        <v>WDR43</v>
      </c>
      <c r="B17767" t="s">
        <v>161</v>
      </c>
      <c r="C17767">
        <v>29117504</v>
      </c>
      <c r="D17767" t="s">
        <v>3</v>
      </c>
      <c r="E17767">
        <v>24</v>
      </c>
      <c r="F17767" t="s">
        <v>20506</v>
      </c>
      <c r="G17767">
        <v>1.0416900807099999E-3</v>
      </c>
    </row>
    <row r="17768" spans="1:7" x14ac:dyDescent="0.2">
      <c r="A17768" t="str">
        <f t="shared" si="1490"/>
        <v>WDR43</v>
      </c>
      <c r="B17768" t="s">
        <v>161</v>
      </c>
      <c r="C17768">
        <v>29117629</v>
      </c>
      <c r="D17768" t="s">
        <v>3</v>
      </c>
      <c r="E17768">
        <v>24</v>
      </c>
      <c r="F17768" t="s">
        <v>20507</v>
      </c>
      <c r="G17768">
        <v>2.3686346014399999E-2</v>
      </c>
    </row>
    <row r="17769" spans="1:7" x14ac:dyDescent="0.2">
      <c r="A17769" t="str">
        <f t="shared" si="1490"/>
        <v>WDR43</v>
      </c>
      <c r="B17769" t="s">
        <v>161</v>
      </c>
      <c r="C17769">
        <v>29117638</v>
      </c>
      <c r="D17769" t="s">
        <v>3</v>
      </c>
      <c r="E17769">
        <v>24</v>
      </c>
      <c r="F17769" t="s">
        <v>20508</v>
      </c>
      <c r="G17769">
        <v>3.8350619530500001E-2</v>
      </c>
    </row>
    <row r="17770" spans="1:7" x14ac:dyDescent="0.2">
      <c r="A17770" t="str">
        <f t="shared" si="1490"/>
        <v>WDR43</v>
      </c>
      <c r="B17770" t="s">
        <v>161</v>
      </c>
      <c r="C17770">
        <v>29117643</v>
      </c>
      <c r="D17770" t="s">
        <v>3</v>
      </c>
      <c r="E17770">
        <v>23</v>
      </c>
      <c r="F17770" t="s">
        <v>20509</v>
      </c>
      <c r="G17770">
        <v>0.145618016898</v>
      </c>
    </row>
    <row r="17771" spans="1:7" x14ac:dyDescent="0.2">
      <c r="A17771" t="str">
        <f t="shared" si="1490"/>
        <v>WDR43</v>
      </c>
      <c r="B17771" t="s">
        <v>161</v>
      </c>
      <c r="C17771">
        <v>29117727</v>
      </c>
      <c r="D17771" t="s">
        <v>3</v>
      </c>
      <c r="E17771">
        <v>23</v>
      </c>
      <c r="F17771" t="s">
        <v>20510</v>
      </c>
      <c r="G17771">
        <v>0.50111185129199998</v>
      </c>
    </row>
    <row r="17772" spans="1:7" x14ac:dyDescent="0.2">
      <c r="A17772" t="str">
        <f t="shared" si="1490"/>
        <v>WDR43</v>
      </c>
      <c r="B17772" t="s">
        <v>161</v>
      </c>
      <c r="C17772">
        <v>29117784</v>
      </c>
      <c r="D17772" t="s">
        <v>3</v>
      </c>
      <c r="E17772">
        <v>24</v>
      </c>
      <c r="F17772" t="s">
        <v>20511</v>
      </c>
      <c r="G17772">
        <v>0.60132190081699999</v>
      </c>
    </row>
    <row r="17773" spans="1:7" x14ac:dyDescent="0.2">
      <c r="A17773" t="str">
        <f t="shared" si="1490"/>
        <v>WDR43</v>
      </c>
      <c r="B17773" t="s">
        <v>161</v>
      </c>
      <c r="C17773">
        <v>29117541</v>
      </c>
      <c r="D17773" t="s">
        <v>8</v>
      </c>
      <c r="E17773">
        <v>24</v>
      </c>
      <c r="F17773" t="s">
        <v>20512</v>
      </c>
      <c r="G17773">
        <v>0.33645173915499998</v>
      </c>
    </row>
    <row r="17774" spans="1:7" x14ac:dyDescent="0.2">
      <c r="A17774" t="str">
        <f t="shared" si="1490"/>
        <v>WDR43</v>
      </c>
      <c r="B17774" t="s">
        <v>161</v>
      </c>
      <c r="C17774">
        <v>29117551</v>
      </c>
      <c r="D17774" t="s">
        <v>8</v>
      </c>
      <c r="E17774">
        <v>24</v>
      </c>
      <c r="F17774" t="s">
        <v>20513</v>
      </c>
      <c r="G17774">
        <v>2.7734964902399999E-2</v>
      </c>
    </row>
    <row r="17775" spans="1:7" x14ac:dyDescent="0.2">
      <c r="A17775" t="str">
        <f t="shared" si="1490"/>
        <v>WDR43</v>
      </c>
      <c r="B17775" t="s">
        <v>161</v>
      </c>
      <c r="C17775">
        <v>29117643</v>
      </c>
      <c r="D17775" t="s">
        <v>3</v>
      </c>
      <c r="E17775">
        <v>22</v>
      </c>
      <c r="F17775" t="s">
        <v>20514</v>
      </c>
      <c r="G17775">
        <v>0.17691947928999999</v>
      </c>
    </row>
    <row r="17776" spans="1:7" x14ac:dyDescent="0.2">
      <c r="A17776" t="str">
        <f t="shared" si="1490"/>
        <v>WDR43</v>
      </c>
      <c r="B17776" t="s">
        <v>161</v>
      </c>
      <c r="C17776">
        <v>29117802</v>
      </c>
      <c r="D17776" t="s">
        <v>8</v>
      </c>
      <c r="E17776">
        <v>24</v>
      </c>
      <c r="F17776" t="s">
        <v>20515</v>
      </c>
      <c r="G17776">
        <v>0.182642361749</v>
      </c>
    </row>
    <row r="17777" spans="1:7" x14ac:dyDescent="0.2">
      <c r="A17777" t="str">
        <f t="shared" si="1490"/>
        <v>WDR43</v>
      </c>
      <c r="B17777" t="s">
        <v>161</v>
      </c>
      <c r="C17777">
        <v>29117693</v>
      </c>
      <c r="D17777" t="s">
        <v>8</v>
      </c>
      <c r="E17777">
        <v>24</v>
      </c>
      <c r="F17777" t="s">
        <v>20516</v>
      </c>
      <c r="G17777">
        <v>-3.0663521046300001E-2</v>
      </c>
    </row>
    <row r="17778" spans="1:7" x14ac:dyDescent="0.2">
      <c r="A17778" t="str">
        <f t="shared" ref="A17778:A17785" si="1491">"WDR44"</f>
        <v>WDR44</v>
      </c>
      <c r="B17778" t="s">
        <v>172</v>
      </c>
      <c r="C17778">
        <v>117480119</v>
      </c>
      <c r="D17778" t="s">
        <v>8</v>
      </c>
      <c r="E17778">
        <v>24</v>
      </c>
      <c r="F17778" t="s">
        <v>20517</v>
      </c>
      <c r="G17778">
        <v>0.233616617405</v>
      </c>
    </row>
    <row r="17779" spans="1:7" x14ac:dyDescent="0.2">
      <c r="A17779" t="str">
        <f t="shared" si="1491"/>
        <v>WDR44</v>
      </c>
      <c r="B17779" t="s">
        <v>172</v>
      </c>
      <c r="C17779">
        <v>117480301</v>
      </c>
      <c r="D17779" t="s">
        <v>8</v>
      </c>
      <c r="E17779">
        <v>22</v>
      </c>
      <c r="F17779" t="s">
        <v>20518</v>
      </c>
      <c r="G17779">
        <v>0.75493918205499999</v>
      </c>
    </row>
    <row r="17780" spans="1:7" x14ac:dyDescent="0.2">
      <c r="A17780" t="str">
        <f t="shared" si="1491"/>
        <v>WDR44</v>
      </c>
      <c r="B17780" t="s">
        <v>172</v>
      </c>
      <c r="C17780">
        <v>117480080</v>
      </c>
      <c r="D17780" t="s">
        <v>8</v>
      </c>
      <c r="E17780">
        <v>23</v>
      </c>
      <c r="F17780" t="s">
        <v>20519</v>
      </c>
      <c r="G17780">
        <v>1.01802130363E-2</v>
      </c>
    </row>
    <row r="17781" spans="1:7" x14ac:dyDescent="0.2">
      <c r="A17781" t="str">
        <f t="shared" si="1491"/>
        <v>WDR44</v>
      </c>
      <c r="B17781" t="s">
        <v>172</v>
      </c>
      <c r="C17781">
        <v>117480322</v>
      </c>
      <c r="D17781" t="s">
        <v>3</v>
      </c>
      <c r="E17781">
        <v>23</v>
      </c>
      <c r="F17781" t="s">
        <v>20520</v>
      </c>
      <c r="G17781">
        <v>0.60100782377299999</v>
      </c>
    </row>
    <row r="17782" spans="1:7" x14ac:dyDescent="0.2">
      <c r="A17782" t="str">
        <f t="shared" si="1491"/>
        <v>WDR44</v>
      </c>
      <c r="B17782" t="s">
        <v>172</v>
      </c>
      <c r="C17782">
        <v>117480284</v>
      </c>
      <c r="D17782" t="s">
        <v>3</v>
      </c>
      <c r="E17782">
        <v>23</v>
      </c>
      <c r="F17782" t="s">
        <v>20521</v>
      </c>
      <c r="G17782">
        <v>0.20754644424800001</v>
      </c>
    </row>
    <row r="17783" spans="1:7" x14ac:dyDescent="0.2">
      <c r="A17783" t="str">
        <f t="shared" si="1491"/>
        <v>WDR44</v>
      </c>
      <c r="B17783" t="s">
        <v>172</v>
      </c>
      <c r="C17783">
        <v>117480230</v>
      </c>
      <c r="D17783" t="s">
        <v>3</v>
      </c>
      <c r="E17783">
        <v>24</v>
      </c>
      <c r="F17783" t="s">
        <v>20522</v>
      </c>
      <c r="G17783">
        <v>0.27553634757899997</v>
      </c>
    </row>
    <row r="17784" spans="1:7" x14ac:dyDescent="0.2">
      <c r="A17784" t="str">
        <f t="shared" si="1491"/>
        <v>WDR44</v>
      </c>
      <c r="B17784" t="s">
        <v>172</v>
      </c>
      <c r="C17784">
        <v>117480156</v>
      </c>
      <c r="D17784" t="s">
        <v>3</v>
      </c>
      <c r="E17784">
        <v>24</v>
      </c>
      <c r="F17784" t="s">
        <v>20523</v>
      </c>
      <c r="G17784">
        <v>1.4489793100399999</v>
      </c>
    </row>
    <row r="17785" spans="1:7" x14ac:dyDescent="0.2">
      <c r="A17785" t="str">
        <f t="shared" si="1491"/>
        <v>WDR44</v>
      </c>
      <c r="B17785" t="s">
        <v>172</v>
      </c>
      <c r="C17785">
        <v>117480175</v>
      </c>
      <c r="D17785" t="s">
        <v>3</v>
      </c>
      <c r="E17785">
        <v>24</v>
      </c>
      <c r="F17785" t="s">
        <v>20524</v>
      </c>
      <c r="G17785">
        <v>0.79608150790599996</v>
      </c>
    </row>
    <row r="17786" spans="1:7" x14ac:dyDescent="0.2">
      <c r="A17786" t="str">
        <f t="shared" ref="A17786:A17795" si="1492">"WDR48"</f>
        <v>WDR48</v>
      </c>
      <c r="B17786" t="s">
        <v>114</v>
      </c>
      <c r="C17786">
        <v>39093729</v>
      </c>
      <c r="D17786" t="s">
        <v>8</v>
      </c>
      <c r="E17786">
        <v>24</v>
      </c>
      <c r="F17786" t="s">
        <v>20525</v>
      </c>
      <c r="G17786">
        <v>3.2251144151700002E-2</v>
      </c>
    </row>
    <row r="17787" spans="1:7" x14ac:dyDescent="0.2">
      <c r="A17787" t="str">
        <f t="shared" si="1492"/>
        <v>WDR48</v>
      </c>
      <c r="B17787" t="s">
        <v>114</v>
      </c>
      <c r="C17787">
        <v>39093678</v>
      </c>
      <c r="D17787" t="s">
        <v>8</v>
      </c>
      <c r="E17787">
        <v>24</v>
      </c>
      <c r="F17787" t="s">
        <v>20526</v>
      </c>
      <c r="G17787">
        <v>6.0621547948099999E-2</v>
      </c>
    </row>
    <row r="17788" spans="1:7" x14ac:dyDescent="0.2">
      <c r="A17788" t="str">
        <f t="shared" si="1492"/>
        <v>WDR48</v>
      </c>
      <c r="B17788" t="s">
        <v>114</v>
      </c>
      <c r="C17788">
        <v>39093654</v>
      </c>
      <c r="D17788" t="s">
        <v>8</v>
      </c>
      <c r="E17788">
        <v>24</v>
      </c>
      <c r="F17788" t="s">
        <v>20527</v>
      </c>
      <c r="G17788">
        <v>0.12665863075100001</v>
      </c>
    </row>
    <row r="17789" spans="1:7" x14ac:dyDescent="0.2">
      <c r="A17789" t="str">
        <f t="shared" si="1492"/>
        <v>WDR48</v>
      </c>
      <c r="B17789" t="s">
        <v>114</v>
      </c>
      <c r="C17789">
        <v>39093614</v>
      </c>
      <c r="D17789" t="s">
        <v>3</v>
      </c>
      <c r="E17789">
        <v>23</v>
      </c>
      <c r="F17789" t="s">
        <v>20528</v>
      </c>
      <c r="G17789">
        <v>0.42274626243899999</v>
      </c>
    </row>
    <row r="17790" spans="1:7" x14ac:dyDescent="0.2">
      <c r="A17790" t="str">
        <f t="shared" si="1492"/>
        <v>WDR48</v>
      </c>
      <c r="B17790" t="s">
        <v>114</v>
      </c>
      <c r="C17790">
        <v>39093574</v>
      </c>
      <c r="D17790" t="s">
        <v>3</v>
      </c>
      <c r="E17790">
        <v>24</v>
      </c>
      <c r="F17790" t="s">
        <v>20529</v>
      </c>
      <c r="G17790">
        <v>1.0364729693000001</v>
      </c>
    </row>
    <row r="17791" spans="1:7" x14ac:dyDescent="0.2">
      <c r="A17791" t="str">
        <f t="shared" si="1492"/>
        <v>WDR48</v>
      </c>
      <c r="B17791" t="s">
        <v>114</v>
      </c>
      <c r="C17791">
        <v>39093762</v>
      </c>
      <c r="D17791" t="s">
        <v>8</v>
      </c>
      <c r="E17791">
        <v>23</v>
      </c>
      <c r="F17791" t="s">
        <v>20530</v>
      </c>
      <c r="G17791">
        <v>-2.8837285525499998E-2</v>
      </c>
    </row>
    <row r="17792" spans="1:7" x14ac:dyDescent="0.2">
      <c r="A17792" t="str">
        <f t="shared" si="1492"/>
        <v>WDR48</v>
      </c>
      <c r="B17792" t="s">
        <v>114</v>
      </c>
      <c r="C17792">
        <v>39093722</v>
      </c>
      <c r="D17792" t="s">
        <v>8</v>
      </c>
      <c r="E17792">
        <v>24</v>
      </c>
      <c r="F17792" t="s">
        <v>20531</v>
      </c>
      <c r="G17792">
        <v>0.15362854232600001</v>
      </c>
    </row>
    <row r="17793" spans="1:7" x14ac:dyDescent="0.2">
      <c r="A17793" t="str">
        <f t="shared" si="1492"/>
        <v>WDR48</v>
      </c>
      <c r="B17793" t="s">
        <v>114</v>
      </c>
      <c r="C17793">
        <v>39093786</v>
      </c>
      <c r="D17793" t="s">
        <v>8</v>
      </c>
      <c r="E17793">
        <v>24</v>
      </c>
      <c r="F17793" t="s">
        <v>20532</v>
      </c>
      <c r="G17793">
        <v>0.51526333769499999</v>
      </c>
    </row>
    <row r="17794" spans="1:7" x14ac:dyDescent="0.2">
      <c r="A17794" t="str">
        <f t="shared" si="1492"/>
        <v>WDR48</v>
      </c>
      <c r="B17794" t="s">
        <v>114</v>
      </c>
      <c r="C17794">
        <v>39093738</v>
      </c>
      <c r="D17794" t="s">
        <v>8</v>
      </c>
      <c r="E17794">
        <v>24</v>
      </c>
      <c r="F17794" t="s">
        <v>20533</v>
      </c>
      <c r="G17794">
        <v>1.4482636929999999</v>
      </c>
    </row>
    <row r="17795" spans="1:7" x14ac:dyDescent="0.2">
      <c r="A17795" t="str">
        <f t="shared" si="1492"/>
        <v>WDR48</v>
      </c>
      <c r="B17795" t="s">
        <v>114</v>
      </c>
      <c r="C17795">
        <v>39093523</v>
      </c>
      <c r="D17795" t="s">
        <v>3</v>
      </c>
      <c r="E17795">
        <v>22</v>
      </c>
      <c r="F17795" t="s">
        <v>20534</v>
      </c>
      <c r="G17795">
        <v>0.17430966465799999</v>
      </c>
    </row>
    <row r="17796" spans="1:7" x14ac:dyDescent="0.2">
      <c r="A17796" t="str">
        <f t="shared" ref="A17796:A17815" si="1493">"WDR5"</f>
        <v>WDR5</v>
      </c>
      <c r="B17796" t="s">
        <v>15</v>
      </c>
      <c r="C17796">
        <v>137004961</v>
      </c>
      <c r="D17796" t="s">
        <v>3</v>
      </c>
      <c r="E17796">
        <v>25</v>
      </c>
      <c r="F17796" t="s">
        <v>20535</v>
      </c>
      <c r="G17796">
        <v>-6.2145365168E-3</v>
      </c>
    </row>
    <row r="17797" spans="1:7" x14ac:dyDescent="0.2">
      <c r="A17797" t="str">
        <f t="shared" si="1493"/>
        <v>WDR5</v>
      </c>
      <c r="B17797" t="s">
        <v>15</v>
      </c>
      <c r="C17797">
        <v>137005139</v>
      </c>
      <c r="D17797" t="s">
        <v>8</v>
      </c>
      <c r="E17797">
        <v>24</v>
      </c>
      <c r="F17797" t="s">
        <v>20536</v>
      </c>
      <c r="G17797">
        <v>1.1748942089800001E-2</v>
      </c>
    </row>
    <row r="17798" spans="1:7" x14ac:dyDescent="0.2">
      <c r="A17798" t="str">
        <f t="shared" si="1493"/>
        <v>WDR5</v>
      </c>
      <c r="B17798" t="s">
        <v>15</v>
      </c>
      <c r="C17798">
        <v>137005116</v>
      </c>
      <c r="D17798" t="s">
        <v>8</v>
      </c>
      <c r="E17798">
        <v>24</v>
      </c>
      <c r="F17798" t="s">
        <v>20537</v>
      </c>
      <c r="G17798">
        <v>-1.6426806872500001E-2</v>
      </c>
    </row>
    <row r="17799" spans="1:7" x14ac:dyDescent="0.2">
      <c r="A17799" t="str">
        <f t="shared" si="1493"/>
        <v>WDR5</v>
      </c>
      <c r="B17799" t="s">
        <v>15</v>
      </c>
      <c r="C17799">
        <v>137004957</v>
      </c>
      <c r="D17799" t="s">
        <v>8</v>
      </c>
      <c r="E17799">
        <v>26</v>
      </c>
      <c r="F17799" t="s">
        <v>20538</v>
      </c>
      <c r="G17799">
        <v>1.85288805085E-2</v>
      </c>
    </row>
    <row r="17800" spans="1:7" x14ac:dyDescent="0.2">
      <c r="A17800" t="str">
        <f t="shared" si="1493"/>
        <v>WDR5</v>
      </c>
      <c r="B17800" t="s">
        <v>15</v>
      </c>
      <c r="C17800">
        <v>137005170</v>
      </c>
      <c r="D17800" t="s">
        <v>3</v>
      </c>
      <c r="E17800">
        <v>23</v>
      </c>
      <c r="F17800" t="s">
        <v>20539</v>
      </c>
      <c r="G17800">
        <v>8.0835490234799998E-3</v>
      </c>
    </row>
    <row r="17801" spans="1:7" x14ac:dyDescent="0.2">
      <c r="A17801" t="str">
        <f t="shared" si="1493"/>
        <v>WDR5</v>
      </c>
      <c r="B17801" t="s">
        <v>15</v>
      </c>
      <c r="C17801">
        <v>137005066</v>
      </c>
      <c r="D17801" t="s">
        <v>3</v>
      </c>
      <c r="E17801">
        <v>24</v>
      </c>
      <c r="F17801" t="s">
        <v>20540</v>
      </c>
      <c r="G17801">
        <v>-1.9454564719900001E-2</v>
      </c>
    </row>
    <row r="17802" spans="1:7" x14ac:dyDescent="0.2">
      <c r="A17802" t="str">
        <f t="shared" si="1493"/>
        <v>WDR5</v>
      </c>
      <c r="B17802" t="s">
        <v>15</v>
      </c>
      <c r="C17802">
        <v>137005033</v>
      </c>
      <c r="D17802" t="s">
        <v>3</v>
      </c>
      <c r="E17802">
        <v>25</v>
      </c>
      <c r="F17802" t="s">
        <v>20541</v>
      </c>
      <c r="G17802">
        <v>-1.77884046652E-2</v>
      </c>
    </row>
    <row r="17803" spans="1:7" x14ac:dyDescent="0.2">
      <c r="A17803" t="str">
        <f t="shared" si="1493"/>
        <v>WDR5</v>
      </c>
      <c r="B17803" t="s">
        <v>15</v>
      </c>
      <c r="C17803">
        <v>137001159</v>
      </c>
      <c r="D17803" t="s">
        <v>3</v>
      </c>
      <c r="E17803">
        <v>24</v>
      </c>
      <c r="F17803" t="s">
        <v>20542</v>
      </c>
      <c r="G17803">
        <v>-2.45921091469E-2</v>
      </c>
    </row>
    <row r="17804" spans="1:7" x14ac:dyDescent="0.2">
      <c r="A17804" t="str">
        <f t="shared" si="1493"/>
        <v>WDR5</v>
      </c>
      <c r="B17804" t="s">
        <v>15</v>
      </c>
      <c r="C17804">
        <v>137001182</v>
      </c>
      <c r="D17804" t="s">
        <v>3</v>
      </c>
      <c r="E17804">
        <v>24</v>
      </c>
      <c r="F17804" t="s">
        <v>20543</v>
      </c>
      <c r="G17804">
        <v>2.8707684332100001E-2</v>
      </c>
    </row>
    <row r="17805" spans="1:7" x14ac:dyDescent="0.2">
      <c r="A17805" t="str">
        <f t="shared" si="1493"/>
        <v>WDR5</v>
      </c>
      <c r="B17805" t="s">
        <v>15</v>
      </c>
      <c r="C17805">
        <v>137001220</v>
      </c>
      <c r="D17805" t="s">
        <v>3</v>
      </c>
      <c r="E17805">
        <v>23</v>
      </c>
      <c r="F17805" t="s">
        <v>20544</v>
      </c>
      <c r="G17805">
        <v>1.2664802099400001</v>
      </c>
    </row>
    <row r="17806" spans="1:7" x14ac:dyDescent="0.2">
      <c r="A17806" t="str">
        <f t="shared" si="1493"/>
        <v>WDR5</v>
      </c>
      <c r="B17806" t="s">
        <v>15</v>
      </c>
      <c r="C17806">
        <v>137001233</v>
      </c>
      <c r="D17806" t="s">
        <v>3</v>
      </c>
      <c r="E17806">
        <v>21</v>
      </c>
      <c r="F17806" t="s">
        <v>20545</v>
      </c>
      <c r="G17806">
        <v>0.67051853410999995</v>
      </c>
    </row>
    <row r="17807" spans="1:7" x14ac:dyDescent="0.2">
      <c r="A17807" t="str">
        <f t="shared" si="1493"/>
        <v>WDR5</v>
      </c>
      <c r="B17807" t="s">
        <v>15</v>
      </c>
      <c r="C17807">
        <v>137001275</v>
      </c>
      <c r="D17807" t="s">
        <v>3</v>
      </c>
      <c r="E17807">
        <v>23</v>
      </c>
      <c r="F17807" t="s">
        <v>20546</v>
      </c>
      <c r="G17807">
        <v>0.91295910823600002</v>
      </c>
    </row>
    <row r="17808" spans="1:7" x14ac:dyDescent="0.2">
      <c r="A17808" t="str">
        <f t="shared" si="1493"/>
        <v>WDR5</v>
      </c>
      <c r="B17808" t="s">
        <v>15</v>
      </c>
      <c r="C17808">
        <v>137001305</v>
      </c>
      <c r="D17808" t="s">
        <v>3</v>
      </c>
      <c r="E17808">
        <v>23</v>
      </c>
      <c r="F17808" t="s">
        <v>20547</v>
      </c>
      <c r="G17808">
        <v>0.50782823657599996</v>
      </c>
    </row>
    <row r="17809" spans="1:7" x14ac:dyDescent="0.2">
      <c r="A17809" t="str">
        <f t="shared" si="1493"/>
        <v>WDR5</v>
      </c>
      <c r="B17809" t="s">
        <v>15</v>
      </c>
      <c r="C17809">
        <v>137001342</v>
      </c>
      <c r="D17809" t="s">
        <v>3</v>
      </c>
      <c r="E17809">
        <v>24</v>
      </c>
      <c r="F17809" t="s">
        <v>20548</v>
      </c>
      <c r="G17809">
        <v>8.0772439123100004E-2</v>
      </c>
    </row>
    <row r="17810" spans="1:7" x14ac:dyDescent="0.2">
      <c r="A17810" t="str">
        <f t="shared" si="1493"/>
        <v>WDR5</v>
      </c>
      <c r="B17810" t="s">
        <v>15</v>
      </c>
      <c r="C17810">
        <v>137001385</v>
      </c>
      <c r="D17810" t="s">
        <v>3</v>
      </c>
      <c r="E17810">
        <v>24</v>
      </c>
      <c r="F17810" t="s">
        <v>20549</v>
      </c>
      <c r="G17810">
        <v>0.291889175605</v>
      </c>
    </row>
    <row r="17811" spans="1:7" x14ac:dyDescent="0.2">
      <c r="A17811" t="str">
        <f t="shared" si="1493"/>
        <v>WDR5</v>
      </c>
      <c r="B17811" t="s">
        <v>15</v>
      </c>
      <c r="C17811">
        <v>137001403</v>
      </c>
      <c r="D17811" t="s">
        <v>3</v>
      </c>
      <c r="E17811">
        <v>22</v>
      </c>
      <c r="F17811" t="s">
        <v>20550</v>
      </c>
      <c r="G17811">
        <v>0.82056068182200004</v>
      </c>
    </row>
    <row r="17812" spans="1:7" x14ac:dyDescent="0.2">
      <c r="A17812" t="str">
        <f t="shared" si="1493"/>
        <v>WDR5</v>
      </c>
      <c r="B17812" t="s">
        <v>15</v>
      </c>
      <c r="C17812">
        <v>137005021</v>
      </c>
      <c r="D17812" t="s">
        <v>3</v>
      </c>
      <c r="E17812">
        <v>24</v>
      </c>
      <c r="F17812" t="s">
        <v>20551</v>
      </c>
      <c r="G17812">
        <v>-2.8460972582200001E-2</v>
      </c>
    </row>
    <row r="17813" spans="1:7" x14ac:dyDescent="0.2">
      <c r="A17813" t="str">
        <f t="shared" si="1493"/>
        <v>WDR5</v>
      </c>
      <c r="B17813" t="s">
        <v>15</v>
      </c>
      <c r="C17813">
        <v>137004916</v>
      </c>
      <c r="D17813" t="s">
        <v>3</v>
      </c>
      <c r="E17813">
        <v>23</v>
      </c>
      <c r="F17813" t="s">
        <v>20552</v>
      </c>
      <c r="G17813">
        <v>1.29321362793E-2</v>
      </c>
    </row>
    <row r="17814" spans="1:7" x14ac:dyDescent="0.2">
      <c r="A17814" t="str">
        <f t="shared" si="1493"/>
        <v>WDR5</v>
      </c>
      <c r="B17814" t="s">
        <v>15</v>
      </c>
      <c r="C17814">
        <v>137004968</v>
      </c>
      <c r="D17814" t="s">
        <v>3</v>
      </c>
      <c r="E17814">
        <v>25</v>
      </c>
      <c r="F17814" t="s">
        <v>20553</v>
      </c>
      <c r="G17814">
        <v>7.1864859084800004E-2</v>
      </c>
    </row>
    <row r="17815" spans="1:7" x14ac:dyDescent="0.2">
      <c r="A17815" t="str">
        <f t="shared" si="1493"/>
        <v>WDR5</v>
      </c>
      <c r="B17815" t="s">
        <v>15</v>
      </c>
      <c r="C17815">
        <v>137001419</v>
      </c>
      <c r="D17815" t="s">
        <v>3</v>
      </c>
      <c r="E17815">
        <v>24</v>
      </c>
      <c r="F17815" t="s">
        <v>20554</v>
      </c>
      <c r="G17815">
        <v>2.31440525516E-2</v>
      </c>
    </row>
    <row r="17816" spans="1:7" x14ac:dyDescent="0.2">
      <c r="A17816" t="str">
        <f t="shared" ref="A17816:A17825" si="1494">"WDR61"</f>
        <v>WDR61</v>
      </c>
      <c r="B17816" t="s">
        <v>514</v>
      </c>
      <c r="C17816">
        <v>78591837</v>
      </c>
      <c r="D17816" t="s">
        <v>3</v>
      </c>
      <c r="E17816">
        <v>25</v>
      </c>
      <c r="F17816" t="s">
        <v>20555</v>
      </c>
      <c r="G17816">
        <v>0.173685922519</v>
      </c>
    </row>
    <row r="17817" spans="1:7" x14ac:dyDescent="0.2">
      <c r="A17817" t="str">
        <f t="shared" si="1494"/>
        <v>WDR61</v>
      </c>
      <c r="B17817" t="s">
        <v>514</v>
      </c>
      <c r="C17817">
        <v>78591894</v>
      </c>
      <c r="D17817" t="s">
        <v>3</v>
      </c>
      <c r="E17817">
        <v>25</v>
      </c>
      <c r="F17817" t="s">
        <v>20556</v>
      </c>
      <c r="G17817">
        <v>1.373847805</v>
      </c>
    </row>
    <row r="17818" spans="1:7" x14ac:dyDescent="0.2">
      <c r="A17818" t="str">
        <f t="shared" si="1494"/>
        <v>WDR61</v>
      </c>
      <c r="B17818" t="s">
        <v>514</v>
      </c>
      <c r="C17818">
        <v>78591977</v>
      </c>
      <c r="D17818" t="s">
        <v>8</v>
      </c>
      <c r="E17818">
        <v>24</v>
      </c>
      <c r="F17818" t="s">
        <v>20557</v>
      </c>
      <c r="G17818">
        <v>7.3360262742299997E-3</v>
      </c>
    </row>
    <row r="17819" spans="1:7" x14ac:dyDescent="0.2">
      <c r="A17819" t="str">
        <f t="shared" si="1494"/>
        <v>WDR61</v>
      </c>
      <c r="B17819" t="s">
        <v>514</v>
      </c>
      <c r="C17819">
        <v>78591935</v>
      </c>
      <c r="D17819" t="s">
        <v>8</v>
      </c>
      <c r="E17819">
        <v>24</v>
      </c>
      <c r="F17819" t="s">
        <v>20558</v>
      </c>
      <c r="G17819">
        <v>0.23447515975700001</v>
      </c>
    </row>
    <row r="17820" spans="1:7" x14ac:dyDescent="0.2">
      <c r="A17820" t="str">
        <f t="shared" si="1494"/>
        <v>WDR61</v>
      </c>
      <c r="B17820" t="s">
        <v>514</v>
      </c>
      <c r="C17820">
        <v>78591932</v>
      </c>
      <c r="D17820" t="s">
        <v>3</v>
      </c>
      <c r="E17820">
        <v>24</v>
      </c>
      <c r="F17820" t="s">
        <v>20559</v>
      </c>
      <c r="G17820">
        <v>-9.4407909490900003E-3</v>
      </c>
    </row>
    <row r="17821" spans="1:7" x14ac:dyDescent="0.2">
      <c r="A17821" t="str">
        <f t="shared" si="1494"/>
        <v>WDR61</v>
      </c>
      <c r="B17821" t="s">
        <v>514</v>
      </c>
      <c r="C17821">
        <v>78591885</v>
      </c>
      <c r="D17821" t="s">
        <v>3</v>
      </c>
      <c r="E17821">
        <v>24</v>
      </c>
      <c r="F17821" t="s">
        <v>20560</v>
      </c>
      <c r="G17821">
        <v>0.89143083968199999</v>
      </c>
    </row>
    <row r="17822" spans="1:7" x14ac:dyDescent="0.2">
      <c r="A17822" t="str">
        <f t="shared" si="1494"/>
        <v>WDR61</v>
      </c>
      <c r="B17822" t="s">
        <v>514</v>
      </c>
      <c r="C17822">
        <v>78591877</v>
      </c>
      <c r="D17822" t="s">
        <v>3</v>
      </c>
      <c r="E17822">
        <v>24</v>
      </c>
      <c r="F17822" t="s">
        <v>20561</v>
      </c>
      <c r="G17822">
        <v>0.56882619928900002</v>
      </c>
    </row>
    <row r="17823" spans="1:7" x14ac:dyDescent="0.2">
      <c r="A17823" t="str">
        <f t="shared" si="1494"/>
        <v>WDR61</v>
      </c>
      <c r="B17823" t="s">
        <v>514</v>
      </c>
      <c r="C17823">
        <v>78591869</v>
      </c>
      <c r="D17823" t="s">
        <v>3</v>
      </c>
      <c r="E17823">
        <v>24</v>
      </c>
      <c r="F17823" t="s">
        <v>20562</v>
      </c>
      <c r="G17823">
        <v>0.734721355322</v>
      </c>
    </row>
    <row r="17824" spans="1:7" x14ac:dyDescent="0.2">
      <c r="A17824" t="str">
        <f t="shared" si="1494"/>
        <v>WDR61</v>
      </c>
      <c r="B17824" t="s">
        <v>514</v>
      </c>
      <c r="C17824">
        <v>78591860</v>
      </c>
      <c r="D17824" t="s">
        <v>3</v>
      </c>
      <c r="E17824">
        <v>23</v>
      </c>
      <c r="F17824" t="s">
        <v>20563</v>
      </c>
      <c r="G17824">
        <v>0.45992040784900001</v>
      </c>
    </row>
    <row r="17825" spans="1:7" x14ac:dyDescent="0.2">
      <c r="A17825" t="str">
        <f t="shared" si="1494"/>
        <v>WDR61</v>
      </c>
      <c r="B17825" t="s">
        <v>514</v>
      </c>
      <c r="C17825">
        <v>78591844</v>
      </c>
      <c r="D17825" t="s">
        <v>3</v>
      </c>
      <c r="E17825">
        <v>26</v>
      </c>
      <c r="F17825" t="s">
        <v>20564</v>
      </c>
      <c r="G17825">
        <v>0.12122122597</v>
      </c>
    </row>
    <row r="17826" spans="1:7" x14ac:dyDescent="0.2">
      <c r="A17826" t="str">
        <f t="shared" ref="A17826:A17835" si="1495">"WDR7"</f>
        <v>WDR7</v>
      </c>
      <c r="B17826" t="s">
        <v>1918</v>
      </c>
      <c r="C17826">
        <v>54318914</v>
      </c>
      <c r="D17826" t="s">
        <v>8</v>
      </c>
      <c r="E17826">
        <v>24</v>
      </c>
      <c r="F17826" t="s">
        <v>20565</v>
      </c>
      <c r="G17826">
        <v>2.30999223228E-2</v>
      </c>
    </row>
    <row r="17827" spans="1:7" x14ac:dyDescent="0.2">
      <c r="A17827" t="str">
        <f t="shared" si="1495"/>
        <v>WDR7</v>
      </c>
      <c r="B17827" t="s">
        <v>1918</v>
      </c>
      <c r="C17827">
        <v>54318875</v>
      </c>
      <c r="D17827" t="s">
        <v>8</v>
      </c>
      <c r="E17827">
        <v>23</v>
      </c>
      <c r="F17827" t="s">
        <v>20566</v>
      </c>
      <c r="G17827">
        <v>-0.125641066261</v>
      </c>
    </row>
    <row r="17828" spans="1:7" x14ac:dyDescent="0.2">
      <c r="A17828" t="str">
        <f t="shared" si="1495"/>
        <v>WDR7</v>
      </c>
      <c r="B17828" t="s">
        <v>1918</v>
      </c>
      <c r="C17828">
        <v>54318628</v>
      </c>
      <c r="D17828" t="s">
        <v>3</v>
      </c>
      <c r="E17828">
        <v>23</v>
      </c>
      <c r="F17828" t="s">
        <v>20567</v>
      </c>
      <c r="G17828">
        <v>1.59961930666</v>
      </c>
    </row>
    <row r="17829" spans="1:7" x14ac:dyDescent="0.2">
      <c r="A17829" t="str">
        <f t="shared" si="1495"/>
        <v>WDR7</v>
      </c>
      <c r="B17829" t="s">
        <v>1918</v>
      </c>
      <c r="C17829">
        <v>54318674</v>
      </c>
      <c r="D17829" t="s">
        <v>3</v>
      </c>
      <c r="E17829">
        <v>24</v>
      </c>
      <c r="F17829" t="s">
        <v>20568</v>
      </c>
      <c r="G17829">
        <v>0.66714877881300005</v>
      </c>
    </row>
    <row r="17830" spans="1:7" x14ac:dyDescent="0.2">
      <c r="A17830" t="str">
        <f t="shared" si="1495"/>
        <v>WDR7</v>
      </c>
      <c r="B17830" t="s">
        <v>1918</v>
      </c>
      <c r="C17830">
        <v>54318705</v>
      </c>
      <c r="D17830" t="s">
        <v>3</v>
      </c>
      <c r="E17830">
        <v>23</v>
      </c>
      <c r="F17830" t="s">
        <v>20569</v>
      </c>
      <c r="G17830">
        <v>0.55478345204500001</v>
      </c>
    </row>
    <row r="17831" spans="1:7" x14ac:dyDescent="0.2">
      <c r="A17831" t="str">
        <f t="shared" si="1495"/>
        <v>WDR7</v>
      </c>
      <c r="B17831" t="s">
        <v>1918</v>
      </c>
      <c r="C17831">
        <v>54318712</v>
      </c>
      <c r="D17831" t="s">
        <v>3</v>
      </c>
      <c r="E17831">
        <v>22</v>
      </c>
      <c r="F17831" t="s">
        <v>20570</v>
      </c>
      <c r="G17831">
        <v>0.73323191452900005</v>
      </c>
    </row>
    <row r="17832" spans="1:7" x14ac:dyDescent="0.2">
      <c r="A17832" t="str">
        <f t="shared" si="1495"/>
        <v>WDR7</v>
      </c>
      <c r="B17832" t="s">
        <v>1918</v>
      </c>
      <c r="C17832">
        <v>54318839</v>
      </c>
      <c r="D17832" t="s">
        <v>3</v>
      </c>
      <c r="E17832">
        <v>24</v>
      </c>
      <c r="F17832" t="s">
        <v>20571</v>
      </c>
      <c r="G17832">
        <v>0.33247109814100001</v>
      </c>
    </row>
    <row r="17833" spans="1:7" x14ac:dyDescent="0.2">
      <c r="A17833" t="str">
        <f t="shared" si="1495"/>
        <v>WDR7</v>
      </c>
      <c r="B17833" t="s">
        <v>1918</v>
      </c>
      <c r="C17833">
        <v>54318774</v>
      </c>
      <c r="D17833" t="s">
        <v>8</v>
      </c>
      <c r="E17833">
        <v>21</v>
      </c>
      <c r="F17833" t="s">
        <v>20572</v>
      </c>
      <c r="G17833">
        <v>0.49636945286400003</v>
      </c>
    </row>
    <row r="17834" spans="1:7" x14ac:dyDescent="0.2">
      <c r="A17834" t="str">
        <f t="shared" si="1495"/>
        <v>WDR7</v>
      </c>
      <c r="B17834" t="s">
        <v>1918</v>
      </c>
      <c r="C17834">
        <v>54318785</v>
      </c>
      <c r="D17834" t="s">
        <v>8</v>
      </c>
      <c r="E17834">
        <v>24</v>
      </c>
      <c r="F17834" t="s">
        <v>20573</v>
      </c>
      <c r="G17834">
        <v>0.48288827113600002</v>
      </c>
    </row>
    <row r="17835" spans="1:7" x14ac:dyDescent="0.2">
      <c r="A17835" t="str">
        <f t="shared" si="1495"/>
        <v>WDR7</v>
      </c>
      <c r="B17835" t="s">
        <v>1918</v>
      </c>
      <c r="C17835">
        <v>54318814</v>
      </c>
      <c r="D17835" t="s">
        <v>8</v>
      </c>
      <c r="E17835">
        <v>24</v>
      </c>
      <c r="F17835" t="s">
        <v>20574</v>
      </c>
      <c r="G17835">
        <v>0.41627924865499999</v>
      </c>
    </row>
    <row r="17836" spans="1:7" x14ac:dyDescent="0.2">
      <c r="A17836" t="str">
        <f t="shared" ref="A17836:A17847" si="1496">"WDR70"</f>
        <v>WDR70</v>
      </c>
      <c r="B17836" t="s">
        <v>64</v>
      </c>
      <c r="C17836">
        <v>37379281</v>
      </c>
      <c r="D17836" t="s">
        <v>3</v>
      </c>
      <c r="E17836">
        <v>23</v>
      </c>
      <c r="F17836" t="s">
        <v>20575</v>
      </c>
      <c r="G17836">
        <v>2.3909743792200001E-2</v>
      </c>
    </row>
    <row r="17837" spans="1:7" x14ac:dyDescent="0.2">
      <c r="A17837" t="str">
        <f t="shared" si="1496"/>
        <v>WDR70</v>
      </c>
      <c r="B17837" t="s">
        <v>64</v>
      </c>
      <c r="C17837">
        <v>37379611</v>
      </c>
      <c r="D17837" t="s">
        <v>8</v>
      </c>
      <c r="E17837">
        <v>23</v>
      </c>
      <c r="F17837" t="s">
        <v>20576</v>
      </c>
      <c r="G17837">
        <v>0.71456906255200003</v>
      </c>
    </row>
    <row r="17838" spans="1:7" x14ac:dyDescent="0.2">
      <c r="A17838" t="str">
        <f t="shared" si="1496"/>
        <v>WDR70</v>
      </c>
      <c r="B17838" t="s">
        <v>64</v>
      </c>
      <c r="C17838">
        <v>37379453</v>
      </c>
      <c r="D17838" t="s">
        <v>8</v>
      </c>
      <c r="E17838">
        <v>25</v>
      </c>
      <c r="F17838" t="s">
        <v>20577</v>
      </c>
      <c r="G17838">
        <v>0.13835559170200001</v>
      </c>
    </row>
    <row r="17839" spans="1:7" x14ac:dyDescent="0.2">
      <c r="A17839" t="str">
        <f t="shared" si="1496"/>
        <v>WDR70</v>
      </c>
      <c r="B17839" t="s">
        <v>64</v>
      </c>
      <c r="C17839">
        <v>37379407</v>
      </c>
      <c r="D17839" t="s">
        <v>8</v>
      </c>
      <c r="E17839">
        <v>21</v>
      </c>
      <c r="F17839" t="s">
        <v>20578</v>
      </c>
      <c r="G17839">
        <v>0.47206237989200001</v>
      </c>
    </row>
    <row r="17840" spans="1:7" x14ac:dyDescent="0.2">
      <c r="A17840" t="str">
        <f t="shared" si="1496"/>
        <v>WDR70</v>
      </c>
      <c r="B17840" t="s">
        <v>64</v>
      </c>
      <c r="C17840">
        <v>37379372</v>
      </c>
      <c r="D17840" t="s">
        <v>8</v>
      </c>
      <c r="E17840">
        <v>21</v>
      </c>
      <c r="F17840" t="s">
        <v>20579</v>
      </c>
      <c r="G17840">
        <v>0.18450698859799999</v>
      </c>
    </row>
    <row r="17841" spans="1:7" x14ac:dyDescent="0.2">
      <c r="A17841" t="str">
        <f t="shared" si="1496"/>
        <v>WDR70</v>
      </c>
      <c r="B17841" t="s">
        <v>64</v>
      </c>
      <c r="C17841">
        <v>37379317</v>
      </c>
      <c r="D17841" t="s">
        <v>8</v>
      </c>
      <c r="E17841">
        <v>26</v>
      </c>
      <c r="F17841" t="s">
        <v>20580</v>
      </c>
      <c r="G17841">
        <v>0.107067759814</v>
      </c>
    </row>
    <row r="17842" spans="1:7" x14ac:dyDescent="0.2">
      <c r="A17842" t="str">
        <f t="shared" si="1496"/>
        <v>WDR70</v>
      </c>
      <c r="B17842" t="s">
        <v>64</v>
      </c>
      <c r="C17842">
        <v>37379372</v>
      </c>
      <c r="D17842" t="s">
        <v>8</v>
      </c>
      <c r="E17842">
        <v>24</v>
      </c>
      <c r="F17842" t="s">
        <v>20581</v>
      </c>
      <c r="G17842">
        <v>-8.3416109957600001E-2</v>
      </c>
    </row>
    <row r="17843" spans="1:7" x14ac:dyDescent="0.2">
      <c r="A17843" t="str">
        <f t="shared" si="1496"/>
        <v>WDR70</v>
      </c>
      <c r="B17843" t="s">
        <v>64</v>
      </c>
      <c r="C17843">
        <v>37379437</v>
      </c>
      <c r="D17843" t="s">
        <v>3</v>
      </c>
      <c r="E17843">
        <v>27</v>
      </c>
      <c r="F17843" t="s">
        <v>20582</v>
      </c>
      <c r="G17843">
        <v>0.13206359165100001</v>
      </c>
    </row>
    <row r="17844" spans="1:7" x14ac:dyDescent="0.2">
      <c r="A17844" t="str">
        <f t="shared" si="1496"/>
        <v>WDR70</v>
      </c>
      <c r="B17844" t="s">
        <v>64</v>
      </c>
      <c r="C17844">
        <v>37379312</v>
      </c>
      <c r="D17844" t="s">
        <v>3</v>
      </c>
      <c r="E17844">
        <v>24</v>
      </c>
      <c r="F17844" t="s">
        <v>20583</v>
      </c>
      <c r="G17844">
        <v>0.97480352568899997</v>
      </c>
    </row>
    <row r="17845" spans="1:7" x14ac:dyDescent="0.2">
      <c r="A17845" t="str">
        <f t="shared" si="1496"/>
        <v>WDR70</v>
      </c>
      <c r="B17845" t="s">
        <v>64</v>
      </c>
      <c r="C17845">
        <v>37379286</v>
      </c>
      <c r="D17845" t="s">
        <v>3</v>
      </c>
      <c r="E17845">
        <v>27</v>
      </c>
      <c r="F17845" t="s">
        <v>20584</v>
      </c>
      <c r="G17845">
        <v>2.26871540117E-2</v>
      </c>
    </row>
    <row r="17846" spans="1:7" x14ac:dyDescent="0.2">
      <c r="A17846" t="str">
        <f t="shared" si="1496"/>
        <v>WDR70</v>
      </c>
      <c r="B17846" t="s">
        <v>64</v>
      </c>
      <c r="C17846">
        <v>37379312</v>
      </c>
      <c r="D17846" t="s">
        <v>3</v>
      </c>
      <c r="E17846">
        <v>22</v>
      </c>
      <c r="F17846" t="s">
        <v>20585</v>
      </c>
      <c r="G17846">
        <v>1.3106274117600001</v>
      </c>
    </row>
    <row r="17847" spans="1:7" x14ac:dyDescent="0.2">
      <c r="A17847" t="str">
        <f t="shared" si="1496"/>
        <v>WDR70</v>
      </c>
      <c r="B17847" t="s">
        <v>64</v>
      </c>
      <c r="C17847">
        <v>37379297</v>
      </c>
      <c r="D17847" t="s">
        <v>8</v>
      </c>
      <c r="E17847">
        <v>26</v>
      </c>
      <c r="F17847" t="s">
        <v>20586</v>
      </c>
      <c r="G17847">
        <v>0.16107755661500001</v>
      </c>
    </row>
    <row r="17848" spans="1:7" x14ac:dyDescent="0.2">
      <c r="A17848" t="str">
        <f t="shared" ref="A17848:A17857" si="1497">"WDR75"</f>
        <v>WDR75</v>
      </c>
      <c r="B17848" t="s">
        <v>161</v>
      </c>
      <c r="C17848">
        <v>190306421</v>
      </c>
      <c r="D17848" t="s">
        <v>8</v>
      </c>
      <c r="E17848">
        <v>23</v>
      </c>
      <c r="F17848" t="s">
        <v>20587</v>
      </c>
      <c r="G17848">
        <v>5.76404174379E-2</v>
      </c>
    </row>
    <row r="17849" spans="1:7" x14ac:dyDescent="0.2">
      <c r="A17849" t="str">
        <f t="shared" si="1497"/>
        <v>WDR75</v>
      </c>
      <c r="B17849" t="s">
        <v>161</v>
      </c>
      <c r="C17849">
        <v>190306407</v>
      </c>
      <c r="D17849" t="s">
        <v>8</v>
      </c>
      <c r="E17849">
        <v>23</v>
      </c>
      <c r="F17849" t="s">
        <v>20588</v>
      </c>
      <c r="G17849">
        <v>0.30311192608900001</v>
      </c>
    </row>
    <row r="17850" spans="1:7" x14ac:dyDescent="0.2">
      <c r="A17850" t="str">
        <f t="shared" si="1497"/>
        <v>WDR75</v>
      </c>
      <c r="B17850" t="s">
        <v>161</v>
      </c>
      <c r="C17850">
        <v>190306340</v>
      </c>
      <c r="D17850" t="s">
        <v>8</v>
      </c>
      <c r="E17850">
        <v>23</v>
      </c>
      <c r="F17850" t="s">
        <v>20589</v>
      </c>
      <c r="G17850">
        <v>-1.7413252780599998E-2</v>
      </c>
    </row>
    <row r="17851" spans="1:7" x14ac:dyDescent="0.2">
      <c r="A17851" t="str">
        <f t="shared" si="1497"/>
        <v>WDR75</v>
      </c>
      <c r="B17851" t="s">
        <v>161</v>
      </c>
      <c r="C17851">
        <v>190306363</v>
      </c>
      <c r="D17851" t="s">
        <v>8</v>
      </c>
      <c r="E17851">
        <v>24</v>
      </c>
      <c r="F17851" t="s">
        <v>20590</v>
      </c>
      <c r="G17851">
        <v>0.173630756512</v>
      </c>
    </row>
    <row r="17852" spans="1:7" x14ac:dyDescent="0.2">
      <c r="A17852" t="str">
        <f t="shared" si="1497"/>
        <v>WDR75</v>
      </c>
      <c r="B17852" t="s">
        <v>161</v>
      </c>
      <c r="C17852">
        <v>190306245</v>
      </c>
      <c r="D17852" t="s">
        <v>8</v>
      </c>
      <c r="E17852">
        <v>23</v>
      </c>
      <c r="F17852" t="s">
        <v>20591</v>
      </c>
      <c r="G17852">
        <v>0.881519321345</v>
      </c>
    </row>
    <row r="17853" spans="1:7" x14ac:dyDescent="0.2">
      <c r="A17853" t="str">
        <f t="shared" si="1497"/>
        <v>WDR75</v>
      </c>
      <c r="B17853" t="s">
        <v>161</v>
      </c>
      <c r="C17853">
        <v>190306227</v>
      </c>
      <c r="D17853" t="s">
        <v>8</v>
      </c>
      <c r="E17853">
        <v>24</v>
      </c>
      <c r="F17853" t="s">
        <v>20592</v>
      </c>
      <c r="G17853">
        <v>0.79662901701300004</v>
      </c>
    </row>
    <row r="17854" spans="1:7" x14ac:dyDescent="0.2">
      <c r="A17854" t="str">
        <f t="shared" si="1497"/>
        <v>WDR75</v>
      </c>
      <c r="B17854" t="s">
        <v>161</v>
      </c>
      <c r="C17854">
        <v>190306159</v>
      </c>
      <c r="D17854" t="s">
        <v>8</v>
      </c>
      <c r="E17854">
        <v>24</v>
      </c>
      <c r="F17854" t="s">
        <v>20593</v>
      </c>
      <c r="G17854">
        <v>0.18144181741199999</v>
      </c>
    </row>
    <row r="17855" spans="1:7" x14ac:dyDescent="0.2">
      <c r="A17855" t="str">
        <f t="shared" si="1497"/>
        <v>WDR75</v>
      </c>
      <c r="B17855" t="s">
        <v>161</v>
      </c>
      <c r="C17855">
        <v>190306255</v>
      </c>
      <c r="D17855" t="s">
        <v>8</v>
      </c>
      <c r="E17855">
        <v>24</v>
      </c>
      <c r="F17855" t="s">
        <v>20594</v>
      </c>
      <c r="G17855">
        <v>1.32185166164</v>
      </c>
    </row>
    <row r="17856" spans="1:7" x14ac:dyDescent="0.2">
      <c r="A17856" t="str">
        <f t="shared" si="1497"/>
        <v>WDR75</v>
      </c>
      <c r="B17856" t="s">
        <v>161</v>
      </c>
      <c r="C17856">
        <v>190306277</v>
      </c>
      <c r="D17856" t="s">
        <v>8</v>
      </c>
      <c r="E17856">
        <v>24</v>
      </c>
      <c r="F17856" t="s">
        <v>20595</v>
      </c>
      <c r="G17856">
        <v>0.53916491180899995</v>
      </c>
    </row>
    <row r="17857" spans="1:7" x14ac:dyDescent="0.2">
      <c r="A17857" t="str">
        <f t="shared" si="1497"/>
        <v>WDR75</v>
      </c>
      <c r="B17857" t="s">
        <v>161</v>
      </c>
      <c r="C17857">
        <v>190306336</v>
      </c>
      <c r="D17857" t="s">
        <v>8</v>
      </c>
      <c r="E17857">
        <v>24</v>
      </c>
      <c r="F17857" t="s">
        <v>20596</v>
      </c>
      <c r="G17857">
        <v>3.5990591684999997E-2</v>
      </c>
    </row>
    <row r="17858" spans="1:7" x14ac:dyDescent="0.2">
      <c r="A17858" t="str">
        <f t="shared" ref="A17858:A17867" si="1498">"WDR77"</f>
        <v>WDR77</v>
      </c>
      <c r="B17858" t="s">
        <v>35</v>
      </c>
      <c r="C17858">
        <v>111991881</v>
      </c>
      <c r="D17858" t="s">
        <v>3</v>
      </c>
      <c r="E17858">
        <v>24</v>
      </c>
      <c r="F17858" t="s">
        <v>20597</v>
      </c>
      <c r="G17858">
        <v>0.113489101176</v>
      </c>
    </row>
    <row r="17859" spans="1:7" x14ac:dyDescent="0.2">
      <c r="A17859" t="str">
        <f t="shared" si="1498"/>
        <v>WDR77</v>
      </c>
      <c r="B17859" t="s">
        <v>35</v>
      </c>
      <c r="C17859">
        <v>111991887</v>
      </c>
      <c r="D17859" t="s">
        <v>3</v>
      </c>
      <c r="E17859">
        <v>24</v>
      </c>
      <c r="F17859" t="s">
        <v>20598</v>
      </c>
      <c r="G17859">
        <v>0.58286207967899994</v>
      </c>
    </row>
    <row r="17860" spans="1:7" x14ac:dyDescent="0.2">
      <c r="A17860" t="str">
        <f t="shared" si="1498"/>
        <v>WDR77</v>
      </c>
      <c r="B17860" t="s">
        <v>35</v>
      </c>
      <c r="C17860">
        <v>111991904</v>
      </c>
      <c r="D17860" t="s">
        <v>3</v>
      </c>
      <c r="E17860">
        <v>28</v>
      </c>
      <c r="F17860" t="s">
        <v>20599</v>
      </c>
      <c r="G17860">
        <v>6.5979986169200006E-2</v>
      </c>
    </row>
    <row r="17861" spans="1:7" x14ac:dyDescent="0.2">
      <c r="A17861" t="str">
        <f t="shared" si="1498"/>
        <v>WDR77</v>
      </c>
      <c r="B17861" t="s">
        <v>35</v>
      </c>
      <c r="C17861">
        <v>111991894</v>
      </c>
      <c r="D17861" t="s">
        <v>3</v>
      </c>
      <c r="E17861">
        <v>25</v>
      </c>
      <c r="F17861" t="s">
        <v>20600</v>
      </c>
      <c r="G17861">
        <v>5.2942653707300003E-2</v>
      </c>
    </row>
    <row r="17862" spans="1:7" x14ac:dyDescent="0.2">
      <c r="A17862" t="str">
        <f t="shared" si="1498"/>
        <v>WDR77</v>
      </c>
      <c r="B17862" t="s">
        <v>35</v>
      </c>
      <c r="C17862">
        <v>111991942</v>
      </c>
      <c r="D17862" t="s">
        <v>3</v>
      </c>
      <c r="E17862">
        <v>23</v>
      </c>
      <c r="F17862" t="s">
        <v>20601</v>
      </c>
      <c r="G17862">
        <v>8.3596896231199994E-2</v>
      </c>
    </row>
    <row r="17863" spans="1:7" x14ac:dyDescent="0.2">
      <c r="A17863" t="str">
        <f t="shared" si="1498"/>
        <v>WDR77</v>
      </c>
      <c r="B17863" t="s">
        <v>35</v>
      </c>
      <c r="C17863">
        <v>111991965</v>
      </c>
      <c r="D17863" t="s">
        <v>3</v>
      </c>
      <c r="E17863">
        <v>22</v>
      </c>
      <c r="F17863" t="s">
        <v>20602</v>
      </c>
      <c r="G17863">
        <v>5.48700743095E-2</v>
      </c>
    </row>
    <row r="17864" spans="1:7" x14ac:dyDescent="0.2">
      <c r="A17864" t="str">
        <f t="shared" si="1498"/>
        <v>WDR77</v>
      </c>
      <c r="B17864" t="s">
        <v>35</v>
      </c>
      <c r="C17864">
        <v>111991868</v>
      </c>
      <c r="D17864" t="s">
        <v>8</v>
      </c>
      <c r="E17864">
        <v>24</v>
      </c>
      <c r="F17864" t="s">
        <v>20603</v>
      </c>
      <c r="G17864">
        <v>1.0246682171299999</v>
      </c>
    </row>
    <row r="17865" spans="1:7" x14ac:dyDescent="0.2">
      <c r="A17865" t="str">
        <f t="shared" si="1498"/>
        <v>WDR77</v>
      </c>
      <c r="B17865" t="s">
        <v>35</v>
      </c>
      <c r="C17865">
        <v>111991978</v>
      </c>
      <c r="D17865" t="s">
        <v>8</v>
      </c>
      <c r="E17865">
        <v>23</v>
      </c>
      <c r="F17865" t="s">
        <v>20604</v>
      </c>
      <c r="G17865">
        <v>0.159144258762</v>
      </c>
    </row>
    <row r="17866" spans="1:7" x14ac:dyDescent="0.2">
      <c r="A17866" t="str">
        <f t="shared" si="1498"/>
        <v>WDR77</v>
      </c>
      <c r="B17866" t="s">
        <v>35</v>
      </c>
      <c r="C17866">
        <v>111991859</v>
      </c>
      <c r="D17866" t="s">
        <v>3</v>
      </c>
      <c r="E17866">
        <v>24</v>
      </c>
      <c r="F17866" t="s">
        <v>20605</v>
      </c>
      <c r="G17866">
        <v>1.39246970319</v>
      </c>
    </row>
    <row r="17867" spans="1:7" x14ac:dyDescent="0.2">
      <c r="A17867" t="str">
        <f t="shared" si="1498"/>
        <v>WDR77</v>
      </c>
      <c r="B17867" t="s">
        <v>35</v>
      </c>
      <c r="C17867">
        <v>111991834</v>
      </c>
      <c r="D17867" t="s">
        <v>3</v>
      </c>
      <c r="E17867">
        <v>26</v>
      </c>
      <c r="F17867" t="s">
        <v>20606</v>
      </c>
      <c r="G17867">
        <v>-4.7343321862100003E-2</v>
      </c>
    </row>
    <row r="17868" spans="1:7" x14ac:dyDescent="0.2">
      <c r="A17868" t="str">
        <f t="shared" ref="A17868:A17877" si="1499">"WDR91"</f>
        <v>WDR91</v>
      </c>
      <c r="B17868" t="s">
        <v>2</v>
      </c>
      <c r="C17868">
        <v>134896238</v>
      </c>
      <c r="D17868" t="s">
        <v>3</v>
      </c>
      <c r="E17868">
        <v>24</v>
      </c>
      <c r="F17868" t="s">
        <v>20607</v>
      </c>
      <c r="G17868">
        <v>0.231192999383</v>
      </c>
    </row>
    <row r="17869" spans="1:7" x14ac:dyDescent="0.2">
      <c r="A17869" t="str">
        <f t="shared" si="1499"/>
        <v>WDR91</v>
      </c>
      <c r="B17869" t="s">
        <v>2</v>
      </c>
      <c r="C17869">
        <v>134896247</v>
      </c>
      <c r="D17869" t="s">
        <v>3</v>
      </c>
      <c r="E17869">
        <v>22</v>
      </c>
      <c r="F17869" t="s">
        <v>20608</v>
      </c>
      <c r="G17869">
        <v>1.26163720216</v>
      </c>
    </row>
    <row r="17870" spans="1:7" x14ac:dyDescent="0.2">
      <c r="A17870" t="str">
        <f t="shared" si="1499"/>
        <v>WDR91</v>
      </c>
      <c r="B17870" t="s">
        <v>2</v>
      </c>
      <c r="C17870">
        <v>134896209</v>
      </c>
      <c r="D17870" t="s">
        <v>8</v>
      </c>
      <c r="E17870">
        <v>23</v>
      </c>
      <c r="F17870" t="s">
        <v>20609</v>
      </c>
      <c r="G17870">
        <v>0.34001409509199998</v>
      </c>
    </row>
    <row r="17871" spans="1:7" x14ac:dyDescent="0.2">
      <c r="A17871" t="str">
        <f t="shared" si="1499"/>
        <v>WDR91</v>
      </c>
      <c r="B17871" t="s">
        <v>2</v>
      </c>
      <c r="C17871">
        <v>134896016</v>
      </c>
      <c r="D17871" t="s">
        <v>8</v>
      </c>
      <c r="E17871">
        <v>24</v>
      </c>
      <c r="F17871" t="s">
        <v>20610</v>
      </c>
      <c r="G17871">
        <v>0.25363840170000002</v>
      </c>
    </row>
    <row r="17872" spans="1:7" x14ac:dyDescent="0.2">
      <c r="A17872" t="str">
        <f t="shared" si="1499"/>
        <v>WDR91</v>
      </c>
      <c r="B17872" t="s">
        <v>2</v>
      </c>
      <c r="C17872">
        <v>134896024</v>
      </c>
      <c r="D17872" t="s">
        <v>8</v>
      </c>
      <c r="E17872">
        <v>24</v>
      </c>
      <c r="F17872" t="s">
        <v>20611</v>
      </c>
      <c r="G17872">
        <v>0.208336426868</v>
      </c>
    </row>
    <row r="17873" spans="1:7" x14ac:dyDescent="0.2">
      <c r="A17873" t="str">
        <f t="shared" si="1499"/>
        <v>WDR91</v>
      </c>
      <c r="B17873" t="s">
        <v>2</v>
      </c>
      <c r="C17873">
        <v>134896084</v>
      </c>
      <c r="D17873" t="s">
        <v>8</v>
      </c>
      <c r="E17873">
        <v>24</v>
      </c>
      <c r="F17873" t="s">
        <v>20612</v>
      </c>
      <c r="G17873">
        <v>0.66670622701000004</v>
      </c>
    </row>
    <row r="17874" spans="1:7" x14ac:dyDescent="0.2">
      <c r="A17874" t="str">
        <f t="shared" si="1499"/>
        <v>WDR91</v>
      </c>
      <c r="B17874" t="s">
        <v>2</v>
      </c>
      <c r="C17874">
        <v>134896087</v>
      </c>
      <c r="D17874" t="s">
        <v>3</v>
      </c>
      <c r="E17874">
        <v>24</v>
      </c>
      <c r="F17874" t="s">
        <v>20613</v>
      </c>
      <c r="G17874">
        <v>0.28378799413</v>
      </c>
    </row>
    <row r="17875" spans="1:7" x14ac:dyDescent="0.2">
      <c r="A17875" t="str">
        <f t="shared" si="1499"/>
        <v>WDR91</v>
      </c>
      <c r="B17875" t="s">
        <v>2</v>
      </c>
      <c r="C17875">
        <v>134896298</v>
      </c>
      <c r="D17875" t="s">
        <v>8</v>
      </c>
      <c r="E17875">
        <v>24</v>
      </c>
      <c r="F17875" t="s">
        <v>20614</v>
      </c>
      <c r="G17875">
        <v>0.12871885489900001</v>
      </c>
    </row>
    <row r="17876" spans="1:7" x14ac:dyDescent="0.2">
      <c r="A17876" t="str">
        <f t="shared" si="1499"/>
        <v>WDR91</v>
      </c>
      <c r="B17876" t="s">
        <v>2</v>
      </c>
      <c r="C17876">
        <v>134896218</v>
      </c>
      <c r="D17876" t="s">
        <v>8</v>
      </c>
      <c r="E17876">
        <v>22</v>
      </c>
      <c r="F17876" t="s">
        <v>20615</v>
      </c>
      <c r="G17876">
        <v>0.96675346370100002</v>
      </c>
    </row>
    <row r="17877" spans="1:7" x14ac:dyDescent="0.2">
      <c r="A17877" t="str">
        <f t="shared" si="1499"/>
        <v>WDR91</v>
      </c>
      <c r="B17877" t="s">
        <v>2</v>
      </c>
      <c r="C17877">
        <v>134896215</v>
      </c>
      <c r="D17877" t="s">
        <v>3</v>
      </c>
      <c r="E17877">
        <v>24</v>
      </c>
      <c r="F17877" t="s">
        <v>20616</v>
      </c>
      <c r="G17877">
        <v>0.77160933413800004</v>
      </c>
    </row>
    <row r="17878" spans="1:7" x14ac:dyDescent="0.2">
      <c r="A17878" t="str">
        <f t="shared" ref="A17878:A17887" si="1500">"WNK1"</f>
        <v>WNK1</v>
      </c>
      <c r="B17878" t="s">
        <v>140</v>
      </c>
      <c r="C17878">
        <v>862268</v>
      </c>
      <c r="D17878" t="s">
        <v>3</v>
      </c>
      <c r="E17878">
        <v>23</v>
      </c>
      <c r="F17878" t="s">
        <v>20617</v>
      </c>
      <c r="G17878">
        <v>0.98366648863799999</v>
      </c>
    </row>
    <row r="17879" spans="1:7" x14ac:dyDescent="0.2">
      <c r="A17879" t="str">
        <f t="shared" si="1500"/>
        <v>WNK1</v>
      </c>
      <c r="B17879" t="s">
        <v>140</v>
      </c>
      <c r="C17879">
        <v>862063</v>
      </c>
      <c r="D17879" t="s">
        <v>3</v>
      </c>
      <c r="E17879">
        <v>24</v>
      </c>
      <c r="F17879" t="s">
        <v>20618</v>
      </c>
      <c r="G17879">
        <v>0.12524228341599999</v>
      </c>
    </row>
    <row r="17880" spans="1:7" x14ac:dyDescent="0.2">
      <c r="A17880" t="str">
        <f t="shared" si="1500"/>
        <v>WNK1</v>
      </c>
      <c r="B17880" t="s">
        <v>140</v>
      </c>
      <c r="C17880">
        <v>862298</v>
      </c>
      <c r="D17880" t="s">
        <v>3</v>
      </c>
      <c r="E17880">
        <v>24</v>
      </c>
      <c r="F17880" t="s">
        <v>20619</v>
      </c>
      <c r="G17880">
        <v>-0.122468798384</v>
      </c>
    </row>
    <row r="17881" spans="1:7" x14ac:dyDescent="0.2">
      <c r="A17881" t="str">
        <f t="shared" si="1500"/>
        <v>WNK1</v>
      </c>
      <c r="B17881" t="s">
        <v>140</v>
      </c>
      <c r="C17881">
        <v>862144</v>
      </c>
      <c r="D17881" t="s">
        <v>8</v>
      </c>
      <c r="E17881">
        <v>23</v>
      </c>
      <c r="F17881" t="s">
        <v>20620</v>
      </c>
      <c r="G17881">
        <v>0.89580597610199997</v>
      </c>
    </row>
    <row r="17882" spans="1:7" x14ac:dyDescent="0.2">
      <c r="A17882" t="str">
        <f t="shared" si="1500"/>
        <v>WNK1</v>
      </c>
      <c r="B17882" t="s">
        <v>140</v>
      </c>
      <c r="C17882">
        <v>862262</v>
      </c>
      <c r="D17882" t="s">
        <v>3</v>
      </c>
      <c r="E17882">
        <v>23</v>
      </c>
      <c r="F17882" t="s">
        <v>20621</v>
      </c>
      <c r="G17882">
        <v>0.83653571547500005</v>
      </c>
    </row>
    <row r="17883" spans="1:7" x14ac:dyDescent="0.2">
      <c r="A17883" t="str">
        <f t="shared" si="1500"/>
        <v>WNK1</v>
      </c>
      <c r="B17883" t="s">
        <v>140</v>
      </c>
      <c r="C17883">
        <v>862113</v>
      </c>
      <c r="D17883" t="s">
        <v>8</v>
      </c>
      <c r="E17883">
        <v>23</v>
      </c>
      <c r="F17883" t="s">
        <v>20622</v>
      </c>
      <c r="G17883">
        <v>0.24840950839699999</v>
      </c>
    </row>
    <row r="17884" spans="1:7" x14ac:dyDescent="0.2">
      <c r="A17884" t="str">
        <f t="shared" si="1500"/>
        <v>WNK1</v>
      </c>
      <c r="B17884" t="s">
        <v>140</v>
      </c>
      <c r="C17884">
        <v>862105</v>
      </c>
      <c r="D17884" t="s">
        <v>8</v>
      </c>
      <c r="E17884">
        <v>24</v>
      </c>
      <c r="F17884" t="s">
        <v>20623</v>
      </c>
      <c r="G17884">
        <v>3.6694418116900003E-2</v>
      </c>
    </row>
    <row r="17885" spans="1:7" x14ac:dyDescent="0.2">
      <c r="A17885" t="str">
        <f t="shared" si="1500"/>
        <v>WNK1</v>
      </c>
      <c r="B17885" t="s">
        <v>140</v>
      </c>
      <c r="C17885">
        <v>862345</v>
      </c>
      <c r="D17885" t="s">
        <v>3</v>
      </c>
      <c r="E17885">
        <v>24</v>
      </c>
      <c r="F17885" t="s">
        <v>20624</v>
      </c>
      <c r="G17885">
        <v>0.89896927179300001</v>
      </c>
    </row>
    <row r="17886" spans="1:7" x14ac:dyDescent="0.2">
      <c r="A17886" t="str">
        <f t="shared" si="1500"/>
        <v>WNK1</v>
      </c>
      <c r="B17886" t="s">
        <v>140</v>
      </c>
      <c r="C17886">
        <v>862246</v>
      </c>
      <c r="D17886" t="s">
        <v>3</v>
      </c>
      <c r="E17886">
        <v>23</v>
      </c>
      <c r="F17886" t="s">
        <v>20625</v>
      </c>
      <c r="G17886">
        <v>1.1173642395700001</v>
      </c>
    </row>
    <row r="17887" spans="1:7" x14ac:dyDescent="0.2">
      <c r="A17887" t="str">
        <f t="shared" si="1500"/>
        <v>WNK1</v>
      </c>
      <c r="B17887" t="s">
        <v>140</v>
      </c>
      <c r="C17887">
        <v>862058</v>
      </c>
      <c r="D17887" t="s">
        <v>3</v>
      </c>
      <c r="E17887">
        <v>23</v>
      </c>
      <c r="F17887" t="s">
        <v>20626</v>
      </c>
      <c r="G17887">
        <v>0.68925607577900005</v>
      </c>
    </row>
    <row r="17888" spans="1:7" x14ac:dyDescent="0.2">
      <c r="A17888" t="str">
        <f t="shared" ref="A17888:A17897" si="1501">"XPNPEP3"</f>
        <v>XPNPEP3</v>
      </c>
      <c r="B17888" t="s">
        <v>193</v>
      </c>
      <c r="C17888">
        <v>41253139</v>
      </c>
      <c r="D17888" t="s">
        <v>3</v>
      </c>
      <c r="E17888">
        <v>24</v>
      </c>
      <c r="F17888" t="s">
        <v>20627</v>
      </c>
      <c r="G17888">
        <v>1.3134434578400001</v>
      </c>
    </row>
    <row r="17889" spans="1:7" x14ac:dyDescent="0.2">
      <c r="A17889" t="str">
        <f t="shared" si="1501"/>
        <v>XPNPEP3</v>
      </c>
      <c r="B17889" t="s">
        <v>193</v>
      </c>
      <c r="C17889">
        <v>41253206</v>
      </c>
      <c r="D17889" t="s">
        <v>3</v>
      </c>
      <c r="E17889">
        <v>23</v>
      </c>
      <c r="F17889" t="s">
        <v>20628</v>
      </c>
      <c r="G17889">
        <v>0.951994864562</v>
      </c>
    </row>
    <row r="17890" spans="1:7" x14ac:dyDescent="0.2">
      <c r="A17890" t="str">
        <f t="shared" si="1501"/>
        <v>XPNPEP3</v>
      </c>
      <c r="B17890" t="s">
        <v>193</v>
      </c>
      <c r="C17890">
        <v>41253219</v>
      </c>
      <c r="D17890" t="s">
        <v>3</v>
      </c>
      <c r="E17890">
        <v>24</v>
      </c>
      <c r="F17890" t="s">
        <v>20629</v>
      </c>
      <c r="G17890">
        <v>0.33319635214600002</v>
      </c>
    </row>
    <row r="17891" spans="1:7" x14ac:dyDescent="0.2">
      <c r="A17891" t="str">
        <f t="shared" si="1501"/>
        <v>XPNPEP3</v>
      </c>
      <c r="B17891" t="s">
        <v>193</v>
      </c>
      <c r="C17891">
        <v>41253241</v>
      </c>
      <c r="D17891" t="s">
        <v>3</v>
      </c>
      <c r="E17891">
        <v>24</v>
      </c>
      <c r="F17891" t="s">
        <v>20630</v>
      </c>
      <c r="G17891">
        <v>0.25372065796600002</v>
      </c>
    </row>
    <row r="17892" spans="1:7" x14ac:dyDescent="0.2">
      <c r="A17892" t="str">
        <f t="shared" si="1501"/>
        <v>XPNPEP3</v>
      </c>
      <c r="B17892" t="s">
        <v>193</v>
      </c>
      <c r="C17892">
        <v>41253275</v>
      </c>
      <c r="D17892" t="s">
        <v>3</v>
      </c>
      <c r="E17892">
        <v>24</v>
      </c>
      <c r="F17892" t="s">
        <v>20631</v>
      </c>
      <c r="G17892">
        <v>5.9273907417799997E-2</v>
      </c>
    </row>
    <row r="17893" spans="1:7" x14ac:dyDescent="0.2">
      <c r="A17893" t="str">
        <f t="shared" si="1501"/>
        <v>XPNPEP3</v>
      </c>
      <c r="B17893" t="s">
        <v>193</v>
      </c>
      <c r="C17893">
        <v>41253287</v>
      </c>
      <c r="D17893" t="s">
        <v>3</v>
      </c>
      <c r="E17893">
        <v>24</v>
      </c>
      <c r="F17893" t="s">
        <v>20632</v>
      </c>
      <c r="G17893">
        <v>0.72411793148500003</v>
      </c>
    </row>
    <row r="17894" spans="1:7" x14ac:dyDescent="0.2">
      <c r="A17894" t="str">
        <f t="shared" si="1501"/>
        <v>XPNPEP3</v>
      </c>
      <c r="B17894" t="s">
        <v>193</v>
      </c>
      <c r="C17894">
        <v>41253298</v>
      </c>
      <c r="D17894" t="s">
        <v>3</v>
      </c>
      <c r="E17894">
        <v>23</v>
      </c>
      <c r="F17894" t="s">
        <v>20633</v>
      </c>
      <c r="G17894">
        <v>0.43689846435000002</v>
      </c>
    </row>
    <row r="17895" spans="1:7" x14ac:dyDescent="0.2">
      <c r="A17895" t="str">
        <f t="shared" si="1501"/>
        <v>XPNPEP3</v>
      </c>
      <c r="B17895" t="s">
        <v>193</v>
      </c>
      <c r="C17895">
        <v>41253318</v>
      </c>
      <c r="D17895" t="s">
        <v>3</v>
      </c>
      <c r="E17895">
        <v>24</v>
      </c>
      <c r="F17895" t="s">
        <v>20634</v>
      </c>
      <c r="G17895">
        <v>0.73456167759900004</v>
      </c>
    </row>
    <row r="17896" spans="1:7" x14ac:dyDescent="0.2">
      <c r="A17896" t="str">
        <f t="shared" si="1501"/>
        <v>XPNPEP3</v>
      </c>
      <c r="B17896" t="s">
        <v>193</v>
      </c>
      <c r="C17896">
        <v>41253084</v>
      </c>
      <c r="D17896" t="s">
        <v>8</v>
      </c>
      <c r="E17896">
        <v>23</v>
      </c>
      <c r="F17896" t="s">
        <v>20635</v>
      </c>
      <c r="G17896">
        <v>0.32879038881299999</v>
      </c>
    </row>
    <row r="17897" spans="1:7" x14ac:dyDescent="0.2">
      <c r="A17897" t="str">
        <f t="shared" si="1501"/>
        <v>XPNPEP3</v>
      </c>
      <c r="B17897" t="s">
        <v>193</v>
      </c>
      <c r="C17897">
        <v>41253193</v>
      </c>
      <c r="D17897" t="s">
        <v>8</v>
      </c>
      <c r="E17897">
        <v>24</v>
      </c>
      <c r="F17897" t="s">
        <v>20636</v>
      </c>
      <c r="G17897">
        <v>0.15428884215700001</v>
      </c>
    </row>
    <row r="17898" spans="1:7" x14ac:dyDescent="0.2">
      <c r="A17898" t="str">
        <f t="shared" ref="A17898:A17923" si="1502">"XPO1"</f>
        <v>XPO1</v>
      </c>
      <c r="B17898" t="s">
        <v>161</v>
      </c>
      <c r="C17898">
        <v>61765136</v>
      </c>
      <c r="D17898" t="s">
        <v>3</v>
      </c>
      <c r="E17898">
        <v>24</v>
      </c>
      <c r="F17898" t="s">
        <v>20637</v>
      </c>
      <c r="G17898">
        <v>0.47148036585999997</v>
      </c>
    </row>
    <row r="17899" spans="1:7" x14ac:dyDescent="0.2">
      <c r="A17899" t="str">
        <f t="shared" si="1502"/>
        <v>XPO1</v>
      </c>
      <c r="B17899" t="s">
        <v>161</v>
      </c>
      <c r="C17899">
        <v>61765251</v>
      </c>
      <c r="D17899" t="s">
        <v>3</v>
      </c>
      <c r="E17899">
        <v>24</v>
      </c>
      <c r="F17899" t="s">
        <v>20638</v>
      </c>
      <c r="G17899">
        <v>0.153806663068</v>
      </c>
    </row>
    <row r="17900" spans="1:7" x14ac:dyDescent="0.2">
      <c r="A17900" t="str">
        <f t="shared" si="1502"/>
        <v>XPO1</v>
      </c>
      <c r="B17900" t="s">
        <v>161</v>
      </c>
      <c r="C17900">
        <v>61764050</v>
      </c>
      <c r="D17900" t="s">
        <v>3</v>
      </c>
      <c r="E17900">
        <v>24</v>
      </c>
      <c r="F17900" t="s">
        <v>20639</v>
      </c>
      <c r="G17900">
        <v>0.22748471943199999</v>
      </c>
    </row>
    <row r="17901" spans="1:7" x14ac:dyDescent="0.2">
      <c r="A17901" t="str">
        <f t="shared" si="1502"/>
        <v>XPO1</v>
      </c>
      <c r="B17901" t="s">
        <v>161</v>
      </c>
      <c r="C17901">
        <v>61763964</v>
      </c>
      <c r="D17901" t="s">
        <v>3</v>
      </c>
      <c r="E17901">
        <v>23</v>
      </c>
      <c r="F17901" t="s">
        <v>20640</v>
      </c>
      <c r="G17901">
        <v>7.24327650288E-2</v>
      </c>
    </row>
    <row r="17902" spans="1:7" x14ac:dyDescent="0.2">
      <c r="A17902" t="str">
        <f t="shared" si="1502"/>
        <v>XPO1</v>
      </c>
      <c r="B17902" t="s">
        <v>161</v>
      </c>
      <c r="C17902">
        <v>61764129</v>
      </c>
      <c r="D17902" t="s">
        <v>3</v>
      </c>
      <c r="E17902">
        <v>24</v>
      </c>
      <c r="F17902" t="s">
        <v>20641</v>
      </c>
      <c r="G17902">
        <v>2.67244251378E-2</v>
      </c>
    </row>
    <row r="17903" spans="1:7" x14ac:dyDescent="0.2">
      <c r="A17903" t="str">
        <f t="shared" si="1502"/>
        <v>XPO1</v>
      </c>
      <c r="B17903" t="s">
        <v>161</v>
      </c>
      <c r="C17903">
        <v>61764174</v>
      </c>
      <c r="D17903" t="s">
        <v>3</v>
      </c>
      <c r="E17903">
        <v>25</v>
      </c>
      <c r="F17903" t="s">
        <v>20642</v>
      </c>
      <c r="G17903">
        <v>-0.20459688231600001</v>
      </c>
    </row>
    <row r="17904" spans="1:7" x14ac:dyDescent="0.2">
      <c r="A17904" t="str">
        <f t="shared" si="1502"/>
        <v>XPO1</v>
      </c>
      <c r="B17904" t="s">
        <v>161</v>
      </c>
      <c r="C17904">
        <v>61764238</v>
      </c>
      <c r="D17904" t="s">
        <v>3</v>
      </c>
      <c r="E17904">
        <v>22</v>
      </c>
      <c r="F17904" t="s">
        <v>20643</v>
      </c>
      <c r="G17904">
        <v>1.8631494234099999E-3</v>
      </c>
    </row>
    <row r="17905" spans="1:7" x14ac:dyDescent="0.2">
      <c r="A17905" t="str">
        <f t="shared" si="1502"/>
        <v>XPO1</v>
      </c>
      <c r="B17905" t="s">
        <v>161</v>
      </c>
      <c r="C17905">
        <v>61764250</v>
      </c>
      <c r="D17905" t="s">
        <v>3</v>
      </c>
      <c r="E17905">
        <v>24</v>
      </c>
      <c r="F17905" t="s">
        <v>20644</v>
      </c>
      <c r="G17905">
        <v>7.03364342791E-3</v>
      </c>
    </row>
    <row r="17906" spans="1:7" x14ac:dyDescent="0.2">
      <c r="A17906" t="str">
        <f t="shared" si="1502"/>
        <v>XPO1</v>
      </c>
      <c r="B17906" t="s">
        <v>161</v>
      </c>
      <c r="C17906">
        <v>61765180</v>
      </c>
      <c r="D17906" t="s">
        <v>3</v>
      </c>
      <c r="E17906">
        <v>24</v>
      </c>
      <c r="F17906" t="s">
        <v>20645</v>
      </c>
      <c r="G17906">
        <v>0.101664480808</v>
      </c>
    </row>
    <row r="17907" spans="1:7" x14ac:dyDescent="0.2">
      <c r="A17907" t="str">
        <f t="shared" si="1502"/>
        <v>XPO1</v>
      </c>
      <c r="B17907" t="s">
        <v>161</v>
      </c>
      <c r="C17907">
        <v>61765257</v>
      </c>
      <c r="D17907" t="s">
        <v>8</v>
      </c>
      <c r="E17907">
        <v>24</v>
      </c>
      <c r="F17907" t="s">
        <v>20646</v>
      </c>
      <c r="G17907">
        <v>0.417595380485</v>
      </c>
    </row>
    <row r="17908" spans="1:7" x14ac:dyDescent="0.2">
      <c r="A17908" t="str">
        <f t="shared" si="1502"/>
        <v>XPO1</v>
      </c>
      <c r="B17908" t="s">
        <v>161</v>
      </c>
      <c r="C17908">
        <v>61765169</v>
      </c>
      <c r="D17908" t="s">
        <v>8</v>
      </c>
      <c r="E17908">
        <v>24</v>
      </c>
      <c r="F17908" t="s">
        <v>20647</v>
      </c>
      <c r="G17908">
        <v>0.292188025741</v>
      </c>
    </row>
    <row r="17909" spans="1:7" x14ac:dyDescent="0.2">
      <c r="A17909" t="str">
        <f t="shared" si="1502"/>
        <v>XPO1</v>
      </c>
      <c r="B17909" t="s">
        <v>161</v>
      </c>
      <c r="C17909">
        <v>61764211</v>
      </c>
      <c r="D17909" t="s">
        <v>8</v>
      </c>
      <c r="E17909">
        <v>23</v>
      </c>
      <c r="F17909" t="s">
        <v>20648</v>
      </c>
      <c r="G17909">
        <v>0.300220678666</v>
      </c>
    </row>
    <row r="17910" spans="1:7" x14ac:dyDescent="0.2">
      <c r="A17910" t="str">
        <f t="shared" si="1502"/>
        <v>XPO1</v>
      </c>
      <c r="B17910" t="s">
        <v>161</v>
      </c>
      <c r="C17910">
        <v>61765307</v>
      </c>
      <c r="D17910" t="s">
        <v>8</v>
      </c>
      <c r="E17910">
        <v>24</v>
      </c>
      <c r="F17910" t="s">
        <v>20649</v>
      </c>
      <c r="G17910">
        <v>0.87746839937099996</v>
      </c>
    </row>
    <row r="17911" spans="1:7" x14ac:dyDescent="0.2">
      <c r="A17911" t="str">
        <f t="shared" si="1502"/>
        <v>XPO1</v>
      </c>
      <c r="B17911" t="s">
        <v>161</v>
      </c>
      <c r="C17911">
        <v>61764116</v>
      </c>
      <c r="D17911" t="s">
        <v>3</v>
      </c>
      <c r="E17911">
        <v>24</v>
      </c>
      <c r="F17911" t="s">
        <v>20650</v>
      </c>
      <c r="G17911">
        <v>0.13570248721200001</v>
      </c>
    </row>
    <row r="17912" spans="1:7" x14ac:dyDescent="0.2">
      <c r="A17912" t="str">
        <f t="shared" si="1502"/>
        <v>XPO1</v>
      </c>
      <c r="B17912" t="s">
        <v>161</v>
      </c>
      <c r="C17912">
        <v>61765128</v>
      </c>
      <c r="D17912" t="s">
        <v>3</v>
      </c>
      <c r="E17912">
        <v>23</v>
      </c>
      <c r="F17912" t="s">
        <v>20651</v>
      </c>
      <c r="G17912">
        <v>0.29637022608199998</v>
      </c>
    </row>
    <row r="17913" spans="1:7" x14ac:dyDescent="0.2">
      <c r="A17913" t="str">
        <f t="shared" si="1502"/>
        <v>XPO1</v>
      </c>
      <c r="B17913" t="s">
        <v>161</v>
      </c>
      <c r="C17913">
        <v>61764237</v>
      </c>
      <c r="D17913" t="s">
        <v>3</v>
      </c>
      <c r="E17913">
        <v>24</v>
      </c>
      <c r="F17913" t="s">
        <v>20652</v>
      </c>
      <c r="G17913">
        <v>-0.14290495072600001</v>
      </c>
    </row>
    <row r="17914" spans="1:7" x14ac:dyDescent="0.2">
      <c r="A17914" t="str">
        <f t="shared" si="1502"/>
        <v>XPO1</v>
      </c>
      <c r="B17914" t="s">
        <v>161</v>
      </c>
      <c r="C17914">
        <v>61765186</v>
      </c>
      <c r="D17914" t="s">
        <v>3</v>
      </c>
      <c r="E17914">
        <v>23</v>
      </c>
      <c r="F17914" t="s">
        <v>20653</v>
      </c>
      <c r="G17914">
        <v>2.8234127145299999E-2</v>
      </c>
    </row>
    <row r="17915" spans="1:7" x14ac:dyDescent="0.2">
      <c r="A17915" t="str">
        <f t="shared" si="1502"/>
        <v>XPO1</v>
      </c>
      <c r="B17915" t="s">
        <v>161</v>
      </c>
      <c r="C17915">
        <v>61765223</v>
      </c>
      <c r="D17915" t="s">
        <v>3</v>
      </c>
      <c r="E17915">
        <v>24</v>
      </c>
      <c r="F17915" t="s">
        <v>20654</v>
      </c>
      <c r="G17915">
        <v>0.79093162052800003</v>
      </c>
    </row>
    <row r="17916" spans="1:7" x14ac:dyDescent="0.2">
      <c r="A17916" t="str">
        <f t="shared" si="1502"/>
        <v>XPO1</v>
      </c>
      <c r="B17916" t="s">
        <v>161</v>
      </c>
      <c r="C17916">
        <v>61765244</v>
      </c>
      <c r="D17916" t="s">
        <v>3</v>
      </c>
      <c r="E17916">
        <v>24</v>
      </c>
      <c r="F17916" t="s">
        <v>20655</v>
      </c>
      <c r="G17916">
        <v>0.37636711618899998</v>
      </c>
    </row>
    <row r="17917" spans="1:7" x14ac:dyDescent="0.2">
      <c r="A17917" t="str">
        <f t="shared" si="1502"/>
        <v>XPO1</v>
      </c>
      <c r="B17917" t="s">
        <v>161</v>
      </c>
      <c r="C17917">
        <v>61765184</v>
      </c>
      <c r="D17917" t="s">
        <v>3</v>
      </c>
      <c r="E17917">
        <v>24</v>
      </c>
      <c r="F17917" t="s">
        <v>20656</v>
      </c>
      <c r="G17917">
        <v>3.7734703567600003E-2</v>
      </c>
    </row>
    <row r="17918" spans="1:7" x14ac:dyDescent="0.2">
      <c r="A17918" t="str">
        <f t="shared" si="1502"/>
        <v>XPO1</v>
      </c>
      <c r="B17918" t="s">
        <v>161</v>
      </c>
      <c r="C17918">
        <v>61765150</v>
      </c>
      <c r="D17918" t="s">
        <v>3</v>
      </c>
      <c r="E17918">
        <v>23</v>
      </c>
      <c r="F17918" t="s">
        <v>20657</v>
      </c>
      <c r="G17918">
        <v>1.3315999801</v>
      </c>
    </row>
    <row r="17919" spans="1:7" x14ac:dyDescent="0.2">
      <c r="A17919" t="str">
        <f t="shared" si="1502"/>
        <v>XPO1</v>
      </c>
      <c r="B17919" t="s">
        <v>161</v>
      </c>
      <c r="C17919">
        <v>61764204</v>
      </c>
      <c r="D17919" t="s">
        <v>8</v>
      </c>
      <c r="E17919">
        <v>24</v>
      </c>
      <c r="F17919" t="s">
        <v>20658</v>
      </c>
      <c r="G17919">
        <v>0.115837427448</v>
      </c>
    </row>
    <row r="17920" spans="1:7" x14ac:dyDescent="0.2">
      <c r="A17920" t="str">
        <f t="shared" si="1502"/>
        <v>XPO1</v>
      </c>
      <c r="B17920" t="s">
        <v>161</v>
      </c>
      <c r="C17920">
        <v>61764088</v>
      </c>
      <c r="D17920" t="s">
        <v>3</v>
      </c>
      <c r="E17920">
        <v>23</v>
      </c>
      <c r="F17920" t="s">
        <v>20659</v>
      </c>
      <c r="G17920">
        <v>1.3198425445900001E-2</v>
      </c>
    </row>
    <row r="17921" spans="1:7" x14ac:dyDescent="0.2">
      <c r="A17921" t="str">
        <f t="shared" si="1502"/>
        <v>XPO1</v>
      </c>
      <c r="B17921" t="s">
        <v>161</v>
      </c>
      <c r="C17921">
        <v>61765132</v>
      </c>
      <c r="D17921" t="s">
        <v>3</v>
      </c>
      <c r="E17921">
        <v>24</v>
      </c>
      <c r="F17921" t="s">
        <v>20660</v>
      </c>
      <c r="G17921">
        <v>0.12736752816399999</v>
      </c>
    </row>
    <row r="17922" spans="1:7" x14ac:dyDescent="0.2">
      <c r="A17922" t="str">
        <f t="shared" si="1502"/>
        <v>XPO1</v>
      </c>
      <c r="B17922" t="s">
        <v>161</v>
      </c>
      <c r="C17922">
        <v>61765122</v>
      </c>
      <c r="D17922" t="s">
        <v>3</v>
      </c>
      <c r="E17922">
        <v>23</v>
      </c>
      <c r="F17922" t="s">
        <v>20661</v>
      </c>
      <c r="G17922">
        <v>8.6844196646599994E-2</v>
      </c>
    </row>
    <row r="17923" spans="1:7" x14ac:dyDescent="0.2">
      <c r="A17923" t="str">
        <f t="shared" si="1502"/>
        <v>XPO1</v>
      </c>
      <c r="B17923" t="s">
        <v>161</v>
      </c>
      <c r="C17923">
        <v>61764029</v>
      </c>
      <c r="D17923" t="s">
        <v>8</v>
      </c>
      <c r="E17923">
        <v>25</v>
      </c>
      <c r="F17923" t="s">
        <v>20662</v>
      </c>
      <c r="G17923">
        <v>9.2782025484899999E-2</v>
      </c>
    </row>
    <row r="17924" spans="1:7" x14ac:dyDescent="0.2">
      <c r="A17924" t="str">
        <f t="shared" ref="A17924:A17932" si="1503">"XPR1"</f>
        <v>XPR1</v>
      </c>
      <c r="B17924" t="s">
        <v>35</v>
      </c>
      <c r="C17924">
        <v>180601122</v>
      </c>
      <c r="D17924" t="s">
        <v>8</v>
      </c>
      <c r="E17924">
        <v>24</v>
      </c>
      <c r="F17924" t="s">
        <v>20663</v>
      </c>
      <c r="G17924">
        <v>-5.0489576041899999E-2</v>
      </c>
    </row>
    <row r="17925" spans="1:7" x14ac:dyDescent="0.2">
      <c r="A17925" t="str">
        <f t="shared" si="1503"/>
        <v>XPR1</v>
      </c>
      <c r="B17925" t="s">
        <v>35</v>
      </c>
      <c r="C17925">
        <v>180601373</v>
      </c>
      <c r="D17925" t="s">
        <v>3</v>
      </c>
      <c r="E17925">
        <v>24</v>
      </c>
      <c r="F17925" t="s">
        <v>20664</v>
      </c>
      <c r="G17925">
        <v>0.44834532262600002</v>
      </c>
    </row>
    <row r="17926" spans="1:7" x14ac:dyDescent="0.2">
      <c r="A17926" t="str">
        <f t="shared" si="1503"/>
        <v>XPR1</v>
      </c>
      <c r="B17926" t="s">
        <v>35</v>
      </c>
      <c r="C17926">
        <v>180601354</v>
      </c>
      <c r="D17926" t="s">
        <v>3</v>
      </c>
      <c r="E17926">
        <v>22</v>
      </c>
      <c r="F17926" t="s">
        <v>20665</v>
      </c>
      <c r="G17926">
        <v>0.75364621951400002</v>
      </c>
    </row>
    <row r="17927" spans="1:7" x14ac:dyDescent="0.2">
      <c r="A17927" t="str">
        <f t="shared" si="1503"/>
        <v>XPR1</v>
      </c>
      <c r="B17927" t="s">
        <v>35</v>
      </c>
      <c r="C17927">
        <v>180601286</v>
      </c>
      <c r="D17927" t="s">
        <v>3</v>
      </c>
      <c r="E17927">
        <v>23</v>
      </c>
      <c r="F17927" t="s">
        <v>20666</v>
      </c>
      <c r="G17927">
        <v>0.70095735753400001</v>
      </c>
    </row>
    <row r="17928" spans="1:7" x14ac:dyDescent="0.2">
      <c r="A17928" t="str">
        <f t="shared" si="1503"/>
        <v>XPR1</v>
      </c>
      <c r="B17928" t="s">
        <v>35</v>
      </c>
      <c r="C17928">
        <v>180601252</v>
      </c>
      <c r="D17928" t="s">
        <v>3</v>
      </c>
      <c r="E17928">
        <v>24</v>
      </c>
      <c r="F17928" t="s">
        <v>20667</v>
      </c>
      <c r="G17928">
        <v>0.53149696766200005</v>
      </c>
    </row>
    <row r="17929" spans="1:7" x14ac:dyDescent="0.2">
      <c r="A17929" t="str">
        <f t="shared" si="1503"/>
        <v>XPR1</v>
      </c>
      <c r="B17929" t="s">
        <v>35</v>
      </c>
      <c r="C17929">
        <v>180601384</v>
      </c>
      <c r="D17929" t="s">
        <v>8</v>
      </c>
      <c r="E17929">
        <v>24</v>
      </c>
      <c r="F17929" t="s">
        <v>20668</v>
      </c>
      <c r="G17929">
        <v>0.47014048436200001</v>
      </c>
    </row>
    <row r="17930" spans="1:7" x14ac:dyDescent="0.2">
      <c r="A17930" t="str">
        <f t="shared" si="1503"/>
        <v>XPR1</v>
      </c>
      <c r="B17930" t="s">
        <v>35</v>
      </c>
      <c r="C17930">
        <v>180601421</v>
      </c>
      <c r="D17930" t="s">
        <v>8</v>
      </c>
      <c r="E17930">
        <v>23</v>
      </c>
      <c r="F17930" t="s">
        <v>20669</v>
      </c>
      <c r="G17930">
        <v>7.8034873948299999E-2</v>
      </c>
    </row>
    <row r="17931" spans="1:7" x14ac:dyDescent="0.2">
      <c r="A17931" t="str">
        <f t="shared" si="1503"/>
        <v>XPR1</v>
      </c>
      <c r="B17931" t="s">
        <v>35</v>
      </c>
      <c r="C17931">
        <v>180601147</v>
      </c>
      <c r="D17931" t="s">
        <v>8</v>
      </c>
      <c r="E17931">
        <v>24</v>
      </c>
      <c r="F17931" t="s">
        <v>20670</v>
      </c>
      <c r="G17931">
        <v>1.4806389908699999</v>
      </c>
    </row>
    <row r="17932" spans="1:7" x14ac:dyDescent="0.2">
      <c r="A17932" t="str">
        <f t="shared" si="1503"/>
        <v>XPR1</v>
      </c>
      <c r="B17932" t="s">
        <v>35</v>
      </c>
      <c r="C17932">
        <v>180601262</v>
      </c>
      <c r="D17932" t="s">
        <v>8</v>
      </c>
      <c r="E17932">
        <v>23</v>
      </c>
      <c r="F17932" t="s">
        <v>20671</v>
      </c>
      <c r="G17932">
        <v>0.76571478961999995</v>
      </c>
    </row>
    <row r="17933" spans="1:7" x14ac:dyDescent="0.2">
      <c r="A17933" t="str">
        <f t="shared" ref="A17933:A17958" si="1504">"XRCC5"</f>
        <v>XRCC5</v>
      </c>
      <c r="B17933" t="s">
        <v>161</v>
      </c>
      <c r="C17933">
        <v>216974172</v>
      </c>
      <c r="D17933" t="s">
        <v>8</v>
      </c>
      <c r="E17933">
        <v>24</v>
      </c>
      <c r="F17933" t="s">
        <v>20672</v>
      </c>
      <c r="G17933">
        <v>0.41132400868000002</v>
      </c>
    </row>
    <row r="17934" spans="1:7" x14ac:dyDescent="0.2">
      <c r="A17934" t="str">
        <f t="shared" si="1504"/>
        <v>XRCC5</v>
      </c>
      <c r="B17934" t="s">
        <v>161</v>
      </c>
      <c r="C17934">
        <v>216974298</v>
      </c>
      <c r="D17934" t="s">
        <v>8</v>
      </c>
      <c r="E17934">
        <v>24</v>
      </c>
      <c r="F17934" t="s">
        <v>20673</v>
      </c>
      <c r="G17934">
        <v>0.76093970281300005</v>
      </c>
    </row>
    <row r="17935" spans="1:7" x14ac:dyDescent="0.2">
      <c r="A17935" t="str">
        <f t="shared" si="1504"/>
        <v>XRCC5</v>
      </c>
      <c r="B17935" t="s">
        <v>161</v>
      </c>
      <c r="C17935">
        <v>216974280</v>
      </c>
      <c r="D17935" t="s">
        <v>8</v>
      </c>
      <c r="E17935">
        <v>24</v>
      </c>
      <c r="F17935" t="s">
        <v>20674</v>
      </c>
      <c r="G17935">
        <v>0.32972494630400001</v>
      </c>
    </row>
    <row r="17936" spans="1:7" x14ac:dyDescent="0.2">
      <c r="A17936" t="str">
        <f t="shared" si="1504"/>
        <v>XRCC5</v>
      </c>
      <c r="B17936" t="s">
        <v>161</v>
      </c>
      <c r="C17936">
        <v>216974264</v>
      </c>
      <c r="D17936" t="s">
        <v>8</v>
      </c>
      <c r="E17936">
        <v>24</v>
      </c>
      <c r="F17936" t="s">
        <v>20675</v>
      </c>
      <c r="G17936">
        <v>3.9651188507299998E-2</v>
      </c>
    </row>
    <row r="17937" spans="1:7" x14ac:dyDescent="0.2">
      <c r="A17937" t="str">
        <f t="shared" si="1504"/>
        <v>XRCC5</v>
      </c>
      <c r="B17937" t="s">
        <v>161</v>
      </c>
      <c r="C17937">
        <v>216974257</v>
      </c>
      <c r="D17937" t="s">
        <v>8</v>
      </c>
      <c r="E17937">
        <v>23</v>
      </c>
      <c r="F17937" t="s">
        <v>20676</v>
      </c>
      <c r="G17937">
        <v>6.18771543671E-2</v>
      </c>
    </row>
    <row r="17938" spans="1:7" x14ac:dyDescent="0.2">
      <c r="A17938" t="str">
        <f t="shared" si="1504"/>
        <v>XRCC5</v>
      </c>
      <c r="B17938" t="s">
        <v>161</v>
      </c>
      <c r="C17938">
        <v>216974219</v>
      </c>
      <c r="D17938" t="s">
        <v>8</v>
      </c>
      <c r="E17938">
        <v>23</v>
      </c>
      <c r="F17938" t="s">
        <v>20677</v>
      </c>
      <c r="G17938">
        <v>-2.5734340179600001E-3</v>
      </c>
    </row>
    <row r="17939" spans="1:7" x14ac:dyDescent="0.2">
      <c r="A17939" t="str">
        <f t="shared" si="1504"/>
        <v>XRCC5</v>
      </c>
      <c r="B17939" t="s">
        <v>161</v>
      </c>
      <c r="C17939">
        <v>216972274</v>
      </c>
      <c r="D17939" t="s">
        <v>3</v>
      </c>
      <c r="E17939">
        <v>25</v>
      </c>
      <c r="F17939" t="s">
        <v>20678</v>
      </c>
      <c r="G17939">
        <v>1.3123048334299999E-2</v>
      </c>
    </row>
    <row r="17940" spans="1:7" x14ac:dyDescent="0.2">
      <c r="A17940" t="str">
        <f t="shared" si="1504"/>
        <v>XRCC5</v>
      </c>
      <c r="B17940" t="s">
        <v>161</v>
      </c>
      <c r="C17940">
        <v>216974125</v>
      </c>
      <c r="D17940" t="s">
        <v>8</v>
      </c>
      <c r="E17940">
        <v>24</v>
      </c>
      <c r="F17940" t="s">
        <v>20679</v>
      </c>
      <c r="G17940">
        <v>0.264064944079</v>
      </c>
    </row>
    <row r="17941" spans="1:7" x14ac:dyDescent="0.2">
      <c r="A17941" t="str">
        <f t="shared" si="1504"/>
        <v>XRCC5</v>
      </c>
      <c r="B17941" t="s">
        <v>161</v>
      </c>
      <c r="C17941">
        <v>216974114</v>
      </c>
      <c r="D17941" t="s">
        <v>8</v>
      </c>
      <c r="E17941">
        <v>24</v>
      </c>
      <c r="F17941" t="s">
        <v>20680</v>
      </c>
      <c r="G17941">
        <v>4.6813931744400003E-2</v>
      </c>
    </row>
    <row r="17942" spans="1:7" x14ac:dyDescent="0.2">
      <c r="A17942" t="str">
        <f t="shared" si="1504"/>
        <v>XRCC5</v>
      </c>
      <c r="B17942" t="s">
        <v>161</v>
      </c>
      <c r="C17942">
        <v>216972475</v>
      </c>
      <c r="D17942" t="s">
        <v>8</v>
      </c>
      <c r="E17942">
        <v>22</v>
      </c>
      <c r="F17942" t="s">
        <v>20681</v>
      </c>
      <c r="G17942">
        <v>1.80471497435E-2</v>
      </c>
    </row>
    <row r="17943" spans="1:7" x14ac:dyDescent="0.2">
      <c r="A17943" t="str">
        <f t="shared" si="1504"/>
        <v>XRCC5</v>
      </c>
      <c r="B17943" t="s">
        <v>161</v>
      </c>
      <c r="C17943">
        <v>216972471</v>
      </c>
      <c r="D17943" t="s">
        <v>8</v>
      </c>
      <c r="E17943">
        <v>28</v>
      </c>
      <c r="F17943" t="s">
        <v>20682</v>
      </c>
      <c r="G17943">
        <v>1.93892798695E-3</v>
      </c>
    </row>
    <row r="17944" spans="1:7" x14ac:dyDescent="0.2">
      <c r="A17944" t="str">
        <f t="shared" si="1504"/>
        <v>XRCC5</v>
      </c>
      <c r="B17944" t="s">
        <v>161</v>
      </c>
      <c r="C17944">
        <v>216972444</v>
      </c>
      <c r="D17944" t="s">
        <v>8</v>
      </c>
      <c r="E17944">
        <v>25</v>
      </c>
      <c r="F17944" t="s">
        <v>20683</v>
      </c>
      <c r="G17944">
        <v>-8.8195493268499996E-3</v>
      </c>
    </row>
    <row r="17945" spans="1:7" x14ac:dyDescent="0.2">
      <c r="A17945" t="str">
        <f t="shared" si="1504"/>
        <v>XRCC5</v>
      </c>
      <c r="B17945" t="s">
        <v>161</v>
      </c>
      <c r="C17945">
        <v>216972421</v>
      </c>
      <c r="D17945" t="s">
        <v>8</v>
      </c>
      <c r="E17945">
        <v>25</v>
      </c>
      <c r="F17945" t="s">
        <v>20684</v>
      </c>
      <c r="G17945">
        <v>2.53818943741E-2</v>
      </c>
    </row>
    <row r="17946" spans="1:7" x14ac:dyDescent="0.2">
      <c r="A17946" t="str">
        <f t="shared" si="1504"/>
        <v>XRCC5</v>
      </c>
      <c r="B17946" t="s">
        <v>161</v>
      </c>
      <c r="C17946">
        <v>216972394</v>
      </c>
      <c r="D17946" t="s">
        <v>8</v>
      </c>
      <c r="E17946">
        <v>21</v>
      </c>
      <c r="F17946" t="s">
        <v>20685</v>
      </c>
      <c r="G17946">
        <v>-2.7883168449599999E-2</v>
      </c>
    </row>
    <row r="17947" spans="1:7" x14ac:dyDescent="0.2">
      <c r="A17947" t="str">
        <f t="shared" si="1504"/>
        <v>XRCC5</v>
      </c>
      <c r="B17947" t="s">
        <v>161</v>
      </c>
      <c r="C17947">
        <v>216974121</v>
      </c>
      <c r="D17947" t="s">
        <v>3</v>
      </c>
      <c r="E17947">
        <v>24</v>
      </c>
      <c r="F17947" t="s">
        <v>20686</v>
      </c>
      <c r="G17947">
        <v>1.0216786979400001</v>
      </c>
    </row>
    <row r="17948" spans="1:7" x14ac:dyDescent="0.2">
      <c r="A17948" t="str">
        <f t="shared" si="1504"/>
        <v>XRCC5</v>
      </c>
      <c r="B17948" t="s">
        <v>161</v>
      </c>
      <c r="C17948">
        <v>216972405</v>
      </c>
      <c r="D17948" t="s">
        <v>3</v>
      </c>
      <c r="E17948">
        <v>27</v>
      </c>
      <c r="F17948" t="s">
        <v>20687</v>
      </c>
      <c r="G17948">
        <v>2.01605362735E-2</v>
      </c>
    </row>
    <row r="17949" spans="1:7" x14ac:dyDescent="0.2">
      <c r="A17949" t="str">
        <f t="shared" si="1504"/>
        <v>XRCC5</v>
      </c>
      <c r="B17949" t="s">
        <v>161</v>
      </c>
      <c r="C17949">
        <v>216972340</v>
      </c>
      <c r="D17949" t="s">
        <v>3</v>
      </c>
      <c r="E17949">
        <v>28</v>
      </c>
      <c r="F17949" t="s">
        <v>20688</v>
      </c>
      <c r="G17949">
        <v>4.2665300803499999E-2</v>
      </c>
    </row>
    <row r="17950" spans="1:7" x14ac:dyDescent="0.2">
      <c r="A17950" t="str">
        <f t="shared" si="1504"/>
        <v>XRCC5</v>
      </c>
      <c r="B17950" t="s">
        <v>161</v>
      </c>
      <c r="C17950">
        <v>216974305</v>
      </c>
      <c r="D17950" t="s">
        <v>8</v>
      </c>
      <c r="E17950">
        <v>24</v>
      </c>
      <c r="F17950" t="s">
        <v>20689</v>
      </c>
      <c r="G17950">
        <v>0.82539217126300002</v>
      </c>
    </row>
    <row r="17951" spans="1:7" x14ac:dyDescent="0.2">
      <c r="A17951" t="str">
        <f t="shared" si="1504"/>
        <v>XRCC5</v>
      </c>
      <c r="B17951" t="s">
        <v>161</v>
      </c>
      <c r="C17951">
        <v>216972329</v>
      </c>
      <c r="D17951" t="s">
        <v>3</v>
      </c>
      <c r="E17951">
        <v>23</v>
      </c>
      <c r="F17951" t="s">
        <v>20690</v>
      </c>
      <c r="G17951">
        <v>-2.0311174334199999E-2</v>
      </c>
    </row>
    <row r="17952" spans="1:7" x14ac:dyDescent="0.2">
      <c r="A17952" t="str">
        <f t="shared" si="1504"/>
        <v>XRCC5</v>
      </c>
      <c r="B17952" t="s">
        <v>161</v>
      </c>
      <c r="C17952">
        <v>216972319</v>
      </c>
      <c r="D17952" t="s">
        <v>3</v>
      </c>
      <c r="E17952">
        <v>27</v>
      </c>
      <c r="F17952" t="s">
        <v>20691</v>
      </c>
      <c r="G17952">
        <v>7.8977874552799993E-3</v>
      </c>
    </row>
    <row r="17953" spans="1:7" x14ac:dyDescent="0.2">
      <c r="A17953" t="str">
        <f t="shared" si="1504"/>
        <v>XRCC5</v>
      </c>
      <c r="B17953" t="s">
        <v>161</v>
      </c>
      <c r="C17953">
        <v>216974086</v>
      </c>
      <c r="D17953" t="s">
        <v>3</v>
      </c>
      <c r="E17953">
        <v>21</v>
      </c>
      <c r="F17953" t="s">
        <v>20692</v>
      </c>
      <c r="G17953">
        <v>-2.2321001743100002E-2</v>
      </c>
    </row>
    <row r="17954" spans="1:7" x14ac:dyDescent="0.2">
      <c r="A17954" t="str">
        <f t="shared" si="1504"/>
        <v>XRCC5</v>
      </c>
      <c r="B17954" t="s">
        <v>161</v>
      </c>
      <c r="C17954">
        <v>216974236</v>
      </c>
      <c r="D17954" t="s">
        <v>8</v>
      </c>
      <c r="E17954">
        <v>23</v>
      </c>
      <c r="F17954" t="s">
        <v>20693</v>
      </c>
      <c r="G17954">
        <v>5.6937612203800001E-3</v>
      </c>
    </row>
    <row r="17955" spans="1:7" x14ac:dyDescent="0.2">
      <c r="A17955" t="str">
        <f t="shared" si="1504"/>
        <v>XRCC5</v>
      </c>
      <c r="B17955" t="s">
        <v>161</v>
      </c>
      <c r="C17955">
        <v>216974227</v>
      </c>
      <c r="D17955" t="s">
        <v>8</v>
      </c>
      <c r="E17955">
        <v>24</v>
      </c>
      <c r="F17955" t="s">
        <v>20694</v>
      </c>
      <c r="G17955">
        <v>4.38786059287E-2</v>
      </c>
    </row>
    <row r="17956" spans="1:7" x14ac:dyDescent="0.2">
      <c r="A17956" t="str">
        <f t="shared" si="1504"/>
        <v>XRCC5</v>
      </c>
      <c r="B17956" t="s">
        <v>161</v>
      </c>
      <c r="C17956">
        <v>216974219</v>
      </c>
      <c r="D17956" t="s">
        <v>8</v>
      </c>
      <c r="E17956">
        <v>24</v>
      </c>
      <c r="F17956" t="s">
        <v>20695</v>
      </c>
      <c r="G17956">
        <v>1.9313960998699999E-2</v>
      </c>
    </row>
    <row r="17957" spans="1:7" x14ac:dyDescent="0.2">
      <c r="A17957" t="str">
        <f t="shared" si="1504"/>
        <v>XRCC5</v>
      </c>
      <c r="B17957" t="s">
        <v>161</v>
      </c>
      <c r="C17957">
        <v>216974143</v>
      </c>
      <c r="D17957" t="s">
        <v>3</v>
      </c>
      <c r="E17957">
        <v>23</v>
      </c>
      <c r="F17957" t="s">
        <v>20696</v>
      </c>
      <c r="G17957">
        <v>0.96727211933599999</v>
      </c>
    </row>
    <row r="17958" spans="1:7" x14ac:dyDescent="0.2">
      <c r="A17958" t="str">
        <f t="shared" si="1504"/>
        <v>XRCC5</v>
      </c>
      <c r="B17958" t="s">
        <v>161</v>
      </c>
      <c r="C17958">
        <v>216974121</v>
      </c>
      <c r="D17958" t="s">
        <v>3</v>
      </c>
      <c r="E17958">
        <v>23</v>
      </c>
      <c r="F17958" t="s">
        <v>20697</v>
      </c>
      <c r="G17958">
        <v>1.0110491827200001</v>
      </c>
    </row>
    <row r="17959" spans="1:7" x14ac:dyDescent="0.2">
      <c r="A17959" t="str">
        <f t="shared" ref="A17959:A17978" si="1505">"XRCC6"</f>
        <v>XRCC6</v>
      </c>
      <c r="B17959" t="s">
        <v>193</v>
      </c>
      <c r="C17959">
        <v>42017522</v>
      </c>
      <c r="D17959" t="s">
        <v>8</v>
      </c>
      <c r="E17959">
        <v>24</v>
      </c>
      <c r="F17959" t="s">
        <v>20698</v>
      </c>
      <c r="G17959">
        <v>0.46125579005099998</v>
      </c>
    </row>
    <row r="17960" spans="1:7" x14ac:dyDescent="0.2">
      <c r="A17960" t="str">
        <f t="shared" si="1505"/>
        <v>XRCC6</v>
      </c>
      <c r="B17960" t="s">
        <v>193</v>
      </c>
      <c r="C17960">
        <v>42017449</v>
      </c>
      <c r="D17960" t="s">
        <v>8</v>
      </c>
      <c r="E17960">
        <v>23</v>
      </c>
      <c r="F17960" t="s">
        <v>20699</v>
      </c>
      <c r="G17960">
        <v>-1.0689402490500001E-2</v>
      </c>
    </row>
    <row r="17961" spans="1:7" x14ac:dyDescent="0.2">
      <c r="A17961" t="str">
        <f t="shared" si="1505"/>
        <v>XRCC6</v>
      </c>
      <c r="B17961" t="s">
        <v>193</v>
      </c>
      <c r="C17961">
        <v>42017414</v>
      </c>
      <c r="D17961" t="s">
        <v>8</v>
      </c>
      <c r="E17961">
        <v>26</v>
      </c>
      <c r="F17961" t="s">
        <v>20700</v>
      </c>
      <c r="G17961">
        <v>3.1338027203000003E-2</v>
      </c>
    </row>
    <row r="17962" spans="1:7" x14ac:dyDescent="0.2">
      <c r="A17962" t="str">
        <f t="shared" si="1505"/>
        <v>XRCC6</v>
      </c>
      <c r="B17962" t="s">
        <v>193</v>
      </c>
      <c r="C17962">
        <v>42017394</v>
      </c>
      <c r="D17962" t="s">
        <v>8</v>
      </c>
      <c r="E17962">
        <v>24</v>
      </c>
      <c r="F17962" t="s">
        <v>20701</v>
      </c>
      <c r="G17962">
        <v>4.5516336999199998E-2</v>
      </c>
    </row>
    <row r="17963" spans="1:7" x14ac:dyDescent="0.2">
      <c r="A17963" t="str">
        <f t="shared" si="1505"/>
        <v>XRCC6</v>
      </c>
      <c r="B17963" t="s">
        <v>193</v>
      </c>
      <c r="C17963">
        <v>42017349</v>
      </c>
      <c r="D17963" t="s">
        <v>8</v>
      </c>
      <c r="E17963">
        <v>22</v>
      </c>
      <c r="F17963" t="s">
        <v>20702</v>
      </c>
      <c r="G17963">
        <v>0.64150498623399999</v>
      </c>
    </row>
    <row r="17964" spans="1:7" x14ac:dyDescent="0.2">
      <c r="A17964" t="str">
        <f t="shared" si="1505"/>
        <v>XRCC6</v>
      </c>
      <c r="B17964" t="s">
        <v>193</v>
      </c>
      <c r="C17964">
        <v>42017531</v>
      </c>
      <c r="D17964" t="s">
        <v>3</v>
      </c>
      <c r="E17964">
        <v>23</v>
      </c>
      <c r="F17964" t="s">
        <v>20703</v>
      </c>
      <c r="G17964">
        <v>0.43588275627500001</v>
      </c>
    </row>
    <row r="17965" spans="1:7" x14ac:dyDescent="0.2">
      <c r="A17965" t="str">
        <f t="shared" si="1505"/>
        <v>XRCC6</v>
      </c>
      <c r="B17965" t="s">
        <v>193</v>
      </c>
      <c r="C17965">
        <v>42017508</v>
      </c>
      <c r="D17965" t="s">
        <v>3</v>
      </c>
      <c r="E17965">
        <v>24</v>
      </c>
      <c r="F17965" t="s">
        <v>20704</v>
      </c>
      <c r="G17965">
        <v>0.46822942224399999</v>
      </c>
    </row>
    <row r="17966" spans="1:7" x14ac:dyDescent="0.2">
      <c r="A17966" t="str">
        <f t="shared" si="1505"/>
        <v>XRCC6</v>
      </c>
      <c r="B17966" t="s">
        <v>193</v>
      </c>
      <c r="C17966">
        <v>42017633</v>
      </c>
      <c r="D17966" t="s">
        <v>8</v>
      </c>
      <c r="E17966">
        <v>23</v>
      </c>
      <c r="F17966" t="s">
        <v>20705</v>
      </c>
      <c r="G17966">
        <v>1.48671351958E-2</v>
      </c>
    </row>
    <row r="17967" spans="1:7" x14ac:dyDescent="0.2">
      <c r="A17967" t="str">
        <f t="shared" si="1505"/>
        <v>XRCC6</v>
      </c>
      <c r="B17967" t="s">
        <v>193</v>
      </c>
      <c r="C17967">
        <v>42017437</v>
      </c>
      <c r="D17967" t="s">
        <v>3</v>
      </c>
      <c r="E17967">
        <v>24</v>
      </c>
      <c r="F17967" t="s">
        <v>20706</v>
      </c>
      <c r="G17967">
        <v>1.88204311529E-2</v>
      </c>
    </row>
    <row r="17968" spans="1:7" x14ac:dyDescent="0.2">
      <c r="A17968" t="str">
        <f t="shared" si="1505"/>
        <v>XRCC6</v>
      </c>
      <c r="B17968" t="s">
        <v>193</v>
      </c>
      <c r="C17968">
        <v>42017642</v>
      </c>
      <c r="D17968" t="s">
        <v>8</v>
      </c>
      <c r="E17968">
        <v>22</v>
      </c>
      <c r="F17968" t="s">
        <v>20707</v>
      </c>
      <c r="G17968">
        <v>1.45852020744E-2</v>
      </c>
    </row>
    <row r="17969" spans="1:7" x14ac:dyDescent="0.2">
      <c r="A17969" t="str">
        <f t="shared" si="1505"/>
        <v>XRCC6</v>
      </c>
      <c r="B17969" t="s">
        <v>193</v>
      </c>
      <c r="C17969">
        <v>42017343</v>
      </c>
      <c r="D17969" t="s">
        <v>3</v>
      </c>
      <c r="E17969">
        <v>24</v>
      </c>
      <c r="F17969" t="s">
        <v>20708</v>
      </c>
      <c r="G17969">
        <v>1.29611876093</v>
      </c>
    </row>
    <row r="17970" spans="1:7" x14ac:dyDescent="0.2">
      <c r="A17970" t="str">
        <f t="shared" si="1505"/>
        <v>XRCC6</v>
      </c>
      <c r="B17970" t="s">
        <v>193</v>
      </c>
      <c r="C17970">
        <v>42017544</v>
      </c>
      <c r="D17970" t="s">
        <v>8</v>
      </c>
      <c r="E17970">
        <v>23</v>
      </c>
      <c r="F17970" t="s">
        <v>20709</v>
      </c>
      <c r="G17970" s="1">
        <v>-7.3233800741600002E-5</v>
      </c>
    </row>
    <row r="17971" spans="1:7" x14ac:dyDescent="0.2">
      <c r="A17971" t="str">
        <f t="shared" si="1505"/>
        <v>XRCC6</v>
      </c>
      <c r="B17971" t="s">
        <v>193</v>
      </c>
      <c r="C17971">
        <v>42017365</v>
      </c>
      <c r="D17971" t="s">
        <v>3</v>
      </c>
      <c r="E17971">
        <v>26</v>
      </c>
      <c r="F17971" t="s">
        <v>20710</v>
      </c>
      <c r="G17971">
        <v>3.4615201234599997E-2</v>
      </c>
    </row>
    <row r="17972" spans="1:7" x14ac:dyDescent="0.2">
      <c r="A17972" t="str">
        <f t="shared" si="1505"/>
        <v>XRCC6</v>
      </c>
      <c r="B17972" t="s">
        <v>193</v>
      </c>
      <c r="C17972">
        <v>42017381</v>
      </c>
      <c r="D17972" t="s">
        <v>3</v>
      </c>
      <c r="E17972">
        <v>25</v>
      </c>
      <c r="F17972" t="s">
        <v>20711</v>
      </c>
      <c r="G17972">
        <v>-3.96271862649E-2</v>
      </c>
    </row>
    <row r="17973" spans="1:7" x14ac:dyDescent="0.2">
      <c r="A17973" t="str">
        <f t="shared" si="1505"/>
        <v>XRCC6</v>
      </c>
      <c r="B17973" t="s">
        <v>193</v>
      </c>
      <c r="C17973">
        <v>42017395</v>
      </c>
      <c r="D17973" t="s">
        <v>3</v>
      </c>
      <c r="E17973">
        <v>22</v>
      </c>
      <c r="F17973" t="s">
        <v>20712</v>
      </c>
      <c r="G17973">
        <v>0.272460574033</v>
      </c>
    </row>
    <row r="17974" spans="1:7" x14ac:dyDescent="0.2">
      <c r="A17974" t="str">
        <f t="shared" si="1505"/>
        <v>XRCC6</v>
      </c>
      <c r="B17974" t="s">
        <v>193</v>
      </c>
      <c r="C17974">
        <v>42017401</v>
      </c>
      <c r="D17974" t="s">
        <v>3</v>
      </c>
      <c r="E17974">
        <v>22</v>
      </c>
      <c r="F17974" t="s">
        <v>20713</v>
      </c>
      <c r="G17974">
        <v>7.00901975526E-2</v>
      </c>
    </row>
    <row r="17975" spans="1:7" x14ac:dyDescent="0.2">
      <c r="A17975" t="str">
        <f t="shared" si="1505"/>
        <v>XRCC6</v>
      </c>
      <c r="B17975" t="s">
        <v>193</v>
      </c>
      <c r="C17975">
        <v>42017622</v>
      </c>
      <c r="D17975" t="s">
        <v>8</v>
      </c>
      <c r="E17975">
        <v>24</v>
      </c>
      <c r="F17975" t="s">
        <v>20714</v>
      </c>
      <c r="G17975">
        <v>-8.3411216553800002E-3</v>
      </c>
    </row>
    <row r="17976" spans="1:7" x14ac:dyDescent="0.2">
      <c r="A17976" t="str">
        <f t="shared" si="1505"/>
        <v>XRCC6</v>
      </c>
      <c r="B17976" t="s">
        <v>193</v>
      </c>
      <c r="C17976">
        <v>42017653</v>
      </c>
      <c r="D17976" t="s">
        <v>8</v>
      </c>
      <c r="E17976">
        <v>24</v>
      </c>
      <c r="F17976" t="s">
        <v>20715</v>
      </c>
      <c r="G17976">
        <v>2.5345244085E-2</v>
      </c>
    </row>
    <row r="17977" spans="1:7" x14ac:dyDescent="0.2">
      <c r="A17977" t="str">
        <f t="shared" si="1505"/>
        <v>XRCC6</v>
      </c>
      <c r="B17977" t="s">
        <v>193</v>
      </c>
      <c r="C17977">
        <v>42017336</v>
      </c>
      <c r="D17977" t="s">
        <v>3</v>
      </c>
      <c r="E17977">
        <v>23</v>
      </c>
      <c r="F17977" t="s">
        <v>20716</v>
      </c>
      <c r="G17977">
        <v>1.06237625284</v>
      </c>
    </row>
    <row r="17978" spans="1:7" x14ac:dyDescent="0.2">
      <c r="A17978" t="str">
        <f t="shared" si="1505"/>
        <v>XRCC6</v>
      </c>
      <c r="B17978" t="s">
        <v>193</v>
      </c>
      <c r="C17978">
        <v>42017358</v>
      </c>
      <c r="D17978" t="s">
        <v>3</v>
      </c>
      <c r="E17978">
        <v>24</v>
      </c>
      <c r="F17978" t="s">
        <v>20717</v>
      </c>
      <c r="G17978">
        <v>0.19140191837699999</v>
      </c>
    </row>
    <row r="17979" spans="1:7" x14ac:dyDescent="0.2">
      <c r="A17979" t="str">
        <f t="shared" ref="A17979:A17986" si="1506">"XRN2"</f>
        <v>XRN2</v>
      </c>
      <c r="B17979" t="s">
        <v>352</v>
      </c>
      <c r="C17979">
        <v>21283899</v>
      </c>
      <c r="D17979" t="s">
        <v>3</v>
      </c>
      <c r="E17979">
        <v>24</v>
      </c>
      <c r="F17979" t="s">
        <v>20718</v>
      </c>
      <c r="G17979">
        <v>7.53005789196E-2</v>
      </c>
    </row>
    <row r="17980" spans="1:7" x14ac:dyDescent="0.2">
      <c r="A17980" t="str">
        <f t="shared" si="1506"/>
        <v>XRN2</v>
      </c>
      <c r="B17980" t="s">
        <v>352</v>
      </c>
      <c r="C17980">
        <v>21284031</v>
      </c>
      <c r="D17980" t="s">
        <v>3</v>
      </c>
      <c r="E17980">
        <v>23</v>
      </c>
      <c r="F17980" t="s">
        <v>20719</v>
      </c>
      <c r="G17980">
        <v>1.1976536665899999</v>
      </c>
    </row>
    <row r="17981" spans="1:7" x14ac:dyDescent="0.2">
      <c r="A17981" t="str">
        <f t="shared" si="1506"/>
        <v>XRN2</v>
      </c>
      <c r="B17981" t="s">
        <v>352</v>
      </c>
      <c r="C17981">
        <v>21284150</v>
      </c>
      <c r="D17981" t="s">
        <v>3</v>
      </c>
      <c r="E17981">
        <v>24</v>
      </c>
      <c r="F17981" t="s">
        <v>20720</v>
      </c>
      <c r="G17981">
        <v>4.4873028818000003E-2</v>
      </c>
    </row>
    <row r="17982" spans="1:7" x14ac:dyDescent="0.2">
      <c r="A17982" t="str">
        <f t="shared" si="1506"/>
        <v>XRN2</v>
      </c>
      <c r="B17982" t="s">
        <v>352</v>
      </c>
      <c r="C17982">
        <v>21284186</v>
      </c>
      <c r="D17982" t="s">
        <v>3</v>
      </c>
      <c r="E17982">
        <v>24</v>
      </c>
      <c r="F17982" t="s">
        <v>20721</v>
      </c>
      <c r="G17982">
        <v>0.96295031625000005</v>
      </c>
    </row>
    <row r="17983" spans="1:7" x14ac:dyDescent="0.2">
      <c r="A17983" t="str">
        <f t="shared" si="1506"/>
        <v>XRN2</v>
      </c>
      <c r="B17983" t="s">
        <v>352</v>
      </c>
      <c r="C17983">
        <v>21284204</v>
      </c>
      <c r="D17983" t="s">
        <v>3</v>
      </c>
      <c r="E17983">
        <v>23</v>
      </c>
      <c r="F17983" t="s">
        <v>20722</v>
      </c>
      <c r="G17983">
        <v>0.78560332487499995</v>
      </c>
    </row>
    <row r="17984" spans="1:7" x14ac:dyDescent="0.2">
      <c r="A17984" t="str">
        <f t="shared" si="1506"/>
        <v>XRN2</v>
      </c>
      <c r="B17984" t="s">
        <v>352</v>
      </c>
      <c r="C17984">
        <v>21283950</v>
      </c>
      <c r="D17984" t="s">
        <v>8</v>
      </c>
      <c r="E17984">
        <v>24</v>
      </c>
      <c r="F17984" t="s">
        <v>20723</v>
      </c>
      <c r="G17984">
        <v>-0.13224767094000001</v>
      </c>
    </row>
    <row r="17985" spans="1:7" x14ac:dyDescent="0.2">
      <c r="A17985" t="str">
        <f t="shared" si="1506"/>
        <v>XRN2</v>
      </c>
      <c r="B17985" t="s">
        <v>352</v>
      </c>
      <c r="C17985">
        <v>21284062</v>
      </c>
      <c r="D17985" t="s">
        <v>8</v>
      </c>
      <c r="E17985">
        <v>24</v>
      </c>
      <c r="F17985" t="s">
        <v>20724</v>
      </c>
      <c r="G17985">
        <v>5.0615393723000002E-2</v>
      </c>
    </row>
    <row r="17986" spans="1:7" x14ac:dyDescent="0.2">
      <c r="A17986" t="str">
        <f t="shared" si="1506"/>
        <v>XRN2</v>
      </c>
      <c r="B17986" t="s">
        <v>352</v>
      </c>
      <c r="C17986">
        <v>21284024</v>
      </c>
      <c r="D17986" t="s">
        <v>3</v>
      </c>
      <c r="E17986">
        <v>22</v>
      </c>
      <c r="F17986" t="s">
        <v>20725</v>
      </c>
      <c r="G17986">
        <v>0.83939601715800005</v>
      </c>
    </row>
    <row r="17987" spans="1:7" x14ac:dyDescent="0.2">
      <c r="A17987" t="str">
        <f t="shared" ref="A17987:A17995" si="1507">"YIPF5"</f>
        <v>YIPF5</v>
      </c>
      <c r="B17987" t="s">
        <v>64</v>
      </c>
      <c r="C17987">
        <v>143549949</v>
      </c>
      <c r="D17987" t="s">
        <v>8</v>
      </c>
      <c r="E17987">
        <v>24</v>
      </c>
      <c r="F17987" t="s">
        <v>20726</v>
      </c>
      <c r="G17987">
        <v>0.56688508738400001</v>
      </c>
    </row>
    <row r="17988" spans="1:7" x14ac:dyDescent="0.2">
      <c r="A17988" t="str">
        <f t="shared" si="1507"/>
        <v>YIPF5</v>
      </c>
      <c r="B17988" t="s">
        <v>64</v>
      </c>
      <c r="C17988">
        <v>143550185</v>
      </c>
      <c r="D17988" t="s">
        <v>3</v>
      </c>
      <c r="E17988">
        <v>24</v>
      </c>
      <c r="F17988" t="s">
        <v>20727</v>
      </c>
      <c r="G17988">
        <v>0.55142360372599997</v>
      </c>
    </row>
    <row r="17989" spans="1:7" x14ac:dyDescent="0.2">
      <c r="A17989" t="str">
        <f t="shared" si="1507"/>
        <v>YIPF5</v>
      </c>
      <c r="B17989" t="s">
        <v>64</v>
      </c>
      <c r="C17989">
        <v>143549956</v>
      </c>
      <c r="D17989" t="s">
        <v>8</v>
      </c>
      <c r="E17989">
        <v>24</v>
      </c>
      <c r="F17989" t="s">
        <v>20728</v>
      </c>
      <c r="G17989">
        <v>0.86266277942699998</v>
      </c>
    </row>
    <row r="17990" spans="1:7" x14ac:dyDescent="0.2">
      <c r="A17990" t="str">
        <f t="shared" si="1507"/>
        <v>YIPF5</v>
      </c>
      <c r="B17990" t="s">
        <v>64</v>
      </c>
      <c r="C17990">
        <v>143549969</v>
      </c>
      <c r="D17990" t="s">
        <v>8</v>
      </c>
      <c r="E17990">
        <v>24</v>
      </c>
      <c r="F17990" t="s">
        <v>20729</v>
      </c>
      <c r="G17990">
        <v>1.0885853197799999</v>
      </c>
    </row>
    <row r="17991" spans="1:7" x14ac:dyDescent="0.2">
      <c r="A17991" t="str">
        <f t="shared" si="1507"/>
        <v>YIPF5</v>
      </c>
      <c r="B17991" t="s">
        <v>64</v>
      </c>
      <c r="C17991">
        <v>143550006</v>
      </c>
      <c r="D17991" t="s">
        <v>8</v>
      </c>
      <c r="E17991">
        <v>24</v>
      </c>
      <c r="F17991" t="s">
        <v>20730</v>
      </c>
      <c r="G17991">
        <v>0.58225329450100005</v>
      </c>
    </row>
    <row r="17992" spans="1:7" x14ac:dyDescent="0.2">
      <c r="A17992" t="str">
        <f t="shared" si="1507"/>
        <v>YIPF5</v>
      </c>
      <c r="B17992" t="s">
        <v>64</v>
      </c>
      <c r="C17992">
        <v>143550051</v>
      </c>
      <c r="D17992" t="s">
        <v>8</v>
      </c>
      <c r="E17992">
        <v>25</v>
      </c>
      <c r="F17992" t="s">
        <v>20731</v>
      </c>
      <c r="G17992">
        <v>0.31355987705299998</v>
      </c>
    </row>
    <row r="17993" spans="1:7" x14ac:dyDescent="0.2">
      <c r="A17993" t="str">
        <f t="shared" si="1507"/>
        <v>YIPF5</v>
      </c>
      <c r="B17993" t="s">
        <v>64</v>
      </c>
      <c r="C17993">
        <v>143550083</v>
      </c>
      <c r="D17993" t="s">
        <v>8</v>
      </c>
      <c r="E17993">
        <v>23</v>
      </c>
      <c r="F17993" t="s">
        <v>20732</v>
      </c>
      <c r="G17993">
        <v>0.35375657750299999</v>
      </c>
    </row>
    <row r="17994" spans="1:7" x14ac:dyDescent="0.2">
      <c r="A17994" t="str">
        <f t="shared" si="1507"/>
        <v>YIPF5</v>
      </c>
      <c r="B17994" t="s">
        <v>64</v>
      </c>
      <c r="C17994">
        <v>143550180</v>
      </c>
      <c r="D17994" t="s">
        <v>3</v>
      </c>
      <c r="E17994">
        <v>23</v>
      </c>
      <c r="F17994" t="s">
        <v>20733</v>
      </c>
      <c r="G17994">
        <v>0.95881313890200004</v>
      </c>
    </row>
    <row r="17995" spans="1:7" x14ac:dyDescent="0.2">
      <c r="A17995" t="str">
        <f t="shared" si="1507"/>
        <v>YIPF5</v>
      </c>
      <c r="B17995" t="s">
        <v>64</v>
      </c>
      <c r="C17995">
        <v>143550109</v>
      </c>
      <c r="D17995" t="s">
        <v>8</v>
      </c>
      <c r="E17995">
        <v>23</v>
      </c>
      <c r="F17995" t="s">
        <v>20734</v>
      </c>
      <c r="G17995">
        <v>0.95260154131399999</v>
      </c>
    </row>
    <row r="17996" spans="1:7" x14ac:dyDescent="0.2">
      <c r="A17996" t="str">
        <f t="shared" ref="A17996:A18005" si="1508">"YLPM1"</f>
        <v>YLPM1</v>
      </c>
      <c r="B17996" t="s">
        <v>86</v>
      </c>
      <c r="C17996">
        <v>75230165</v>
      </c>
      <c r="D17996" t="s">
        <v>8</v>
      </c>
      <c r="E17996">
        <v>24</v>
      </c>
      <c r="F17996" t="s">
        <v>20735</v>
      </c>
      <c r="G17996">
        <v>-2.8224531344399999E-2</v>
      </c>
    </row>
    <row r="17997" spans="1:7" x14ac:dyDescent="0.2">
      <c r="A17997" t="str">
        <f t="shared" si="1508"/>
        <v>YLPM1</v>
      </c>
      <c r="B17997" t="s">
        <v>86</v>
      </c>
      <c r="C17997">
        <v>75230237</v>
      </c>
      <c r="D17997" t="s">
        <v>3</v>
      </c>
      <c r="E17997">
        <v>23</v>
      </c>
      <c r="F17997" t="s">
        <v>20736</v>
      </c>
      <c r="G17997">
        <v>0.75958394712099997</v>
      </c>
    </row>
    <row r="17998" spans="1:7" x14ac:dyDescent="0.2">
      <c r="A17998" t="str">
        <f t="shared" si="1508"/>
        <v>YLPM1</v>
      </c>
      <c r="B17998" t="s">
        <v>86</v>
      </c>
      <c r="C17998">
        <v>75230328</v>
      </c>
      <c r="D17998" t="s">
        <v>3</v>
      </c>
      <c r="E17998">
        <v>23</v>
      </c>
      <c r="F17998" t="s">
        <v>20737</v>
      </c>
      <c r="G17998">
        <v>0.80670348702799999</v>
      </c>
    </row>
    <row r="17999" spans="1:7" x14ac:dyDescent="0.2">
      <c r="A17999" t="str">
        <f t="shared" si="1508"/>
        <v>YLPM1</v>
      </c>
      <c r="B17999" t="s">
        <v>86</v>
      </c>
      <c r="C17999">
        <v>75230051</v>
      </c>
      <c r="D17999" t="s">
        <v>8</v>
      </c>
      <c r="E17999">
        <v>24</v>
      </c>
      <c r="F17999" t="s">
        <v>20738</v>
      </c>
      <c r="G17999">
        <v>0.284915288677</v>
      </c>
    </row>
    <row r="18000" spans="1:7" x14ac:dyDescent="0.2">
      <c r="A18000" t="str">
        <f t="shared" si="1508"/>
        <v>YLPM1</v>
      </c>
      <c r="B18000" t="s">
        <v>86</v>
      </c>
      <c r="C18000">
        <v>75230084</v>
      </c>
      <c r="D18000" t="s">
        <v>8</v>
      </c>
      <c r="E18000">
        <v>24</v>
      </c>
      <c r="F18000" t="s">
        <v>20739</v>
      </c>
      <c r="G18000">
        <v>0.338804284136</v>
      </c>
    </row>
    <row r="18001" spans="1:7" x14ac:dyDescent="0.2">
      <c r="A18001" t="str">
        <f t="shared" si="1508"/>
        <v>YLPM1</v>
      </c>
      <c r="B18001" t="s">
        <v>86</v>
      </c>
      <c r="C18001">
        <v>75230107</v>
      </c>
      <c r="D18001" t="s">
        <v>8</v>
      </c>
      <c r="E18001">
        <v>24</v>
      </c>
      <c r="F18001" t="s">
        <v>20740</v>
      </c>
      <c r="G18001">
        <v>1.0647359858700001</v>
      </c>
    </row>
    <row r="18002" spans="1:7" x14ac:dyDescent="0.2">
      <c r="A18002" t="str">
        <f t="shared" si="1508"/>
        <v>YLPM1</v>
      </c>
      <c r="B18002" t="s">
        <v>86</v>
      </c>
      <c r="C18002">
        <v>75230366</v>
      </c>
      <c r="D18002" t="s">
        <v>8</v>
      </c>
      <c r="E18002">
        <v>23</v>
      </c>
      <c r="F18002" t="s">
        <v>20741</v>
      </c>
      <c r="G18002">
        <v>8.3270719198900001E-2</v>
      </c>
    </row>
    <row r="18003" spans="1:7" x14ac:dyDescent="0.2">
      <c r="A18003" t="str">
        <f t="shared" si="1508"/>
        <v>YLPM1</v>
      </c>
      <c r="B18003" t="s">
        <v>86</v>
      </c>
      <c r="C18003">
        <v>75230212</v>
      </c>
      <c r="D18003" t="s">
        <v>8</v>
      </c>
      <c r="E18003">
        <v>24</v>
      </c>
      <c r="F18003" t="s">
        <v>20742</v>
      </c>
      <c r="G18003">
        <v>4.8825439132199999E-2</v>
      </c>
    </row>
    <row r="18004" spans="1:7" x14ac:dyDescent="0.2">
      <c r="A18004" t="str">
        <f t="shared" si="1508"/>
        <v>YLPM1</v>
      </c>
      <c r="B18004" t="s">
        <v>86</v>
      </c>
      <c r="C18004">
        <v>75230066</v>
      </c>
      <c r="D18004" t="s">
        <v>3</v>
      </c>
      <c r="E18004">
        <v>21</v>
      </c>
      <c r="F18004" t="s">
        <v>20743</v>
      </c>
      <c r="G18004">
        <v>1.1285605271000001</v>
      </c>
    </row>
    <row r="18005" spans="1:7" x14ac:dyDescent="0.2">
      <c r="A18005" t="str">
        <f t="shared" si="1508"/>
        <v>YLPM1</v>
      </c>
      <c r="B18005" t="s">
        <v>86</v>
      </c>
      <c r="C18005">
        <v>75230158</v>
      </c>
      <c r="D18005" t="s">
        <v>8</v>
      </c>
      <c r="E18005">
        <v>22</v>
      </c>
      <c r="F18005" t="s">
        <v>20744</v>
      </c>
      <c r="G18005">
        <v>0.49071970151400002</v>
      </c>
    </row>
    <row r="18006" spans="1:7" x14ac:dyDescent="0.2">
      <c r="A18006" t="str">
        <f t="shared" ref="A18006:A18025" si="1509">"YPEL5"</f>
        <v>YPEL5</v>
      </c>
      <c r="B18006" t="s">
        <v>161</v>
      </c>
      <c r="C18006">
        <v>30370412</v>
      </c>
      <c r="D18006" t="s">
        <v>3</v>
      </c>
      <c r="E18006">
        <v>24</v>
      </c>
      <c r="F18006" t="s">
        <v>20745</v>
      </c>
      <c r="G18006">
        <v>0.34974366216300001</v>
      </c>
    </row>
    <row r="18007" spans="1:7" x14ac:dyDescent="0.2">
      <c r="A18007" t="str">
        <f t="shared" si="1509"/>
        <v>YPEL5</v>
      </c>
      <c r="B18007" t="s">
        <v>161</v>
      </c>
      <c r="C18007">
        <v>30370543</v>
      </c>
      <c r="D18007" t="s">
        <v>3</v>
      </c>
      <c r="E18007">
        <v>23</v>
      </c>
      <c r="F18007" t="s">
        <v>20746</v>
      </c>
      <c r="G18007">
        <v>-0.25915155466899997</v>
      </c>
    </row>
    <row r="18008" spans="1:7" x14ac:dyDescent="0.2">
      <c r="A18008" t="str">
        <f t="shared" si="1509"/>
        <v>YPEL5</v>
      </c>
      <c r="B18008" t="s">
        <v>161</v>
      </c>
      <c r="C18008">
        <v>30369986</v>
      </c>
      <c r="D18008" t="s">
        <v>8</v>
      </c>
      <c r="E18008">
        <v>21</v>
      </c>
      <c r="F18008" t="s">
        <v>20747</v>
      </c>
      <c r="G18008">
        <v>0.43696469727300002</v>
      </c>
    </row>
    <row r="18009" spans="1:7" x14ac:dyDescent="0.2">
      <c r="A18009" t="str">
        <f t="shared" si="1509"/>
        <v>YPEL5</v>
      </c>
      <c r="B18009" t="s">
        <v>161</v>
      </c>
      <c r="C18009">
        <v>30369928</v>
      </c>
      <c r="D18009" t="s">
        <v>8</v>
      </c>
      <c r="E18009">
        <v>23</v>
      </c>
      <c r="F18009" t="s">
        <v>20748</v>
      </c>
      <c r="G18009">
        <v>0.32661905919599998</v>
      </c>
    </row>
    <row r="18010" spans="1:7" x14ac:dyDescent="0.2">
      <c r="A18010" t="str">
        <f t="shared" si="1509"/>
        <v>YPEL5</v>
      </c>
      <c r="B18010" t="s">
        <v>161</v>
      </c>
      <c r="C18010">
        <v>30369859</v>
      </c>
      <c r="D18010" t="s">
        <v>8</v>
      </c>
      <c r="E18010">
        <v>24</v>
      </c>
      <c r="F18010" t="s">
        <v>20749</v>
      </c>
      <c r="G18010">
        <v>1.10519875794</v>
      </c>
    </row>
    <row r="18011" spans="1:7" x14ac:dyDescent="0.2">
      <c r="A18011" t="str">
        <f t="shared" si="1509"/>
        <v>YPEL5</v>
      </c>
      <c r="B18011" t="s">
        <v>161</v>
      </c>
      <c r="C18011">
        <v>30370630</v>
      </c>
      <c r="D18011" t="s">
        <v>3</v>
      </c>
      <c r="E18011">
        <v>23</v>
      </c>
      <c r="F18011" t="s">
        <v>20750</v>
      </c>
      <c r="G18011">
        <v>0.63145044914399995</v>
      </c>
    </row>
    <row r="18012" spans="1:7" x14ac:dyDescent="0.2">
      <c r="A18012" t="str">
        <f t="shared" si="1509"/>
        <v>YPEL5</v>
      </c>
      <c r="B18012" t="s">
        <v>161</v>
      </c>
      <c r="C18012">
        <v>30370551</v>
      </c>
      <c r="D18012" t="s">
        <v>3</v>
      </c>
      <c r="E18012">
        <v>22</v>
      </c>
      <c r="F18012" t="s">
        <v>20751</v>
      </c>
      <c r="G18012">
        <v>-2.5653994006200002E-2</v>
      </c>
    </row>
    <row r="18013" spans="1:7" x14ac:dyDescent="0.2">
      <c r="A18013" t="str">
        <f t="shared" si="1509"/>
        <v>YPEL5</v>
      </c>
      <c r="B18013" t="s">
        <v>161</v>
      </c>
      <c r="C18013">
        <v>30370392</v>
      </c>
      <c r="D18013" t="s">
        <v>8</v>
      </c>
      <c r="E18013">
        <v>23</v>
      </c>
      <c r="F18013" t="s">
        <v>20752</v>
      </c>
      <c r="G18013">
        <v>-0.13847969905400001</v>
      </c>
    </row>
    <row r="18014" spans="1:7" x14ac:dyDescent="0.2">
      <c r="A18014" t="str">
        <f t="shared" si="1509"/>
        <v>YPEL5</v>
      </c>
      <c r="B18014" t="s">
        <v>161</v>
      </c>
      <c r="C18014">
        <v>30370448</v>
      </c>
      <c r="D18014" t="s">
        <v>8</v>
      </c>
      <c r="E18014">
        <v>23</v>
      </c>
      <c r="F18014" t="s">
        <v>20753</v>
      </c>
      <c r="G18014">
        <v>0.46604195897299999</v>
      </c>
    </row>
    <row r="18015" spans="1:7" x14ac:dyDescent="0.2">
      <c r="A18015" t="str">
        <f t="shared" si="1509"/>
        <v>YPEL5</v>
      </c>
      <c r="B18015" t="s">
        <v>161</v>
      </c>
      <c r="C18015">
        <v>30370634</v>
      </c>
      <c r="D18015" t="s">
        <v>8</v>
      </c>
      <c r="E18015">
        <v>22</v>
      </c>
      <c r="F18015" t="s">
        <v>20754</v>
      </c>
      <c r="G18015">
        <v>0.105451336479</v>
      </c>
    </row>
    <row r="18016" spans="1:7" x14ac:dyDescent="0.2">
      <c r="A18016" t="str">
        <f t="shared" si="1509"/>
        <v>YPEL5</v>
      </c>
      <c r="B18016" t="s">
        <v>161</v>
      </c>
      <c r="C18016">
        <v>30370427</v>
      </c>
      <c r="D18016" t="s">
        <v>8</v>
      </c>
      <c r="E18016">
        <v>24</v>
      </c>
      <c r="F18016" t="s">
        <v>20755</v>
      </c>
      <c r="G18016">
        <v>-4.4657760837299998E-3</v>
      </c>
    </row>
    <row r="18017" spans="1:7" x14ac:dyDescent="0.2">
      <c r="A18017" t="str">
        <f t="shared" si="1509"/>
        <v>YPEL5</v>
      </c>
      <c r="B18017" t="s">
        <v>161</v>
      </c>
      <c r="C18017">
        <v>30370002</v>
      </c>
      <c r="D18017" t="s">
        <v>8</v>
      </c>
      <c r="E18017">
        <v>23</v>
      </c>
      <c r="F18017" t="s">
        <v>20756</v>
      </c>
      <c r="G18017">
        <v>0.71892718021000002</v>
      </c>
    </row>
    <row r="18018" spans="1:7" x14ac:dyDescent="0.2">
      <c r="A18018" t="str">
        <f t="shared" si="1509"/>
        <v>YPEL5</v>
      </c>
      <c r="B18018" t="s">
        <v>161</v>
      </c>
      <c r="C18018">
        <v>30370016</v>
      </c>
      <c r="D18018" t="s">
        <v>8</v>
      </c>
      <c r="E18018">
        <v>24</v>
      </c>
      <c r="F18018" t="s">
        <v>20757</v>
      </c>
      <c r="G18018">
        <v>0.25339491281900001</v>
      </c>
    </row>
    <row r="18019" spans="1:7" x14ac:dyDescent="0.2">
      <c r="A18019" t="str">
        <f t="shared" si="1509"/>
        <v>YPEL5</v>
      </c>
      <c r="B18019" t="s">
        <v>161</v>
      </c>
      <c r="C18019">
        <v>30370377</v>
      </c>
      <c r="D18019" t="s">
        <v>3</v>
      </c>
      <c r="E18019">
        <v>22</v>
      </c>
      <c r="F18019" t="s">
        <v>20758</v>
      </c>
      <c r="G18019">
        <v>-1.99075448026E-2</v>
      </c>
    </row>
    <row r="18020" spans="1:7" x14ac:dyDescent="0.2">
      <c r="A18020" t="str">
        <f t="shared" si="1509"/>
        <v>YPEL5</v>
      </c>
      <c r="B18020" t="s">
        <v>161</v>
      </c>
      <c r="C18020">
        <v>30370067</v>
      </c>
      <c r="D18020" t="s">
        <v>3</v>
      </c>
      <c r="E18020">
        <v>24</v>
      </c>
      <c r="F18020" t="s">
        <v>20759</v>
      </c>
      <c r="G18020">
        <v>0.41664249196000003</v>
      </c>
    </row>
    <row r="18021" spans="1:7" x14ac:dyDescent="0.2">
      <c r="A18021" t="str">
        <f t="shared" si="1509"/>
        <v>YPEL5</v>
      </c>
      <c r="B18021" t="s">
        <v>161</v>
      </c>
      <c r="C18021">
        <v>30370052</v>
      </c>
      <c r="D18021" t="s">
        <v>3</v>
      </c>
      <c r="E18021">
        <v>24</v>
      </c>
      <c r="F18021" t="s">
        <v>20760</v>
      </c>
      <c r="G18021">
        <v>0.47542645989400001</v>
      </c>
    </row>
    <row r="18022" spans="1:7" x14ac:dyDescent="0.2">
      <c r="A18022" t="str">
        <f t="shared" si="1509"/>
        <v>YPEL5</v>
      </c>
      <c r="B18022" t="s">
        <v>161</v>
      </c>
      <c r="C18022">
        <v>30370046</v>
      </c>
      <c r="D18022" t="s">
        <v>3</v>
      </c>
      <c r="E18022">
        <v>24</v>
      </c>
      <c r="F18022" t="s">
        <v>20761</v>
      </c>
      <c r="G18022">
        <v>0.88135160822900005</v>
      </c>
    </row>
    <row r="18023" spans="1:7" x14ac:dyDescent="0.2">
      <c r="A18023" t="str">
        <f t="shared" si="1509"/>
        <v>YPEL5</v>
      </c>
      <c r="B18023" t="s">
        <v>161</v>
      </c>
      <c r="C18023">
        <v>30369916</v>
      </c>
      <c r="D18023" t="s">
        <v>3</v>
      </c>
      <c r="E18023">
        <v>23</v>
      </c>
      <c r="F18023" t="s">
        <v>20762</v>
      </c>
      <c r="G18023">
        <v>1.0134496338300001</v>
      </c>
    </row>
    <row r="18024" spans="1:7" x14ac:dyDescent="0.2">
      <c r="A18024" t="str">
        <f t="shared" si="1509"/>
        <v>YPEL5</v>
      </c>
      <c r="B18024" t="s">
        <v>161</v>
      </c>
      <c r="C18024">
        <v>30369894</v>
      </c>
      <c r="D18024" t="s">
        <v>3</v>
      </c>
      <c r="E18024">
        <v>24</v>
      </c>
      <c r="F18024" t="s">
        <v>20763</v>
      </c>
      <c r="G18024">
        <v>0.71585082294699998</v>
      </c>
    </row>
    <row r="18025" spans="1:7" x14ac:dyDescent="0.2">
      <c r="A18025" t="str">
        <f t="shared" si="1509"/>
        <v>YPEL5</v>
      </c>
      <c r="B18025" t="s">
        <v>161</v>
      </c>
      <c r="C18025">
        <v>30370435</v>
      </c>
      <c r="D18025" t="s">
        <v>3</v>
      </c>
      <c r="E18025">
        <v>24</v>
      </c>
      <c r="F18025" t="s">
        <v>20764</v>
      </c>
      <c r="G18025">
        <v>-9.7347019667799999E-3</v>
      </c>
    </row>
    <row r="18026" spans="1:7" x14ac:dyDescent="0.2">
      <c r="A18026" t="str">
        <f t="shared" ref="A18026:A18035" si="1510">"YTHDC1"</f>
        <v>YTHDC1</v>
      </c>
      <c r="B18026" t="s">
        <v>24</v>
      </c>
      <c r="C18026">
        <v>69215579</v>
      </c>
      <c r="D18026" t="s">
        <v>3</v>
      </c>
      <c r="E18026">
        <v>24</v>
      </c>
      <c r="F18026" t="s">
        <v>20765</v>
      </c>
      <c r="G18026">
        <v>3.46122304792E-2</v>
      </c>
    </row>
    <row r="18027" spans="1:7" x14ac:dyDescent="0.2">
      <c r="A18027" t="str">
        <f t="shared" si="1510"/>
        <v>YTHDC1</v>
      </c>
      <c r="B18027" t="s">
        <v>24</v>
      </c>
      <c r="C18027">
        <v>69215571</v>
      </c>
      <c r="D18027" t="s">
        <v>3</v>
      </c>
      <c r="E18027">
        <v>23</v>
      </c>
      <c r="F18027" t="s">
        <v>20766</v>
      </c>
      <c r="G18027">
        <v>0.73512922002199999</v>
      </c>
    </row>
    <row r="18028" spans="1:7" x14ac:dyDescent="0.2">
      <c r="A18028" t="str">
        <f t="shared" si="1510"/>
        <v>YTHDC1</v>
      </c>
      <c r="B18028" t="s">
        <v>24</v>
      </c>
      <c r="C18028">
        <v>69215755</v>
      </c>
      <c r="D18028" t="s">
        <v>8</v>
      </c>
      <c r="E18028">
        <v>23</v>
      </c>
      <c r="F18028" t="s">
        <v>20767</v>
      </c>
      <c r="G18028">
        <v>1.10694193215</v>
      </c>
    </row>
    <row r="18029" spans="1:7" x14ac:dyDescent="0.2">
      <c r="A18029" t="str">
        <f t="shared" si="1510"/>
        <v>YTHDC1</v>
      </c>
      <c r="B18029" t="s">
        <v>24</v>
      </c>
      <c r="C18029">
        <v>69215840</v>
      </c>
      <c r="D18029" t="s">
        <v>8</v>
      </c>
      <c r="E18029">
        <v>23</v>
      </c>
      <c r="F18029" t="s">
        <v>20768</v>
      </c>
      <c r="G18029">
        <v>7.1409977850299997E-2</v>
      </c>
    </row>
    <row r="18030" spans="1:7" x14ac:dyDescent="0.2">
      <c r="A18030" t="str">
        <f t="shared" si="1510"/>
        <v>YTHDC1</v>
      </c>
      <c r="B18030" t="s">
        <v>24</v>
      </c>
      <c r="C18030">
        <v>69215540</v>
      </c>
      <c r="D18030" t="s">
        <v>3</v>
      </c>
      <c r="E18030">
        <v>24</v>
      </c>
      <c r="F18030" t="s">
        <v>20769</v>
      </c>
      <c r="G18030">
        <v>0.89309977618000003</v>
      </c>
    </row>
    <row r="18031" spans="1:7" x14ac:dyDescent="0.2">
      <c r="A18031" t="str">
        <f t="shared" si="1510"/>
        <v>YTHDC1</v>
      </c>
      <c r="B18031" t="s">
        <v>24</v>
      </c>
      <c r="C18031">
        <v>69215751</v>
      </c>
      <c r="D18031" t="s">
        <v>8</v>
      </c>
      <c r="E18031">
        <v>24</v>
      </c>
      <c r="F18031" t="s">
        <v>20770</v>
      </c>
      <c r="G18031">
        <v>0.99995829167000005</v>
      </c>
    </row>
    <row r="18032" spans="1:7" x14ac:dyDescent="0.2">
      <c r="A18032" t="str">
        <f t="shared" si="1510"/>
        <v>YTHDC1</v>
      </c>
      <c r="B18032" t="s">
        <v>24</v>
      </c>
      <c r="C18032">
        <v>69215723</v>
      </c>
      <c r="D18032" t="s">
        <v>8</v>
      </c>
      <c r="E18032">
        <v>23</v>
      </c>
      <c r="F18032" t="s">
        <v>20771</v>
      </c>
      <c r="G18032">
        <v>0.87030779632599997</v>
      </c>
    </row>
    <row r="18033" spans="1:7" x14ac:dyDescent="0.2">
      <c r="A18033" t="str">
        <f t="shared" si="1510"/>
        <v>YTHDC1</v>
      </c>
      <c r="B18033" t="s">
        <v>24</v>
      </c>
      <c r="C18033">
        <v>69215530</v>
      </c>
      <c r="D18033" t="s">
        <v>8</v>
      </c>
      <c r="E18033">
        <v>21</v>
      </c>
      <c r="F18033" t="s">
        <v>20772</v>
      </c>
      <c r="G18033">
        <v>2.5683505687100001E-2</v>
      </c>
    </row>
    <row r="18034" spans="1:7" x14ac:dyDescent="0.2">
      <c r="A18034" t="str">
        <f t="shared" si="1510"/>
        <v>YTHDC1</v>
      </c>
      <c r="B18034" t="s">
        <v>24</v>
      </c>
      <c r="C18034">
        <v>69215809</v>
      </c>
      <c r="D18034" t="s">
        <v>3</v>
      </c>
      <c r="E18034">
        <v>24</v>
      </c>
      <c r="F18034" t="s">
        <v>20773</v>
      </c>
      <c r="G18034">
        <v>8.9168517572300002E-2</v>
      </c>
    </row>
    <row r="18035" spans="1:7" x14ac:dyDescent="0.2">
      <c r="A18035" t="str">
        <f t="shared" si="1510"/>
        <v>YTHDC1</v>
      </c>
      <c r="B18035" t="s">
        <v>24</v>
      </c>
      <c r="C18035">
        <v>69215779</v>
      </c>
      <c r="D18035" t="s">
        <v>3</v>
      </c>
      <c r="E18035">
        <v>24</v>
      </c>
      <c r="F18035" t="s">
        <v>20774</v>
      </c>
      <c r="G18035">
        <v>6.9318122837700004E-3</v>
      </c>
    </row>
    <row r="18036" spans="1:7" x14ac:dyDescent="0.2">
      <c r="A18036" t="str">
        <f t="shared" ref="A18036:A18055" si="1511">"ZBTB10"</f>
        <v>ZBTB10</v>
      </c>
      <c r="B18036" t="s">
        <v>1491</v>
      </c>
      <c r="C18036">
        <v>81398081</v>
      </c>
      <c r="D18036" t="s">
        <v>8</v>
      </c>
      <c r="E18036">
        <v>24</v>
      </c>
      <c r="F18036" t="s">
        <v>20775</v>
      </c>
      <c r="G18036">
        <v>2.9765939264000001E-2</v>
      </c>
    </row>
    <row r="18037" spans="1:7" x14ac:dyDescent="0.2">
      <c r="A18037" t="str">
        <f t="shared" si="1511"/>
        <v>ZBTB10</v>
      </c>
      <c r="B18037" t="s">
        <v>1491</v>
      </c>
      <c r="C18037">
        <v>81398091</v>
      </c>
      <c r="D18037" t="s">
        <v>8</v>
      </c>
      <c r="E18037">
        <v>22</v>
      </c>
      <c r="F18037" t="s">
        <v>20776</v>
      </c>
      <c r="G18037">
        <v>5.5829010916699999E-2</v>
      </c>
    </row>
    <row r="18038" spans="1:7" x14ac:dyDescent="0.2">
      <c r="A18038" t="str">
        <f t="shared" si="1511"/>
        <v>ZBTB10</v>
      </c>
      <c r="B18038" t="s">
        <v>1491</v>
      </c>
      <c r="C18038">
        <v>81398714</v>
      </c>
      <c r="D18038" t="s">
        <v>3</v>
      </c>
      <c r="E18038">
        <v>24</v>
      </c>
      <c r="F18038" t="s">
        <v>20777</v>
      </c>
      <c r="G18038">
        <v>0.65016288226700003</v>
      </c>
    </row>
    <row r="18039" spans="1:7" x14ac:dyDescent="0.2">
      <c r="A18039" t="str">
        <f t="shared" si="1511"/>
        <v>ZBTB10</v>
      </c>
      <c r="B18039" t="s">
        <v>1491</v>
      </c>
      <c r="C18039">
        <v>81398128</v>
      </c>
      <c r="D18039" t="s">
        <v>8</v>
      </c>
      <c r="E18039">
        <v>23</v>
      </c>
      <c r="F18039" t="s">
        <v>2701</v>
      </c>
      <c r="G18039">
        <v>-0.16725811866400001</v>
      </c>
    </row>
    <row r="18040" spans="1:7" x14ac:dyDescent="0.2">
      <c r="A18040" t="str">
        <f t="shared" si="1511"/>
        <v>ZBTB10</v>
      </c>
      <c r="B18040" t="s">
        <v>1491</v>
      </c>
      <c r="C18040">
        <v>81398135</v>
      </c>
      <c r="D18040" t="s">
        <v>8</v>
      </c>
      <c r="E18040">
        <v>24</v>
      </c>
      <c r="F18040" t="s">
        <v>2702</v>
      </c>
      <c r="G18040">
        <v>0.179853406819</v>
      </c>
    </row>
    <row r="18041" spans="1:7" x14ac:dyDescent="0.2">
      <c r="A18041" t="str">
        <f t="shared" si="1511"/>
        <v>ZBTB10</v>
      </c>
      <c r="B18041" t="s">
        <v>1491</v>
      </c>
      <c r="C18041">
        <v>81398694</v>
      </c>
      <c r="D18041" t="s">
        <v>3</v>
      </c>
      <c r="E18041">
        <v>22</v>
      </c>
      <c r="F18041" t="s">
        <v>20778</v>
      </c>
      <c r="G18041">
        <v>0.52188035516300002</v>
      </c>
    </row>
    <row r="18042" spans="1:7" x14ac:dyDescent="0.2">
      <c r="A18042" t="str">
        <f t="shared" si="1511"/>
        <v>ZBTB10</v>
      </c>
      <c r="B18042" t="s">
        <v>1491</v>
      </c>
      <c r="C18042">
        <v>81398485</v>
      </c>
      <c r="D18042" t="s">
        <v>3</v>
      </c>
      <c r="E18042">
        <v>21</v>
      </c>
      <c r="F18042" t="s">
        <v>20779</v>
      </c>
      <c r="G18042">
        <v>0.98616279061000001</v>
      </c>
    </row>
    <row r="18043" spans="1:7" x14ac:dyDescent="0.2">
      <c r="A18043" t="str">
        <f t="shared" si="1511"/>
        <v>ZBTB10</v>
      </c>
      <c r="B18043" t="s">
        <v>1491</v>
      </c>
      <c r="C18043">
        <v>81397943</v>
      </c>
      <c r="D18043" t="s">
        <v>8</v>
      </c>
      <c r="E18043">
        <v>24</v>
      </c>
      <c r="F18043" t="s">
        <v>20780</v>
      </c>
      <c r="G18043">
        <v>-0.209979480203</v>
      </c>
    </row>
    <row r="18044" spans="1:7" x14ac:dyDescent="0.2">
      <c r="A18044" t="str">
        <f t="shared" si="1511"/>
        <v>ZBTB10</v>
      </c>
      <c r="B18044" t="s">
        <v>1491</v>
      </c>
      <c r="C18044">
        <v>81398634</v>
      </c>
      <c r="D18044" t="s">
        <v>8</v>
      </c>
      <c r="E18044">
        <v>23</v>
      </c>
      <c r="F18044" t="s">
        <v>20781</v>
      </c>
      <c r="G18044">
        <v>0.770060533336</v>
      </c>
    </row>
    <row r="18045" spans="1:7" x14ac:dyDescent="0.2">
      <c r="A18045" t="str">
        <f t="shared" si="1511"/>
        <v>ZBTB10</v>
      </c>
      <c r="B18045" t="s">
        <v>1491</v>
      </c>
      <c r="C18045">
        <v>81398677</v>
      </c>
      <c r="D18045" t="s">
        <v>8</v>
      </c>
      <c r="E18045">
        <v>24</v>
      </c>
      <c r="F18045" t="s">
        <v>20782</v>
      </c>
      <c r="G18045">
        <v>0.58432724440999995</v>
      </c>
    </row>
    <row r="18046" spans="1:7" x14ac:dyDescent="0.2">
      <c r="A18046" t="str">
        <f t="shared" si="1511"/>
        <v>ZBTB10</v>
      </c>
      <c r="B18046" t="s">
        <v>1491</v>
      </c>
      <c r="C18046">
        <v>81398451</v>
      </c>
      <c r="D18046" t="s">
        <v>3</v>
      </c>
      <c r="E18046">
        <v>24</v>
      </c>
      <c r="F18046" t="s">
        <v>20783</v>
      </c>
      <c r="G18046">
        <v>0.86496053773299997</v>
      </c>
    </row>
    <row r="18047" spans="1:7" x14ac:dyDescent="0.2">
      <c r="A18047" t="str">
        <f t="shared" si="1511"/>
        <v>ZBTB10</v>
      </c>
      <c r="B18047" t="s">
        <v>1491</v>
      </c>
      <c r="C18047">
        <v>81398428</v>
      </c>
      <c r="D18047" t="s">
        <v>3</v>
      </c>
      <c r="E18047">
        <v>24</v>
      </c>
      <c r="F18047" t="s">
        <v>20784</v>
      </c>
      <c r="G18047">
        <v>0.61028446039200002</v>
      </c>
    </row>
    <row r="18048" spans="1:7" x14ac:dyDescent="0.2">
      <c r="A18048" t="str">
        <f t="shared" si="1511"/>
        <v>ZBTB10</v>
      </c>
      <c r="B18048" t="s">
        <v>1491</v>
      </c>
      <c r="C18048">
        <v>81398404</v>
      </c>
      <c r="D18048" t="s">
        <v>3</v>
      </c>
      <c r="E18048">
        <v>24</v>
      </c>
      <c r="F18048" t="s">
        <v>20785</v>
      </c>
      <c r="G18048">
        <v>1.1488766716600001</v>
      </c>
    </row>
    <row r="18049" spans="1:7" x14ac:dyDescent="0.2">
      <c r="A18049" t="str">
        <f t="shared" si="1511"/>
        <v>ZBTB10</v>
      </c>
      <c r="B18049" t="s">
        <v>1491</v>
      </c>
      <c r="C18049">
        <v>81398160</v>
      </c>
      <c r="D18049" t="s">
        <v>3</v>
      </c>
      <c r="E18049">
        <v>24</v>
      </c>
      <c r="F18049" t="s">
        <v>2698</v>
      </c>
      <c r="G18049">
        <v>9.8412633326400004E-2</v>
      </c>
    </row>
    <row r="18050" spans="1:7" x14ac:dyDescent="0.2">
      <c r="A18050" t="str">
        <f t="shared" si="1511"/>
        <v>ZBTB10</v>
      </c>
      <c r="B18050" t="s">
        <v>1491</v>
      </c>
      <c r="C18050">
        <v>81398149</v>
      </c>
      <c r="D18050" t="s">
        <v>3</v>
      </c>
      <c r="E18050">
        <v>24</v>
      </c>
      <c r="F18050" t="s">
        <v>2692</v>
      </c>
      <c r="G18050">
        <v>0.27615489282200001</v>
      </c>
    </row>
    <row r="18051" spans="1:7" x14ac:dyDescent="0.2">
      <c r="A18051" t="str">
        <f t="shared" si="1511"/>
        <v>ZBTB10</v>
      </c>
      <c r="B18051" t="s">
        <v>1491</v>
      </c>
      <c r="C18051">
        <v>81398044</v>
      </c>
      <c r="D18051" t="s">
        <v>3</v>
      </c>
      <c r="E18051">
        <v>24</v>
      </c>
      <c r="F18051" t="s">
        <v>20786</v>
      </c>
      <c r="G18051">
        <v>0.330812830695</v>
      </c>
    </row>
    <row r="18052" spans="1:7" x14ac:dyDescent="0.2">
      <c r="A18052" t="str">
        <f t="shared" si="1511"/>
        <v>ZBTB10</v>
      </c>
      <c r="B18052" t="s">
        <v>1491</v>
      </c>
      <c r="C18052">
        <v>81397927</v>
      </c>
      <c r="D18052" t="s">
        <v>3</v>
      </c>
      <c r="E18052">
        <v>24</v>
      </c>
      <c r="F18052" t="s">
        <v>20787</v>
      </c>
      <c r="G18052">
        <v>0.21590729750599999</v>
      </c>
    </row>
    <row r="18053" spans="1:7" x14ac:dyDescent="0.2">
      <c r="A18053" t="str">
        <f t="shared" si="1511"/>
        <v>ZBTB10</v>
      </c>
      <c r="B18053" t="s">
        <v>1491</v>
      </c>
      <c r="C18053">
        <v>81397874</v>
      </c>
      <c r="D18053" t="s">
        <v>3</v>
      </c>
      <c r="E18053">
        <v>24</v>
      </c>
      <c r="F18053" t="s">
        <v>20788</v>
      </c>
      <c r="G18053">
        <v>0.14110632626</v>
      </c>
    </row>
    <row r="18054" spans="1:7" x14ac:dyDescent="0.2">
      <c r="A18054" t="str">
        <f t="shared" si="1511"/>
        <v>ZBTB10</v>
      </c>
      <c r="B18054" t="s">
        <v>1491</v>
      </c>
      <c r="C18054">
        <v>81398608</v>
      </c>
      <c r="D18054" t="s">
        <v>8</v>
      </c>
      <c r="E18054">
        <v>24</v>
      </c>
      <c r="F18054" t="s">
        <v>20789</v>
      </c>
      <c r="G18054">
        <v>0.41157814408499999</v>
      </c>
    </row>
    <row r="18055" spans="1:7" x14ac:dyDescent="0.2">
      <c r="A18055" t="str">
        <f t="shared" si="1511"/>
        <v>ZBTB10</v>
      </c>
      <c r="B18055" t="s">
        <v>1491</v>
      </c>
      <c r="C18055">
        <v>81398615</v>
      </c>
      <c r="D18055" t="s">
        <v>8</v>
      </c>
      <c r="E18055">
        <v>24</v>
      </c>
      <c r="F18055" t="s">
        <v>20790</v>
      </c>
      <c r="G18055">
        <v>0.27444460665600001</v>
      </c>
    </row>
    <row r="18056" spans="1:7" x14ac:dyDescent="0.2">
      <c r="A18056" t="str">
        <f t="shared" ref="A18056:A18065" si="1512">"ZBTB14"</f>
        <v>ZBTB14</v>
      </c>
      <c r="B18056" t="s">
        <v>1918</v>
      </c>
      <c r="C18056">
        <v>5296085</v>
      </c>
      <c r="D18056" t="s">
        <v>8</v>
      </c>
      <c r="E18056">
        <v>24</v>
      </c>
      <c r="F18056" t="s">
        <v>20791</v>
      </c>
      <c r="G18056">
        <v>0.15788021305700001</v>
      </c>
    </row>
    <row r="18057" spans="1:7" x14ac:dyDescent="0.2">
      <c r="A18057" t="str">
        <f t="shared" si="1512"/>
        <v>ZBTB14</v>
      </c>
      <c r="B18057" t="s">
        <v>1918</v>
      </c>
      <c r="C18057">
        <v>5295987</v>
      </c>
      <c r="D18057" t="s">
        <v>8</v>
      </c>
      <c r="E18057">
        <v>23</v>
      </c>
      <c r="F18057" t="s">
        <v>20792</v>
      </c>
      <c r="G18057">
        <v>1.1665206161399999</v>
      </c>
    </row>
    <row r="18058" spans="1:7" x14ac:dyDescent="0.2">
      <c r="A18058" t="str">
        <f t="shared" si="1512"/>
        <v>ZBTB14</v>
      </c>
      <c r="B18058" t="s">
        <v>1918</v>
      </c>
      <c r="C18058">
        <v>5295952</v>
      </c>
      <c r="D18058" t="s">
        <v>8</v>
      </c>
      <c r="E18058">
        <v>26</v>
      </c>
      <c r="F18058" t="s">
        <v>20793</v>
      </c>
      <c r="G18058">
        <v>0.121792796486</v>
      </c>
    </row>
    <row r="18059" spans="1:7" x14ac:dyDescent="0.2">
      <c r="A18059" t="str">
        <f t="shared" si="1512"/>
        <v>ZBTB14</v>
      </c>
      <c r="B18059" t="s">
        <v>1918</v>
      </c>
      <c r="C18059">
        <v>5295927</v>
      </c>
      <c r="D18059" t="s">
        <v>8</v>
      </c>
      <c r="E18059">
        <v>26</v>
      </c>
      <c r="F18059" t="s">
        <v>20794</v>
      </c>
      <c r="G18059">
        <v>4.5667864679599997E-2</v>
      </c>
    </row>
    <row r="18060" spans="1:7" x14ac:dyDescent="0.2">
      <c r="A18060" t="str">
        <f t="shared" si="1512"/>
        <v>ZBTB14</v>
      </c>
      <c r="B18060" t="s">
        <v>1918</v>
      </c>
      <c r="C18060">
        <v>5296025</v>
      </c>
      <c r="D18060" t="s">
        <v>3</v>
      </c>
      <c r="E18060">
        <v>24</v>
      </c>
      <c r="F18060" t="s">
        <v>20795</v>
      </c>
      <c r="G18060">
        <v>0.57337441051899996</v>
      </c>
    </row>
    <row r="18061" spans="1:7" x14ac:dyDescent="0.2">
      <c r="A18061" t="str">
        <f t="shared" si="1512"/>
        <v>ZBTB14</v>
      </c>
      <c r="B18061" t="s">
        <v>1918</v>
      </c>
      <c r="C18061">
        <v>5296044</v>
      </c>
      <c r="D18061" t="s">
        <v>3</v>
      </c>
      <c r="E18061">
        <v>24</v>
      </c>
      <c r="F18061" t="s">
        <v>20796</v>
      </c>
      <c r="G18061">
        <v>9.6047058353499998E-2</v>
      </c>
    </row>
    <row r="18062" spans="1:7" x14ac:dyDescent="0.2">
      <c r="A18062" t="str">
        <f t="shared" si="1512"/>
        <v>ZBTB14</v>
      </c>
      <c r="B18062" t="s">
        <v>1918</v>
      </c>
      <c r="C18062">
        <v>5296039</v>
      </c>
      <c r="D18062" t="s">
        <v>3</v>
      </c>
      <c r="E18062">
        <v>25</v>
      </c>
      <c r="F18062" t="s">
        <v>20797</v>
      </c>
      <c r="G18062">
        <v>0.188831521408</v>
      </c>
    </row>
    <row r="18063" spans="1:7" x14ac:dyDescent="0.2">
      <c r="A18063" t="str">
        <f t="shared" si="1512"/>
        <v>ZBTB14</v>
      </c>
      <c r="B18063" t="s">
        <v>1918</v>
      </c>
      <c r="C18063">
        <v>5296001</v>
      </c>
      <c r="D18063" t="s">
        <v>3</v>
      </c>
      <c r="E18063">
        <v>25</v>
      </c>
      <c r="F18063" t="s">
        <v>20798</v>
      </c>
      <c r="G18063">
        <v>0.39952986009199998</v>
      </c>
    </row>
    <row r="18064" spans="1:7" x14ac:dyDescent="0.2">
      <c r="A18064" t="str">
        <f t="shared" si="1512"/>
        <v>ZBTB14</v>
      </c>
      <c r="B18064" t="s">
        <v>1918</v>
      </c>
      <c r="C18064">
        <v>5295980</v>
      </c>
      <c r="D18064" t="s">
        <v>3</v>
      </c>
      <c r="E18064">
        <v>23</v>
      </c>
      <c r="F18064" t="s">
        <v>20799</v>
      </c>
      <c r="G18064">
        <v>1.26010497334</v>
      </c>
    </row>
    <row r="18065" spans="1:7" x14ac:dyDescent="0.2">
      <c r="A18065" t="str">
        <f t="shared" si="1512"/>
        <v>ZBTB14</v>
      </c>
      <c r="B18065" t="s">
        <v>1918</v>
      </c>
      <c r="C18065">
        <v>5296052</v>
      </c>
      <c r="D18065" t="s">
        <v>3</v>
      </c>
      <c r="E18065">
        <v>23</v>
      </c>
      <c r="F18065" t="s">
        <v>20800</v>
      </c>
      <c r="G18065">
        <v>9.6651378405000002E-2</v>
      </c>
    </row>
    <row r="18066" spans="1:7" x14ac:dyDescent="0.2">
      <c r="A18066" t="str">
        <f t="shared" ref="A18066:A18090" si="1513">"ZC3H11A"</f>
        <v>ZC3H11A</v>
      </c>
      <c r="B18066" t="s">
        <v>35</v>
      </c>
      <c r="C18066">
        <v>203765031</v>
      </c>
      <c r="D18066" t="s">
        <v>3</v>
      </c>
      <c r="E18066">
        <v>24</v>
      </c>
      <c r="F18066" t="s">
        <v>20801</v>
      </c>
      <c r="G18066">
        <v>0.218462868299</v>
      </c>
    </row>
    <row r="18067" spans="1:7" x14ac:dyDescent="0.2">
      <c r="A18067" t="str">
        <f t="shared" si="1513"/>
        <v>ZC3H11A</v>
      </c>
      <c r="B18067" t="s">
        <v>35</v>
      </c>
      <c r="C18067">
        <v>203765001</v>
      </c>
      <c r="D18067" t="s">
        <v>3</v>
      </c>
      <c r="E18067">
        <v>25</v>
      </c>
      <c r="F18067" t="s">
        <v>20802</v>
      </c>
      <c r="G18067">
        <v>0.35782385998400001</v>
      </c>
    </row>
    <row r="18068" spans="1:7" x14ac:dyDescent="0.2">
      <c r="A18068" t="str">
        <f t="shared" si="1513"/>
        <v>ZC3H11A</v>
      </c>
      <c r="B18068" t="s">
        <v>35</v>
      </c>
      <c r="C18068">
        <v>203765050</v>
      </c>
      <c r="D18068" t="s">
        <v>3</v>
      </c>
      <c r="E18068">
        <v>24</v>
      </c>
      <c r="F18068" t="s">
        <v>20803</v>
      </c>
      <c r="G18068">
        <v>0.40125114898999997</v>
      </c>
    </row>
    <row r="18069" spans="1:7" x14ac:dyDescent="0.2">
      <c r="A18069" t="str">
        <f t="shared" si="1513"/>
        <v>ZC3H11A</v>
      </c>
      <c r="B18069" t="s">
        <v>35</v>
      </c>
      <c r="C18069">
        <v>203768514</v>
      </c>
      <c r="D18069" t="s">
        <v>3</v>
      </c>
      <c r="E18069">
        <v>24</v>
      </c>
      <c r="F18069" t="s">
        <v>20804</v>
      </c>
      <c r="G18069">
        <v>-4.83826776599E-3</v>
      </c>
    </row>
    <row r="18070" spans="1:7" x14ac:dyDescent="0.2">
      <c r="A18070" t="str">
        <f t="shared" si="1513"/>
        <v>ZC3H11A</v>
      </c>
      <c r="B18070" t="s">
        <v>35</v>
      </c>
      <c r="C18070">
        <v>203765071</v>
      </c>
      <c r="D18070" t="s">
        <v>3</v>
      </c>
      <c r="E18070">
        <v>25</v>
      </c>
      <c r="F18070" t="s">
        <v>20805</v>
      </c>
      <c r="G18070">
        <v>-0.422583979941</v>
      </c>
    </row>
    <row r="18071" spans="1:7" x14ac:dyDescent="0.2">
      <c r="A18071" t="str">
        <f t="shared" si="1513"/>
        <v>ZC3H11A</v>
      </c>
      <c r="B18071" t="s">
        <v>35</v>
      </c>
      <c r="C18071">
        <v>203784303</v>
      </c>
      <c r="D18071" t="s">
        <v>8</v>
      </c>
      <c r="E18071">
        <v>24</v>
      </c>
      <c r="F18071" t="s">
        <v>20806</v>
      </c>
      <c r="G18071">
        <v>0.125159811776</v>
      </c>
    </row>
    <row r="18072" spans="1:7" x14ac:dyDescent="0.2">
      <c r="A18072" t="str">
        <f t="shared" si="1513"/>
        <v>ZC3H11A</v>
      </c>
      <c r="B18072" t="s">
        <v>35</v>
      </c>
      <c r="C18072">
        <v>203784076</v>
      </c>
      <c r="D18072" t="s">
        <v>8</v>
      </c>
      <c r="E18072">
        <v>25</v>
      </c>
      <c r="F18072" t="s">
        <v>20807</v>
      </c>
      <c r="G18072">
        <v>-9.0010510281999995E-2</v>
      </c>
    </row>
    <row r="18073" spans="1:7" x14ac:dyDescent="0.2">
      <c r="A18073" t="str">
        <f t="shared" si="1513"/>
        <v>ZC3H11A</v>
      </c>
      <c r="B18073" t="s">
        <v>35</v>
      </c>
      <c r="C18073">
        <v>203768658</v>
      </c>
      <c r="D18073" t="s">
        <v>8</v>
      </c>
      <c r="E18073">
        <v>25</v>
      </c>
      <c r="F18073" t="s">
        <v>20808</v>
      </c>
      <c r="G18073">
        <v>0.28280927760000002</v>
      </c>
    </row>
    <row r="18074" spans="1:7" x14ac:dyDescent="0.2">
      <c r="A18074" t="str">
        <f t="shared" si="1513"/>
        <v>ZC3H11A</v>
      </c>
      <c r="B18074" t="s">
        <v>35</v>
      </c>
      <c r="C18074">
        <v>203768593</v>
      </c>
      <c r="D18074" t="s">
        <v>8</v>
      </c>
      <c r="E18074">
        <v>25</v>
      </c>
      <c r="F18074" t="s">
        <v>20809</v>
      </c>
      <c r="G18074">
        <v>-2.0351211188200002E-2</v>
      </c>
    </row>
    <row r="18075" spans="1:7" x14ac:dyDescent="0.2">
      <c r="A18075" t="str">
        <f t="shared" si="1513"/>
        <v>ZC3H11A</v>
      </c>
      <c r="B18075" t="s">
        <v>35</v>
      </c>
      <c r="C18075">
        <v>203768586</v>
      </c>
      <c r="D18075" t="s">
        <v>8</v>
      </c>
      <c r="E18075">
        <v>27</v>
      </c>
      <c r="F18075" t="s">
        <v>20810</v>
      </c>
      <c r="G18075">
        <v>7.8945594781200001E-2</v>
      </c>
    </row>
    <row r="18076" spans="1:7" x14ac:dyDescent="0.2">
      <c r="A18076" t="str">
        <f t="shared" si="1513"/>
        <v>ZC3H11A</v>
      </c>
      <c r="B18076" t="s">
        <v>35</v>
      </c>
      <c r="C18076">
        <v>203768513</v>
      </c>
      <c r="D18076" t="s">
        <v>8</v>
      </c>
      <c r="E18076">
        <v>27</v>
      </c>
      <c r="F18076" t="s">
        <v>20811</v>
      </c>
      <c r="G18076">
        <v>0.17890177715800001</v>
      </c>
    </row>
    <row r="18077" spans="1:7" x14ac:dyDescent="0.2">
      <c r="A18077" t="str">
        <f t="shared" si="1513"/>
        <v>ZC3H11A</v>
      </c>
      <c r="B18077" t="s">
        <v>35</v>
      </c>
      <c r="C18077">
        <v>203765047</v>
      </c>
      <c r="D18077" t="s">
        <v>8</v>
      </c>
      <c r="E18077">
        <v>25</v>
      </c>
      <c r="F18077" t="s">
        <v>20812</v>
      </c>
      <c r="G18077">
        <v>1.1821484410600001</v>
      </c>
    </row>
    <row r="18078" spans="1:7" x14ac:dyDescent="0.2">
      <c r="A18078" t="str">
        <f t="shared" si="1513"/>
        <v>ZC3H11A</v>
      </c>
      <c r="B18078" t="s">
        <v>35</v>
      </c>
      <c r="C18078">
        <v>203765062</v>
      </c>
      <c r="D18078" t="s">
        <v>3</v>
      </c>
      <c r="E18078">
        <v>23</v>
      </c>
      <c r="F18078" t="s">
        <v>20813</v>
      </c>
      <c r="G18078">
        <v>0.32704676945</v>
      </c>
    </row>
    <row r="18079" spans="1:7" x14ac:dyDescent="0.2">
      <c r="A18079" t="str">
        <f t="shared" si="1513"/>
        <v>ZC3H11A</v>
      </c>
      <c r="B18079" t="s">
        <v>35</v>
      </c>
      <c r="C18079">
        <v>203765017</v>
      </c>
      <c r="D18079" t="s">
        <v>8</v>
      </c>
      <c r="E18079">
        <v>25</v>
      </c>
      <c r="F18079" t="s">
        <v>20814</v>
      </c>
      <c r="G18079">
        <v>1.0821478544900001</v>
      </c>
    </row>
    <row r="18080" spans="1:7" x14ac:dyDescent="0.2">
      <c r="A18080" t="str">
        <f t="shared" si="1513"/>
        <v>ZC3H11A</v>
      </c>
      <c r="B18080" t="s">
        <v>35</v>
      </c>
      <c r="C18080">
        <v>203765034</v>
      </c>
      <c r="D18080" t="s">
        <v>8</v>
      </c>
      <c r="E18080">
        <v>25</v>
      </c>
      <c r="F18080" t="s">
        <v>20815</v>
      </c>
      <c r="G18080">
        <v>0.50690114804700004</v>
      </c>
    </row>
    <row r="18081" spans="1:7" x14ac:dyDescent="0.2">
      <c r="A18081" t="str">
        <f t="shared" si="1513"/>
        <v>ZC3H11A</v>
      </c>
      <c r="B18081" t="s">
        <v>35</v>
      </c>
      <c r="C18081">
        <v>203764922</v>
      </c>
      <c r="D18081" t="s">
        <v>8</v>
      </c>
      <c r="E18081">
        <v>25</v>
      </c>
      <c r="F18081" t="s">
        <v>20816</v>
      </c>
      <c r="G18081">
        <v>0.25158518727500001</v>
      </c>
    </row>
    <row r="18082" spans="1:7" x14ac:dyDescent="0.2">
      <c r="A18082" t="str">
        <f t="shared" si="1513"/>
        <v>ZC3H11A</v>
      </c>
      <c r="B18082" t="s">
        <v>35</v>
      </c>
      <c r="C18082">
        <v>203784284</v>
      </c>
      <c r="D18082" t="s">
        <v>3</v>
      </c>
      <c r="E18082">
        <v>24</v>
      </c>
      <c r="F18082" t="s">
        <v>20817</v>
      </c>
      <c r="G18082">
        <v>0.35074249849200001</v>
      </c>
    </row>
    <row r="18083" spans="1:7" x14ac:dyDescent="0.2">
      <c r="A18083" t="str">
        <f t="shared" si="1513"/>
        <v>ZC3H11A</v>
      </c>
      <c r="B18083" t="s">
        <v>35</v>
      </c>
      <c r="C18083">
        <v>203784255</v>
      </c>
      <c r="D18083" t="s">
        <v>3</v>
      </c>
      <c r="E18083">
        <v>28</v>
      </c>
      <c r="F18083" t="s">
        <v>20818</v>
      </c>
      <c r="G18083">
        <v>0.31329561037600001</v>
      </c>
    </row>
    <row r="18084" spans="1:7" x14ac:dyDescent="0.2">
      <c r="A18084" t="str">
        <f t="shared" si="1513"/>
        <v>ZC3H11A</v>
      </c>
      <c r="B18084" t="s">
        <v>35</v>
      </c>
      <c r="C18084">
        <v>203784065</v>
      </c>
      <c r="D18084" t="s">
        <v>3</v>
      </c>
      <c r="E18084">
        <v>24</v>
      </c>
      <c r="F18084" t="s">
        <v>20819</v>
      </c>
      <c r="G18084">
        <v>-5.6240248607199998E-2</v>
      </c>
    </row>
    <row r="18085" spans="1:7" x14ac:dyDescent="0.2">
      <c r="A18085" t="str">
        <f t="shared" si="1513"/>
        <v>ZC3H11A</v>
      </c>
      <c r="B18085" t="s">
        <v>35</v>
      </c>
      <c r="C18085">
        <v>203768682</v>
      </c>
      <c r="D18085" t="s">
        <v>3</v>
      </c>
      <c r="E18085">
        <v>25</v>
      </c>
      <c r="F18085" t="s">
        <v>20820</v>
      </c>
      <c r="G18085">
        <v>0.13245209946299999</v>
      </c>
    </row>
    <row r="18086" spans="1:7" x14ac:dyDescent="0.2">
      <c r="A18086" t="str">
        <f t="shared" si="1513"/>
        <v>ZC3H11A</v>
      </c>
      <c r="B18086" t="s">
        <v>35</v>
      </c>
      <c r="C18086">
        <v>203768664</v>
      </c>
      <c r="D18086" t="s">
        <v>3</v>
      </c>
      <c r="E18086">
        <v>27</v>
      </c>
      <c r="F18086" t="s">
        <v>20821</v>
      </c>
      <c r="G18086">
        <v>6.3574711108199997E-2</v>
      </c>
    </row>
    <row r="18087" spans="1:7" x14ac:dyDescent="0.2">
      <c r="A18087" t="str">
        <f t="shared" si="1513"/>
        <v>ZC3H11A</v>
      </c>
      <c r="B18087" t="s">
        <v>35</v>
      </c>
      <c r="C18087">
        <v>203768548</v>
      </c>
      <c r="D18087" t="s">
        <v>3</v>
      </c>
      <c r="E18087">
        <v>26</v>
      </c>
      <c r="F18087" t="s">
        <v>20822</v>
      </c>
      <c r="G18087">
        <v>-0.199924936921</v>
      </c>
    </row>
    <row r="18088" spans="1:7" x14ac:dyDescent="0.2">
      <c r="A18088" t="str">
        <f t="shared" si="1513"/>
        <v>ZC3H11A</v>
      </c>
      <c r="B18088" t="s">
        <v>35</v>
      </c>
      <c r="C18088">
        <v>203768475</v>
      </c>
      <c r="D18088" t="s">
        <v>3</v>
      </c>
      <c r="E18088">
        <v>27</v>
      </c>
      <c r="F18088" t="s">
        <v>20823</v>
      </c>
      <c r="G18088">
        <v>-0.226349455595</v>
      </c>
    </row>
    <row r="18089" spans="1:7" x14ac:dyDescent="0.2">
      <c r="A18089" t="str">
        <f t="shared" si="1513"/>
        <v>ZC3H11A</v>
      </c>
      <c r="B18089" t="s">
        <v>35</v>
      </c>
      <c r="C18089">
        <v>203765000</v>
      </c>
      <c r="D18089" t="s">
        <v>8</v>
      </c>
      <c r="E18089">
        <v>25</v>
      </c>
      <c r="F18089" t="s">
        <v>20824</v>
      </c>
      <c r="G18089">
        <v>0.735703704455</v>
      </c>
    </row>
    <row r="18090" spans="1:7" x14ac:dyDescent="0.2">
      <c r="A18090" t="str">
        <f t="shared" si="1513"/>
        <v>ZC3H11A</v>
      </c>
      <c r="B18090" t="s">
        <v>35</v>
      </c>
      <c r="C18090">
        <v>203768741</v>
      </c>
      <c r="D18090" t="s">
        <v>8</v>
      </c>
      <c r="E18090">
        <v>27</v>
      </c>
      <c r="F18090" t="s">
        <v>20825</v>
      </c>
      <c r="G18090">
        <v>0.217815600005</v>
      </c>
    </row>
    <row r="18091" spans="1:7" x14ac:dyDescent="0.2">
      <c r="A18091" t="str">
        <f t="shared" ref="A18091:A18103" si="1514">"ZC3H13"</f>
        <v>ZC3H13</v>
      </c>
      <c r="B18091" t="s">
        <v>413</v>
      </c>
      <c r="C18091">
        <v>46626677</v>
      </c>
      <c r="D18091" t="s">
        <v>3</v>
      </c>
      <c r="E18091">
        <v>24</v>
      </c>
      <c r="F18091" t="s">
        <v>20826</v>
      </c>
      <c r="G18091">
        <v>1.07951057182</v>
      </c>
    </row>
    <row r="18092" spans="1:7" x14ac:dyDescent="0.2">
      <c r="A18092" t="str">
        <f t="shared" si="1514"/>
        <v>ZC3H13</v>
      </c>
      <c r="B18092" t="s">
        <v>413</v>
      </c>
      <c r="C18092">
        <v>46626622</v>
      </c>
      <c r="D18092" t="s">
        <v>3</v>
      </c>
      <c r="E18092">
        <v>23</v>
      </c>
      <c r="F18092" t="s">
        <v>20827</v>
      </c>
      <c r="G18092">
        <v>0.71210437551399997</v>
      </c>
    </row>
    <row r="18093" spans="1:7" x14ac:dyDescent="0.2">
      <c r="A18093" t="str">
        <f t="shared" si="1514"/>
        <v>ZC3H13</v>
      </c>
      <c r="B18093" t="s">
        <v>413</v>
      </c>
      <c r="C18093">
        <v>46626779</v>
      </c>
      <c r="D18093" t="s">
        <v>8</v>
      </c>
      <c r="E18093">
        <v>23</v>
      </c>
      <c r="F18093" t="s">
        <v>20828</v>
      </c>
      <c r="G18093">
        <v>0.74911825808400001</v>
      </c>
    </row>
    <row r="18094" spans="1:7" x14ac:dyDescent="0.2">
      <c r="A18094" t="str">
        <f t="shared" si="1514"/>
        <v>ZC3H13</v>
      </c>
      <c r="B18094" t="s">
        <v>413</v>
      </c>
      <c r="C18094">
        <v>46626831</v>
      </c>
      <c r="D18094" t="s">
        <v>3</v>
      </c>
      <c r="E18094">
        <v>24</v>
      </c>
      <c r="F18094" t="s">
        <v>20829</v>
      </c>
      <c r="G18094">
        <v>0.10482333840499999</v>
      </c>
    </row>
    <row r="18095" spans="1:7" x14ac:dyDescent="0.2">
      <c r="A18095" t="str">
        <f t="shared" si="1514"/>
        <v>ZC3H13</v>
      </c>
      <c r="B18095" t="s">
        <v>413</v>
      </c>
      <c r="C18095">
        <v>46626861</v>
      </c>
      <c r="D18095" t="s">
        <v>3</v>
      </c>
      <c r="E18095">
        <v>23</v>
      </c>
      <c r="F18095" t="s">
        <v>20830</v>
      </c>
      <c r="G18095">
        <v>-4.5370090682999999E-2</v>
      </c>
    </row>
    <row r="18096" spans="1:7" x14ac:dyDescent="0.2">
      <c r="A18096" t="str">
        <f t="shared" si="1514"/>
        <v>ZC3H13</v>
      </c>
      <c r="B18096" t="s">
        <v>413</v>
      </c>
      <c r="C18096">
        <v>46626704</v>
      </c>
      <c r="D18096" t="s">
        <v>8</v>
      </c>
      <c r="E18096">
        <v>23</v>
      </c>
      <c r="F18096" t="s">
        <v>20831</v>
      </c>
      <c r="G18096">
        <v>9.2817039111800004E-2</v>
      </c>
    </row>
    <row r="18097" spans="1:7" x14ac:dyDescent="0.2">
      <c r="A18097" t="str">
        <f t="shared" si="1514"/>
        <v>ZC3H13</v>
      </c>
      <c r="B18097" t="s">
        <v>413</v>
      </c>
      <c r="C18097">
        <v>46626752</v>
      </c>
      <c r="D18097" t="s">
        <v>3</v>
      </c>
      <c r="E18097">
        <v>23</v>
      </c>
      <c r="F18097" t="s">
        <v>20832</v>
      </c>
      <c r="G18097">
        <v>-3.8439368013599998E-2</v>
      </c>
    </row>
    <row r="18098" spans="1:7" x14ac:dyDescent="0.2">
      <c r="A18098" t="str">
        <f t="shared" si="1514"/>
        <v>ZC3H13</v>
      </c>
      <c r="B18098" t="s">
        <v>413</v>
      </c>
      <c r="C18098">
        <v>46626709</v>
      </c>
      <c r="D18098" t="s">
        <v>3</v>
      </c>
      <c r="E18098">
        <v>24</v>
      </c>
      <c r="F18098" t="s">
        <v>20833</v>
      </c>
      <c r="G18098">
        <v>0.288288762719</v>
      </c>
    </row>
    <row r="18099" spans="1:7" x14ac:dyDescent="0.2">
      <c r="A18099" t="str">
        <f t="shared" si="1514"/>
        <v>ZC3H13</v>
      </c>
      <c r="B18099" t="s">
        <v>413</v>
      </c>
      <c r="C18099">
        <v>46626621</v>
      </c>
      <c r="D18099" t="s">
        <v>3</v>
      </c>
      <c r="E18099">
        <v>24</v>
      </c>
      <c r="F18099" t="s">
        <v>20834</v>
      </c>
      <c r="G18099">
        <v>1.14704835058</v>
      </c>
    </row>
    <row r="18100" spans="1:7" x14ac:dyDescent="0.2">
      <c r="A18100" t="str">
        <f t="shared" si="1514"/>
        <v>ZC3H13</v>
      </c>
      <c r="B18100" t="s">
        <v>413</v>
      </c>
      <c r="C18100">
        <v>46626595</v>
      </c>
      <c r="D18100" t="s">
        <v>3</v>
      </c>
      <c r="E18100">
        <v>23</v>
      </c>
      <c r="F18100" t="s">
        <v>20835</v>
      </c>
      <c r="G18100">
        <v>0.77344107760299996</v>
      </c>
    </row>
    <row r="18101" spans="1:7" x14ac:dyDescent="0.2">
      <c r="A18101" t="str">
        <f t="shared" si="1514"/>
        <v>ZC3H13</v>
      </c>
      <c r="B18101" t="s">
        <v>413</v>
      </c>
      <c r="C18101">
        <v>46626718</v>
      </c>
      <c r="D18101" t="s">
        <v>8</v>
      </c>
      <c r="E18101">
        <v>25</v>
      </c>
      <c r="F18101" t="s">
        <v>20836</v>
      </c>
      <c r="G18101">
        <v>-3.4986381621799997E-2</v>
      </c>
    </row>
    <row r="18102" spans="1:7" x14ac:dyDescent="0.2">
      <c r="A18102" t="str">
        <f t="shared" si="1514"/>
        <v>ZC3H13</v>
      </c>
      <c r="B18102" t="s">
        <v>413</v>
      </c>
      <c r="C18102">
        <v>46626674</v>
      </c>
      <c r="D18102" t="s">
        <v>8</v>
      </c>
      <c r="E18102">
        <v>24</v>
      </c>
      <c r="F18102" t="s">
        <v>20837</v>
      </c>
      <c r="G18102">
        <v>2.5265454897600001E-2</v>
      </c>
    </row>
    <row r="18103" spans="1:7" x14ac:dyDescent="0.2">
      <c r="A18103" t="str">
        <f t="shared" si="1514"/>
        <v>ZC3H13</v>
      </c>
      <c r="B18103" t="s">
        <v>413</v>
      </c>
      <c r="C18103">
        <v>46626632</v>
      </c>
      <c r="D18103" t="s">
        <v>8</v>
      </c>
      <c r="E18103">
        <v>23</v>
      </c>
      <c r="F18103" t="s">
        <v>20838</v>
      </c>
      <c r="G18103">
        <v>2.68608193866E-2</v>
      </c>
    </row>
    <row r="18104" spans="1:7" x14ac:dyDescent="0.2">
      <c r="A18104" t="str">
        <f t="shared" ref="A18104:A18113" si="1515">"ZC3H18"</f>
        <v>ZC3H18</v>
      </c>
      <c r="B18104" t="s">
        <v>273</v>
      </c>
      <c r="C18104">
        <v>88636795</v>
      </c>
      <c r="D18104" t="s">
        <v>3</v>
      </c>
      <c r="E18104">
        <v>23</v>
      </c>
      <c r="F18104" t="s">
        <v>20839</v>
      </c>
      <c r="G18104">
        <v>4.2122030345900001E-2</v>
      </c>
    </row>
    <row r="18105" spans="1:7" x14ac:dyDescent="0.2">
      <c r="A18105" t="str">
        <f t="shared" si="1515"/>
        <v>ZC3H18</v>
      </c>
      <c r="B18105" t="s">
        <v>273</v>
      </c>
      <c r="C18105">
        <v>88636848</v>
      </c>
      <c r="D18105" t="s">
        <v>3</v>
      </c>
      <c r="E18105">
        <v>24</v>
      </c>
      <c r="F18105" t="s">
        <v>20840</v>
      </c>
      <c r="G18105">
        <v>0.75590950946500002</v>
      </c>
    </row>
    <row r="18106" spans="1:7" x14ac:dyDescent="0.2">
      <c r="A18106" t="str">
        <f t="shared" si="1515"/>
        <v>ZC3H18</v>
      </c>
      <c r="B18106" t="s">
        <v>273</v>
      </c>
      <c r="C18106">
        <v>88636857</v>
      </c>
      <c r="D18106" t="s">
        <v>3</v>
      </c>
      <c r="E18106">
        <v>22</v>
      </c>
      <c r="F18106" t="s">
        <v>20841</v>
      </c>
      <c r="G18106">
        <v>1.9960700363899999</v>
      </c>
    </row>
    <row r="18107" spans="1:7" x14ac:dyDescent="0.2">
      <c r="A18107" t="str">
        <f t="shared" si="1515"/>
        <v>ZC3H18</v>
      </c>
      <c r="B18107" t="s">
        <v>273</v>
      </c>
      <c r="C18107">
        <v>88636903</v>
      </c>
      <c r="D18107" t="s">
        <v>3</v>
      </c>
      <c r="E18107">
        <v>23</v>
      </c>
      <c r="F18107" t="s">
        <v>20842</v>
      </c>
      <c r="G18107">
        <v>0.24802045414000001</v>
      </c>
    </row>
    <row r="18108" spans="1:7" x14ac:dyDescent="0.2">
      <c r="A18108" t="str">
        <f t="shared" si="1515"/>
        <v>ZC3H18</v>
      </c>
      <c r="B18108" t="s">
        <v>273</v>
      </c>
      <c r="C18108">
        <v>88636783</v>
      </c>
      <c r="D18108" t="s">
        <v>8</v>
      </c>
      <c r="E18108">
        <v>24</v>
      </c>
      <c r="F18108" t="s">
        <v>20843</v>
      </c>
      <c r="G18108">
        <v>-5.2142684819200001E-2</v>
      </c>
    </row>
    <row r="18109" spans="1:7" x14ac:dyDescent="0.2">
      <c r="A18109" t="str">
        <f t="shared" si="1515"/>
        <v>ZC3H18</v>
      </c>
      <c r="B18109" t="s">
        <v>273</v>
      </c>
      <c r="C18109">
        <v>88636824</v>
      </c>
      <c r="D18109" t="s">
        <v>8</v>
      </c>
      <c r="E18109">
        <v>23</v>
      </c>
      <c r="F18109" t="s">
        <v>20844</v>
      </c>
      <c r="G18109">
        <v>6.6293127383299996E-2</v>
      </c>
    </row>
    <row r="18110" spans="1:7" x14ac:dyDescent="0.2">
      <c r="A18110" t="str">
        <f t="shared" si="1515"/>
        <v>ZC3H18</v>
      </c>
      <c r="B18110" t="s">
        <v>273</v>
      </c>
      <c r="C18110">
        <v>88636838</v>
      </c>
      <c r="D18110" t="s">
        <v>8</v>
      </c>
      <c r="E18110">
        <v>23</v>
      </c>
      <c r="F18110" t="s">
        <v>20845</v>
      </c>
      <c r="G18110">
        <v>0.23082006150600001</v>
      </c>
    </row>
    <row r="18111" spans="1:7" x14ac:dyDescent="0.2">
      <c r="A18111" t="str">
        <f t="shared" si="1515"/>
        <v>ZC3H18</v>
      </c>
      <c r="B18111" t="s">
        <v>273</v>
      </c>
      <c r="C18111">
        <v>88636776</v>
      </c>
      <c r="D18111" t="s">
        <v>3</v>
      </c>
      <c r="E18111">
        <v>24</v>
      </c>
      <c r="F18111" t="s">
        <v>20846</v>
      </c>
      <c r="G18111">
        <v>6.2039328848899997E-2</v>
      </c>
    </row>
    <row r="18112" spans="1:7" x14ac:dyDescent="0.2">
      <c r="A18112" t="str">
        <f t="shared" si="1515"/>
        <v>ZC3H18</v>
      </c>
      <c r="B18112" t="s">
        <v>273</v>
      </c>
      <c r="C18112">
        <v>88636983</v>
      </c>
      <c r="D18112" t="s">
        <v>8</v>
      </c>
      <c r="E18112">
        <v>24</v>
      </c>
      <c r="F18112" t="s">
        <v>20847</v>
      </c>
      <c r="G18112">
        <v>3.7848155643499998E-2</v>
      </c>
    </row>
    <row r="18113" spans="1:7" x14ac:dyDescent="0.2">
      <c r="A18113" t="str">
        <f t="shared" si="1515"/>
        <v>ZC3H18</v>
      </c>
      <c r="B18113" t="s">
        <v>273</v>
      </c>
      <c r="C18113">
        <v>88636989</v>
      </c>
      <c r="D18113" t="s">
        <v>8</v>
      </c>
      <c r="E18113">
        <v>24</v>
      </c>
      <c r="F18113" t="s">
        <v>20848</v>
      </c>
      <c r="G18113">
        <v>6.3590197040900007E-2</v>
      </c>
    </row>
    <row r="18114" spans="1:7" x14ac:dyDescent="0.2">
      <c r="A18114" t="str">
        <f t="shared" ref="A18114:A18123" si="1516">"ZC3H8"</f>
        <v>ZC3H8</v>
      </c>
      <c r="B18114" t="s">
        <v>161</v>
      </c>
      <c r="C18114">
        <v>113012387</v>
      </c>
      <c r="D18114" t="s">
        <v>3</v>
      </c>
      <c r="E18114">
        <v>24</v>
      </c>
      <c r="F18114" t="s">
        <v>20849</v>
      </c>
      <c r="G18114">
        <v>0.20005497051900001</v>
      </c>
    </row>
    <row r="18115" spans="1:7" x14ac:dyDescent="0.2">
      <c r="A18115" t="str">
        <f t="shared" si="1516"/>
        <v>ZC3H8</v>
      </c>
      <c r="B18115" t="s">
        <v>161</v>
      </c>
      <c r="C18115">
        <v>113012574</v>
      </c>
      <c r="D18115" t="s">
        <v>3</v>
      </c>
      <c r="E18115">
        <v>24</v>
      </c>
      <c r="F18115" t="s">
        <v>20850</v>
      </c>
      <c r="G18115">
        <v>0.36503225814200002</v>
      </c>
    </row>
    <row r="18116" spans="1:7" x14ac:dyDescent="0.2">
      <c r="A18116" t="str">
        <f t="shared" si="1516"/>
        <v>ZC3H8</v>
      </c>
      <c r="B18116" t="s">
        <v>161</v>
      </c>
      <c r="C18116">
        <v>113012586</v>
      </c>
      <c r="D18116" t="s">
        <v>3</v>
      </c>
      <c r="E18116">
        <v>23</v>
      </c>
      <c r="F18116" t="s">
        <v>20851</v>
      </c>
      <c r="G18116">
        <v>0.63475311374700005</v>
      </c>
    </row>
    <row r="18117" spans="1:7" x14ac:dyDescent="0.2">
      <c r="A18117" t="str">
        <f t="shared" si="1516"/>
        <v>ZC3H8</v>
      </c>
      <c r="B18117" t="s">
        <v>161</v>
      </c>
      <c r="C18117">
        <v>113012608</v>
      </c>
      <c r="D18117" t="s">
        <v>3</v>
      </c>
      <c r="E18117">
        <v>23</v>
      </c>
      <c r="F18117" t="s">
        <v>20852</v>
      </c>
      <c r="G18117">
        <v>1.4778554622</v>
      </c>
    </row>
    <row r="18118" spans="1:7" x14ac:dyDescent="0.2">
      <c r="A18118" t="str">
        <f t="shared" si="1516"/>
        <v>ZC3H8</v>
      </c>
      <c r="B18118" t="s">
        <v>161</v>
      </c>
      <c r="C18118">
        <v>113012625</v>
      </c>
      <c r="D18118" t="s">
        <v>3</v>
      </c>
      <c r="E18118">
        <v>21</v>
      </c>
      <c r="F18118" t="s">
        <v>20853</v>
      </c>
      <c r="G18118">
        <v>0.58962159089099997</v>
      </c>
    </row>
    <row r="18119" spans="1:7" x14ac:dyDescent="0.2">
      <c r="A18119" t="str">
        <f t="shared" si="1516"/>
        <v>ZC3H8</v>
      </c>
      <c r="B18119" t="s">
        <v>161</v>
      </c>
      <c r="C18119">
        <v>113012516</v>
      </c>
      <c r="D18119" t="s">
        <v>8</v>
      </c>
      <c r="E18119">
        <v>24</v>
      </c>
      <c r="F18119" t="s">
        <v>20854</v>
      </c>
      <c r="G18119">
        <v>7.1521938730499997E-3</v>
      </c>
    </row>
    <row r="18120" spans="1:7" x14ac:dyDescent="0.2">
      <c r="A18120" t="str">
        <f t="shared" si="1516"/>
        <v>ZC3H8</v>
      </c>
      <c r="B18120" t="s">
        <v>161</v>
      </c>
      <c r="C18120">
        <v>113012522</v>
      </c>
      <c r="D18120" t="s">
        <v>8</v>
      </c>
      <c r="E18120">
        <v>22</v>
      </c>
      <c r="F18120" t="s">
        <v>20855</v>
      </c>
      <c r="G18120">
        <v>-1.3515817095600001E-3</v>
      </c>
    </row>
    <row r="18121" spans="1:7" x14ac:dyDescent="0.2">
      <c r="A18121" t="str">
        <f t="shared" si="1516"/>
        <v>ZC3H8</v>
      </c>
      <c r="B18121" t="s">
        <v>161</v>
      </c>
      <c r="C18121">
        <v>113012590</v>
      </c>
      <c r="D18121" t="s">
        <v>8</v>
      </c>
      <c r="E18121">
        <v>22</v>
      </c>
      <c r="F18121" t="s">
        <v>20856</v>
      </c>
      <c r="G18121">
        <v>2.43389456717E-3</v>
      </c>
    </row>
    <row r="18122" spans="1:7" x14ac:dyDescent="0.2">
      <c r="A18122" t="str">
        <f t="shared" si="1516"/>
        <v>ZC3H8</v>
      </c>
      <c r="B18122" t="s">
        <v>161</v>
      </c>
      <c r="C18122">
        <v>113012661</v>
      </c>
      <c r="D18122" t="s">
        <v>8</v>
      </c>
      <c r="E18122">
        <v>24</v>
      </c>
      <c r="F18122" t="s">
        <v>20857</v>
      </c>
      <c r="G18122">
        <v>0.49062957341899999</v>
      </c>
    </row>
    <row r="18123" spans="1:7" x14ac:dyDescent="0.2">
      <c r="A18123" t="str">
        <f t="shared" si="1516"/>
        <v>ZC3H8</v>
      </c>
      <c r="B18123" t="s">
        <v>161</v>
      </c>
      <c r="C18123">
        <v>113012642</v>
      </c>
      <c r="D18123" t="s">
        <v>8</v>
      </c>
      <c r="E18123">
        <v>24</v>
      </c>
      <c r="F18123" t="s">
        <v>20858</v>
      </c>
      <c r="G18123">
        <v>0.88739142404899995</v>
      </c>
    </row>
    <row r="18124" spans="1:7" x14ac:dyDescent="0.2">
      <c r="A18124" t="str">
        <f t="shared" ref="A18124:A18133" si="1517">"ZCCHC6"</f>
        <v>ZCCHC6</v>
      </c>
      <c r="B18124" t="s">
        <v>15</v>
      </c>
      <c r="C18124">
        <v>88969258</v>
      </c>
      <c r="D18124" t="s">
        <v>8</v>
      </c>
      <c r="E18124">
        <v>24</v>
      </c>
      <c r="F18124" t="s">
        <v>20859</v>
      </c>
      <c r="G18124">
        <v>1.0392258564100001</v>
      </c>
    </row>
    <row r="18125" spans="1:7" x14ac:dyDescent="0.2">
      <c r="A18125" t="str">
        <f t="shared" si="1517"/>
        <v>ZCCHC6</v>
      </c>
      <c r="B18125" t="s">
        <v>15</v>
      </c>
      <c r="C18125">
        <v>88969028</v>
      </c>
      <c r="D18125" t="s">
        <v>3</v>
      </c>
      <c r="E18125">
        <v>23</v>
      </c>
      <c r="F18125" t="s">
        <v>20860</v>
      </c>
      <c r="G18125">
        <v>0.56335007294499995</v>
      </c>
    </row>
    <row r="18126" spans="1:7" x14ac:dyDescent="0.2">
      <c r="A18126" t="str">
        <f t="shared" si="1517"/>
        <v>ZCCHC6</v>
      </c>
      <c r="B18126" t="s">
        <v>15</v>
      </c>
      <c r="C18126">
        <v>88969214</v>
      </c>
      <c r="D18126" t="s">
        <v>8</v>
      </c>
      <c r="E18126">
        <v>24</v>
      </c>
      <c r="F18126" t="s">
        <v>20861</v>
      </c>
      <c r="G18126">
        <v>0.90362496356699995</v>
      </c>
    </row>
    <row r="18127" spans="1:7" x14ac:dyDescent="0.2">
      <c r="A18127" t="str">
        <f t="shared" si="1517"/>
        <v>ZCCHC6</v>
      </c>
      <c r="B18127" t="s">
        <v>15</v>
      </c>
      <c r="C18127">
        <v>88969190</v>
      </c>
      <c r="D18127" t="s">
        <v>8</v>
      </c>
      <c r="E18127">
        <v>24</v>
      </c>
      <c r="F18127" t="s">
        <v>20862</v>
      </c>
      <c r="G18127">
        <v>1.0095533212600001</v>
      </c>
    </row>
    <row r="18128" spans="1:7" x14ac:dyDescent="0.2">
      <c r="A18128" t="str">
        <f t="shared" si="1517"/>
        <v>ZCCHC6</v>
      </c>
      <c r="B18128" t="s">
        <v>15</v>
      </c>
      <c r="C18128">
        <v>88969281</v>
      </c>
      <c r="D18128" t="s">
        <v>3</v>
      </c>
      <c r="E18128">
        <v>24</v>
      </c>
      <c r="F18128" t="s">
        <v>20863</v>
      </c>
      <c r="G18128">
        <v>0.95122082233399996</v>
      </c>
    </row>
    <row r="18129" spans="1:7" x14ac:dyDescent="0.2">
      <c r="A18129" t="str">
        <f t="shared" si="1517"/>
        <v>ZCCHC6</v>
      </c>
      <c r="B18129" t="s">
        <v>15</v>
      </c>
      <c r="C18129">
        <v>88969242</v>
      </c>
      <c r="D18129" t="s">
        <v>3</v>
      </c>
      <c r="E18129">
        <v>24</v>
      </c>
      <c r="F18129" t="s">
        <v>20864</v>
      </c>
      <c r="G18129">
        <v>0.491551117875</v>
      </c>
    </row>
    <row r="18130" spans="1:7" x14ac:dyDescent="0.2">
      <c r="A18130" t="str">
        <f t="shared" si="1517"/>
        <v>ZCCHC6</v>
      </c>
      <c r="B18130" t="s">
        <v>15</v>
      </c>
      <c r="C18130">
        <v>88969176</v>
      </c>
      <c r="D18130" t="s">
        <v>3</v>
      </c>
      <c r="E18130">
        <v>24</v>
      </c>
      <c r="F18130" t="s">
        <v>20865</v>
      </c>
      <c r="G18130">
        <v>0.211703267083</v>
      </c>
    </row>
    <row r="18131" spans="1:7" x14ac:dyDescent="0.2">
      <c r="A18131" t="str">
        <f t="shared" si="1517"/>
        <v>ZCCHC6</v>
      </c>
      <c r="B18131" t="s">
        <v>15</v>
      </c>
      <c r="C18131">
        <v>88969141</v>
      </c>
      <c r="D18131" t="s">
        <v>3</v>
      </c>
      <c r="E18131">
        <v>24</v>
      </c>
      <c r="F18131" t="s">
        <v>20866</v>
      </c>
      <c r="G18131">
        <v>0.61129193511900004</v>
      </c>
    </row>
    <row r="18132" spans="1:7" x14ac:dyDescent="0.2">
      <c r="A18132" t="str">
        <f t="shared" si="1517"/>
        <v>ZCCHC6</v>
      </c>
      <c r="B18132" t="s">
        <v>15</v>
      </c>
      <c r="C18132">
        <v>88969042</v>
      </c>
      <c r="D18132" t="s">
        <v>3</v>
      </c>
      <c r="E18132">
        <v>22</v>
      </c>
      <c r="F18132" t="s">
        <v>20867</v>
      </c>
      <c r="G18132">
        <v>0.55092271003799997</v>
      </c>
    </row>
    <row r="18133" spans="1:7" x14ac:dyDescent="0.2">
      <c r="A18133" t="str">
        <f t="shared" si="1517"/>
        <v>ZCCHC6</v>
      </c>
      <c r="B18133" t="s">
        <v>15</v>
      </c>
      <c r="C18133">
        <v>88969270</v>
      </c>
      <c r="D18133" t="s">
        <v>8</v>
      </c>
      <c r="E18133">
        <v>23</v>
      </c>
      <c r="F18133" t="s">
        <v>20868</v>
      </c>
      <c r="G18133">
        <v>0.84594859344899997</v>
      </c>
    </row>
    <row r="18134" spans="1:7" x14ac:dyDescent="0.2">
      <c r="A18134" t="str">
        <f t="shared" ref="A18134:A18143" si="1518">"ZCCHC9"</f>
        <v>ZCCHC9</v>
      </c>
      <c r="B18134" t="s">
        <v>64</v>
      </c>
      <c r="C18134">
        <v>80597522</v>
      </c>
      <c r="D18134" t="s">
        <v>8</v>
      </c>
      <c r="E18134">
        <v>24</v>
      </c>
      <c r="F18134" t="s">
        <v>20869</v>
      </c>
      <c r="G18134">
        <v>1.0527415634099999</v>
      </c>
    </row>
    <row r="18135" spans="1:7" x14ac:dyDescent="0.2">
      <c r="A18135" t="str">
        <f t="shared" si="1518"/>
        <v>ZCCHC9</v>
      </c>
      <c r="B18135" t="s">
        <v>64</v>
      </c>
      <c r="C18135">
        <v>80597512</v>
      </c>
      <c r="D18135" t="s">
        <v>8</v>
      </c>
      <c r="E18135">
        <v>24</v>
      </c>
      <c r="F18135" t="s">
        <v>20870</v>
      </c>
      <c r="G18135">
        <v>5.5342822920500002E-3</v>
      </c>
    </row>
    <row r="18136" spans="1:7" x14ac:dyDescent="0.2">
      <c r="A18136" t="str">
        <f t="shared" si="1518"/>
        <v>ZCCHC9</v>
      </c>
      <c r="B18136" t="s">
        <v>64</v>
      </c>
      <c r="C18136">
        <v>80597504</v>
      </c>
      <c r="D18136" t="s">
        <v>8</v>
      </c>
      <c r="E18136">
        <v>23</v>
      </c>
      <c r="F18136" t="s">
        <v>20871</v>
      </c>
      <c r="G18136">
        <v>0.99623237957199995</v>
      </c>
    </row>
    <row r="18137" spans="1:7" x14ac:dyDescent="0.2">
      <c r="A18137" t="str">
        <f t="shared" si="1518"/>
        <v>ZCCHC9</v>
      </c>
      <c r="B18137" t="s">
        <v>64</v>
      </c>
      <c r="C18137">
        <v>80597530</v>
      </c>
      <c r="D18137" t="s">
        <v>3</v>
      </c>
      <c r="E18137">
        <v>24</v>
      </c>
      <c r="F18137" t="s">
        <v>20872</v>
      </c>
      <c r="G18137">
        <v>0.67483523566799997</v>
      </c>
    </row>
    <row r="18138" spans="1:7" x14ac:dyDescent="0.2">
      <c r="A18138" t="str">
        <f t="shared" si="1518"/>
        <v>ZCCHC9</v>
      </c>
      <c r="B18138" t="s">
        <v>64</v>
      </c>
      <c r="C18138">
        <v>80597622</v>
      </c>
      <c r="D18138" t="s">
        <v>3</v>
      </c>
      <c r="E18138">
        <v>24</v>
      </c>
      <c r="F18138" t="s">
        <v>20873</v>
      </c>
      <c r="G18138">
        <v>0.38210940257800002</v>
      </c>
    </row>
    <row r="18139" spans="1:7" x14ac:dyDescent="0.2">
      <c r="A18139" t="str">
        <f t="shared" si="1518"/>
        <v>ZCCHC9</v>
      </c>
      <c r="B18139" t="s">
        <v>64</v>
      </c>
      <c r="C18139">
        <v>80597545</v>
      </c>
      <c r="D18139" t="s">
        <v>8</v>
      </c>
      <c r="E18139">
        <v>24</v>
      </c>
      <c r="F18139" t="s">
        <v>20874</v>
      </c>
      <c r="G18139">
        <v>-1.7487590967300001E-2</v>
      </c>
    </row>
    <row r="18140" spans="1:7" x14ac:dyDescent="0.2">
      <c r="A18140" t="str">
        <f t="shared" si="1518"/>
        <v>ZCCHC9</v>
      </c>
      <c r="B18140" t="s">
        <v>64</v>
      </c>
      <c r="C18140">
        <v>80597465</v>
      </c>
      <c r="D18140" t="s">
        <v>8</v>
      </c>
      <c r="E18140">
        <v>24</v>
      </c>
      <c r="F18140" t="s">
        <v>20875</v>
      </c>
      <c r="G18140">
        <v>0.95102605701700005</v>
      </c>
    </row>
    <row r="18141" spans="1:7" x14ac:dyDescent="0.2">
      <c r="A18141" t="str">
        <f t="shared" si="1518"/>
        <v>ZCCHC9</v>
      </c>
      <c r="B18141" t="s">
        <v>64</v>
      </c>
      <c r="C18141">
        <v>80597588</v>
      </c>
      <c r="D18141" t="s">
        <v>8</v>
      </c>
      <c r="E18141">
        <v>22</v>
      </c>
      <c r="F18141" t="s">
        <v>20876</v>
      </c>
      <c r="G18141">
        <v>0.35893637411899998</v>
      </c>
    </row>
    <row r="18142" spans="1:7" x14ac:dyDescent="0.2">
      <c r="A18142" t="str">
        <f t="shared" si="1518"/>
        <v>ZCCHC9</v>
      </c>
      <c r="B18142" t="s">
        <v>64</v>
      </c>
      <c r="C18142">
        <v>80597423</v>
      </c>
      <c r="D18142" t="s">
        <v>3</v>
      </c>
      <c r="E18142">
        <v>22</v>
      </c>
      <c r="F18142" t="s">
        <v>20877</v>
      </c>
      <c r="G18142">
        <v>7.6796458237400004E-3</v>
      </c>
    </row>
    <row r="18143" spans="1:7" x14ac:dyDescent="0.2">
      <c r="A18143" t="str">
        <f t="shared" si="1518"/>
        <v>ZCCHC9</v>
      </c>
      <c r="B18143" t="s">
        <v>64</v>
      </c>
      <c r="C18143">
        <v>80597447</v>
      </c>
      <c r="D18143" t="s">
        <v>3</v>
      </c>
      <c r="E18143">
        <v>23</v>
      </c>
      <c r="F18143" t="s">
        <v>20878</v>
      </c>
      <c r="G18143">
        <v>3.2012201063799997E-2</v>
      </c>
    </row>
    <row r="18144" spans="1:7" x14ac:dyDescent="0.2">
      <c r="A18144" t="str">
        <f t="shared" ref="A18144:A18153" si="1519">"ZCRB1"</f>
        <v>ZCRB1</v>
      </c>
      <c r="B18144" t="s">
        <v>140</v>
      </c>
      <c r="C18144">
        <v>42719908</v>
      </c>
      <c r="D18144" t="s">
        <v>3</v>
      </c>
      <c r="E18144">
        <v>24</v>
      </c>
      <c r="F18144" t="s">
        <v>20879</v>
      </c>
      <c r="G18144">
        <v>-0.108813765331</v>
      </c>
    </row>
    <row r="18145" spans="1:7" x14ac:dyDescent="0.2">
      <c r="A18145" t="str">
        <f t="shared" si="1519"/>
        <v>ZCRB1</v>
      </c>
      <c r="B18145" t="s">
        <v>140</v>
      </c>
      <c r="C18145">
        <v>42719886</v>
      </c>
      <c r="D18145" t="s">
        <v>3</v>
      </c>
      <c r="E18145">
        <v>24</v>
      </c>
      <c r="F18145" t="s">
        <v>20880</v>
      </c>
      <c r="G18145">
        <v>0.68111428779799998</v>
      </c>
    </row>
    <row r="18146" spans="1:7" x14ac:dyDescent="0.2">
      <c r="A18146" t="str">
        <f t="shared" si="1519"/>
        <v>ZCRB1</v>
      </c>
      <c r="B18146" t="s">
        <v>140</v>
      </c>
      <c r="C18146">
        <v>42719677</v>
      </c>
      <c r="D18146" t="s">
        <v>8</v>
      </c>
      <c r="E18146">
        <v>24</v>
      </c>
      <c r="F18146" t="s">
        <v>20881</v>
      </c>
      <c r="G18146">
        <v>0.23832845556400001</v>
      </c>
    </row>
    <row r="18147" spans="1:7" x14ac:dyDescent="0.2">
      <c r="A18147" t="str">
        <f t="shared" si="1519"/>
        <v>ZCRB1</v>
      </c>
      <c r="B18147" t="s">
        <v>140</v>
      </c>
      <c r="C18147">
        <v>42719731</v>
      </c>
      <c r="D18147" t="s">
        <v>8</v>
      </c>
      <c r="E18147">
        <v>24</v>
      </c>
      <c r="F18147" t="s">
        <v>20882</v>
      </c>
      <c r="G18147">
        <v>0.12825880026100001</v>
      </c>
    </row>
    <row r="18148" spans="1:7" x14ac:dyDescent="0.2">
      <c r="A18148" t="str">
        <f t="shared" si="1519"/>
        <v>ZCRB1</v>
      </c>
      <c r="B18148" t="s">
        <v>140</v>
      </c>
      <c r="C18148">
        <v>42719853</v>
      </c>
      <c r="D18148" t="s">
        <v>8</v>
      </c>
      <c r="E18148">
        <v>23</v>
      </c>
      <c r="F18148" t="s">
        <v>20883</v>
      </c>
      <c r="G18148">
        <v>0.81357805019100005</v>
      </c>
    </row>
    <row r="18149" spans="1:7" x14ac:dyDescent="0.2">
      <c r="A18149" t="str">
        <f t="shared" si="1519"/>
        <v>ZCRB1</v>
      </c>
      <c r="B18149" t="s">
        <v>140</v>
      </c>
      <c r="C18149">
        <v>42719876</v>
      </c>
      <c r="D18149" t="s">
        <v>8</v>
      </c>
      <c r="E18149">
        <v>24</v>
      </c>
      <c r="F18149" t="s">
        <v>20884</v>
      </c>
      <c r="G18149">
        <v>1.5053076620100001</v>
      </c>
    </row>
    <row r="18150" spans="1:7" x14ac:dyDescent="0.2">
      <c r="A18150" t="str">
        <f t="shared" si="1519"/>
        <v>ZCRB1</v>
      </c>
      <c r="B18150" t="s">
        <v>140</v>
      </c>
      <c r="C18150">
        <v>42719914</v>
      </c>
      <c r="D18150" t="s">
        <v>8</v>
      </c>
      <c r="E18150">
        <v>23</v>
      </c>
      <c r="F18150" t="s">
        <v>20885</v>
      </c>
      <c r="G18150">
        <v>0.58255491957899996</v>
      </c>
    </row>
    <row r="18151" spans="1:7" x14ac:dyDescent="0.2">
      <c r="A18151" t="str">
        <f t="shared" si="1519"/>
        <v>ZCRB1</v>
      </c>
      <c r="B18151" t="s">
        <v>140</v>
      </c>
      <c r="C18151">
        <v>42719926</v>
      </c>
      <c r="D18151" t="s">
        <v>8</v>
      </c>
      <c r="E18151">
        <v>24</v>
      </c>
      <c r="F18151" t="s">
        <v>20886</v>
      </c>
      <c r="G18151">
        <v>0.126266635835</v>
      </c>
    </row>
    <row r="18152" spans="1:7" x14ac:dyDescent="0.2">
      <c r="A18152" t="str">
        <f t="shared" si="1519"/>
        <v>ZCRB1</v>
      </c>
      <c r="B18152" t="s">
        <v>140</v>
      </c>
      <c r="C18152">
        <v>42719664</v>
      </c>
      <c r="D18152" t="s">
        <v>8</v>
      </c>
      <c r="E18152">
        <v>23</v>
      </c>
      <c r="F18152" t="s">
        <v>20887</v>
      </c>
      <c r="G18152">
        <v>0.37337068594700001</v>
      </c>
    </row>
    <row r="18153" spans="1:7" x14ac:dyDescent="0.2">
      <c r="A18153" t="str">
        <f t="shared" si="1519"/>
        <v>ZCRB1</v>
      </c>
      <c r="B18153" t="s">
        <v>140</v>
      </c>
      <c r="C18153">
        <v>42719735</v>
      </c>
      <c r="D18153" t="s">
        <v>8</v>
      </c>
      <c r="E18153">
        <v>23</v>
      </c>
      <c r="F18153" t="s">
        <v>20888</v>
      </c>
      <c r="G18153">
        <v>0.37189144672300001</v>
      </c>
    </row>
    <row r="18154" spans="1:7" x14ac:dyDescent="0.2">
      <c r="A18154" t="str">
        <f t="shared" ref="A18154:A18163" si="1520">"ZIC2"</f>
        <v>ZIC2</v>
      </c>
      <c r="B18154" t="s">
        <v>413</v>
      </c>
      <c r="C18154">
        <v>100633993</v>
      </c>
      <c r="D18154" t="s">
        <v>3</v>
      </c>
      <c r="E18154">
        <v>23</v>
      </c>
      <c r="F18154" t="s">
        <v>20889</v>
      </c>
      <c r="G18154">
        <v>0.20933441345600001</v>
      </c>
    </row>
    <row r="18155" spans="1:7" x14ac:dyDescent="0.2">
      <c r="A18155" t="str">
        <f t="shared" si="1520"/>
        <v>ZIC2</v>
      </c>
      <c r="B18155" t="s">
        <v>413</v>
      </c>
      <c r="C18155">
        <v>100634025</v>
      </c>
      <c r="D18155" t="s">
        <v>3</v>
      </c>
      <c r="E18155">
        <v>23</v>
      </c>
      <c r="F18155" t="s">
        <v>20890</v>
      </c>
      <c r="G18155">
        <v>0.50891119711099997</v>
      </c>
    </row>
    <row r="18156" spans="1:7" x14ac:dyDescent="0.2">
      <c r="A18156" t="str">
        <f t="shared" si="1520"/>
        <v>ZIC2</v>
      </c>
      <c r="B18156" t="s">
        <v>413</v>
      </c>
      <c r="C18156">
        <v>100634098</v>
      </c>
      <c r="D18156" t="s">
        <v>3</v>
      </c>
      <c r="E18156">
        <v>24</v>
      </c>
      <c r="F18156" t="s">
        <v>20891</v>
      </c>
      <c r="G18156">
        <v>0.923889667942</v>
      </c>
    </row>
    <row r="18157" spans="1:7" x14ac:dyDescent="0.2">
      <c r="A18157" t="str">
        <f t="shared" si="1520"/>
        <v>ZIC2</v>
      </c>
      <c r="B18157" t="s">
        <v>413</v>
      </c>
      <c r="C18157">
        <v>100634108</v>
      </c>
      <c r="D18157" t="s">
        <v>3</v>
      </c>
      <c r="E18157">
        <v>23</v>
      </c>
      <c r="F18157" t="s">
        <v>20892</v>
      </c>
      <c r="G18157">
        <v>1.28089150416</v>
      </c>
    </row>
    <row r="18158" spans="1:7" x14ac:dyDescent="0.2">
      <c r="A18158" t="str">
        <f t="shared" si="1520"/>
        <v>ZIC2</v>
      </c>
      <c r="B18158" t="s">
        <v>413</v>
      </c>
      <c r="C18158">
        <v>100634130</v>
      </c>
      <c r="D18158" t="s">
        <v>3</v>
      </c>
      <c r="E18158">
        <v>23</v>
      </c>
      <c r="F18158" t="s">
        <v>20893</v>
      </c>
      <c r="G18158">
        <v>0.15661581857599999</v>
      </c>
    </row>
    <row r="18159" spans="1:7" x14ac:dyDescent="0.2">
      <c r="A18159" t="str">
        <f t="shared" si="1520"/>
        <v>ZIC2</v>
      </c>
      <c r="B18159" t="s">
        <v>413</v>
      </c>
      <c r="C18159">
        <v>100634181</v>
      </c>
      <c r="D18159" t="s">
        <v>3</v>
      </c>
      <c r="E18159">
        <v>23</v>
      </c>
      <c r="F18159" t="s">
        <v>20894</v>
      </c>
      <c r="G18159">
        <v>0.50778392416200002</v>
      </c>
    </row>
    <row r="18160" spans="1:7" x14ac:dyDescent="0.2">
      <c r="A18160" t="str">
        <f t="shared" si="1520"/>
        <v>ZIC2</v>
      </c>
      <c r="B18160" t="s">
        <v>413</v>
      </c>
      <c r="C18160">
        <v>100634232</v>
      </c>
      <c r="D18160" t="s">
        <v>3</v>
      </c>
      <c r="E18160">
        <v>23</v>
      </c>
      <c r="F18160" t="s">
        <v>20895</v>
      </c>
      <c r="G18160">
        <v>0.523013745004</v>
      </c>
    </row>
    <row r="18161" spans="1:7" x14ac:dyDescent="0.2">
      <c r="A18161" t="str">
        <f t="shared" si="1520"/>
        <v>ZIC2</v>
      </c>
      <c r="B18161" t="s">
        <v>413</v>
      </c>
      <c r="C18161">
        <v>100634148</v>
      </c>
      <c r="D18161" t="s">
        <v>8</v>
      </c>
      <c r="E18161">
        <v>24</v>
      </c>
      <c r="F18161" t="s">
        <v>20896</v>
      </c>
      <c r="G18161">
        <v>0.79521882789700005</v>
      </c>
    </row>
    <row r="18162" spans="1:7" x14ac:dyDescent="0.2">
      <c r="A18162" t="str">
        <f t="shared" si="1520"/>
        <v>ZIC2</v>
      </c>
      <c r="B18162" t="s">
        <v>413</v>
      </c>
      <c r="C18162">
        <v>100634263</v>
      </c>
      <c r="D18162" t="s">
        <v>8</v>
      </c>
      <c r="E18162">
        <v>23</v>
      </c>
      <c r="F18162" t="s">
        <v>20897</v>
      </c>
      <c r="G18162">
        <v>0.44546295733699998</v>
      </c>
    </row>
    <row r="18163" spans="1:7" x14ac:dyDescent="0.2">
      <c r="A18163" t="str">
        <f t="shared" si="1520"/>
        <v>ZIC2</v>
      </c>
      <c r="B18163" t="s">
        <v>413</v>
      </c>
      <c r="C18163">
        <v>100634274</v>
      </c>
      <c r="D18163" t="s">
        <v>8</v>
      </c>
      <c r="E18163">
        <v>24</v>
      </c>
      <c r="F18163" t="s">
        <v>20898</v>
      </c>
      <c r="G18163">
        <v>0.70809506288299995</v>
      </c>
    </row>
    <row r="18164" spans="1:7" x14ac:dyDescent="0.2">
      <c r="A18164" t="str">
        <f t="shared" ref="A18164:A18173" si="1521">"ZMAT2"</f>
        <v>ZMAT2</v>
      </c>
      <c r="B18164" t="s">
        <v>64</v>
      </c>
      <c r="C18164">
        <v>140080213</v>
      </c>
      <c r="D18164" t="s">
        <v>8</v>
      </c>
      <c r="E18164">
        <v>24</v>
      </c>
      <c r="F18164" t="s">
        <v>20899</v>
      </c>
      <c r="G18164">
        <v>2.5219743932200001E-2</v>
      </c>
    </row>
    <row r="18165" spans="1:7" x14ac:dyDescent="0.2">
      <c r="A18165" t="str">
        <f t="shared" si="1521"/>
        <v>ZMAT2</v>
      </c>
      <c r="B18165" t="s">
        <v>64</v>
      </c>
      <c r="C18165">
        <v>140080207</v>
      </c>
      <c r="D18165" t="s">
        <v>8</v>
      </c>
      <c r="E18165">
        <v>24</v>
      </c>
      <c r="F18165" t="s">
        <v>20900</v>
      </c>
      <c r="G18165">
        <v>0.54707927857100003</v>
      </c>
    </row>
    <row r="18166" spans="1:7" x14ac:dyDescent="0.2">
      <c r="A18166" t="str">
        <f t="shared" si="1521"/>
        <v>ZMAT2</v>
      </c>
      <c r="B18166" t="s">
        <v>64</v>
      </c>
      <c r="C18166">
        <v>140079927</v>
      </c>
      <c r="D18166" t="s">
        <v>3</v>
      </c>
      <c r="E18166">
        <v>23</v>
      </c>
      <c r="F18166" t="s">
        <v>20901</v>
      </c>
      <c r="G18166">
        <v>2.5066707349499999E-2</v>
      </c>
    </row>
    <row r="18167" spans="1:7" x14ac:dyDescent="0.2">
      <c r="A18167" t="str">
        <f t="shared" si="1521"/>
        <v>ZMAT2</v>
      </c>
      <c r="B18167" t="s">
        <v>64</v>
      </c>
      <c r="C18167">
        <v>140080117</v>
      </c>
      <c r="D18167" t="s">
        <v>3</v>
      </c>
      <c r="E18167">
        <v>23</v>
      </c>
      <c r="F18167" t="s">
        <v>20902</v>
      </c>
      <c r="G18167">
        <v>0.43528582233300001</v>
      </c>
    </row>
    <row r="18168" spans="1:7" x14ac:dyDescent="0.2">
      <c r="A18168" t="str">
        <f t="shared" si="1521"/>
        <v>ZMAT2</v>
      </c>
      <c r="B18168" t="s">
        <v>64</v>
      </c>
      <c r="C18168">
        <v>140080141</v>
      </c>
      <c r="D18168" t="s">
        <v>3</v>
      </c>
      <c r="E18168">
        <v>23</v>
      </c>
      <c r="F18168" t="s">
        <v>20903</v>
      </c>
      <c r="G18168">
        <v>0.67460272476600003</v>
      </c>
    </row>
    <row r="18169" spans="1:7" x14ac:dyDescent="0.2">
      <c r="A18169" t="str">
        <f t="shared" si="1521"/>
        <v>ZMAT2</v>
      </c>
      <c r="B18169" t="s">
        <v>64</v>
      </c>
      <c r="C18169">
        <v>140080172</v>
      </c>
      <c r="D18169" t="s">
        <v>3</v>
      </c>
      <c r="E18169">
        <v>24</v>
      </c>
      <c r="F18169" t="s">
        <v>20904</v>
      </c>
      <c r="G18169">
        <v>0.13158058350599999</v>
      </c>
    </row>
    <row r="18170" spans="1:7" x14ac:dyDescent="0.2">
      <c r="A18170" t="str">
        <f t="shared" si="1521"/>
        <v>ZMAT2</v>
      </c>
      <c r="B18170" t="s">
        <v>64</v>
      </c>
      <c r="C18170">
        <v>140080084</v>
      </c>
      <c r="D18170" t="s">
        <v>8</v>
      </c>
      <c r="E18170">
        <v>24</v>
      </c>
      <c r="F18170" t="s">
        <v>20905</v>
      </c>
      <c r="G18170">
        <v>1.12904577433</v>
      </c>
    </row>
    <row r="18171" spans="1:7" x14ac:dyDescent="0.2">
      <c r="A18171" t="str">
        <f t="shared" si="1521"/>
        <v>ZMAT2</v>
      </c>
      <c r="B18171" t="s">
        <v>64</v>
      </c>
      <c r="C18171">
        <v>140080097</v>
      </c>
      <c r="D18171" t="s">
        <v>8</v>
      </c>
      <c r="E18171">
        <v>24</v>
      </c>
      <c r="F18171" t="s">
        <v>20906</v>
      </c>
      <c r="G18171">
        <v>1.1963515009100001</v>
      </c>
    </row>
    <row r="18172" spans="1:7" x14ac:dyDescent="0.2">
      <c r="A18172" t="str">
        <f t="shared" si="1521"/>
        <v>ZMAT2</v>
      </c>
      <c r="B18172" t="s">
        <v>64</v>
      </c>
      <c r="C18172">
        <v>140080149</v>
      </c>
      <c r="D18172" t="s">
        <v>8</v>
      </c>
      <c r="E18172">
        <v>23</v>
      </c>
      <c r="F18172" t="s">
        <v>20907</v>
      </c>
      <c r="G18172">
        <v>0.488130690147</v>
      </c>
    </row>
    <row r="18173" spans="1:7" x14ac:dyDescent="0.2">
      <c r="A18173" t="str">
        <f t="shared" si="1521"/>
        <v>ZMAT2</v>
      </c>
      <c r="B18173" t="s">
        <v>64</v>
      </c>
      <c r="C18173">
        <v>140080177</v>
      </c>
      <c r="D18173" t="s">
        <v>8</v>
      </c>
      <c r="E18173">
        <v>22</v>
      </c>
      <c r="F18173" t="s">
        <v>20908</v>
      </c>
      <c r="G18173">
        <v>0.191488897529</v>
      </c>
    </row>
    <row r="18174" spans="1:7" x14ac:dyDescent="0.2">
      <c r="A18174" t="str">
        <f t="shared" ref="A18174:A18183" si="1522">"ZMAT5"</f>
        <v>ZMAT5</v>
      </c>
      <c r="B18174" t="s">
        <v>193</v>
      </c>
      <c r="C18174">
        <v>30162773</v>
      </c>
      <c r="D18174" t="s">
        <v>3</v>
      </c>
      <c r="E18174">
        <v>24</v>
      </c>
      <c r="F18174" t="s">
        <v>20909</v>
      </c>
      <c r="G18174">
        <v>2.1127457400000002E-3</v>
      </c>
    </row>
    <row r="18175" spans="1:7" x14ac:dyDescent="0.2">
      <c r="A18175" t="str">
        <f t="shared" si="1522"/>
        <v>ZMAT5</v>
      </c>
      <c r="B18175" t="s">
        <v>193</v>
      </c>
      <c r="C18175">
        <v>30162817</v>
      </c>
      <c r="D18175" t="s">
        <v>3</v>
      </c>
      <c r="E18175">
        <v>24</v>
      </c>
      <c r="F18175" t="s">
        <v>20910</v>
      </c>
      <c r="G18175">
        <v>1.1963395924299999E-2</v>
      </c>
    </row>
    <row r="18176" spans="1:7" x14ac:dyDescent="0.2">
      <c r="A18176" t="str">
        <f t="shared" si="1522"/>
        <v>ZMAT5</v>
      </c>
      <c r="B18176" t="s">
        <v>193</v>
      </c>
      <c r="C18176">
        <v>30162967</v>
      </c>
      <c r="D18176" t="s">
        <v>3</v>
      </c>
      <c r="E18176">
        <v>24</v>
      </c>
      <c r="F18176" t="s">
        <v>20911</v>
      </c>
      <c r="G18176">
        <v>1.06052380155</v>
      </c>
    </row>
    <row r="18177" spans="1:7" x14ac:dyDescent="0.2">
      <c r="A18177" t="str">
        <f t="shared" si="1522"/>
        <v>ZMAT5</v>
      </c>
      <c r="B18177" t="s">
        <v>193</v>
      </c>
      <c r="C18177">
        <v>30162973</v>
      </c>
      <c r="D18177" t="s">
        <v>3</v>
      </c>
      <c r="E18177">
        <v>22</v>
      </c>
      <c r="F18177" t="s">
        <v>20912</v>
      </c>
      <c r="G18177">
        <v>0.230100239569</v>
      </c>
    </row>
    <row r="18178" spans="1:7" x14ac:dyDescent="0.2">
      <c r="A18178" t="str">
        <f t="shared" si="1522"/>
        <v>ZMAT5</v>
      </c>
      <c r="B18178" t="s">
        <v>193</v>
      </c>
      <c r="C18178">
        <v>30162697</v>
      </c>
      <c r="D18178" t="s">
        <v>8</v>
      </c>
      <c r="E18178">
        <v>23</v>
      </c>
      <c r="F18178" t="s">
        <v>20913</v>
      </c>
      <c r="G18178">
        <v>0.27559196608100001</v>
      </c>
    </row>
    <row r="18179" spans="1:7" x14ac:dyDescent="0.2">
      <c r="A18179" t="str">
        <f t="shared" si="1522"/>
        <v>ZMAT5</v>
      </c>
      <c r="B18179" t="s">
        <v>193</v>
      </c>
      <c r="C18179">
        <v>30162777</v>
      </c>
      <c r="D18179" t="s">
        <v>8</v>
      </c>
      <c r="E18179">
        <v>24</v>
      </c>
      <c r="F18179" t="s">
        <v>20914</v>
      </c>
      <c r="G18179">
        <v>7.7483385750600001E-2</v>
      </c>
    </row>
    <row r="18180" spans="1:7" x14ac:dyDescent="0.2">
      <c r="A18180" t="str">
        <f t="shared" si="1522"/>
        <v>ZMAT5</v>
      </c>
      <c r="B18180" t="s">
        <v>193</v>
      </c>
      <c r="C18180">
        <v>30162867</v>
      </c>
      <c r="D18180" t="s">
        <v>8</v>
      </c>
      <c r="E18180">
        <v>23</v>
      </c>
      <c r="F18180" t="s">
        <v>20915</v>
      </c>
      <c r="G18180">
        <v>0.46706640504899999</v>
      </c>
    </row>
    <row r="18181" spans="1:7" x14ac:dyDescent="0.2">
      <c r="A18181" t="str">
        <f t="shared" si="1522"/>
        <v>ZMAT5</v>
      </c>
      <c r="B18181" t="s">
        <v>193</v>
      </c>
      <c r="C18181">
        <v>30162929</v>
      </c>
      <c r="D18181" t="s">
        <v>8</v>
      </c>
      <c r="E18181">
        <v>24</v>
      </c>
      <c r="F18181" t="s">
        <v>20916</v>
      </c>
      <c r="G18181">
        <v>0.60053732610499999</v>
      </c>
    </row>
    <row r="18182" spans="1:7" x14ac:dyDescent="0.2">
      <c r="A18182" t="str">
        <f t="shared" si="1522"/>
        <v>ZMAT5</v>
      </c>
      <c r="B18182" t="s">
        <v>193</v>
      </c>
      <c r="C18182">
        <v>30162933</v>
      </c>
      <c r="D18182" t="s">
        <v>8</v>
      </c>
      <c r="E18182">
        <v>23</v>
      </c>
      <c r="F18182" t="s">
        <v>20917</v>
      </c>
      <c r="G18182">
        <v>1.33893887234</v>
      </c>
    </row>
    <row r="18183" spans="1:7" x14ac:dyDescent="0.2">
      <c r="A18183" t="str">
        <f t="shared" si="1522"/>
        <v>ZMAT5</v>
      </c>
      <c r="B18183" t="s">
        <v>193</v>
      </c>
      <c r="C18183">
        <v>30162850</v>
      </c>
      <c r="D18183" t="s">
        <v>8</v>
      </c>
      <c r="E18183">
        <v>24</v>
      </c>
      <c r="F18183" t="s">
        <v>20918</v>
      </c>
      <c r="G18183">
        <v>0.10495408442199999</v>
      </c>
    </row>
    <row r="18184" spans="1:7" x14ac:dyDescent="0.2">
      <c r="A18184" t="str">
        <f t="shared" ref="A18184:A18208" si="1523">"ZMYM3"</f>
        <v>ZMYM3</v>
      </c>
      <c r="B18184" t="s">
        <v>172</v>
      </c>
      <c r="C18184">
        <v>70474459</v>
      </c>
      <c r="D18184" t="s">
        <v>3</v>
      </c>
      <c r="E18184">
        <v>24</v>
      </c>
      <c r="F18184" t="s">
        <v>20919</v>
      </c>
      <c r="G18184">
        <v>0.164753687269</v>
      </c>
    </row>
    <row r="18185" spans="1:7" x14ac:dyDescent="0.2">
      <c r="A18185" t="str">
        <f t="shared" si="1523"/>
        <v>ZMYM3</v>
      </c>
      <c r="B18185" t="s">
        <v>172</v>
      </c>
      <c r="C18185">
        <v>70474359</v>
      </c>
      <c r="D18185" t="s">
        <v>3</v>
      </c>
      <c r="E18185">
        <v>24</v>
      </c>
      <c r="F18185" t="s">
        <v>20920</v>
      </c>
      <c r="G18185">
        <v>-8.4937825428800004E-2</v>
      </c>
    </row>
    <row r="18186" spans="1:7" x14ac:dyDescent="0.2">
      <c r="A18186" t="str">
        <f t="shared" si="1523"/>
        <v>ZMYM3</v>
      </c>
      <c r="B18186" t="s">
        <v>172</v>
      </c>
      <c r="C18186">
        <v>70474350</v>
      </c>
      <c r="D18186" t="s">
        <v>3</v>
      </c>
      <c r="E18186">
        <v>24</v>
      </c>
      <c r="F18186" t="s">
        <v>20921</v>
      </c>
      <c r="G18186">
        <v>0.11084174882300001</v>
      </c>
    </row>
    <row r="18187" spans="1:7" x14ac:dyDescent="0.2">
      <c r="A18187" t="str">
        <f t="shared" si="1523"/>
        <v>ZMYM3</v>
      </c>
      <c r="B18187" t="s">
        <v>172</v>
      </c>
      <c r="C18187">
        <v>70474329</v>
      </c>
      <c r="D18187" t="s">
        <v>3</v>
      </c>
      <c r="E18187">
        <v>23</v>
      </c>
      <c r="F18187" t="s">
        <v>20922</v>
      </c>
      <c r="G18187">
        <v>0.26135589820299998</v>
      </c>
    </row>
    <row r="18188" spans="1:7" x14ac:dyDescent="0.2">
      <c r="A18188" t="str">
        <f t="shared" si="1523"/>
        <v>ZMYM3</v>
      </c>
      <c r="B18188" t="s">
        <v>172</v>
      </c>
      <c r="C18188">
        <v>70474291</v>
      </c>
      <c r="D18188" t="s">
        <v>3</v>
      </c>
      <c r="E18188">
        <v>24</v>
      </c>
      <c r="F18188" t="s">
        <v>20923</v>
      </c>
      <c r="G18188">
        <v>0.16930653040499999</v>
      </c>
    </row>
    <row r="18189" spans="1:7" x14ac:dyDescent="0.2">
      <c r="A18189" t="str">
        <f t="shared" si="1523"/>
        <v>ZMYM3</v>
      </c>
      <c r="B18189" t="s">
        <v>172</v>
      </c>
      <c r="C18189">
        <v>70474262</v>
      </c>
      <c r="D18189" t="s">
        <v>3</v>
      </c>
      <c r="E18189">
        <v>24</v>
      </c>
      <c r="F18189" t="s">
        <v>20924</v>
      </c>
      <c r="G18189">
        <v>0.28422440131999999</v>
      </c>
    </row>
    <row r="18190" spans="1:7" x14ac:dyDescent="0.2">
      <c r="A18190" t="str">
        <f t="shared" si="1523"/>
        <v>ZMYM3</v>
      </c>
      <c r="B18190" t="s">
        <v>172</v>
      </c>
      <c r="C18190">
        <v>70474244</v>
      </c>
      <c r="D18190" t="s">
        <v>3</v>
      </c>
      <c r="E18190">
        <v>24</v>
      </c>
      <c r="F18190" t="s">
        <v>20925</v>
      </c>
      <c r="G18190">
        <v>0.138693544897</v>
      </c>
    </row>
    <row r="18191" spans="1:7" x14ac:dyDescent="0.2">
      <c r="A18191" t="str">
        <f t="shared" si="1523"/>
        <v>ZMYM3</v>
      </c>
      <c r="B18191" t="s">
        <v>172</v>
      </c>
      <c r="C18191">
        <v>70474013</v>
      </c>
      <c r="D18191" t="s">
        <v>3</v>
      </c>
      <c r="E18191">
        <v>24</v>
      </c>
      <c r="F18191" t="s">
        <v>20926</v>
      </c>
      <c r="G18191">
        <v>0.96474661287399999</v>
      </c>
    </row>
    <row r="18192" spans="1:7" x14ac:dyDescent="0.2">
      <c r="A18192" t="str">
        <f t="shared" si="1523"/>
        <v>ZMYM3</v>
      </c>
      <c r="B18192" t="s">
        <v>172</v>
      </c>
      <c r="C18192">
        <v>70474489</v>
      </c>
      <c r="D18192" t="s">
        <v>3</v>
      </c>
      <c r="E18192">
        <v>23</v>
      </c>
      <c r="F18192" t="s">
        <v>20927</v>
      </c>
      <c r="G18192">
        <v>0.38880060164199998</v>
      </c>
    </row>
    <row r="18193" spans="1:7" x14ac:dyDescent="0.2">
      <c r="A18193" t="str">
        <f t="shared" si="1523"/>
        <v>ZMYM3</v>
      </c>
      <c r="B18193" t="s">
        <v>172</v>
      </c>
      <c r="C18193">
        <v>70473984</v>
      </c>
      <c r="D18193" t="s">
        <v>3</v>
      </c>
      <c r="E18193">
        <v>23</v>
      </c>
      <c r="F18193" t="s">
        <v>20928</v>
      </c>
      <c r="G18193">
        <v>0.60469505525300005</v>
      </c>
    </row>
    <row r="18194" spans="1:7" x14ac:dyDescent="0.2">
      <c r="A18194" t="str">
        <f t="shared" si="1523"/>
        <v>ZMYM3</v>
      </c>
      <c r="B18194" t="s">
        <v>172</v>
      </c>
      <c r="C18194">
        <v>70473908</v>
      </c>
      <c r="D18194" t="s">
        <v>3</v>
      </c>
      <c r="E18194">
        <v>24</v>
      </c>
      <c r="F18194" t="s">
        <v>20929</v>
      </c>
      <c r="G18194">
        <v>0.98797898202500001</v>
      </c>
    </row>
    <row r="18195" spans="1:7" x14ac:dyDescent="0.2">
      <c r="A18195" t="str">
        <f t="shared" si="1523"/>
        <v>ZMYM3</v>
      </c>
      <c r="B18195" t="s">
        <v>172</v>
      </c>
      <c r="C18195">
        <v>70473872</v>
      </c>
      <c r="D18195" t="s">
        <v>3</v>
      </c>
      <c r="E18195">
        <v>24</v>
      </c>
      <c r="F18195" t="s">
        <v>20930</v>
      </c>
      <c r="G18195">
        <v>0.80347735179099999</v>
      </c>
    </row>
    <row r="18196" spans="1:7" x14ac:dyDescent="0.2">
      <c r="A18196" t="str">
        <f t="shared" si="1523"/>
        <v>ZMYM3</v>
      </c>
      <c r="B18196" t="s">
        <v>172</v>
      </c>
      <c r="C18196">
        <v>70473817</v>
      </c>
      <c r="D18196" t="s">
        <v>3</v>
      </c>
      <c r="E18196">
        <v>22</v>
      </c>
      <c r="F18196" t="s">
        <v>20931</v>
      </c>
      <c r="G18196">
        <v>5.40327843273E-2</v>
      </c>
    </row>
    <row r="18197" spans="1:7" x14ac:dyDescent="0.2">
      <c r="A18197" t="str">
        <f t="shared" si="1523"/>
        <v>ZMYM3</v>
      </c>
      <c r="B18197" t="s">
        <v>172</v>
      </c>
      <c r="C18197">
        <v>70473811</v>
      </c>
      <c r="D18197" t="s">
        <v>3</v>
      </c>
      <c r="E18197">
        <v>24</v>
      </c>
      <c r="F18197" t="s">
        <v>20932</v>
      </c>
      <c r="G18197">
        <v>0.28719093991799999</v>
      </c>
    </row>
    <row r="18198" spans="1:7" x14ac:dyDescent="0.2">
      <c r="A18198" t="str">
        <f t="shared" si="1523"/>
        <v>ZMYM3</v>
      </c>
      <c r="B18198" t="s">
        <v>172</v>
      </c>
      <c r="C18198">
        <v>70473865</v>
      </c>
      <c r="D18198" t="s">
        <v>8</v>
      </c>
      <c r="E18198">
        <v>21</v>
      </c>
      <c r="F18198" t="s">
        <v>20933</v>
      </c>
      <c r="G18198">
        <v>1.1851659994200001E-2</v>
      </c>
    </row>
    <row r="18199" spans="1:7" x14ac:dyDescent="0.2">
      <c r="A18199" t="str">
        <f t="shared" si="1523"/>
        <v>ZMYM3</v>
      </c>
      <c r="B18199" t="s">
        <v>172</v>
      </c>
      <c r="C18199">
        <v>70474763</v>
      </c>
      <c r="D18199" t="s">
        <v>8</v>
      </c>
      <c r="E18199">
        <v>24</v>
      </c>
      <c r="F18199" t="s">
        <v>20934</v>
      </c>
      <c r="G18199">
        <v>0.146266956675</v>
      </c>
    </row>
    <row r="18200" spans="1:7" x14ac:dyDescent="0.2">
      <c r="A18200" t="str">
        <f t="shared" si="1523"/>
        <v>ZMYM3</v>
      </c>
      <c r="B18200" t="s">
        <v>172</v>
      </c>
      <c r="C18200">
        <v>70474247</v>
      </c>
      <c r="D18200" t="s">
        <v>8</v>
      </c>
      <c r="E18200">
        <v>23</v>
      </c>
      <c r="F18200" t="s">
        <v>20935</v>
      </c>
      <c r="G18200">
        <v>1.02050589591</v>
      </c>
    </row>
    <row r="18201" spans="1:7" x14ac:dyDescent="0.2">
      <c r="A18201" t="str">
        <f t="shared" si="1523"/>
        <v>ZMYM3</v>
      </c>
      <c r="B18201" t="s">
        <v>172</v>
      </c>
      <c r="C18201">
        <v>70473956</v>
      </c>
      <c r="D18201" t="s">
        <v>3</v>
      </c>
      <c r="E18201">
        <v>23</v>
      </c>
      <c r="F18201" t="s">
        <v>20936</v>
      </c>
      <c r="G18201">
        <v>0.70171129729799997</v>
      </c>
    </row>
    <row r="18202" spans="1:7" x14ac:dyDescent="0.2">
      <c r="A18202" t="str">
        <f t="shared" si="1523"/>
        <v>ZMYM3</v>
      </c>
      <c r="B18202" t="s">
        <v>172</v>
      </c>
      <c r="C18202">
        <v>70474503</v>
      </c>
      <c r="D18202" t="s">
        <v>3</v>
      </c>
      <c r="E18202">
        <v>23</v>
      </c>
      <c r="F18202" t="s">
        <v>20937</v>
      </c>
      <c r="G18202">
        <v>0.60607225610100002</v>
      </c>
    </row>
    <row r="18203" spans="1:7" x14ac:dyDescent="0.2">
      <c r="A18203" t="str">
        <f t="shared" si="1523"/>
        <v>ZMYM3</v>
      </c>
      <c r="B18203" t="s">
        <v>172</v>
      </c>
      <c r="C18203">
        <v>70473883</v>
      </c>
      <c r="D18203" t="s">
        <v>8</v>
      </c>
      <c r="E18203">
        <v>23</v>
      </c>
      <c r="F18203" t="s">
        <v>20938</v>
      </c>
      <c r="G18203">
        <v>0.99151512206400005</v>
      </c>
    </row>
    <row r="18204" spans="1:7" x14ac:dyDescent="0.2">
      <c r="A18204" t="str">
        <f t="shared" si="1523"/>
        <v>ZMYM3</v>
      </c>
      <c r="B18204" t="s">
        <v>172</v>
      </c>
      <c r="C18204">
        <v>70474728</v>
      </c>
      <c r="D18204" t="s">
        <v>3</v>
      </c>
      <c r="E18204">
        <v>23</v>
      </c>
      <c r="F18204" t="s">
        <v>20939</v>
      </c>
      <c r="G18204">
        <v>0.32558459471899998</v>
      </c>
    </row>
    <row r="18205" spans="1:7" x14ac:dyDescent="0.2">
      <c r="A18205" t="str">
        <f t="shared" si="1523"/>
        <v>ZMYM3</v>
      </c>
      <c r="B18205" t="s">
        <v>172</v>
      </c>
      <c r="C18205">
        <v>70474781</v>
      </c>
      <c r="D18205" t="s">
        <v>3</v>
      </c>
      <c r="E18205">
        <v>22</v>
      </c>
      <c r="F18205" t="s">
        <v>20940</v>
      </c>
      <c r="G18205">
        <v>0.27712338833099998</v>
      </c>
    </row>
    <row r="18206" spans="1:7" x14ac:dyDescent="0.2">
      <c r="A18206" t="str">
        <f t="shared" si="1523"/>
        <v>ZMYM3</v>
      </c>
      <c r="B18206" t="s">
        <v>172</v>
      </c>
      <c r="C18206">
        <v>70474801</v>
      </c>
      <c r="D18206" t="s">
        <v>3</v>
      </c>
      <c r="E18206">
        <v>24</v>
      </c>
      <c r="F18206" t="s">
        <v>20941</v>
      </c>
      <c r="G18206">
        <v>-5.2937185287599997E-2</v>
      </c>
    </row>
    <row r="18207" spans="1:7" x14ac:dyDescent="0.2">
      <c r="A18207" t="str">
        <f t="shared" si="1523"/>
        <v>ZMYM3</v>
      </c>
      <c r="B18207" t="s">
        <v>172</v>
      </c>
      <c r="C18207">
        <v>70473850</v>
      </c>
      <c r="D18207" t="s">
        <v>8</v>
      </c>
      <c r="E18207">
        <v>24</v>
      </c>
      <c r="F18207" t="s">
        <v>20942</v>
      </c>
      <c r="G18207">
        <v>0.33453079362999999</v>
      </c>
    </row>
    <row r="18208" spans="1:7" x14ac:dyDescent="0.2">
      <c r="A18208" t="str">
        <f t="shared" si="1523"/>
        <v>ZMYM3</v>
      </c>
      <c r="B18208" t="s">
        <v>172</v>
      </c>
      <c r="C18208">
        <v>70474653</v>
      </c>
      <c r="D18208" t="s">
        <v>3</v>
      </c>
      <c r="E18208">
        <v>24</v>
      </c>
      <c r="F18208" t="s">
        <v>20943</v>
      </c>
      <c r="G18208">
        <v>0.21691891742300001</v>
      </c>
    </row>
    <row r="18209" spans="1:7" x14ac:dyDescent="0.2">
      <c r="A18209" t="str">
        <f t="shared" ref="A18209:A18218" si="1524">"ZNF281"</f>
        <v>ZNF281</v>
      </c>
      <c r="B18209" t="s">
        <v>35</v>
      </c>
      <c r="C18209">
        <v>200378956</v>
      </c>
      <c r="D18209" t="s">
        <v>3</v>
      </c>
      <c r="E18209">
        <v>24</v>
      </c>
      <c r="F18209" t="s">
        <v>20944</v>
      </c>
      <c r="G18209">
        <v>0.51722416699100005</v>
      </c>
    </row>
    <row r="18210" spans="1:7" x14ac:dyDescent="0.2">
      <c r="A18210" t="str">
        <f t="shared" si="1524"/>
        <v>ZNF281</v>
      </c>
      <c r="B18210" t="s">
        <v>35</v>
      </c>
      <c r="C18210">
        <v>200378951</v>
      </c>
      <c r="D18210" t="s">
        <v>3</v>
      </c>
      <c r="E18210">
        <v>21</v>
      </c>
      <c r="F18210" t="s">
        <v>20945</v>
      </c>
      <c r="G18210">
        <v>0.98022514684299999</v>
      </c>
    </row>
    <row r="18211" spans="1:7" x14ac:dyDescent="0.2">
      <c r="A18211" t="str">
        <f t="shared" si="1524"/>
        <v>ZNF281</v>
      </c>
      <c r="B18211" t="s">
        <v>35</v>
      </c>
      <c r="C18211">
        <v>200378916</v>
      </c>
      <c r="D18211" t="s">
        <v>3</v>
      </c>
      <c r="E18211">
        <v>24</v>
      </c>
      <c r="F18211" t="s">
        <v>20946</v>
      </c>
      <c r="G18211">
        <v>0.83834662021200002</v>
      </c>
    </row>
    <row r="18212" spans="1:7" x14ac:dyDescent="0.2">
      <c r="A18212" t="str">
        <f t="shared" si="1524"/>
        <v>ZNF281</v>
      </c>
      <c r="B18212" t="s">
        <v>35</v>
      </c>
      <c r="C18212">
        <v>200379015</v>
      </c>
      <c r="D18212" t="s">
        <v>3</v>
      </c>
      <c r="E18212">
        <v>23</v>
      </c>
      <c r="F18212" t="s">
        <v>20947</v>
      </c>
      <c r="G18212">
        <v>0.75115488020499999</v>
      </c>
    </row>
    <row r="18213" spans="1:7" x14ac:dyDescent="0.2">
      <c r="A18213" t="str">
        <f t="shared" si="1524"/>
        <v>ZNF281</v>
      </c>
      <c r="B18213" t="s">
        <v>35</v>
      </c>
      <c r="C18213">
        <v>200379045</v>
      </c>
      <c r="D18213" t="s">
        <v>3</v>
      </c>
      <c r="E18213">
        <v>24</v>
      </c>
      <c r="F18213" t="s">
        <v>20948</v>
      </c>
      <c r="G18213">
        <v>0.72424861973700005</v>
      </c>
    </row>
    <row r="18214" spans="1:7" x14ac:dyDescent="0.2">
      <c r="A18214" t="str">
        <f t="shared" si="1524"/>
        <v>ZNF281</v>
      </c>
      <c r="B18214" t="s">
        <v>35</v>
      </c>
      <c r="C18214">
        <v>200379056</v>
      </c>
      <c r="D18214" t="s">
        <v>3</v>
      </c>
      <c r="E18214">
        <v>23</v>
      </c>
      <c r="F18214" t="s">
        <v>20949</v>
      </c>
      <c r="G18214">
        <v>0.98554827630300001</v>
      </c>
    </row>
    <row r="18215" spans="1:7" x14ac:dyDescent="0.2">
      <c r="A18215" t="str">
        <f t="shared" si="1524"/>
        <v>ZNF281</v>
      </c>
      <c r="B18215" t="s">
        <v>35</v>
      </c>
      <c r="C18215">
        <v>200378932</v>
      </c>
      <c r="D18215" t="s">
        <v>8</v>
      </c>
      <c r="E18215">
        <v>24</v>
      </c>
      <c r="F18215" t="s">
        <v>20950</v>
      </c>
      <c r="G18215">
        <v>0.57705957933600005</v>
      </c>
    </row>
    <row r="18216" spans="1:7" x14ac:dyDescent="0.2">
      <c r="A18216" t="str">
        <f t="shared" si="1524"/>
        <v>ZNF281</v>
      </c>
      <c r="B18216" t="s">
        <v>35</v>
      </c>
      <c r="C18216">
        <v>200378992</v>
      </c>
      <c r="D18216" t="s">
        <v>3</v>
      </c>
      <c r="E18216">
        <v>24</v>
      </c>
      <c r="F18216" t="s">
        <v>20951</v>
      </c>
      <c r="G18216">
        <v>1.0342265768500001</v>
      </c>
    </row>
    <row r="18217" spans="1:7" x14ac:dyDescent="0.2">
      <c r="A18217" t="str">
        <f t="shared" si="1524"/>
        <v>ZNF281</v>
      </c>
      <c r="B18217" t="s">
        <v>35</v>
      </c>
      <c r="C18217">
        <v>200379075</v>
      </c>
      <c r="D18217" t="s">
        <v>8</v>
      </c>
      <c r="E18217">
        <v>24</v>
      </c>
      <c r="F18217" t="s">
        <v>20952</v>
      </c>
      <c r="G18217">
        <v>0.73046368606000001</v>
      </c>
    </row>
    <row r="18218" spans="1:7" x14ac:dyDescent="0.2">
      <c r="A18218" t="str">
        <f t="shared" si="1524"/>
        <v>ZNF281</v>
      </c>
      <c r="B18218" t="s">
        <v>35</v>
      </c>
      <c r="C18218">
        <v>200378985</v>
      </c>
      <c r="D18218" t="s">
        <v>3</v>
      </c>
      <c r="E18218">
        <v>23</v>
      </c>
      <c r="F18218" t="s">
        <v>20953</v>
      </c>
      <c r="G18218">
        <v>0.81799178083199997</v>
      </c>
    </row>
    <row r="18219" spans="1:7" x14ac:dyDescent="0.2">
      <c r="A18219" t="str">
        <f t="shared" ref="A18219:A18228" si="1525">"ZNF445"</f>
        <v>ZNF445</v>
      </c>
      <c r="B18219" t="s">
        <v>114</v>
      </c>
      <c r="C18219">
        <v>44518980</v>
      </c>
      <c r="D18219" t="s">
        <v>3</v>
      </c>
      <c r="E18219">
        <v>23</v>
      </c>
      <c r="F18219" t="s">
        <v>20954</v>
      </c>
      <c r="G18219">
        <v>0.10855802384300001</v>
      </c>
    </row>
    <row r="18220" spans="1:7" x14ac:dyDescent="0.2">
      <c r="A18220" t="str">
        <f t="shared" si="1525"/>
        <v>ZNF445</v>
      </c>
      <c r="B18220" t="s">
        <v>114</v>
      </c>
      <c r="C18220">
        <v>44519011</v>
      </c>
      <c r="D18220" t="s">
        <v>3</v>
      </c>
      <c r="E18220">
        <v>23</v>
      </c>
      <c r="F18220" t="s">
        <v>20955</v>
      </c>
      <c r="G18220">
        <v>0.345194766702</v>
      </c>
    </row>
    <row r="18221" spans="1:7" x14ac:dyDescent="0.2">
      <c r="A18221" t="str">
        <f t="shared" si="1525"/>
        <v>ZNF445</v>
      </c>
      <c r="B18221" t="s">
        <v>114</v>
      </c>
      <c r="C18221">
        <v>44519064</v>
      </c>
      <c r="D18221" t="s">
        <v>3</v>
      </c>
      <c r="E18221">
        <v>24</v>
      </c>
      <c r="F18221" t="s">
        <v>20956</v>
      </c>
      <c r="G18221">
        <v>0.14181234324299999</v>
      </c>
    </row>
    <row r="18222" spans="1:7" x14ac:dyDescent="0.2">
      <c r="A18222" t="str">
        <f t="shared" si="1525"/>
        <v>ZNF445</v>
      </c>
      <c r="B18222" t="s">
        <v>114</v>
      </c>
      <c r="C18222">
        <v>44519137</v>
      </c>
      <c r="D18222" t="s">
        <v>3</v>
      </c>
      <c r="E18222">
        <v>24</v>
      </c>
      <c r="F18222" t="s">
        <v>20957</v>
      </c>
      <c r="G18222">
        <v>1.0638053195399999</v>
      </c>
    </row>
    <row r="18223" spans="1:7" x14ac:dyDescent="0.2">
      <c r="A18223" t="str">
        <f t="shared" si="1525"/>
        <v>ZNF445</v>
      </c>
      <c r="B18223" t="s">
        <v>114</v>
      </c>
      <c r="C18223">
        <v>44519160</v>
      </c>
      <c r="D18223" t="s">
        <v>3</v>
      </c>
      <c r="E18223">
        <v>24</v>
      </c>
      <c r="F18223" t="s">
        <v>20958</v>
      </c>
      <c r="G18223">
        <v>1.17264702695E-2</v>
      </c>
    </row>
    <row r="18224" spans="1:7" x14ac:dyDescent="0.2">
      <c r="A18224" t="str">
        <f t="shared" si="1525"/>
        <v>ZNF445</v>
      </c>
      <c r="B18224" t="s">
        <v>114</v>
      </c>
      <c r="C18224">
        <v>44518929</v>
      </c>
      <c r="D18224" t="s">
        <v>8</v>
      </c>
      <c r="E18224">
        <v>23</v>
      </c>
      <c r="F18224" t="s">
        <v>20959</v>
      </c>
      <c r="G18224">
        <v>0.184488145046</v>
      </c>
    </row>
    <row r="18225" spans="1:7" x14ac:dyDescent="0.2">
      <c r="A18225" t="str">
        <f t="shared" si="1525"/>
        <v>ZNF445</v>
      </c>
      <c r="B18225" t="s">
        <v>114</v>
      </c>
      <c r="C18225">
        <v>44519199</v>
      </c>
      <c r="D18225" t="s">
        <v>8</v>
      </c>
      <c r="E18225">
        <v>24</v>
      </c>
      <c r="F18225" t="s">
        <v>20960</v>
      </c>
      <c r="G18225">
        <v>1.5909999137599999</v>
      </c>
    </row>
    <row r="18226" spans="1:7" x14ac:dyDescent="0.2">
      <c r="A18226" t="str">
        <f t="shared" si="1525"/>
        <v>ZNF445</v>
      </c>
      <c r="B18226" t="s">
        <v>114</v>
      </c>
      <c r="C18226">
        <v>44519069</v>
      </c>
      <c r="D18226" t="s">
        <v>3</v>
      </c>
      <c r="E18226">
        <v>24</v>
      </c>
      <c r="F18226" t="s">
        <v>20961</v>
      </c>
      <c r="G18226">
        <v>4.7978728859200001E-2</v>
      </c>
    </row>
    <row r="18227" spans="1:7" x14ac:dyDescent="0.2">
      <c r="A18227" t="str">
        <f t="shared" si="1525"/>
        <v>ZNF445</v>
      </c>
      <c r="B18227" t="s">
        <v>114</v>
      </c>
      <c r="C18227">
        <v>44519088</v>
      </c>
      <c r="D18227" t="s">
        <v>3</v>
      </c>
      <c r="E18227">
        <v>23</v>
      </c>
      <c r="F18227" t="s">
        <v>20962</v>
      </c>
      <c r="G18227">
        <v>0.23071976066800001</v>
      </c>
    </row>
    <row r="18228" spans="1:7" x14ac:dyDescent="0.2">
      <c r="A18228" t="str">
        <f t="shared" si="1525"/>
        <v>ZNF445</v>
      </c>
      <c r="B18228" t="s">
        <v>114</v>
      </c>
      <c r="C18228">
        <v>44519132</v>
      </c>
      <c r="D18228" t="s">
        <v>3</v>
      </c>
      <c r="E18228">
        <v>24</v>
      </c>
      <c r="F18228" t="s">
        <v>20963</v>
      </c>
      <c r="G18228">
        <v>0.179524900667</v>
      </c>
    </row>
    <row r="18229" spans="1:7" x14ac:dyDescent="0.2">
      <c r="A18229" t="str">
        <f t="shared" ref="A18229:A18238" si="1526">"ZNF451"</f>
        <v>ZNF451</v>
      </c>
      <c r="B18229" t="s">
        <v>75</v>
      </c>
      <c r="C18229">
        <v>56954918</v>
      </c>
      <c r="D18229" t="s">
        <v>3</v>
      </c>
      <c r="E18229">
        <v>22</v>
      </c>
      <c r="F18229" t="s">
        <v>20964</v>
      </c>
      <c r="G18229">
        <v>0.300305213756</v>
      </c>
    </row>
    <row r="18230" spans="1:7" x14ac:dyDescent="0.2">
      <c r="A18230" t="str">
        <f t="shared" si="1526"/>
        <v>ZNF451</v>
      </c>
      <c r="B18230" t="s">
        <v>75</v>
      </c>
      <c r="C18230">
        <v>56954861</v>
      </c>
      <c r="D18230" t="s">
        <v>8</v>
      </c>
      <c r="E18230">
        <v>23</v>
      </c>
      <c r="F18230" t="s">
        <v>20965</v>
      </c>
      <c r="G18230">
        <v>0.77557001545799997</v>
      </c>
    </row>
    <row r="18231" spans="1:7" x14ac:dyDescent="0.2">
      <c r="A18231" t="str">
        <f t="shared" si="1526"/>
        <v>ZNF451</v>
      </c>
      <c r="B18231" t="s">
        <v>75</v>
      </c>
      <c r="C18231">
        <v>56954879</v>
      </c>
      <c r="D18231" t="s">
        <v>8</v>
      </c>
      <c r="E18231">
        <v>23</v>
      </c>
      <c r="F18231" t="s">
        <v>20966</v>
      </c>
      <c r="G18231">
        <v>0.44100131773899998</v>
      </c>
    </row>
    <row r="18232" spans="1:7" x14ac:dyDescent="0.2">
      <c r="A18232" t="str">
        <f t="shared" si="1526"/>
        <v>ZNF451</v>
      </c>
      <c r="B18232" t="s">
        <v>75</v>
      </c>
      <c r="C18232">
        <v>56954900</v>
      </c>
      <c r="D18232" t="s">
        <v>8</v>
      </c>
      <c r="E18232">
        <v>23</v>
      </c>
      <c r="F18232" t="s">
        <v>20967</v>
      </c>
      <c r="G18232">
        <v>0.84247369875</v>
      </c>
    </row>
    <row r="18233" spans="1:7" x14ac:dyDescent="0.2">
      <c r="A18233" t="str">
        <f t="shared" si="1526"/>
        <v>ZNF451</v>
      </c>
      <c r="B18233" t="s">
        <v>75</v>
      </c>
      <c r="C18233">
        <v>56954921</v>
      </c>
      <c r="D18233" t="s">
        <v>8</v>
      </c>
      <c r="E18233">
        <v>25</v>
      </c>
      <c r="F18233" t="s">
        <v>20968</v>
      </c>
      <c r="G18233">
        <v>9.3010569716700006E-2</v>
      </c>
    </row>
    <row r="18234" spans="1:7" x14ac:dyDescent="0.2">
      <c r="A18234" t="str">
        <f t="shared" si="1526"/>
        <v>ZNF451</v>
      </c>
      <c r="B18234" t="s">
        <v>75</v>
      </c>
      <c r="C18234">
        <v>56954930</v>
      </c>
      <c r="D18234" t="s">
        <v>8</v>
      </c>
      <c r="E18234">
        <v>24</v>
      </c>
      <c r="F18234" t="s">
        <v>20969</v>
      </c>
      <c r="G18234">
        <v>0.22726454619899999</v>
      </c>
    </row>
    <row r="18235" spans="1:7" x14ac:dyDescent="0.2">
      <c r="A18235" t="str">
        <f t="shared" si="1526"/>
        <v>ZNF451</v>
      </c>
      <c r="B18235" t="s">
        <v>75</v>
      </c>
      <c r="C18235">
        <v>56954947</v>
      </c>
      <c r="D18235" t="s">
        <v>8</v>
      </c>
      <c r="E18235">
        <v>24</v>
      </c>
      <c r="F18235" t="s">
        <v>20970</v>
      </c>
      <c r="G18235">
        <v>0.28012550136699998</v>
      </c>
    </row>
    <row r="18236" spans="1:7" x14ac:dyDescent="0.2">
      <c r="A18236" t="str">
        <f t="shared" si="1526"/>
        <v>ZNF451</v>
      </c>
      <c r="B18236" t="s">
        <v>75</v>
      </c>
      <c r="C18236">
        <v>56955001</v>
      </c>
      <c r="D18236" t="s">
        <v>8</v>
      </c>
      <c r="E18236">
        <v>24</v>
      </c>
      <c r="F18236" t="s">
        <v>20971</v>
      </c>
      <c r="G18236">
        <v>1.3819562857900001</v>
      </c>
    </row>
    <row r="18237" spans="1:7" x14ac:dyDescent="0.2">
      <c r="A18237" t="str">
        <f t="shared" si="1526"/>
        <v>ZNF451</v>
      </c>
      <c r="B18237" t="s">
        <v>75</v>
      </c>
      <c r="C18237">
        <v>56954886</v>
      </c>
      <c r="D18237" t="s">
        <v>3</v>
      </c>
      <c r="E18237">
        <v>24</v>
      </c>
      <c r="F18237" t="s">
        <v>20972</v>
      </c>
      <c r="G18237">
        <v>0.39213417818700003</v>
      </c>
    </row>
    <row r="18238" spans="1:7" x14ac:dyDescent="0.2">
      <c r="A18238" t="str">
        <f t="shared" si="1526"/>
        <v>ZNF451</v>
      </c>
      <c r="B18238" t="s">
        <v>75</v>
      </c>
      <c r="C18238">
        <v>56954809</v>
      </c>
      <c r="D18238" t="s">
        <v>3</v>
      </c>
      <c r="E18238">
        <v>24</v>
      </c>
      <c r="F18238" t="s">
        <v>20973</v>
      </c>
      <c r="G18238">
        <v>-9.39895345923E-2</v>
      </c>
    </row>
    <row r="18239" spans="1:7" x14ac:dyDescent="0.2">
      <c r="A18239" t="str">
        <f t="shared" ref="A18239:A18248" si="1527">"ZNF511"</f>
        <v>ZNF511</v>
      </c>
      <c r="B18239" t="s">
        <v>372</v>
      </c>
      <c r="C18239">
        <v>135121983</v>
      </c>
      <c r="D18239" t="s">
        <v>8</v>
      </c>
      <c r="E18239">
        <v>24</v>
      </c>
      <c r="F18239" t="s">
        <v>20974</v>
      </c>
      <c r="G18239">
        <v>0.90282388594499996</v>
      </c>
    </row>
    <row r="18240" spans="1:7" x14ac:dyDescent="0.2">
      <c r="A18240" t="str">
        <f t="shared" si="1527"/>
        <v>ZNF511</v>
      </c>
      <c r="B18240" t="s">
        <v>372</v>
      </c>
      <c r="C18240">
        <v>135122009</v>
      </c>
      <c r="D18240" t="s">
        <v>8</v>
      </c>
      <c r="E18240">
        <v>23</v>
      </c>
      <c r="F18240" t="s">
        <v>20975</v>
      </c>
      <c r="G18240">
        <v>0.69349843282699997</v>
      </c>
    </row>
    <row r="18241" spans="1:7" x14ac:dyDescent="0.2">
      <c r="A18241" t="str">
        <f t="shared" si="1527"/>
        <v>ZNF511</v>
      </c>
      <c r="B18241" t="s">
        <v>372</v>
      </c>
      <c r="C18241">
        <v>135122027</v>
      </c>
      <c r="D18241" t="s">
        <v>8</v>
      </c>
      <c r="E18241">
        <v>24</v>
      </c>
      <c r="F18241" t="s">
        <v>20976</v>
      </c>
      <c r="G18241">
        <v>0.34832540851999999</v>
      </c>
    </row>
    <row r="18242" spans="1:7" x14ac:dyDescent="0.2">
      <c r="A18242" t="str">
        <f t="shared" si="1527"/>
        <v>ZNF511</v>
      </c>
      <c r="B18242" t="s">
        <v>372</v>
      </c>
      <c r="C18242">
        <v>135122039</v>
      </c>
      <c r="D18242" t="s">
        <v>8</v>
      </c>
      <c r="E18242">
        <v>24</v>
      </c>
      <c r="F18242" t="s">
        <v>20977</v>
      </c>
      <c r="G18242">
        <v>-2.17808714151E-2</v>
      </c>
    </row>
    <row r="18243" spans="1:7" x14ac:dyDescent="0.2">
      <c r="A18243" t="str">
        <f t="shared" si="1527"/>
        <v>ZNF511</v>
      </c>
      <c r="B18243" t="s">
        <v>372</v>
      </c>
      <c r="C18243">
        <v>135122093</v>
      </c>
      <c r="D18243" t="s">
        <v>8</v>
      </c>
      <c r="E18243">
        <v>22</v>
      </c>
      <c r="F18243" t="s">
        <v>20978</v>
      </c>
      <c r="G18243">
        <v>1.14413077161</v>
      </c>
    </row>
    <row r="18244" spans="1:7" x14ac:dyDescent="0.2">
      <c r="A18244" t="str">
        <f t="shared" si="1527"/>
        <v>ZNF511</v>
      </c>
      <c r="B18244" t="s">
        <v>372</v>
      </c>
      <c r="C18244">
        <v>135122156</v>
      </c>
      <c r="D18244" t="s">
        <v>8</v>
      </c>
      <c r="E18244">
        <v>24</v>
      </c>
      <c r="F18244" t="s">
        <v>20979</v>
      </c>
      <c r="G18244">
        <v>4.4083070834299999E-2</v>
      </c>
    </row>
    <row r="18245" spans="1:7" x14ac:dyDescent="0.2">
      <c r="A18245" t="str">
        <f t="shared" si="1527"/>
        <v>ZNF511</v>
      </c>
      <c r="B18245" t="s">
        <v>372</v>
      </c>
      <c r="C18245">
        <v>135122170</v>
      </c>
      <c r="D18245" t="s">
        <v>8</v>
      </c>
      <c r="E18245">
        <v>24</v>
      </c>
      <c r="F18245" t="s">
        <v>20980</v>
      </c>
      <c r="G18245">
        <v>3.8008770536700001E-2</v>
      </c>
    </row>
    <row r="18246" spans="1:7" x14ac:dyDescent="0.2">
      <c r="A18246" t="str">
        <f t="shared" si="1527"/>
        <v>ZNF511</v>
      </c>
      <c r="B18246" t="s">
        <v>372</v>
      </c>
      <c r="C18246">
        <v>135122205</v>
      </c>
      <c r="D18246" t="s">
        <v>3</v>
      </c>
      <c r="E18246">
        <v>24</v>
      </c>
      <c r="F18246" t="s">
        <v>20981</v>
      </c>
      <c r="G18246">
        <v>0.36641608646599999</v>
      </c>
    </row>
    <row r="18247" spans="1:7" x14ac:dyDescent="0.2">
      <c r="A18247" t="str">
        <f t="shared" si="1527"/>
        <v>ZNF511</v>
      </c>
      <c r="B18247" t="s">
        <v>372</v>
      </c>
      <c r="C18247">
        <v>135122180</v>
      </c>
      <c r="D18247" t="s">
        <v>3</v>
      </c>
      <c r="E18247">
        <v>23</v>
      </c>
      <c r="F18247" t="s">
        <v>20982</v>
      </c>
      <c r="G18247">
        <v>0.95304534244600003</v>
      </c>
    </row>
    <row r="18248" spans="1:7" x14ac:dyDescent="0.2">
      <c r="A18248" t="str">
        <f t="shared" si="1527"/>
        <v>ZNF511</v>
      </c>
      <c r="B18248" t="s">
        <v>372</v>
      </c>
      <c r="C18248">
        <v>135122106</v>
      </c>
      <c r="D18248" t="s">
        <v>3</v>
      </c>
      <c r="E18248">
        <v>24</v>
      </c>
      <c r="F18248" t="s">
        <v>20983</v>
      </c>
      <c r="G18248">
        <v>6.6599280799100003E-3</v>
      </c>
    </row>
    <row r="18249" spans="1:7" x14ac:dyDescent="0.2">
      <c r="A18249" t="str">
        <f t="shared" ref="A18249:A18273" si="1528">"ZNF518A"</f>
        <v>ZNF518A</v>
      </c>
      <c r="B18249" t="s">
        <v>372</v>
      </c>
      <c r="C18249">
        <v>97916061</v>
      </c>
      <c r="D18249" t="s">
        <v>8</v>
      </c>
      <c r="E18249">
        <v>26</v>
      </c>
      <c r="F18249" t="s">
        <v>20984</v>
      </c>
      <c r="G18249">
        <v>0.102607856244</v>
      </c>
    </row>
    <row r="18250" spans="1:7" x14ac:dyDescent="0.2">
      <c r="A18250" t="str">
        <f t="shared" si="1528"/>
        <v>ZNF518A</v>
      </c>
      <c r="B18250" t="s">
        <v>372</v>
      </c>
      <c r="C18250">
        <v>97889658</v>
      </c>
      <c r="D18250" t="s">
        <v>8</v>
      </c>
      <c r="E18250">
        <v>25</v>
      </c>
      <c r="F18250" t="s">
        <v>20985</v>
      </c>
      <c r="G18250">
        <v>0.432784737378</v>
      </c>
    </row>
    <row r="18251" spans="1:7" x14ac:dyDescent="0.2">
      <c r="A18251" t="str">
        <f t="shared" si="1528"/>
        <v>ZNF518A</v>
      </c>
      <c r="B18251" t="s">
        <v>372</v>
      </c>
      <c r="C18251">
        <v>97889641</v>
      </c>
      <c r="D18251" t="s">
        <v>8</v>
      </c>
      <c r="E18251">
        <v>23</v>
      </c>
      <c r="F18251" t="s">
        <v>20986</v>
      </c>
      <c r="G18251">
        <v>0.84065514736900004</v>
      </c>
    </row>
    <row r="18252" spans="1:7" x14ac:dyDescent="0.2">
      <c r="A18252" t="str">
        <f t="shared" si="1528"/>
        <v>ZNF518A</v>
      </c>
      <c r="B18252" t="s">
        <v>372</v>
      </c>
      <c r="C18252">
        <v>97889635</v>
      </c>
      <c r="D18252" t="s">
        <v>8</v>
      </c>
      <c r="E18252">
        <v>24</v>
      </c>
      <c r="F18252" t="s">
        <v>20987</v>
      </c>
      <c r="G18252">
        <v>0.57697213530500002</v>
      </c>
    </row>
    <row r="18253" spans="1:7" x14ac:dyDescent="0.2">
      <c r="A18253" t="str">
        <f t="shared" si="1528"/>
        <v>ZNF518A</v>
      </c>
      <c r="B18253" t="s">
        <v>372</v>
      </c>
      <c r="C18253">
        <v>97915869</v>
      </c>
      <c r="D18253" t="s">
        <v>3</v>
      </c>
      <c r="E18253">
        <v>26</v>
      </c>
      <c r="F18253" t="s">
        <v>20988</v>
      </c>
      <c r="G18253">
        <v>-4.9008967730900001E-2</v>
      </c>
    </row>
    <row r="18254" spans="1:7" x14ac:dyDescent="0.2">
      <c r="A18254" t="str">
        <f t="shared" si="1528"/>
        <v>ZNF518A</v>
      </c>
      <c r="B18254" t="s">
        <v>372</v>
      </c>
      <c r="C18254">
        <v>97915764</v>
      </c>
      <c r="D18254" t="s">
        <v>3</v>
      </c>
      <c r="E18254">
        <v>24</v>
      </c>
      <c r="F18254" t="s">
        <v>20989</v>
      </c>
      <c r="G18254">
        <v>0.178039344731</v>
      </c>
    </row>
    <row r="18255" spans="1:7" x14ac:dyDescent="0.2">
      <c r="A18255" t="str">
        <f t="shared" si="1528"/>
        <v>ZNF518A</v>
      </c>
      <c r="B18255" t="s">
        <v>372</v>
      </c>
      <c r="C18255">
        <v>97889881</v>
      </c>
      <c r="D18255" t="s">
        <v>3</v>
      </c>
      <c r="E18255">
        <v>24</v>
      </c>
      <c r="F18255" t="s">
        <v>20990</v>
      </c>
      <c r="G18255">
        <v>0.52807354839499998</v>
      </c>
    </row>
    <row r="18256" spans="1:7" x14ac:dyDescent="0.2">
      <c r="A18256" t="str">
        <f t="shared" si="1528"/>
        <v>ZNF518A</v>
      </c>
      <c r="B18256" t="s">
        <v>372</v>
      </c>
      <c r="C18256">
        <v>97889817</v>
      </c>
      <c r="D18256" t="s">
        <v>3</v>
      </c>
      <c r="E18256">
        <v>23</v>
      </c>
      <c r="F18256" t="s">
        <v>20991</v>
      </c>
      <c r="G18256">
        <v>0.45445398511700003</v>
      </c>
    </row>
    <row r="18257" spans="1:7" x14ac:dyDescent="0.2">
      <c r="A18257" t="str">
        <f t="shared" si="1528"/>
        <v>ZNF518A</v>
      </c>
      <c r="B18257" t="s">
        <v>372</v>
      </c>
      <c r="C18257">
        <v>97889762</v>
      </c>
      <c r="D18257" t="s">
        <v>3</v>
      </c>
      <c r="E18257">
        <v>24</v>
      </c>
      <c r="F18257" t="s">
        <v>20992</v>
      </c>
      <c r="G18257">
        <v>0.39490675402999997</v>
      </c>
    </row>
    <row r="18258" spans="1:7" x14ac:dyDescent="0.2">
      <c r="A18258" t="str">
        <f t="shared" si="1528"/>
        <v>ZNF518A</v>
      </c>
      <c r="B18258" t="s">
        <v>372</v>
      </c>
      <c r="C18258">
        <v>97889723</v>
      </c>
      <c r="D18258" t="s">
        <v>3</v>
      </c>
      <c r="E18258">
        <v>24</v>
      </c>
      <c r="F18258" t="s">
        <v>20993</v>
      </c>
      <c r="G18258">
        <v>0.70915410804599999</v>
      </c>
    </row>
    <row r="18259" spans="1:7" x14ac:dyDescent="0.2">
      <c r="A18259" t="str">
        <f t="shared" si="1528"/>
        <v>ZNF518A</v>
      </c>
      <c r="B18259" t="s">
        <v>372</v>
      </c>
      <c r="C18259">
        <v>97889714</v>
      </c>
      <c r="D18259" t="s">
        <v>3</v>
      </c>
      <c r="E18259">
        <v>24</v>
      </c>
      <c r="F18259" t="s">
        <v>20994</v>
      </c>
      <c r="G18259">
        <v>0.73793020690900002</v>
      </c>
    </row>
    <row r="18260" spans="1:7" x14ac:dyDescent="0.2">
      <c r="A18260" t="str">
        <f t="shared" si="1528"/>
        <v>ZNF518A</v>
      </c>
      <c r="B18260" t="s">
        <v>372</v>
      </c>
      <c r="C18260">
        <v>97889688</v>
      </c>
      <c r="D18260" t="s">
        <v>3</v>
      </c>
      <c r="E18260">
        <v>23</v>
      </c>
      <c r="F18260" t="s">
        <v>20995</v>
      </c>
      <c r="G18260">
        <v>0.90276247269999998</v>
      </c>
    </row>
    <row r="18261" spans="1:7" x14ac:dyDescent="0.2">
      <c r="A18261" t="str">
        <f t="shared" si="1528"/>
        <v>ZNF518A</v>
      </c>
      <c r="B18261" t="s">
        <v>372</v>
      </c>
      <c r="C18261">
        <v>97889682</v>
      </c>
      <c r="D18261" t="s">
        <v>3</v>
      </c>
      <c r="E18261">
        <v>23</v>
      </c>
      <c r="F18261" t="s">
        <v>20996</v>
      </c>
      <c r="G18261">
        <v>0.55415723796000005</v>
      </c>
    </row>
    <row r="18262" spans="1:7" x14ac:dyDescent="0.2">
      <c r="A18262" t="str">
        <f t="shared" si="1528"/>
        <v>ZNF518A</v>
      </c>
      <c r="B18262" t="s">
        <v>372</v>
      </c>
      <c r="C18262">
        <v>97889644</v>
      </c>
      <c r="D18262" t="s">
        <v>3</v>
      </c>
      <c r="E18262">
        <v>22</v>
      </c>
      <c r="F18262" t="s">
        <v>20997</v>
      </c>
      <c r="G18262">
        <v>0.31529962690800001</v>
      </c>
    </row>
    <row r="18263" spans="1:7" x14ac:dyDescent="0.2">
      <c r="A18263" t="str">
        <f t="shared" si="1528"/>
        <v>ZNF518A</v>
      </c>
      <c r="B18263" t="s">
        <v>372</v>
      </c>
      <c r="C18263">
        <v>97889810</v>
      </c>
      <c r="D18263" t="s">
        <v>8</v>
      </c>
      <c r="E18263">
        <v>24</v>
      </c>
      <c r="F18263" t="s">
        <v>20998</v>
      </c>
      <c r="G18263">
        <v>6.5735781472599994E-2</v>
      </c>
    </row>
    <row r="18264" spans="1:7" x14ac:dyDescent="0.2">
      <c r="A18264" t="str">
        <f t="shared" si="1528"/>
        <v>ZNF518A</v>
      </c>
      <c r="B18264" t="s">
        <v>372</v>
      </c>
      <c r="C18264">
        <v>97889687</v>
      </c>
      <c r="D18264" t="s">
        <v>8</v>
      </c>
      <c r="E18264">
        <v>25</v>
      </c>
      <c r="F18264" t="s">
        <v>20999</v>
      </c>
      <c r="G18264">
        <v>1.25658237993</v>
      </c>
    </row>
    <row r="18265" spans="1:7" x14ac:dyDescent="0.2">
      <c r="A18265" t="str">
        <f t="shared" si="1528"/>
        <v>ZNF518A</v>
      </c>
      <c r="B18265" t="s">
        <v>372</v>
      </c>
      <c r="C18265">
        <v>97915967</v>
      </c>
      <c r="D18265" t="s">
        <v>8</v>
      </c>
      <c r="E18265">
        <v>27</v>
      </c>
      <c r="F18265" t="s">
        <v>21000</v>
      </c>
      <c r="G18265">
        <v>0.19533176308399999</v>
      </c>
    </row>
    <row r="18266" spans="1:7" x14ac:dyDescent="0.2">
      <c r="A18266" t="str">
        <f t="shared" si="1528"/>
        <v>ZNF518A</v>
      </c>
      <c r="B18266" t="s">
        <v>372</v>
      </c>
      <c r="C18266">
        <v>97889950</v>
      </c>
      <c r="D18266" t="s">
        <v>8</v>
      </c>
      <c r="E18266">
        <v>24</v>
      </c>
      <c r="F18266" t="s">
        <v>21001</v>
      </c>
      <c r="G18266">
        <v>0.52290906420000005</v>
      </c>
    </row>
    <row r="18267" spans="1:7" x14ac:dyDescent="0.2">
      <c r="A18267" t="str">
        <f t="shared" si="1528"/>
        <v>ZNF518A</v>
      </c>
      <c r="B18267" t="s">
        <v>372</v>
      </c>
      <c r="C18267">
        <v>97889911</v>
      </c>
      <c r="D18267" t="s">
        <v>8</v>
      </c>
      <c r="E18267">
        <v>24</v>
      </c>
      <c r="F18267" t="s">
        <v>21002</v>
      </c>
      <c r="G18267">
        <v>0.16401882347800001</v>
      </c>
    </row>
    <row r="18268" spans="1:7" x14ac:dyDescent="0.2">
      <c r="A18268" t="str">
        <f t="shared" si="1528"/>
        <v>ZNF518A</v>
      </c>
      <c r="B18268" t="s">
        <v>372</v>
      </c>
      <c r="C18268">
        <v>97889891</v>
      </c>
      <c r="D18268" t="s">
        <v>8</v>
      </c>
      <c r="E18268">
        <v>22</v>
      </c>
      <c r="F18268" t="s">
        <v>21003</v>
      </c>
      <c r="G18268">
        <v>0.372650504346</v>
      </c>
    </row>
    <row r="18269" spans="1:7" x14ac:dyDescent="0.2">
      <c r="A18269" t="str">
        <f t="shared" si="1528"/>
        <v>ZNF518A</v>
      </c>
      <c r="B18269" t="s">
        <v>372</v>
      </c>
      <c r="C18269">
        <v>97889875</v>
      </c>
      <c r="D18269" t="s">
        <v>8</v>
      </c>
      <c r="E18269">
        <v>21</v>
      </c>
      <c r="F18269" t="s">
        <v>21004</v>
      </c>
      <c r="G18269">
        <v>0.50050223075800004</v>
      </c>
    </row>
    <row r="18270" spans="1:7" x14ac:dyDescent="0.2">
      <c r="A18270" t="str">
        <f t="shared" si="1528"/>
        <v>ZNF518A</v>
      </c>
      <c r="B18270" t="s">
        <v>372</v>
      </c>
      <c r="C18270">
        <v>97889856</v>
      </c>
      <c r="D18270" t="s">
        <v>8</v>
      </c>
      <c r="E18270">
        <v>23</v>
      </c>
      <c r="F18270" t="s">
        <v>21005</v>
      </c>
      <c r="G18270">
        <v>0.27589277999400003</v>
      </c>
    </row>
    <row r="18271" spans="1:7" x14ac:dyDescent="0.2">
      <c r="A18271" t="str">
        <f t="shared" si="1528"/>
        <v>ZNF518A</v>
      </c>
      <c r="B18271" t="s">
        <v>372</v>
      </c>
      <c r="C18271">
        <v>97889846</v>
      </c>
      <c r="D18271" t="s">
        <v>8</v>
      </c>
      <c r="E18271">
        <v>24</v>
      </c>
      <c r="F18271" t="s">
        <v>21006</v>
      </c>
      <c r="G18271">
        <v>2.0676438845900001E-2</v>
      </c>
    </row>
    <row r="18272" spans="1:7" x14ac:dyDescent="0.2">
      <c r="A18272" t="str">
        <f t="shared" si="1528"/>
        <v>ZNF518A</v>
      </c>
      <c r="B18272" t="s">
        <v>372</v>
      </c>
      <c r="C18272">
        <v>97889820</v>
      </c>
      <c r="D18272" t="s">
        <v>8</v>
      </c>
      <c r="E18272">
        <v>24</v>
      </c>
      <c r="F18272" t="s">
        <v>21007</v>
      </c>
      <c r="G18272">
        <v>5.7837406080000001E-2</v>
      </c>
    </row>
    <row r="18273" spans="1:7" x14ac:dyDescent="0.2">
      <c r="A18273" t="str">
        <f t="shared" si="1528"/>
        <v>ZNF518A</v>
      </c>
      <c r="B18273" t="s">
        <v>372</v>
      </c>
      <c r="C18273">
        <v>97889663</v>
      </c>
      <c r="D18273" t="s">
        <v>8</v>
      </c>
      <c r="E18273">
        <v>24</v>
      </c>
      <c r="F18273" t="s">
        <v>21008</v>
      </c>
      <c r="G18273">
        <v>0.81630327210300002</v>
      </c>
    </row>
    <row r="18274" spans="1:7" x14ac:dyDescent="0.2">
      <c r="A18274" t="str">
        <f t="shared" ref="A18274:A18293" si="1529">"ZNF574"</f>
        <v>ZNF574</v>
      </c>
      <c r="B18274" t="s">
        <v>245</v>
      </c>
      <c r="C18274">
        <v>42574648</v>
      </c>
      <c r="D18274" t="s">
        <v>8</v>
      </c>
      <c r="E18274">
        <v>23</v>
      </c>
      <c r="F18274" t="s">
        <v>21009</v>
      </c>
      <c r="G18274">
        <v>7.0296061542899999E-3</v>
      </c>
    </row>
    <row r="18275" spans="1:7" x14ac:dyDescent="0.2">
      <c r="A18275" t="str">
        <f t="shared" si="1529"/>
        <v>ZNF574</v>
      </c>
      <c r="B18275" t="s">
        <v>245</v>
      </c>
      <c r="C18275">
        <v>42574550</v>
      </c>
      <c r="D18275" t="s">
        <v>3</v>
      </c>
      <c r="E18275">
        <v>24</v>
      </c>
      <c r="F18275" t="s">
        <v>21010</v>
      </c>
      <c r="G18275">
        <v>-2.6792223366500001E-2</v>
      </c>
    </row>
    <row r="18276" spans="1:7" x14ac:dyDescent="0.2">
      <c r="A18276" t="str">
        <f t="shared" si="1529"/>
        <v>ZNF574</v>
      </c>
      <c r="B18276" t="s">
        <v>245</v>
      </c>
      <c r="C18276">
        <v>42574566</v>
      </c>
      <c r="D18276" t="s">
        <v>3</v>
      </c>
      <c r="E18276">
        <v>24</v>
      </c>
      <c r="F18276" t="s">
        <v>21011</v>
      </c>
      <c r="G18276">
        <v>-1.5229388445299999E-3</v>
      </c>
    </row>
    <row r="18277" spans="1:7" x14ac:dyDescent="0.2">
      <c r="A18277" t="str">
        <f t="shared" si="1529"/>
        <v>ZNF574</v>
      </c>
      <c r="B18277" t="s">
        <v>245</v>
      </c>
      <c r="C18277">
        <v>42574781</v>
      </c>
      <c r="D18277" t="s">
        <v>3</v>
      </c>
      <c r="E18277">
        <v>24</v>
      </c>
      <c r="F18277" t="s">
        <v>21012</v>
      </c>
      <c r="G18277">
        <v>-1.3148071793700001E-2</v>
      </c>
    </row>
    <row r="18278" spans="1:7" x14ac:dyDescent="0.2">
      <c r="A18278" t="str">
        <f t="shared" si="1529"/>
        <v>ZNF574</v>
      </c>
      <c r="B18278" t="s">
        <v>245</v>
      </c>
      <c r="C18278">
        <v>42574489</v>
      </c>
      <c r="D18278" t="s">
        <v>8</v>
      </c>
      <c r="E18278">
        <v>23</v>
      </c>
      <c r="F18278" t="s">
        <v>21013</v>
      </c>
      <c r="G18278">
        <v>-2.80296932803E-2</v>
      </c>
    </row>
    <row r="18279" spans="1:7" x14ac:dyDescent="0.2">
      <c r="A18279" t="str">
        <f t="shared" si="1529"/>
        <v>ZNF574</v>
      </c>
      <c r="B18279" t="s">
        <v>245</v>
      </c>
      <c r="C18279">
        <v>42580581</v>
      </c>
      <c r="D18279" t="s">
        <v>8</v>
      </c>
      <c r="E18279">
        <v>24</v>
      </c>
      <c r="F18279" t="s">
        <v>21014</v>
      </c>
      <c r="G18279">
        <v>5.56586270286E-2</v>
      </c>
    </row>
    <row r="18280" spans="1:7" x14ac:dyDescent="0.2">
      <c r="A18280" t="str">
        <f t="shared" si="1529"/>
        <v>ZNF574</v>
      </c>
      <c r="B18280" t="s">
        <v>245</v>
      </c>
      <c r="C18280">
        <v>42580572</v>
      </c>
      <c r="D18280" t="s">
        <v>8</v>
      </c>
      <c r="E18280">
        <v>24</v>
      </c>
      <c r="F18280" t="s">
        <v>21015</v>
      </c>
      <c r="G18280">
        <v>0.96246541081899994</v>
      </c>
    </row>
    <row r="18281" spans="1:7" x14ac:dyDescent="0.2">
      <c r="A18281" t="str">
        <f t="shared" si="1529"/>
        <v>ZNF574</v>
      </c>
      <c r="B18281" t="s">
        <v>245</v>
      </c>
      <c r="C18281">
        <v>42580554</v>
      </c>
      <c r="D18281" t="s">
        <v>8</v>
      </c>
      <c r="E18281">
        <v>24</v>
      </c>
      <c r="F18281" t="s">
        <v>21016</v>
      </c>
      <c r="G18281">
        <v>0.24108732531099999</v>
      </c>
    </row>
    <row r="18282" spans="1:7" x14ac:dyDescent="0.2">
      <c r="A18282" t="str">
        <f t="shared" si="1529"/>
        <v>ZNF574</v>
      </c>
      <c r="B18282" t="s">
        <v>245</v>
      </c>
      <c r="C18282">
        <v>42580525</v>
      </c>
      <c r="D18282" t="s">
        <v>8</v>
      </c>
      <c r="E18282">
        <v>24</v>
      </c>
      <c r="F18282" t="s">
        <v>21017</v>
      </c>
      <c r="G18282">
        <v>3.07122303619E-2</v>
      </c>
    </row>
    <row r="18283" spans="1:7" x14ac:dyDescent="0.2">
      <c r="A18283" t="str">
        <f t="shared" si="1529"/>
        <v>ZNF574</v>
      </c>
      <c r="B18283" t="s">
        <v>245</v>
      </c>
      <c r="C18283">
        <v>42580409</v>
      </c>
      <c r="D18283" t="s">
        <v>8</v>
      </c>
      <c r="E18283">
        <v>24</v>
      </c>
      <c r="F18283" t="s">
        <v>21018</v>
      </c>
      <c r="G18283">
        <v>-3.11385727578E-2</v>
      </c>
    </row>
    <row r="18284" spans="1:7" x14ac:dyDescent="0.2">
      <c r="A18284" t="str">
        <f t="shared" si="1529"/>
        <v>ZNF574</v>
      </c>
      <c r="B18284" t="s">
        <v>245</v>
      </c>
      <c r="C18284">
        <v>42580403</v>
      </c>
      <c r="D18284" t="s">
        <v>8</v>
      </c>
      <c r="E18284">
        <v>24</v>
      </c>
      <c r="F18284" t="s">
        <v>21019</v>
      </c>
      <c r="G18284">
        <v>3.4236304008999997E-2</v>
      </c>
    </row>
    <row r="18285" spans="1:7" x14ac:dyDescent="0.2">
      <c r="A18285" t="str">
        <f t="shared" si="1529"/>
        <v>ZNF574</v>
      </c>
      <c r="B18285" t="s">
        <v>245</v>
      </c>
      <c r="C18285">
        <v>42580393</v>
      </c>
      <c r="D18285" t="s">
        <v>8</v>
      </c>
      <c r="E18285">
        <v>22</v>
      </c>
      <c r="F18285" t="s">
        <v>21020</v>
      </c>
      <c r="G18285">
        <v>0.34268894205599998</v>
      </c>
    </row>
    <row r="18286" spans="1:7" x14ac:dyDescent="0.2">
      <c r="A18286" t="str">
        <f t="shared" si="1529"/>
        <v>ZNF574</v>
      </c>
      <c r="B18286" t="s">
        <v>245</v>
      </c>
      <c r="C18286">
        <v>42574474</v>
      </c>
      <c r="D18286" t="s">
        <v>3</v>
      </c>
      <c r="E18286">
        <v>24</v>
      </c>
      <c r="F18286" t="s">
        <v>21021</v>
      </c>
      <c r="G18286">
        <v>5.77495277859E-2</v>
      </c>
    </row>
    <row r="18287" spans="1:7" x14ac:dyDescent="0.2">
      <c r="A18287" t="str">
        <f t="shared" si="1529"/>
        <v>ZNF574</v>
      </c>
      <c r="B18287" t="s">
        <v>245</v>
      </c>
      <c r="C18287">
        <v>42580366</v>
      </c>
      <c r="D18287" t="s">
        <v>8</v>
      </c>
      <c r="E18287">
        <v>23</v>
      </c>
      <c r="F18287" t="s">
        <v>21022</v>
      </c>
      <c r="G18287">
        <v>1.08449546673</v>
      </c>
    </row>
    <row r="18288" spans="1:7" x14ac:dyDescent="0.2">
      <c r="A18288" t="str">
        <f t="shared" si="1529"/>
        <v>ZNF574</v>
      </c>
      <c r="B18288" t="s">
        <v>245</v>
      </c>
      <c r="C18288">
        <v>42574540</v>
      </c>
      <c r="D18288" t="s">
        <v>8</v>
      </c>
      <c r="E18288">
        <v>24</v>
      </c>
      <c r="F18288" t="s">
        <v>21023</v>
      </c>
      <c r="G18288">
        <v>-3.2921439380599999E-3</v>
      </c>
    </row>
    <row r="18289" spans="1:7" x14ac:dyDescent="0.2">
      <c r="A18289" t="str">
        <f t="shared" si="1529"/>
        <v>ZNF574</v>
      </c>
      <c r="B18289" t="s">
        <v>245</v>
      </c>
      <c r="C18289">
        <v>42580338</v>
      </c>
      <c r="D18289" t="s">
        <v>8</v>
      </c>
      <c r="E18289">
        <v>24</v>
      </c>
      <c r="F18289" t="s">
        <v>21024</v>
      </c>
      <c r="G18289">
        <v>0.95303912245300004</v>
      </c>
    </row>
    <row r="18290" spans="1:7" x14ac:dyDescent="0.2">
      <c r="A18290" t="str">
        <f t="shared" si="1529"/>
        <v>ZNF574</v>
      </c>
      <c r="B18290" t="s">
        <v>245</v>
      </c>
      <c r="C18290">
        <v>42574740</v>
      </c>
      <c r="D18290" t="s">
        <v>8</v>
      </c>
      <c r="E18290">
        <v>24</v>
      </c>
      <c r="F18290" t="s">
        <v>21025</v>
      </c>
      <c r="G18290">
        <v>3.4055209627900001E-3</v>
      </c>
    </row>
    <row r="18291" spans="1:7" x14ac:dyDescent="0.2">
      <c r="A18291" t="str">
        <f t="shared" si="1529"/>
        <v>ZNF574</v>
      </c>
      <c r="B18291" t="s">
        <v>245</v>
      </c>
      <c r="C18291">
        <v>42574544</v>
      </c>
      <c r="D18291" t="s">
        <v>8</v>
      </c>
      <c r="E18291">
        <v>23</v>
      </c>
      <c r="F18291" t="s">
        <v>21026</v>
      </c>
      <c r="G18291">
        <v>1.9486035129799999E-2</v>
      </c>
    </row>
    <row r="18292" spans="1:7" x14ac:dyDescent="0.2">
      <c r="A18292" t="str">
        <f t="shared" si="1529"/>
        <v>ZNF574</v>
      </c>
      <c r="B18292" t="s">
        <v>245</v>
      </c>
      <c r="C18292">
        <v>42580379</v>
      </c>
      <c r="D18292" t="s">
        <v>8</v>
      </c>
      <c r="E18292">
        <v>23</v>
      </c>
      <c r="F18292" t="s">
        <v>21027</v>
      </c>
      <c r="G18292">
        <v>0.81948482878600004</v>
      </c>
    </row>
    <row r="18293" spans="1:7" x14ac:dyDescent="0.2">
      <c r="A18293" t="str">
        <f t="shared" si="1529"/>
        <v>ZNF574</v>
      </c>
      <c r="B18293" t="s">
        <v>245</v>
      </c>
      <c r="C18293">
        <v>42574555</v>
      </c>
      <c r="D18293" t="s">
        <v>3</v>
      </c>
      <c r="E18293">
        <v>24</v>
      </c>
      <c r="F18293" t="s">
        <v>21028</v>
      </c>
      <c r="G18293">
        <v>1.4568850514699999E-2</v>
      </c>
    </row>
    <row r="18294" spans="1:7" x14ac:dyDescent="0.2">
      <c r="A18294" t="str">
        <f t="shared" ref="A18294:A18302" si="1530">"ZNF622"</f>
        <v>ZNF622</v>
      </c>
      <c r="B18294" t="s">
        <v>64</v>
      </c>
      <c r="C18294">
        <v>16465949</v>
      </c>
      <c r="D18294" t="s">
        <v>8</v>
      </c>
      <c r="E18294">
        <v>22</v>
      </c>
      <c r="F18294" t="s">
        <v>21029</v>
      </c>
      <c r="G18294">
        <v>-0.107764997438</v>
      </c>
    </row>
    <row r="18295" spans="1:7" x14ac:dyDescent="0.2">
      <c r="A18295" t="str">
        <f t="shared" si="1530"/>
        <v>ZNF622</v>
      </c>
      <c r="B18295" t="s">
        <v>64</v>
      </c>
      <c r="C18295">
        <v>16465760</v>
      </c>
      <c r="D18295" t="s">
        <v>8</v>
      </c>
      <c r="E18295">
        <v>22</v>
      </c>
      <c r="F18295" t="s">
        <v>21030</v>
      </c>
      <c r="G18295">
        <v>7.1946738534999999E-2</v>
      </c>
    </row>
    <row r="18296" spans="1:7" x14ac:dyDescent="0.2">
      <c r="A18296" t="str">
        <f t="shared" si="1530"/>
        <v>ZNF622</v>
      </c>
      <c r="B18296" t="s">
        <v>64</v>
      </c>
      <c r="C18296">
        <v>16465712</v>
      </c>
      <c r="D18296" t="s">
        <v>8</v>
      </c>
      <c r="E18296">
        <v>24</v>
      </c>
      <c r="F18296" t="s">
        <v>21031</v>
      </c>
      <c r="G18296">
        <v>0.31372898781500003</v>
      </c>
    </row>
    <row r="18297" spans="1:7" x14ac:dyDescent="0.2">
      <c r="A18297" t="str">
        <f t="shared" si="1530"/>
        <v>ZNF622</v>
      </c>
      <c r="B18297" t="s">
        <v>64</v>
      </c>
      <c r="C18297">
        <v>16465655</v>
      </c>
      <c r="D18297" t="s">
        <v>8</v>
      </c>
      <c r="E18297">
        <v>24</v>
      </c>
      <c r="F18297" t="s">
        <v>21032</v>
      </c>
      <c r="G18297">
        <v>0.79875370730600004</v>
      </c>
    </row>
    <row r="18298" spans="1:7" x14ac:dyDescent="0.2">
      <c r="A18298" t="str">
        <f t="shared" si="1530"/>
        <v>ZNF622</v>
      </c>
      <c r="B18298" t="s">
        <v>64</v>
      </c>
      <c r="C18298">
        <v>16465922</v>
      </c>
      <c r="D18298" t="s">
        <v>8</v>
      </c>
      <c r="E18298">
        <v>24</v>
      </c>
      <c r="F18298" t="s">
        <v>21033</v>
      </c>
      <c r="G18298">
        <v>0.121950259765</v>
      </c>
    </row>
    <row r="18299" spans="1:7" x14ac:dyDescent="0.2">
      <c r="A18299" t="str">
        <f t="shared" si="1530"/>
        <v>ZNF622</v>
      </c>
      <c r="B18299" t="s">
        <v>64</v>
      </c>
      <c r="C18299">
        <v>16465867</v>
      </c>
      <c r="D18299" t="s">
        <v>3</v>
      </c>
      <c r="E18299">
        <v>23</v>
      </c>
      <c r="F18299" t="s">
        <v>21034</v>
      </c>
      <c r="G18299">
        <v>1.88751730488</v>
      </c>
    </row>
    <row r="18300" spans="1:7" x14ac:dyDescent="0.2">
      <c r="A18300" t="str">
        <f t="shared" si="1530"/>
        <v>ZNF622</v>
      </c>
      <c r="B18300" t="s">
        <v>64</v>
      </c>
      <c r="C18300">
        <v>16465803</v>
      </c>
      <c r="D18300" t="s">
        <v>3</v>
      </c>
      <c r="E18300">
        <v>23</v>
      </c>
      <c r="F18300" t="s">
        <v>21035</v>
      </c>
      <c r="G18300">
        <v>0.118823985555</v>
      </c>
    </row>
    <row r="18301" spans="1:7" x14ac:dyDescent="0.2">
      <c r="A18301" t="str">
        <f t="shared" si="1530"/>
        <v>ZNF622</v>
      </c>
      <c r="B18301" t="s">
        <v>64</v>
      </c>
      <c r="C18301">
        <v>16465776</v>
      </c>
      <c r="D18301" t="s">
        <v>3</v>
      </c>
      <c r="E18301">
        <v>23</v>
      </c>
      <c r="F18301" t="s">
        <v>21036</v>
      </c>
      <c r="G18301">
        <v>4.7551449506299998E-2</v>
      </c>
    </row>
    <row r="18302" spans="1:7" x14ac:dyDescent="0.2">
      <c r="A18302" t="str">
        <f t="shared" si="1530"/>
        <v>ZNF622</v>
      </c>
      <c r="B18302" t="s">
        <v>64</v>
      </c>
      <c r="C18302">
        <v>16465877</v>
      </c>
      <c r="D18302" t="s">
        <v>3</v>
      </c>
      <c r="E18302">
        <v>21</v>
      </c>
      <c r="F18302" t="s">
        <v>21037</v>
      </c>
      <c r="G18302">
        <v>0.110981260345</v>
      </c>
    </row>
    <row r="18303" spans="1:7" x14ac:dyDescent="0.2">
      <c r="A18303" t="str">
        <f t="shared" ref="A18303:A18322" si="1531">"ZNF699"</f>
        <v>ZNF699</v>
      </c>
      <c r="B18303" t="s">
        <v>245</v>
      </c>
      <c r="C18303">
        <v>9420224</v>
      </c>
      <c r="D18303" t="s">
        <v>3</v>
      </c>
      <c r="E18303">
        <v>25</v>
      </c>
      <c r="F18303" t="s">
        <v>21038</v>
      </c>
      <c r="G18303">
        <v>0.65482114837200001</v>
      </c>
    </row>
    <row r="18304" spans="1:7" x14ac:dyDescent="0.2">
      <c r="A18304" t="str">
        <f t="shared" si="1531"/>
        <v>ZNF699</v>
      </c>
      <c r="B18304" t="s">
        <v>245</v>
      </c>
      <c r="C18304">
        <v>9415735</v>
      </c>
      <c r="D18304" t="s">
        <v>3</v>
      </c>
      <c r="E18304">
        <v>28</v>
      </c>
      <c r="F18304" t="s">
        <v>21039</v>
      </c>
      <c r="G18304">
        <v>6.6817862808199999E-2</v>
      </c>
    </row>
    <row r="18305" spans="1:7" x14ac:dyDescent="0.2">
      <c r="A18305" t="str">
        <f t="shared" si="1531"/>
        <v>ZNF699</v>
      </c>
      <c r="B18305" t="s">
        <v>245</v>
      </c>
      <c r="C18305">
        <v>9415746</v>
      </c>
      <c r="D18305" t="s">
        <v>3</v>
      </c>
      <c r="E18305">
        <v>25</v>
      </c>
      <c r="F18305" t="s">
        <v>21040</v>
      </c>
      <c r="G18305">
        <v>4.0752973878800003E-2</v>
      </c>
    </row>
    <row r="18306" spans="1:7" x14ac:dyDescent="0.2">
      <c r="A18306" t="str">
        <f t="shared" si="1531"/>
        <v>ZNF699</v>
      </c>
      <c r="B18306" t="s">
        <v>245</v>
      </c>
      <c r="C18306">
        <v>9415791</v>
      </c>
      <c r="D18306" t="s">
        <v>3</v>
      </c>
      <c r="E18306">
        <v>25</v>
      </c>
      <c r="F18306" t="s">
        <v>21041</v>
      </c>
      <c r="G18306">
        <v>0.29939030578999998</v>
      </c>
    </row>
    <row r="18307" spans="1:7" x14ac:dyDescent="0.2">
      <c r="A18307" t="str">
        <f t="shared" si="1531"/>
        <v>ZNF699</v>
      </c>
      <c r="B18307" t="s">
        <v>245</v>
      </c>
      <c r="C18307">
        <v>9419993</v>
      </c>
      <c r="D18307" t="s">
        <v>3</v>
      </c>
      <c r="E18307">
        <v>23</v>
      </c>
      <c r="F18307" t="s">
        <v>21042</v>
      </c>
      <c r="G18307">
        <v>1.0466227267099999</v>
      </c>
    </row>
    <row r="18308" spans="1:7" x14ac:dyDescent="0.2">
      <c r="A18308" t="str">
        <f t="shared" si="1531"/>
        <v>ZNF699</v>
      </c>
      <c r="B18308" t="s">
        <v>245</v>
      </c>
      <c r="C18308">
        <v>9420025</v>
      </c>
      <c r="D18308" t="s">
        <v>3</v>
      </c>
      <c r="E18308">
        <v>24</v>
      </c>
      <c r="F18308" t="s">
        <v>21043</v>
      </c>
      <c r="G18308">
        <v>0.72366520999799999</v>
      </c>
    </row>
    <row r="18309" spans="1:7" x14ac:dyDescent="0.2">
      <c r="A18309" t="str">
        <f t="shared" si="1531"/>
        <v>ZNF699</v>
      </c>
      <c r="B18309" t="s">
        <v>245</v>
      </c>
      <c r="C18309">
        <v>9420033</v>
      </c>
      <c r="D18309" t="s">
        <v>3</v>
      </c>
      <c r="E18309">
        <v>23</v>
      </c>
      <c r="F18309" t="s">
        <v>21044</v>
      </c>
      <c r="G18309">
        <v>0.90444743557600005</v>
      </c>
    </row>
    <row r="18310" spans="1:7" x14ac:dyDescent="0.2">
      <c r="A18310" t="str">
        <f t="shared" si="1531"/>
        <v>ZNF699</v>
      </c>
      <c r="B18310" t="s">
        <v>245</v>
      </c>
      <c r="C18310">
        <v>9420170</v>
      </c>
      <c r="D18310" t="s">
        <v>3</v>
      </c>
      <c r="E18310">
        <v>24</v>
      </c>
      <c r="F18310" t="s">
        <v>21045</v>
      </c>
      <c r="G18310">
        <v>0.804647900591</v>
      </c>
    </row>
    <row r="18311" spans="1:7" x14ac:dyDescent="0.2">
      <c r="A18311" t="str">
        <f t="shared" si="1531"/>
        <v>ZNF699</v>
      </c>
      <c r="B18311" t="s">
        <v>245</v>
      </c>
      <c r="C18311">
        <v>9420248</v>
      </c>
      <c r="D18311" t="s">
        <v>3</v>
      </c>
      <c r="E18311">
        <v>23</v>
      </c>
      <c r="F18311" t="s">
        <v>21046</v>
      </c>
      <c r="G18311">
        <v>0.76464495234100005</v>
      </c>
    </row>
    <row r="18312" spans="1:7" x14ac:dyDescent="0.2">
      <c r="A18312" t="str">
        <f t="shared" si="1531"/>
        <v>ZNF699</v>
      </c>
      <c r="B18312" t="s">
        <v>245</v>
      </c>
      <c r="C18312">
        <v>9415702</v>
      </c>
      <c r="D18312" t="s">
        <v>8</v>
      </c>
      <c r="E18312">
        <v>26</v>
      </c>
      <c r="F18312" t="s">
        <v>21047</v>
      </c>
      <c r="G18312">
        <v>-0.18813999554899999</v>
      </c>
    </row>
    <row r="18313" spans="1:7" x14ac:dyDescent="0.2">
      <c r="A18313" t="str">
        <f t="shared" si="1531"/>
        <v>ZNF699</v>
      </c>
      <c r="B18313" t="s">
        <v>245</v>
      </c>
      <c r="C18313">
        <v>9415671</v>
      </c>
      <c r="D18313" t="s">
        <v>8</v>
      </c>
      <c r="E18313">
        <v>28</v>
      </c>
      <c r="F18313" t="s">
        <v>21048</v>
      </c>
      <c r="G18313">
        <v>0.79340185308099997</v>
      </c>
    </row>
    <row r="18314" spans="1:7" x14ac:dyDescent="0.2">
      <c r="A18314" t="str">
        <f t="shared" si="1531"/>
        <v>ZNF699</v>
      </c>
      <c r="B18314" t="s">
        <v>245</v>
      </c>
      <c r="C18314">
        <v>9415693</v>
      </c>
      <c r="D18314" t="s">
        <v>8</v>
      </c>
      <c r="E18314">
        <v>24</v>
      </c>
      <c r="F18314" t="s">
        <v>21049</v>
      </c>
      <c r="G18314">
        <v>1.29658519904E-2</v>
      </c>
    </row>
    <row r="18315" spans="1:7" x14ac:dyDescent="0.2">
      <c r="A18315" t="str">
        <f t="shared" si="1531"/>
        <v>ZNF699</v>
      </c>
      <c r="B18315" t="s">
        <v>245</v>
      </c>
      <c r="C18315">
        <v>9415649</v>
      </c>
      <c r="D18315" t="s">
        <v>3</v>
      </c>
      <c r="E18315">
        <v>24</v>
      </c>
      <c r="F18315" t="s">
        <v>21050</v>
      </c>
      <c r="G18315">
        <v>0.22981787663200001</v>
      </c>
    </row>
    <row r="18316" spans="1:7" x14ac:dyDescent="0.2">
      <c r="A18316" t="str">
        <f t="shared" si="1531"/>
        <v>ZNF699</v>
      </c>
      <c r="B18316" t="s">
        <v>245</v>
      </c>
      <c r="C18316">
        <v>9415724</v>
      </c>
      <c r="D18316" t="s">
        <v>8</v>
      </c>
      <c r="E18316">
        <v>24</v>
      </c>
      <c r="F18316" t="s">
        <v>21051</v>
      </c>
      <c r="G18316">
        <v>0.41169688349799999</v>
      </c>
    </row>
    <row r="18317" spans="1:7" x14ac:dyDescent="0.2">
      <c r="A18317" t="str">
        <f t="shared" si="1531"/>
        <v>ZNF699</v>
      </c>
      <c r="B18317" t="s">
        <v>245</v>
      </c>
      <c r="C18317">
        <v>9420066</v>
      </c>
      <c r="D18317" t="s">
        <v>8</v>
      </c>
      <c r="E18317">
        <v>22</v>
      </c>
      <c r="F18317" t="s">
        <v>21052</v>
      </c>
      <c r="G18317">
        <v>1.02266801391</v>
      </c>
    </row>
    <row r="18318" spans="1:7" x14ac:dyDescent="0.2">
      <c r="A18318" t="str">
        <f t="shared" si="1531"/>
        <v>ZNF699</v>
      </c>
      <c r="B18318" t="s">
        <v>245</v>
      </c>
      <c r="C18318">
        <v>9420096</v>
      </c>
      <c r="D18318" t="s">
        <v>8</v>
      </c>
      <c r="E18318">
        <v>23</v>
      </c>
      <c r="F18318" t="s">
        <v>21053</v>
      </c>
      <c r="G18318">
        <v>0.91386825327700005</v>
      </c>
    </row>
    <row r="18319" spans="1:7" x14ac:dyDescent="0.2">
      <c r="A18319" t="str">
        <f t="shared" si="1531"/>
        <v>ZNF699</v>
      </c>
      <c r="B18319" t="s">
        <v>245</v>
      </c>
      <c r="C18319">
        <v>9420145</v>
      </c>
      <c r="D18319" t="s">
        <v>8</v>
      </c>
      <c r="E18319">
        <v>24</v>
      </c>
      <c r="F18319" t="s">
        <v>21054</v>
      </c>
      <c r="G18319">
        <v>0.93070925937299998</v>
      </c>
    </row>
    <row r="18320" spans="1:7" x14ac:dyDescent="0.2">
      <c r="A18320" t="str">
        <f t="shared" si="1531"/>
        <v>ZNF699</v>
      </c>
      <c r="B18320" t="s">
        <v>245</v>
      </c>
      <c r="C18320">
        <v>9420165</v>
      </c>
      <c r="D18320" t="s">
        <v>8</v>
      </c>
      <c r="E18320">
        <v>21</v>
      </c>
      <c r="F18320" t="s">
        <v>21055</v>
      </c>
      <c r="G18320">
        <v>0.84169205650099999</v>
      </c>
    </row>
    <row r="18321" spans="1:7" x14ac:dyDescent="0.2">
      <c r="A18321" t="str">
        <f t="shared" si="1531"/>
        <v>ZNF699</v>
      </c>
      <c r="B18321" t="s">
        <v>245</v>
      </c>
      <c r="C18321">
        <v>9415647</v>
      </c>
      <c r="D18321" t="s">
        <v>8</v>
      </c>
      <c r="E18321">
        <v>27</v>
      </c>
      <c r="F18321" t="s">
        <v>21056</v>
      </c>
      <c r="G18321">
        <v>-6.5411141230700007E-2</v>
      </c>
    </row>
    <row r="18322" spans="1:7" x14ac:dyDescent="0.2">
      <c r="A18322" t="str">
        <f t="shared" si="1531"/>
        <v>ZNF699</v>
      </c>
      <c r="B18322" t="s">
        <v>245</v>
      </c>
      <c r="C18322">
        <v>9415631</v>
      </c>
      <c r="D18322" t="s">
        <v>3</v>
      </c>
      <c r="E18322">
        <v>25</v>
      </c>
      <c r="F18322" t="s">
        <v>21057</v>
      </c>
      <c r="G18322">
        <v>6.8219600350300003E-2</v>
      </c>
    </row>
    <row r="18323" spans="1:7" x14ac:dyDescent="0.2">
      <c r="A18323" t="str">
        <f t="shared" ref="A18323:A18332" si="1532">"ZNF830"</f>
        <v>ZNF830</v>
      </c>
      <c r="B18323" t="s">
        <v>484</v>
      </c>
      <c r="C18323">
        <v>33288601</v>
      </c>
      <c r="D18323" t="s">
        <v>3</v>
      </c>
      <c r="E18323">
        <v>24</v>
      </c>
      <c r="F18323" t="s">
        <v>21058</v>
      </c>
      <c r="G18323">
        <v>1.54336292159</v>
      </c>
    </row>
    <row r="18324" spans="1:7" x14ac:dyDescent="0.2">
      <c r="A18324" t="str">
        <f t="shared" si="1532"/>
        <v>ZNF830</v>
      </c>
      <c r="B18324" t="s">
        <v>484</v>
      </c>
      <c r="C18324">
        <v>33288822</v>
      </c>
      <c r="D18324" t="s">
        <v>8</v>
      </c>
      <c r="E18324">
        <v>24</v>
      </c>
      <c r="F18324" t="s">
        <v>21059</v>
      </c>
      <c r="G18324">
        <v>0.78717197854700005</v>
      </c>
    </row>
    <row r="18325" spans="1:7" x14ac:dyDescent="0.2">
      <c r="A18325" t="str">
        <f t="shared" si="1532"/>
        <v>ZNF830</v>
      </c>
      <c r="B18325" t="s">
        <v>484</v>
      </c>
      <c r="C18325">
        <v>33288762</v>
      </c>
      <c r="D18325" t="s">
        <v>8</v>
      </c>
      <c r="E18325">
        <v>24</v>
      </c>
      <c r="F18325" t="s">
        <v>21060</v>
      </c>
      <c r="G18325">
        <v>0.669465099861</v>
      </c>
    </row>
    <row r="18326" spans="1:7" x14ac:dyDescent="0.2">
      <c r="A18326" t="str">
        <f t="shared" si="1532"/>
        <v>ZNF830</v>
      </c>
      <c r="B18326" t="s">
        <v>484</v>
      </c>
      <c r="C18326">
        <v>33288731</v>
      </c>
      <c r="D18326" t="s">
        <v>8</v>
      </c>
      <c r="E18326">
        <v>21</v>
      </c>
      <c r="F18326" t="s">
        <v>21061</v>
      </c>
      <c r="G18326">
        <v>8.7881448528300002E-2</v>
      </c>
    </row>
    <row r="18327" spans="1:7" x14ac:dyDescent="0.2">
      <c r="A18327" t="str">
        <f t="shared" si="1532"/>
        <v>ZNF830</v>
      </c>
      <c r="B18327" t="s">
        <v>484</v>
      </c>
      <c r="C18327">
        <v>33288695</v>
      </c>
      <c r="D18327" t="s">
        <v>8</v>
      </c>
      <c r="E18327">
        <v>23</v>
      </c>
      <c r="F18327" t="s">
        <v>21062</v>
      </c>
      <c r="G18327">
        <v>2.0639171250100001E-2</v>
      </c>
    </row>
    <row r="18328" spans="1:7" x14ac:dyDescent="0.2">
      <c r="A18328" t="str">
        <f t="shared" si="1532"/>
        <v>ZNF830</v>
      </c>
      <c r="B18328" t="s">
        <v>484</v>
      </c>
      <c r="C18328">
        <v>33288843</v>
      </c>
      <c r="D18328" t="s">
        <v>8</v>
      </c>
      <c r="E18328">
        <v>23</v>
      </c>
      <c r="F18328" t="s">
        <v>21063</v>
      </c>
      <c r="G18328">
        <v>0.32789672023600003</v>
      </c>
    </row>
    <row r="18329" spans="1:7" x14ac:dyDescent="0.2">
      <c r="A18329" t="str">
        <f t="shared" si="1532"/>
        <v>ZNF830</v>
      </c>
      <c r="B18329" t="s">
        <v>484</v>
      </c>
      <c r="C18329">
        <v>33288619</v>
      </c>
      <c r="D18329" t="s">
        <v>8</v>
      </c>
      <c r="E18329">
        <v>23</v>
      </c>
      <c r="F18329" t="s">
        <v>21064</v>
      </c>
      <c r="G18329">
        <v>6.9690695912299996E-2</v>
      </c>
    </row>
    <row r="18330" spans="1:7" x14ac:dyDescent="0.2">
      <c r="A18330" t="str">
        <f t="shared" si="1532"/>
        <v>ZNF830</v>
      </c>
      <c r="B18330" t="s">
        <v>484</v>
      </c>
      <c r="C18330">
        <v>33288722</v>
      </c>
      <c r="D18330" t="s">
        <v>3</v>
      </c>
      <c r="E18330">
        <v>24</v>
      </c>
      <c r="F18330" t="s">
        <v>21065</v>
      </c>
      <c r="G18330">
        <v>0.109796661977</v>
      </c>
    </row>
    <row r="18331" spans="1:7" x14ac:dyDescent="0.2">
      <c r="A18331" t="str">
        <f t="shared" si="1532"/>
        <v>ZNF830</v>
      </c>
      <c r="B18331" t="s">
        <v>484</v>
      </c>
      <c r="C18331">
        <v>33288682</v>
      </c>
      <c r="D18331" t="s">
        <v>3</v>
      </c>
      <c r="E18331">
        <v>22</v>
      </c>
      <c r="F18331" t="s">
        <v>21066</v>
      </c>
      <c r="G18331">
        <v>-3.0977436527999998E-2</v>
      </c>
    </row>
    <row r="18332" spans="1:7" x14ac:dyDescent="0.2">
      <c r="A18332" t="str">
        <f t="shared" si="1532"/>
        <v>ZNF830</v>
      </c>
      <c r="B18332" t="s">
        <v>484</v>
      </c>
      <c r="C18332">
        <v>33288650</v>
      </c>
      <c r="D18332" t="s">
        <v>8</v>
      </c>
      <c r="E18332">
        <v>24</v>
      </c>
      <c r="F18332" t="s">
        <v>21067</v>
      </c>
      <c r="G18332">
        <v>8.3711795864100005E-2</v>
      </c>
    </row>
    <row r="18333" spans="1:7" x14ac:dyDescent="0.2">
      <c r="A18333" t="str">
        <f t="shared" ref="A18333:A18341" si="1533">"ZNHIT6"</f>
        <v>ZNHIT6</v>
      </c>
      <c r="B18333" t="s">
        <v>35</v>
      </c>
      <c r="C18333">
        <v>86174091</v>
      </c>
      <c r="D18333" t="s">
        <v>3</v>
      </c>
      <c r="E18333">
        <v>24</v>
      </c>
      <c r="F18333" t="s">
        <v>21068</v>
      </c>
      <c r="G18333">
        <v>0.39212677522299999</v>
      </c>
    </row>
    <row r="18334" spans="1:7" x14ac:dyDescent="0.2">
      <c r="A18334" t="str">
        <f t="shared" si="1533"/>
        <v>ZNHIT6</v>
      </c>
      <c r="B18334" t="s">
        <v>35</v>
      </c>
      <c r="C18334">
        <v>86174062</v>
      </c>
      <c r="D18334" t="s">
        <v>3</v>
      </c>
      <c r="E18334">
        <v>23</v>
      </c>
      <c r="F18334" t="s">
        <v>21069</v>
      </c>
      <c r="G18334">
        <v>1.1578249145299999</v>
      </c>
    </row>
    <row r="18335" spans="1:7" x14ac:dyDescent="0.2">
      <c r="A18335" t="str">
        <f t="shared" si="1533"/>
        <v>ZNHIT6</v>
      </c>
      <c r="B18335" t="s">
        <v>35</v>
      </c>
      <c r="C18335">
        <v>86173824</v>
      </c>
      <c r="D18335" t="s">
        <v>3</v>
      </c>
      <c r="E18335">
        <v>24</v>
      </c>
      <c r="F18335" t="s">
        <v>21070</v>
      </c>
      <c r="G18335">
        <v>0.79239405593900003</v>
      </c>
    </row>
    <row r="18336" spans="1:7" x14ac:dyDescent="0.2">
      <c r="A18336" t="str">
        <f t="shared" si="1533"/>
        <v>ZNHIT6</v>
      </c>
      <c r="B18336" t="s">
        <v>35</v>
      </c>
      <c r="C18336">
        <v>86174040</v>
      </c>
      <c r="D18336" t="s">
        <v>3</v>
      </c>
      <c r="E18336">
        <v>24</v>
      </c>
      <c r="F18336" t="s">
        <v>21071</v>
      </c>
      <c r="G18336">
        <v>0.93008456428300001</v>
      </c>
    </row>
    <row r="18337" spans="1:7" x14ac:dyDescent="0.2">
      <c r="A18337" t="str">
        <f t="shared" si="1533"/>
        <v>ZNHIT6</v>
      </c>
      <c r="B18337" t="s">
        <v>35</v>
      </c>
      <c r="C18337">
        <v>86174024</v>
      </c>
      <c r="D18337" t="s">
        <v>3</v>
      </c>
      <c r="E18337">
        <v>22</v>
      </c>
      <c r="F18337" t="s">
        <v>21072</v>
      </c>
      <c r="G18337">
        <v>0.91209052118800005</v>
      </c>
    </row>
    <row r="18338" spans="1:7" x14ac:dyDescent="0.2">
      <c r="A18338" t="str">
        <f t="shared" si="1533"/>
        <v>ZNHIT6</v>
      </c>
      <c r="B18338" t="s">
        <v>35</v>
      </c>
      <c r="C18338">
        <v>86173906</v>
      </c>
      <c r="D18338" t="s">
        <v>3</v>
      </c>
      <c r="E18338">
        <v>24</v>
      </c>
      <c r="F18338" t="s">
        <v>21073</v>
      </c>
      <c r="G18338">
        <v>0.29187614948000001</v>
      </c>
    </row>
    <row r="18339" spans="1:7" x14ac:dyDescent="0.2">
      <c r="A18339" t="str">
        <f t="shared" si="1533"/>
        <v>ZNHIT6</v>
      </c>
      <c r="B18339" t="s">
        <v>35</v>
      </c>
      <c r="C18339">
        <v>86174013</v>
      </c>
      <c r="D18339" t="s">
        <v>8</v>
      </c>
      <c r="E18339">
        <v>22</v>
      </c>
      <c r="F18339" t="s">
        <v>21074</v>
      </c>
      <c r="G18339">
        <v>0.53754420255599999</v>
      </c>
    </row>
    <row r="18340" spans="1:7" x14ac:dyDescent="0.2">
      <c r="A18340" t="str">
        <f t="shared" si="1533"/>
        <v>ZNHIT6</v>
      </c>
      <c r="B18340" t="s">
        <v>35</v>
      </c>
      <c r="C18340">
        <v>86173854</v>
      </c>
      <c r="D18340" t="s">
        <v>3</v>
      </c>
      <c r="E18340">
        <v>24</v>
      </c>
      <c r="F18340" t="s">
        <v>21075</v>
      </c>
      <c r="G18340">
        <v>0.11238808373</v>
      </c>
    </row>
    <row r="18341" spans="1:7" x14ac:dyDescent="0.2">
      <c r="A18341" t="str">
        <f t="shared" si="1533"/>
        <v>ZNHIT6</v>
      </c>
      <c r="B18341" t="s">
        <v>35</v>
      </c>
      <c r="C18341">
        <v>86173801</v>
      </c>
      <c r="D18341" t="s">
        <v>3</v>
      </c>
      <c r="E18341">
        <v>24</v>
      </c>
      <c r="F18341" t="s">
        <v>21076</v>
      </c>
      <c r="G18341">
        <v>0.40792203186600001</v>
      </c>
    </row>
    <row r="18342" spans="1:7" x14ac:dyDescent="0.2">
      <c r="A18342" t="str">
        <f t="shared" ref="A18342:A18351" si="1534">"ZNRD1"</f>
        <v>ZNRD1</v>
      </c>
      <c r="B18342" t="s">
        <v>75</v>
      </c>
      <c r="C18342">
        <v>30029217</v>
      </c>
      <c r="D18342" t="s">
        <v>8</v>
      </c>
      <c r="E18342">
        <v>24</v>
      </c>
      <c r="F18342" t="s">
        <v>21077</v>
      </c>
      <c r="G18342">
        <v>8.0486856567399997E-2</v>
      </c>
    </row>
    <row r="18343" spans="1:7" x14ac:dyDescent="0.2">
      <c r="A18343" t="str">
        <f t="shared" si="1534"/>
        <v>ZNRD1</v>
      </c>
      <c r="B18343" t="s">
        <v>75</v>
      </c>
      <c r="C18343">
        <v>30029240</v>
      </c>
      <c r="D18343" t="s">
        <v>8</v>
      </c>
      <c r="E18343">
        <v>23</v>
      </c>
      <c r="F18343" t="s">
        <v>21078</v>
      </c>
      <c r="G18343">
        <v>0.25251277461499999</v>
      </c>
    </row>
    <row r="18344" spans="1:7" x14ac:dyDescent="0.2">
      <c r="A18344" t="str">
        <f t="shared" si="1534"/>
        <v>ZNRD1</v>
      </c>
      <c r="B18344" t="s">
        <v>75</v>
      </c>
      <c r="C18344">
        <v>30029297</v>
      </c>
      <c r="D18344" t="s">
        <v>3</v>
      </c>
      <c r="E18344">
        <v>24</v>
      </c>
      <c r="F18344" t="s">
        <v>21079</v>
      </c>
      <c r="G18344">
        <v>0.91849960813099996</v>
      </c>
    </row>
    <row r="18345" spans="1:7" x14ac:dyDescent="0.2">
      <c r="A18345" t="str">
        <f t="shared" si="1534"/>
        <v>ZNRD1</v>
      </c>
      <c r="B18345" t="s">
        <v>75</v>
      </c>
      <c r="C18345">
        <v>30029069</v>
      </c>
      <c r="D18345" t="s">
        <v>8</v>
      </c>
      <c r="E18345">
        <v>23</v>
      </c>
      <c r="F18345" t="s">
        <v>21080</v>
      </c>
      <c r="G18345">
        <v>1.2969248796599999</v>
      </c>
    </row>
    <row r="18346" spans="1:7" x14ac:dyDescent="0.2">
      <c r="A18346" t="str">
        <f t="shared" si="1534"/>
        <v>ZNRD1</v>
      </c>
      <c r="B18346" t="s">
        <v>75</v>
      </c>
      <c r="C18346">
        <v>30029149</v>
      </c>
      <c r="D18346" t="s">
        <v>8</v>
      </c>
      <c r="E18346">
        <v>24</v>
      </c>
      <c r="F18346" t="s">
        <v>21081</v>
      </c>
      <c r="G18346">
        <v>0.23316138073699999</v>
      </c>
    </row>
    <row r="18347" spans="1:7" x14ac:dyDescent="0.2">
      <c r="A18347" t="str">
        <f t="shared" si="1534"/>
        <v>ZNRD1</v>
      </c>
      <c r="B18347" t="s">
        <v>75</v>
      </c>
      <c r="C18347">
        <v>30029166</v>
      </c>
      <c r="D18347" t="s">
        <v>8</v>
      </c>
      <c r="E18347">
        <v>24</v>
      </c>
      <c r="F18347" t="s">
        <v>21082</v>
      </c>
      <c r="G18347">
        <v>-2.1499623987300001E-2</v>
      </c>
    </row>
    <row r="18348" spans="1:7" x14ac:dyDescent="0.2">
      <c r="A18348" t="str">
        <f t="shared" si="1534"/>
        <v>ZNRD1</v>
      </c>
      <c r="B18348" t="s">
        <v>75</v>
      </c>
      <c r="C18348">
        <v>30029196</v>
      </c>
      <c r="D18348" t="s">
        <v>8</v>
      </c>
      <c r="E18348">
        <v>24</v>
      </c>
      <c r="F18348" t="s">
        <v>21083</v>
      </c>
      <c r="G18348">
        <v>0.118590319098</v>
      </c>
    </row>
    <row r="18349" spans="1:7" x14ac:dyDescent="0.2">
      <c r="A18349" t="str">
        <f t="shared" si="1534"/>
        <v>ZNRD1</v>
      </c>
      <c r="B18349" t="s">
        <v>75</v>
      </c>
      <c r="C18349">
        <v>30029211</v>
      </c>
      <c r="D18349" t="s">
        <v>8</v>
      </c>
      <c r="E18349">
        <v>24</v>
      </c>
      <c r="F18349" t="s">
        <v>21084</v>
      </c>
      <c r="G18349">
        <v>0.124525060457</v>
      </c>
    </row>
    <row r="18350" spans="1:7" x14ac:dyDescent="0.2">
      <c r="A18350" t="str">
        <f t="shared" si="1534"/>
        <v>ZNRD1</v>
      </c>
      <c r="B18350" t="s">
        <v>75</v>
      </c>
      <c r="C18350">
        <v>30029137</v>
      </c>
      <c r="D18350" t="s">
        <v>3</v>
      </c>
      <c r="E18350">
        <v>23</v>
      </c>
      <c r="F18350" t="s">
        <v>21085</v>
      </c>
      <c r="G18350">
        <v>0.131865668105</v>
      </c>
    </row>
    <row r="18351" spans="1:7" x14ac:dyDescent="0.2">
      <c r="A18351" t="str">
        <f t="shared" si="1534"/>
        <v>ZNRD1</v>
      </c>
      <c r="B18351" t="s">
        <v>75</v>
      </c>
      <c r="C18351">
        <v>30029282</v>
      </c>
      <c r="D18351" t="s">
        <v>3</v>
      </c>
      <c r="E18351">
        <v>24</v>
      </c>
      <c r="F18351" t="s">
        <v>21086</v>
      </c>
      <c r="G18351">
        <v>0.78457551221099997</v>
      </c>
    </row>
    <row r="18352" spans="1:7" x14ac:dyDescent="0.2">
      <c r="A18352" t="str">
        <f t="shared" ref="A18352:A18361" si="1535">"ZRSR2"</f>
        <v>ZRSR2</v>
      </c>
      <c r="B18352" t="s">
        <v>172</v>
      </c>
      <c r="C18352">
        <v>15808867</v>
      </c>
      <c r="D18352" t="s">
        <v>8</v>
      </c>
      <c r="E18352">
        <v>24</v>
      </c>
      <c r="F18352" t="s">
        <v>21087</v>
      </c>
      <c r="G18352">
        <v>0.96558438871200003</v>
      </c>
    </row>
    <row r="18353" spans="1:7" x14ac:dyDescent="0.2">
      <c r="A18353" t="str">
        <f t="shared" si="1535"/>
        <v>ZRSR2</v>
      </c>
      <c r="B18353" t="s">
        <v>172</v>
      </c>
      <c r="C18353">
        <v>15808820</v>
      </c>
      <c r="D18353" t="s">
        <v>8</v>
      </c>
      <c r="E18353">
        <v>24</v>
      </c>
      <c r="F18353" t="s">
        <v>21088</v>
      </c>
      <c r="G18353">
        <v>0.54562040056899996</v>
      </c>
    </row>
    <row r="18354" spans="1:7" x14ac:dyDescent="0.2">
      <c r="A18354" t="str">
        <f t="shared" si="1535"/>
        <v>ZRSR2</v>
      </c>
      <c r="B18354" t="s">
        <v>172</v>
      </c>
      <c r="C18354">
        <v>15808850</v>
      </c>
      <c r="D18354" t="s">
        <v>8</v>
      </c>
      <c r="E18354">
        <v>24</v>
      </c>
      <c r="F18354" t="s">
        <v>21089</v>
      </c>
      <c r="G18354">
        <v>1.0385201631500001</v>
      </c>
    </row>
    <row r="18355" spans="1:7" x14ac:dyDescent="0.2">
      <c r="A18355" t="str">
        <f t="shared" si="1535"/>
        <v>ZRSR2</v>
      </c>
      <c r="B18355" t="s">
        <v>172</v>
      </c>
      <c r="C18355">
        <v>15808554</v>
      </c>
      <c r="D18355" t="s">
        <v>3</v>
      </c>
      <c r="E18355">
        <v>24</v>
      </c>
      <c r="F18355" t="s">
        <v>21090</v>
      </c>
      <c r="G18355">
        <v>0.27144541940599998</v>
      </c>
    </row>
    <row r="18356" spans="1:7" x14ac:dyDescent="0.2">
      <c r="A18356" t="str">
        <f t="shared" si="1535"/>
        <v>ZRSR2</v>
      </c>
      <c r="B18356" t="s">
        <v>172</v>
      </c>
      <c r="C18356">
        <v>15808759</v>
      </c>
      <c r="D18356" t="s">
        <v>3</v>
      </c>
      <c r="E18356">
        <v>24</v>
      </c>
      <c r="F18356" t="s">
        <v>21091</v>
      </c>
      <c r="G18356">
        <v>0.52192534925699996</v>
      </c>
    </row>
    <row r="18357" spans="1:7" x14ac:dyDescent="0.2">
      <c r="A18357" t="str">
        <f t="shared" si="1535"/>
        <v>ZRSR2</v>
      </c>
      <c r="B18357" t="s">
        <v>172</v>
      </c>
      <c r="C18357">
        <v>15808704</v>
      </c>
      <c r="D18357" t="s">
        <v>8</v>
      </c>
      <c r="E18357">
        <v>23</v>
      </c>
      <c r="F18357" t="s">
        <v>21092</v>
      </c>
      <c r="G18357">
        <v>0.61957331770400004</v>
      </c>
    </row>
    <row r="18358" spans="1:7" x14ac:dyDescent="0.2">
      <c r="A18358" t="str">
        <f t="shared" si="1535"/>
        <v>ZRSR2</v>
      </c>
      <c r="B18358" t="s">
        <v>172</v>
      </c>
      <c r="C18358">
        <v>15808673</v>
      </c>
      <c r="D18358" t="s">
        <v>8</v>
      </c>
      <c r="E18358">
        <v>24</v>
      </c>
      <c r="F18358" t="s">
        <v>21093</v>
      </c>
      <c r="G18358">
        <v>0.76622086455399996</v>
      </c>
    </row>
    <row r="18359" spans="1:7" x14ac:dyDescent="0.2">
      <c r="A18359" t="str">
        <f t="shared" si="1535"/>
        <v>ZRSR2</v>
      </c>
      <c r="B18359" t="s">
        <v>172</v>
      </c>
      <c r="C18359">
        <v>15808726</v>
      </c>
      <c r="D18359" t="s">
        <v>8</v>
      </c>
      <c r="E18359">
        <v>24</v>
      </c>
      <c r="F18359" t="s">
        <v>21094</v>
      </c>
      <c r="G18359">
        <v>-2.7958158757000001E-2</v>
      </c>
    </row>
    <row r="18360" spans="1:7" x14ac:dyDescent="0.2">
      <c r="A18360" t="str">
        <f t="shared" si="1535"/>
        <v>ZRSR2</v>
      </c>
      <c r="B18360" t="s">
        <v>172</v>
      </c>
      <c r="C18360">
        <v>15808767</v>
      </c>
      <c r="D18360" t="s">
        <v>8</v>
      </c>
      <c r="E18360">
        <v>24</v>
      </c>
      <c r="F18360" t="s">
        <v>21095</v>
      </c>
      <c r="G18360">
        <v>0.99589544813700004</v>
      </c>
    </row>
    <row r="18361" spans="1:7" x14ac:dyDescent="0.2">
      <c r="A18361" t="str">
        <f t="shared" si="1535"/>
        <v>ZRSR2</v>
      </c>
      <c r="B18361" t="s">
        <v>172</v>
      </c>
      <c r="C18361">
        <v>15808778</v>
      </c>
      <c r="D18361" t="s">
        <v>3</v>
      </c>
      <c r="E18361">
        <v>24</v>
      </c>
      <c r="F18361" t="s">
        <v>21096</v>
      </c>
      <c r="G18361">
        <v>0.66646473789899996</v>
      </c>
    </row>
    <row r="18362" spans="1:7" x14ac:dyDescent="0.2">
      <c r="A18362" t="str">
        <f t="shared" ref="A18362:A18371" si="1536">"ZW10"</f>
        <v>ZW10</v>
      </c>
      <c r="B18362" t="s">
        <v>291</v>
      </c>
      <c r="C18362">
        <v>113644291</v>
      </c>
      <c r="D18362" t="s">
        <v>3</v>
      </c>
      <c r="E18362">
        <v>24</v>
      </c>
      <c r="F18362" t="s">
        <v>21097</v>
      </c>
      <c r="G18362">
        <v>-0.12847198587700001</v>
      </c>
    </row>
    <row r="18363" spans="1:7" x14ac:dyDescent="0.2">
      <c r="A18363" t="str">
        <f t="shared" si="1536"/>
        <v>ZW10</v>
      </c>
      <c r="B18363" t="s">
        <v>291</v>
      </c>
      <c r="C18363">
        <v>113644297</v>
      </c>
      <c r="D18363" t="s">
        <v>3</v>
      </c>
      <c r="E18363">
        <v>24</v>
      </c>
      <c r="F18363" t="s">
        <v>21098</v>
      </c>
      <c r="G18363">
        <v>0.43998445982899997</v>
      </c>
    </row>
    <row r="18364" spans="1:7" x14ac:dyDescent="0.2">
      <c r="A18364" t="str">
        <f t="shared" si="1536"/>
        <v>ZW10</v>
      </c>
      <c r="B18364" t="s">
        <v>291</v>
      </c>
      <c r="C18364">
        <v>113644443</v>
      </c>
      <c r="D18364" t="s">
        <v>3</v>
      </c>
      <c r="E18364">
        <v>23</v>
      </c>
      <c r="F18364" t="s">
        <v>21099</v>
      </c>
      <c r="G18364">
        <v>1.1658875268</v>
      </c>
    </row>
    <row r="18365" spans="1:7" x14ac:dyDescent="0.2">
      <c r="A18365" t="str">
        <f t="shared" si="1536"/>
        <v>ZW10</v>
      </c>
      <c r="B18365" t="s">
        <v>291</v>
      </c>
      <c r="C18365">
        <v>113644452</v>
      </c>
      <c r="D18365" t="s">
        <v>3</v>
      </c>
      <c r="E18365">
        <v>22</v>
      </c>
      <c r="F18365" t="s">
        <v>21100</v>
      </c>
      <c r="G18365">
        <v>0.217651601286</v>
      </c>
    </row>
    <row r="18366" spans="1:7" x14ac:dyDescent="0.2">
      <c r="A18366" t="str">
        <f t="shared" si="1536"/>
        <v>ZW10</v>
      </c>
      <c r="B18366" t="s">
        <v>291</v>
      </c>
      <c r="C18366">
        <v>113644476</v>
      </c>
      <c r="D18366" t="s">
        <v>3</v>
      </c>
      <c r="E18366">
        <v>24</v>
      </c>
      <c r="F18366" t="s">
        <v>21101</v>
      </c>
      <c r="G18366">
        <v>0.18858832957400001</v>
      </c>
    </row>
    <row r="18367" spans="1:7" x14ac:dyDescent="0.2">
      <c r="A18367" t="str">
        <f t="shared" si="1536"/>
        <v>ZW10</v>
      </c>
      <c r="B18367" t="s">
        <v>291</v>
      </c>
      <c r="C18367">
        <v>113644512</v>
      </c>
      <c r="D18367" t="s">
        <v>3</v>
      </c>
      <c r="E18367">
        <v>23</v>
      </c>
      <c r="F18367" t="s">
        <v>21102</v>
      </c>
      <c r="G18367">
        <v>1.5835892747200001E-2</v>
      </c>
    </row>
    <row r="18368" spans="1:7" x14ac:dyDescent="0.2">
      <c r="A18368" t="str">
        <f t="shared" si="1536"/>
        <v>ZW10</v>
      </c>
      <c r="B18368" t="s">
        <v>291</v>
      </c>
      <c r="C18368">
        <v>113644398</v>
      </c>
      <c r="D18368" t="s">
        <v>8</v>
      </c>
      <c r="E18368">
        <v>23</v>
      </c>
      <c r="F18368" t="s">
        <v>21103</v>
      </c>
      <c r="G18368">
        <v>0.97963466419400003</v>
      </c>
    </row>
    <row r="18369" spans="1:7" x14ac:dyDescent="0.2">
      <c r="A18369" t="str">
        <f t="shared" si="1536"/>
        <v>ZW10</v>
      </c>
      <c r="B18369" t="s">
        <v>291</v>
      </c>
      <c r="C18369">
        <v>113644480</v>
      </c>
      <c r="D18369" t="s">
        <v>8</v>
      </c>
      <c r="E18369">
        <v>23</v>
      </c>
      <c r="F18369" t="s">
        <v>21104</v>
      </c>
      <c r="G18369">
        <v>8.4010545769499997E-2</v>
      </c>
    </row>
    <row r="18370" spans="1:7" x14ac:dyDescent="0.2">
      <c r="A18370" t="str">
        <f t="shared" si="1536"/>
        <v>ZW10</v>
      </c>
      <c r="B18370" t="s">
        <v>291</v>
      </c>
      <c r="C18370">
        <v>113644519</v>
      </c>
      <c r="D18370" t="s">
        <v>8</v>
      </c>
      <c r="E18370">
        <v>24</v>
      </c>
      <c r="F18370" t="s">
        <v>21105</v>
      </c>
      <c r="G18370">
        <v>1.23969872379E-2</v>
      </c>
    </row>
    <row r="18371" spans="1:7" x14ac:dyDescent="0.2">
      <c r="A18371" t="str">
        <f t="shared" si="1536"/>
        <v>ZW10</v>
      </c>
      <c r="B18371" t="s">
        <v>291</v>
      </c>
      <c r="C18371">
        <v>113644390</v>
      </c>
      <c r="D18371" t="s">
        <v>3</v>
      </c>
      <c r="E18371">
        <v>23</v>
      </c>
      <c r="F18371" t="s">
        <v>21106</v>
      </c>
      <c r="G18371">
        <v>0.85447780900699999</v>
      </c>
    </row>
    <row r="18372" spans="1:7" x14ac:dyDescent="0.2">
      <c r="A18372" t="str">
        <f t="shared" ref="A18372:A18381" si="1537">"ZWINT"</f>
        <v>ZWINT</v>
      </c>
      <c r="B18372" t="s">
        <v>372</v>
      </c>
      <c r="C18372">
        <v>58120783</v>
      </c>
      <c r="D18372" t="s">
        <v>8</v>
      </c>
      <c r="E18372">
        <v>24</v>
      </c>
      <c r="F18372" t="s">
        <v>21107</v>
      </c>
      <c r="G18372">
        <v>0.46899865682399999</v>
      </c>
    </row>
    <row r="18373" spans="1:7" x14ac:dyDescent="0.2">
      <c r="A18373" t="str">
        <f t="shared" si="1537"/>
        <v>ZWINT</v>
      </c>
      <c r="B18373" t="s">
        <v>372</v>
      </c>
      <c r="C18373">
        <v>58121072</v>
      </c>
      <c r="D18373" t="s">
        <v>8</v>
      </c>
      <c r="E18373">
        <v>22</v>
      </c>
      <c r="F18373" t="s">
        <v>21108</v>
      </c>
      <c r="G18373">
        <v>3.1888638466599999E-2</v>
      </c>
    </row>
    <row r="18374" spans="1:7" x14ac:dyDescent="0.2">
      <c r="A18374" t="str">
        <f t="shared" si="1537"/>
        <v>ZWINT</v>
      </c>
      <c r="B18374" t="s">
        <v>372</v>
      </c>
      <c r="C18374">
        <v>58120881</v>
      </c>
      <c r="D18374" t="s">
        <v>3</v>
      </c>
      <c r="E18374">
        <v>23</v>
      </c>
      <c r="F18374" t="s">
        <v>21109</v>
      </c>
      <c r="G18374">
        <v>0.26243248098900002</v>
      </c>
    </row>
    <row r="18375" spans="1:7" x14ac:dyDescent="0.2">
      <c r="A18375" t="str">
        <f t="shared" si="1537"/>
        <v>ZWINT</v>
      </c>
      <c r="B18375" t="s">
        <v>372</v>
      </c>
      <c r="C18375">
        <v>58120902</v>
      </c>
      <c r="D18375" t="s">
        <v>3</v>
      </c>
      <c r="E18375">
        <v>24</v>
      </c>
      <c r="F18375" t="s">
        <v>21110</v>
      </c>
      <c r="G18375">
        <v>0.68175571773999999</v>
      </c>
    </row>
    <row r="18376" spans="1:7" x14ac:dyDescent="0.2">
      <c r="A18376" t="str">
        <f t="shared" si="1537"/>
        <v>ZWINT</v>
      </c>
      <c r="B18376" t="s">
        <v>372</v>
      </c>
      <c r="C18376">
        <v>58120920</v>
      </c>
      <c r="D18376" t="s">
        <v>3</v>
      </c>
      <c r="E18376">
        <v>24</v>
      </c>
      <c r="F18376" t="s">
        <v>21111</v>
      </c>
      <c r="G18376">
        <v>2.51771476408E-2</v>
      </c>
    </row>
    <row r="18377" spans="1:7" x14ac:dyDescent="0.2">
      <c r="A18377" t="str">
        <f t="shared" si="1537"/>
        <v>ZWINT</v>
      </c>
      <c r="B18377" t="s">
        <v>372</v>
      </c>
      <c r="C18377">
        <v>58121021</v>
      </c>
      <c r="D18377" t="s">
        <v>3</v>
      </c>
      <c r="E18377">
        <v>24</v>
      </c>
      <c r="F18377" t="s">
        <v>21112</v>
      </c>
      <c r="G18377">
        <v>1.14751809104</v>
      </c>
    </row>
    <row r="18378" spans="1:7" x14ac:dyDescent="0.2">
      <c r="A18378" t="str">
        <f t="shared" si="1537"/>
        <v>ZWINT</v>
      </c>
      <c r="B18378" t="s">
        <v>372</v>
      </c>
      <c r="C18378">
        <v>58121033</v>
      </c>
      <c r="D18378" t="s">
        <v>3</v>
      </c>
      <c r="E18378">
        <v>23</v>
      </c>
      <c r="F18378" t="s">
        <v>21113</v>
      </c>
      <c r="G18378">
        <v>0.61844153895499998</v>
      </c>
    </row>
    <row r="18379" spans="1:7" x14ac:dyDescent="0.2">
      <c r="A18379" t="str">
        <f t="shared" si="1537"/>
        <v>ZWINT</v>
      </c>
      <c r="B18379" t="s">
        <v>372</v>
      </c>
      <c r="C18379">
        <v>58120760</v>
      </c>
      <c r="D18379" t="s">
        <v>8</v>
      </c>
      <c r="E18379">
        <v>24</v>
      </c>
      <c r="F18379" t="s">
        <v>21114</v>
      </c>
      <c r="G18379">
        <v>0.21502800491499999</v>
      </c>
    </row>
    <row r="18380" spans="1:7" x14ac:dyDescent="0.2">
      <c r="A18380" t="str">
        <f t="shared" si="1537"/>
        <v>ZWINT</v>
      </c>
      <c r="B18380" t="s">
        <v>372</v>
      </c>
      <c r="C18380">
        <v>58120818</v>
      </c>
      <c r="D18380" t="s">
        <v>8</v>
      </c>
      <c r="E18380">
        <v>24</v>
      </c>
      <c r="F18380" t="s">
        <v>21115</v>
      </c>
      <c r="G18380">
        <v>1.17072619122</v>
      </c>
    </row>
    <row r="18381" spans="1:7" x14ac:dyDescent="0.2">
      <c r="A18381" t="str">
        <f t="shared" si="1537"/>
        <v>ZWINT</v>
      </c>
      <c r="B18381" t="s">
        <v>372</v>
      </c>
      <c r="C18381">
        <v>58120898</v>
      </c>
      <c r="D18381" t="s">
        <v>8</v>
      </c>
      <c r="E18381">
        <v>23</v>
      </c>
      <c r="F18381" t="s">
        <v>21116</v>
      </c>
      <c r="G18381">
        <v>0.57770585707400002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93"/>
  <sheetViews>
    <sheetView workbookViewId="0"/>
  </sheetViews>
  <sheetFormatPr baseColWidth="10" defaultRowHeight="16" x14ac:dyDescent="0.2"/>
  <cols>
    <col min="1" max="1" width="11.33203125" bestFit="1" customWidth="1"/>
    <col min="2" max="2" width="11.83203125" bestFit="1" customWidth="1"/>
    <col min="3" max="3" width="27.33203125" bestFit="1" customWidth="1"/>
    <col min="4" max="4" width="13.6640625" bestFit="1" customWidth="1"/>
    <col min="5" max="5" width="25.33203125" bestFit="1" customWidth="1"/>
    <col min="6" max="6" width="29.6640625" bestFit="1" customWidth="1"/>
    <col min="7" max="7" width="18.83203125" bestFit="1" customWidth="1"/>
  </cols>
  <sheetData>
    <row r="1" spans="1:7" x14ac:dyDescent="0.2">
      <c r="A1" t="s">
        <v>2811</v>
      </c>
      <c r="B1" s="2" t="s">
        <v>0</v>
      </c>
      <c r="C1" t="s">
        <v>2812</v>
      </c>
      <c r="D1" t="s">
        <v>2813</v>
      </c>
      <c r="E1" t="s">
        <v>2814</v>
      </c>
      <c r="F1" t="s">
        <v>2815</v>
      </c>
      <c r="G1" t="s">
        <v>1</v>
      </c>
    </row>
    <row r="2" spans="1:7" x14ac:dyDescent="0.2">
      <c r="A2" t="str">
        <f t="shared" ref="A2:A11" si="0">"AHR"</f>
        <v>AHR</v>
      </c>
      <c r="B2" t="s">
        <v>2</v>
      </c>
      <c r="C2">
        <v>17337908</v>
      </c>
      <c r="D2" t="s">
        <v>3</v>
      </c>
      <c r="E2">
        <v>24</v>
      </c>
      <c r="F2" t="s">
        <v>4</v>
      </c>
      <c r="G2">
        <v>-5.6706839818700004E-3</v>
      </c>
    </row>
    <row r="3" spans="1:7" x14ac:dyDescent="0.2">
      <c r="A3" t="str">
        <f t="shared" si="0"/>
        <v>AHR</v>
      </c>
      <c r="B3" t="s">
        <v>2</v>
      </c>
      <c r="C3">
        <v>17337955</v>
      </c>
      <c r="D3" t="s">
        <v>3</v>
      </c>
      <c r="E3">
        <v>24</v>
      </c>
      <c r="F3" t="s">
        <v>5</v>
      </c>
      <c r="G3">
        <v>7.2547188116E-2</v>
      </c>
    </row>
    <row r="4" spans="1:7" x14ac:dyDescent="0.2">
      <c r="A4" t="str">
        <f t="shared" si="0"/>
        <v>AHR</v>
      </c>
      <c r="B4" t="s">
        <v>2</v>
      </c>
      <c r="C4">
        <v>17338075</v>
      </c>
      <c r="D4" t="s">
        <v>3</v>
      </c>
      <c r="E4">
        <v>23</v>
      </c>
      <c r="F4" t="s">
        <v>6</v>
      </c>
      <c r="G4">
        <v>0.181174545829</v>
      </c>
    </row>
    <row r="5" spans="1:7" x14ac:dyDescent="0.2">
      <c r="A5" t="str">
        <f t="shared" si="0"/>
        <v>AHR</v>
      </c>
      <c r="B5" t="s">
        <v>2</v>
      </c>
      <c r="C5">
        <v>17338134</v>
      </c>
      <c r="D5" t="s">
        <v>3</v>
      </c>
      <c r="E5">
        <v>24</v>
      </c>
      <c r="F5" t="s">
        <v>7</v>
      </c>
      <c r="G5">
        <v>0.18543084138400001</v>
      </c>
    </row>
    <row r="6" spans="1:7" x14ac:dyDescent="0.2">
      <c r="A6" t="str">
        <f t="shared" si="0"/>
        <v>AHR</v>
      </c>
      <c r="B6" t="s">
        <v>2</v>
      </c>
      <c r="C6">
        <v>17337989</v>
      </c>
      <c r="D6" t="s">
        <v>8</v>
      </c>
      <c r="E6">
        <v>22</v>
      </c>
      <c r="F6" t="s">
        <v>9</v>
      </c>
      <c r="G6">
        <v>7.5529065446999999E-2</v>
      </c>
    </row>
    <row r="7" spans="1:7" x14ac:dyDescent="0.2">
      <c r="A7" t="str">
        <f t="shared" si="0"/>
        <v>AHR</v>
      </c>
      <c r="B7" t="s">
        <v>2</v>
      </c>
      <c r="C7">
        <v>17338082</v>
      </c>
      <c r="D7" t="s">
        <v>8</v>
      </c>
      <c r="E7">
        <v>23</v>
      </c>
      <c r="F7" t="s">
        <v>10</v>
      </c>
      <c r="G7">
        <v>2.35322838491E-2</v>
      </c>
    </row>
    <row r="8" spans="1:7" x14ac:dyDescent="0.2">
      <c r="A8" t="str">
        <f t="shared" si="0"/>
        <v>AHR</v>
      </c>
      <c r="B8" t="s">
        <v>2</v>
      </c>
      <c r="C8">
        <v>17338119</v>
      </c>
      <c r="D8" t="s">
        <v>8</v>
      </c>
      <c r="E8">
        <v>22</v>
      </c>
      <c r="F8" t="s">
        <v>11</v>
      </c>
      <c r="G8">
        <v>1.8117149455900001E-2</v>
      </c>
    </row>
    <row r="9" spans="1:7" x14ac:dyDescent="0.2">
      <c r="A9" t="str">
        <f t="shared" si="0"/>
        <v>AHR</v>
      </c>
      <c r="B9" t="s">
        <v>2</v>
      </c>
      <c r="C9">
        <v>17338126</v>
      </c>
      <c r="D9" t="s">
        <v>8</v>
      </c>
      <c r="E9">
        <v>22</v>
      </c>
      <c r="F9" t="s">
        <v>12</v>
      </c>
      <c r="G9">
        <v>-4.1194195381599998E-2</v>
      </c>
    </row>
    <row r="10" spans="1:7" x14ac:dyDescent="0.2">
      <c r="A10" t="str">
        <f t="shared" si="0"/>
        <v>AHR</v>
      </c>
      <c r="B10" t="s">
        <v>2</v>
      </c>
      <c r="C10">
        <v>17338164</v>
      </c>
      <c r="D10" t="s">
        <v>8</v>
      </c>
      <c r="E10">
        <v>24</v>
      </c>
      <c r="F10" t="s">
        <v>13</v>
      </c>
      <c r="G10">
        <v>1.0487213762600001</v>
      </c>
    </row>
    <row r="11" spans="1:7" x14ac:dyDescent="0.2">
      <c r="A11" t="str">
        <f t="shared" si="0"/>
        <v>AHR</v>
      </c>
      <c r="B11" t="s">
        <v>2</v>
      </c>
      <c r="C11">
        <v>17338168</v>
      </c>
      <c r="D11" t="s">
        <v>8</v>
      </c>
      <c r="E11">
        <v>22</v>
      </c>
      <c r="F11" t="s">
        <v>14</v>
      </c>
      <c r="G11">
        <v>1.7658477823600001</v>
      </c>
    </row>
    <row r="12" spans="1:7" x14ac:dyDescent="0.2">
      <c r="A12" t="str">
        <f t="shared" ref="A12:A19" si="1">"ANP32B"</f>
        <v>ANP32B</v>
      </c>
      <c r="B12" t="s">
        <v>15</v>
      </c>
      <c r="C12">
        <v>100745330</v>
      </c>
      <c r="D12" t="s">
        <v>8</v>
      </c>
      <c r="E12">
        <v>24</v>
      </c>
      <c r="F12" t="s">
        <v>16</v>
      </c>
      <c r="G12">
        <v>5.4260850542E-2</v>
      </c>
    </row>
    <row r="13" spans="1:7" x14ac:dyDescent="0.2">
      <c r="A13" t="str">
        <f t="shared" si="1"/>
        <v>ANP32B</v>
      </c>
      <c r="B13" t="s">
        <v>15</v>
      </c>
      <c r="C13">
        <v>100745318</v>
      </c>
      <c r="D13" t="s">
        <v>8</v>
      </c>
      <c r="E13">
        <v>24</v>
      </c>
      <c r="F13" t="s">
        <v>17</v>
      </c>
      <c r="G13">
        <v>0.71063971885099997</v>
      </c>
    </row>
    <row r="14" spans="1:7" x14ac:dyDescent="0.2">
      <c r="A14" t="str">
        <f t="shared" si="1"/>
        <v>ANP32B</v>
      </c>
      <c r="B14" t="s">
        <v>15</v>
      </c>
      <c r="C14">
        <v>100745298</v>
      </c>
      <c r="D14" t="s">
        <v>8</v>
      </c>
      <c r="E14">
        <v>23</v>
      </c>
      <c r="F14" t="s">
        <v>18</v>
      </c>
      <c r="G14">
        <v>0.61889360071599997</v>
      </c>
    </row>
    <row r="15" spans="1:7" x14ac:dyDescent="0.2">
      <c r="A15" t="str">
        <f t="shared" si="1"/>
        <v>ANP32B</v>
      </c>
      <c r="B15" t="s">
        <v>15</v>
      </c>
      <c r="C15">
        <v>100745556</v>
      </c>
      <c r="D15" t="s">
        <v>8</v>
      </c>
      <c r="E15">
        <v>24</v>
      </c>
      <c r="F15" t="s">
        <v>19</v>
      </c>
      <c r="G15">
        <v>0.26151098871799999</v>
      </c>
    </row>
    <row r="16" spans="1:7" x14ac:dyDescent="0.2">
      <c r="A16" t="str">
        <f t="shared" si="1"/>
        <v>ANP32B</v>
      </c>
      <c r="B16" t="s">
        <v>15</v>
      </c>
      <c r="C16">
        <v>100745447</v>
      </c>
      <c r="D16" t="s">
        <v>3</v>
      </c>
      <c r="E16">
        <v>24</v>
      </c>
      <c r="F16" t="s">
        <v>20</v>
      </c>
      <c r="G16">
        <v>1.1878517231900001</v>
      </c>
    </row>
    <row r="17" spans="1:7" x14ac:dyDescent="0.2">
      <c r="A17" t="str">
        <f t="shared" si="1"/>
        <v>ANP32B</v>
      </c>
      <c r="B17" t="s">
        <v>15</v>
      </c>
      <c r="C17">
        <v>100745411</v>
      </c>
      <c r="D17" t="s">
        <v>3</v>
      </c>
      <c r="E17">
        <v>24</v>
      </c>
      <c r="F17" t="s">
        <v>21</v>
      </c>
      <c r="G17">
        <v>0.91289467444700001</v>
      </c>
    </row>
    <row r="18" spans="1:7" x14ac:dyDescent="0.2">
      <c r="A18" t="str">
        <f t="shared" si="1"/>
        <v>ANP32B</v>
      </c>
      <c r="B18" t="s">
        <v>15</v>
      </c>
      <c r="C18">
        <v>100745350</v>
      </c>
      <c r="D18" t="s">
        <v>3</v>
      </c>
      <c r="E18">
        <v>24</v>
      </c>
      <c r="F18" t="s">
        <v>22</v>
      </c>
      <c r="G18">
        <v>0.38441872460600002</v>
      </c>
    </row>
    <row r="19" spans="1:7" x14ac:dyDescent="0.2">
      <c r="A19" t="str">
        <f t="shared" si="1"/>
        <v>ANP32B</v>
      </c>
      <c r="B19" t="s">
        <v>15</v>
      </c>
      <c r="C19">
        <v>100745290</v>
      </c>
      <c r="D19" t="s">
        <v>8</v>
      </c>
      <c r="E19">
        <v>22</v>
      </c>
      <c r="F19" t="s">
        <v>23</v>
      </c>
      <c r="G19">
        <v>0.89925360236200003</v>
      </c>
    </row>
    <row r="20" spans="1:7" x14ac:dyDescent="0.2">
      <c r="A20" t="str">
        <f t="shared" ref="A20:A29" si="2">"ARFIP1"</f>
        <v>ARFIP1</v>
      </c>
      <c r="B20" t="s">
        <v>24</v>
      </c>
      <c r="C20">
        <v>153700956</v>
      </c>
      <c r="D20" t="s">
        <v>8</v>
      </c>
      <c r="E20">
        <v>22</v>
      </c>
      <c r="F20" t="s">
        <v>25</v>
      </c>
      <c r="G20">
        <v>0.78547746830800003</v>
      </c>
    </row>
    <row r="21" spans="1:7" x14ac:dyDescent="0.2">
      <c r="A21" t="str">
        <f t="shared" si="2"/>
        <v>ARFIP1</v>
      </c>
      <c r="B21" t="s">
        <v>24</v>
      </c>
      <c r="C21">
        <v>153700941</v>
      </c>
      <c r="D21" t="s">
        <v>8</v>
      </c>
      <c r="E21">
        <v>24</v>
      </c>
      <c r="F21" t="s">
        <v>26</v>
      </c>
      <c r="G21">
        <v>0.59586062526000005</v>
      </c>
    </row>
    <row r="22" spans="1:7" x14ac:dyDescent="0.2">
      <c r="A22" t="str">
        <f t="shared" si="2"/>
        <v>ARFIP1</v>
      </c>
      <c r="B22" t="s">
        <v>24</v>
      </c>
      <c r="C22">
        <v>153700917</v>
      </c>
      <c r="D22" t="s">
        <v>8</v>
      </c>
      <c r="E22">
        <v>24</v>
      </c>
      <c r="F22" t="s">
        <v>27</v>
      </c>
      <c r="G22">
        <v>0.74090005199200004</v>
      </c>
    </row>
    <row r="23" spans="1:7" x14ac:dyDescent="0.2">
      <c r="A23" t="str">
        <f t="shared" si="2"/>
        <v>ARFIP1</v>
      </c>
      <c r="B23" t="s">
        <v>24</v>
      </c>
      <c r="C23">
        <v>153700895</v>
      </c>
      <c r="D23" t="s">
        <v>8</v>
      </c>
      <c r="E23">
        <v>24</v>
      </c>
      <c r="F23" t="s">
        <v>28</v>
      </c>
      <c r="G23">
        <v>0.415353805149</v>
      </c>
    </row>
    <row r="24" spans="1:7" x14ac:dyDescent="0.2">
      <c r="A24" t="str">
        <f t="shared" si="2"/>
        <v>ARFIP1</v>
      </c>
      <c r="B24" t="s">
        <v>24</v>
      </c>
      <c r="C24">
        <v>153700833</v>
      </c>
      <c r="D24" t="s">
        <v>8</v>
      </c>
      <c r="E24">
        <v>24</v>
      </c>
      <c r="F24" t="s">
        <v>29</v>
      </c>
      <c r="G24">
        <v>7.9766926443100003E-2</v>
      </c>
    </row>
    <row r="25" spans="1:7" x14ac:dyDescent="0.2">
      <c r="A25" t="str">
        <f t="shared" si="2"/>
        <v>ARFIP1</v>
      </c>
      <c r="B25" t="s">
        <v>24</v>
      </c>
      <c r="C25">
        <v>153700770</v>
      </c>
      <c r="D25" t="s">
        <v>8</v>
      </c>
      <c r="E25">
        <v>24</v>
      </c>
      <c r="F25" t="s">
        <v>30</v>
      </c>
      <c r="G25">
        <v>0.48693984405399998</v>
      </c>
    </row>
    <row r="26" spans="1:7" x14ac:dyDescent="0.2">
      <c r="A26" t="str">
        <f t="shared" si="2"/>
        <v>ARFIP1</v>
      </c>
      <c r="B26" t="s">
        <v>24</v>
      </c>
      <c r="C26">
        <v>153700765</v>
      </c>
      <c r="D26" t="s">
        <v>8</v>
      </c>
      <c r="E26">
        <v>24</v>
      </c>
      <c r="F26" t="s">
        <v>31</v>
      </c>
      <c r="G26">
        <v>0.43841649735799998</v>
      </c>
    </row>
    <row r="27" spans="1:7" x14ac:dyDescent="0.2">
      <c r="A27" t="str">
        <f t="shared" si="2"/>
        <v>ARFIP1</v>
      </c>
      <c r="B27" t="s">
        <v>24</v>
      </c>
      <c r="C27">
        <v>153700880</v>
      </c>
      <c r="D27" t="s">
        <v>3</v>
      </c>
      <c r="E27">
        <v>24</v>
      </c>
      <c r="F27" t="s">
        <v>32</v>
      </c>
      <c r="G27">
        <v>1.2329390063800001</v>
      </c>
    </row>
    <row r="28" spans="1:7" x14ac:dyDescent="0.2">
      <c r="A28" t="str">
        <f t="shared" si="2"/>
        <v>ARFIP1</v>
      </c>
      <c r="B28" t="s">
        <v>24</v>
      </c>
      <c r="C28">
        <v>153700902</v>
      </c>
      <c r="D28" t="s">
        <v>3</v>
      </c>
      <c r="E28">
        <v>24</v>
      </c>
      <c r="F28" t="s">
        <v>33</v>
      </c>
      <c r="G28">
        <v>0.98158352530799997</v>
      </c>
    </row>
    <row r="29" spans="1:7" x14ac:dyDescent="0.2">
      <c r="A29" t="str">
        <f t="shared" si="2"/>
        <v>ARFIP1</v>
      </c>
      <c r="B29" t="s">
        <v>24</v>
      </c>
      <c r="C29">
        <v>153700742</v>
      </c>
      <c r="D29" t="s">
        <v>8</v>
      </c>
      <c r="E29">
        <v>23</v>
      </c>
      <c r="F29" t="s">
        <v>34</v>
      </c>
      <c r="G29">
        <v>0.23921884207899999</v>
      </c>
    </row>
    <row r="30" spans="1:7" x14ac:dyDescent="0.2">
      <c r="A30" t="str">
        <f t="shared" ref="A30:A38" si="3">"ARHGEF2"</f>
        <v>ARHGEF2</v>
      </c>
      <c r="B30" t="s">
        <v>35</v>
      </c>
      <c r="C30">
        <v>155948495</v>
      </c>
      <c r="D30" t="s">
        <v>3</v>
      </c>
      <c r="E30">
        <v>24</v>
      </c>
      <c r="F30" t="s">
        <v>36</v>
      </c>
      <c r="G30">
        <v>0.947381121434</v>
      </c>
    </row>
    <row r="31" spans="1:7" x14ac:dyDescent="0.2">
      <c r="A31" t="str">
        <f t="shared" si="3"/>
        <v>ARHGEF2</v>
      </c>
      <c r="B31" t="s">
        <v>35</v>
      </c>
      <c r="C31">
        <v>155948400</v>
      </c>
      <c r="D31" t="s">
        <v>8</v>
      </c>
      <c r="E31">
        <v>25</v>
      </c>
      <c r="F31" t="s">
        <v>37</v>
      </c>
      <c r="G31">
        <v>9.1808112784199994E-2</v>
      </c>
    </row>
    <row r="32" spans="1:7" x14ac:dyDescent="0.2">
      <c r="A32" t="str">
        <f t="shared" si="3"/>
        <v>ARHGEF2</v>
      </c>
      <c r="B32" t="s">
        <v>35</v>
      </c>
      <c r="C32">
        <v>155948451</v>
      </c>
      <c r="D32" t="s">
        <v>8</v>
      </c>
      <c r="E32">
        <v>25</v>
      </c>
      <c r="F32" t="s">
        <v>38</v>
      </c>
      <c r="G32">
        <v>0.65191006497000004</v>
      </c>
    </row>
    <row r="33" spans="1:7" x14ac:dyDescent="0.2">
      <c r="A33" t="str">
        <f t="shared" si="3"/>
        <v>ARHGEF2</v>
      </c>
      <c r="B33" t="s">
        <v>35</v>
      </c>
      <c r="C33">
        <v>155948459</v>
      </c>
      <c r="D33" t="s">
        <v>8</v>
      </c>
      <c r="E33">
        <v>22</v>
      </c>
      <c r="F33" t="s">
        <v>39</v>
      </c>
      <c r="G33">
        <v>0.27135310145899999</v>
      </c>
    </row>
    <row r="34" spans="1:7" x14ac:dyDescent="0.2">
      <c r="A34" t="str">
        <f t="shared" si="3"/>
        <v>ARHGEF2</v>
      </c>
      <c r="B34" t="s">
        <v>35</v>
      </c>
      <c r="C34">
        <v>155948470</v>
      </c>
      <c r="D34" t="s">
        <v>8</v>
      </c>
      <c r="E34">
        <v>25</v>
      </c>
      <c r="F34" t="s">
        <v>40</v>
      </c>
      <c r="G34">
        <v>1.1050823542099999</v>
      </c>
    </row>
    <row r="35" spans="1:7" x14ac:dyDescent="0.2">
      <c r="A35" t="str">
        <f t="shared" si="3"/>
        <v>ARHGEF2</v>
      </c>
      <c r="B35" t="s">
        <v>35</v>
      </c>
      <c r="C35">
        <v>155948492</v>
      </c>
      <c r="D35" t="s">
        <v>8</v>
      </c>
      <c r="E35">
        <v>23</v>
      </c>
      <c r="F35" t="s">
        <v>41</v>
      </c>
      <c r="G35">
        <v>0.94753652435799995</v>
      </c>
    </row>
    <row r="36" spans="1:7" x14ac:dyDescent="0.2">
      <c r="A36" t="str">
        <f t="shared" si="3"/>
        <v>ARHGEF2</v>
      </c>
      <c r="B36" t="s">
        <v>35</v>
      </c>
      <c r="C36">
        <v>155948561</v>
      </c>
      <c r="D36" t="s">
        <v>3</v>
      </c>
      <c r="E36">
        <v>25</v>
      </c>
      <c r="F36" t="s">
        <v>42</v>
      </c>
      <c r="G36">
        <v>0.38123436506800001</v>
      </c>
    </row>
    <row r="37" spans="1:7" x14ac:dyDescent="0.2">
      <c r="A37" t="str">
        <f t="shared" si="3"/>
        <v>ARHGEF2</v>
      </c>
      <c r="B37" t="s">
        <v>35</v>
      </c>
      <c r="C37">
        <v>155948514</v>
      </c>
      <c r="D37" t="s">
        <v>8</v>
      </c>
      <c r="E37">
        <v>24</v>
      </c>
      <c r="F37" t="s">
        <v>43</v>
      </c>
      <c r="G37">
        <v>0.649273615789</v>
      </c>
    </row>
    <row r="38" spans="1:7" x14ac:dyDescent="0.2">
      <c r="A38" t="str">
        <f t="shared" si="3"/>
        <v>ARHGEF2</v>
      </c>
      <c r="B38" t="s">
        <v>35</v>
      </c>
      <c r="C38">
        <v>155948545</v>
      </c>
      <c r="D38" t="s">
        <v>8</v>
      </c>
      <c r="E38">
        <v>24</v>
      </c>
      <c r="F38" t="s">
        <v>44</v>
      </c>
      <c r="G38">
        <v>7.4528307241399999E-2</v>
      </c>
    </row>
    <row r="39" spans="1:7" x14ac:dyDescent="0.2">
      <c r="A39" t="str">
        <f t="shared" ref="A39:A57" si="4">"ARID1A"</f>
        <v>ARID1A</v>
      </c>
      <c r="B39" t="s">
        <v>35</v>
      </c>
      <c r="C39">
        <v>27022723</v>
      </c>
      <c r="D39" t="s">
        <v>3</v>
      </c>
      <c r="E39">
        <v>25</v>
      </c>
      <c r="F39" t="s">
        <v>45</v>
      </c>
      <c r="G39">
        <v>-4.05937173655E-2</v>
      </c>
    </row>
    <row r="40" spans="1:7" x14ac:dyDescent="0.2">
      <c r="A40" t="str">
        <f t="shared" si="4"/>
        <v>ARID1A</v>
      </c>
      <c r="B40" t="s">
        <v>35</v>
      </c>
      <c r="C40">
        <v>27022147</v>
      </c>
      <c r="D40" t="s">
        <v>8</v>
      </c>
      <c r="E40">
        <v>24</v>
      </c>
      <c r="F40" t="s">
        <v>46</v>
      </c>
      <c r="G40">
        <v>0.60065343047599995</v>
      </c>
    </row>
    <row r="41" spans="1:7" x14ac:dyDescent="0.2">
      <c r="A41" t="str">
        <f t="shared" si="4"/>
        <v>ARID1A</v>
      </c>
      <c r="B41" t="s">
        <v>35</v>
      </c>
      <c r="C41">
        <v>27022176</v>
      </c>
      <c r="D41" t="s">
        <v>8</v>
      </c>
      <c r="E41">
        <v>24</v>
      </c>
      <c r="F41" t="s">
        <v>47</v>
      </c>
      <c r="G41">
        <v>0.33391844443899998</v>
      </c>
    </row>
    <row r="42" spans="1:7" x14ac:dyDescent="0.2">
      <c r="A42" t="str">
        <f t="shared" si="4"/>
        <v>ARID1A</v>
      </c>
      <c r="B42" t="s">
        <v>35</v>
      </c>
      <c r="C42">
        <v>27022243</v>
      </c>
      <c r="D42" t="s">
        <v>8</v>
      </c>
      <c r="E42">
        <v>24</v>
      </c>
      <c r="F42" t="s">
        <v>48</v>
      </c>
      <c r="G42">
        <v>0.73199357772899998</v>
      </c>
    </row>
    <row r="43" spans="1:7" x14ac:dyDescent="0.2">
      <c r="A43" t="str">
        <f t="shared" si="4"/>
        <v>ARID1A</v>
      </c>
      <c r="B43" t="s">
        <v>35</v>
      </c>
      <c r="C43">
        <v>27022282</v>
      </c>
      <c r="D43" t="s">
        <v>8</v>
      </c>
      <c r="E43">
        <v>24</v>
      </c>
      <c r="F43" t="s">
        <v>49</v>
      </c>
      <c r="G43">
        <v>0.33737279699099998</v>
      </c>
    </row>
    <row r="44" spans="1:7" x14ac:dyDescent="0.2">
      <c r="A44" t="str">
        <f t="shared" si="4"/>
        <v>ARID1A</v>
      </c>
      <c r="B44" t="s">
        <v>35</v>
      </c>
      <c r="C44">
        <v>27022543</v>
      </c>
      <c r="D44" t="s">
        <v>8</v>
      </c>
      <c r="E44">
        <v>24</v>
      </c>
      <c r="F44" t="s">
        <v>50</v>
      </c>
      <c r="G44">
        <v>0.55474523473699999</v>
      </c>
    </row>
    <row r="45" spans="1:7" x14ac:dyDescent="0.2">
      <c r="A45" t="str">
        <f t="shared" si="4"/>
        <v>ARID1A</v>
      </c>
      <c r="B45" t="s">
        <v>35</v>
      </c>
      <c r="C45">
        <v>27022597</v>
      </c>
      <c r="D45" t="s">
        <v>8</v>
      </c>
      <c r="E45">
        <v>24</v>
      </c>
      <c r="F45" t="s">
        <v>51</v>
      </c>
      <c r="G45">
        <v>-8.9701111471100006E-3</v>
      </c>
    </row>
    <row r="46" spans="1:7" x14ac:dyDescent="0.2">
      <c r="A46" t="str">
        <f t="shared" si="4"/>
        <v>ARID1A</v>
      </c>
      <c r="B46" t="s">
        <v>35</v>
      </c>
      <c r="C46">
        <v>27022626</v>
      </c>
      <c r="D46" t="s">
        <v>8</v>
      </c>
      <c r="E46">
        <v>24</v>
      </c>
      <c r="F46" t="s">
        <v>52</v>
      </c>
      <c r="G46">
        <v>-1.42903739425E-2</v>
      </c>
    </row>
    <row r="47" spans="1:7" x14ac:dyDescent="0.2">
      <c r="A47" t="str">
        <f t="shared" si="4"/>
        <v>ARID1A</v>
      </c>
      <c r="B47" t="s">
        <v>35</v>
      </c>
      <c r="C47">
        <v>27022729</v>
      </c>
      <c r="D47" t="s">
        <v>8</v>
      </c>
      <c r="E47">
        <v>25</v>
      </c>
      <c r="F47" t="s">
        <v>53</v>
      </c>
      <c r="G47">
        <v>4.4058055377700002E-2</v>
      </c>
    </row>
    <row r="48" spans="1:7" x14ac:dyDescent="0.2">
      <c r="A48" t="str">
        <f t="shared" si="4"/>
        <v>ARID1A</v>
      </c>
      <c r="B48" t="s">
        <v>35</v>
      </c>
      <c r="C48">
        <v>27022796</v>
      </c>
      <c r="D48" t="s">
        <v>8</v>
      </c>
      <c r="E48">
        <v>24</v>
      </c>
      <c r="F48" t="s">
        <v>54</v>
      </c>
      <c r="G48">
        <v>5.7685938614200002E-2</v>
      </c>
    </row>
    <row r="49" spans="1:7" x14ac:dyDescent="0.2">
      <c r="A49" t="str">
        <f t="shared" si="4"/>
        <v>ARID1A</v>
      </c>
      <c r="B49" t="s">
        <v>35</v>
      </c>
      <c r="C49">
        <v>27022622</v>
      </c>
      <c r="D49" t="s">
        <v>3</v>
      </c>
      <c r="E49">
        <v>23</v>
      </c>
      <c r="F49" t="s">
        <v>55</v>
      </c>
      <c r="G49">
        <v>9.7646116419999998E-2</v>
      </c>
    </row>
    <row r="50" spans="1:7" x14ac:dyDescent="0.2">
      <c r="A50" t="str">
        <f t="shared" si="4"/>
        <v>ARID1A</v>
      </c>
      <c r="B50" t="s">
        <v>35</v>
      </c>
      <c r="C50">
        <v>27022137</v>
      </c>
      <c r="D50" t="s">
        <v>3</v>
      </c>
      <c r="E50">
        <v>24</v>
      </c>
      <c r="F50" t="s">
        <v>56</v>
      </c>
      <c r="G50">
        <v>0.59623737567699997</v>
      </c>
    </row>
    <row r="51" spans="1:7" x14ac:dyDescent="0.2">
      <c r="A51" t="str">
        <f t="shared" si="4"/>
        <v>ARID1A</v>
      </c>
      <c r="B51" t="s">
        <v>35</v>
      </c>
      <c r="C51">
        <v>27022167</v>
      </c>
      <c r="D51" t="s">
        <v>3</v>
      </c>
      <c r="E51">
        <v>24</v>
      </c>
      <c r="F51" t="s">
        <v>57</v>
      </c>
      <c r="G51">
        <v>1.6673529918000001</v>
      </c>
    </row>
    <row r="52" spans="1:7" x14ac:dyDescent="0.2">
      <c r="A52" t="str">
        <f t="shared" si="4"/>
        <v>ARID1A</v>
      </c>
      <c r="B52" t="s">
        <v>35</v>
      </c>
      <c r="C52">
        <v>27022766</v>
      </c>
      <c r="D52" t="s">
        <v>8</v>
      </c>
      <c r="E52">
        <v>24</v>
      </c>
      <c r="F52" t="s">
        <v>58</v>
      </c>
      <c r="G52">
        <v>0.38743638920000001</v>
      </c>
    </row>
    <row r="53" spans="1:7" x14ac:dyDescent="0.2">
      <c r="A53" t="str">
        <f t="shared" si="4"/>
        <v>ARID1A</v>
      </c>
      <c r="B53" t="s">
        <v>35</v>
      </c>
      <c r="C53">
        <v>27022279</v>
      </c>
      <c r="D53" t="s">
        <v>3</v>
      </c>
      <c r="E53">
        <v>24</v>
      </c>
      <c r="F53" t="s">
        <v>59</v>
      </c>
      <c r="G53">
        <v>0.354125348314</v>
      </c>
    </row>
    <row r="54" spans="1:7" x14ac:dyDescent="0.2">
      <c r="A54" t="str">
        <f t="shared" si="4"/>
        <v>ARID1A</v>
      </c>
      <c r="B54" t="s">
        <v>35</v>
      </c>
      <c r="C54">
        <v>27022298</v>
      </c>
      <c r="D54" t="s">
        <v>3</v>
      </c>
      <c r="E54">
        <v>24</v>
      </c>
      <c r="F54" t="s">
        <v>60</v>
      </c>
      <c r="G54">
        <v>-4.3778535681500003E-2</v>
      </c>
    </row>
    <row r="55" spans="1:7" x14ac:dyDescent="0.2">
      <c r="A55" t="str">
        <f t="shared" si="4"/>
        <v>ARID1A</v>
      </c>
      <c r="B55" t="s">
        <v>35</v>
      </c>
      <c r="C55">
        <v>27022309</v>
      </c>
      <c r="D55" t="s">
        <v>3</v>
      </c>
      <c r="E55">
        <v>24</v>
      </c>
      <c r="F55" t="s">
        <v>61</v>
      </c>
      <c r="G55">
        <v>0.57969048728999995</v>
      </c>
    </row>
    <row r="56" spans="1:7" x14ac:dyDescent="0.2">
      <c r="A56" t="str">
        <f t="shared" si="4"/>
        <v>ARID1A</v>
      </c>
      <c r="B56" t="s">
        <v>35</v>
      </c>
      <c r="C56">
        <v>27022424</v>
      </c>
      <c r="D56" t="s">
        <v>3</v>
      </c>
      <c r="E56">
        <v>24</v>
      </c>
      <c r="F56" t="s">
        <v>62</v>
      </c>
      <c r="G56">
        <v>0.142972033045</v>
      </c>
    </row>
    <row r="57" spans="1:7" x14ac:dyDescent="0.2">
      <c r="A57" t="str">
        <f t="shared" si="4"/>
        <v>ARID1A</v>
      </c>
      <c r="B57" t="s">
        <v>35</v>
      </c>
      <c r="C57">
        <v>27022514</v>
      </c>
      <c r="D57" t="s">
        <v>3</v>
      </c>
      <c r="E57">
        <v>23</v>
      </c>
      <c r="F57" t="s">
        <v>63</v>
      </c>
      <c r="G57">
        <v>0.129522571079</v>
      </c>
    </row>
    <row r="58" spans="1:7" x14ac:dyDescent="0.2">
      <c r="A58" t="str">
        <f t="shared" ref="A58:A67" si="5">"ARRDC3"</f>
        <v>ARRDC3</v>
      </c>
      <c r="B58" t="s">
        <v>64</v>
      </c>
      <c r="C58">
        <v>90679382</v>
      </c>
      <c r="D58" t="s">
        <v>8</v>
      </c>
      <c r="E58">
        <v>23</v>
      </c>
      <c r="F58" t="s">
        <v>65</v>
      </c>
      <c r="G58">
        <v>0.303334863362</v>
      </c>
    </row>
    <row r="59" spans="1:7" x14ac:dyDescent="0.2">
      <c r="A59" t="str">
        <f t="shared" si="5"/>
        <v>ARRDC3</v>
      </c>
      <c r="B59" t="s">
        <v>64</v>
      </c>
      <c r="C59">
        <v>90679475</v>
      </c>
      <c r="D59" t="s">
        <v>8</v>
      </c>
      <c r="E59">
        <v>24</v>
      </c>
      <c r="F59" t="s">
        <v>66</v>
      </c>
      <c r="G59">
        <v>0.78142587582699996</v>
      </c>
    </row>
    <row r="60" spans="1:7" x14ac:dyDescent="0.2">
      <c r="A60" t="str">
        <f t="shared" si="5"/>
        <v>ARRDC3</v>
      </c>
      <c r="B60" t="s">
        <v>64</v>
      </c>
      <c r="C60">
        <v>90679268</v>
      </c>
      <c r="D60" t="s">
        <v>3</v>
      </c>
      <c r="E60">
        <v>24</v>
      </c>
      <c r="F60" t="s">
        <v>67</v>
      </c>
      <c r="G60">
        <v>1.09140763797</v>
      </c>
    </row>
    <row r="61" spans="1:7" x14ac:dyDescent="0.2">
      <c r="A61" t="str">
        <f t="shared" si="5"/>
        <v>ARRDC3</v>
      </c>
      <c r="B61" t="s">
        <v>64</v>
      </c>
      <c r="C61">
        <v>90679394</v>
      </c>
      <c r="D61" t="s">
        <v>3</v>
      </c>
      <c r="E61">
        <v>23</v>
      </c>
      <c r="F61" t="s">
        <v>68</v>
      </c>
      <c r="G61">
        <v>0.44223138569699999</v>
      </c>
    </row>
    <row r="62" spans="1:7" x14ac:dyDescent="0.2">
      <c r="A62" t="str">
        <f t="shared" si="5"/>
        <v>ARRDC3</v>
      </c>
      <c r="B62" t="s">
        <v>64</v>
      </c>
      <c r="C62">
        <v>90679414</v>
      </c>
      <c r="D62" t="s">
        <v>3</v>
      </c>
      <c r="E62">
        <v>22</v>
      </c>
      <c r="F62" t="s">
        <v>69</v>
      </c>
      <c r="G62">
        <v>0.66793857381900001</v>
      </c>
    </row>
    <row r="63" spans="1:7" x14ac:dyDescent="0.2">
      <c r="A63" t="str">
        <f t="shared" si="5"/>
        <v>ARRDC3</v>
      </c>
      <c r="B63" t="s">
        <v>64</v>
      </c>
      <c r="C63">
        <v>90679497</v>
      </c>
      <c r="D63" t="s">
        <v>3</v>
      </c>
      <c r="E63">
        <v>22</v>
      </c>
      <c r="F63" t="s">
        <v>70</v>
      </c>
      <c r="G63">
        <v>0.372470446121</v>
      </c>
    </row>
    <row r="64" spans="1:7" x14ac:dyDescent="0.2">
      <c r="A64" t="str">
        <f t="shared" si="5"/>
        <v>ARRDC3</v>
      </c>
      <c r="B64" t="s">
        <v>64</v>
      </c>
      <c r="C64">
        <v>90679541</v>
      </c>
      <c r="D64" t="s">
        <v>3</v>
      </c>
      <c r="E64">
        <v>24</v>
      </c>
      <c r="F64" t="s">
        <v>71</v>
      </c>
      <c r="G64">
        <v>0.61892206960200002</v>
      </c>
    </row>
    <row r="65" spans="1:7" x14ac:dyDescent="0.2">
      <c r="A65" t="str">
        <f t="shared" si="5"/>
        <v>ARRDC3</v>
      </c>
      <c r="B65" t="s">
        <v>64</v>
      </c>
      <c r="C65">
        <v>90679309</v>
      </c>
      <c r="D65" t="s">
        <v>8</v>
      </c>
      <c r="E65">
        <v>23</v>
      </c>
      <c r="F65" t="s">
        <v>72</v>
      </c>
      <c r="G65">
        <v>1.04192042211</v>
      </c>
    </row>
    <row r="66" spans="1:7" x14ac:dyDescent="0.2">
      <c r="A66" t="str">
        <f t="shared" si="5"/>
        <v>ARRDC3</v>
      </c>
      <c r="B66" t="s">
        <v>64</v>
      </c>
      <c r="C66">
        <v>90679411</v>
      </c>
      <c r="D66" t="s">
        <v>8</v>
      </c>
      <c r="E66">
        <v>24</v>
      </c>
      <c r="F66" t="s">
        <v>73</v>
      </c>
      <c r="G66">
        <v>0.36342108813500001</v>
      </c>
    </row>
    <row r="67" spans="1:7" x14ac:dyDescent="0.2">
      <c r="A67" t="str">
        <f t="shared" si="5"/>
        <v>ARRDC3</v>
      </c>
      <c r="B67" t="s">
        <v>64</v>
      </c>
      <c r="C67">
        <v>90679525</v>
      </c>
      <c r="D67" t="s">
        <v>3</v>
      </c>
      <c r="E67">
        <v>23</v>
      </c>
      <c r="F67" t="s">
        <v>74</v>
      </c>
      <c r="G67">
        <v>0.86667193992000002</v>
      </c>
    </row>
    <row r="68" spans="1:7" x14ac:dyDescent="0.2">
      <c r="A68" t="str">
        <f t="shared" ref="A68:A77" si="6">"ASF1A"</f>
        <v>ASF1A</v>
      </c>
      <c r="B68" t="s">
        <v>75</v>
      </c>
      <c r="C68">
        <v>119215039</v>
      </c>
      <c r="D68" t="s">
        <v>3</v>
      </c>
      <c r="E68">
        <v>24</v>
      </c>
      <c r="F68" t="s">
        <v>76</v>
      </c>
      <c r="G68">
        <v>0.65327061644399997</v>
      </c>
    </row>
    <row r="69" spans="1:7" x14ac:dyDescent="0.2">
      <c r="A69" t="str">
        <f t="shared" si="6"/>
        <v>ASF1A</v>
      </c>
      <c r="B69" t="s">
        <v>75</v>
      </c>
      <c r="C69">
        <v>119215324</v>
      </c>
      <c r="D69" t="s">
        <v>8</v>
      </c>
      <c r="E69">
        <v>24</v>
      </c>
      <c r="F69" t="s">
        <v>77</v>
      </c>
      <c r="G69">
        <v>0.52117249245200004</v>
      </c>
    </row>
    <row r="70" spans="1:7" x14ac:dyDescent="0.2">
      <c r="A70" t="str">
        <f t="shared" si="6"/>
        <v>ASF1A</v>
      </c>
      <c r="B70" t="s">
        <v>75</v>
      </c>
      <c r="C70">
        <v>119215174</v>
      </c>
      <c r="D70" t="s">
        <v>3</v>
      </c>
      <c r="E70">
        <v>25</v>
      </c>
      <c r="F70" t="s">
        <v>78</v>
      </c>
      <c r="G70">
        <v>1.04552697976</v>
      </c>
    </row>
    <row r="71" spans="1:7" x14ac:dyDescent="0.2">
      <c r="A71" t="str">
        <f t="shared" si="6"/>
        <v>ASF1A</v>
      </c>
      <c r="B71" t="s">
        <v>75</v>
      </c>
      <c r="C71">
        <v>119215232</v>
      </c>
      <c r="D71" t="s">
        <v>3</v>
      </c>
      <c r="E71">
        <v>23</v>
      </c>
      <c r="F71" t="s">
        <v>79</v>
      </c>
      <c r="G71">
        <v>0.57595897770500004</v>
      </c>
    </row>
    <row r="72" spans="1:7" x14ac:dyDescent="0.2">
      <c r="A72" t="str">
        <f t="shared" si="6"/>
        <v>ASF1A</v>
      </c>
      <c r="B72" t="s">
        <v>75</v>
      </c>
      <c r="C72">
        <v>119215247</v>
      </c>
      <c r="D72" t="s">
        <v>3</v>
      </c>
      <c r="E72">
        <v>25</v>
      </c>
      <c r="F72" t="s">
        <v>80</v>
      </c>
      <c r="G72">
        <v>0.84504851774</v>
      </c>
    </row>
    <row r="73" spans="1:7" x14ac:dyDescent="0.2">
      <c r="A73" t="str">
        <f t="shared" si="6"/>
        <v>ASF1A</v>
      </c>
      <c r="B73" t="s">
        <v>75</v>
      </c>
      <c r="C73">
        <v>119215071</v>
      </c>
      <c r="D73" t="s">
        <v>8</v>
      </c>
      <c r="E73">
        <v>24</v>
      </c>
      <c r="F73" t="s">
        <v>81</v>
      </c>
      <c r="G73">
        <v>0.54090009518299997</v>
      </c>
    </row>
    <row r="74" spans="1:7" x14ac:dyDescent="0.2">
      <c r="A74" t="str">
        <f t="shared" si="6"/>
        <v>ASF1A</v>
      </c>
      <c r="B74" t="s">
        <v>75</v>
      </c>
      <c r="C74">
        <v>119215229</v>
      </c>
      <c r="D74" t="s">
        <v>8</v>
      </c>
      <c r="E74">
        <v>24</v>
      </c>
      <c r="F74" t="s">
        <v>82</v>
      </c>
      <c r="G74">
        <v>0.40838062016299997</v>
      </c>
    </row>
    <row r="75" spans="1:7" x14ac:dyDescent="0.2">
      <c r="A75" t="str">
        <f t="shared" si="6"/>
        <v>ASF1A</v>
      </c>
      <c r="B75" t="s">
        <v>75</v>
      </c>
      <c r="C75">
        <v>119215267</v>
      </c>
      <c r="D75" t="s">
        <v>8</v>
      </c>
      <c r="E75">
        <v>25</v>
      </c>
      <c r="F75" t="s">
        <v>83</v>
      </c>
      <c r="G75">
        <v>0.33869242309100001</v>
      </c>
    </row>
    <row r="76" spans="1:7" x14ac:dyDescent="0.2">
      <c r="A76" t="str">
        <f t="shared" si="6"/>
        <v>ASF1A</v>
      </c>
      <c r="B76" t="s">
        <v>75</v>
      </c>
      <c r="C76">
        <v>119215283</v>
      </c>
      <c r="D76" t="s">
        <v>8</v>
      </c>
      <c r="E76">
        <v>24</v>
      </c>
      <c r="F76" t="s">
        <v>84</v>
      </c>
      <c r="G76">
        <v>1.1094245025</v>
      </c>
    </row>
    <row r="77" spans="1:7" x14ac:dyDescent="0.2">
      <c r="A77" t="str">
        <f t="shared" si="6"/>
        <v>ASF1A</v>
      </c>
      <c r="B77" t="s">
        <v>75</v>
      </c>
      <c r="C77">
        <v>119215302</v>
      </c>
      <c r="D77" t="s">
        <v>8</v>
      </c>
      <c r="E77">
        <v>24</v>
      </c>
      <c r="F77" t="s">
        <v>85</v>
      </c>
      <c r="G77">
        <v>0.70970912365500005</v>
      </c>
    </row>
    <row r="78" spans="1:7" x14ac:dyDescent="0.2">
      <c r="A78" t="str">
        <f t="shared" ref="A78:A95" si="7">"ATL1"</f>
        <v>ATL1</v>
      </c>
      <c r="B78" t="s">
        <v>86</v>
      </c>
      <c r="C78">
        <v>50999358</v>
      </c>
      <c r="D78" t="s">
        <v>3</v>
      </c>
      <c r="E78">
        <v>25</v>
      </c>
      <c r="F78" t="s">
        <v>87</v>
      </c>
      <c r="G78">
        <v>1.2361012634499999</v>
      </c>
    </row>
    <row r="79" spans="1:7" x14ac:dyDescent="0.2">
      <c r="A79" t="str">
        <f t="shared" si="7"/>
        <v>ATL1</v>
      </c>
      <c r="B79" t="s">
        <v>86</v>
      </c>
      <c r="C79">
        <v>50999374</v>
      </c>
      <c r="D79" t="s">
        <v>3</v>
      </c>
      <c r="E79">
        <v>24</v>
      </c>
      <c r="F79" t="s">
        <v>88</v>
      </c>
      <c r="G79">
        <v>0.79211636991099998</v>
      </c>
    </row>
    <row r="80" spans="1:7" x14ac:dyDescent="0.2">
      <c r="A80" t="str">
        <f t="shared" si="7"/>
        <v>ATL1</v>
      </c>
      <c r="B80" t="s">
        <v>86</v>
      </c>
      <c r="C80">
        <v>50999396</v>
      </c>
      <c r="D80" t="s">
        <v>3</v>
      </c>
      <c r="E80">
        <v>22</v>
      </c>
      <c r="F80" t="s">
        <v>89</v>
      </c>
      <c r="G80">
        <v>0.116505158097</v>
      </c>
    </row>
    <row r="81" spans="1:7" x14ac:dyDescent="0.2">
      <c r="A81" t="str">
        <f t="shared" si="7"/>
        <v>ATL1</v>
      </c>
      <c r="B81" t="s">
        <v>86</v>
      </c>
      <c r="C81">
        <v>51026601</v>
      </c>
      <c r="D81" t="s">
        <v>8</v>
      </c>
      <c r="E81">
        <v>28</v>
      </c>
      <c r="F81" t="s">
        <v>90</v>
      </c>
      <c r="G81">
        <v>-1.1426657080099999E-2</v>
      </c>
    </row>
    <row r="82" spans="1:7" x14ac:dyDescent="0.2">
      <c r="A82" t="str">
        <f t="shared" si="7"/>
        <v>ATL1</v>
      </c>
      <c r="B82" t="s">
        <v>86</v>
      </c>
      <c r="C82">
        <v>50999508</v>
      </c>
      <c r="D82" t="s">
        <v>3</v>
      </c>
      <c r="E82">
        <v>24</v>
      </c>
      <c r="F82" t="s">
        <v>91</v>
      </c>
      <c r="G82">
        <v>0.47188720472500001</v>
      </c>
    </row>
    <row r="83" spans="1:7" x14ac:dyDescent="0.2">
      <c r="A83" t="str">
        <f t="shared" si="7"/>
        <v>ATL1</v>
      </c>
      <c r="B83" t="s">
        <v>86</v>
      </c>
      <c r="C83">
        <v>50999553</v>
      </c>
      <c r="D83" t="s">
        <v>3</v>
      </c>
      <c r="E83">
        <v>24</v>
      </c>
      <c r="F83" t="s">
        <v>92</v>
      </c>
      <c r="G83">
        <v>9.5303299680399994E-2</v>
      </c>
    </row>
    <row r="84" spans="1:7" x14ac:dyDescent="0.2">
      <c r="A84" t="str">
        <f t="shared" si="7"/>
        <v>ATL1</v>
      </c>
      <c r="B84" t="s">
        <v>86</v>
      </c>
      <c r="C84">
        <v>51026428</v>
      </c>
      <c r="D84" t="s">
        <v>3</v>
      </c>
      <c r="E84">
        <v>23</v>
      </c>
      <c r="F84" t="s">
        <v>93</v>
      </c>
      <c r="G84">
        <v>-1.9052857461500001E-2</v>
      </c>
    </row>
    <row r="85" spans="1:7" x14ac:dyDescent="0.2">
      <c r="A85" t="str">
        <f t="shared" si="7"/>
        <v>ATL1</v>
      </c>
      <c r="B85" t="s">
        <v>86</v>
      </c>
      <c r="C85">
        <v>51026528</v>
      </c>
      <c r="D85" t="s">
        <v>3</v>
      </c>
      <c r="E85">
        <v>26</v>
      </c>
      <c r="F85" t="s">
        <v>94</v>
      </c>
      <c r="G85">
        <v>3.6315566054100003E-2</v>
      </c>
    </row>
    <row r="86" spans="1:7" x14ac:dyDescent="0.2">
      <c r="A86" t="str">
        <f t="shared" si="7"/>
        <v>ATL1</v>
      </c>
      <c r="B86" t="s">
        <v>86</v>
      </c>
      <c r="C86">
        <v>51026553</v>
      </c>
      <c r="D86" t="s">
        <v>3</v>
      </c>
      <c r="E86">
        <v>25</v>
      </c>
      <c r="F86" t="s">
        <v>95</v>
      </c>
      <c r="G86">
        <v>1.5601189436199999E-2</v>
      </c>
    </row>
    <row r="87" spans="1:7" x14ac:dyDescent="0.2">
      <c r="A87" t="str">
        <f t="shared" si="7"/>
        <v>ATL1</v>
      </c>
      <c r="B87" t="s">
        <v>86</v>
      </c>
      <c r="C87">
        <v>50999367</v>
      </c>
      <c r="D87" t="s">
        <v>8</v>
      </c>
      <c r="E87">
        <v>23</v>
      </c>
      <c r="F87" t="s">
        <v>96</v>
      </c>
      <c r="G87">
        <v>0.97178236663600004</v>
      </c>
    </row>
    <row r="88" spans="1:7" x14ac:dyDescent="0.2">
      <c r="A88" t="str">
        <f t="shared" si="7"/>
        <v>ATL1</v>
      </c>
      <c r="B88" t="s">
        <v>86</v>
      </c>
      <c r="C88">
        <v>50999552</v>
      </c>
      <c r="D88" t="s">
        <v>8</v>
      </c>
      <c r="E88">
        <v>23</v>
      </c>
      <c r="F88" t="s">
        <v>97</v>
      </c>
      <c r="G88">
        <v>0.24985699235799999</v>
      </c>
    </row>
    <row r="89" spans="1:7" x14ac:dyDescent="0.2">
      <c r="A89" t="str">
        <f t="shared" si="7"/>
        <v>ATL1</v>
      </c>
      <c r="B89" t="s">
        <v>86</v>
      </c>
      <c r="C89">
        <v>50999617</v>
      </c>
      <c r="D89" t="s">
        <v>8</v>
      </c>
      <c r="E89">
        <v>24</v>
      </c>
      <c r="F89" t="s">
        <v>98</v>
      </c>
      <c r="G89">
        <v>0.14036791039999999</v>
      </c>
    </row>
    <row r="90" spans="1:7" x14ac:dyDescent="0.2">
      <c r="A90" t="str">
        <f t="shared" si="7"/>
        <v>ATL1</v>
      </c>
      <c r="B90" t="s">
        <v>86</v>
      </c>
      <c r="C90">
        <v>51026474</v>
      </c>
      <c r="D90" t="s">
        <v>8</v>
      </c>
      <c r="E90">
        <v>26</v>
      </c>
      <c r="F90" t="s">
        <v>99</v>
      </c>
      <c r="G90">
        <v>0.10641923855</v>
      </c>
    </row>
    <row r="91" spans="1:7" x14ac:dyDescent="0.2">
      <c r="A91" t="str">
        <f t="shared" si="7"/>
        <v>ATL1</v>
      </c>
      <c r="B91" t="s">
        <v>86</v>
      </c>
      <c r="C91">
        <v>51026513</v>
      </c>
      <c r="D91" t="s">
        <v>8</v>
      </c>
      <c r="E91">
        <v>23</v>
      </c>
      <c r="F91" t="s">
        <v>100</v>
      </c>
      <c r="G91">
        <v>-5.0602250498099997E-3</v>
      </c>
    </row>
    <row r="92" spans="1:7" x14ac:dyDescent="0.2">
      <c r="A92" t="str">
        <f t="shared" si="7"/>
        <v>ATL1</v>
      </c>
      <c r="B92" t="s">
        <v>86</v>
      </c>
      <c r="C92">
        <v>51026568</v>
      </c>
      <c r="D92" t="s">
        <v>8</v>
      </c>
      <c r="E92">
        <v>22</v>
      </c>
      <c r="F92" t="s">
        <v>101</v>
      </c>
      <c r="G92">
        <v>3.0850492500899999E-2</v>
      </c>
    </row>
    <row r="93" spans="1:7" x14ac:dyDescent="0.2">
      <c r="A93" t="str">
        <f t="shared" si="7"/>
        <v>ATL1</v>
      </c>
      <c r="B93" t="s">
        <v>86</v>
      </c>
      <c r="C93">
        <v>51026651</v>
      </c>
      <c r="D93" t="s">
        <v>8</v>
      </c>
      <c r="E93">
        <v>28</v>
      </c>
      <c r="F93" t="s">
        <v>102</v>
      </c>
      <c r="G93">
        <v>2.5488608273999999E-2</v>
      </c>
    </row>
    <row r="94" spans="1:7" x14ac:dyDescent="0.2">
      <c r="A94" t="str">
        <f t="shared" si="7"/>
        <v>ATL1</v>
      </c>
      <c r="B94" t="s">
        <v>86</v>
      </c>
      <c r="C94">
        <v>50999420</v>
      </c>
      <c r="D94" t="s">
        <v>3</v>
      </c>
      <c r="E94">
        <v>24</v>
      </c>
      <c r="F94" t="s">
        <v>103</v>
      </c>
      <c r="G94">
        <v>0.136324688582</v>
      </c>
    </row>
    <row r="95" spans="1:7" x14ac:dyDescent="0.2">
      <c r="A95" t="str">
        <f t="shared" si="7"/>
        <v>ATL1</v>
      </c>
      <c r="B95" t="s">
        <v>86</v>
      </c>
      <c r="C95">
        <v>50999353</v>
      </c>
      <c r="D95" t="s">
        <v>3</v>
      </c>
      <c r="E95">
        <v>24</v>
      </c>
      <c r="F95" t="s">
        <v>104</v>
      </c>
      <c r="G95">
        <v>0.60119761839899999</v>
      </c>
    </row>
    <row r="96" spans="1:7" x14ac:dyDescent="0.2">
      <c r="A96" t="str">
        <f t="shared" ref="A96:A104" si="8">"B3GALT4"</f>
        <v>B3GALT4</v>
      </c>
      <c r="B96" t="s">
        <v>75</v>
      </c>
      <c r="C96">
        <v>33244756</v>
      </c>
      <c r="D96" t="s">
        <v>8</v>
      </c>
      <c r="E96">
        <v>23</v>
      </c>
      <c r="F96" t="s">
        <v>105</v>
      </c>
      <c r="G96">
        <v>1.16305594199</v>
      </c>
    </row>
    <row r="97" spans="1:7" x14ac:dyDescent="0.2">
      <c r="A97" t="str">
        <f t="shared" si="8"/>
        <v>B3GALT4</v>
      </c>
      <c r="B97" t="s">
        <v>75</v>
      </c>
      <c r="C97">
        <v>33244516</v>
      </c>
      <c r="D97" t="s">
        <v>3</v>
      </c>
      <c r="E97">
        <v>23</v>
      </c>
      <c r="F97" t="s">
        <v>106</v>
      </c>
      <c r="G97">
        <v>0.27483062355900001</v>
      </c>
    </row>
    <row r="98" spans="1:7" x14ac:dyDescent="0.2">
      <c r="A98" t="str">
        <f t="shared" si="8"/>
        <v>B3GALT4</v>
      </c>
      <c r="B98" t="s">
        <v>75</v>
      </c>
      <c r="C98">
        <v>33244673</v>
      </c>
      <c r="D98" t="s">
        <v>3</v>
      </c>
      <c r="E98">
        <v>24</v>
      </c>
      <c r="F98" t="s">
        <v>107</v>
      </c>
      <c r="G98">
        <v>0.401472802199</v>
      </c>
    </row>
    <row r="99" spans="1:7" x14ac:dyDescent="0.2">
      <c r="A99" t="str">
        <f t="shared" si="8"/>
        <v>B3GALT4</v>
      </c>
      <c r="B99" t="s">
        <v>75</v>
      </c>
      <c r="C99">
        <v>33244820</v>
      </c>
      <c r="D99" t="s">
        <v>3</v>
      </c>
      <c r="E99">
        <v>22</v>
      </c>
      <c r="F99" t="s">
        <v>108</v>
      </c>
      <c r="G99">
        <v>1.0653388606</v>
      </c>
    </row>
    <row r="100" spans="1:7" x14ac:dyDescent="0.2">
      <c r="A100" t="str">
        <f t="shared" si="8"/>
        <v>B3GALT4</v>
      </c>
      <c r="B100" t="s">
        <v>75</v>
      </c>
      <c r="C100">
        <v>33244833</v>
      </c>
      <c r="D100" t="s">
        <v>3</v>
      </c>
      <c r="E100">
        <v>23</v>
      </c>
      <c r="F100" t="s">
        <v>109</v>
      </c>
      <c r="G100">
        <v>0.77160519741099998</v>
      </c>
    </row>
    <row r="101" spans="1:7" x14ac:dyDescent="0.2">
      <c r="A101" t="str">
        <f t="shared" si="8"/>
        <v>B3GALT4</v>
      </c>
      <c r="B101" t="s">
        <v>75</v>
      </c>
      <c r="C101">
        <v>33244551</v>
      </c>
      <c r="D101" t="s">
        <v>8</v>
      </c>
      <c r="E101">
        <v>24</v>
      </c>
      <c r="F101" t="s">
        <v>110</v>
      </c>
      <c r="G101">
        <v>0.59578428084099999</v>
      </c>
    </row>
    <row r="102" spans="1:7" x14ac:dyDescent="0.2">
      <c r="A102" t="str">
        <f t="shared" si="8"/>
        <v>B3GALT4</v>
      </c>
      <c r="B102" t="s">
        <v>75</v>
      </c>
      <c r="C102">
        <v>33244587</v>
      </c>
      <c r="D102" t="s">
        <v>8</v>
      </c>
      <c r="E102">
        <v>24</v>
      </c>
      <c r="F102" t="s">
        <v>111</v>
      </c>
      <c r="G102">
        <v>0.34689605957899999</v>
      </c>
    </row>
    <row r="103" spans="1:7" x14ac:dyDescent="0.2">
      <c r="A103" t="str">
        <f t="shared" si="8"/>
        <v>B3GALT4</v>
      </c>
      <c r="B103" t="s">
        <v>75</v>
      </c>
      <c r="C103">
        <v>33244701</v>
      </c>
      <c r="D103" t="s">
        <v>8</v>
      </c>
      <c r="E103">
        <v>22</v>
      </c>
      <c r="F103" t="s">
        <v>112</v>
      </c>
      <c r="G103">
        <v>0.53883539579499995</v>
      </c>
    </row>
    <row r="104" spans="1:7" x14ac:dyDescent="0.2">
      <c r="A104" t="str">
        <f t="shared" si="8"/>
        <v>B3GALT4</v>
      </c>
      <c r="B104" t="s">
        <v>75</v>
      </c>
      <c r="C104">
        <v>33244764</v>
      </c>
      <c r="D104" t="s">
        <v>8</v>
      </c>
      <c r="E104">
        <v>23</v>
      </c>
      <c r="F104" t="s">
        <v>113</v>
      </c>
      <c r="G104">
        <v>0.44750202664299998</v>
      </c>
    </row>
    <row r="105" spans="1:7" x14ac:dyDescent="0.2">
      <c r="A105" t="str">
        <f t="shared" ref="A105:A129" si="9">"B3GNT5"</f>
        <v>B3GNT5</v>
      </c>
      <c r="B105" t="s">
        <v>114</v>
      </c>
      <c r="C105">
        <v>182982942</v>
      </c>
      <c r="D105" t="s">
        <v>3</v>
      </c>
      <c r="E105">
        <v>23</v>
      </c>
      <c r="F105" t="s">
        <v>115</v>
      </c>
      <c r="G105">
        <v>1.3726221137800001E-2</v>
      </c>
    </row>
    <row r="106" spans="1:7" x14ac:dyDescent="0.2">
      <c r="A106" t="str">
        <f t="shared" si="9"/>
        <v>B3GNT5</v>
      </c>
      <c r="B106" t="s">
        <v>114</v>
      </c>
      <c r="C106">
        <v>182982792</v>
      </c>
      <c r="D106" t="s">
        <v>3</v>
      </c>
      <c r="E106">
        <v>24</v>
      </c>
      <c r="F106" t="s">
        <v>116</v>
      </c>
      <c r="G106">
        <v>1.0117531305700001E-2</v>
      </c>
    </row>
    <row r="107" spans="1:7" x14ac:dyDescent="0.2">
      <c r="A107" t="str">
        <f t="shared" si="9"/>
        <v>B3GNT5</v>
      </c>
      <c r="B107" t="s">
        <v>114</v>
      </c>
      <c r="C107">
        <v>182982763</v>
      </c>
      <c r="D107" t="s">
        <v>3</v>
      </c>
      <c r="E107">
        <v>25</v>
      </c>
      <c r="F107" t="s">
        <v>117</v>
      </c>
      <c r="G107">
        <v>-1.9628529226700001E-2</v>
      </c>
    </row>
    <row r="108" spans="1:7" x14ac:dyDescent="0.2">
      <c r="A108" t="str">
        <f t="shared" si="9"/>
        <v>B3GNT5</v>
      </c>
      <c r="B108" t="s">
        <v>114</v>
      </c>
      <c r="C108">
        <v>182971428</v>
      </c>
      <c r="D108" t="s">
        <v>3</v>
      </c>
      <c r="E108">
        <v>24</v>
      </c>
      <c r="F108" t="s">
        <v>118</v>
      </c>
      <c r="G108">
        <v>-7.4550005487900001E-2</v>
      </c>
    </row>
    <row r="109" spans="1:7" x14ac:dyDescent="0.2">
      <c r="A109" t="str">
        <f t="shared" si="9"/>
        <v>B3GNT5</v>
      </c>
      <c r="B109" t="s">
        <v>114</v>
      </c>
      <c r="C109">
        <v>182971481</v>
      </c>
      <c r="D109" t="s">
        <v>3</v>
      </c>
      <c r="E109">
        <v>24</v>
      </c>
      <c r="F109" t="s">
        <v>119</v>
      </c>
      <c r="G109">
        <v>1.93060623365E-2</v>
      </c>
    </row>
    <row r="110" spans="1:7" x14ac:dyDescent="0.2">
      <c r="A110" t="str">
        <f t="shared" si="9"/>
        <v>B3GNT5</v>
      </c>
      <c r="B110" t="s">
        <v>114</v>
      </c>
      <c r="C110">
        <v>182970658</v>
      </c>
      <c r="D110" t="s">
        <v>8</v>
      </c>
      <c r="E110">
        <v>24</v>
      </c>
      <c r="F110" t="s">
        <v>120</v>
      </c>
      <c r="G110">
        <v>0.348261645033</v>
      </c>
    </row>
    <row r="111" spans="1:7" x14ac:dyDescent="0.2">
      <c r="A111" t="str">
        <f t="shared" si="9"/>
        <v>B3GNT5</v>
      </c>
      <c r="B111" t="s">
        <v>114</v>
      </c>
      <c r="C111">
        <v>182971358</v>
      </c>
      <c r="D111" t="s">
        <v>3</v>
      </c>
      <c r="E111">
        <v>24</v>
      </c>
      <c r="F111" t="s">
        <v>121</v>
      </c>
      <c r="G111">
        <v>0.15903890513800001</v>
      </c>
    </row>
    <row r="112" spans="1:7" x14ac:dyDescent="0.2">
      <c r="A112" t="str">
        <f t="shared" si="9"/>
        <v>B3GNT5</v>
      </c>
      <c r="B112" t="s">
        <v>114</v>
      </c>
      <c r="C112">
        <v>182971497</v>
      </c>
      <c r="D112" t="s">
        <v>3</v>
      </c>
      <c r="E112">
        <v>24</v>
      </c>
      <c r="F112" t="s">
        <v>122</v>
      </c>
      <c r="G112">
        <v>-0.111807030453</v>
      </c>
    </row>
    <row r="113" spans="1:7" x14ac:dyDescent="0.2">
      <c r="A113" t="str">
        <f t="shared" si="9"/>
        <v>B3GNT5</v>
      </c>
      <c r="B113" t="s">
        <v>114</v>
      </c>
      <c r="C113">
        <v>182970683</v>
      </c>
      <c r="D113" t="s">
        <v>8</v>
      </c>
      <c r="E113">
        <v>26</v>
      </c>
      <c r="F113" t="s">
        <v>123</v>
      </c>
      <c r="G113">
        <v>-4.3498208985099998E-2</v>
      </c>
    </row>
    <row r="114" spans="1:7" x14ac:dyDescent="0.2">
      <c r="A114" t="str">
        <f t="shared" si="9"/>
        <v>B3GNT5</v>
      </c>
      <c r="B114" t="s">
        <v>114</v>
      </c>
      <c r="C114">
        <v>182970949</v>
      </c>
      <c r="D114" t="s">
        <v>8</v>
      </c>
      <c r="E114">
        <v>25</v>
      </c>
      <c r="F114" t="s">
        <v>124</v>
      </c>
      <c r="G114">
        <v>7.9776011556999996E-2</v>
      </c>
    </row>
    <row r="115" spans="1:7" x14ac:dyDescent="0.2">
      <c r="A115" t="str">
        <f t="shared" si="9"/>
        <v>B3GNT5</v>
      </c>
      <c r="B115" t="s">
        <v>114</v>
      </c>
      <c r="C115">
        <v>182970803</v>
      </c>
      <c r="D115" t="s">
        <v>8</v>
      </c>
      <c r="E115">
        <v>23</v>
      </c>
      <c r="F115" t="s">
        <v>125</v>
      </c>
      <c r="G115">
        <v>1.39724627149</v>
      </c>
    </row>
    <row r="116" spans="1:7" x14ac:dyDescent="0.2">
      <c r="A116" t="str">
        <f t="shared" si="9"/>
        <v>B3GNT5</v>
      </c>
      <c r="B116" t="s">
        <v>114</v>
      </c>
      <c r="C116">
        <v>182970851</v>
      </c>
      <c r="D116" t="s">
        <v>8</v>
      </c>
      <c r="E116">
        <v>23</v>
      </c>
      <c r="F116" t="s">
        <v>126</v>
      </c>
      <c r="G116">
        <v>1.25449208348</v>
      </c>
    </row>
    <row r="117" spans="1:7" x14ac:dyDescent="0.2">
      <c r="A117" t="str">
        <f t="shared" si="9"/>
        <v>B3GNT5</v>
      </c>
      <c r="B117" t="s">
        <v>114</v>
      </c>
      <c r="C117">
        <v>182971299</v>
      </c>
      <c r="D117" t="s">
        <v>3</v>
      </c>
      <c r="E117">
        <v>22</v>
      </c>
      <c r="F117" t="s">
        <v>127</v>
      </c>
      <c r="G117">
        <v>0.11096226039400001</v>
      </c>
    </row>
    <row r="118" spans="1:7" x14ac:dyDescent="0.2">
      <c r="A118" t="str">
        <f t="shared" si="9"/>
        <v>B3GNT5</v>
      </c>
      <c r="B118" t="s">
        <v>114</v>
      </c>
      <c r="C118">
        <v>182970954</v>
      </c>
      <c r="D118" t="s">
        <v>8</v>
      </c>
      <c r="E118">
        <v>25</v>
      </c>
      <c r="F118" t="s">
        <v>128</v>
      </c>
      <c r="G118">
        <v>8.9141043360999997E-2</v>
      </c>
    </row>
    <row r="119" spans="1:7" x14ac:dyDescent="0.2">
      <c r="A119" t="str">
        <f t="shared" si="9"/>
        <v>B3GNT5</v>
      </c>
      <c r="B119" t="s">
        <v>114</v>
      </c>
      <c r="C119">
        <v>182971273</v>
      </c>
      <c r="D119" t="s">
        <v>8</v>
      </c>
      <c r="E119">
        <v>24</v>
      </c>
      <c r="F119" t="s">
        <v>129</v>
      </c>
      <c r="G119">
        <v>0.17653299882099999</v>
      </c>
    </row>
    <row r="120" spans="1:7" x14ac:dyDescent="0.2">
      <c r="A120" t="str">
        <f t="shared" si="9"/>
        <v>B3GNT5</v>
      </c>
      <c r="B120" t="s">
        <v>114</v>
      </c>
      <c r="C120">
        <v>182971459</v>
      </c>
      <c r="D120" t="s">
        <v>8</v>
      </c>
      <c r="E120">
        <v>24</v>
      </c>
      <c r="F120" t="s">
        <v>130</v>
      </c>
      <c r="G120">
        <v>0.18121842546</v>
      </c>
    </row>
    <row r="121" spans="1:7" x14ac:dyDescent="0.2">
      <c r="A121" t="str">
        <f t="shared" si="9"/>
        <v>B3GNT5</v>
      </c>
      <c r="B121" t="s">
        <v>114</v>
      </c>
      <c r="C121">
        <v>182971486</v>
      </c>
      <c r="D121" t="s">
        <v>8</v>
      </c>
      <c r="E121">
        <v>24</v>
      </c>
      <c r="F121" t="s">
        <v>131</v>
      </c>
      <c r="G121">
        <v>0.223028986855</v>
      </c>
    </row>
    <row r="122" spans="1:7" x14ac:dyDescent="0.2">
      <c r="A122" t="str">
        <f t="shared" si="9"/>
        <v>B3GNT5</v>
      </c>
      <c r="B122" t="s">
        <v>114</v>
      </c>
      <c r="C122">
        <v>182971512</v>
      </c>
      <c r="D122" t="s">
        <v>8</v>
      </c>
      <c r="E122">
        <v>22</v>
      </c>
      <c r="F122" t="s">
        <v>132</v>
      </c>
      <c r="G122">
        <v>9.8695535153699998E-2</v>
      </c>
    </row>
    <row r="123" spans="1:7" x14ac:dyDescent="0.2">
      <c r="A123" t="str">
        <f t="shared" si="9"/>
        <v>B3GNT5</v>
      </c>
      <c r="B123" t="s">
        <v>114</v>
      </c>
      <c r="C123">
        <v>182982932</v>
      </c>
      <c r="D123" t="s">
        <v>8</v>
      </c>
      <c r="E123">
        <v>22</v>
      </c>
      <c r="F123" t="s">
        <v>133</v>
      </c>
      <c r="G123">
        <v>4.9318433307800003E-2</v>
      </c>
    </row>
    <row r="124" spans="1:7" x14ac:dyDescent="0.2">
      <c r="A124" t="str">
        <f t="shared" si="9"/>
        <v>B3GNT5</v>
      </c>
      <c r="B124" t="s">
        <v>114</v>
      </c>
      <c r="C124">
        <v>182982983</v>
      </c>
      <c r="D124" t="s">
        <v>8</v>
      </c>
      <c r="E124">
        <v>24</v>
      </c>
      <c r="F124" t="s">
        <v>134</v>
      </c>
      <c r="G124">
        <v>-4.0009682162200001E-2</v>
      </c>
    </row>
    <row r="125" spans="1:7" x14ac:dyDescent="0.2">
      <c r="A125" t="str">
        <f t="shared" si="9"/>
        <v>B3GNT5</v>
      </c>
      <c r="B125" t="s">
        <v>114</v>
      </c>
      <c r="C125">
        <v>182983011</v>
      </c>
      <c r="D125" t="s">
        <v>8</v>
      </c>
      <c r="E125">
        <v>25</v>
      </c>
      <c r="F125" t="s">
        <v>135</v>
      </c>
      <c r="G125">
        <v>-2.1194763007899999E-2</v>
      </c>
    </row>
    <row r="126" spans="1:7" x14ac:dyDescent="0.2">
      <c r="A126" t="str">
        <f t="shared" si="9"/>
        <v>B3GNT5</v>
      </c>
      <c r="B126" t="s">
        <v>114</v>
      </c>
      <c r="C126">
        <v>182970739</v>
      </c>
      <c r="D126" t="s">
        <v>8</v>
      </c>
      <c r="E126">
        <v>25</v>
      </c>
      <c r="F126" t="s">
        <v>136</v>
      </c>
      <c r="G126">
        <v>8.5128753691099998E-2</v>
      </c>
    </row>
    <row r="127" spans="1:7" x14ac:dyDescent="0.2">
      <c r="A127" t="str">
        <f t="shared" si="9"/>
        <v>B3GNT5</v>
      </c>
      <c r="B127" t="s">
        <v>114</v>
      </c>
      <c r="C127">
        <v>182970679</v>
      </c>
      <c r="D127" t="s">
        <v>3</v>
      </c>
      <c r="E127">
        <v>25</v>
      </c>
      <c r="F127" t="s">
        <v>137</v>
      </c>
      <c r="G127">
        <v>8.0394413910400003E-2</v>
      </c>
    </row>
    <row r="128" spans="1:7" x14ac:dyDescent="0.2">
      <c r="A128" t="str">
        <f t="shared" si="9"/>
        <v>B3GNT5</v>
      </c>
      <c r="B128" t="s">
        <v>114</v>
      </c>
      <c r="C128">
        <v>182982870</v>
      </c>
      <c r="D128" t="s">
        <v>3</v>
      </c>
      <c r="E128">
        <v>25</v>
      </c>
      <c r="F128" t="s">
        <v>138</v>
      </c>
      <c r="G128">
        <v>3.08034120186E-3</v>
      </c>
    </row>
    <row r="129" spans="1:7" x14ac:dyDescent="0.2">
      <c r="A129" t="str">
        <f t="shared" si="9"/>
        <v>B3GNT5</v>
      </c>
      <c r="B129" t="s">
        <v>114</v>
      </c>
      <c r="C129">
        <v>182971475</v>
      </c>
      <c r="D129" t="s">
        <v>3</v>
      </c>
      <c r="E129">
        <v>24</v>
      </c>
      <c r="F129" t="s">
        <v>139</v>
      </c>
      <c r="G129">
        <v>7.1368214104199995E-2</v>
      </c>
    </row>
    <row r="130" spans="1:7" x14ac:dyDescent="0.2">
      <c r="A130" t="str">
        <f t="shared" ref="A130:A139" si="10">"B4GALNT1"</f>
        <v>B4GALNT1</v>
      </c>
      <c r="B130" t="s">
        <v>140</v>
      </c>
      <c r="C130">
        <v>58027249</v>
      </c>
      <c r="D130" t="s">
        <v>3</v>
      </c>
      <c r="E130">
        <v>24</v>
      </c>
      <c r="F130" t="s">
        <v>141</v>
      </c>
      <c r="G130">
        <v>0.366768249903</v>
      </c>
    </row>
    <row r="131" spans="1:7" x14ac:dyDescent="0.2">
      <c r="A131" t="str">
        <f t="shared" si="10"/>
        <v>B4GALNT1</v>
      </c>
      <c r="B131" t="s">
        <v>140</v>
      </c>
      <c r="C131">
        <v>58027271</v>
      </c>
      <c r="D131" t="s">
        <v>3</v>
      </c>
      <c r="E131">
        <v>24</v>
      </c>
      <c r="F131" t="s">
        <v>142</v>
      </c>
      <c r="G131">
        <v>1.8117701735300001E-2</v>
      </c>
    </row>
    <row r="132" spans="1:7" x14ac:dyDescent="0.2">
      <c r="A132" t="str">
        <f t="shared" si="10"/>
        <v>B4GALNT1</v>
      </c>
      <c r="B132" t="s">
        <v>140</v>
      </c>
      <c r="C132">
        <v>58027325</v>
      </c>
      <c r="D132" t="s">
        <v>3</v>
      </c>
      <c r="E132">
        <v>24</v>
      </c>
      <c r="F132" t="s">
        <v>143</v>
      </c>
      <c r="G132">
        <v>0.123315575798</v>
      </c>
    </row>
    <row r="133" spans="1:7" x14ac:dyDescent="0.2">
      <c r="A133" t="str">
        <f t="shared" si="10"/>
        <v>B4GALNT1</v>
      </c>
      <c r="B133" t="s">
        <v>140</v>
      </c>
      <c r="C133">
        <v>58027384</v>
      </c>
      <c r="D133" t="s">
        <v>3</v>
      </c>
      <c r="E133">
        <v>24</v>
      </c>
      <c r="F133" t="s">
        <v>144</v>
      </c>
      <c r="G133">
        <v>1.0396350673400001</v>
      </c>
    </row>
    <row r="134" spans="1:7" x14ac:dyDescent="0.2">
      <c r="A134" t="str">
        <f t="shared" si="10"/>
        <v>B4GALNT1</v>
      </c>
      <c r="B134" t="s">
        <v>140</v>
      </c>
      <c r="C134">
        <v>58027465</v>
      </c>
      <c r="D134" t="s">
        <v>3</v>
      </c>
      <c r="E134">
        <v>24</v>
      </c>
      <c r="F134" t="s">
        <v>145</v>
      </c>
      <c r="G134">
        <v>1.0231820067299999</v>
      </c>
    </row>
    <row r="135" spans="1:7" x14ac:dyDescent="0.2">
      <c r="A135" t="str">
        <f t="shared" si="10"/>
        <v>B4GALNT1</v>
      </c>
      <c r="B135" t="s">
        <v>140</v>
      </c>
      <c r="C135">
        <v>58027445</v>
      </c>
      <c r="D135" t="s">
        <v>8</v>
      </c>
      <c r="E135">
        <v>24</v>
      </c>
      <c r="F135" t="s">
        <v>146</v>
      </c>
      <c r="G135">
        <v>0.93718292593600006</v>
      </c>
    </row>
    <row r="136" spans="1:7" x14ac:dyDescent="0.2">
      <c r="A136" t="str">
        <f t="shared" si="10"/>
        <v>B4GALNT1</v>
      </c>
      <c r="B136" t="s">
        <v>140</v>
      </c>
      <c r="C136">
        <v>58027471</v>
      </c>
      <c r="D136" t="s">
        <v>8</v>
      </c>
      <c r="E136">
        <v>24</v>
      </c>
      <c r="F136" t="s">
        <v>147</v>
      </c>
      <c r="G136">
        <v>0.22882839679299999</v>
      </c>
    </row>
    <row r="137" spans="1:7" x14ac:dyDescent="0.2">
      <c r="A137" t="str">
        <f t="shared" si="10"/>
        <v>B4GALNT1</v>
      </c>
      <c r="B137" t="s">
        <v>140</v>
      </c>
      <c r="C137">
        <v>58027505</v>
      </c>
      <c r="D137" t="s">
        <v>8</v>
      </c>
      <c r="E137">
        <v>25</v>
      </c>
      <c r="F137" t="s">
        <v>148</v>
      </c>
      <c r="G137">
        <v>0.46798926054500001</v>
      </c>
    </row>
    <row r="138" spans="1:7" x14ac:dyDescent="0.2">
      <c r="A138" t="str">
        <f t="shared" si="10"/>
        <v>B4GALNT1</v>
      </c>
      <c r="B138" t="s">
        <v>140</v>
      </c>
      <c r="C138">
        <v>58027515</v>
      </c>
      <c r="D138" t="s">
        <v>8</v>
      </c>
      <c r="E138">
        <v>22</v>
      </c>
      <c r="F138" t="s">
        <v>149</v>
      </c>
      <c r="G138">
        <v>0.57997286564899997</v>
      </c>
    </row>
    <row r="139" spans="1:7" x14ac:dyDescent="0.2">
      <c r="A139" t="str">
        <f t="shared" si="10"/>
        <v>B4GALNT1</v>
      </c>
      <c r="B139" t="s">
        <v>140</v>
      </c>
      <c r="C139">
        <v>58027523</v>
      </c>
      <c r="D139" t="s">
        <v>8</v>
      </c>
      <c r="E139">
        <v>25</v>
      </c>
      <c r="F139" t="s">
        <v>150</v>
      </c>
      <c r="G139">
        <v>5.9472129732000001E-2</v>
      </c>
    </row>
    <row r="140" spans="1:7" x14ac:dyDescent="0.2">
      <c r="A140" t="str">
        <f t="shared" ref="A140:A149" si="11">"BAK1"</f>
        <v>BAK1</v>
      </c>
      <c r="B140" t="s">
        <v>75</v>
      </c>
      <c r="C140">
        <v>33548100</v>
      </c>
      <c r="D140" t="s">
        <v>8</v>
      </c>
      <c r="E140">
        <v>25</v>
      </c>
      <c r="F140" t="s">
        <v>151</v>
      </c>
      <c r="G140">
        <v>-5.8533231089300001E-3</v>
      </c>
    </row>
    <row r="141" spans="1:7" x14ac:dyDescent="0.2">
      <c r="A141" t="str">
        <f t="shared" si="11"/>
        <v>BAK1</v>
      </c>
      <c r="B141" t="s">
        <v>75</v>
      </c>
      <c r="C141">
        <v>33548369</v>
      </c>
      <c r="D141" t="s">
        <v>3</v>
      </c>
      <c r="E141">
        <v>23</v>
      </c>
      <c r="F141" t="s">
        <v>152</v>
      </c>
      <c r="G141">
        <v>0.56393408009900003</v>
      </c>
    </row>
    <row r="142" spans="1:7" x14ac:dyDescent="0.2">
      <c r="A142" t="str">
        <f t="shared" si="11"/>
        <v>BAK1</v>
      </c>
      <c r="B142" t="s">
        <v>75</v>
      </c>
      <c r="C142">
        <v>33548262</v>
      </c>
      <c r="D142" t="s">
        <v>3</v>
      </c>
      <c r="E142">
        <v>25</v>
      </c>
      <c r="F142" t="s">
        <v>153</v>
      </c>
      <c r="G142">
        <v>9.5214718706799997E-2</v>
      </c>
    </row>
    <row r="143" spans="1:7" x14ac:dyDescent="0.2">
      <c r="A143" t="str">
        <f t="shared" si="11"/>
        <v>BAK1</v>
      </c>
      <c r="B143" t="s">
        <v>75</v>
      </c>
      <c r="C143">
        <v>33548226</v>
      </c>
      <c r="D143" t="s">
        <v>3</v>
      </c>
      <c r="E143">
        <v>25</v>
      </c>
      <c r="F143" t="s">
        <v>154</v>
      </c>
      <c r="G143">
        <v>4.3880305460799997E-2</v>
      </c>
    </row>
    <row r="144" spans="1:7" x14ac:dyDescent="0.2">
      <c r="A144" t="str">
        <f t="shared" si="11"/>
        <v>BAK1</v>
      </c>
      <c r="B144" t="s">
        <v>75</v>
      </c>
      <c r="C144">
        <v>33548208</v>
      </c>
      <c r="D144" t="s">
        <v>3</v>
      </c>
      <c r="E144">
        <v>25</v>
      </c>
      <c r="F144" t="s">
        <v>155</v>
      </c>
      <c r="G144">
        <v>0.57132580934900001</v>
      </c>
    </row>
    <row r="145" spans="1:7" x14ac:dyDescent="0.2">
      <c r="A145" t="str">
        <f t="shared" si="11"/>
        <v>BAK1</v>
      </c>
      <c r="B145" t="s">
        <v>75</v>
      </c>
      <c r="C145">
        <v>33548190</v>
      </c>
      <c r="D145" t="s">
        <v>3</v>
      </c>
      <c r="E145">
        <v>25</v>
      </c>
      <c r="F145" t="s">
        <v>156</v>
      </c>
      <c r="G145">
        <v>0.410121049159</v>
      </c>
    </row>
    <row r="146" spans="1:7" x14ac:dyDescent="0.2">
      <c r="A146" t="str">
        <f t="shared" si="11"/>
        <v>BAK1</v>
      </c>
      <c r="B146" t="s">
        <v>75</v>
      </c>
      <c r="C146">
        <v>33548177</v>
      </c>
      <c r="D146" t="s">
        <v>3</v>
      </c>
      <c r="E146">
        <v>26</v>
      </c>
      <c r="F146" t="s">
        <v>157</v>
      </c>
      <c r="G146">
        <v>1.0207399537899999</v>
      </c>
    </row>
    <row r="147" spans="1:7" x14ac:dyDescent="0.2">
      <c r="A147" t="str">
        <f t="shared" si="11"/>
        <v>BAK1</v>
      </c>
      <c r="B147" t="s">
        <v>75</v>
      </c>
      <c r="C147">
        <v>33548142</v>
      </c>
      <c r="D147" t="s">
        <v>3</v>
      </c>
      <c r="E147">
        <v>26</v>
      </c>
      <c r="F147" t="s">
        <v>158</v>
      </c>
      <c r="G147">
        <v>0.501954637973</v>
      </c>
    </row>
    <row r="148" spans="1:7" x14ac:dyDescent="0.2">
      <c r="A148" t="str">
        <f t="shared" si="11"/>
        <v>BAK1</v>
      </c>
      <c r="B148" t="s">
        <v>75</v>
      </c>
      <c r="C148">
        <v>33548112</v>
      </c>
      <c r="D148" t="s">
        <v>3</v>
      </c>
      <c r="E148">
        <v>25</v>
      </c>
      <c r="F148" t="s">
        <v>159</v>
      </c>
      <c r="G148">
        <v>3.10731549347E-2</v>
      </c>
    </row>
    <row r="149" spans="1:7" x14ac:dyDescent="0.2">
      <c r="A149" t="str">
        <f t="shared" si="11"/>
        <v>BAK1</v>
      </c>
      <c r="B149" t="s">
        <v>75</v>
      </c>
      <c r="C149">
        <v>33548176</v>
      </c>
      <c r="D149" t="s">
        <v>8</v>
      </c>
      <c r="E149">
        <v>24</v>
      </c>
      <c r="F149" t="s">
        <v>160</v>
      </c>
      <c r="G149">
        <v>1.4079342368600001</v>
      </c>
    </row>
    <row r="150" spans="1:7" x14ac:dyDescent="0.2">
      <c r="A150" t="str">
        <f t="shared" ref="A150:A159" si="12">"BCL2L11"</f>
        <v>BCL2L11</v>
      </c>
      <c r="B150" t="s">
        <v>161</v>
      </c>
      <c r="C150">
        <v>111878401</v>
      </c>
      <c r="D150" t="s">
        <v>8</v>
      </c>
      <c r="E150">
        <v>23</v>
      </c>
      <c r="F150" t="s">
        <v>162</v>
      </c>
      <c r="G150">
        <v>-6.8162068310999996E-2</v>
      </c>
    </row>
    <row r="151" spans="1:7" x14ac:dyDescent="0.2">
      <c r="A151" t="str">
        <f t="shared" si="12"/>
        <v>BCL2L11</v>
      </c>
      <c r="B151" t="s">
        <v>161</v>
      </c>
      <c r="C151">
        <v>111878416</v>
      </c>
      <c r="D151" t="s">
        <v>8</v>
      </c>
      <c r="E151">
        <v>24</v>
      </c>
      <c r="F151" t="s">
        <v>163</v>
      </c>
      <c r="G151">
        <v>2.3174084475700001E-2</v>
      </c>
    </row>
    <row r="152" spans="1:7" x14ac:dyDescent="0.2">
      <c r="A152" t="str">
        <f t="shared" si="12"/>
        <v>BCL2L11</v>
      </c>
      <c r="B152" t="s">
        <v>161</v>
      </c>
      <c r="C152">
        <v>111878362</v>
      </c>
      <c r="D152" t="s">
        <v>8</v>
      </c>
      <c r="E152">
        <v>24</v>
      </c>
      <c r="F152" t="s">
        <v>164</v>
      </c>
      <c r="G152">
        <v>3.7281340455199999E-2</v>
      </c>
    </row>
    <row r="153" spans="1:7" x14ac:dyDescent="0.2">
      <c r="A153" t="str">
        <f t="shared" si="12"/>
        <v>BCL2L11</v>
      </c>
      <c r="B153" t="s">
        <v>161</v>
      </c>
      <c r="C153">
        <v>111878356</v>
      </c>
      <c r="D153" t="s">
        <v>8</v>
      </c>
      <c r="E153">
        <v>24</v>
      </c>
      <c r="F153" t="s">
        <v>165</v>
      </c>
      <c r="G153">
        <v>0.76036251247599995</v>
      </c>
    </row>
    <row r="154" spans="1:7" x14ac:dyDescent="0.2">
      <c r="A154" t="str">
        <f t="shared" si="12"/>
        <v>BCL2L11</v>
      </c>
      <c r="B154" t="s">
        <v>161</v>
      </c>
      <c r="C154">
        <v>111878253</v>
      </c>
      <c r="D154" t="s">
        <v>8</v>
      </c>
      <c r="E154">
        <v>24</v>
      </c>
      <c r="F154" t="s">
        <v>166</v>
      </c>
      <c r="G154">
        <v>0.27828670006</v>
      </c>
    </row>
    <row r="155" spans="1:7" x14ac:dyDescent="0.2">
      <c r="A155" t="str">
        <f t="shared" si="12"/>
        <v>BCL2L11</v>
      </c>
      <c r="B155" t="s">
        <v>161</v>
      </c>
      <c r="C155">
        <v>111878224</v>
      </c>
      <c r="D155" t="s">
        <v>8</v>
      </c>
      <c r="E155">
        <v>24</v>
      </c>
      <c r="F155" t="s">
        <v>167</v>
      </c>
      <c r="G155">
        <v>0.36434765295299998</v>
      </c>
    </row>
    <row r="156" spans="1:7" x14ac:dyDescent="0.2">
      <c r="A156" t="str">
        <f t="shared" si="12"/>
        <v>BCL2L11</v>
      </c>
      <c r="B156" t="s">
        <v>161</v>
      </c>
      <c r="C156">
        <v>111878199</v>
      </c>
      <c r="D156" t="s">
        <v>8</v>
      </c>
      <c r="E156">
        <v>24</v>
      </c>
      <c r="F156" t="s">
        <v>168</v>
      </c>
      <c r="G156">
        <v>0.182629547965</v>
      </c>
    </row>
    <row r="157" spans="1:7" x14ac:dyDescent="0.2">
      <c r="A157" t="str">
        <f t="shared" si="12"/>
        <v>BCL2L11</v>
      </c>
      <c r="B157" t="s">
        <v>161</v>
      </c>
      <c r="C157">
        <v>111878365</v>
      </c>
      <c r="D157" t="s">
        <v>3</v>
      </c>
      <c r="E157">
        <v>24</v>
      </c>
      <c r="F157" t="s">
        <v>169</v>
      </c>
      <c r="G157">
        <v>5.97492391379E-2</v>
      </c>
    </row>
    <row r="158" spans="1:7" x14ac:dyDescent="0.2">
      <c r="A158" t="str">
        <f t="shared" si="12"/>
        <v>BCL2L11</v>
      </c>
      <c r="B158" t="s">
        <v>161</v>
      </c>
      <c r="C158">
        <v>111878321</v>
      </c>
      <c r="D158" t="s">
        <v>3</v>
      </c>
      <c r="E158">
        <v>24</v>
      </c>
      <c r="F158" t="s">
        <v>170</v>
      </c>
      <c r="G158">
        <v>1.5471013629000001</v>
      </c>
    </row>
    <row r="159" spans="1:7" x14ac:dyDescent="0.2">
      <c r="A159" t="str">
        <f t="shared" si="12"/>
        <v>BCL2L11</v>
      </c>
      <c r="B159" t="s">
        <v>161</v>
      </c>
      <c r="C159">
        <v>111878313</v>
      </c>
      <c r="D159" t="s">
        <v>8</v>
      </c>
      <c r="E159">
        <v>24</v>
      </c>
      <c r="F159" t="s">
        <v>171</v>
      </c>
      <c r="G159">
        <v>0.69253612462299996</v>
      </c>
    </row>
    <row r="160" spans="1:7" x14ac:dyDescent="0.2">
      <c r="A160" t="str">
        <f t="shared" ref="A160:A179" si="13">"BCORL1"</f>
        <v>BCORL1</v>
      </c>
      <c r="B160" t="s">
        <v>172</v>
      </c>
      <c r="C160">
        <v>129116492</v>
      </c>
      <c r="D160" t="s">
        <v>8</v>
      </c>
      <c r="E160">
        <v>23</v>
      </c>
      <c r="F160" t="s">
        <v>173</v>
      </c>
      <c r="G160">
        <v>0.19551857985500001</v>
      </c>
    </row>
    <row r="161" spans="1:7" x14ac:dyDescent="0.2">
      <c r="A161" t="str">
        <f t="shared" si="13"/>
        <v>BCORL1</v>
      </c>
      <c r="B161" t="s">
        <v>172</v>
      </c>
      <c r="C161">
        <v>129138810</v>
      </c>
      <c r="D161" t="s">
        <v>8</v>
      </c>
      <c r="E161">
        <v>25</v>
      </c>
      <c r="F161" t="s">
        <v>174</v>
      </c>
      <c r="G161">
        <v>3.8165076747899998E-2</v>
      </c>
    </row>
    <row r="162" spans="1:7" x14ac:dyDescent="0.2">
      <c r="A162" t="str">
        <f t="shared" si="13"/>
        <v>BCORL1</v>
      </c>
      <c r="B162" t="s">
        <v>172</v>
      </c>
      <c r="C162">
        <v>129138834</v>
      </c>
      <c r="D162" t="s">
        <v>8</v>
      </c>
      <c r="E162">
        <v>24</v>
      </c>
      <c r="F162" t="s">
        <v>175</v>
      </c>
      <c r="G162">
        <v>-7.0031929811600002E-2</v>
      </c>
    </row>
    <row r="163" spans="1:7" x14ac:dyDescent="0.2">
      <c r="A163" t="str">
        <f t="shared" si="13"/>
        <v>BCORL1</v>
      </c>
      <c r="B163" t="s">
        <v>172</v>
      </c>
      <c r="C163">
        <v>129139018</v>
      </c>
      <c r="D163" t="s">
        <v>8</v>
      </c>
      <c r="E163">
        <v>25</v>
      </c>
      <c r="F163" t="s">
        <v>176</v>
      </c>
      <c r="G163">
        <v>-0.36506594744400001</v>
      </c>
    </row>
    <row r="164" spans="1:7" x14ac:dyDescent="0.2">
      <c r="A164" t="str">
        <f t="shared" si="13"/>
        <v>BCORL1</v>
      </c>
      <c r="B164" t="s">
        <v>172</v>
      </c>
      <c r="C164">
        <v>129139035</v>
      </c>
      <c r="D164" t="s">
        <v>3</v>
      </c>
      <c r="E164">
        <v>28</v>
      </c>
      <c r="F164" t="s">
        <v>177</v>
      </c>
      <c r="G164">
        <v>7.3523166351200001E-2</v>
      </c>
    </row>
    <row r="165" spans="1:7" x14ac:dyDescent="0.2">
      <c r="A165" t="str">
        <f t="shared" si="13"/>
        <v>BCORL1</v>
      </c>
      <c r="B165" t="s">
        <v>172</v>
      </c>
      <c r="C165">
        <v>129139025</v>
      </c>
      <c r="D165" t="s">
        <v>3</v>
      </c>
      <c r="E165">
        <v>25</v>
      </c>
      <c r="F165" t="s">
        <v>178</v>
      </c>
      <c r="G165">
        <v>-0.11817154644699999</v>
      </c>
    </row>
    <row r="166" spans="1:7" x14ac:dyDescent="0.2">
      <c r="A166" t="str">
        <f t="shared" si="13"/>
        <v>BCORL1</v>
      </c>
      <c r="B166" t="s">
        <v>172</v>
      </c>
      <c r="C166">
        <v>129139015</v>
      </c>
      <c r="D166" t="s">
        <v>3</v>
      </c>
      <c r="E166">
        <v>27</v>
      </c>
      <c r="F166" t="s">
        <v>179</v>
      </c>
      <c r="G166">
        <v>2.9959159173500002E-2</v>
      </c>
    </row>
    <row r="167" spans="1:7" x14ac:dyDescent="0.2">
      <c r="A167" t="str">
        <f t="shared" si="13"/>
        <v>BCORL1</v>
      </c>
      <c r="B167" t="s">
        <v>172</v>
      </c>
      <c r="C167">
        <v>129138980</v>
      </c>
      <c r="D167" t="s">
        <v>3</v>
      </c>
      <c r="E167">
        <v>26</v>
      </c>
      <c r="F167" t="s">
        <v>180</v>
      </c>
      <c r="G167">
        <v>9.1648480449199998E-3</v>
      </c>
    </row>
    <row r="168" spans="1:7" x14ac:dyDescent="0.2">
      <c r="A168" t="str">
        <f t="shared" si="13"/>
        <v>BCORL1</v>
      </c>
      <c r="B168" t="s">
        <v>172</v>
      </c>
      <c r="C168">
        <v>129138973</v>
      </c>
      <c r="D168" t="s">
        <v>3</v>
      </c>
      <c r="E168">
        <v>27</v>
      </c>
      <c r="F168" t="s">
        <v>181</v>
      </c>
      <c r="G168">
        <v>0.19016465008700001</v>
      </c>
    </row>
    <row r="169" spans="1:7" x14ac:dyDescent="0.2">
      <c r="A169" t="str">
        <f t="shared" si="13"/>
        <v>BCORL1</v>
      </c>
      <c r="B169" t="s">
        <v>172</v>
      </c>
      <c r="C169">
        <v>129116501</v>
      </c>
      <c r="D169" t="s">
        <v>3</v>
      </c>
      <c r="E169">
        <v>24</v>
      </c>
      <c r="F169" t="s">
        <v>182</v>
      </c>
      <c r="G169">
        <v>1.20633885161</v>
      </c>
    </row>
    <row r="170" spans="1:7" x14ac:dyDescent="0.2">
      <c r="A170" t="str">
        <f t="shared" si="13"/>
        <v>BCORL1</v>
      </c>
      <c r="B170" t="s">
        <v>172</v>
      </c>
      <c r="C170">
        <v>129138778</v>
      </c>
      <c r="D170" t="s">
        <v>3</v>
      </c>
      <c r="E170">
        <v>25</v>
      </c>
      <c r="F170" t="s">
        <v>183</v>
      </c>
      <c r="G170">
        <v>0.19603257338499999</v>
      </c>
    </row>
    <row r="171" spans="1:7" x14ac:dyDescent="0.2">
      <c r="A171" t="str">
        <f t="shared" si="13"/>
        <v>BCORL1</v>
      </c>
      <c r="B171" t="s">
        <v>172</v>
      </c>
      <c r="C171">
        <v>129116513</v>
      </c>
      <c r="D171" t="s">
        <v>3</v>
      </c>
      <c r="E171">
        <v>23</v>
      </c>
      <c r="F171" t="s">
        <v>184</v>
      </c>
      <c r="G171">
        <v>0.162469012902</v>
      </c>
    </row>
    <row r="172" spans="1:7" x14ac:dyDescent="0.2">
      <c r="A172" t="str">
        <f t="shared" si="13"/>
        <v>BCORL1</v>
      </c>
      <c r="B172" t="s">
        <v>172</v>
      </c>
      <c r="C172">
        <v>129116445</v>
      </c>
      <c r="D172" t="s">
        <v>3</v>
      </c>
      <c r="E172">
        <v>22</v>
      </c>
      <c r="F172" t="s">
        <v>185</v>
      </c>
      <c r="G172">
        <v>0.30256251914400001</v>
      </c>
    </row>
    <row r="173" spans="1:7" x14ac:dyDescent="0.2">
      <c r="A173" t="str">
        <f t="shared" si="13"/>
        <v>BCORL1</v>
      </c>
      <c r="B173" t="s">
        <v>172</v>
      </c>
      <c r="C173">
        <v>129116436</v>
      </c>
      <c r="D173" t="s">
        <v>3</v>
      </c>
      <c r="E173">
        <v>24</v>
      </c>
      <c r="F173" t="s">
        <v>186</v>
      </c>
      <c r="G173">
        <v>0.22981143265100001</v>
      </c>
    </row>
    <row r="174" spans="1:7" x14ac:dyDescent="0.2">
      <c r="A174" t="str">
        <f t="shared" si="13"/>
        <v>BCORL1</v>
      </c>
      <c r="B174" t="s">
        <v>172</v>
      </c>
      <c r="C174">
        <v>129116328</v>
      </c>
      <c r="D174" t="s">
        <v>3</v>
      </c>
      <c r="E174">
        <v>24</v>
      </c>
      <c r="F174" t="s">
        <v>187</v>
      </c>
      <c r="G174">
        <v>0.72852981830499997</v>
      </c>
    </row>
    <row r="175" spans="1:7" x14ac:dyDescent="0.2">
      <c r="A175" t="str">
        <f t="shared" si="13"/>
        <v>BCORL1</v>
      </c>
      <c r="B175" t="s">
        <v>172</v>
      </c>
      <c r="C175">
        <v>129116290</v>
      </c>
      <c r="D175" t="s">
        <v>3</v>
      </c>
      <c r="E175">
        <v>24</v>
      </c>
      <c r="F175" t="s">
        <v>188</v>
      </c>
      <c r="G175">
        <v>0.76819257803499996</v>
      </c>
    </row>
    <row r="176" spans="1:7" x14ac:dyDescent="0.2">
      <c r="A176" t="str">
        <f t="shared" si="13"/>
        <v>BCORL1</v>
      </c>
      <c r="B176" t="s">
        <v>172</v>
      </c>
      <c r="C176">
        <v>129116278</v>
      </c>
      <c r="D176" t="s">
        <v>3</v>
      </c>
      <c r="E176">
        <v>23</v>
      </c>
      <c r="F176" t="s">
        <v>189</v>
      </c>
      <c r="G176">
        <v>1.0254685703599999</v>
      </c>
    </row>
    <row r="177" spans="1:7" x14ac:dyDescent="0.2">
      <c r="A177" t="str">
        <f t="shared" si="13"/>
        <v>BCORL1</v>
      </c>
      <c r="B177" t="s">
        <v>172</v>
      </c>
      <c r="C177">
        <v>129116205</v>
      </c>
      <c r="D177" t="s">
        <v>3</v>
      </c>
      <c r="E177">
        <v>24</v>
      </c>
      <c r="F177" t="s">
        <v>190</v>
      </c>
      <c r="G177">
        <v>0.26783139473000001</v>
      </c>
    </row>
    <row r="178" spans="1:7" x14ac:dyDescent="0.2">
      <c r="A178" t="str">
        <f t="shared" si="13"/>
        <v>BCORL1</v>
      </c>
      <c r="B178" t="s">
        <v>172</v>
      </c>
      <c r="C178">
        <v>129138797</v>
      </c>
      <c r="D178" t="s">
        <v>3</v>
      </c>
      <c r="E178">
        <v>23</v>
      </c>
      <c r="F178" t="s">
        <v>191</v>
      </c>
      <c r="G178">
        <v>3.18001026992E-2</v>
      </c>
    </row>
    <row r="179" spans="1:7" x14ac:dyDescent="0.2">
      <c r="A179" t="str">
        <f t="shared" si="13"/>
        <v>BCORL1</v>
      </c>
      <c r="B179" t="s">
        <v>172</v>
      </c>
      <c r="C179">
        <v>129116498</v>
      </c>
      <c r="D179" t="s">
        <v>8</v>
      </c>
      <c r="E179">
        <v>24</v>
      </c>
      <c r="F179" t="s">
        <v>192</v>
      </c>
      <c r="G179">
        <v>-0.22956422558600001</v>
      </c>
    </row>
    <row r="180" spans="1:7" x14ac:dyDescent="0.2">
      <c r="A180" t="str">
        <f t="shared" ref="A180:A189" si="14">"BCR"</f>
        <v>BCR</v>
      </c>
      <c r="B180" t="s">
        <v>193</v>
      </c>
      <c r="C180">
        <v>23522251</v>
      </c>
      <c r="D180" t="s">
        <v>8</v>
      </c>
      <c r="E180">
        <v>25</v>
      </c>
      <c r="F180" t="s">
        <v>194</v>
      </c>
      <c r="G180">
        <v>-0.18949344155299999</v>
      </c>
    </row>
    <row r="181" spans="1:7" x14ac:dyDescent="0.2">
      <c r="A181" t="str">
        <f t="shared" si="14"/>
        <v>BCR</v>
      </c>
      <c r="B181" t="s">
        <v>193</v>
      </c>
      <c r="C181">
        <v>23522124</v>
      </c>
      <c r="D181" t="s">
        <v>3</v>
      </c>
      <c r="E181">
        <v>24</v>
      </c>
      <c r="F181" t="s">
        <v>195</v>
      </c>
      <c r="G181">
        <v>0.18761119267000001</v>
      </c>
    </row>
    <row r="182" spans="1:7" x14ac:dyDescent="0.2">
      <c r="A182" t="str">
        <f t="shared" si="14"/>
        <v>BCR</v>
      </c>
      <c r="B182" t="s">
        <v>193</v>
      </c>
      <c r="C182">
        <v>23522027</v>
      </c>
      <c r="D182" t="s">
        <v>8</v>
      </c>
      <c r="E182">
        <v>24</v>
      </c>
      <c r="F182" t="s">
        <v>196</v>
      </c>
      <c r="G182">
        <v>0.30791876074899999</v>
      </c>
    </row>
    <row r="183" spans="1:7" x14ac:dyDescent="0.2">
      <c r="A183" t="str">
        <f t="shared" si="14"/>
        <v>BCR</v>
      </c>
      <c r="B183" t="s">
        <v>193</v>
      </c>
      <c r="C183">
        <v>23522065</v>
      </c>
      <c r="D183" t="s">
        <v>8</v>
      </c>
      <c r="E183">
        <v>26</v>
      </c>
      <c r="F183" t="s">
        <v>197</v>
      </c>
      <c r="G183">
        <v>0.47139876357499999</v>
      </c>
    </row>
    <row r="184" spans="1:7" x14ac:dyDescent="0.2">
      <c r="A184" t="str">
        <f t="shared" si="14"/>
        <v>BCR</v>
      </c>
      <c r="B184" t="s">
        <v>193</v>
      </c>
      <c r="C184">
        <v>23522140</v>
      </c>
      <c r="D184" t="s">
        <v>8</v>
      </c>
      <c r="E184">
        <v>24</v>
      </c>
      <c r="F184" t="s">
        <v>198</v>
      </c>
      <c r="G184">
        <v>0.81539887220200002</v>
      </c>
    </row>
    <row r="185" spans="1:7" x14ac:dyDescent="0.2">
      <c r="A185" t="str">
        <f t="shared" si="14"/>
        <v>BCR</v>
      </c>
      <c r="B185" t="s">
        <v>193</v>
      </c>
      <c r="C185">
        <v>23522198</v>
      </c>
      <c r="D185" t="s">
        <v>8</v>
      </c>
      <c r="E185">
        <v>21</v>
      </c>
      <c r="F185" t="s">
        <v>199</v>
      </c>
      <c r="G185">
        <v>1.0425959748</v>
      </c>
    </row>
    <row r="186" spans="1:7" x14ac:dyDescent="0.2">
      <c r="A186" t="str">
        <f t="shared" si="14"/>
        <v>BCR</v>
      </c>
      <c r="B186" t="s">
        <v>193</v>
      </c>
      <c r="C186">
        <v>23522244</v>
      </c>
      <c r="D186" t="s">
        <v>8</v>
      </c>
      <c r="E186">
        <v>26</v>
      </c>
      <c r="F186" t="s">
        <v>200</v>
      </c>
      <c r="G186">
        <v>-4.0022423025200003E-2</v>
      </c>
    </row>
    <row r="187" spans="1:7" x14ac:dyDescent="0.2">
      <c r="A187" t="str">
        <f t="shared" si="14"/>
        <v>BCR</v>
      </c>
      <c r="B187" t="s">
        <v>193</v>
      </c>
      <c r="C187">
        <v>23522264</v>
      </c>
      <c r="D187" t="s">
        <v>8</v>
      </c>
      <c r="E187">
        <v>24</v>
      </c>
      <c r="F187" t="s">
        <v>201</v>
      </c>
      <c r="G187">
        <v>1.1420051529999999</v>
      </c>
    </row>
    <row r="188" spans="1:7" x14ac:dyDescent="0.2">
      <c r="A188" t="str">
        <f t="shared" si="14"/>
        <v>BCR</v>
      </c>
      <c r="B188" t="s">
        <v>193</v>
      </c>
      <c r="C188">
        <v>23522053</v>
      </c>
      <c r="D188" t="s">
        <v>3</v>
      </c>
      <c r="E188">
        <v>26</v>
      </c>
      <c r="F188" t="s">
        <v>202</v>
      </c>
      <c r="G188">
        <v>0.22161995272000001</v>
      </c>
    </row>
    <row r="189" spans="1:7" x14ac:dyDescent="0.2">
      <c r="A189" t="str">
        <f t="shared" si="14"/>
        <v>BCR</v>
      </c>
      <c r="B189" t="s">
        <v>193</v>
      </c>
      <c r="C189">
        <v>23522029</v>
      </c>
      <c r="D189" t="s">
        <v>3</v>
      </c>
      <c r="E189">
        <v>25</v>
      </c>
      <c r="F189" t="s">
        <v>203</v>
      </c>
      <c r="G189">
        <v>4.1369445264999999E-4</v>
      </c>
    </row>
    <row r="190" spans="1:7" x14ac:dyDescent="0.2">
      <c r="A190" t="str">
        <f t="shared" ref="A190:A199" si="15">"BIK"</f>
        <v>BIK</v>
      </c>
      <c r="B190" t="s">
        <v>193</v>
      </c>
      <c r="C190">
        <v>43506400</v>
      </c>
      <c r="D190" t="s">
        <v>3</v>
      </c>
      <c r="E190">
        <v>24</v>
      </c>
      <c r="F190" t="s">
        <v>204</v>
      </c>
      <c r="G190">
        <v>6.7611268571299996E-2</v>
      </c>
    </row>
    <row r="191" spans="1:7" x14ac:dyDescent="0.2">
      <c r="A191" t="str">
        <f t="shared" si="15"/>
        <v>BIK</v>
      </c>
      <c r="B191" t="s">
        <v>193</v>
      </c>
      <c r="C191">
        <v>43506429</v>
      </c>
      <c r="D191" t="s">
        <v>3</v>
      </c>
      <c r="E191">
        <v>24</v>
      </c>
      <c r="F191" t="s">
        <v>205</v>
      </c>
      <c r="G191">
        <v>7.0850247330000005E-2</v>
      </c>
    </row>
    <row r="192" spans="1:7" x14ac:dyDescent="0.2">
      <c r="A192" t="str">
        <f t="shared" si="15"/>
        <v>BIK</v>
      </c>
      <c r="B192" t="s">
        <v>193</v>
      </c>
      <c r="C192">
        <v>43506445</v>
      </c>
      <c r="D192" t="s">
        <v>3</v>
      </c>
      <c r="E192">
        <v>24</v>
      </c>
      <c r="F192" t="s">
        <v>206</v>
      </c>
      <c r="G192">
        <v>-0.120348746375</v>
      </c>
    </row>
    <row r="193" spans="1:7" x14ac:dyDescent="0.2">
      <c r="A193" t="str">
        <f t="shared" si="15"/>
        <v>BIK</v>
      </c>
      <c r="B193" t="s">
        <v>193</v>
      </c>
      <c r="C193">
        <v>43506468</v>
      </c>
      <c r="D193" t="s">
        <v>3</v>
      </c>
      <c r="E193">
        <v>24</v>
      </c>
      <c r="F193" t="s">
        <v>207</v>
      </c>
      <c r="G193">
        <v>0.30158506595599999</v>
      </c>
    </row>
    <row r="194" spans="1:7" x14ac:dyDescent="0.2">
      <c r="A194" t="str">
        <f t="shared" si="15"/>
        <v>BIK</v>
      </c>
      <c r="B194" t="s">
        <v>193</v>
      </c>
      <c r="C194">
        <v>43506639</v>
      </c>
      <c r="D194" t="s">
        <v>3</v>
      </c>
      <c r="E194">
        <v>23</v>
      </c>
      <c r="F194" t="s">
        <v>208</v>
      </c>
      <c r="G194">
        <v>1.8112090055600001</v>
      </c>
    </row>
    <row r="195" spans="1:7" x14ac:dyDescent="0.2">
      <c r="A195" t="str">
        <f t="shared" si="15"/>
        <v>BIK</v>
      </c>
      <c r="B195" t="s">
        <v>193</v>
      </c>
      <c r="C195">
        <v>43506405</v>
      </c>
      <c r="D195" t="s">
        <v>8</v>
      </c>
      <c r="E195">
        <v>23</v>
      </c>
      <c r="F195" t="s">
        <v>209</v>
      </c>
      <c r="G195">
        <v>3.75314907531E-2</v>
      </c>
    </row>
    <row r="196" spans="1:7" x14ac:dyDescent="0.2">
      <c r="A196" t="str">
        <f t="shared" si="15"/>
        <v>BIK</v>
      </c>
      <c r="B196" t="s">
        <v>193</v>
      </c>
      <c r="C196">
        <v>43506428</v>
      </c>
      <c r="D196" t="s">
        <v>8</v>
      </c>
      <c r="E196">
        <v>22</v>
      </c>
      <c r="F196" t="s">
        <v>210</v>
      </c>
      <c r="G196">
        <v>0.18497232692400001</v>
      </c>
    </row>
    <row r="197" spans="1:7" x14ac:dyDescent="0.2">
      <c r="A197" t="str">
        <f t="shared" si="15"/>
        <v>BIK</v>
      </c>
      <c r="B197" t="s">
        <v>193</v>
      </c>
      <c r="C197">
        <v>43506518</v>
      </c>
      <c r="D197" t="s">
        <v>8</v>
      </c>
      <c r="E197">
        <v>24</v>
      </c>
      <c r="F197" t="s">
        <v>211</v>
      </c>
      <c r="G197">
        <v>-1.6164169593199999E-2</v>
      </c>
    </row>
    <row r="198" spans="1:7" x14ac:dyDescent="0.2">
      <c r="A198" t="str">
        <f t="shared" si="15"/>
        <v>BIK</v>
      </c>
      <c r="B198" t="s">
        <v>193</v>
      </c>
      <c r="C198">
        <v>43506537</v>
      </c>
      <c r="D198" t="s">
        <v>8</v>
      </c>
      <c r="E198">
        <v>24</v>
      </c>
      <c r="F198" t="s">
        <v>212</v>
      </c>
      <c r="G198">
        <v>0.87995730271899997</v>
      </c>
    </row>
    <row r="199" spans="1:7" x14ac:dyDescent="0.2">
      <c r="A199" t="str">
        <f t="shared" si="15"/>
        <v>BIK</v>
      </c>
      <c r="B199" t="s">
        <v>193</v>
      </c>
      <c r="C199">
        <v>43506592</v>
      </c>
      <c r="D199" t="s">
        <v>8</v>
      </c>
      <c r="E199">
        <v>24</v>
      </c>
      <c r="F199" t="s">
        <v>213</v>
      </c>
      <c r="G199">
        <v>0.30883369172199998</v>
      </c>
    </row>
    <row r="200" spans="1:7" x14ac:dyDescent="0.2">
      <c r="A200" t="str">
        <f t="shared" ref="A200:A209" si="16">"BPGM"</f>
        <v>BPGM</v>
      </c>
      <c r="B200" t="s">
        <v>2</v>
      </c>
      <c r="C200">
        <v>134331368</v>
      </c>
      <c r="D200" t="s">
        <v>3</v>
      </c>
      <c r="E200">
        <v>22</v>
      </c>
      <c r="F200" t="s">
        <v>214</v>
      </c>
      <c r="G200">
        <v>0.11571073154</v>
      </c>
    </row>
    <row r="201" spans="1:7" x14ac:dyDescent="0.2">
      <c r="A201" t="str">
        <f t="shared" si="16"/>
        <v>BPGM</v>
      </c>
      <c r="B201" t="s">
        <v>2</v>
      </c>
      <c r="C201">
        <v>134331397</v>
      </c>
      <c r="D201" t="s">
        <v>8</v>
      </c>
      <c r="E201">
        <v>24</v>
      </c>
      <c r="F201" t="s">
        <v>215</v>
      </c>
      <c r="G201">
        <v>0.16422828385999999</v>
      </c>
    </row>
    <row r="202" spans="1:7" x14ac:dyDescent="0.2">
      <c r="A202" t="str">
        <f t="shared" si="16"/>
        <v>BPGM</v>
      </c>
      <c r="B202" t="s">
        <v>2</v>
      </c>
      <c r="C202">
        <v>134331481</v>
      </c>
      <c r="D202" t="s">
        <v>3</v>
      </c>
      <c r="E202">
        <v>24</v>
      </c>
      <c r="F202" t="s">
        <v>216</v>
      </c>
      <c r="G202">
        <v>0.53689792073599996</v>
      </c>
    </row>
    <row r="203" spans="1:7" x14ac:dyDescent="0.2">
      <c r="A203" t="str">
        <f t="shared" si="16"/>
        <v>BPGM</v>
      </c>
      <c r="B203" t="s">
        <v>2</v>
      </c>
      <c r="C203">
        <v>134331476</v>
      </c>
      <c r="D203" t="s">
        <v>3</v>
      </c>
      <c r="E203">
        <v>24</v>
      </c>
      <c r="F203" t="s">
        <v>217</v>
      </c>
      <c r="G203">
        <v>0.85404897611499997</v>
      </c>
    </row>
    <row r="204" spans="1:7" x14ac:dyDescent="0.2">
      <c r="A204" t="str">
        <f t="shared" si="16"/>
        <v>BPGM</v>
      </c>
      <c r="B204" t="s">
        <v>2</v>
      </c>
      <c r="C204">
        <v>134331389</v>
      </c>
      <c r="D204" t="s">
        <v>3</v>
      </c>
      <c r="E204">
        <v>24</v>
      </c>
      <c r="F204" t="s">
        <v>218</v>
      </c>
      <c r="G204">
        <v>0.18698383057000001</v>
      </c>
    </row>
    <row r="205" spans="1:7" x14ac:dyDescent="0.2">
      <c r="A205" t="str">
        <f t="shared" si="16"/>
        <v>BPGM</v>
      </c>
      <c r="B205" t="s">
        <v>2</v>
      </c>
      <c r="C205">
        <v>134331277</v>
      </c>
      <c r="D205" t="s">
        <v>3</v>
      </c>
      <c r="E205">
        <v>24</v>
      </c>
      <c r="F205" t="s">
        <v>219</v>
      </c>
      <c r="G205">
        <v>0.42842518719400002</v>
      </c>
    </row>
    <row r="206" spans="1:7" x14ac:dyDescent="0.2">
      <c r="A206" t="str">
        <f t="shared" si="16"/>
        <v>BPGM</v>
      </c>
      <c r="B206" t="s">
        <v>2</v>
      </c>
      <c r="C206">
        <v>134331304</v>
      </c>
      <c r="D206" t="s">
        <v>3</v>
      </c>
      <c r="E206">
        <v>24</v>
      </c>
      <c r="F206" t="s">
        <v>220</v>
      </c>
      <c r="G206">
        <v>1.0814846387599999</v>
      </c>
    </row>
    <row r="207" spans="1:7" x14ac:dyDescent="0.2">
      <c r="A207" t="str">
        <f t="shared" si="16"/>
        <v>BPGM</v>
      </c>
      <c r="B207" t="s">
        <v>2</v>
      </c>
      <c r="C207">
        <v>134331297</v>
      </c>
      <c r="D207" t="s">
        <v>3</v>
      </c>
      <c r="E207">
        <v>22</v>
      </c>
      <c r="F207" t="s">
        <v>221</v>
      </c>
      <c r="G207">
        <v>1.06446638513</v>
      </c>
    </row>
    <row r="208" spans="1:7" x14ac:dyDescent="0.2">
      <c r="A208" t="str">
        <f t="shared" si="16"/>
        <v>BPGM</v>
      </c>
      <c r="B208" t="s">
        <v>2</v>
      </c>
      <c r="C208">
        <v>134331198</v>
      </c>
      <c r="D208" t="s">
        <v>3</v>
      </c>
      <c r="E208">
        <v>23</v>
      </c>
      <c r="F208" t="s">
        <v>222</v>
      </c>
      <c r="G208">
        <v>0.13397061161099999</v>
      </c>
    </row>
    <row r="209" spans="1:7" x14ac:dyDescent="0.2">
      <c r="A209" t="str">
        <f t="shared" si="16"/>
        <v>BPGM</v>
      </c>
      <c r="B209" t="s">
        <v>2</v>
      </c>
      <c r="C209">
        <v>134331363</v>
      </c>
      <c r="D209" t="s">
        <v>3</v>
      </c>
      <c r="E209">
        <v>22</v>
      </c>
      <c r="F209" t="s">
        <v>223</v>
      </c>
      <c r="G209">
        <v>0.30582259062599998</v>
      </c>
    </row>
    <row r="210" spans="1:7" x14ac:dyDescent="0.2">
      <c r="A210" t="str">
        <f t="shared" ref="A210:A230" si="17">"C12orf23"</f>
        <v>C12orf23</v>
      </c>
      <c r="B210" t="s">
        <v>140</v>
      </c>
      <c r="C210">
        <v>107350482</v>
      </c>
      <c r="D210" t="s">
        <v>3</v>
      </c>
      <c r="E210">
        <v>25</v>
      </c>
      <c r="F210" t="s">
        <v>224</v>
      </c>
      <c r="G210">
        <v>7.57305782363E-2</v>
      </c>
    </row>
    <row r="211" spans="1:7" x14ac:dyDescent="0.2">
      <c r="A211" t="str">
        <f t="shared" si="17"/>
        <v>C12orf23</v>
      </c>
      <c r="B211" t="s">
        <v>140</v>
      </c>
      <c r="C211">
        <v>107349309</v>
      </c>
      <c r="D211" t="s">
        <v>8</v>
      </c>
      <c r="E211">
        <v>24</v>
      </c>
      <c r="F211" t="s">
        <v>225</v>
      </c>
      <c r="G211">
        <v>0.23021638135299999</v>
      </c>
    </row>
    <row r="212" spans="1:7" x14ac:dyDescent="0.2">
      <c r="A212" t="str">
        <f t="shared" si="17"/>
        <v>C12orf23</v>
      </c>
      <c r="B212" t="s">
        <v>140</v>
      </c>
      <c r="C212">
        <v>107360522</v>
      </c>
      <c r="D212" t="s">
        <v>3</v>
      </c>
      <c r="E212">
        <v>25</v>
      </c>
      <c r="F212" t="s">
        <v>226</v>
      </c>
      <c r="G212">
        <v>-0.19474782332999999</v>
      </c>
    </row>
    <row r="213" spans="1:7" x14ac:dyDescent="0.2">
      <c r="A213" t="str">
        <f t="shared" si="17"/>
        <v>C12orf23</v>
      </c>
      <c r="B213" t="s">
        <v>140</v>
      </c>
      <c r="C213">
        <v>107349277</v>
      </c>
      <c r="D213" t="s">
        <v>8</v>
      </c>
      <c r="E213">
        <v>24</v>
      </c>
      <c r="F213" t="s">
        <v>227</v>
      </c>
      <c r="G213">
        <v>4.4013586314399999E-2</v>
      </c>
    </row>
    <row r="214" spans="1:7" x14ac:dyDescent="0.2">
      <c r="A214" t="str">
        <f t="shared" si="17"/>
        <v>C12orf23</v>
      </c>
      <c r="B214" t="s">
        <v>140</v>
      </c>
      <c r="C214">
        <v>107349285</v>
      </c>
      <c r="D214" t="s">
        <v>8</v>
      </c>
      <c r="E214">
        <v>24</v>
      </c>
      <c r="F214" t="s">
        <v>228</v>
      </c>
      <c r="G214">
        <v>8.0679348766600004E-2</v>
      </c>
    </row>
    <row r="215" spans="1:7" x14ac:dyDescent="0.2">
      <c r="A215" t="str">
        <f t="shared" si="17"/>
        <v>C12orf23</v>
      </c>
      <c r="B215" t="s">
        <v>140</v>
      </c>
      <c r="C215">
        <v>107349359</v>
      </c>
      <c r="D215" t="s">
        <v>8</v>
      </c>
      <c r="E215">
        <v>24</v>
      </c>
      <c r="F215" t="s">
        <v>229</v>
      </c>
      <c r="G215">
        <v>0.21205313478900001</v>
      </c>
    </row>
    <row r="216" spans="1:7" x14ac:dyDescent="0.2">
      <c r="A216" t="str">
        <f t="shared" si="17"/>
        <v>C12orf23</v>
      </c>
      <c r="B216" t="s">
        <v>140</v>
      </c>
      <c r="C216">
        <v>107349337</v>
      </c>
      <c r="D216" t="s">
        <v>8</v>
      </c>
      <c r="E216">
        <v>24</v>
      </c>
      <c r="F216" t="s">
        <v>230</v>
      </c>
      <c r="G216">
        <v>0.11193749457799999</v>
      </c>
    </row>
    <row r="217" spans="1:7" x14ac:dyDescent="0.2">
      <c r="A217" t="str">
        <f t="shared" si="17"/>
        <v>C12orf23</v>
      </c>
      <c r="B217" t="s">
        <v>140</v>
      </c>
      <c r="C217">
        <v>107349420</v>
      </c>
      <c r="D217" t="s">
        <v>8</v>
      </c>
      <c r="E217">
        <v>24</v>
      </c>
      <c r="F217" t="s">
        <v>231</v>
      </c>
      <c r="G217">
        <v>1.1139994694399999</v>
      </c>
    </row>
    <row r="218" spans="1:7" x14ac:dyDescent="0.2">
      <c r="A218" t="str">
        <f t="shared" si="17"/>
        <v>C12orf23</v>
      </c>
      <c r="B218" t="s">
        <v>140</v>
      </c>
      <c r="C218">
        <v>107349428</v>
      </c>
      <c r="D218" t="s">
        <v>8</v>
      </c>
      <c r="E218">
        <v>23</v>
      </c>
      <c r="F218" t="s">
        <v>232</v>
      </c>
      <c r="G218">
        <v>0.90013286188099995</v>
      </c>
    </row>
    <row r="219" spans="1:7" x14ac:dyDescent="0.2">
      <c r="A219" t="str">
        <f t="shared" si="17"/>
        <v>C12orf23</v>
      </c>
      <c r="B219" t="s">
        <v>140</v>
      </c>
      <c r="C219">
        <v>107350290</v>
      </c>
      <c r="D219" t="s">
        <v>8</v>
      </c>
      <c r="E219">
        <v>24</v>
      </c>
      <c r="F219" t="s">
        <v>233</v>
      </c>
      <c r="G219">
        <v>0.17909856211700001</v>
      </c>
    </row>
    <row r="220" spans="1:7" x14ac:dyDescent="0.2">
      <c r="A220" t="str">
        <f t="shared" si="17"/>
        <v>C12orf23</v>
      </c>
      <c r="B220" t="s">
        <v>140</v>
      </c>
      <c r="C220">
        <v>107350386</v>
      </c>
      <c r="D220" t="s">
        <v>8</v>
      </c>
      <c r="E220">
        <v>24</v>
      </c>
      <c r="F220" t="s">
        <v>234</v>
      </c>
      <c r="G220">
        <v>4.9301717338100001E-2</v>
      </c>
    </row>
    <row r="221" spans="1:7" x14ac:dyDescent="0.2">
      <c r="A221" t="str">
        <f t="shared" si="17"/>
        <v>C12orf23</v>
      </c>
      <c r="B221" t="s">
        <v>140</v>
      </c>
      <c r="C221">
        <v>107350426</v>
      </c>
      <c r="D221" t="s">
        <v>3</v>
      </c>
      <c r="E221">
        <v>24</v>
      </c>
      <c r="F221" t="s">
        <v>235</v>
      </c>
      <c r="G221">
        <v>0.25857305587000001</v>
      </c>
    </row>
    <row r="222" spans="1:7" x14ac:dyDescent="0.2">
      <c r="A222" t="str">
        <f t="shared" si="17"/>
        <v>C12orf23</v>
      </c>
      <c r="B222" t="s">
        <v>140</v>
      </c>
      <c r="C222">
        <v>107349377</v>
      </c>
      <c r="D222" t="s">
        <v>8</v>
      </c>
      <c r="E222">
        <v>24</v>
      </c>
      <c r="F222" t="s">
        <v>236</v>
      </c>
      <c r="G222">
        <v>-1.4493326585100001E-2</v>
      </c>
    </row>
    <row r="223" spans="1:7" x14ac:dyDescent="0.2">
      <c r="A223" t="str">
        <f t="shared" si="17"/>
        <v>C12orf23</v>
      </c>
      <c r="B223" t="s">
        <v>140</v>
      </c>
      <c r="C223">
        <v>107350407</v>
      </c>
      <c r="D223" t="s">
        <v>3</v>
      </c>
      <c r="E223">
        <v>25</v>
      </c>
      <c r="F223" t="s">
        <v>237</v>
      </c>
      <c r="G223">
        <v>0.49962030425300002</v>
      </c>
    </row>
    <row r="224" spans="1:7" x14ac:dyDescent="0.2">
      <c r="A224" t="str">
        <f t="shared" si="17"/>
        <v>C12orf23</v>
      </c>
      <c r="B224" t="s">
        <v>140</v>
      </c>
      <c r="C224">
        <v>107360632</v>
      </c>
      <c r="D224" t="s">
        <v>8</v>
      </c>
      <c r="E224">
        <v>24</v>
      </c>
      <c r="F224" t="s">
        <v>238</v>
      </c>
      <c r="G224">
        <v>-0.116480712997</v>
      </c>
    </row>
    <row r="225" spans="1:7" x14ac:dyDescent="0.2">
      <c r="A225" t="str">
        <f t="shared" si="17"/>
        <v>C12orf23</v>
      </c>
      <c r="B225" t="s">
        <v>140</v>
      </c>
      <c r="C225">
        <v>107350283</v>
      </c>
      <c r="D225" t="s">
        <v>3</v>
      </c>
      <c r="E225">
        <v>23</v>
      </c>
      <c r="F225" t="s">
        <v>239</v>
      </c>
      <c r="G225">
        <v>0.18037435538900001</v>
      </c>
    </row>
    <row r="226" spans="1:7" x14ac:dyDescent="0.2">
      <c r="A226" t="str">
        <f t="shared" si="17"/>
        <v>C12orf23</v>
      </c>
      <c r="B226" t="s">
        <v>140</v>
      </c>
      <c r="C226">
        <v>107350226</v>
      </c>
      <c r="D226" t="s">
        <v>3</v>
      </c>
      <c r="E226">
        <v>24</v>
      </c>
      <c r="F226" t="s">
        <v>240</v>
      </c>
      <c r="G226">
        <v>0.34986082195099999</v>
      </c>
    </row>
    <row r="227" spans="1:7" x14ac:dyDescent="0.2">
      <c r="A227" t="str">
        <f t="shared" si="17"/>
        <v>C12orf23</v>
      </c>
      <c r="B227" t="s">
        <v>140</v>
      </c>
      <c r="C227">
        <v>107349387</v>
      </c>
      <c r="D227" t="s">
        <v>3</v>
      </c>
      <c r="E227">
        <v>24</v>
      </c>
      <c r="F227" t="s">
        <v>241</v>
      </c>
      <c r="G227">
        <v>0.985867668679</v>
      </c>
    </row>
    <row r="228" spans="1:7" x14ac:dyDescent="0.2">
      <c r="A228" t="str">
        <f t="shared" si="17"/>
        <v>C12orf23</v>
      </c>
      <c r="B228" t="s">
        <v>140</v>
      </c>
      <c r="C228">
        <v>107349279</v>
      </c>
      <c r="D228" t="s">
        <v>3</v>
      </c>
      <c r="E228">
        <v>24</v>
      </c>
      <c r="F228" t="s">
        <v>242</v>
      </c>
      <c r="G228">
        <v>0.57861047612799998</v>
      </c>
    </row>
    <row r="229" spans="1:7" x14ac:dyDescent="0.2">
      <c r="A229" t="str">
        <f t="shared" si="17"/>
        <v>C12orf23</v>
      </c>
      <c r="B229" t="s">
        <v>140</v>
      </c>
      <c r="C229">
        <v>107360557</v>
      </c>
      <c r="D229" t="s">
        <v>8</v>
      </c>
      <c r="E229">
        <v>26</v>
      </c>
      <c r="F229" t="s">
        <v>243</v>
      </c>
      <c r="G229">
        <v>0.114076057882</v>
      </c>
    </row>
    <row r="230" spans="1:7" x14ac:dyDescent="0.2">
      <c r="A230" t="str">
        <f t="shared" si="17"/>
        <v>C12orf23</v>
      </c>
      <c r="B230" t="s">
        <v>140</v>
      </c>
      <c r="C230">
        <v>107350308</v>
      </c>
      <c r="D230" t="s">
        <v>3</v>
      </c>
      <c r="E230">
        <v>23</v>
      </c>
      <c r="F230" t="s">
        <v>244</v>
      </c>
      <c r="G230">
        <v>0.26885296654700003</v>
      </c>
    </row>
    <row r="231" spans="1:7" x14ac:dyDescent="0.2">
      <c r="A231" t="str">
        <f t="shared" ref="A231:A240" si="18">"C19orf26"</f>
        <v>C19orf26</v>
      </c>
      <c r="B231" t="s">
        <v>245</v>
      </c>
      <c r="C231">
        <v>1238322</v>
      </c>
      <c r="D231" t="s">
        <v>8</v>
      </c>
      <c r="E231">
        <v>23</v>
      </c>
      <c r="F231" t="s">
        <v>246</v>
      </c>
      <c r="G231">
        <v>-5.09974292717E-2</v>
      </c>
    </row>
    <row r="232" spans="1:7" x14ac:dyDescent="0.2">
      <c r="A232" t="str">
        <f t="shared" si="18"/>
        <v>C19orf26</v>
      </c>
      <c r="B232" t="s">
        <v>245</v>
      </c>
      <c r="C232">
        <v>1238247</v>
      </c>
      <c r="D232" t="s">
        <v>8</v>
      </c>
      <c r="E232">
        <v>24</v>
      </c>
      <c r="F232" t="s">
        <v>247</v>
      </c>
      <c r="G232">
        <v>-0.110762939164</v>
      </c>
    </row>
    <row r="233" spans="1:7" x14ac:dyDescent="0.2">
      <c r="A233" t="str">
        <f t="shared" si="18"/>
        <v>C19orf26</v>
      </c>
      <c r="B233" t="s">
        <v>245</v>
      </c>
      <c r="C233">
        <v>1238172</v>
      </c>
      <c r="D233" t="s">
        <v>8</v>
      </c>
      <c r="E233">
        <v>24</v>
      </c>
      <c r="F233" t="s">
        <v>248</v>
      </c>
      <c r="G233">
        <v>0.94904414914199997</v>
      </c>
    </row>
    <row r="234" spans="1:7" x14ac:dyDescent="0.2">
      <c r="A234" t="str">
        <f t="shared" si="18"/>
        <v>C19orf26</v>
      </c>
      <c r="B234" t="s">
        <v>245</v>
      </c>
      <c r="C234">
        <v>1238358</v>
      </c>
      <c r="D234" t="s">
        <v>3</v>
      </c>
      <c r="E234">
        <v>24</v>
      </c>
      <c r="F234" t="s">
        <v>249</v>
      </c>
      <c r="G234">
        <v>0.66504468007600004</v>
      </c>
    </row>
    <row r="235" spans="1:7" x14ac:dyDescent="0.2">
      <c r="A235" t="str">
        <f t="shared" si="18"/>
        <v>C19orf26</v>
      </c>
      <c r="B235" t="s">
        <v>245</v>
      </c>
      <c r="C235">
        <v>1238272</v>
      </c>
      <c r="D235" t="s">
        <v>3</v>
      </c>
      <c r="E235">
        <v>22</v>
      </c>
      <c r="F235" t="s">
        <v>250</v>
      </c>
      <c r="G235">
        <v>0.44357462888400001</v>
      </c>
    </row>
    <row r="236" spans="1:7" x14ac:dyDescent="0.2">
      <c r="A236" t="str">
        <f t="shared" si="18"/>
        <v>C19orf26</v>
      </c>
      <c r="B236" t="s">
        <v>245</v>
      </c>
      <c r="C236">
        <v>1238161</v>
      </c>
      <c r="D236" t="s">
        <v>3</v>
      </c>
      <c r="E236">
        <v>24</v>
      </c>
      <c r="F236" t="s">
        <v>251</v>
      </c>
      <c r="G236">
        <v>1.3452334947</v>
      </c>
    </row>
    <row r="237" spans="1:7" x14ac:dyDescent="0.2">
      <c r="A237" t="str">
        <f t="shared" si="18"/>
        <v>C19orf26</v>
      </c>
      <c r="B237" t="s">
        <v>245</v>
      </c>
      <c r="C237">
        <v>1238139</v>
      </c>
      <c r="D237" t="s">
        <v>3</v>
      </c>
      <c r="E237">
        <v>24</v>
      </c>
      <c r="F237" t="s">
        <v>252</v>
      </c>
      <c r="G237">
        <v>7.1705796455100002E-2</v>
      </c>
    </row>
    <row r="238" spans="1:7" x14ac:dyDescent="0.2">
      <c r="A238" t="str">
        <f t="shared" si="18"/>
        <v>C19orf26</v>
      </c>
      <c r="B238" t="s">
        <v>245</v>
      </c>
      <c r="C238">
        <v>1238134</v>
      </c>
      <c r="D238" t="s">
        <v>3</v>
      </c>
      <c r="E238">
        <v>23</v>
      </c>
      <c r="F238" t="s">
        <v>253</v>
      </c>
      <c r="G238">
        <v>0.29205729127300001</v>
      </c>
    </row>
    <row r="239" spans="1:7" x14ac:dyDescent="0.2">
      <c r="A239" t="str">
        <f t="shared" si="18"/>
        <v>C19orf26</v>
      </c>
      <c r="B239" t="s">
        <v>245</v>
      </c>
      <c r="C239">
        <v>1238174</v>
      </c>
      <c r="D239" t="s">
        <v>3</v>
      </c>
      <c r="E239">
        <v>24</v>
      </c>
      <c r="F239" t="s">
        <v>254</v>
      </c>
      <c r="G239">
        <v>0.70572235615699996</v>
      </c>
    </row>
    <row r="240" spans="1:7" x14ac:dyDescent="0.2">
      <c r="A240" t="str">
        <f t="shared" si="18"/>
        <v>C19orf26</v>
      </c>
      <c r="B240" t="s">
        <v>245</v>
      </c>
      <c r="C240">
        <v>1238252</v>
      </c>
      <c r="D240" t="s">
        <v>8</v>
      </c>
      <c r="E240">
        <v>24</v>
      </c>
      <c r="F240" t="s">
        <v>255</v>
      </c>
      <c r="G240">
        <v>0.43627129151499999</v>
      </c>
    </row>
    <row r="241" spans="1:7" x14ac:dyDescent="0.2">
      <c r="A241" t="str">
        <f t="shared" ref="A241:A247" si="19">"C3orf72"</f>
        <v>C3orf72</v>
      </c>
      <c r="B241" t="s">
        <v>114</v>
      </c>
      <c r="C241">
        <v>138666003</v>
      </c>
      <c r="D241" t="s">
        <v>3</v>
      </c>
      <c r="E241">
        <v>23</v>
      </c>
      <c r="F241" t="s">
        <v>256</v>
      </c>
      <c r="G241">
        <v>0.172492214886</v>
      </c>
    </row>
    <row r="242" spans="1:7" x14ac:dyDescent="0.2">
      <c r="A242" t="str">
        <f t="shared" si="19"/>
        <v>C3orf72</v>
      </c>
      <c r="B242" t="s">
        <v>114</v>
      </c>
      <c r="C242">
        <v>138665944</v>
      </c>
      <c r="D242" t="s">
        <v>8</v>
      </c>
      <c r="E242">
        <v>24</v>
      </c>
      <c r="F242" t="s">
        <v>257</v>
      </c>
      <c r="G242">
        <v>1.63038997603</v>
      </c>
    </row>
    <row r="243" spans="1:7" x14ac:dyDescent="0.2">
      <c r="A243" t="str">
        <f t="shared" si="19"/>
        <v>C3orf72</v>
      </c>
      <c r="B243" t="s">
        <v>114</v>
      </c>
      <c r="C243">
        <v>138665928</v>
      </c>
      <c r="D243" t="s">
        <v>8</v>
      </c>
      <c r="E243">
        <v>22</v>
      </c>
      <c r="F243" t="s">
        <v>258</v>
      </c>
      <c r="G243">
        <v>0.974497206969</v>
      </c>
    </row>
    <row r="244" spans="1:7" x14ac:dyDescent="0.2">
      <c r="A244" t="str">
        <f t="shared" si="19"/>
        <v>C3orf72</v>
      </c>
      <c r="B244" t="s">
        <v>114</v>
      </c>
      <c r="C244">
        <v>138665810</v>
      </c>
      <c r="D244" t="s">
        <v>8</v>
      </c>
      <c r="E244">
        <v>22</v>
      </c>
      <c r="F244" t="s">
        <v>259</v>
      </c>
      <c r="G244">
        <v>0.31291863815299997</v>
      </c>
    </row>
    <row r="245" spans="1:7" x14ac:dyDescent="0.2">
      <c r="A245" t="str">
        <f t="shared" si="19"/>
        <v>C3orf72</v>
      </c>
      <c r="B245" t="s">
        <v>114</v>
      </c>
      <c r="C245">
        <v>138665996</v>
      </c>
      <c r="D245" t="s">
        <v>3</v>
      </c>
      <c r="E245">
        <v>24</v>
      </c>
      <c r="F245" t="s">
        <v>260</v>
      </c>
      <c r="G245">
        <v>0.230957992536</v>
      </c>
    </row>
    <row r="246" spans="1:7" x14ac:dyDescent="0.2">
      <c r="A246" t="str">
        <f t="shared" si="19"/>
        <v>C3orf72</v>
      </c>
      <c r="B246" t="s">
        <v>114</v>
      </c>
      <c r="C246">
        <v>138665797</v>
      </c>
      <c r="D246" t="s">
        <v>3</v>
      </c>
      <c r="E246">
        <v>23</v>
      </c>
      <c r="F246" t="s">
        <v>261</v>
      </c>
      <c r="G246">
        <v>0.39511281700099998</v>
      </c>
    </row>
    <row r="247" spans="1:7" x14ac:dyDescent="0.2">
      <c r="A247" t="str">
        <f t="shared" si="19"/>
        <v>C3orf72</v>
      </c>
      <c r="B247" t="s">
        <v>114</v>
      </c>
      <c r="C247">
        <v>138665711</v>
      </c>
      <c r="D247" t="s">
        <v>3</v>
      </c>
      <c r="E247">
        <v>23</v>
      </c>
      <c r="F247" t="s">
        <v>262</v>
      </c>
      <c r="G247">
        <v>0.151118073109</v>
      </c>
    </row>
    <row r="248" spans="1:7" x14ac:dyDescent="0.2">
      <c r="A248" t="str">
        <f t="shared" ref="A248:A257" si="20">"C7orf26"</f>
        <v>C7orf26</v>
      </c>
      <c r="B248" t="s">
        <v>2</v>
      </c>
      <c r="C248">
        <v>6629434</v>
      </c>
      <c r="D248" t="s">
        <v>3</v>
      </c>
      <c r="E248">
        <v>23</v>
      </c>
      <c r="F248" t="s">
        <v>263</v>
      </c>
      <c r="G248">
        <v>0.4694349444</v>
      </c>
    </row>
    <row r="249" spans="1:7" x14ac:dyDescent="0.2">
      <c r="A249" t="str">
        <f t="shared" si="20"/>
        <v>C7orf26</v>
      </c>
      <c r="B249" t="s">
        <v>2</v>
      </c>
      <c r="C249">
        <v>6629338</v>
      </c>
      <c r="D249" t="s">
        <v>8</v>
      </c>
      <c r="E249">
        <v>24</v>
      </c>
      <c r="F249" t="s">
        <v>264</v>
      </c>
      <c r="G249">
        <v>0.217204502794</v>
      </c>
    </row>
    <row r="250" spans="1:7" x14ac:dyDescent="0.2">
      <c r="A250" t="str">
        <f t="shared" si="20"/>
        <v>C7orf26</v>
      </c>
      <c r="B250" t="s">
        <v>2</v>
      </c>
      <c r="C250">
        <v>6629347</v>
      </c>
      <c r="D250" t="s">
        <v>8</v>
      </c>
      <c r="E250">
        <v>24</v>
      </c>
      <c r="F250" t="s">
        <v>265</v>
      </c>
      <c r="G250">
        <v>6.3551057353200005E-2</v>
      </c>
    </row>
    <row r="251" spans="1:7" x14ac:dyDescent="0.2">
      <c r="A251" t="str">
        <f t="shared" si="20"/>
        <v>C7orf26</v>
      </c>
      <c r="B251" t="s">
        <v>2</v>
      </c>
      <c r="C251">
        <v>6629512</v>
      </c>
      <c r="D251" t="s">
        <v>8</v>
      </c>
      <c r="E251">
        <v>24</v>
      </c>
      <c r="F251" t="s">
        <v>266</v>
      </c>
      <c r="G251">
        <v>0.60096605616400001</v>
      </c>
    </row>
    <row r="252" spans="1:7" x14ac:dyDescent="0.2">
      <c r="A252" t="str">
        <f t="shared" si="20"/>
        <v>C7orf26</v>
      </c>
      <c r="B252" t="s">
        <v>2</v>
      </c>
      <c r="C252">
        <v>6629517</v>
      </c>
      <c r="D252" t="s">
        <v>8</v>
      </c>
      <c r="E252">
        <v>23</v>
      </c>
      <c r="F252" t="s">
        <v>267</v>
      </c>
      <c r="G252">
        <v>0.91297281366100003</v>
      </c>
    </row>
    <row r="253" spans="1:7" x14ac:dyDescent="0.2">
      <c r="A253" t="str">
        <f t="shared" si="20"/>
        <v>C7orf26</v>
      </c>
      <c r="B253" t="s">
        <v>2</v>
      </c>
      <c r="C253">
        <v>6629374</v>
      </c>
      <c r="D253" t="s">
        <v>3</v>
      </c>
      <c r="E253">
        <v>24</v>
      </c>
      <c r="F253" t="s">
        <v>268</v>
      </c>
      <c r="G253">
        <v>8.2482640794699996E-2</v>
      </c>
    </row>
    <row r="254" spans="1:7" x14ac:dyDescent="0.2">
      <c r="A254" t="str">
        <f t="shared" si="20"/>
        <v>C7orf26</v>
      </c>
      <c r="B254" t="s">
        <v>2</v>
      </c>
      <c r="C254">
        <v>6629296</v>
      </c>
      <c r="D254" t="s">
        <v>3</v>
      </c>
      <c r="E254">
        <v>23</v>
      </c>
      <c r="F254" t="s">
        <v>269</v>
      </c>
      <c r="G254">
        <v>0.20514682232000001</v>
      </c>
    </row>
    <row r="255" spans="1:7" x14ac:dyDescent="0.2">
      <c r="A255" t="str">
        <f t="shared" si="20"/>
        <v>C7orf26</v>
      </c>
      <c r="B255" t="s">
        <v>2</v>
      </c>
      <c r="C255">
        <v>6629280</v>
      </c>
      <c r="D255" t="s">
        <v>3</v>
      </c>
      <c r="E255">
        <v>24</v>
      </c>
      <c r="F255" t="s">
        <v>270</v>
      </c>
      <c r="G255">
        <v>0.122472891886</v>
      </c>
    </row>
    <row r="256" spans="1:7" x14ac:dyDescent="0.2">
      <c r="A256" t="str">
        <f t="shared" si="20"/>
        <v>C7orf26</v>
      </c>
      <c r="B256" t="s">
        <v>2</v>
      </c>
      <c r="C256">
        <v>6629533</v>
      </c>
      <c r="D256" t="s">
        <v>3</v>
      </c>
      <c r="E256">
        <v>23</v>
      </c>
      <c r="F256" t="s">
        <v>271</v>
      </c>
      <c r="G256">
        <v>1.23906319258</v>
      </c>
    </row>
    <row r="257" spans="1:7" x14ac:dyDescent="0.2">
      <c r="A257" t="str">
        <f t="shared" si="20"/>
        <v>C7orf26</v>
      </c>
      <c r="B257" t="s">
        <v>2</v>
      </c>
      <c r="C257">
        <v>6629520</v>
      </c>
      <c r="D257" t="s">
        <v>3</v>
      </c>
      <c r="E257">
        <v>24</v>
      </c>
      <c r="F257" t="s">
        <v>272</v>
      </c>
      <c r="G257">
        <v>0.84796399375499998</v>
      </c>
    </row>
    <row r="258" spans="1:7" x14ac:dyDescent="0.2">
      <c r="A258" t="str">
        <f t="shared" ref="A258:A274" si="21">"CBFA2T3"</f>
        <v>CBFA2T3</v>
      </c>
      <c r="B258" t="s">
        <v>273</v>
      </c>
      <c r="C258">
        <v>89043673</v>
      </c>
      <c r="D258" t="s">
        <v>3</v>
      </c>
      <c r="E258">
        <v>22</v>
      </c>
      <c r="F258" t="s">
        <v>274</v>
      </c>
      <c r="G258">
        <v>1.0889001632999999</v>
      </c>
    </row>
    <row r="259" spans="1:7" x14ac:dyDescent="0.2">
      <c r="A259" t="str">
        <f t="shared" si="21"/>
        <v>CBFA2T3</v>
      </c>
      <c r="B259" t="s">
        <v>273</v>
      </c>
      <c r="C259">
        <v>89043729</v>
      </c>
      <c r="D259" t="s">
        <v>3</v>
      </c>
      <c r="E259">
        <v>25</v>
      </c>
      <c r="F259" t="s">
        <v>275</v>
      </c>
      <c r="G259">
        <v>0.54879920135799998</v>
      </c>
    </row>
    <row r="260" spans="1:7" x14ac:dyDescent="0.2">
      <c r="A260" t="str">
        <f t="shared" si="21"/>
        <v>CBFA2T3</v>
      </c>
      <c r="B260" t="s">
        <v>273</v>
      </c>
      <c r="C260">
        <v>89043742</v>
      </c>
      <c r="D260" t="s">
        <v>3</v>
      </c>
      <c r="E260">
        <v>24</v>
      </c>
      <c r="F260" t="s">
        <v>276</v>
      </c>
      <c r="G260">
        <v>0.59808298230199997</v>
      </c>
    </row>
    <row r="261" spans="1:7" x14ac:dyDescent="0.2">
      <c r="A261" t="str">
        <f t="shared" si="21"/>
        <v>CBFA2T3</v>
      </c>
      <c r="B261" t="s">
        <v>273</v>
      </c>
      <c r="C261">
        <v>89007769</v>
      </c>
      <c r="D261" t="s">
        <v>8</v>
      </c>
      <c r="E261">
        <v>23</v>
      </c>
      <c r="F261" t="s">
        <v>277</v>
      </c>
      <c r="G261">
        <v>7.4599447277099995E-2</v>
      </c>
    </row>
    <row r="262" spans="1:7" x14ac:dyDescent="0.2">
      <c r="A262" t="str">
        <f t="shared" si="21"/>
        <v>CBFA2T3</v>
      </c>
      <c r="B262" t="s">
        <v>273</v>
      </c>
      <c r="C262">
        <v>89007663</v>
      </c>
      <c r="D262" t="s">
        <v>3</v>
      </c>
      <c r="E262">
        <v>24</v>
      </c>
      <c r="F262" t="s">
        <v>278</v>
      </c>
      <c r="G262">
        <v>-0.15360798805699999</v>
      </c>
    </row>
    <row r="263" spans="1:7" x14ac:dyDescent="0.2">
      <c r="A263" t="str">
        <f t="shared" si="21"/>
        <v>CBFA2T3</v>
      </c>
      <c r="B263" t="s">
        <v>273</v>
      </c>
      <c r="C263">
        <v>89007669</v>
      </c>
      <c r="D263" t="s">
        <v>3</v>
      </c>
      <c r="E263">
        <v>23</v>
      </c>
      <c r="F263" t="s">
        <v>279</v>
      </c>
      <c r="G263">
        <v>0.13135573387999999</v>
      </c>
    </row>
    <row r="264" spans="1:7" x14ac:dyDescent="0.2">
      <c r="A264" t="str">
        <f t="shared" si="21"/>
        <v>CBFA2T3</v>
      </c>
      <c r="B264" t="s">
        <v>273</v>
      </c>
      <c r="C264">
        <v>89007713</v>
      </c>
      <c r="D264" t="s">
        <v>3</v>
      </c>
      <c r="E264">
        <v>22</v>
      </c>
      <c r="F264" t="s">
        <v>280</v>
      </c>
      <c r="G264">
        <v>-8.3094443630100004E-2</v>
      </c>
    </row>
    <row r="265" spans="1:7" x14ac:dyDescent="0.2">
      <c r="A265" t="str">
        <f t="shared" si="21"/>
        <v>CBFA2T3</v>
      </c>
      <c r="B265" t="s">
        <v>273</v>
      </c>
      <c r="C265">
        <v>89007733</v>
      </c>
      <c r="D265" t="s">
        <v>3</v>
      </c>
      <c r="E265">
        <v>23</v>
      </c>
      <c r="F265" t="s">
        <v>281</v>
      </c>
      <c r="G265">
        <v>-5.2127283612299999E-2</v>
      </c>
    </row>
    <row r="266" spans="1:7" x14ac:dyDescent="0.2">
      <c r="A266" t="str">
        <f t="shared" si="21"/>
        <v>CBFA2T3</v>
      </c>
      <c r="B266" t="s">
        <v>273</v>
      </c>
      <c r="C266">
        <v>89007835</v>
      </c>
      <c r="D266" t="s">
        <v>3</v>
      </c>
      <c r="E266">
        <v>22</v>
      </c>
      <c r="F266" t="s">
        <v>282</v>
      </c>
      <c r="G266">
        <v>-0.21772920442800001</v>
      </c>
    </row>
    <row r="267" spans="1:7" x14ac:dyDescent="0.2">
      <c r="A267" t="str">
        <f t="shared" si="21"/>
        <v>CBFA2T3</v>
      </c>
      <c r="B267" t="s">
        <v>273</v>
      </c>
      <c r="C267">
        <v>89007897</v>
      </c>
      <c r="D267" t="s">
        <v>3</v>
      </c>
      <c r="E267">
        <v>23</v>
      </c>
      <c r="F267" t="s">
        <v>283</v>
      </c>
      <c r="G267">
        <v>-9.7085873042900006E-2</v>
      </c>
    </row>
    <row r="268" spans="1:7" x14ac:dyDescent="0.2">
      <c r="A268" t="str">
        <f t="shared" si="21"/>
        <v>CBFA2T3</v>
      </c>
      <c r="B268" t="s">
        <v>273</v>
      </c>
      <c r="C268">
        <v>89043759</v>
      </c>
      <c r="D268" t="s">
        <v>3</v>
      </c>
      <c r="E268">
        <v>25</v>
      </c>
      <c r="F268" t="s">
        <v>284</v>
      </c>
      <c r="G268">
        <v>-2.2478400692400001E-2</v>
      </c>
    </row>
    <row r="269" spans="1:7" x14ac:dyDescent="0.2">
      <c r="A269" t="str">
        <f t="shared" si="21"/>
        <v>CBFA2T3</v>
      </c>
      <c r="B269" t="s">
        <v>273</v>
      </c>
      <c r="C269">
        <v>89043765</v>
      </c>
      <c r="D269" t="s">
        <v>3</v>
      </c>
      <c r="E269">
        <v>23</v>
      </c>
      <c r="F269" t="s">
        <v>285</v>
      </c>
      <c r="G269">
        <v>4.0602511808699997E-2</v>
      </c>
    </row>
    <row r="270" spans="1:7" x14ac:dyDescent="0.2">
      <c r="A270" t="str">
        <f t="shared" si="21"/>
        <v>CBFA2T3</v>
      </c>
      <c r="B270" t="s">
        <v>273</v>
      </c>
      <c r="C270">
        <v>89043662</v>
      </c>
      <c r="D270" t="s">
        <v>3</v>
      </c>
      <c r="E270">
        <v>26</v>
      </c>
      <c r="F270" t="s">
        <v>286</v>
      </c>
      <c r="G270">
        <v>1.07208769793</v>
      </c>
    </row>
    <row r="271" spans="1:7" x14ac:dyDescent="0.2">
      <c r="A271" t="str">
        <f t="shared" si="21"/>
        <v>CBFA2T3</v>
      </c>
      <c r="B271" t="s">
        <v>273</v>
      </c>
      <c r="C271">
        <v>89007957</v>
      </c>
      <c r="D271" t="s">
        <v>8</v>
      </c>
      <c r="E271">
        <v>23</v>
      </c>
      <c r="F271" t="s">
        <v>287</v>
      </c>
      <c r="G271">
        <v>-6.6191827557700006E-2</v>
      </c>
    </row>
    <row r="272" spans="1:7" x14ac:dyDescent="0.2">
      <c r="A272" t="str">
        <f t="shared" si="21"/>
        <v>CBFA2T3</v>
      </c>
      <c r="B272" t="s">
        <v>273</v>
      </c>
      <c r="C272">
        <v>89043708</v>
      </c>
      <c r="D272" t="s">
        <v>8</v>
      </c>
      <c r="E272">
        <v>24</v>
      </c>
      <c r="F272" t="s">
        <v>288</v>
      </c>
      <c r="G272">
        <v>0.83901213877400005</v>
      </c>
    </row>
    <row r="273" spans="1:7" x14ac:dyDescent="0.2">
      <c r="A273" t="str">
        <f t="shared" si="21"/>
        <v>CBFA2T3</v>
      </c>
      <c r="B273" t="s">
        <v>273</v>
      </c>
      <c r="C273">
        <v>89043715</v>
      </c>
      <c r="D273" t="s">
        <v>8</v>
      </c>
      <c r="E273">
        <v>23</v>
      </c>
      <c r="F273" t="s">
        <v>289</v>
      </c>
      <c r="G273">
        <v>0.40747603578399999</v>
      </c>
    </row>
    <row r="274" spans="1:7" x14ac:dyDescent="0.2">
      <c r="A274" t="str">
        <f t="shared" si="21"/>
        <v>CBFA2T3</v>
      </c>
      <c r="B274" t="s">
        <v>273</v>
      </c>
      <c r="C274">
        <v>89007939</v>
      </c>
      <c r="D274" t="s">
        <v>3</v>
      </c>
      <c r="E274">
        <v>23</v>
      </c>
      <c r="F274" t="s">
        <v>290</v>
      </c>
      <c r="G274">
        <v>-1.14016502626E-2</v>
      </c>
    </row>
    <row r="275" spans="1:7" x14ac:dyDescent="0.2">
      <c r="A275" t="str">
        <f t="shared" ref="A275:A284" si="22">"CBL"</f>
        <v>CBL</v>
      </c>
      <c r="B275" t="s">
        <v>291</v>
      </c>
      <c r="C275">
        <v>119076622</v>
      </c>
      <c r="D275" t="s">
        <v>8</v>
      </c>
      <c r="E275">
        <v>24</v>
      </c>
      <c r="F275" t="s">
        <v>292</v>
      </c>
      <c r="G275">
        <v>0.91329817645400002</v>
      </c>
    </row>
    <row r="276" spans="1:7" x14ac:dyDescent="0.2">
      <c r="A276" t="str">
        <f t="shared" si="22"/>
        <v>CBL</v>
      </c>
      <c r="B276" t="s">
        <v>291</v>
      </c>
      <c r="C276">
        <v>119076599</v>
      </c>
      <c r="D276" t="s">
        <v>8</v>
      </c>
      <c r="E276">
        <v>25</v>
      </c>
      <c r="F276" t="s">
        <v>293</v>
      </c>
      <c r="G276">
        <v>0.52653466586800002</v>
      </c>
    </row>
    <row r="277" spans="1:7" x14ac:dyDescent="0.2">
      <c r="A277" t="str">
        <f t="shared" si="22"/>
        <v>CBL</v>
      </c>
      <c r="B277" t="s">
        <v>291</v>
      </c>
      <c r="C277">
        <v>119076576</v>
      </c>
      <c r="D277" t="s">
        <v>8</v>
      </c>
      <c r="E277">
        <v>23</v>
      </c>
      <c r="F277" t="s">
        <v>294</v>
      </c>
      <c r="G277">
        <v>1.08899221476</v>
      </c>
    </row>
    <row r="278" spans="1:7" x14ac:dyDescent="0.2">
      <c r="A278" t="str">
        <f t="shared" si="22"/>
        <v>CBL</v>
      </c>
      <c r="B278" t="s">
        <v>291</v>
      </c>
      <c r="C278">
        <v>119076494</v>
      </c>
      <c r="D278" t="s">
        <v>8</v>
      </c>
      <c r="E278">
        <v>24</v>
      </c>
      <c r="F278" t="s">
        <v>295</v>
      </c>
      <c r="G278">
        <v>0.26928156336300002</v>
      </c>
    </row>
    <row r="279" spans="1:7" x14ac:dyDescent="0.2">
      <c r="A279" t="str">
        <f t="shared" si="22"/>
        <v>CBL</v>
      </c>
      <c r="B279" t="s">
        <v>291</v>
      </c>
      <c r="C279">
        <v>119076638</v>
      </c>
      <c r="D279" t="s">
        <v>3</v>
      </c>
      <c r="E279">
        <v>24</v>
      </c>
      <c r="F279" t="s">
        <v>296</v>
      </c>
      <c r="G279">
        <v>0.49574622176200001</v>
      </c>
    </row>
    <row r="280" spans="1:7" x14ac:dyDescent="0.2">
      <c r="A280" t="str">
        <f t="shared" si="22"/>
        <v>CBL</v>
      </c>
      <c r="B280" t="s">
        <v>291</v>
      </c>
      <c r="C280">
        <v>119076624</v>
      </c>
      <c r="D280" t="s">
        <v>3</v>
      </c>
      <c r="E280">
        <v>25</v>
      </c>
      <c r="F280" t="s">
        <v>297</v>
      </c>
      <c r="G280">
        <v>0.17725039319399999</v>
      </c>
    </row>
    <row r="281" spans="1:7" x14ac:dyDescent="0.2">
      <c r="A281" t="str">
        <f t="shared" si="22"/>
        <v>CBL</v>
      </c>
      <c r="B281" t="s">
        <v>291</v>
      </c>
      <c r="C281">
        <v>119076564</v>
      </c>
      <c r="D281" t="s">
        <v>3</v>
      </c>
      <c r="E281">
        <v>25</v>
      </c>
      <c r="F281" t="s">
        <v>298</v>
      </c>
      <c r="G281">
        <v>0.335652654562</v>
      </c>
    </row>
    <row r="282" spans="1:7" x14ac:dyDescent="0.2">
      <c r="A282" t="str">
        <f t="shared" si="22"/>
        <v>CBL</v>
      </c>
      <c r="B282" t="s">
        <v>291</v>
      </c>
      <c r="C282">
        <v>119076546</v>
      </c>
      <c r="D282" t="s">
        <v>3</v>
      </c>
      <c r="E282">
        <v>24</v>
      </c>
      <c r="F282" t="s">
        <v>299</v>
      </c>
      <c r="G282">
        <v>0.99770960878899995</v>
      </c>
    </row>
    <row r="283" spans="1:7" x14ac:dyDescent="0.2">
      <c r="A283" t="str">
        <f t="shared" si="22"/>
        <v>CBL</v>
      </c>
      <c r="B283" t="s">
        <v>291</v>
      </c>
      <c r="C283">
        <v>119076535</v>
      </c>
      <c r="D283" t="s">
        <v>3</v>
      </c>
      <c r="E283">
        <v>24</v>
      </c>
      <c r="F283" t="s">
        <v>300</v>
      </c>
      <c r="G283">
        <v>0.59881203768400004</v>
      </c>
    </row>
    <row r="284" spans="1:7" x14ac:dyDescent="0.2">
      <c r="A284" t="str">
        <f t="shared" si="22"/>
        <v>CBL</v>
      </c>
      <c r="B284" t="s">
        <v>291</v>
      </c>
      <c r="C284">
        <v>119076512</v>
      </c>
      <c r="D284" t="s">
        <v>3</v>
      </c>
      <c r="E284">
        <v>24</v>
      </c>
      <c r="F284" t="s">
        <v>301</v>
      </c>
      <c r="G284">
        <v>0.19713278643900001</v>
      </c>
    </row>
    <row r="285" spans="1:7" x14ac:dyDescent="0.2">
      <c r="A285" t="str">
        <f t="shared" ref="A285:A293" si="23">"CCND3"</f>
        <v>CCND3</v>
      </c>
      <c r="B285" t="s">
        <v>75</v>
      </c>
      <c r="C285">
        <v>41909763</v>
      </c>
      <c r="D285" t="s">
        <v>8</v>
      </c>
      <c r="E285">
        <v>24</v>
      </c>
      <c r="F285" t="s">
        <v>302</v>
      </c>
      <c r="G285">
        <v>0.39220783632799999</v>
      </c>
    </row>
    <row r="286" spans="1:7" x14ac:dyDescent="0.2">
      <c r="A286" t="str">
        <f t="shared" si="23"/>
        <v>CCND3</v>
      </c>
      <c r="B286" t="s">
        <v>75</v>
      </c>
      <c r="C286">
        <v>41909711</v>
      </c>
      <c r="D286" t="s">
        <v>8</v>
      </c>
      <c r="E286">
        <v>24</v>
      </c>
      <c r="F286" t="s">
        <v>303</v>
      </c>
      <c r="G286">
        <v>0.75637413062000003</v>
      </c>
    </row>
    <row r="287" spans="1:7" x14ac:dyDescent="0.2">
      <c r="A287" t="str">
        <f t="shared" si="23"/>
        <v>CCND3</v>
      </c>
      <c r="B287" t="s">
        <v>75</v>
      </c>
      <c r="C287">
        <v>41909869</v>
      </c>
      <c r="D287" t="s">
        <v>3</v>
      </c>
      <c r="E287">
        <v>23</v>
      </c>
      <c r="F287" t="s">
        <v>304</v>
      </c>
      <c r="G287">
        <v>0.64183338670800005</v>
      </c>
    </row>
    <row r="288" spans="1:7" x14ac:dyDescent="0.2">
      <c r="A288" t="str">
        <f t="shared" si="23"/>
        <v>CCND3</v>
      </c>
      <c r="B288" t="s">
        <v>75</v>
      </c>
      <c r="C288">
        <v>41909784</v>
      </c>
      <c r="D288" t="s">
        <v>3</v>
      </c>
      <c r="E288">
        <v>24</v>
      </c>
      <c r="F288" t="s">
        <v>305</v>
      </c>
      <c r="G288">
        <v>1.28892758551</v>
      </c>
    </row>
    <row r="289" spans="1:7" x14ac:dyDescent="0.2">
      <c r="A289" t="str">
        <f t="shared" si="23"/>
        <v>CCND3</v>
      </c>
      <c r="B289" t="s">
        <v>75</v>
      </c>
      <c r="C289">
        <v>41909701</v>
      </c>
      <c r="D289" t="s">
        <v>3</v>
      </c>
      <c r="E289">
        <v>24</v>
      </c>
      <c r="F289" t="s">
        <v>306</v>
      </c>
      <c r="G289">
        <v>0.23413110053899999</v>
      </c>
    </row>
    <row r="290" spans="1:7" x14ac:dyDescent="0.2">
      <c r="A290" t="str">
        <f t="shared" si="23"/>
        <v>CCND3</v>
      </c>
      <c r="B290" t="s">
        <v>75</v>
      </c>
      <c r="C290">
        <v>41909731</v>
      </c>
      <c r="D290" t="s">
        <v>3</v>
      </c>
      <c r="E290">
        <v>22</v>
      </c>
      <c r="F290" t="s">
        <v>307</v>
      </c>
      <c r="G290">
        <v>0.95469828387199995</v>
      </c>
    </row>
    <row r="291" spans="1:7" x14ac:dyDescent="0.2">
      <c r="A291" t="str">
        <f t="shared" si="23"/>
        <v>CCND3</v>
      </c>
      <c r="B291" t="s">
        <v>75</v>
      </c>
      <c r="C291">
        <v>41909717</v>
      </c>
      <c r="D291" t="s">
        <v>3</v>
      </c>
      <c r="E291">
        <v>25</v>
      </c>
      <c r="F291" t="s">
        <v>308</v>
      </c>
      <c r="G291">
        <v>0.68686379376899998</v>
      </c>
    </row>
    <row r="292" spans="1:7" x14ac:dyDescent="0.2">
      <c r="A292" t="str">
        <f t="shared" si="23"/>
        <v>CCND3</v>
      </c>
      <c r="B292" t="s">
        <v>75</v>
      </c>
      <c r="C292">
        <v>41909776</v>
      </c>
      <c r="D292" t="s">
        <v>3</v>
      </c>
      <c r="E292">
        <v>24</v>
      </c>
      <c r="F292" t="s">
        <v>309</v>
      </c>
      <c r="G292">
        <v>0.33471579456299999</v>
      </c>
    </row>
    <row r="293" spans="1:7" x14ac:dyDescent="0.2">
      <c r="A293" t="str">
        <f t="shared" si="23"/>
        <v>CCND3</v>
      </c>
      <c r="B293" t="s">
        <v>75</v>
      </c>
      <c r="C293">
        <v>41909947</v>
      </c>
      <c r="D293" t="s">
        <v>3</v>
      </c>
      <c r="E293">
        <v>24</v>
      </c>
      <c r="F293" t="s">
        <v>310</v>
      </c>
      <c r="G293">
        <v>0.481957909106</v>
      </c>
    </row>
    <row r="294" spans="1:7" x14ac:dyDescent="0.2">
      <c r="A294" t="str">
        <f t="shared" ref="A294:A301" si="24">"CCNF"</f>
        <v>CCNF</v>
      </c>
      <c r="B294" t="s">
        <v>273</v>
      </c>
      <c r="C294">
        <v>2479127</v>
      </c>
      <c r="D294" t="s">
        <v>3</v>
      </c>
      <c r="E294">
        <v>24</v>
      </c>
      <c r="F294" t="s">
        <v>311</v>
      </c>
      <c r="G294">
        <v>0.83611904587800001</v>
      </c>
    </row>
    <row r="295" spans="1:7" x14ac:dyDescent="0.2">
      <c r="A295" t="str">
        <f t="shared" si="24"/>
        <v>CCNF</v>
      </c>
      <c r="B295" t="s">
        <v>273</v>
      </c>
      <c r="C295">
        <v>2479299</v>
      </c>
      <c r="D295" t="s">
        <v>8</v>
      </c>
      <c r="E295">
        <v>24</v>
      </c>
      <c r="F295" t="s">
        <v>312</v>
      </c>
      <c r="G295">
        <v>0.21479566787099999</v>
      </c>
    </row>
    <row r="296" spans="1:7" x14ac:dyDescent="0.2">
      <c r="A296" t="str">
        <f t="shared" si="24"/>
        <v>CCNF</v>
      </c>
      <c r="B296" t="s">
        <v>273</v>
      </c>
      <c r="C296">
        <v>2479246</v>
      </c>
      <c r="D296" t="s">
        <v>8</v>
      </c>
      <c r="E296">
        <v>22</v>
      </c>
      <c r="F296" t="s">
        <v>313</v>
      </c>
      <c r="G296">
        <v>0.47709167709299999</v>
      </c>
    </row>
    <row r="297" spans="1:7" x14ac:dyDescent="0.2">
      <c r="A297" t="str">
        <f t="shared" si="24"/>
        <v>CCNF</v>
      </c>
      <c r="B297" t="s">
        <v>273</v>
      </c>
      <c r="C297">
        <v>2479098</v>
      </c>
      <c r="D297" t="s">
        <v>8</v>
      </c>
      <c r="E297">
        <v>24</v>
      </c>
      <c r="F297" t="s">
        <v>314</v>
      </c>
      <c r="G297">
        <v>0.91107274307099995</v>
      </c>
    </row>
    <row r="298" spans="1:7" x14ac:dyDescent="0.2">
      <c r="A298" t="str">
        <f t="shared" si="24"/>
        <v>CCNF</v>
      </c>
      <c r="B298" t="s">
        <v>273</v>
      </c>
      <c r="C298">
        <v>2479069</v>
      </c>
      <c r="D298" t="s">
        <v>8</v>
      </c>
      <c r="E298">
        <v>23</v>
      </c>
      <c r="F298" t="s">
        <v>315</v>
      </c>
      <c r="G298">
        <v>2.0245156363300001E-2</v>
      </c>
    </row>
    <row r="299" spans="1:7" x14ac:dyDescent="0.2">
      <c r="A299" t="str">
        <f t="shared" si="24"/>
        <v>CCNF</v>
      </c>
      <c r="B299" t="s">
        <v>273</v>
      </c>
      <c r="C299">
        <v>2479183</v>
      </c>
      <c r="D299" t="s">
        <v>3</v>
      </c>
      <c r="E299">
        <v>23</v>
      </c>
      <c r="F299" t="s">
        <v>316</v>
      </c>
      <c r="G299">
        <v>-1.46836339319E-2</v>
      </c>
    </row>
    <row r="300" spans="1:7" x14ac:dyDescent="0.2">
      <c r="A300" t="str">
        <f t="shared" si="24"/>
        <v>CCNF</v>
      </c>
      <c r="B300" t="s">
        <v>273</v>
      </c>
      <c r="C300">
        <v>2479161</v>
      </c>
      <c r="D300" t="s">
        <v>3</v>
      </c>
      <c r="E300">
        <v>24</v>
      </c>
      <c r="F300" t="s">
        <v>317</v>
      </c>
      <c r="G300">
        <v>0.34878800669499999</v>
      </c>
    </row>
    <row r="301" spans="1:7" x14ac:dyDescent="0.2">
      <c r="A301" t="str">
        <f t="shared" si="24"/>
        <v>CCNF</v>
      </c>
      <c r="B301" t="s">
        <v>273</v>
      </c>
      <c r="C301">
        <v>2479112</v>
      </c>
      <c r="D301" t="s">
        <v>3</v>
      </c>
      <c r="E301">
        <v>23</v>
      </c>
      <c r="F301" t="s">
        <v>318</v>
      </c>
      <c r="G301">
        <v>1.2528082110500001</v>
      </c>
    </row>
    <row r="302" spans="1:7" x14ac:dyDescent="0.2">
      <c r="A302" t="str">
        <f t="shared" ref="A302:A310" si="25">"CDKN1A"</f>
        <v>CDKN1A</v>
      </c>
      <c r="B302" t="s">
        <v>75</v>
      </c>
      <c r="C302">
        <v>36646303</v>
      </c>
      <c r="D302" t="s">
        <v>8</v>
      </c>
      <c r="E302">
        <v>23</v>
      </c>
      <c r="F302" t="s">
        <v>319</v>
      </c>
      <c r="G302">
        <v>0.56658049687900003</v>
      </c>
    </row>
    <row r="303" spans="1:7" x14ac:dyDescent="0.2">
      <c r="A303" t="str">
        <f t="shared" si="25"/>
        <v>CDKN1A</v>
      </c>
      <c r="B303" t="s">
        <v>75</v>
      </c>
      <c r="C303">
        <v>36646334</v>
      </c>
      <c r="D303" t="s">
        <v>8</v>
      </c>
      <c r="E303">
        <v>25</v>
      </c>
      <c r="F303" t="s">
        <v>320</v>
      </c>
      <c r="G303">
        <v>1.5080615209899999</v>
      </c>
    </row>
    <row r="304" spans="1:7" x14ac:dyDescent="0.2">
      <c r="A304" t="str">
        <f t="shared" si="25"/>
        <v>CDKN1A</v>
      </c>
      <c r="B304" t="s">
        <v>75</v>
      </c>
      <c r="C304">
        <v>36646141</v>
      </c>
      <c r="D304" t="s">
        <v>8</v>
      </c>
      <c r="E304">
        <v>23</v>
      </c>
      <c r="F304" t="s">
        <v>321</v>
      </c>
      <c r="G304">
        <v>0.64850284513800005</v>
      </c>
    </row>
    <row r="305" spans="1:7" x14ac:dyDescent="0.2">
      <c r="A305" t="str">
        <f t="shared" si="25"/>
        <v>CDKN1A</v>
      </c>
      <c r="B305" t="s">
        <v>75</v>
      </c>
      <c r="C305">
        <v>36646120</v>
      </c>
      <c r="D305" t="s">
        <v>8</v>
      </c>
      <c r="E305">
        <v>24</v>
      </c>
      <c r="F305" t="s">
        <v>322</v>
      </c>
      <c r="G305">
        <v>-4.8474109970300001E-2</v>
      </c>
    </row>
    <row r="306" spans="1:7" x14ac:dyDescent="0.2">
      <c r="A306" t="str">
        <f t="shared" si="25"/>
        <v>CDKN1A</v>
      </c>
      <c r="B306" t="s">
        <v>75</v>
      </c>
      <c r="C306">
        <v>36646231</v>
      </c>
      <c r="D306" t="s">
        <v>8</v>
      </c>
      <c r="E306">
        <v>23</v>
      </c>
      <c r="F306" t="s">
        <v>323</v>
      </c>
      <c r="G306">
        <v>8.3797449721499998E-4</v>
      </c>
    </row>
    <row r="307" spans="1:7" x14ac:dyDescent="0.2">
      <c r="A307" t="str">
        <f t="shared" si="25"/>
        <v>CDKN1A</v>
      </c>
      <c r="B307" t="s">
        <v>75</v>
      </c>
      <c r="C307">
        <v>36646285</v>
      </c>
      <c r="D307" t="s">
        <v>3</v>
      </c>
      <c r="E307">
        <v>23</v>
      </c>
      <c r="F307" t="s">
        <v>324</v>
      </c>
      <c r="G307">
        <v>0.31416121391099999</v>
      </c>
    </row>
    <row r="308" spans="1:7" x14ac:dyDescent="0.2">
      <c r="A308" t="str">
        <f t="shared" si="25"/>
        <v>CDKN1A</v>
      </c>
      <c r="B308" t="s">
        <v>75</v>
      </c>
      <c r="C308">
        <v>36646169</v>
      </c>
      <c r="D308" t="s">
        <v>3</v>
      </c>
      <c r="E308">
        <v>22</v>
      </c>
      <c r="F308" t="s">
        <v>325</v>
      </c>
      <c r="G308">
        <v>0.168682561713</v>
      </c>
    </row>
    <row r="309" spans="1:7" x14ac:dyDescent="0.2">
      <c r="A309" t="str">
        <f t="shared" si="25"/>
        <v>CDKN1A</v>
      </c>
      <c r="B309" t="s">
        <v>75</v>
      </c>
      <c r="C309">
        <v>36646103</v>
      </c>
      <c r="D309" t="s">
        <v>3</v>
      </c>
      <c r="E309">
        <v>24</v>
      </c>
      <c r="F309" t="s">
        <v>326</v>
      </c>
      <c r="G309">
        <v>-7.5139785477700005E-2</v>
      </c>
    </row>
    <row r="310" spans="1:7" x14ac:dyDescent="0.2">
      <c r="A310" t="str">
        <f t="shared" si="25"/>
        <v>CDKN1A</v>
      </c>
      <c r="B310" t="s">
        <v>75</v>
      </c>
      <c r="C310">
        <v>36646320</v>
      </c>
      <c r="D310" t="s">
        <v>3</v>
      </c>
      <c r="E310">
        <v>23</v>
      </c>
      <c r="F310" t="s">
        <v>327</v>
      </c>
      <c r="G310">
        <v>0.843435633869</v>
      </c>
    </row>
    <row r="311" spans="1:7" x14ac:dyDescent="0.2">
      <c r="A311" t="str">
        <f t="shared" ref="A311:A320" si="26">"CDKN1B"</f>
        <v>CDKN1B</v>
      </c>
      <c r="B311" t="s">
        <v>140</v>
      </c>
      <c r="C311">
        <v>12869967</v>
      </c>
      <c r="D311" t="s">
        <v>3</v>
      </c>
      <c r="E311">
        <v>24</v>
      </c>
      <c r="F311" t="s">
        <v>328</v>
      </c>
      <c r="G311">
        <v>0.26325693681200002</v>
      </c>
    </row>
    <row r="312" spans="1:7" x14ac:dyDescent="0.2">
      <c r="A312" t="str">
        <f t="shared" si="26"/>
        <v>CDKN1B</v>
      </c>
      <c r="B312" t="s">
        <v>140</v>
      </c>
      <c r="C312">
        <v>12869978</v>
      </c>
      <c r="D312" t="s">
        <v>3</v>
      </c>
      <c r="E312">
        <v>23</v>
      </c>
      <c r="F312" t="s">
        <v>329</v>
      </c>
      <c r="G312">
        <v>0.55280158888300002</v>
      </c>
    </row>
    <row r="313" spans="1:7" x14ac:dyDescent="0.2">
      <c r="A313" t="str">
        <f t="shared" si="26"/>
        <v>CDKN1B</v>
      </c>
      <c r="B313" t="s">
        <v>140</v>
      </c>
      <c r="C313">
        <v>12869934</v>
      </c>
      <c r="D313" t="s">
        <v>8</v>
      </c>
      <c r="E313">
        <v>23</v>
      </c>
      <c r="F313" t="s">
        <v>330</v>
      </c>
      <c r="G313">
        <v>1.09546720165</v>
      </c>
    </row>
    <row r="314" spans="1:7" x14ac:dyDescent="0.2">
      <c r="A314" t="str">
        <f t="shared" si="26"/>
        <v>CDKN1B</v>
      </c>
      <c r="B314" t="s">
        <v>140</v>
      </c>
      <c r="C314">
        <v>12869948</v>
      </c>
      <c r="D314" t="s">
        <v>8</v>
      </c>
      <c r="E314">
        <v>24</v>
      </c>
      <c r="F314" t="s">
        <v>331</v>
      </c>
      <c r="G314">
        <v>0.69873648214499995</v>
      </c>
    </row>
    <row r="315" spans="1:7" x14ac:dyDescent="0.2">
      <c r="A315" t="str">
        <f t="shared" si="26"/>
        <v>CDKN1B</v>
      </c>
      <c r="B315" t="s">
        <v>140</v>
      </c>
      <c r="C315">
        <v>12869867</v>
      </c>
      <c r="D315" t="s">
        <v>3</v>
      </c>
      <c r="E315">
        <v>24</v>
      </c>
      <c r="F315" t="s">
        <v>332</v>
      </c>
      <c r="G315">
        <v>1.1062378531299999</v>
      </c>
    </row>
    <row r="316" spans="1:7" x14ac:dyDescent="0.2">
      <c r="A316" t="str">
        <f t="shared" si="26"/>
        <v>CDKN1B</v>
      </c>
      <c r="B316" t="s">
        <v>140</v>
      </c>
      <c r="C316">
        <v>12869790</v>
      </c>
      <c r="D316" t="s">
        <v>3</v>
      </c>
      <c r="E316">
        <v>23</v>
      </c>
      <c r="F316" t="s">
        <v>333</v>
      </c>
      <c r="G316">
        <v>0.10298609513400001</v>
      </c>
    </row>
    <row r="317" spans="1:7" x14ac:dyDescent="0.2">
      <c r="A317" t="str">
        <f t="shared" si="26"/>
        <v>CDKN1B</v>
      </c>
      <c r="B317" t="s">
        <v>140</v>
      </c>
      <c r="C317">
        <v>12869726</v>
      </c>
      <c r="D317" t="s">
        <v>3</v>
      </c>
      <c r="E317">
        <v>24</v>
      </c>
      <c r="F317" t="s">
        <v>334</v>
      </c>
      <c r="G317">
        <v>0.79829494522599997</v>
      </c>
    </row>
    <row r="318" spans="1:7" x14ac:dyDescent="0.2">
      <c r="A318" t="str">
        <f t="shared" si="26"/>
        <v>CDKN1B</v>
      </c>
      <c r="B318" t="s">
        <v>140</v>
      </c>
      <c r="C318">
        <v>12869913</v>
      </c>
      <c r="D318" t="s">
        <v>8</v>
      </c>
      <c r="E318">
        <v>22</v>
      </c>
      <c r="F318" t="s">
        <v>335</v>
      </c>
      <c r="G318">
        <v>0.18693219119000001</v>
      </c>
    </row>
    <row r="319" spans="1:7" x14ac:dyDescent="0.2">
      <c r="A319" t="str">
        <f t="shared" si="26"/>
        <v>CDKN1B</v>
      </c>
      <c r="B319" t="s">
        <v>140</v>
      </c>
      <c r="C319">
        <v>12869842</v>
      </c>
      <c r="D319" t="s">
        <v>8</v>
      </c>
      <c r="E319">
        <v>24</v>
      </c>
      <c r="F319" t="s">
        <v>336</v>
      </c>
      <c r="G319">
        <v>0.290599497584</v>
      </c>
    </row>
    <row r="320" spans="1:7" x14ac:dyDescent="0.2">
      <c r="A320" t="str">
        <f t="shared" si="26"/>
        <v>CDKN1B</v>
      </c>
      <c r="B320" t="s">
        <v>140</v>
      </c>
      <c r="C320">
        <v>12869956</v>
      </c>
      <c r="D320" t="s">
        <v>8</v>
      </c>
      <c r="E320">
        <v>24</v>
      </c>
      <c r="F320" t="s">
        <v>337</v>
      </c>
      <c r="G320">
        <v>0.69691264564400002</v>
      </c>
    </row>
    <row r="321" spans="1:7" x14ac:dyDescent="0.2">
      <c r="A321" t="str">
        <f>"CDKN1C"</f>
        <v>CDKN1C</v>
      </c>
      <c r="B321" t="s">
        <v>291</v>
      </c>
      <c r="C321">
        <v>2907170</v>
      </c>
      <c r="D321" t="s">
        <v>3</v>
      </c>
      <c r="E321">
        <v>22</v>
      </c>
      <c r="F321" t="s">
        <v>338</v>
      </c>
      <c r="G321">
        <v>0.77224218239800002</v>
      </c>
    </row>
    <row r="322" spans="1:7" x14ac:dyDescent="0.2">
      <c r="A322" t="str">
        <f>"CDKN1C"</f>
        <v>CDKN1C</v>
      </c>
      <c r="B322" t="s">
        <v>291</v>
      </c>
      <c r="C322">
        <v>2907351</v>
      </c>
      <c r="D322" t="s">
        <v>3</v>
      </c>
      <c r="E322">
        <v>24</v>
      </c>
      <c r="F322" t="s">
        <v>339</v>
      </c>
      <c r="G322">
        <v>0.63005981897999996</v>
      </c>
    </row>
    <row r="323" spans="1:7" x14ac:dyDescent="0.2">
      <c r="A323" t="str">
        <f>"CDKN1C"</f>
        <v>CDKN1C</v>
      </c>
      <c r="B323" t="s">
        <v>291</v>
      </c>
      <c r="C323">
        <v>2907357</v>
      </c>
      <c r="D323" t="s">
        <v>3</v>
      </c>
      <c r="E323">
        <v>25</v>
      </c>
      <c r="F323" t="s">
        <v>340</v>
      </c>
      <c r="G323">
        <v>0.13158294674900001</v>
      </c>
    </row>
    <row r="324" spans="1:7" x14ac:dyDescent="0.2">
      <c r="A324" t="str">
        <f>"CDKN1C"</f>
        <v>CDKN1C</v>
      </c>
      <c r="B324" t="s">
        <v>291</v>
      </c>
      <c r="C324">
        <v>2907198</v>
      </c>
      <c r="D324" t="s">
        <v>8</v>
      </c>
      <c r="E324">
        <v>23</v>
      </c>
      <c r="F324" t="s">
        <v>341</v>
      </c>
      <c r="G324">
        <v>1.4975488444</v>
      </c>
    </row>
    <row r="325" spans="1:7" x14ac:dyDescent="0.2">
      <c r="A325" t="str">
        <f>"CDKN1C"</f>
        <v>CDKN1C</v>
      </c>
      <c r="B325" t="s">
        <v>291</v>
      </c>
      <c r="C325">
        <v>2907316</v>
      </c>
      <c r="D325" t="s">
        <v>8</v>
      </c>
      <c r="E325">
        <v>22</v>
      </c>
      <c r="F325" t="s">
        <v>342</v>
      </c>
      <c r="G325">
        <v>0.73020897320199996</v>
      </c>
    </row>
    <row r="326" spans="1:7" x14ac:dyDescent="0.2">
      <c r="A326" t="str">
        <f t="shared" ref="A326:A334" si="27">"CEBPA"</f>
        <v>CEBPA</v>
      </c>
      <c r="B326" t="s">
        <v>245</v>
      </c>
      <c r="C326">
        <v>33793568</v>
      </c>
      <c r="D326" t="s">
        <v>8</v>
      </c>
      <c r="E326">
        <v>24</v>
      </c>
      <c r="F326" t="s">
        <v>343</v>
      </c>
      <c r="G326">
        <v>0.72126887187599997</v>
      </c>
    </row>
    <row r="327" spans="1:7" x14ac:dyDescent="0.2">
      <c r="A327" t="str">
        <f t="shared" si="27"/>
        <v>CEBPA</v>
      </c>
      <c r="B327" t="s">
        <v>245</v>
      </c>
      <c r="C327">
        <v>33793751</v>
      </c>
      <c r="D327" t="s">
        <v>3</v>
      </c>
      <c r="E327">
        <v>24</v>
      </c>
      <c r="F327" t="s">
        <v>344</v>
      </c>
      <c r="G327">
        <v>0.97640724601600004</v>
      </c>
    </row>
    <row r="328" spans="1:7" x14ac:dyDescent="0.2">
      <c r="A328" t="str">
        <f t="shared" si="27"/>
        <v>CEBPA</v>
      </c>
      <c r="B328" t="s">
        <v>245</v>
      </c>
      <c r="C328">
        <v>33793741</v>
      </c>
      <c r="D328" t="s">
        <v>3</v>
      </c>
      <c r="E328">
        <v>21</v>
      </c>
      <c r="F328" t="s">
        <v>345</v>
      </c>
      <c r="G328">
        <v>0.74292269029400004</v>
      </c>
    </row>
    <row r="329" spans="1:7" x14ac:dyDescent="0.2">
      <c r="A329" t="str">
        <f t="shared" si="27"/>
        <v>CEBPA</v>
      </c>
      <c r="B329" t="s">
        <v>245</v>
      </c>
      <c r="C329">
        <v>33793601</v>
      </c>
      <c r="D329" t="s">
        <v>3</v>
      </c>
      <c r="E329">
        <v>24</v>
      </c>
      <c r="F329" t="s">
        <v>346</v>
      </c>
      <c r="G329">
        <v>8.1148402812800002E-2</v>
      </c>
    </row>
    <row r="330" spans="1:7" x14ac:dyDescent="0.2">
      <c r="A330" t="str">
        <f t="shared" si="27"/>
        <v>CEBPA</v>
      </c>
      <c r="B330" t="s">
        <v>245</v>
      </c>
      <c r="C330">
        <v>33793624</v>
      </c>
      <c r="D330" t="s">
        <v>3</v>
      </c>
      <c r="E330">
        <v>24</v>
      </c>
      <c r="F330" t="s">
        <v>347</v>
      </c>
      <c r="G330">
        <v>0.97221888370300003</v>
      </c>
    </row>
    <row r="331" spans="1:7" x14ac:dyDescent="0.2">
      <c r="A331" t="str">
        <f t="shared" si="27"/>
        <v>CEBPA</v>
      </c>
      <c r="B331" t="s">
        <v>245</v>
      </c>
      <c r="C331">
        <v>33793774</v>
      </c>
      <c r="D331" t="s">
        <v>3</v>
      </c>
      <c r="E331">
        <v>24</v>
      </c>
      <c r="F331" t="s">
        <v>348</v>
      </c>
      <c r="G331">
        <v>1.05137387028</v>
      </c>
    </row>
    <row r="332" spans="1:7" x14ac:dyDescent="0.2">
      <c r="A332" t="str">
        <f t="shared" si="27"/>
        <v>CEBPA</v>
      </c>
      <c r="B332" t="s">
        <v>245</v>
      </c>
      <c r="C332">
        <v>33793720</v>
      </c>
      <c r="D332" t="s">
        <v>8</v>
      </c>
      <c r="E332">
        <v>22</v>
      </c>
      <c r="F332" t="s">
        <v>349</v>
      </c>
      <c r="G332">
        <v>0.122386356155</v>
      </c>
    </row>
    <row r="333" spans="1:7" x14ac:dyDescent="0.2">
      <c r="A333" t="str">
        <f t="shared" si="27"/>
        <v>CEBPA</v>
      </c>
      <c r="B333" t="s">
        <v>245</v>
      </c>
      <c r="C333">
        <v>33793770</v>
      </c>
      <c r="D333" t="s">
        <v>8</v>
      </c>
      <c r="E333">
        <v>24</v>
      </c>
      <c r="F333" t="s">
        <v>350</v>
      </c>
      <c r="G333">
        <v>0.70607712518499999</v>
      </c>
    </row>
    <row r="334" spans="1:7" x14ac:dyDescent="0.2">
      <c r="A334" t="str">
        <f t="shared" si="27"/>
        <v>CEBPA</v>
      </c>
      <c r="B334" t="s">
        <v>245</v>
      </c>
      <c r="C334">
        <v>33793845</v>
      </c>
      <c r="D334" t="s">
        <v>8</v>
      </c>
      <c r="E334">
        <v>23</v>
      </c>
      <c r="F334" t="s">
        <v>351</v>
      </c>
      <c r="G334">
        <v>-1.17772716771E-2</v>
      </c>
    </row>
    <row r="335" spans="1:7" x14ac:dyDescent="0.2">
      <c r="A335" t="str">
        <f t="shared" ref="A335:A344" si="28">"CEBPB"</f>
        <v>CEBPB</v>
      </c>
      <c r="B335" t="s">
        <v>352</v>
      </c>
      <c r="C335">
        <v>48807216</v>
      </c>
      <c r="D335" t="s">
        <v>3</v>
      </c>
      <c r="E335">
        <v>24</v>
      </c>
      <c r="F335" t="s">
        <v>353</v>
      </c>
      <c r="G335">
        <v>1.2847509583500001</v>
      </c>
    </row>
    <row r="336" spans="1:7" x14ac:dyDescent="0.2">
      <c r="A336" t="str">
        <f t="shared" si="28"/>
        <v>CEBPB</v>
      </c>
      <c r="B336" t="s">
        <v>352</v>
      </c>
      <c r="C336">
        <v>48807111</v>
      </c>
      <c r="D336" t="s">
        <v>3</v>
      </c>
      <c r="E336">
        <v>23</v>
      </c>
      <c r="F336" t="s">
        <v>354</v>
      </c>
      <c r="G336">
        <v>0.142953995651</v>
      </c>
    </row>
    <row r="337" spans="1:7" x14ac:dyDescent="0.2">
      <c r="A337" t="str">
        <f t="shared" si="28"/>
        <v>CEBPB</v>
      </c>
      <c r="B337" t="s">
        <v>352</v>
      </c>
      <c r="C337">
        <v>48807202</v>
      </c>
      <c r="D337" t="s">
        <v>3</v>
      </c>
      <c r="E337">
        <v>24</v>
      </c>
      <c r="F337" t="s">
        <v>355</v>
      </c>
      <c r="G337">
        <v>-2.8195949385300002E-2</v>
      </c>
    </row>
    <row r="338" spans="1:7" x14ac:dyDescent="0.2">
      <c r="A338" t="str">
        <f t="shared" si="28"/>
        <v>CEBPB</v>
      </c>
      <c r="B338" t="s">
        <v>352</v>
      </c>
      <c r="C338">
        <v>48807210</v>
      </c>
      <c r="D338" t="s">
        <v>3</v>
      </c>
      <c r="E338">
        <v>24</v>
      </c>
      <c r="F338" t="s">
        <v>356</v>
      </c>
      <c r="G338">
        <v>0.27862129371700001</v>
      </c>
    </row>
    <row r="339" spans="1:7" x14ac:dyDescent="0.2">
      <c r="A339" t="str">
        <f t="shared" si="28"/>
        <v>CEBPB</v>
      </c>
      <c r="B339" t="s">
        <v>352</v>
      </c>
      <c r="C339">
        <v>48807015</v>
      </c>
      <c r="D339" t="s">
        <v>8</v>
      </c>
      <c r="E339">
        <v>24</v>
      </c>
      <c r="F339" t="s">
        <v>357</v>
      </c>
      <c r="G339">
        <v>0.75814936049600001</v>
      </c>
    </row>
    <row r="340" spans="1:7" x14ac:dyDescent="0.2">
      <c r="A340" t="str">
        <f t="shared" si="28"/>
        <v>CEBPB</v>
      </c>
      <c r="B340" t="s">
        <v>352</v>
      </c>
      <c r="C340">
        <v>48807182</v>
      </c>
      <c r="D340" t="s">
        <v>8</v>
      </c>
      <c r="E340">
        <v>22</v>
      </c>
      <c r="F340" t="s">
        <v>358</v>
      </c>
      <c r="G340">
        <v>0.107162521005</v>
      </c>
    </row>
    <row r="341" spans="1:7" x14ac:dyDescent="0.2">
      <c r="A341" t="str">
        <f t="shared" si="28"/>
        <v>CEBPB</v>
      </c>
      <c r="B341" t="s">
        <v>352</v>
      </c>
      <c r="C341">
        <v>48807003</v>
      </c>
      <c r="D341" t="s">
        <v>3</v>
      </c>
      <c r="E341">
        <v>24</v>
      </c>
      <c r="F341" t="s">
        <v>359</v>
      </c>
      <c r="G341">
        <v>0.46487598310200001</v>
      </c>
    </row>
    <row r="342" spans="1:7" x14ac:dyDescent="0.2">
      <c r="A342" t="str">
        <f t="shared" si="28"/>
        <v>CEBPB</v>
      </c>
      <c r="B342" t="s">
        <v>352</v>
      </c>
      <c r="C342">
        <v>48807288</v>
      </c>
      <c r="D342" t="s">
        <v>8</v>
      </c>
      <c r="E342">
        <v>24</v>
      </c>
      <c r="F342" t="s">
        <v>360</v>
      </c>
      <c r="G342">
        <v>5.9344661404E-2</v>
      </c>
    </row>
    <row r="343" spans="1:7" x14ac:dyDescent="0.2">
      <c r="A343" t="str">
        <f t="shared" si="28"/>
        <v>CEBPB</v>
      </c>
      <c r="B343" t="s">
        <v>352</v>
      </c>
      <c r="C343">
        <v>48807249</v>
      </c>
      <c r="D343" t="s">
        <v>8</v>
      </c>
      <c r="E343">
        <v>24</v>
      </c>
      <c r="F343" t="s">
        <v>361</v>
      </c>
      <c r="G343">
        <v>0.95709968115400001</v>
      </c>
    </row>
    <row r="344" spans="1:7" x14ac:dyDescent="0.2">
      <c r="A344" t="str">
        <f t="shared" si="28"/>
        <v>CEBPB</v>
      </c>
      <c r="B344" t="s">
        <v>352</v>
      </c>
      <c r="C344">
        <v>48807206</v>
      </c>
      <c r="D344" t="s">
        <v>8</v>
      </c>
      <c r="E344">
        <v>24</v>
      </c>
      <c r="F344" t="s">
        <v>362</v>
      </c>
      <c r="G344">
        <v>0.43544593592500003</v>
      </c>
    </row>
    <row r="345" spans="1:7" x14ac:dyDescent="0.2">
      <c r="A345" t="str">
        <f t="shared" ref="A345:A353" si="29">"CEBPE"</f>
        <v>CEBPE</v>
      </c>
      <c r="B345" t="s">
        <v>86</v>
      </c>
      <c r="C345">
        <v>23589034</v>
      </c>
      <c r="D345" t="s">
        <v>8</v>
      </c>
      <c r="E345">
        <v>22</v>
      </c>
      <c r="F345" t="s">
        <v>363</v>
      </c>
      <c r="G345">
        <v>1.15055562262</v>
      </c>
    </row>
    <row r="346" spans="1:7" x14ac:dyDescent="0.2">
      <c r="A346" t="str">
        <f t="shared" si="29"/>
        <v>CEBPE</v>
      </c>
      <c r="B346" t="s">
        <v>86</v>
      </c>
      <c r="C346">
        <v>23589154</v>
      </c>
      <c r="D346" t="s">
        <v>3</v>
      </c>
      <c r="E346">
        <v>23</v>
      </c>
      <c r="F346" t="s">
        <v>364</v>
      </c>
      <c r="G346">
        <v>1.8414077311200001E-2</v>
      </c>
    </row>
    <row r="347" spans="1:7" x14ac:dyDescent="0.2">
      <c r="A347" t="str">
        <f t="shared" si="29"/>
        <v>CEBPE</v>
      </c>
      <c r="B347" t="s">
        <v>86</v>
      </c>
      <c r="C347">
        <v>23589141</v>
      </c>
      <c r="D347" t="s">
        <v>3</v>
      </c>
      <c r="E347">
        <v>24</v>
      </c>
      <c r="F347" t="s">
        <v>365</v>
      </c>
      <c r="G347">
        <v>5.04388505895E-3</v>
      </c>
    </row>
    <row r="348" spans="1:7" x14ac:dyDescent="0.2">
      <c r="A348" t="str">
        <f t="shared" si="29"/>
        <v>CEBPE</v>
      </c>
      <c r="B348" t="s">
        <v>86</v>
      </c>
      <c r="C348">
        <v>23589123</v>
      </c>
      <c r="D348" t="s">
        <v>3</v>
      </c>
      <c r="E348">
        <v>24</v>
      </c>
      <c r="F348" t="s">
        <v>366</v>
      </c>
      <c r="G348">
        <v>0.16942907149200001</v>
      </c>
    </row>
    <row r="349" spans="1:7" x14ac:dyDescent="0.2">
      <c r="A349" t="str">
        <f t="shared" si="29"/>
        <v>CEBPE</v>
      </c>
      <c r="B349" t="s">
        <v>86</v>
      </c>
      <c r="C349">
        <v>23589061</v>
      </c>
      <c r="D349" t="s">
        <v>3</v>
      </c>
      <c r="E349">
        <v>24</v>
      </c>
      <c r="F349" t="s">
        <v>367</v>
      </c>
      <c r="G349">
        <v>0.31598011752100003</v>
      </c>
    </row>
    <row r="350" spans="1:7" x14ac:dyDescent="0.2">
      <c r="A350" t="str">
        <f t="shared" si="29"/>
        <v>CEBPE</v>
      </c>
      <c r="B350" t="s">
        <v>86</v>
      </c>
      <c r="C350">
        <v>23588994</v>
      </c>
      <c r="D350" t="s">
        <v>3</v>
      </c>
      <c r="E350">
        <v>24</v>
      </c>
      <c r="F350" t="s">
        <v>368</v>
      </c>
      <c r="G350">
        <v>1.44576763298</v>
      </c>
    </row>
    <row r="351" spans="1:7" x14ac:dyDescent="0.2">
      <c r="A351" t="str">
        <f t="shared" si="29"/>
        <v>CEBPE</v>
      </c>
      <c r="B351" t="s">
        <v>86</v>
      </c>
      <c r="C351">
        <v>23588971</v>
      </c>
      <c r="D351" t="s">
        <v>3</v>
      </c>
      <c r="E351">
        <v>24</v>
      </c>
      <c r="F351" t="s">
        <v>369</v>
      </c>
      <c r="G351">
        <v>0.40367674439899998</v>
      </c>
    </row>
    <row r="352" spans="1:7" x14ac:dyDescent="0.2">
      <c r="A352" t="str">
        <f t="shared" si="29"/>
        <v>CEBPE</v>
      </c>
      <c r="B352" t="s">
        <v>86</v>
      </c>
      <c r="C352">
        <v>23588888</v>
      </c>
      <c r="D352" t="s">
        <v>3</v>
      </c>
      <c r="E352">
        <v>24</v>
      </c>
      <c r="F352" t="s">
        <v>370</v>
      </c>
      <c r="G352">
        <v>0.35088365734499999</v>
      </c>
    </row>
    <row r="353" spans="1:7" x14ac:dyDescent="0.2">
      <c r="A353" t="str">
        <f t="shared" si="29"/>
        <v>CEBPE</v>
      </c>
      <c r="B353" t="s">
        <v>86</v>
      </c>
      <c r="C353">
        <v>23589212</v>
      </c>
      <c r="D353" t="s">
        <v>8</v>
      </c>
      <c r="E353">
        <v>24</v>
      </c>
      <c r="F353" t="s">
        <v>371</v>
      </c>
      <c r="G353">
        <v>0.21881636261500001</v>
      </c>
    </row>
    <row r="354" spans="1:7" x14ac:dyDescent="0.2">
      <c r="A354" t="str">
        <f t="shared" ref="A354:A373" si="30">"CELF2"</f>
        <v>CELF2</v>
      </c>
      <c r="B354" t="s">
        <v>372</v>
      </c>
      <c r="C354">
        <v>11059933</v>
      </c>
      <c r="D354" t="s">
        <v>8</v>
      </c>
      <c r="E354">
        <v>23</v>
      </c>
      <c r="F354" t="s">
        <v>373</v>
      </c>
      <c r="G354">
        <v>0.148495345173</v>
      </c>
    </row>
    <row r="355" spans="1:7" x14ac:dyDescent="0.2">
      <c r="A355" t="str">
        <f t="shared" si="30"/>
        <v>CELF2</v>
      </c>
      <c r="B355" t="s">
        <v>372</v>
      </c>
      <c r="C355">
        <v>11059912</v>
      </c>
      <c r="D355" t="s">
        <v>8</v>
      </c>
      <c r="E355">
        <v>24</v>
      </c>
      <c r="F355" t="s">
        <v>374</v>
      </c>
      <c r="G355">
        <v>9.7561166921400003E-2</v>
      </c>
    </row>
    <row r="356" spans="1:7" x14ac:dyDescent="0.2">
      <c r="A356" t="str">
        <f t="shared" si="30"/>
        <v>CELF2</v>
      </c>
      <c r="B356" t="s">
        <v>372</v>
      </c>
      <c r="C356">
        <v>11059903</v>
      </c>
      <c r="D356" t="s">
        <v>8</v>
      </c>
      <c r="E356">
        <v>22</v>
      </c>
      <c r="F356" t="s">
        <v>375</v>
      </c>
      <c r="G356">
        <v>0.130368528618</v>
      </c>
    </row>
    <row r="357" spans="1:7" x14ac:dyDescent="0.2">
      <c r="A357" t="str">
        <f t="shared" si="30"/>
        <v>CELF2</v>
      </c>
      <c r="B357" t="s">
        <v>372</v>
      </c>
      <c r="C357">
        <v>11206754</v>
      </c>
      <c r="D357" t="s">
        <v>3</v>
      </c>
      <c r="E357">
        <v>24</v>
      </c>
      <c r="F357" t="s">
        <v>376</v>
      </c>
      <c r="G357">
        <v>0.166147338753</v>
      </c>
    </row>
    <row r="358" spans="1:7" x14ac:dyDescent="0.2">
      <c r="A358" t="str">
        <f t="shared" si="30"/>
        <v>CELF2</v>
      </c>
      <c r="B358" t="s">
        <v>372</v>
      </c>
      <c r="C358">
        <v>11059995</v>
      </c>
      <c r="D358" t="s">
        <v>3</v>
      </c>
      <c r="E358">
        <v>24</v>
      </c>
      <c r="F358" t="s">
        <v>377</v>
      </c>
      <c r="G358">
        <v>-2.0268678969899999E-2</v>
      </c>
    </row>
    <row r="359" spans="1:7" x14ac:dyDescent="0.2">
      <c r="A359" t="str">
        <f t="shared" si="30"/>
        <v>CELF2</v>
      </c>
      <c r="B359" t="s">
        <v>372</v>
      </c>
      <c r="C359">
        <v>11059786</v>
      </c>
      <c r="D359" t="s">
        <v>3</v>
      </c>
      <c r="E359">
        <v>24</v>
      </c>
      <c r="F359" t="s">
        <v>378</v>
      </c>
      <c r="G359">
        <v>0.103230061414</v>
      </c>
    </row>
    <row r="360" spans="1:7" x14ac:dyDescent="0.2">
      <c r="A360" t="str">
        <f t="shared" si="30"/>
        <v>CELF2</v>
      </c>
      <c r="B360" t="s">
        <v>372</v>
      </c>
      <c r="C360">
        <v>11059740</v>
      </c>
      <c r="D360" t="s">
        <v>3</v>
      </c>
      <c r="E360">
        <v>24</v>
      </c>
      <c r="F360" t="s">
        <v>379</v>
      </c>
      <c r="G360">
        <v>2.5111773343600001</v>
      </c>
    </row>
    <row r="361" spans="1:7" x14ac:dyDescent="0.2">
      <c r="A361" t="str">
        <f t="shared" si="30"/>
        <v>CELF2</v>
      </c>
      <c r="B361" t="s">
        <v>372</v>
      </c>
      <c r="C361">
        <v>11059712</v>
      </c>
      <c r="D361" t="s">
        <v>3</v>
      </c>
      <c r="E361">
        <v>24</v>
      </c>
      <c r="F361" t="s">
        <v>380</v>
      </c>
      <c r="G361">
        <v>-9.5562048269900002E-2</v>
      </c>
    </row>
    <row r="362" spans="1:7" x14ac:dyDescent="0.2">
      <c r="A362" t="str">
        <f t="shared" si="30"/>
        <v>CELF2</v>
      </c>
      <c r="B362" t="s">
        <v>372</v>
      </c>
      <c r="C362">
        <v>11206742</v>
      </c>
      <c r="D362" t="s">
        <v>3</v>
      </c>
      <c r="E362">
        <v>26</v>
      </c>
      <c r="F362" t="s">
        <v>381</v>
      </c>
      <c r="G362">
        <v>0.101242997396</v>
      </c>
    </row>
    <row r="363" spans="1:7" x14ac:dyDescent="0.2">
      <c r="A363" t="str">
        <f t="shared" si="30"/>
        <v>CELF2</v>
      </c>
      <c r="B363" t="s">
        <v>372</v>
      </c>
      <c r="C363">
        <v>11059894</v>
      </c>
      <c r="D363" t="s">
        <v>8</v>
      </c>
      <c r="E363">
        <v>24</v>
      </c>
      <c r="F363" t="s">
        <v>382</v>
      </c>
      <c r="G363">
        <v>0.120418793683</v>
      </c>
    </row>
    <row r="364" spans="1:7" x14ac:dyDescent="0.2">
      <c r="A364" t="str">
        <f t="shared" si="30"/>
        <v>CELF2</v>
      </c>
      <c r="B364" t="s">
        <v>372</v>
      </c>
      <c r="C364">
        <v>11206767</v>
      </c>
      <c r="D364" t="s">
        <v>3</v>
      </c>
      <c r="E364">
        <v>25</v>
      </c>
      <c r="F364" t="s">
        <v>383</v>
      </c>
      <c r="G364">
        <v>-0.147376902556</v>
      </c>
    </row>
    <row r="365" spans="1:7" x14ac:dyDescent="0.2">
      <c r="A365" t="str">
        <f t="shared" si="30"/>
        <v>CELF2</v>
      </c>
      <c r="B365" t="s">
        <v>372</v>
      </c>
      <c r="C365">
        <v>11206780</v>
      </c>
      <c r="D365" t="s">
        <v>3</v>
      </c>
      <c r="E365">
        <v>27</v>
      </c>
      <c r="F365" t="s">
        <v>384</v>
      </c>
      <c r="G365">
        <v>-1.1881718951E-2</v>
      </c>
    </row>
    <row r="366" spans="1:7" x14ac:dyDescent="0.2">
      <c r="A366" t="str">
        <f t="shared" si="30"/>
        <v>CELF2</v>
      </c>
      <c r="B366" t="s">
        <v>372</v>
      </c>
      <c r="C366">
        <v>11206818</v>
      </c>
      <c r="D366" t="s">
        <v>3</v>
      </c>
      <c r="E366">
        <v>24</v>
      </c>
      <c r="F366" t="s">
        <v>385</v>
      </c>
      <c r="G366">
        <v>5.8976864424999997E-2</v>
      </c>
    </row>
    <row r="367" spans="1:7" x14ac:dyDescent="0.2">
      <c r="A367" t="str">
        <f t="shared" si="30"/>
        <v>CELF2</v>
      </c>
      <c r="B367" t="s">
        <v>372</v>
      </c>
      <c r="C367">
        <v>11206864</v>
      </c>
      <c r="D367" t="s">
        <v>3</v>
      </c>
      <c r="E367">
        <v>24</v>
      </c>
      <c r="F367" t="s">
        <v>386</v>
      </c>
      <c r="G367">
        <v>2.3631027074599999E-2</v>
      </c>
    </row>
    <row r="368" spans="1:7" x14ac:dyDescent="0.2">
      <c r="A368" t="str">
        <f t="shared" si="30"/>
        <v>CELF2</v>
      </c>
      <c r="B368" t="s">
        <v>372</v>
      </c>
      <c r="C368">
        <v>11206890</v>
      </c>
      <c r="D368" t="s">
        <v>3</v>
      </c>
      <c r="E368">
        <v>25</v>
      </c>
      <c r="F368" t="s">
        <v>387</v>
      </c>
      <c r="G368">
        <v>2.8754327465899999E-2</v>
      </c>
    </row>
    <row r="369" spans="1:7" x14ac:dyDescent="0.2">
      <c r="A369" t="str">
        <f t="shared" si="30"/>
        <v>CELF2</v>
      </c>
      <c r="B369" t="s">
        <v>372</v>
      </c>
      <c r="C369">
        <v>11206941</v>
      </c>
      <c r="D369" t="s">
        <v>3</v>
      </c>
      <c r="E369">
        <v>26</v>
      </c>
      <c r="F369" t="s">
        <v>388</v>
      </c>
      <c r="G369">
        <v>4.3110757862199998E-2</v>
      </c>
    </row>
    <row r="370" spans="1:7" x14ac:dyDescent="0.2">
      <c r="A370" t="str">
        <f t="shared" si="30"/>
        <v>CELF2</v>
      </c>
      <c r="B370" t="s">
        <v>372</v>
      </c>
      <c r="C370">
        <v>11206960</v>
      </c>
      <c r="D370" t="s">
        <v>3</v>
      </c>
      <c r="E370">
        <v>26</v>
      </c>
      <c r="F370" t="s">
        <v>389</v>
      </c>
      <c r="G370" s="1">
        <v>-6.3405710264900002E-5</v>
      </c>
    </row>
    <row r="371" spans="1:7" x14ac:dyDescent="0.2">
      <c r="A371" t="str">
        <f t="shared" si="30"/>
        <v>CELF2</v>
      </c>
      <c r="B371" t="s">
        <v>372</v>
      </c>
      <c r="C371">
        <v>11059731</v>
      </c>
      <c r="D371" t="s">
        <v>8</v>
      </c>
      <c r="E371">
        <v>24</v>
      </c>
      <c r="F371" t="s">
        <v>390</v>
      </c>
      <c r="G371">
        <v>0.32267532688200001</v>
      </c>
    </row>
    <row r="372" spans="1:7" x14ac:dyDescent="0.2">
      <c r="A372" t="str">
        <f t="shared" si="30"/>
        <v>CELF2</v>
      </c>
      <c r="B372" t="s">
        <v>372</v>
      </c>
      <c r="C372">
        <v>11059801</v>
      </c>
      <c r="D372" t="s">
        <v>8</v>
      </c>
      <c r="E372">
        <v>24</v>
      </c>
      <c r="F372" t="s">
        <v>391</v>
      </c>
      <c r="G372">
        <v>0.117289947925</v>
      </c>
    </row>
    <row r="373" spans="1:7" x14ac:dyDescent="0.2">
      <c r="A373" t="str">
        <f t="shared" si="30"/>
        <v>CELF2</v>
      </c>
      <c r="B373" t="s">
        <v>372</v>
      </c>
      <c r="C373">
        <v>11206811</v>
      </c>
      <c r="D373" t="s">
        <v>3</v>
      </c>
      <c r="E373">
        <v>27</v>
      </c>
      <c r="F373" t="s">
        <v>392</v>
      </c>
      <c r="G373">
        <v>-1.1177862729099999E-2</v>
      </c>
    </row>
    <row r="374" spans="1:7" x14ac:dyDescent="0.2">
      <c r="A374" t="str">
        <f t="shared" ref="A374:A393" si="31">"CITED1"</f>
        <v>CITED1</v>
      </c>
      <c r="B374" t="s">
        <v>172</v>
      </c>
      <c r="C374">
        <v>71527173</v>
      </c>
      <c r="D374" t="s">
        <v>8</v>
      </c>
      <c r="E374">
        <v>23</v>
      </c>
      <c r="F374" t="s">
        <v>393</v>
      </c>
      <c r="G374" s="1">
        <v>-3.64848503427E-5</v>
      </c>
    </row>
    <row r="375" spans="1:7" x14ac:dyDescent="0.2">
      <c r="A375" t="str">
        <f t="shared" si="31"/>
        <v>CITED1</v>
      </c>
      <c r="B375" t="s">
        <v>172</v>
      </c>
      <c r="C375">
        <v>71527182</v>
      </c>
      <c r="D375" t="s">
        <v>8</v>
      </c>
      <c r="E375">
        <v>24</v>
      </c>
      <c r="F375" t="s">
        <v>394</v>
      </c>
      <c r="G375">
        <v>7.2274662828000005E-2</v>
      </c>
    </row>
    <row r="376" spans="1:7" x14ac:dyDescent="0.2">
      <c r="A376" t="str">
        <f t="shared" si="31"/>
        <v>CITED1</v>
      </c>
      <c r="B376" t="s">
        <v>172</v>
      </c>
      <c r="C376">
        <v>71527167</v>
      </c>
      <c r="D376" t="s">
        <v>8</v>
      </c>
      <c r="E376">
        <v>24</v>
      </c>
      <c r="F376" t="s">
        <v>395</v>
      </c>
      <c r="G376">
        <v>0.29320777027200001</v>
      </c>
    </row>
    <row r="377" spans="1:7" x14ac:dyDescent="0.2">
      <c r="A377" t="str">
        <f t="shared" si="31"/>
        <v>CITED1</v>
      </c>
      <c r="B377" t="s">
        <v>172</v>
      </c>
      <c r="C377">
        <v>71527222</v>
      </c>
      <c r="D377" t="s">
        <v>8</v>
      </c>
      <c r="E377">
        <v>24</v>
      </c>
      <c r="F377" t="s">
        <v>396</v>
      </c>
      <c r="G377">
        <v>6.2392549412699998E-2</v>
      </c>
    </row>
    <row r="378" spans="1:7" x14ac:dyDescent="0.2">
      <c r="A378" t="str">
        <f t="shared" si="31"/>
        <v>CITED1</v>
      </c>
      <c r="B378" t="s">
        <v>172</v>
      </c>
      <c r="C378">
        <v>71527119</v>
      </c>
      <c r="D378" t="s">
        <v>8</v>
      </c>
      <c r="E378">
        <v>24</v>
      </c>
      <c r="F378" t="s">
        <v>397</v>
      </c>
      <c r="G378">
        <v>4.3472004905500003E-2</v>
      </c>
    </row>
    <row r="379" spans="1:7" x14ac:dyDescent="0.2">
      <c r="A379" t="str">
        <f t="shared" si="31"/>
        <v>CITED1</v>
      </c>
      <c r="B379" t="s">
        <v>172</v>
      </c>
      <c r="C379">
        <v>71527207</v>
      </c>
      <c r="D379" t="s">
        <v>8</v>
      </c>
      <c r="E379">
        <v>22</v>
      </c>
      <c r="F379" t="s">
        <v>398</v>
      </c>
      <c r="G379">
        <v>-5.866943333E-2</v>
      </c>
    </row>
    <row r="380" spans="1:7" x14ac:dyDescent="0.2">
      <c r="A380" t="str">
        <f t="shared" si="31"/>
        <v>CITED1</v>
      </c>
      <c r="B380" t="s">
        <v>172</v>
      </c>
      <c r="C380">
        <v>71527115</v>
      </c>
      <c r="D380" t="s">
        <v>8</v>
      </c>
      <c r="E380">
        <v>25</v>
      </c>
      <c r="F380" t="s">
        <v>399</v>
      </c>
      <c r="G380">
        <v>0.43580851312000002</v>
      </c>
    </row>
    <row r="381" spans="1:7" x14ac:dyDescent="0.2">
      <c r="A381" t="str">
        <f t="shared" si="31"/>
        <v>CITED1</v>
      </c>
      <c r="B381" t="s">
        <v>172</v>
      </c>
      <c r="C381">
        <v>71526156</v>
      </c>
      <c r="D381" t="s">
        <v>8</v>
      </c>
      <c r="E381">
        <v>24</v>
      </c>
      <c r="F381" t="s">
        <v>400</v>
      </c>
      <c r="G381">
        <v>2.1353886803700001E-2</v>
      </c>
    </row>
    <row r="382" spans="1:7" x14ac:dyDescent="0.2">
      <c r="A382" t="str">
        <f t="shared" si="31"/>
        <v>CITED1</v>
      </c>
      <c r="B382" t="s">
        <v>172</v>
      </c>
      <c r="C382">
        <v>71525883</v>
      </c>
      <c r="D382" t="s">
        <v>3</v>
      </c>
      <c r="E382">
        <v>23</v>
      </c>
      <c r="F382" t="s">
        <v>401</v>
      </c>
      <c r="G382">
        <v>0.21474619602299999</v>
      </c>
    </row>
    <row r="383" spans="1:7" x14ac:dyDescent="0.2">
      <c r="A383" t="str">
        <f t="shared" si="31"/>
        <v>CITED1</v>
      </c>
      <c r="B383" t="s">
        <v>172</v>
      </c>
      <c r="C383">
        <v>71526062</v>
      </c>
      <c r="D383" t="s">
        <v>8</v>
      </c>
      <c r="E383">
        <v>24</v>
      </c>
      <c r="F383" t="s">
        <v>402</v>
      </c>
      <c r="G383">
        <v>0.42426776667299998</v>
      </c>
    </row>
    <row r="384" spans="1:7" x14ac:dyDescent="0.2">
      <c r="A384" t="str">
        <f t="shared" si="31"/>
        <v>CITED1</v>
      </c>
      <c r="B384" t="s">
        <v>172</v>
      </c>
      <c r="C384">
        <v>71526031</v>
      </c>
      <c r="D384" t="s">
        <v>8</v>
      </c>
      <c r="E384">
        <v>22</v>
      </c>
      <c r="F384" t="s">
        <v>403</v>
      </c>
      <c r="G384">
        <v>0.94096018180899998</v>
      </c>
    </row>
    <row r="385" spans="1:7" x14ac:dyDescent="0.2">
      <c r="A385" t="str">
        <f t="shared" si="31"/>
        <v>CITED1</v>
      </c>
      <c r="B385" t="s">
        <v>172</v>
      </c>
      <c r="C385">
        <v>71527168</v>
      </c>
      <c r="D385" t="s">
        <v>3</v>
      </c>
      <c r="E385">
        <v>25</v>
      </c>
      <c r="F385" t="s">
        <v>404</v>
      </c>
      <c r="G385">
        <v>9.5651555656100007E-2</v>
      </c>
    </row>
    <row r="386" spans="1:7" x14ac:dyDescent="0.2">
      <c r="A386" t="str">
        <f t="shared" si="31"/>
        <v>CITED1</v>
      </c>
      <c r="B386" t="s">
        <v>172</v>
      </c>
      <c r="C386">
        <v>71527130</v>
      </c>
      <c r="D386" t="s">
        <v>3</v>
      </c>
      <c r="E386">
        <v>23</v>
      </c>
      <c r="F386" t="s">
        <v>405</v>
      </c>
      <c r="G386">
        <v>0.147295818616</v>
      </c>
    </row>
    <row r="387" spans="1:7" x14ac:dyDescent="0.2">
      <c r="A387" t="str">
        <f t="shared" si="31"/>
        <v>CITED1</v>
      </c>
      <c r="B387" t="s">
        <v>172</v>
      </c>
      <c r="C387">
        <v>71527112</v>
      </c>
      <c r="D387" t="s">
        <v>3</v>
      </c>
      <c r="E387">
        <v>24</v>
      </c>
      <c r="F387" t="s">
        <v>406</v>
      </c>
      <c r="G387">
        <v>1.6251200979199999E-2</v>
      </c>
    </row>
    <row r="388" spans="1:7" x14ac:dyDescent="0.2">
      <c r="A388" t="str">
        <f t="shared" si="31"/>
        <v>CITED1</v>
      </c>
      <c r="B388" t="s">
        <v>172</v>
      </c>
      <c r="C388">
        <v>71526082</v>
      </c>
      <c r="D388" t="s">
        <v>3</v>
      </c>
      <c r="E388">
        <v>24</v>
      </c>
      <c r="F388" t="s">
        <v>407</v>
      </c>
      <c r="G388">
        <v>1.4205230130099999</v>
      </c>
    </row>
    <row r="389" spans="1:7" x14ac:dyDescent="0.2">
      <c r="A389" t="str">
        <f t="shared" si="31"/>
        <v>CITED1</v>
      </c>
      <c r="B389" t="s">
        <v>172</v>
      </c>
      <c r="C389">
        <v>71525997</v>
      </c>
      <c r="D389" t="s">
        <v>3</v>
      </c>
      <c r="E389">
        <v>24</v>
      </c>
      <c r="F389" t="s">
        <v>408</v>
      </c>
      <c r="G389">
        <v>0.15993574605999999</v>
      </c>
    </row>
    <row r="390" spans="1:7" x14ac:dyDescent="0.2">
      <c r="A390" t="str">
        <f t="shared" si="31"/>
        <v>CITED1</v>
      </c>
      <c r="B390" t="s">
        <v>172</v>
      </c>
      <c r="C390">
        <v>71525982</v>
      </c>
      <c r="D390" t="s">
        <v>3</v>
      </c>
      <c r="E390">
        <v>23</v>
      </c>
      <c r="F390" t="s">
        <v>409</v>
      </c>
      <c r="G390">
        <v>0.38313232115899998</v>
      </c>
    </row>
    <row r="391" spans="1:7" x14ac:dyDescent="0.2">
      <c r="A391" t="str">
        <f t="shared" si="31"/>
        <v>CITED1</v>
      </c>
      <c r="B391" t="s">
        <v>172</v>
      </c>
      <c r="C391">
        <v>71525904</v>
      </c>
      <c r="D391" t="s">
        <v>3</v>
      </c>
      <c r="E391">
        <v>23</v>
      </c>
      <c r="F391" t="s">
        <v>410</v>
      </c>
      <c r="G391">
        <v>0.25907589580399998</v>
      </c>
    </row>
    <row r="392" spans="1:7" x14ac:dyDescent="0.2">
      <c r="A392" t="str">
        <f t="shared" si="31"/>
        <v>CITED1</v>
      </c>
      <c r="B392" t="s">
        <v>172</v>
      </c>
      <c r="C392">
        <v>71525899</v>
      </c>
      <c r="D392" t="s">
        <v>3</v>
      </c>
      <c r="E392">
        <v>24</v>
      </c>
      <c r="F392" t="s">
        <v>411</v>
      </c>
      <c r="G392">
        <v>0.46181627004800002</v>
      </c>
    </row>
    <row r="393" spans="1:7" x14ac:dyDescent="0.2">
      <c r="A393" t="str">
        <f t="shared" si="31"/>
        <v>CITED1</v>
      </c>
      <c r="B393" t="s">
        <v>172</v>
      </c>
      <c r="C393">
        <v>71526087</v>
      </c>
      <c r="D393" t="s">
        <v>8</v>
      </c>
      <c r="E393">
        <v>24</v>
      </c>
      <c r="F393" t="s">
        <v>412</v>
      </c>
      <c r="G393">
        <v>0.63851680518300002</v>
      </c>
    </row>
    <row r="394" spans="1:7" x14ac:dyDescent="0.2">
      <c r="A394" t="str">
        <f t="shared" ref="A394:A403" si="32">"CKAP2"</f>
        <v>CKAP2</v>
      </c>
      <c r="B394" t="s">
        <v>413</v>
      </c>
      <c r="C394">
        <v>53029498</v>
      </c>
      <c r="D394" t="s">
        <v>8</v>
      </c>
      <c r="E394">
        <v>23</v>
      </c>
      <c r="F394" t="s">
        <v>414</v>
      </c>
      <c r="G394">
        <v>0.92237105747699999</v>
      </c>
    </row>
    <row r="395" spans="1:7" x14ac:dyDescent="0.2">
      <c r="A395" t="str">
        <f t="shared" si="32"/>
        <v>CKAP2</v>
      </c>
      <c r="B395" t="s">
        <v>413</v>
      </c>
      <c r="C395">
        <v>53029482</v>
      </c>
      <c r="D395" t="s">
        <v>8</v>
      </c>
      <c r="E395">
        <v>22</v>
      </c>
      <c r="F395" t="s">
        <v>415</v>
      </c>
      <c r="G395">
        <v>1.0887925059400001</v>
      </c>
    </row>
    <row r="396" spans="1:7" x14ac:dyDescent="0.2">
      <c r="A396" t="str">
        <f t="shared" si="32"/>
        <v>CKAP2</v>
      </c>
      <c r="B396" t="s">
        <v>413</v>
      </c>
      <c r="C396">
        <v>53029333</v>
      </c>
      <c r="D396" t="s">
        <v>8</v>
      </c>
      <c r="E396">
        <v>24</v>
      </c>
      <c r="F396" t="s">
        <v>416</v>
      </c>
      <c r="G396">
        <v>0.34084484621700001</v>
      </c>
    </row>
    <row r="397" spans="1:7" x14ac:dyDescent="0.2">
      <c r="A397" t="str">
        <f t="shared" si="32"/>
        <v>CKAP2</v>
      </c>
      <c r="B397" t="s">
        <v>413</v>
      </c>
      <c r="C397">
        <v>53029499</v>
      </c>
      <c r="D397" t="s">
        <v>3</v>
      </c>
      <c r="E397">
        <v>24</v>
      </c>
      <c r="F397" t="s">
        <v>417</v>
      </c>
      <c r="G397">
        <v>0.49765467718099998</v>
      </c>
    </row>
    <row r="398" spans="1:7" x14ac:dyDescent="0.2">
      <c r="A398" t="str">
        <f t="shared" si="32"/>
        <v>CKAP2</v>
      </c>
      <c r="B398" t="s">
        <v>413</v>
      </c>
      <c r="C398">
        <v>53029219</v>
      </c>
      <c r="D398" t="s">
        <v>3</v>
      </c>
      <c r="E398">
        <v>22</v>
      </c>
      <c r="F398" t="s">
        <v>418</v>
      </c>
      <c r="G398">
        <v>0.10611480906200001</v>
      </c>
    </row>
    <row r="399" spans="1:7" x14ac:dyDescent="0.2">
      <c r="A399" t="str">
        <f t="shared" si="32"/>
        <v>CKAP2</v>
      </c>
      <c r="B399" t="s">
        <v>413</v>
      </c>
      <c r="C399">
        <v>53029401</v>
      </c>
      <c r="D399" t="s">
        <v>3</v>
      </c>
      <c r="E399">
        <v>24</v>
      </c>
      <c r="F399" t="s">
        <v>419</v>
      </c>
      <c r="G399">
        <v>0.166284060171</v>
      </c>
    </row>
    <row r="400" spans="1:7" x14ac:dyDescent="0.2">
      <c r="A400" t="str">
        <f t="shared" si="32"/>
        <v>CKAP2</v>
      </c>
      <c r="B400" t="s">
        <v>413</v>
      </c>
      <c r="C400">
        <v>53029368</v>
      </c>
      <c r="D400" t="s">
        <v>3</v>
      </c>
      <c r="E400">
        <v>25</v>
      </c>
      <c r="F400" t="s">
        <v>420</v>
      </c>
      <c r="G400">
        <v>0.25677019053099998</v>
      </c>
    </row>
    <row r="401" spans="1:7" x14ac:dyDescent="0.2">
      <c r="A401" t="str">
        <f t="shared" si="32"/>
        <v>CKAP2</v>
      </c>
      <c r="B401" t="s">
        <v>413</v>
      </c>
      <c r="C401">
        <v>53029347</v>
      </c>
      <c r="D401" t="s">
        <v>3</v>
      </c>
      <c r="E401">
        <v>22</v>
      </c>
      <c r="F401" t="s">
        <v>421</v>
      </c>
      <c r="G401">
        <v>0.38299051639100001</v>
      </c>
    </row>
    <row r="402" spans="1:7" x14ac:dyDescent="0.2">
      <c r="A402" t="str">
        <f t="shared" si="32"/>
        <v>CKAP2</v>
      </c>
      <c r="B402" t="s">
        <v>413</v>
      </c>
      <c r="C402">
        <v>53029504</v>
      </c>
      <c r="D402" t="s">
        <v>8</v>
      </c>
      <c r="E402">
        <v>23</v>
      </c>
      <c r="F402" t="s">
        <v>422</v>
      </c>
      <c r="G402">
        <v>0.72756242861200005</v>
      </c>
    </row>
    <row r="403" spans="1:7" x14ac:dyDescent="0.2">
      <c r="A403" t="str">
        <f t="shared" si="32"/>
        <v>CKAP2</v>
      </c>
      <c r="B403" t="s">
        <v>413</v>
      </c>
      <c r="C403">
        <v>53029469</v>
      </c>
      <c r="D403" t="s">
        <v>3</v>
      </c>
      <c r="E403">
        <v>23</v>
      </c>
      <c r="F403" t="s">
        <v>423</v>
      </c>
      <c r="G403">
        <v>0.98883643657800002</v>
      </c>
    </row>
    <row r="404" spans="1:7" x14ac:dyDescent="0.2">
      <c r="A404" t="str">
        <f t="shared" ref="A404:A413" si="33">"CKS1B"</f>
        <v>CKS1B</v>
      </c>
      <c r="B404" t="s">
        <v>64</v>
      </c>
      <c r="C404">
        <v>61808483</v>
      </c>
      <c r="D404" t="s">
        <v>8</v>
      </c>
      <c r="E404">
        <v>21</v>
      </c>
      <c r="F404" t="s">
        <v>424</v>
      </c>
      <c r="G404">
        <v>0.89038867837299995</v>
      </c>
    </row>
    <row r="405" spans="1:7" x14ac:dyDescent="0.2">
      <c r="A405" t="str">
        <f t="shared" si="33"/>
        <v>CKS1B</v>
      </c>
      <c r="B405" t="s">
        <v>64</v>
      </c>
      <c r="C405">
        <v>61808480</v>
      </c>
      <c r="D405" t="s">
        <v>8</v>
      </c>
      <c r="E405">
        <v>28</v>
      </c>
      <c r="F405" t="s">
        <v>425</v>
      </c>
      <c r="G405">
        <v>0.12750167436900001</v>
      </c>
    </row>
    <row r="406" spans="1:7" x14ac:dyDescent="0.2">
      <c r="A406" t="str">
        <f t="shared" si="33"/>
        <v>CKS1B</v>
      </c>
      <c r="B406" t="s">
        <v>64</v>
      </c>
      <c r="C406">
        <v>61808501</v>
      </c>
      <c r="D406" t="s">
        <v>8</v>
      </c>
      <c r="E406">
        <v>23</v>
      </c>
      <c r="F406" t="s">
        <v>426</v>
      </c>
      <c r="G406">
        <v>0.71095279875399997</v>
      </c>
    </row>
    <row r="407" spans="1:7" x14ac:dyDescent="0.2">
      <c r="A407" t="str">
        <f t="shared" si="33"/>
        <v>CKS1B</v>
      </c>
      <c r="B407" t="s">
        <v>64</v>
      </c>
      <c r="C407">
        <v>61808398</v>
      </c>
      <c r="D407" t="s">
        <v>8</v>
      </c>
      <c r="E407">
        <v>22</v>
      </c>
      <c r="F407" t="s">
        <v>427</v>
      </c>
      <c r="G407">
        <v>-6.8018569192600006E-2</v>
      </c>
    </row>
    <row r="408" spans="1:7" x14ac:dyDescent="0.2">
      <c r="A408" t="str">
        <f t="shared" si="33"/>
        <v>CKS1B</v>
      </c>
      <c r="B408" t="s">
        <v>64</v>
      </c>
      <c r="C408">
        <v>61808545</v>
      </c>
      <c r="D408" t="s">
        <v>8</v>
      </c>
      <c r="E408">
        <v>23</v>
      </c>
      <c r="F408" t="s">
        <v>428</v>
      </c>
      <c r="G408">
        <v>1.2616455493700001</v>
      </c>
    </row>
    <row r="409" spans="1:7" x14ac:dyDescent="0.2">
      <c r="A409" t="str">
        <f t="shared" si="33"/>
        <v>CKS1B</v>
      </c>
      <c r="B409" t="s">
        <v>64</v>
      </c>
      <c r="C409">
        <v>61808683</v>
      </c>
      <c r="D409" t="s">
        <v>3</v>
      </c>
      <c r="E409">
        <v>25</v>
      </c>
      <c r="F409" t="s">
        <v>429</v>
      </c>
      <c r="G409">
        <v>0.37727073607299999</v>
      </c>
    </row>
    <row r="410" spans="1:7" x14ac:dyDescent="0.2">
      <c r="A410" t="str">
        <f t="shared" si="33"/>
        <v>CKS1B</v>
      </c>
      <c r="B410" t="s">
        <v>64</v>
      </c>
      <c r="C410">
        <v>61808628</v>
      </c>
      <c r="D410" t="s">
        <v>3</v>
      </c>
      <c r="E410">
        <v>25</v>
      </c>
      <c r="F410" t="s">
        <v>430</v>
      </c>
      <c r="G410">
        <v>0.120552449157</v>
      </c>
    </row>
    <row r="411" spans="1:7" x14ac:dyDescent="0.2">
      <c r="A411" t="str">
        <f t="shared" si="33"/>
        <v>CKS1B</v>
      </c>
      <c r="B411" t="s">
        <v>64</v>
      </c>
      <c r="C411">
        <v>61808557</v>
      </c>
      <c r="D411" t="s">
        <v>3</v>
      </c>
      <c r="E411">
        <v>23</v>
      </c>
      <c r="F411" t="s">
        <v>431</v>
      </c>
      <c r="G411">
        <v>0.14023633951200001</v>
      </c>
    </row>
    <row r="412" spans="1:7" x14ac:dyDescent="0.2">
      <c r="A412" t="str">
        <f t="shared" si="33"/>
        <v>CKS1B</v>
      </c>
      <c r="B412" t="s">
        <v>64</v>
      </c>
      <c r="C412">
        <v>61808394</v>
      </c>
      <c r="D412" t="s">
        <v>8</v>
      </c>
      <c r="E412">
        <v>23</v>
      </c>
      <c r="F412" t="s">
        <v>432</v>
      </c>
      <c r="G412">
        <v>7.9272640066299999E-2</v>
      </c>
    </row>
    <row r="413" spans="1:7" x14ac:dyDescent="0.2">
      <c r="A413" t="str">
        <f t="shared" si="33"/>
        <v>CKS1B</v>
      </c>
      <c r="B413" t="s">
        <v>64</v>
      </c>
      <c r="C413">
        <v>61808514</v>
      </c>
      <c r="D413" t="s">
        <v>8</v>
      </c>
      <c r="E413">
        <v>23</v>
      </c>
      <c r="F413" t="s">
        <v>433</v>
      </c>
      <c r="G413">
        <v>0.84796577226199998</v>
      </c>
    </row>
    <row r="414" spans="1:7" x14ac:dyDescent="0.2">
      <c r="A414" t="str">
        <f t="shared" ref="A414:A423" si="34">"CLASP1"</f>
        <v>CLASP1</v>
      </c>
      <c r="B414" t="s">
        <v>161</v>
      </c>
      <c r="C414">
        <v>122407545</v>
      </c>
      <c r="D414" t="s">
        <v>8</v>
      </c>
      <c r="E414">
        <v>23</v>
      </c>
      <c r="F414" t="s">
        <v>434</v>
      </c>
      <c r="G414">
        <v>9.1612269482499994E-2</v>
      </c>
    </row>
    <row r="415" spans="1:7" x14ac:dyDescent="0.2">
      <c r="A415" t="str">
        <f t="shared" si="34"/>
        <v>CLASP1</v>
      </c>
      <c r="B415" t="s">
        <v>161</v>
      </c>
      <c r="C415">
        <v>122407524</v>
      </c>
      <c r="D415" t="s">
        <v>8</v>
      </c>
      <c r="E415">
        <v>23</v>
      </c>
      <c r="F415" t="s">
        <v>435</v>
      </c>
      <c r="G415">
        <v>0.340899018735</v>
      </c>
    </row>
    <row r="416" spans="1:7" x14ac:dyDescent="0.2">
      <c r="A416" t="str">
        <f t="shared" si="34"/>
        <v>CLASP1</v>
      </c>
      <c r="B416" t="s">
        <v>161</v>
      </c>
      <c r="C416">
        <v>122407477</v>
      </c>
      <c r="D416" t="s">
        <v>8</v>
      </c>
      <c r="E416">
        <v>23</v>
      </c>
      <c r="F416" t="s">
        <v>436</v>
      </c>
      <c r="G416">
        <v>0.38207045209899998</v>
      </c>
    </row>
    <row r="417" spans="1:7" x14ac:dyDescent="0.2">
      <c r="A417" t="str">
        <f t="shared" si="34"/>
        <v>CLASP1</v>
      </c>
      <c r="B417" t="s">
        <v>161</v>
      </c>
      <c r="C417">
        <v>122407470</v>
      </c>
      <c r="D417" t="s">
        <v>8</v>
      </c>
      <c r="E417">
        <v>24</v>
      </c>
      <c r="F417" t="s">
        <v>437</v>
      </c>
      <c r="G417">
        <v>0.19303397705100001</v>
      </c>
    </row>
    <row r="418" spans="1:7" x14ac:dyDescent="0.2">
      <c r="A418" t="str">
        <f t="shared" si="34"/>
        <v>CLASP1</v>
      </c>
      <c r="B418" t="s">
        <v>161</v>
      </c>
      <c r="C418">
        <v>122407300</v>
      </c>
      <c r="D418" t="s">
        <v>8</v>
      </c>
      <c r="E418">
        <v>22</v>
      </c>
      <c r="F418" t="s">
        <v>438</v>
      </c>
      <c r="G418">
        <v>0.44550621015500003</v>
      </c>
    </row>
    <row r="419" spans="1:7" x14ac:dyDescent="0.2">
      <c r="A419" t="str">
        <f t="shared" si="34"/>
        <v>CLASP1</v>
      </c>
      <c r="B419" t="s">
        <v>161</v>
      </c>
      <c r="C419">
        <v>122407259</v>
      </c>
      <c r="D419" t="s">
        <v>8</v>
      </c>
      <c r="E419">
        <v>24</v>
      </c>
      <c r="F419" t="s">
        <v>439</v>
      </c>
      <c r="G419">
        <v>1.05296853229</v>
      </c>
    </row>
    <row r="420" spans="1:7" x14ac:dyDescent="0.2">
      <c r="A420" t="str">
        <f t="shared" si="34"/>
        <v>CLASP1</v>
      </c>
      <c r="B420" t="s">
        <v>161</v>
      </c>
      <c r="C420">
        <v>122407236</v>
      </c>
      <c r="D420" t="s">
        <v>8</v>
      </c>
      <c r="E420">
        <v>23</v>
      </c>
      <c r="F420" t="s">
        <v>440</v>
      </c>
      <c r="G420">
        <v>1.50152525756</v>
      </c>
    </row>
    <row r="421" spans="1:7" x14ac:dyDescent="0.2">
      <c r="A421" t="str">
        <f t="shared" si="34"/>
        <v>CLASP1</v>
      </c>
      <c r="B421" t="s">
        <v>161</v>
      </c>
      <c r="C421">
        <v>122407511</v>
      </c>
      <c r="D421" t="s">
        <v>3</v>
      </c>
      <c r="E421">
        <v>24</v>
      </c>
      <c r="F421" t="s">
        <v>441</v>
      </c>
      <c r="G421">
        <v>0.30946170397900002</v>
      </c>
    </row>
    <row r="422" spans="1:7" x14ac:dyDescent="0.2">
      <c r="A422" t="str">
        <f t="shared" si="34"/>
        <v>CLASP1</v>
      </c>
      <c r="B422" t="s">
        <v>161</v>
      </c>
      <c r="C422">
        <v>122407269</v>
      </c>
      <c r="D422" t="s">
        <v>3</v>
      </c>
      <c r="E422">
        <v>24</v>
      </c>
      <c r="F422" t="s">
        <v>442</v>
      </c>
      <c r="G422">
        <v>0.42357699913000002</v>
      </c>
    </row>
    <row r="423" spans="1:7" x14ac:dyDescent="0.2">
      <c r="A423" t="str">
        <f t="shared" si="34"/>
        <v>CLASP1</v>
      </c>
      <c r="B423" t="s">
        <v>161</v>
      </c>
      <c r="C423">
        <v>122407539</v>
      </c>
      <c r="D423" t="s">
        <v>8</v>
      </c>
      <c r="E423">
        <v>23</v>
      </c>
      <c r="F423" t="s">
        <v>443</v>
      </c>
      <c r="G423">
        <v>0.40992728806000001</v>
      </c>
    </row>
    <row r="424" spans="1:7" x14ac:dyDescent="0.2">
      <c r="A424" t="str">
        <f t="shared" ref="A424:A443" si="35">"CLDN6"</f>
        <v>CLDN6</v>
      </c>
      <c r="B424" t="s">
        <v>273</v>
      </c>
      <c r="C424">
        <v>3068298</v>
      </c>
      <c r="D424" t="s">
        <v>8</v>
      </c>
      <c r="E424">
        <v>24</v>
      </c>
      <c r="F424" t="s">
        <v>444</v>
      </c>
      <c r="G424">
        <v>0.85210613431600002</v>
      </c>
    </row>
    <row r="425" spans="1:7" x14ac:dyDescent="0.2">
      <c r="A425" t="str">
        <f t="shared" si="35"/>
        <v>CLDN6</v>
      </c>
      <c r="B425" t="s">
        <v>273</v>
      </c>
      <c r="C425">
        <v>3068310</v>
      </c>
      <c r="D425" t="s">
        <v>8</v>
      </c>
      <c r="E425">
        <v>24</v>
      </c>
      <c r="F425" t="s">
        <v>445</v>
      </c>
      <c r="G425">
        <v>-2.7731453651E-3</v>
      </c>
    </row>
    <row r="426" spans="1:7" x14ac:dyDescent="0.2">
      <c r="A426" t="str">
        <f t="shared" si="35"/>
        <v>CLDN6</v>
      </c>
      <c r="B426" t="s">
        <v>273</v>
      </c>
      <c r="C426">
        <v>3068336</v>
      </c>
      <c r="D426" t="s">
        <v>8</v>
      </c>
      <c r="E426">
        <v>24</v>
      </c>
      <c r="F426" t="s">
        <v>446</v>
      </c>
      <c r="G426">
        <v>5.5716564692299998E-2</v>
      </c>
    </row>
    <row r="427" spans="1:7" x14ac:dyDescent="0.2">
      <c r="A427" t="str">
        <f t="shared" si="35"/>
        <v>CLDN6</v>
      </c>
      <c r="B427" t="s">
        <v>273</v>
      </c>
      <c r="C427">
        <v>3068373</v>
      </c>
      <c r="D427" t="s">
        <v>8</v>
      </c>
      <c r="E427">
        <v>24</v>
      </c>
      <c r="F427" t="s">
        <v>447</v>
      </c>
      <c r="G427">
        <v>0.91290934606100005</v>
      </c>
    </row>
    <row r="428" spans="1:7" x14ac:dyDescent="0.2">
      <c r="A428" t="str">
        <f t="shared" si="35"/>
        <v>CLDN6</v>
      </c>
      <c r="B428" t="s">
        <v>273</v>
      </c>
      <c r="C428">
        <v>3068438</v>
      </c>
      <c r="D428" t="s">
        <v>8</v>
      </c>
      <c r="E428">
        <v>23</v>
      </c>
      <c r="F428" t="s">
        <v>448</v>
      </c>
      <c r="G428">
        <v>5.3250775360000002E-2</v>
      </c>
    </row>
    <row r="429" spans="1:7" x14ac:dyDescent="0.2">
      <c r="A429" t="str">
        <f t="shared" si="35"/>
        <v>CLDN6</v>
      </c>
      <c r="B429" t="s">
        <v>273</v>
      </c>
      <c r="C429">
        <v>3070284</v>
      </c>
      <c r="D429" t="s">
        <v>8</v>
      </c>
      <c r="E429">
        <v>24</v>
      </c>
      <c r="F429" t="s">
        <v>449</v>
      </c>
      <c r="G429">
        <v>0.11008608032</v>
      </c>
    </row>
    <row r="430" spans="1:7" x14ac:dyDescent="0.2">
      <c r="A430" t="str">
        <f t="shared" si="35"/>
        <v>CLDN6</v>
      </c>
      <c r="B430" t="s">
        <v>273</v>
      </c>
      <c r="C430">
        <v>3070408</v>
      </c>
      <c r="D430" t="s">
        <v>8</v>
      </c>
      <c r="E430">
        <v>22</v>
      </c>
      <c r="F430" t="s">
        <v>450</v>
      </c>
      <c r="G430">
        <v>4.2868150034700001E-2</v>
      </c>
    </row>
    <row r="431" spans="1:7" x14ac:dyDescent="0.2">
      <c r="A431" t="str">
        <f t="shared" si="35"/>
        <v>CLDN6</v>
      </c>
      <c r="B431" t="s">
        <v>273</v>
      </c>
      <c r="C431">
        <v>3070321</v>
      </c>
      <c r="D431" t="s">
        <v>8</v>
      </c>
      <c r="E431">
        <v>24</v>
      </c>
      <c r="F431" t="s">
        <v>451</v>
      </c>
      <c r="G431">
        <v>-0.125242176712</v>
      </c>
    </row>
    <row r="432" spans="1:7" x14ac:dyDescent="0.2">
      <c r="A432" t="str">
        <f t="shared" si="35"/>
        <v>CLDN6</v>
      </c>
      <c r="B432" t="s">
        <v>273</v>
      </c>
      <c r="C432">
        <v>3070401</v>
      </c>
      <c r="D432" t="s">
        <v>8</v>
      </c>
      <c r="E432">
        <v>24</v>
      </c>
      <c r="F432" t="s">
        <v>452</v>
      </c>
      <c r="G432">
        <v>2.65879514698E-2</v>
      </c>
    </row>
    <row r="433" spans="1:7" x14ac:dyDescent="0.2">
      <c r="A433" t="str">
        <f t="shared" si="35"/>
        <v>CLDN6</v>
      </c>
      <c r="B433" t="s">
        <v>273</v>
      </c>
      <c r="C433">
        <v>3068282</v>
      </c>
      <c r="D433" t="s">
        <v>8</v>
      </c>
      <c r="E433">
        <v>23</v>
      </c>
      <c r="F433" t="s">
        <v>453</v>
      </c>
      <c r="G433">
        <v>1.23498451962</v>
      </c>
    </row>
    <row r="434" spans="1:7" x14ac:dyDescent="0.2">
      <c r="A434" t="str">
        <f t="shared" si="35"/>
        <v>CLDN6</v>
      </c>
      <c r="B434" t="s">
        <v>273</v>
      </c>
      <c r="C434">
        <v>3070430</v>
      </c>
      <c r="D434" t="s">
        <v>8</v>
      </c>
      <c r="E434">
        <v>24</v>
      </c>
      <c r="F434" t="s">
        <v>454</v>
      </c>
      <c r="G434">
        <v>-3.3076236831100003E-2</v>
      </c>
    </row>
    <row r="435" spans="1:7" x14ac:dyDescent="0.2">
      <c r="A435" t="str">
        <f t="shared" si="35"/>
        <v>CLDN6</v>
      </c>
      <c r="B435" t="s">
        <v>273</v>
      </c>
      <c r="C435">
        <v>3070443</v>
      </c>
      <c r="D435" t="s">
        <v>8</v>
      </c>
      <c r="E435">
        <v>24</v>
      </c>
      <c r="F435" t="s">
        <v>455</v>
      </c>
      <c r="G435">
        <v>2.4724422687300001E-3</v>
      </c>
    </row>
    <row r="436" spans="1:7" x14ac:dyDescent="0.2">
      <c r="A436" t="str">
        <f t="shared" si="35"/>
        <v>CLDN6</v>
      </c>
      <c r="B436" t="s">
        <v>273</v>
      </c>
      <c r="C436">
        <v>3070315</v>
      </c>
      <c r="D436" t="s">
        <v>8</v>
      </c>
      <c r="E436">
        <v>23</v>
      </c>
      <c r="F436" t="s">
        <v>456</v>
      </c>
      <c r="G436">
        <v>-0.12612409819600001</v>
      </c>
    </row>
    <row r="437" spans="1:7" x14ac:dyDescent="0.2">
      <c r="A437" t="str">
        <f t="shared" si="35"/>
        <v>CLDN6</v>
      </c>
      <c r="B437" t="s">
        <v>273</v>
      </c>
      <c r="C437">
        <v>3068276</v>
      </c>
      <c r="D437" t="s">
        <v>8</v>
      </c>
      <c r="E437">
        <v>24</v>
      </c>
      <c r="F437" t="s">
        <v>457</v>
      </c>
      <c r="G437">
        <v>0.12777851692700001</v>
      </c>
    </row>
    <row r="438" spans="1:7" x14ac:dyDescent="0.2">
      <c r="A438" t="str">
        <f t="shared" si="35"/>
        <v>CLDN6</v>
      </c>
      <c r="B438" t="s">
        <v>273</v>
      </c>
      <c r="C438">
        <v>3070433</v>
      </c>
      <c r="D438" t="s">
        <v>3</v>
      </c>
      <c r="E438">
        <v>24</v>
      </c>
      <c r="F438" t="s">
        <v>458</v>
      </c>
      <c r="G438">
        <v>5.8409239009600003E-2</v>
      </c>
    </row>
    <row r="439" spans="1:7" x14ac:dyDescent="0.2">
      <c r="A439" t="str">
        <f t="shared" si="35"/>
        <v>CLDN6</v>
      </c>
      <c r="B439" t="s">
        <v>273</v>
      </c>
      <c r="C439">
        <v>3070356</v>
      </c>
      <c r="D439" t="s">
        <v>3</v>
      </c>
      <c r="E439">
        <v>24</v>
      </c>
      <c r="F439" t="s">
        <v>459</v>
      </c>
      <c r="G439">
        <v>2.69518508873E-2</v>
      </c>
    </row>
    <row r="440" spans="1:7" x14ac:dyDescent="0.2">
      <c r="A440" t="str">
        <f t="shared" si="35"/>
        <v>CLDN6</v>
      </c>
      <c r="B440" t="s">
        <v>273</v>
      </c>
      <c r="C440">
        <v>3070266</v>
      </c>
      <c r="D440" t="s">
        <v>3</v>
      </c>
      <c r="E440">
        <v>24</v>
      </c>
      <c r="F440" t="s">
        <v>460</v>
      </c>
      <c r="G440">
        <v>0.19161050596400001</v>
      </c>
    </row>
    <row r="441" spans="1:7" x14ac:dyDescent="0.2">
      <c r="A441" t="str">
        <f t="shared" si="35"/>
        <v>CLDN6</v>
      </c>
      <c r="B441" t="s">
        <v>273</v>
      </c>
      <c r="C441">
        <v>3068460</v>
      </c>
      <c r="D441" t="s">
        <v>3</v>
      </c>
      <c r="E441">
        <v>24</v>
      </c>
      <c r="F441" t="s">
        <v>461</v>
      </c>
      <c r="G441">
        <v>0.34252323945899998</v>
      </c>
    </row>
    <row r="442" spans="1:7" x14ac:dyDescent="0.2">
      <c r="A442" t="str">
        <f t="shared" si="35"/>
        <v>CLDN6</v>
      </c>
      <c r="B442" t="s">
        <v>273</v>
      </c>
      <c r="C442">
        <v>3068341</v>
      </c>
      <c r="D442" t="s">
        <v>3</v>
      </c>
      <c r="E442">
        <v>24</v>
      </c>
      <c r="F442" t="s">
        <v>462</v>
      </c>
      <c r="G442">
        <v>0.43748464689299998</v>
      </c>
    </row>
    <row r="443" spans="1:7" x14ac:dyDescent="0.2">
      <c r="A443" t="str">
        <f t="shared" si="35"/>
        <v>CLDN6</v>
      </c>
      <c r="B443" t="s">
        <v>273</v>
      </c>
      <c r="C443">
        <v>3068239</v>
      </c>
      <c r="D443" t="s">
        <v>3</v>
      </c>
      <c r="E443">
        <v>24</v>
      </c>
      <c r="F443" t="s">
        <v>463</v>
      </c>
      <c r="G443">
        <v>4.2055206982100003E-2</v>
      </c>
    </row>
    <row r="444" spans="1:7" x14ac:dyDescent="0.2">
      <c r="A444" t="str">
        <f t="shared" ref="A444:A453" si="36">"CNN1"</f>
        <v>CNN1</v>
      </c>
      <c r="B444" t="s">
        <v>245</v>
      </c>
      <c r="C444">
        <v>11649442</v>
      </c>
      <c r="D444" t="s">
        <v>3</v>
      </c>
      <c r="E444">
        <v>22</v>
      </c>
      <c r="F444" t="s">
        <v>464</v>
      </c>
      <c r="G444">
        <v>4.1452309159300003E-2</v>
      </c>
    </row>
    <row r="445" spans="1:7" x14ac:dyDescent="0.2">
      <c r="A445" t="str">
        <f t="shared" si="36"/>
        <v>CNN1</v>
      </c>
      <c r="B445" t="s">
        <v>245</v>
      </c>
      <c r="C445">
        <v>11649447</v>
      </c>
      <c r="D445" t="s">
        <v>3</v>
      </c>
      <c r="E445">
        <v>24</v>
      </c>
      <c r="F445" t="s">
        <v>465</v>
      </c>
      <c r="G445">
        <v>0.97955911528899997</v>
      </c>
    </row>
    <row r="446" spans="1:7" x14ac:dyDescent="0.2">
      <c r="A446" t="str">
        <f t="shared" si="36"/>
        <v>CNN1</v>
      </c>
      <c r="B446" t="s">
        <v>245</v>
      </c>
      <c r="C446">
        <v>11649452</v>
      </c>
      <c r="D446" t="s">
        <v>3</v>
      </c>
      <c r="E446">
        <v>22</v>
      </c>
      <c r="F446" t="s">
        <v>466</v>
      </c>
      <c r="G446">
        <v>0.71987727572899995</v>
      </c>
    </row>
    <row r="447" spans="1:7" x14ac:dyDescent="0.2">
      <c r="A447" t="str">
        <f t="shared" si="36"/>
        <v>CNN1</v>
      </c>
      <c r="B447" t="s">
        <v>245</v>
      </c>
      <c r="C447">
        <v>11649268</v>
      </c>
      <c r="D447" t="s">
        <v>8</v>
      </c>
      <c r="E447">
        <v>26</v>
      </c>
      <c r="F447" t="s">
        <v>467</v>
      </c>
      <c r="G447">
        <v>3.43213235482E-2</v>
      </c>
    </row>
    <row r="448" spans="1:7" x14ac:dyDescent="0.2">
      <c r="A448" t="str">
        <f t="shared" si="36"/>
        <v>CNN1</v>
      </c>
      <c r="B448" t="s">
        <v>245</v>
      </c>
      <c r="C448">
        <v>11649275</v>
      </c>
      <c r="D448" t="s">
        <v>8</v>
      </c>
      <c r="E448">
        <v>23</v>
      </c>
      <c r="F448" t="s">
        <v>468</v>
      </c>
      <c r="G448">
        <v>0.61771738396499998</v>
      </c>
    </row>
    <row r="449" spans="1:7" x14ac:dyDescent="0.2">
      <c r="A449" t="str">
        <f t="shared" si="36"/>
        <v>CNN1</v>
      </c>
      <c r="B449" t="s">
        <v>245</v>
      </c>
      <c r="C449">
        <v>11649287</v>
      </c>
      <c r="D449" t="s">
        <v>8</v>
      </c>
      <c r="E449">
        <v>24</v>
      </c>
      <c r="F449" t="s">
        <v>469</v>
      </c>
      <c r="G449">
        <v>0.42335633359800001</v>
      </c>
    </row>
    <row r="450" spans="1:7" x14ac:dyDescent="0.2">
      <c r="A450" t="str">
        <f t="shared" si="36"/>
        <v>CNN1</v>
      </c>
      <c r="B450" t="s">
        <v>245</v>
      </c>
      <c r="C450">
        <v>11649313</v>
      </c>
      <c r="D450" t="s">
        <v>8</v>
      </c>
      <c r="E450">
        <v>23</v>
      </c>
      <c r="F450" t="s">
        <v>470</v>
      </c>
      <c r="G450">
        <v>1.1171761106</v>
      </c>
    </row>
    <row r="451" spans="1:7" x14ac:dyDescent="0.2">
      <c r="A451" t="str">
        <f t="shared" si="36"/>
        <v>CNN1</v>
      </c>
      <c r="B451" t="s">
        <v>245</v>
      </c>
      <c r="C451">
        <v>11649410</v>
      </c>
      <c r="D451" t="s">
        <v>8</v>
      </c>
      <c r="E451">
        <v>23</v>
      </c>
      <c r="F451" t="s">
        <v>471</v>
      </c>
      <c r="G451">
        <v>0.90326477411499995</v>
      </c>
    </row>
    <row r="452" spans="1:7" x14ac:dyDescent="0.2">
      <c r="A452" t="str">
        <f t="shared" si="36"/>
        <v>CNN1</v>
      </c>
      <c r="B452" t="s">
        <v>245</v>
      </c>
      <c r="C452">
        <v>11649284</v>
      </c>
      <c r="D452" t="s">
        <v>3</v>
      </c>
      <c r="E452">
        <v>24</v>
      </c>
      <c r="F452" t="s">
        <v>472</v>
      </c>
      <c r="G452">
        <v>0.41919735632100003</v>
      </c>
    </row>
    <row r="453" spans="1:7" x14ac:dyDescent="0.2">
      <c r="A453" t="str">
        <f t="shared" si="36"/>
        <v>CNN1</v>
      </c>
      <c r="B453" t="s">
        <v>245</v>
      </c>
      <c r="C453">
        <v>11649335</v>
      </c>
      <c r="D453" t="s">
        <v>3</v>
      </c>
      <c r="E453">
        <v>26</v>
      </c>
      <c r="F453" t="s">
        <v>473</v>
      </c>
      <c r="G453">
        <v>0.100092114836</v>
      </c>
    </row>
    <row r="454" spans="1:7" x14ac:dyDescent="0.2">
      <c r="A454" t="str">
        <f t="shared" ref="A454:A463" si="37">"CNNM4"</f>
        <v>CNNM4</v>
      </c>
      <c r="B454" t="s">
        <v>161</v>
      </c>
      <c r="C454">
        <v>97426469</v>
      </c>
      <c r="D454" t="s">
        <v>8</v>
      </c>
      <c r="E454">
        <v>24</v>
      </c>
      <c r="F454" t="s">
        <v>474</v>
      </c>
      <c r="G454">
        <v>0.38891543331</v>
      </c>
    </row>
    <row r="455" spans="1:7" x14ac:dyDescent="0.2">
      <c r="A455" t="str">
        <f t="shared" si="37"/>
        <v>CNNM4</v>
      </c>
      <c r="B455" t="s">
        <v>161</v>
      </c>
      <c r="C455">
        <v>97426428</v>
      </c>
      <c r="D455" t="s">
        <v>8</v>
      </c>
      <c r="E455">
        <v>24</v>
      </c>
      <c r="F455" t="s">
        <v>475</v>
      </c>
      <c r="G455">
        <v>1.1477871930700001</v>
      </c>
    </row>
    <row r="456" spans="1:7" x14ac:dyDescent="0.2">
      <c r="A456" t="str">
        <f t="shared" si="37"/>
        <v>CNNM4</v>
      </c>
      <c r="B456" t="s">
        <v>161</v>
      </c>
      <c r="C456">
        <v>97426392</v>
      </c>
      <c r="D456" t="s">
        <v>8</v>
      </c>
      <c r="E456">
        <v>23</v>
      </c>
      <c r="F456" t="s">
        <v>476</v>
      </c>
      <c r="G456">
        <v>0.50213872392699999</v>
      </c>
    </row>
    <row r="457" spans="1:7" x14ac:dyDescent="0.2">
      <c r="A457" t="str">
        <f t="shared" si="37"/>
        <v>CNNM4</v>
      </c>
      <c r="B457" t="s">
        <v>161</v>
      </c>
      <c r="C457">
        <v>97426378</v>
      </c>
      <c r="D457" t="s">
        <v>8</v>
      </c>
      <c r="E457">
        <v>23</v>
      </c>
      <c r="F457" t="s">
        <v>477</v>
      </c>
      <c r="G457">
        <v>0.121796526256</v>
      </c>
    </row>
    <row r="458" spans="1:7" x14ac:dyDescent="0.2">
      <c r="A458" t="str">
        <f t="shared" si="37"/>
        <v>CNNM4</v>
      </c>
      <c r="B458" t="s">
        <v>161</v>
      </c>
      <c r="C458">
        <v>97426363</v>
      </c>
      <c r="D458" t="s">
        <v>8</v>
      </c>
      <c r="E458">
        <v>24</v>
      </c>
      <c r="F458" t="s">
        <v>478</v>
      </c>
      <c r="G458">
        <v>0.86829100535000003</v>
      </c>
    </row>
    <row r="459" spans="1:7" x14ac:dyDescent="0.2">
      <c r="A459" t="str">
        <f t="shared" si="37"/>
        <v>CNNM4</v>
      </c>
      <c r="B459" t="s">
        <v>161</v>
      </c>
      <c r="C459">
        <v>97426309</v>
      </c>
      <c r="D459" t="s">
        <v>8</v>
      </c>
      <c r="E459">
        <v>24</v>
      </c>
      <c r="F459" t="s">
        <v>479</v>
      </c>
      <c r="G459">
        <v>7.1089728387199999E-2</v>
      </c>
    </row>
    <row r="460" spans="1:7" x14ac:dyDescent="0.2">
      <c r="A460" t="str">
        <f t="shared" si="37"/>
        <v>CNNM4</v>
      </c>
      <c r="B460" t="s">
        <v>161</v>
      </c>
      <c r="C460">
        <v>97426514</v>
      </c>
      <c r="D460" t="s">
        <v>3</v>
      </c>
      <c r="E460">
        <v>23</v>
      </c>
      <c r="F460" t="s">
        <v>480</v>
      </c>
      <c r="G460">
        <v>0.25183774314599999</v>
      </c>
    </row>
    <row r="461" spans="1:7" x14ac:dyDescent="0.2">
      <c r="A461" t="str">
        <f t="shared" si="37"/>
        <v>CNNM4</v>
      </c>
      <c r="B461" t="s">
        <v>161</v>
      </c>
      <c r="C461">
        <v>97426527</v>
      </c>
      <c r="D461" t="s">
        <v>8</v>
      </c>
      <c r="E461">
        <v>23</v>
      </c>
      <c r="F461" t="s">
        <v>481</v>
      </c>
      <c r="G461">
        <v>0.98392180158300002</v>
      </c>
    </row>
    <row r="462" spans="1:7" x14ac:dyDescent="0.2">
      <c r="A462" t="str">
        <f t="shared" si="37"/>
        <v>CNNM4</v>
      </c>
      <c r="B462" t="s">
        <v>161</v>
      </c>
      <c r="C462">
        <v>97426458</v>
      </c>
      <c r="D462" t="s">
        <v>8</v>
      </c>
      <c r="E462">
        <v>24</v>
      </c>
      <c r="F462" t="s">
        <v>482</v>
      </c>
      <c r="G462">
        <v>-0.50015722246200001</v>
      </c>
    </row>
    <row r="463" spans="1:7" x14ac:dyDescent="0.2">
      <c r="A463" t="str">
        <f t="shared" si="37"/>
        <v>CNNM4</v>
      </c>
      <c r="B463" t="s">
        <v>161</v>
      </c>
      <c r="C463">
        <v>97426576</v>
      </c>
      <c r="D463" t="s">
        <v>8</v>
      </c>
      <c r="E463">
        <v>23</v>
      </c>
      <c r="F463" t="s">
        <v>483</v>
      </c>
      <c r="G463">
        <v>0.26982758622800002</v>
      </c>
    </row>
    <row r="464" spans="1:7" x14ac:dyDescent="0.2">
      <c r="A464" t="str">
        <f t="shared" ref="A464:A472" si="38">"COL1A1"</f>
        <v>COL1A1</v>
      </c>
      <c r="B464" t="s">
        <v>484</v>
      </c>
      <c r="C464">
        <v>48279376</v>
      </c>
      <c r="D464" t="s">
        <v>8</v>
      </c>
      <c r="E464">
        <v>24</v>
      </c>
      <c r="F464" t="s">
        <v>485</v>
      </c>
      <c r="G464">
        <v>0.18588903160299999</v>
      </c>
    </row>
    <row r="465" spans="1:7" x14ac:dyDescent="0.2">
      <c r="A465" t="str">
        <f t="shared" si="38"/>
        <v>COL1A1</v>
      </c>
      <c r="B465" t="s">
        <v>484</v>
      </c>
      <c r="C465">
        <v>48279052</v>
      </c>
      <c r="D465" t="s">
        <v>3</v>
      </c>
      <c r="E465">
        <v>24</v>
      </c>
      <c r="F465" t="s">
        <v>486</v>
      </c>
      <c r="G465">
        <v>2.02693185053</v>
      </c>
    </row>
    <row r="466" spans="1:7" x14ac:dyDescent="0.2">
      <c r="A466" t="str">
        <f t="shared" si="38"/>
        <v>COL1A1</v>
      </c>
      <c r="B466" t="s">
        <v>484</v>
      </c>
      <c r="C466">
        <v>48279084</v>
      </c>
      <c r="D466" t="s">
        <v>3</v>
      </c>
      <c r="E466">
        <v>24</v>
      </c>
      <c r="F466" t="s">
        <v>487</v>
      </c>
      <c r="G466">
        <v>0.12721876821700001</v>
      </c>
    </row>
    <row r="467" spans="1:7" x14ac:dyDescent="0.2">
      <c r="A467" t="str">
        <f t="shared" si="38"/>
        <v>COL1A1</v>
      </c>
      <c r="B467" t="s">
        <v>484</v>
      </c>
      <c r="C467">
        <v>48279312</v>
      </c>
      <c r="D467" t="s">
        <v>3</v>
      </c>
      <c r="E467">
        <v>24</v>
      </c>
      <c r="F467" t="s">
        <v>488</v>
      </c>
      <c r="G467">
        <v>2.6603009573099998E-2</v>
      </c>
    </row>
    <row r="468" spans="1:7" x14ac:dyDescent="0.2">
      <c r="A468" t="str">
        <f t="shared" si="38"/>
        <v>COL1A1</v>
      </c>
      <c r="B468" t="s">
        <v>484</v>
      </c>
      <c r="C468">
        <v>48279065</v>
      </c>
      <c r="D468" t="s">
        <v>8</v>
      </c>
      <c r="E468">
        <v>23</v>
      </c>
      <c r="F468" t="s">
        <v>489</v>
      </c>
      <c r="G468">
        <v>0.40056481096300001</v>
      </c>
    </row>
    <row r="469" spans="1:7" x14ac:dyDescent="0.2">
      <c r="A469" t="str">
        <f t="shared" si="38"/>
        <v>COL1A1</v>
      </c>
      <c r="B469" t="s">
        <v>484</v>
      </c>
      <c r="C469">
        <v>48279241</v>
      </c>
      <c r="D469" t="s">
        <v>8</v>
      </c>
      <c r="E469">
        <v>24</v>
      </c>
      <c r="F469" t="s">
        <v>490</v>
      </c>
      <c r="G469">
        <v>0.57250333850799995</v>
      </c>
    </row>
    <row r="470" spans="1:7" x14ac:dyDescent="0.2">
      <c r="A470" t="str">
        <f t="shared" si="38"/>
        <v>COL1A1</v>
      </c>
      <c r="B470" t="s">
        <v>484</v>
      </c>
      <c r="C470">
        <v>48279269</v>
      </c>
      <c r="D470" t="s">
        <v>8</v>
      </c>
      <c r="E470">
        <v>24</v>
      </c>
      <c r="F470" t="s">
        <v>491</v>
      </c>
      <c r="G470">
        <v>0.20805708767200001</v>
      </c>
    </row>
    <row r="471" spans="1:7" x14ac:dyDescent="0.2">
      <c r="A471" t="str">
        <f t="shared" si="38"/>
        <v>COL1A1</v>
      </c>
      <c r="B471" t="s">
        <v>484</v>
      </c>
      <c r="C471">
        <v>48279280</v>
      </c>
      <c r="D471" t="s">
        <v>8</v>
      </c>
      <c r="E471">
        <v>23</v>
      </c>
      <c r="F471" t="s">
        <v>492</v>
      </c>
      <c r="G471">
        <v>0.34671761998799999</v>
      </c>
    </row>
    <row r="472" spans="1:7" x14ac:dyDescent="0.2">
      <c r="A472" t="str">
        <f t="shared" si="38"/>
        <v>COL1A1</v>
      </c>
      <c r="B472" t="s">
        <v>484</v>
      </c>
      <c r="C472">
        <v>48279287</v>
      </c>
      <c r="D472" t="s">
        <v>8</v>
      </c>
      <c r="E472">
        <v>23</v>
      </c>
      <c r="F472" t="s">
        <v>493</v>
      </c>
      <c r="G472">
        <v>0.25234982060900002</v>
      </c>
    </row>
    <row r="473" spans="1:7" x14ac:dyDescent="0.2">
      <c r="A473" t="str">
        <f t="shared" ref="A473:A482" si="39">"COL2A1"</f>
        <v>COL2A1</v>
      </c>
      <c r="B473" t="s">
        <v>140</v>
      </c>
      <c r="C473">
        <v>48398322</v>
      </c>
      <c r="D473" t="s">
        <v>3</v>
      </c>
      <c r="E473">
        <v>24</v>
      </c>
      <c r="F473" t="s">
        <v>494</v>
      </c>
      <c r="G473">
        <v>0.42469845311900001</v>
      </c>
    </row>
    <row r="474" spans="1:7" x14ac:dyDescent="0.2">
      <c r="A474" t="str">
        <f t="shared" si="39"/>
        <v>COL2A1</v>
      </c>
      <c r="B474" t="s">
        <v>140</v>
      </c>
      <c r="C474">
        <v>48398381</v>
      </c>
      <c r="D474" t="s">
        <v>8</v>
      </c>
      <c r="E474">
        <v>24</v>
      </c>
      <c r="F474" t="s">
        <v>495</v>
      </c>
      <c r="G474">
        <v>0.61958987675300004</v>
      </c>
    </row>
    <row r="475" spans="1:7" x14ac:dyDescent="0.2">
      <c r="A475" t="str">
        <f t="shared" si="39"/>
        <v>COL2A1</v>
      </c>
      <c r="B475" t="s">
        <v>140</v>
      </c>
      <c r="C475">
        <v>48398393</v>
      </c>
      <c r="D475" t="s">
        <v>8</v>
      </c>
      <c r="E475">
        <v>24</v>
      </c>
      <c r="F475" t="s">
        <v>496</v>
      </c>
      <c r="G475">
        <v>6.8408843619500004E-2</v>
      </c>
    </row>
    <row r="476" spans="1:7" x14ac:dyDescent="0.2">
      <c r="A476" t="str">
        <f t="shared" si="39"/>
        <v>COL2A1</v>
      </c>
      <c r="B476" t="s">
        <v>140</v>
      </c>
      <c r="C476">
        <v>48398556</v>
      </c>
      <c r="D476" t="s">
        <v>8</v>
      </c>
      <c r="E476">
        <v>24</v>
      </c>
      <c r="F476" t="s">
        <v>497</v>
      </c>
      <c r="G476">
        <v>0.85372479625599995</v>
      </c>
    </row>
    <row r="477" spans="1:7" x14ac:dyDescent="0.2">
      <c r="A477" t="str">
        <f t="shared" si="39"/>
        <v>COL2A1</v>
      </c>
      <c r="B477" t="s">
        <v>140</v>
      </c>
      <c r="C477">
        <v>48398458</v>
      </c>
      <c r="D477" t="s">
        <v>3</v>
      </c>
      <c r="E477">
        <v>23</v>
      </c>
      <c r="F477" t="s">
        <v>498</v>
      </c>
      <c r="G477">
        <v>0.70819750649400004</v>
      </c>
    </row>
    <row r="478" spans="1:7" x14ac:dyDescent="0.2">
      <c r="A478" t="str">
        <f t="shared" si="39"/>
        <v>COL2A1</v>
      </c>
      <c r="B478" t="s">
        <v>140</v>
      </c>
      <c r="C478">
        <v>48398427</v>
      </c>
      <c r="D478" t="s">
        <v>3</v>
      </c>
      <c r="E478">
        <v>24</v>
      </c>
      <c r="F478" t="s">
        <v>499</v>
      </c>
      <c r="G478">
        <v>1.2127798306099999</v>
      </c>
    </row>
    <row r="479" spans="1:7" x14ac:dyDescent="0.2">
      <c r="A479" t="str">
        <f t="shared" si="39"/>
        <v>COL2A1</v>
      </c>
      <c r="B479" t="s">
        <v>140</v>
      </c>
      <c r="C479">
        <v>48398376</v>
      </c>
      <c r="D479" t="s">
        <v>3</v>
      </c>
      <c r="E479">
        <v>24</v>
      </c>
      <c r="F479" t="s">
        <v>500</v>
      </c>
      <c r="G479">
        <v>9.1373029829599994E-2</v>
      </c>
    </row>
    <row r="480" spans="1:7" x14ac:dyDescent="0.2">
      <c r="A480" t="str">
        <f t="shared" si="39"/>
        <v>COL2A1</v>
      </c>
      <c r="B480" t="s">
        <v>140</v>
      </c>
      <c r="C480">
        <v>48398347</v>
      </c>
      <c r="D480" t="s">
        <v>3</v>
      </c>
      <c r="E480">
        <v>23</v>
      </c>
      <c r="F480" t="s">
        <v>501</v>
      </c>
      <c r="G480">
        <v>-9.9812755012100001E-3</v>
      </c>
    </row>
    <row r="481" spans="1:7" x14ac:dyDescent="0.2">
      <c r="A481" t="str">
        <f t="shared" si="39"/>
        <v>COL2A1</v>
      </c>
      <c r="B481" t="s">
        <v>140</v>
      </c>
      <c r="C481">
        <v>48398463</v>
      </c>
      <c r="D481" t="s">
        <v>3</v>
      </c>
      <c r="E481">
        <v>24</v>
      </c>
      <c r="F481" t="s">
        <v>502</v>
      </c>
      <c r="G481">
        <v>0.116334453611</v>
      </c>
    </row>
    <row r="482" spans="1:7" x14ac:dyDescent="0.2">
      <c r="A482" t="str">
        <f t="shared" si="39"/>
        <v>COL2A1</v>
      </c>
      <c r="B482" t="s">
        <v>140</v>
      </c>
      <c r="C482">
        <v>48398512</v>
      </c>
      <c r="D482" t="s">
        <v>3</v>
      </c>
      <c r="E482">
        <v>23</v>
      </c>
      <c r="F482" t="s">
        <v>503</v>
      </c>
      <c r="G482">
        <v>0.933495373139</v>
      </c>
    </row>
    <row r="483" spans="1:7" x14ac:dyDescent="0.2">
      <c r="A483" t="str">
        <f t="shared" ref="A483:A492" si="40">"CPD"</f>
        <v>CPD</v>
      </c>
      <c r="B483" t="s">
        <v>484</v>
      </c>
      <c r="C483">
        <v>28705833</v>
      </c>
      <c r="D483" t="s">
        <v>8</v>
      </c>
      <c r="E483">
        <v>22</v>
      </c>
      <c r="F483" t="s">
        <v>504</v>
      </c>
      <c r="G483">
        <v>-4.66037610374E-2</v>
      </c>
    </row>
    <row r="484" spans="1:7" x14ac:dyDescent="0.2">
      <c r="A484" t="str">
        <f t="shared" si="40"/>
        <v>CPD</v>
      </c>
      <c r="B484" t="s">
        <v>484</v>
      </c>
      <c r="C484">
        <v>28705815</v>
      </c>
      <c r="D484" t="s">
        <v>8</v>
      </c>
      <c r="E484">
        <v>24</v>
      </c>
      <c r="F484" t="s">
        <v>505</v>
      </c>
      <c r="G484">
        <v>0.68497548495000005</v>
      </c>
    </row>
    <row r="485" spans="1:7" x14ac:dyDescent="0.2">
      <c r="A485" t="str">
        <f t="shared" si="40"/>
        <v>CPD</v>
      </c>
      <c r="B485" t="s">
        <v>484</v>
      </c>
      <c r="C485">
        <v>28705751</v>
      </c>
      <c r="D485" t="s">
        <v>3</v>
      </c>
      <c r="E485">
        <v>24</v>
      </c>
      <c r="F485" t="s">
        <v>506</v>
      </c>
      <c r="G485">
        <v>0.87320239992100002</v>
      </c>
    </row>
    <row r="486" spans="1:7" x14ac:dyDescent="0.2">
      <c r="A486" t="str">
        <f t="shared" si="40"/>
        <v>CPD</v>
      </c>
      <c r="B486" t="s">
        <v>484</v>
      </c>
      <c r="C486">
        <v>28705839</v>
      </c>
      <c r="D486" t="s">
        <v>3</v>
      </c>
      <c r="E486">
        <v>24</v>
      </c>
      <c r="F486" t="s">
        <v>507</v>
      </c>
      <c r="G486">
        <v>0.118040410565</v>
      </c>
    </row>
    <row r="487" spans="1:7" x14ac:dyDescent="0.2">
      <c r="A487" t="str">
        <f t="shared" si="40"/>
        <v>CPD</v>
      </c>
      <c r="B487" t="s">
        <v>484</v>
      </c>
      <c r="C487">
        <v>28705846</v>
      </c>
      <c r="D487" t="s">
        <v>3</v>
      </c>
      <c r="E487">
        <v>24</v>
      </c>
      <c r="F487" t="s">
        <v>508</v>
      </c>
      <c r="G487">
        <v>2.48005771518E-2</v>
      </c>
    </row>
    <row r="488" spans="1:7" x14ac:dyDescent="0.2">
      <c r="A488" t="str">
        <f t="shared" si="40"/>
        <v>CPD</v>
      </c>
      <c r="B488" t="s">
        <v>484</v>
      </c>
      <c r="C488">
        <v>28705729</v>
      </c>
      <c r="D488" t="s">
        <v>8</v>
      </c>
      <c r="E488">
        <v>24</v>
      </c>
      <c r="F488" t="s">
        <v>509</v>
      </c>
      <c r="G488">
        <v>0.64109192530699999</v>
      </c>
    </row>
    <row r="489" spans="1:7" x14ac:dyDescent="0.2">
      <c r="A489" t="str">
        <f t="shared" si="40"/>
        <v>CPD</v>
      </c>
      <c r="B489" t="s">
        <v>484</v>
      </c>
      <c r="C489">
        <v>28705762</v>
      </c>
      <c r="D489" t="s">
        <v>8</v>
      </c>
      <c r="E489">
        <v>23</v>
      </c>
      <c r="F489" t="s">
        <v>510</v>
      </c>
      <c r="G489">
        <v>0.86965906429200002</v>
      </c>
    </row>
    <row r="490" spans="1:7" x14ac:dyDescent="0.2">
      <c r="A490" t="str">
        <f t="shared" si="40"/>
        <v>CPD</v>
      </c>
      <c r="B490" t="s">
        <v>484</v>
      </c>
      <c r="C490">
        <v>28705792</v>
      </c>
      <c r="D490" t="s">
        <v>8</v>
      </c>
      <c r="E490">
        <v>24</v>
      </c>
      <c r="F490" t="s">
        <v>511</v>
      </c>
      <c r="G490">
        <v>0.66908692717499996</v>
      </c>
    </row>
    <row r="491" spans="1:7" x14ac:dyDescent="0.2">
      <c r="A491" t="str">
        <f t="shared" si="40"/>
        <v>CPD</v>
      </c>
      <c r="B491" t="s">
        <v>484</v>
      </c>
      <c r="C491">
        <v>28705822</v>
      </c>
      <c r="D491" t="s">
        <v>8</v>
      </c>
      <c r="E491">
        <v>24</v>
      </c>
      <c r="F491" t="s">
        <v>512</v>
      </c>
      <c r="G491">
        <v>1.25713853579</v>
      </c>
    </row>
    <row r="492" spans="1:7" x14ac:dyDescent="0.2">
      <c r="A492" t="str">
        <f t="shared" si="40"/>
        <v>CPD</v>
      </c>
      <c r="B492" t="s">
        <v>484</v>
      </c>
      <c r="C492">
        <v>28705668</v>
      </c>
      <c r="D492" t="s">
        <v>8</v>
      </c>
      <c r="E492">
        <v>24</v>
      </c>
      <c r="F492" t="s">
        <v>513</v>
      </c>
      <c r="G492">
        <v>-0.100307521681</v>
      </c>
    </row>
    <row r="493" spans="1:7" x14ac:dyDescent="0.2">
      <c r="A493" t="str">
        <f t="shared" ref="A493:A501" si="41">"CRTC3"</f>
        <v>CRTC3</v>
      </c>
      <c r="B493" t="s">
        <v>514</v>
      </c>
      <c r="C493">
        <v>91073031</v>
      </c>
      <c r="D493" t="s">
        <v>8</v>
      </c>
      <c r="E493">
        <v>24</v>
      </c>
      <c r="F493" t="s">
        <v>515</v>
      </c>
      <c r="G493">
        <v>1.15648400992</v>
      </c>
    </row>
    <row r="494" spans="1:7" x14ac:dyDescent="0.2">
      <c r="A494" t="str">
        <f t="shared" si="41"/>
        <v>CRTC3</v>
      </c>
      <c r="B494" t="s">
        <v>514</v>
      </c>
      <c r="C494">
        <v>91072971</v>
      </c>
      <c r="D494" t="s">
        <v>8</v>
      </c>
      <c r="E494">
        <v>24</v>
      </c>
      <c r="F494" t="s">
        <v>516</v>
      </c>
      <c r="G494">
        <v>3.1528788676200001E-2</v>
      </c>
    </row>
    <row r="495" spans="1:7" x14ac:dyDescent="0.2">
      <c r="A495" t="str">
        <f t="shared" si="41"/>
        <v>CRTC3</v>
      </c>
      <c r="B495" t="s">
        <v>514</v>
      </c>
      <c r="C495">
        <v>91073061</v>
      </c>
      <c r="D495" t="s">
        <v>3</v>
      </c>
      <c r="E495">
        <v>23</v>
      </c>
      <c r="F495" t="s">
        <v>517</v>
      </c>
      <c r="G495">
        <v>1.0006963115800001</v>
      </c>
    </row>
    <row r="496" spans="1:7" x14ac:dyDescent="0.2">
      <c r="A496" t="str">
        <f t="shared" si="41"/>
        <v>CRTC3</v>
      </c>
      <c r="B496" t="s">
        <v>514</v>
      </c>
      <c r="C496">
        <v>91073039</v>
      </c>
      <c r="D496" t="s">
        <v>3</v>
      </c>
      <c r="E496">
        <v>23</v>
      </c>
      <c r="F496" t="s">
        <v>518</v>
      </c>
      <c r="G496">
        <v>0.79247461571199995</v>
      </c>
    </row>
    <row r="497" spans="1:7" x14ac:dyDescent="0.2">
      <c r="A497" t="str">
        <f t="shared" si="41"/>
        <v>CRTC3</v>
      </c>
      <c r="B497" t="s">
        <v>514</v>
      </c>
      <c r="C497">
        <v>91072953</v>
      </c>
      <c r="D497" t="s">
        <v>3</v>
      </c>
      <c r="E497">
        <v>24</v>
      </c>
      <c r="F497" t="s">
        <v>519</v>
      </c>
      <c r="G497">
        <v>5.1394491131800002E-2</v>
      </c>
    </row>
    <row r="498" spans="1:7" x14ac:dyDescent="0.2">
      <c r="A498" t="str">
        <f t="shared" si="41"/>
        <v>CRTC3</v>
      </c>
      <c r="B498" t="s">
        <v>514</v>
      </c>
      <c r="C498">
        <v>91072921</v>
      </c>
      <c r="D498" t="s">
        <v>3</v>
      </c>
      <c r="E498">
        <v>24</v>
      </c>
      <c r="F498" t="s">
        <v>520</v>
      </c>
      <c r="G498">
        <v>0.14950842695</v>
      </c>
    </row>
    <row r="499" spans="1:7" x14ac:dyDescent="0.2">
      <c r="A499" t="str">
        <f t="shared" si="41"/>
        <v>CRTC3</v>
      </c>
      <c r="B499" t="s">
        <v>514</v>
      </c>
      <c r="C499">
        <v>91072899</v>
      </c>
      <c r="D499" t="s">
        <v>3</v>
      </c>
      <c r="E499">
        <v>24</v>
      </c>
      <c r="F499" t="s">
        <v>521</v>
      </c>
      <c r="G499">
        <v>0.106164278302</v>
      </c>
    </row>
    <row r="500" spans="1:7" x14ac:dyDescent="0.2">
      <c r="A500" t="str">
        <f t="shared" si="41"/>
        <v>CRTC3</v>
      </c>
      <c r="B500" t="s">
        <v>514</v>
      </c>
      <c r="C500">
        <v>91073024</v>
      </c>
      <c r="D500" t="s">
        <v>8</v>
      </c>
      <c r="E500">
        <v>22</v>
      </c>
      <c r="F500" t="s">
        <v>522</v>
      </c>
      <c r="G500">
        <v>0.84281967849899997</v>
      </c>
    </row>
    <row r="501" spans="1:7" x14ac:dyDescent="0.2">
      <c r="A501" t="str">
        <f t="shared" si="41"/>
        <v>CRTC3</v>
      </c>
      <c r="B501" t="s">
        <v>514</v>
      </c>
      <c r="C501">
        <v>91072991</v>
      </c>
      <c r="D501" t="s">
        <v>8</v>
      </c>
      <c r="E501">
        <v>23</v>
      </c>
      <c r="F501" t="s">
        <v>523</v>
      </c>
      <c r="G501">
        <v>0.120964028694</v>
      </c>
    </row>
    <row r="502" spans="1:7" x14ac:dyDescent="0.2">
      <c r="A502" t="str">
        <f t="shared" ref="A502:A521" si="42">"CSRNP1"</f>
        <v>CSRNP1</v>
      </c>
      <c r="B502" t="s">
        <v>114</v>
      </c>
      <c r="C502">
        <v>39195248</v>
      </c>
      <c r="D502" t="s">
        <v>3</v>
      </c>
      <c r="E502">
        <v>24</v>
      </c>
      <c r="F502" t="s">
        <v>524</v>
      </c>
      <c r="G502">
        <v>4.8083727437500001E-2</v>
      </c>
    </row>
    <row r="503" spans="1:7" x14ac:dyDescent="0.2">
      <c r="A503" t="str">
        <f t="shared" si="42"/>
        <v>CSRNP1</v>
      </c>
      <c r="B503" t="s">
        <v>114</v>
      </c>
      <c r="C503">
        <v>39196370</v>
      </c>
      <c r="D503" t="s">
        <v>3</v>
      </c>
      <c r="E503">
        <v>25</v>
      </c>
      <c r="F503" t="s">
        <v>525</v>
      </c>
      <c r="G503">
        <v>-1.12600224052E-2</v>
      </c>
    </row>
    <row r="504" spans="1:7" x14ac:dyDescent="0.2">
      <c r="A504" t="str">
        <f t="shared" si="42"/>
        <v>CSRNP1</v>
      </c>
      <c r="B504" t="s">
        <v>114</v>
      </c>
      <c r="C504">
        <v>39195350</v>
      </c>
      <c r="D504" t="s">
        <v>8</v>
      </c>
      <c r="E504">
        <v>23</v>
      </c>
      <c r="F504" t="s">
        <v>526</v>
      </c>
      <c r="G504">
        <v>0.56828851493999999</v>
      </c>
    </row>
    <row r="505" spans="1:7" x14ac:dyDescent="0.2">
      <c r="A505" t="str">
        <f t="shared" si="42"/>
        <v>CSRNP1</v>
      </c>
      <c r="B505" t="s">
        <v>114</v>
      </c>
      <c r="C505">
        <v>39196126</v>
      </c>
      <c r="D505" t="s">
        <v>8</v>
      </c>
      <c r="E505">
        <v>25</v>
      </c>
      <c r="F505" t="s">
        <v>527</v>
      </c>
      <c r="G505">
        <v>0.872758122483</v>
      </c>
    </row>
    <row r="506" spans="1:7" x14ac:dyDescent="0.2">
      <c r="A506" t="str">
        <f t="shared" si="42"/>
        <v>CSRNP1</v>
      </c>
      <c r="B506" t="s">
        <v>114</v>
      </c>
      <c r="C506">
        <v>39196270</v>
      </c>
      <c r="D506" t="s">
        <v>8</v>
      </c>
      <c r="E506">
        <v>25</v>
      </c>
      <c r="F506" t="s">
        <v>528</v>
      </c>
      <c r="G506">
        <v>0.17643301304699999</v>
      </c>
    </row>
    <row r="507" spans="1:7" x14ac:dyDescent="0.2">
      <c r="A507" t="str">
        <f t="shared" si="42"/>
        <v>CSRNP1</v>
      </c>
      <c r="B507" t="s">
        <v>114</v>
      </c>
      <c r="C507">
        <v>39196283</v>
      </c>
      <c r="D507" t="s">
        <v>8</v>
      </c>
      <c r="E507">
        <v>23</v>
      </c>
      <c r="F507" t="s">
        <v>529</v>
      </c>
      <c r="G507">
        <v>0.83013984279599995</v>
      </c>
    </row>
    <row r="508" spans="1:7" x14ac:dyDescent="0.2">
      <c r="A508" t="str">
        <f t="shared" si="42"/>
        <v>CSRNP1</v>
      </c>
      <c r="B508" t="s">
        <v>114</v>
      </c>
      <c r="C508">
        <v>39196304</v>
      </c>
      <c r="D508" t="s">
        <v>8</v>
      </c>
      <c r="E508">
        <v>23</v>
      </c>
      <c r="F508" t="s">
        <v>530</v>
      </c>
      <c r="G508">
        <v>0.58616705288100002</v>
      </c>
    </row>
    <row r="509" spans="1:7" x14ac:dyDescent="0.2">
      <c r="A509" t="str">
        <f t="shared" si="42"/>
        <v>CSRNP1</v>
      </c>
      <c r="B509" t="s">
        <v>114</v>
      </c>
      <c r="C509">
        <v>39196450</v>
      </c>
      <c r="D509" t="s">
        <v>8</v>
      </c>
      <c r="E509">
        <v>24</v>
      </c>
      <c r="F509" t="s">
        <v>531</v>
      </c>
      <c r="G509">
        <v>0.42770880876700001</v>
      </c>
    </row>
    <row r="510" spans="1:7" x14ac:dyDescent="0.2">
      <c r="A510" t="str">
        <f t="shared" si="42"/>
        <v>CSRNP1</v>
      </c>
      <c r="B510" t="s">
        <v>114</v>
      </c>
      <c r="C510">
        <v>39195133</v>
      </c>
      <c r="D510" t="s">
        <v>3</v>
      </c>
      <c r="E510">
        <v>24</v>
      </c>
      <c r="F510" t="s">
        <v>532</v>
      </c>
      <c r="G510">
        <v>0.69961172706300001</v>
      </c>
    </row>
    <row r="511" spans="1:7" x14ac:dyDescent="0.2">
      <c r="A511" t="str">
        <f t="shared" si="42"/>
        <v>CSRNP1</v>
      </c>
      <c r="B511" t="s">
        <v>114</v>
      </c>
      <c r="C511">
        <v>39195208</v>
      </c>
      <c r="D511" t="s">
        <v>3</v>
      </c>
      <c r="E511">
        <v>24</v>
      </c>
      <c r="F511" t="s">
        <v>533</v>
      </c>
      <c r="G511">
        <v>0.109400784136</v>
      </c>
    </row>
    <row r="512" spans="1:7" x14ac:dyDescent="0.2">
      <c r="A512" t="str">
        <f t="shared" si="42"/>
        <v>CSRNP1</v>
      </c>
      <c r="B512" t="s">
        <v>114</v>
      </c>
      <c r="C512">
        <v>39195319</v>
      </c>
      <c r="D512" t="s">
        <v>3</v>
      </c>
      <c r="E512">
        <v>24</v>
      </c>
      <c r="F512" t="s">
        <v>534</v>
      </c>
      <c r="G512">
        <v>0.17982101952999999</v>
      </c>
    </row>
    <row r="513" spans="1:7" x14ac:dyDescent="0.2">
      <c r="A513" t="str">
        <f t="shared" si="42"/>
        <v>CSRNP1</v>
      </c>
      <c r="B513" t="s">
        <v>114</v>
      </c>
      <c r="C513">
        <v>39195343</v>
      </c>
      <c r="D513" t="s">
        <v>3</v>
      </c>
      <c r="E513">
        <v>24</v>
      </c>
      <c r="F513" t="s">
        <v>535</v>
      </c>
      <c r="G513">
        <v>0.356587270372</v>
      </c>
    </row>
    <row r="514" spans="1:7" x14ac:dyDescent="0.2">
      <c r="A514" t="str">
        <f t="shared" si="42"/>
        <v>CSRNP1</v>
      </c>
      <c r="B514" t="s">
        <v>114</v>
      </c>
      <c r="C514">
        <v>39195366</v>
      </c>
      <c r="D514" t="s">
        <v>3</v>
      </c>
      <c r="E514">
        <v>24</v>
      </c>
      <c r="F514" t="s">
        <v>536</v>
      </c>
      <c r="G514">
        <v>0.164124186532</v>
      </c>
    </row>
    <row r="515" spans="1:7" x14ac:dyDescent="0.2">
      <c r="A515" t="str">
        <f t="shared" si="42"/>
        <v>CSRNP1</v>
      </c>
      <c r="B515" t="s">
        <v>114</v>
      </c>
      <c r="C515">
        <v>39195375</v>
      </c>
      <c r="D515" t="s">
        <v>3</v>
      </c>
      <c r="E515">
        <v>23</v>
      </c>
      <c r="F515" t="s">
        <v>537</v>
      </c>
      <c r="G515">
        <v>0.46532096689699998</v>
      </c>
    </row>
    <row r="516" spans="1:7" x14ac:dyDescent="0.2">
      <c r="A516" t="str">
        <f t="shared" si="42"/>
        <v>CSRNP1</v>
      </c>
      <c r="B516" t="s">
        <v>114</v>
      </c>
      <c r="C516">
        <v>39195429</v>
      </c>
      <c r="D516" t="s">
        <v>3</v>
      </c>
      <c r="E516">
        <v>24</v>
      </c>
      <c r="F516" t="s">
        <v>538</v>
      </c>
      <c r="G516">
        <v>6.41833950042E-4</v>
      </c>
    </row>
    <row r="517" spans="1:7" x14ac:dyDescent="0.2">
      <c r="A517" t="str">
        <f t="shared" si="42"/>
        <v>CSRNP1</v>
      </c>
      <c r="B517" t="s">
        <v>114</v>
      </c>
      <c r="C517">
        <v>39195435</v>
      </c>
      <c r="D517" t="s">
        <v>3</v>
      </c>
      <c r="E517">
        <v>23</v>
      </c>
      <c r="F517" t="s">
        <v>539</v>
      </c>
      <c r="G517">
        <v>0.11362496243300001</v>
      </c>
    </row>
    <row r="518" spans="1:7" x14ac:dyDescent="0.2">
      <c r="A518" t="str">
        <f t="shared" si="42"/>
        <v>CSRNP1</v>
      </c>
      <c r="B518" t="s">
        <v>114</v>
      </c>
      <c r="C518">
        <v>39196322</v>
      </c>
      <c r="D518" t="s">
        <v>3</v>
      </c>
      <c r="E518">
        <v>24</v>
      </c>
      <c r="F518" t="s">
        <v>540</v>
      </c>
      <c r="G518">
        <v>0.43190708945799999</v>
      </c>
    </row>
    <row r="519" spans="1:7" x14ac:dyDescent="0.2">
      <c r="A519" t="str">
        <f t="shared" si="42"/>
        <v>CSRNP1</v>
      </c>
      <c r="B519" t="s">
        <v>114</v>
      </c>
      <c r="C519">
        <v>39196145</v>
      </c>
      <c r="D519" t="s">
        <v>3</v>
      </c>
      <c r="E519">
        <v>23</v>
      </c>
      <c r="F519" t="s">
        <v>541</v>
      </c>
      <c r="G519">
        <v>0.29748241357400002</v>
      </c>
    </row>
    <row r="520" spans="1:7" x14ac:dyDescent="0.2">
      <c r="A520" t="str">
        <f t="shared" si="42"/>
        <v>CSRNP1</v>
      </c>
      <c r="B520" t="s">
        <v>114</v>
      </c>
      <c r="C520">
        <v>39196117</v>
      </c>
      <c r="D520" t="s">
        <v>3</v>
      </c>
      <c r="E520">
        <v>25</v>
      </c>
      <c r="F520" t="s">
        <v>542</v>
      </c>
      <c r="G520">
        <v>0.226616559307</v>
      </c>
    </row>
    <row r="521" spans="1:7" x14ac:dyDescent="0.2">
      <c r="A521" t="str">
        <f t="shared" si="42"/>
        <v>CSRNP1</v>
      </c>
      <c r="B521" t="s">
        <v>114</v>
      </c>
      <c r="C521">
        <v>39196217</v>
      </c>
      <c r="D521" t="s">
        <v>3</v>
      </c>
      <c r="E521">
        <v>24</v>
      </c>
      <c r="F521" t="s">
        <v>543</v>
      </c>
      <c r="G521">
        <v>1.29710203472</v>
      </c>
    </row>
    <row r="522" spans="1:7" x14ac:dyDescent="0.2">
      <c r="A522" t="str">
        <f t="shared" ref="A522:A531" si="43">"DLGAP5"</f>
        <v>DLGAP5</v>
      </c>
      <c r="B522" t="s">
        <v>86</v>
      </c>
      <c r="C522">
        <v>55658612</v>
      </c>
      <c r="D522" t="s">
        <v>8</v>
      </c>
      <c r="E522">
        <v>25</v>
      </c>
      <c r="F522" t="s">
        <v>544</v>
      </c>
      <c r="G522">
        <v>0.110800460644</v>
      </c>
    </row>
    <row r="523" spans="1:7" x14ac:dyDescent="0.2">
      <c r="A523" t="str">
        <f t="shared" si="43"/>
        <v>DLGAP5</v>
      </c>
      <c r="B523" t="s">
        <v>86</v>
      </c>
      <c r="C523">
        <v>55658468</v>
      </c>
      <c r="D523" t="s">
        <v>8</v>
      </c>
      <c r="E523">
        <v>24</v>
      </c>
      <c r="F523" t="s">
        <v>545</v>
      </c>
      <c r="G523">
        <v>0.761327504554</v>
      </c>
    </row>
    <row r="524" spans="1:7" x14ac:dyDescent="0.2">
      <c r="A524" t="str">
        <f t="shared" si="43"/>
        <v>DLGAP5</v>
      </c>
      <c r="B524" t="s">
        <v>86</v>
      </c>
      <c r="C524">
        <v>55658481</v>
      </c>
      <c r="D524" t="s">
        <v>8</v>
      </c>
      <c r="E524">
        <v>25</v>
      </c>
      <c r="F524" t="s">
        <v>546</v>
      </c>
      <c r="G524">
        <v>0.77240056910300003</v>
      </c>
    </row>
    <row r="525" spans="1:7" x14ac:dyDescent="0.2">
      <c r="A525" t="str">
        <f t="shared" si="43"/>
        <v>DLGAP5</v>
      </c>
      <c r="B525" t="s">
        <v>86</v>
      </c>
      <c r="C525">
        <v>55658553</v>
      </c>
      <c r="D525" t="s">
        <v>8</v>
      </c>
      <c r="E525">
        <v>23</v>
      </c>
      <c r="F525" t="s">
        <v>547</v>
      </c>
      <c r="G525">
        <v>0.99040937075799995</v>
      </c>
    </row>
    <row r="526" spans="1:7" x14ac:dyDescent="0.2">
      <c r="A526" t="str">
        <f t="shared" si="43"/>
        <v>DLGAP5</v>
      </c>
      <c r="B526" t="s">
        <v>86</v>
      </c>
      <c r="C526">
        <v>55658588</v>
      </c>
      <c r="D526" t="s">
        <v>8</v>
      </c>
      <c r="E526">
        <v>25</v>
      </c>
      <c r="F526" t="s">
        <v>548</v>
      </c>
      <c r="G526">
        <v>6.9582575894800006E-2</v>
      </c>
    </row>
    <row r="527" spans="1:7" x14ac:dyDescent="0.2">
      <c r="A527" t="str">
        <f t="shared" si="43"/>
        <v>DLGAP5</v>
      </c>
      <c r="B527" t="s">
        <v>86</v>
      </c>
      <c r="C527">
        <v>55658520</v>
      </c>
      <c r="D527" t="s">
        <v>8</v>
      </c>
      <c r="E527">
        <v>23</v>
      </c>
      <c r="F527" t="s">
        <v>549</v>
      </c>
      <c r="G527">
        <v>1.04474951923</v>
      </c>
    </row>
    <row r="528" spans="1:7" x14ac:dyDescent="0.2">
      <c r="A528" t="str">
        <f t="shared" si="43"/>
        <v>DLGAP5</v>
      </c>
      <c r="B528" t="s">
        <v>86</v>
      </c>
      <c r="C528">
        <v>55658507</v>
      </c>
      <c r="D528" t="s">
        <v>8</v>
      </c>
      <c r="E528">
        <v>23</v>
      </c>
      <c r="F528" t="s">
        <v>550</v>
      </c>
      <c r="G528">
        <v>0.96484111000799999</v>
      </c>
    </row>
    <row r="529" spans="1:7" x14ac:dyDescent="0.2">
      <c r="A529" t="str">
        <f t="shared" si="43"/>
        <v>DLGAP5</v>
      </c>
      <c r="B529" t="s">
        <v>86</v>
      </c>
      <c r="C529">
        <v>55658496</v>
      </c>
      <c r="D529" t="s">
        <v>8</v>
      </c>
      <c r="E529">
        <v>24</v>
      </c>
      <c r="F529" t="s">
        <v>551</v>
      </c>
      <c r="G529">
        <v>0.88894231351200004</v>
      </c>
    </row>
    <row r="530" spans="1:7" x14ac:dyDescent="0.2">
      <c r="A530" t="str">
        <f t="shared" si="43"/>
        <v>DLGAP5</v>
      </c>
      <c r="B530" t="s">
        <v>86</v>
      </c>
      <c r="C530">
        <v>55658491</v>
      </c>
      <c r="D530" t="s">
        <v>8</v>
      </c>
      <c r="E530">
        <v>24</v>
      </c>
      <c r="F530" t="s">
        <v>552</v>
      </c>
      <c r="G530">
        <v>0.94132196098999998</v>
      </c>
    </row>
    <row r="531" spans="1:7" x14ac:dyDescent="0.2">
      <c r="A531" t="str">
        <f t="shared" si="43"/>
        <v>DLGAP5</v>
      </c>
      <c r="B531" t="s">
        <v>86</v>
      </c>
      <c r="C531">
        <v>55658530</v>
      </c>
      <c r="D531" t="s">
        <v>8</v>
      </c>
      <c r="E531">
        <v>24</v>
      </c>
      <c r="F531" t="s">
        <v>553</v>
      </c>
      <c r="G531">
        <v>0.73138497622900001</v>
      </c>
    </row>
    <row r="532" spans="1:7" x14ac:dyDescent="0.2">
      <c r="A532" t="str">
        <f t="shared" ref="A532:A541" si="44">"DLX2"</f>
        <v>DLX2</v>
      </c>
      <c r="B532" t="s">
        <v>161</v>
      </c>
      <c r="C532">
        <v>172967798</v>
      </c>
      <c r="D532" t="s">
        <v>3</v>
      </c>
      <c r="E532">
        <v>24</v>
      </c>
      <c r="F532" t="s">
        <v>554</v>
      </c>
      <c r="G532">
        <v>0.58932228118999996</v>
      </c>
    </row>
    <row r="533" spans="1:7" x14ac:dyDescent="0.2">
      <c r="A533" t="str">
        <f t="shared" si="44"/>
        <v>DLX2</v>
      </c>
      <c r="B533" t="s">
        <v>161</v>
      </c>
      <c r="C533">
        <v>172967963</v>
      </c>
      <c r="D533" t="s">
        <v>3</v>
      </c>
      <c r="E533">
        <v>24</v>
      </c>
      <c r="F533" t="s">
        <v>555</v>
      </c>
      <c r="G533">
        <v>7.2284376758800006E-2</v>
      </c>
    </row>
    <row r="534" spans="1:7" x14ac:dyDescent="0.2">
      <c r="A534" t="str">
        <f t="shared" si="44"/>
        <v>DLX2</v>
      </c>
      <c r="B534" t="s">
        <v>161</v>
      </c>
      <c r="C534">
        <v>172967732</v>
      </c>
      <c r="D534" t="s">
        <v>8</v>
      </c>
      <c r="E534">
        <v>23</v>
      </c>
      <c r="F534" t="s">
        <v>556</v>
      </c>
      <c r="G534">
        <v>8.1285159231099992E-3</v>
      </c>
    </row>
    <row r="535" spans="1:7" x14ac:dyDescent="0.2">
      <c r="A535" t="str">
        <f t="shared" si="44"/>
        <v>DLX2</v>
      </c>
      <c r="B535" t="s">
        <v>161</v>
      </c>
      <c r="C535">
        <v>172967747</v>
      </c>
      <c r="D535" t="s">
        <v>8</v>
      </c>
      <c r="E535">
        <v>23</v>
      </c>
      <c r="F535" t="s">
        <v>557</v>
      </c>
      <c r="G535">
        <v>5.5192925401299997E-2</v>
      </c>
    </row>
    <row r="536" spans="1:7" x14ac:dyDescent="0.2">
      <c r="A536" t="str">
        <f t="shared" si="44"/>
        <v>DLX2</v>
      </c>
      <c r="B536" t="s">
        <v>161</v>
      </c>
      <c r="C536">
        <v>172967775</v>
      </c>
      <c r="D536" t="s">
        <v>8</v>
      </c>
      <c r="E536">
        <v>24</v>
      </c>
      <c r="F536" t="s">
        <v>558</v>
      </c>
      <c r="G536">
        <v>1.16902748044</v>
      </c>
    </row>
    <row r="537" spans="1:7" x14ac:dyDescent="0.2">
      <c r="A537" t="str">
        <f t="shared" si="44"/>
        <v>DLX2</v>
      </c>
      <c r="B537" t="s">
        <v>161</v>
      </c>
      <c r="C537">
        <v>172967845</v>
      </c>
      <c r="D537" t="s">
        <v>8</v>
      </c>
      <c r="E537">
        <v>24</v>
      </c>
      <c r="F537" t="s">
        <v>559</v>
      </c>
      <c r="G537">
        <v>1.09588220329</v>
      </c>
    </row>
    <row r="538" spans="1:7" x14ac:dyDescent="0.2">
      <c r="A538" t="str">
        <f t="shared" si="44"/>
        <v>DLX2</v>
      </c>
      <c r="B538" t="s">
        <v>161</v>
      </c>
      <c r="C538">
        <v>172967867</v>
      </c>
      <c r="D538" t="s">
        <v>8</v>
      </c>
      <c r="E538">
        <v>23</v>
      </c>
      <c r="F538" t="s">
        <v>560</v>
      </c>
      <c r="G538">
        <v>0.54219016519800001</v>
      </c>
    </row>
    <row r="539" spans="1:7" x14ac:dyDescent="0.2">
      <c r="A539" t="str">
        <f t="shared" si="44"/>
        <v>DLX2</v>
      </c>
      <c r="B539" t="s">
        <v>161</v>
      </c>
      <c r="C539">
        <v>172967897</v>
      </c>
      <c r="D539" t="s">
        <v>8</v>
      </c>
      <c r="E539">
        <v>24</v>
      </c>
      <c r="F539" t="s">
        <v>561</v>
      </c>
      <c r="G539">
        <v>8.8203068482899993E-2</v>
      </c>
    </row>
    <row r="540" spans="1:7" x14ac:dyDescent="0.2">
      <c r="A540" t="str">
        <f t="shared" si="44"/>
        <v>DLX2</v>
      </c>
      <c r="B540" t="s">
        <v>161</v>
      </c>
      <c r="C540">
        <v>172967996</v>
      </c>
      <c r="D540" t="s">
        <v>8</v>
      </c>
      <c r="E540">
        <v>23</v>
      </c>
      <c r="F540" t="s">
        <v>562</v>
      </c>
      <c r="G540">
        <v>2.6995466328500001E-2</v>
      </c>
    </row>
    <row r="541" spans="1:7" x14ac:dyDescent="0.2">
      <c r="A541" t="str">
        <f t="shared" si="44"/>
        <v>DLX2</v>
      </c>
      <c r="B541" t="s">
        <v>161</v>
      </c>
      <c r="C541">
        <v>172967763</v>
      </c>
      <c r="D541" t="s">
        <v>8</v>
      </c>
      <c r="E541">
        <v>23</v>
      </c>
      <c r="F541" t="s">
        <v>563</v>
      </c>
      <c r="G541">
        <v>0.73509031627499999</v>
      </c>
    </row>
    <row r="542" spans="1:7" x14ac:dyDescent="0.2">
      <c r="A542" t="str">
        <f t="shared" ref="A542:A561" si="45">"DUSP9"</f>
        <v>DUSP9</v>
      </c>
      <c r="B542" t="s">
        <v>172</v>
      </c>
      <c r="C542">
        <v>152907636</v>
      </c>
      <c r="D542" t="s">
        <v>8</v>
      </c>
      <c r="E542">
        <v>24</v>
      </c>
      <c r="F542" t="s">
        <v>564</v>
      </c>
      <c r="G542">
        <v>6.2326562700399997E-2</v>
      </c>
    </row>
    <row r="543" spans="1:7" x14ac:dyDescent="0.2">
      <c r="A543" t="str">
        <f t="shared" si="45"/>
        <v>DUSP9</v>
      </c>
      <c r="B543" t="s">
        <v>172</v>
      </c>
      <c r="C543">
        <v>152912579</v>
      </c>
      <c r="D543" t="s">
        <v>8</v>
      </c>
      <c r="E543">
        <v>24</v>
      </c>
      <c r="F543" t="s">
        <v>565</v>
      </c>
      <c r="G543">
        <v>0.12969621718999999</v>
      </c>
    </row>
    <row r="544" spans="1:7" x14ac:dyDescent="0.2">
      <c r="A544" t="str">
        <f t="shared" si="45"/>
        <v>DUSP9</v>
      </c>
      <c r="B544" t="s">
        <v>172</v>
      </c>
      <c r="C544">
        <v>152907913</v>
      </c>
      <c r="D544" t="s">
        <v>8</v>
      </c>
      <c r="E544">
        <v>25</v>
      </c>
      <c r="F544" t="s">
        <v>566</v>
      </c>
      <c r="G544">
        <v>0.14793906944999999</v>
      </c>
    </row>
    <row r="545" spans="1:7" x14ac:dyDescent="0.2">
      <c r="A545" t="str">
        <f t="shared" si="45"/>
        <v>DUSP9</v>
      </c>
      <c r="B545" t="s">
        <v>172</v>
      </c>
      <c r="C545">
        <v>152907842</v>
      </c>
      <c r="D545" t="s">
        <v>8</v>
      </c>
      <c r="E545">
        <v>24</v>
      </c>
      <c r="F545" t="s">
        <v>567</v>
      </c>
      <c r="G545">
        <v>0.218559896743</v>
      </c>
    </row>
    <row r="546" spans="1:7" x14ac:dyDescent="0.2">
      <c r="A546" t="str">
        <f t="shared" si="45"/>
        <v>DUSP9</v>
      </c>
      <c r="B546" t="s">
        <v>172</v>
      </c>
      <c r="C546">
        <v>152907695</v>
      </c>
      <c r="D546" t="s">
        <v>8</v>
      </c>
      <c r="E546">
        <v>24</v>
      </c>
      <c r="F546" t="s">
        <v>568</v>
      </c>
      <c r="G546">
        <v>0.451383351361</v>
      </c>
    </row>
    <row r="547" spans="1:7" x14ac:dyDescent="0.2">
      <c r="A547" t="str">
        <f t="shared" si="45"/>
        <v>DUSP9</v>
      </c>
      <c r="B547" t="s">
        <v>172</v>
      </c>
      <c r="C547">
        <v>152907672</v>
      </c>
      <c r="D547" t="s">
        <v>8</v>
      </c>
      <c r="E547">
        <v>24</v>
      </c>
      <c r="F547" t="s">
        <v>569</v>
      </c>
      <c r="G547">
        <v>0.54293709793400002</v>
      </c>
    </row>
    <row r="548" spans="1:7" x14ac:dyDescent="0.2">
      <c r="A548" t="str">
        <f t="shared" si="45"/>
        <v>DUSP9</v>
      </c>
      <c r="B548" t="s">
        <v>172</v>
      </c>
      <c r="C548">
        <v>152907667</v>
      </c>
      <c r="D548" t="s">
        <v>8</v>
      </c>
      <c r="E548">
        <v>25</v>
      </c>
      <c r="F548" t="s">
        <v>570</v>
      </c>
      <c r="G548">
        <v>4.96623183085E-2</v>
      </c>
    </row>
    <row r="549" spans="1:7" x14ac:dyDescent="0.2">
      <c r="A549" t="str">
        <f t="shared" si="45"/>
        <v>DUSP9</v>
      </c>
      <c r="B549" t="s">
        <v>172</v>
      </c>
      <c r="C549">
        <v>152907653</v>
      </c>
      <c r="D549" t="s">
        <v>8</v>
      </c>
      <c r="E549">
        <v>25</v>
      </c>
      <c r="F549" t="s">
        <v>571</v>
      </c>
      <c r="G549">
        <v>0.31585591105400002</v>
      </c>
    </row>
    <row r="550" spans="1:7" x14ac:dyDescent="0.2">
      <c r="A550" t="str">
        <f t="shared" si="45"/>
        <v>DUSP9</v>
      </c>
      <c r="B550" t="s">
        <v>172</v>
      </c>
      <c r="C550">
        <v>152907790</v>
      </c>
      <c r="D550" t="s">
        <v>3</v>
      </c>
      <c r="E550">
        <v>24</v>
      </c>
      <c r="F550" t="s">
        <v>572</v>
      </c>
      <c r="G550">
        <v>0.12777245065199999</v>
      </c>
    </row>
    <row r="551" spans="1:7" x14ac:dyDescent="0.2">
      <c r="A551" t="str">
        <f t="shared" si="45"/>
        <v>DUSP9</v>
      </c>
      <c r="B551" t="s">
        <v>172</v>
      </c>
      <c r="C551">
        <v>152912494</v>
      </c>
      <c r="D551" t="s">
        <v>3</v>
      </c>
      <c r="E551">
        <v>24</v>
      </c>
      <c r="F551" t="s">
        <v>573</v>
      </c>
      <c r="G551">
        <v>0.70431218890299996</v>
      </c>
    </row>
    <row r="552" spans="1:7" x14ac:dyDescent="0.2">
      <c r="A552" t="str">
        <f t="shared" si="45"/>
        <v>DUSP9</v>
      </c>
      <c r="B552" t="s">
        <v>172</v>
      </c>
      <c r="C552">
        <v>152912541</v>
      </c>
      <c r="D552" t="s">
        <v>3</v>
      </c>
      <c r="E552">
        <v>24</v>
      </c>
      <c r="F552" t="s">
        <v>574</v>
      </c>
      <c r="G552">
        <v>0.77375584865699998</v>
      </c>
    </row>
    <row r="553" spans="1:7" x14ac:dyDescent="0.2">
      <c r="A553" t="str">
        <f t="shared" si="45"/>
        <v>DUSP9</v>
      </c>
      <c r="B553" t="s">
        <v>172</v>
      </c>
      <c r="C553">
        <v>152907599</v>
      </c>
      <c r="D553" t="s">
        <v>3</v>
      </c>
      <c r="E553">
        <v>24</v>
      </c>
      <c r="F553" t="s">
        <v>575</v>
      </c>
      <c r="G553">
        <v>-1.29033301377E-2</v>
      </c>
    </row>
    <row r="554" spans="1:7" x14ac:dyDescent="0.2">
      <c r="A554" t="str">
        <f t="shared" si="45"/>
        <v>DUSP9</v>
      </c>
      <c r="B554" t="s">
        <v>172</v>
      </c>
      <c r="C554">
        <v>152907780</v>
      </c>
      <c r="D554" t="s">
        <v>3</v>
      </c>
      <c r="E554">
        <v>23</v>
      </c>
      <c r="F554" t="s">
        <v>576</v>
      </c>
      <c r="G554">
        <v>0.25677435511000002</v>
      </c>
    </row>
    <row r="555" spans="1:7" x14ac:dyDescent="0.2">
      <c r="A555" t="str">
        <f t="shared" si="45"/>
        <v>DUSP9</v>
      </c>
      <c r="B555" t="s">
        <v>172</v>
      </c>
      <c r="C555">
        <v>152912251</v>
      </c>
      <c r="D555" t="s">
        <v>3</v>
      </c>
      <c r="E555">
        <v>23</v>
      </c>
      <c r="F555" t="s">
        <v>577</v>
      </c>
      <c r="G555">
        <v>-1.0858413064899999E-2</v>
      </c>
    </row>
    <row r="556" spans="1:7" x14ac:dyDescent="0.2">
      <c r="A556" t="str">
        <f t="shared" si="45"/>
        <v>DUSP9</v>
      </c>
      <c r="B556" t="s">
        <v>172</v>
      </c>
      <c r="C556">
        <v>152912261</v>
      </c>
      <c r="D556" t="s">
        <v>3</v>
      </c>
      <c r="E556">
        <v>22</v>
      </c>
      <c r="F556" t="s">
        <v>578</v>
      </c>
      <c r="G556">
        <v>9.0094490656599996E-2</v>
      </c>
    </row>
    <row r="557" spans="1:7" x14ac:dyDescent="0.2">
      <c r="A557" t="str">
        <f t="shared" si="45"/>
        <v>DUSP9</v>
      </c>
      <c r="B557" t="s">
        <v>172</v>
      </c>
      <c r="C557">
        <v>152912329</v>
      </c>
      <c r="D557" t="s">
        <v>3</v>
      </c>
      <c r="E557">
        <v>24</v>
      </c>
      <c r="F557" t="s">
        <v>579</v>
      </c>
      <c r="G557">
        <v>0.44099734782299999</v>
      </c>
    </row>
    <row r="558" spans="1:7" x14ac:dyDescent="0.2">
      <c r="A558" t="str">
        <f t="shared" si="45"/>
        <v>DUSP9</v>
      </c>
      <c r="B558" t="s">
        <v>172</v>
      </c>
      <c r="C558">
        <v>152912433</v>
      </c>
      <c r="D558" t="s">
        <v>3</v>
      </c>
      <c r="E558">
        <v>24</v>
      </c>
      <c r="F558" t="s">
        <v>580</v>
      </c>
      <c r="G558">
        <v>3.6213258049400003E-2</v>
      </c>
    </row>
    <row r="559" spans="1:7" x14ac:dyDescent="0.2">
      <c r="A559" t="str">
        <f t="shared" si="45"/>
        <v>DUSP9</v>
      </c>
      <c r="B559" t="s">
        <v>172</v>
      </c>
      <c r="C559">
        <v>152912465</v>
      </c>
      <c r="D559" t="s">
        <v>3</v>
      </c>
      <c r="E559">
        <v>24</v>
      </c>
      <c r="F559" t="s">
        <v>581</v>
      </c>
      <c r="G559">
        <v>0.186086531823</v>
      </c>
    </row>
    <row r="560" spans="1:7" x14ac:dyDescent="0.2">
      <c r="A560" t="str">
        <f t="shared" si="45"/>
        <v>DUSP9</v>
      </c>
      <c r="B560" t="s">
        <v>172</v>
      </c>
      <c r="C560">
        <v>152912501</v>
      </c>
      <c r="D560" t="s">
        <v>3</v>
      </c>
      <c r="E560">
        <v>24</v>
      </c>
      <c r="F560" t="s">
        <v>582</v>
      </c>
      <c r="G560">
        <v>1.2937405185399999</v>
      </c>
    </row>
    <row r="561" spans="1:7" x14ac:dyDescent="0.2">
      <c r="A561" t="str">
        <f t="shared" si="45"/>
        <v>DUSP9</v>
      </c>
      <c r="B561" t="s">
        <v>172</v>
      </c>
      <c r="C561">
        <v>152912564</v>
      </c>
      <c r="D561" t="s">
        <v>3</v>
      </c>
      <c r="E561">
        <v>22</v>
      </c>
      <c r="F561" t="s">
        <v>583</v>
      </c>
      <c r="G561">
        <v>0.93250363280600002</v>
      </c>
    </row>
    <row r="562" spans="1:7" x14ac:dyDescent="0.2">
      <c r="A562" t="str">
        <f t="shared" ref="A562:A584" si="46">"EEF1A1"</f>
        <v>EEF1A1</v>
      </c>
      <c r="B562" t="s">
        <v>75</v>
      </c>
      <c r="C562">
        <v>74231589</v>
      </c>
      <c r="D562" t="s">
        <v>3</v>
      </c>
      <c r="E562">
        <v>26</v>
      </c>
      <c r="F562" t="s">
        <v>584</v>
      </c>
      <c r="G562">
        <v>0.108398591196</v>
      </c>
    </row>
    <row r="563" spans="1:7" x14ac:dyDescent="0.2">
      <c r="A563" t="str">
        <f t="shared" si="46"/>
        <v>EEF1A1</v>
      </c>
      <c r="B563" t="s">
        <v>75</v>
      </c>
      <c r="C563">
        <v>74231786</v>
      </c>
      <c r="D563" t="s">
        <v>8</v>
      </c>
      <c r="E563">
        <v>27</v>
      </c>
      <c r="F563" t="s">
        <v>585</v>
      </c>
      <c r="G563">
        <v>-5.3002142508999997E-2</v>
      </c>
    </row>
    <row r="564" spans="1:7" x14ac:dyDescent="0.2">
      <c r="A564" t="str">
        <f t="shared" si="46"/>
        <v>EEF1A1</v>
      </c>
      <c r="B564" t="s">
        <v>75</v>
      </c>
      <c r="C564">
        <v>74231576</v>
      </c>
      <c r="D564" t="s">
        <v>8</v>
      </c>
      <c r="E564">
        <v>26</v>
      </c>
      <c r="F564" t="s">
        <v>586</v>
      </c>
      <c r="G564">
        <v>-8.6940094990200001E-2</v>
      </c>
    </row>
    <row r="565" spans="1:7" x14ac:dyDescent="0.2">
      <c r="A565" t="str">
        <f t="shared" si="46"/>
        <v>EEF1A1</v>
      </c>
      <c r="B565" t="s">
        <v>75</v>
      </c>
      <c r="C565">
        <v>74231451</v>
      </c>
      <c r="D565" t="s">
        <v>8</v>
      </c>
      <c r="E565">
        <v>22</v>
      </c>
      <c r="F565" t="s">
        <v>587</v>
      </c>
      <c r="G565">
        <v>-3.0353664302699999E-2</v>
      </c>
    </row>
    <row r="566" spans="1:7" x14ac:dyDescent="0.2">
      <c r="A566" t="str">
        <f t="shared" si="46"/>
        <v>EEF1A1</v>
      </c>
      <c r="B566" t="s">
        <v>75</v>
      </c>
      <c r="C566">
        <v>74231118</v>
      </c>
      <c r="D566" t="s">
        <v>8</v>
      </c>
      <c r="E566">
        <v>23</v>
      </c>
      <c r="F566" t="s">
        <v>588</v>
      </c>
      <c r="G566">
        <v>0.55568610941800001</v>
      </c>
    </row>
    <row r="567" spans="1:7" x14ac:dyDescent="0.2">
      <c r="A567" t="str">
        <f t="shared" si="46"/>
        <v>EEF1A1</v>
      </c>
      <c r="B567" t="s">
        <v>75</v>
      </c>
      <c r="C567">
        <v>74231063</v>
      </c>
      <c r="D567" t="s">
        <v>8</v>
      </c>
      <c r="E567">
        <v>23</v>
      </c>
      <c r="F567" t="s">
        <v>589</v>
      </c>
      <c r="G567">
        <v>0.34045906230900003</v>
      </c>
    </row>
    <row r="568" spans="1:7" x14ac:dyDescent="0.2">
      <c r="A568" t="str">
        <f t="shared" si="46"/>
        <v>EEF1A1</v>
      </c>
      <c r="B568" t="s">
        <v>75</v>
      </c>
      <c r="C568">
        <v>74231618</v>
      </c>
      <c r="D568" t="s">
        <v>3</v>
      </c>
      <c r="E568">
        <v>26</v>
      </c>
      <c r="F568" t="s">
        <v>590</v>
      </c>
      <c r="G568">
        <v>0.44874545174399999</v>
      </c>
    </row>
    <row r="569" spans="1:7" x14ac:dyDescent="0.2">
      <c r="A569" t="str">
        <f t="shared" si="46"/>
        <v>EEF1A1</v>
      </c>
      <c r="B569" t="s">
        <v>75</v>
      </c>
      <c r="C569">
        <v>74231026</v>
      </c>
      <c r="D569" t="s">
        <v>8</v>
      </c>
      <c r="E569">
        <v>23</v>
      </c>
      <c r="F569" t="s">
        <v>591</v>
      </c>
      <c r="G569">
        <v>0.65242524933599999</v>
      </c>
    </row>
    <row r="570" spans="1:7" x14ac:dyDescent="0.2">
      <c r="A570" t="str">
        <f t="shared" si="46"/>
        <v>EEF1A1</v>
      </c>
      <c r="B570" t="s">
        <v>75</v>
      </c>
      <c r="C570">
        <v>74231815</v>
      </c>
      <c r="D570" t="s">
        <v>3</v>
      </c>
      <c r="E570">
        <v>25</v>
      </c>
      <c r="F570" t="s">
        <v>592</v>
      </c>
      <c r="G570">
        <v>0.14506554187199999</v>
      </c>
    </row>
    <row r="571" spans="1:7" x14ac:dyDescent="0.2">
      <c r="A571" t="str">
        <f t="shared" si="46"/>
        <v>EEF1A1</v>
      </c>
      <c r="B571" t="s">
        <v>75</v>
      </c>
      <c r="C571">
        <v>74230818</v>
      </c>
      <c r="D571" t="s">
        <v>3</v>
      </c>
      <c r="E571">
        <v>21</v>
      </c>
      <c r="F571" t="s">
        <v>593</v>
      </c>
      <c r="G571">
        <v>0.24764131210599999</v>
      </c>
    </row>
    <row r="572" spans="1:7" x14ac:dyDescent="0.2">
      <c r="A572" t="str">
        <f t="shared" si="46"/>
        <v>EEF1A1</v>
      </c>
      <c r="B572" t="s">
        <v>75</v>
      </c>
      <c r="C572">
        <v>74230838</v>
      </c>
      <c r="D572" t="s">
        <v>3</v>
      </c>
      <c r="E572">
        <v>24</v>
      </c>
      <c r="F572" t="s">
        <v>594</v>
      </c>
      <c r="G572">
        <v>1.1708240213800001</v>
      </c>
    </row>
    <row r="573" spans="1:7" x14ac:dyDescent="0.2">
      <c r="A573" t="str">
        <f t="shared" si="46"/>
        <v>EEF1A1</v>
      </c>
      <c r="B573" t="s">
        <v>75</v>
      </c>
      <c r="C573">
        <v>74231041</v>
      </c>
      <c r="D573" t="s">
        <v>8</v>
      </c>
      <c r="E573">
        <v>24</v>
      </c>
      <c r="F573" t="s">
        <v>595</v>
      </c>
      <c r="G573">
        <v>0.38626325736599998</v>
      </c>
    </row>
    <row r="574" spans="1:7" x14ac:dyDescent="0.2">
      <c r="A574" t="str">
        <f t="shared" si="46"/>
        <v>EEF1A1</v>
      </c>
      <c r="B574" t="s">
        <v>75</v>
      </c>
      <c r="C574">
        <v>74231745</v>
      </c>
      <c r="D574" t="s">
        <v>3</v>
      </c>
      <c r="E574">
        <v>25</v>
      </c>
      <c r="F574" t="s">
        <v>596</v>
      </c>
      <c r="G574">
        <v>0.14399171878799999</v>
      </c>
    </row>
    <row r="575" spans="1:7" x14ac:dyDescent="0.2">
      <c r="A575" t="str">
        <f t="shared" si="46"/>
        <v>EEF1A1</v>
      </c>
      <c r="B575" t="s">
        <v>75</v>
      </c>
      <c r="C575">
        <v>74231571</v>
      </c>
      <c r="D575" t="s">
        <v>3</v>
      </c>
      <c r="E575">
        <v>24</v>
      </c>
      <c r="F575" t="s">
        <v>597</v>
      </c>
      <c r="G575">
        <v>0.41979931701899997</v>
      </c>
    </row>
    <row r="576" spans="1:7" x14ac:dyDescent="0.2">
      <c r="A576" t="str">
        <f t="shared" si="46"/>
        <v>EEF1A1</v>
      </c>
      <c r="B576" t="s">
        <v>75</v>
      </c>
      <c r="C576">
        <v>74230894</v>
      </c>
      <c r="D576" t="s">
        <v>3</v>
      </c>
      <c r="E576">
        <v>24</v>
      </c>
      <c r="F576" t="s">
        <v>598</v>
      </c>
      <c r="G576">
        <v>0.89333217416599997</v>
      </c>
    </row>
    <row r="577" spans="1:7" x14ac:dyDescent="0.2">
      <c r="A577" t="str">
        <f t="shared" si="46"/>
        <v>EEF1A1</v>
      </c>
      <c r="B577" t="s">
        <v>75</v>
      </c>
      <c r="C577">
        <v>74231533</v>
      </c>
      <c r="D577" t="s">
        <v>3</v>
      </c>
      <c r="E577">
        <v>27</v>
      </c>
      <c r="F577" t="s">
        <v>599</v>
      </c>
      <c r="G577">
        <v>-6.5165942425699994E-2</v>
      </c>
    </row>
    <row r="578" spans="1:7" x14ac:dyDescent="0.2">
      <c r="A578" t="str">
        <f t="shared" si="46"/>
        <v>EEF1A1</v>
      </c>
      <c r="B578" t="s">
        <v>75</v>
      </c>
      <c r="C578">
        <v>74231509</v>
      </c>
      <c r="D578" t="s">
        <v>3</v>
      </c>
      <c r="E578">
        <v>25</v>
      </c>
      <c r="F578" t="s">
        <v>600</v>
      </c>
      <c r="G578">
        <v>-1.21171361918E-2</v>
      </c>
    </row>
    <row r="579" spans="1:7" x14ac:dyDescent="0.2">
      <c r="A579" t="str">
        <f t="shared" si="46"/>
        <v>EEF1A1</v>
      </c>
      <c r="B579" t="s">
        <v>75</v>
      </c>
      <c r="C579">
        <v>74230931</v>
      </c>
      <c r="D579" t="s">
        <v>3</v>
      </c>
      <c r="E579">
        <v>24</v>
      </c>
      <c r="F579" t="s">
        <v>601</v>
      </c>
      <c r="G579">
        <v>0.55433766894299996</v>
      </c>
    </row>
    <row r="580" spans="1:7" x14ac:dyDescent="0.2">
      <c r="A580" t="str">
        <f t="shared" si="46"/>
        <v>EEF1A1</v>
      </c>
      <c r="B580" t="s">
        <v>75</v>
      </c>
      <c r="C580">
        <v>74231436</v>
      </c>
      <c r="D580" t="s">
        <v>3</v>
      </c>
      <c r="E580">
        <v>22</v>
      </c>
      <c r="F580" t="s">
        <v>602</v>
      </c>
      <c r="G580">
        <v>4.6117764593400001E-2</v>
      </c>
    </row>
    <row r="581" spans="1:7" x14ac:dyDescent="0.2">
      <c r="A581" t="str">
        <f t="shared" si="46"/>
        <v>EEF1A1</v>
      </c>
      <c r="B581" t="s">
        <v>75</v>
      </c>
      <c r="C581">
        <v>74231361</v>
      </c>
      <c r="D581" t="s">
        <v>3</v>
      </c>
      <c r="E581">
        <v>23</v>
      </c>
      <c r="F581" t="s">
        <v>603</v>
      </c>
      <c r="G581">
        <v>0.55936561540200003</v>
      </c>
    </row>
    <row r="582" spans="1:7" x14ac:dyDescent="0.2">
      <c r="A582" t="str">
        <f t="shared" si="46"/>
        <v>EEF1A1</v>
      </c>
      <c r="B582" t="s">
        <v>75</v>
      </c>
      <c r="C582">
        <v>74230972</v>
      </c>
      <c r="D582" t="s">
        <v>3</v>
      </c>
      <c r="E582">
        <v>23</v>
      </c>
      <c r="F582" t="s">
        <v>604</v>
      </c>
      <c r="G582">
        <v>0.63731414915399998</v>
      </c>
    </row>
    <row r="583" spans="1:7" x14ac:dyDescent="0.2">
      <c r="A583" t="str">
        <f t="shared" si="46"/>
        <v>EEF1A1</v>
      </c>
      <c r="B583" t="s">
        <v>75</v>
      </c>
      <c r="C583">
        <v>74230945</v>
      </c>
      <c r="D583" t="s">
        <v>3</v>
      </c>
      <c r="E583">
        <v>23</v>
      </c>
      <c r="F583" t="s">
        <v>605</v>
      </c>
      <c r="G583">
        <v>0.93584380445500004</v>
      </c>
    </row>
    <row r="584" spans="1:7" x14ac:dyDescent="0.2">
      <c r="A584" t="str">
        <f t="shared" si="46"/>
        <v>EEF1A1</v>
      </c>
      <c r="B584" t="s">
        <v>75</v>
      </c>
      <c r="C584">
        <v>74231494</v>
      </c>
      <c r="D584" t="s">
        <v>3</v>
      </c>
      <c r="E584">
        <v>26</v>
      </c>
      <c r="F584" t="s">
        <v>606</v>
      </c>
      <c r="G584">
        <v>0.54108118032399999</v>
      </c>
    </row>
    <row r="585" spans="1:7" x14ac:dyDescent="0.2">
      <c r="A585" t="str">
        <f t="shared" ref="A585:A593" si="47">"EGR1"</f>
        <v>EGR1</v>
      </c>
      <c r="B585" t="s">
        <v>64</v>
      </c>
      <c r="C585">
        <v>137800818</v>
      </c>
      <c r="D585" t="s">
        <v>3</v>
      </c>
      <c r="E585">
        <v>23</v>
      </c>
      <c r="F585" t="s">
        <v>607</v>
      </c>
      <c r="G585">
        <v>1.0887298409299999</v>
      </c>
    </row>
    <row r="586" spans="1:7" x14ac:dyDescent="0.2">
      <c r="A586" t="str">
        <f t="shared" si="47"/>
        <v>EGR1</v>
      </c>
      <c r="B586" t="s">
        <v>64</v>
      </c>
      <c r="C586">
        <v>137800817</v>
      </c>
      <c r="D586" t="s">
        <v>8</v>
      </c>
      <c r="E586">
        <v>22</v>
      </c>
      <c r="F586" t="s">
        <v>608</v>
      </c>
      <c r="G586">
        <v>0.12590433836600001</v>
      </c>
    </row>
    <row r="587" spans="1:7" x14ac:dyDescent="0.2">
      <c r="A587" t="str">
        <f t="shared" si="47"/>
        <v>EGR1</v>
      </c>
      <c r="B587" t="s">
        <v>64</v>
      </c>
      <c r="C587">
        <v>137800849</v>
      </c>
      <c r="D587" t="s">
        <v>8</v>
      </c>
      <c r="E587">
        <v>24</v>
      </c>
      <c r="F587" t="s">
        <v>609</v>
      </c>
      <c r="G587">
        <v>0.42317638049700002</v>
      </c>
    </row>
    <row r="588" spans="1:7" x14ac:dyDescent="0.2">
      <c r="A588" t="str">
        <f t="shared" si="47"/>
        <v>EGR1</v>
      </c>
      <c r="B588" t="s">
        <v>64</v>
      </c>
      <c r="C588">
        <v>137800892</v>
      </c>
      <c r="D588" t="s">
        <v>8</v>
      </c>
      <c r="E588">
        <v>23</v>
      </c>
      <c r="F588" t="s">
        <v>610</v>
      </c>
      <c r="G588">
        <v>0.95638554635899997</v>
      </c>
    </row>
    <row r="589" spans="1:7" x14ac:dyDescent="0.2">
      <c r="A589" t="str">
        <f t="shared" si="47"/>
        <v>EGR1</v>
      </c>
      <c r="B589" t="s">
        <v>64</v>
      </c>
      <c r="C589">
        <v>137801018</v>
      </c>
      <c r="D589" t="s">
        <v>8</v>
      </c>
      <c r="E589">
        <v>24</v>
      </c>
      <c r="F589" t="s">
        <v>611</v>
      </c>
      <c r="G589">
        <v>0.79977407804800005</v>
      </c>
    </row>
    <row r="590" spans="1:7" x14ac:dyDescent="0.2">
      <c r="A590" t="str">
        <f t="shared" si="47"/>
        <v>EGR1</v>
      </c>
      <c r="B590" t="s">
        <v>64</v>
      </c>
      <c r="C590">
        <v>137801023</v>
      </c>
      <c r="D590" t="s">
        <v>8</v>
      </c>
      <c r="E590">
        <v>23</v>
      </c>
      <c r="F590" t="s">
        <v>612</v>
      </c>
      <c r="G590">
        <v>0.95488461270900005</v>
      </c>
    </row>
    <row r="591" spans="1:7" x14ac:dyDescent="0.2">
      <c r="A591" t="str">
        <f t="shared" si="47"/>
        <v>EGR1</v>
      </c>
      <c r="B591" t="s">
        <v>64</v>
      </c>
      <c r="C591">
        <v>137801114</v>
      </c>
      <c r="D591" t="s">
        <v>8</v>
      </c>
      <c r="E591">
        <v>23</v>
      </c>
      <c r="F591" t="s">
        <v>613</v>
      </c>
      <c r="G591">
        <v>4.1111390515599998E-2</v>
      </c>
    </row>
    <row r="592" spans="1:7" x14ac:dyDescent="0.2">
      <c r="A592" t="str">
        <f t="shared" si="47"/>
        <v>EGR1</v>
      </c>
      <c r="B592" t="s">
        <v>64</v>
      </c>
      <c r="C592">
        <v>137801005</v>
      </c>
      <c r="D592" t="s">
        <v>3</v>
      </c>
      <c r="E592">
        <v>23</v>
      </c>
      <c r="F592" t="s">
        <v>614</v>
      </c>
      <c r="G592">
        <v>0.56964150489400001</v>
      </c>
    </row>
    <row r="593" spans="1:7" x14ac:dyDescent="0.2">
      <c r="A593" t="str">
        <f t="shared" si="47"/>
        <v>EGR1</v>
      </c>
      <c r="B593" t="s">
        <v>64</v>
      </c>
      <c r="C593">
        <v>137801093</v>
      </c>
      <c r="D593" t="s">
        <v>8</v>
      </c>
      <c r="E593">
        <v>24</v>
      </c>
      <c r="F593" t="s">
        <v>615</v>
      </c>
      <c r="G593">
        <v>0.23929071394699999</v>
      </c>
    </row>
    <row r="594" spans="1:7" x14ac:dyDescent="0.2">
      <c r="A594" t="str">
        <f t="shared" ref="A594:A612" si="48">"ELMSAN1"</f>
        <v>ELMSAN1</v>
      </c>
      <c r="B594" t="s">
        <v>86</v>
      </c>
      <c r="C594">
        <v>74254341</v>
      </c>
      <c r="D594" t="s">
        <v>8</v>
      </c>
      <c r="E594">
        <v>23</v>
      </c>
      <c r="F594" t="s">
        <v>616</v>
      </c>
      <c r="G594">
        <v>7.4544480661000001E-2</v>
      </c>
    </row>
    <row r="595" spans="1:7" x14ac:dyDescent="0.2">
      <c r="A595" t="str">
        <f t="shared" si="48"/>
        <v>ELMSAN1</v>
      </c>
      <c r="B595" t="s">
        <v>86</v>
      </c>
      <c r="C595">
        <v>74254158</v>
      </c>
      <c r="D595" t="s">
        <v>3</v>
      </c>
      <c r="E595">
        <v>24</v>
      </c>
      <c r="F595" t="s">
        <v>617</v>
      </c>
      <c r="G595">
        <v>0.15173813424599999</v>
      </c>
    </row>
    <row r="596" spans="1:7" x14ac:dyDescent="0.2">
      <c r="A596" t="str">
        <f t="shared" si="48"/>
        <v>ELMSAN1</v>
      </c>
      <c r="B596" t="s">
        <v>86</v>
      </c>
      <c r="C596">
        <v>74254136</v>
      </c>
      <c r="D596" t="s">
        <v>3</v>
      </c>
      <c r="E596">
        <v>24</v>
      </c>
      <c r="F596" t="s">
        <v>618</v>
      </c>
      <c r="G596">
        <v>8.91942777543E-2</v>
      </c>
    </row>
    <row r="597" spans="1:7" x14ac:dyDescent="0.2">
      <c r="A597" t="str">
        <f t="shared" si="48"/>
        <v>ELMSAN1</v>
      </c>
      <c r="B597" t="s">
        <v>86</v>
      </c>
      <c r="C597">
        <v>74254115</v>
      </c>
      <c r="D597" t="s">
        <v>3</v>
      </c>
      <c r="E597">
        <v>23</v>
      </c>
      <c r="F597" t="s">
        <v>619</v>
      </c>
      <c r="G597">
        <v>0.47383702753099999</v>
      </c>
    </row>
    <row r="598" spans="1:7" x14ac:dyDescent="0.2">
      <c r="A598" t="str">
        <f t="shared" si="48"/>
        <v>ELMSAN1</v>
      </c>
      <c r="B598" t="s">
        <v>86</v>
      </c>
      <c r="C598">
        <v>74254035</v>
      </c>
      <c r="D598" t="s">
        <v>3</v>
      </c>
      <c r="E598">
        <v>24</v>
      </c>
      <c r="F598" t="s">
        <v>620</v>
      </c>
      <c r="G598">
        <v>0.154135200794</v>
      </c>
    </row>
    <row r="599" spans="1:7" x14ac:dyDescent="0.2">
      <c r="A599" t="str">
        <f t="shared" si="48"/>
        <v>ELMSAN1</v>
      </c>
      <c r="B599" t="s">
        <v>86</v>
      </c>
      <c r="C599">
        <v>74254028</v>
      </c>
      <c r="D599" t="s">
        <v>3</v>
      </c>
      <c r="E599">
        <v>24</v>
      </c>
      <c r="F599" t="s">
        <v>621</v>
      </c>
      <c r="G599">
        <v>0.15500757674499999</v>
      </c>
    </row>
    <row r="600" spans="1:7" x14ac:dyDescent="0.2">
      <c r="A600" t="str">
        <f t="shared" si="48"/>
        <v>ELMSAN1</v>
      </c>
      <c r="B600" t="s">
        <v>86</v>
      </c>
      <c r="C600">
        <v>74227204</v>
      </c>
      <c r="D600" t="s">
        <v>3</v>
      </c>
      <c r="E600">
        <v>24</v>
      </c>
      <c r="F600" t="s">
        <v>622</v>
      </c>
      <c r="G600">
        <v>0.61014003419999996</v>
      </c>
    </row>
    <row r="601" spans="1:7" x14ac:dyDescent="0.2">
      <c r="A601" t="str">
        <f t="shared" si="48"/>
        <v>ELMSAN1</v>
      </c>
      <c r="B601" t="s">
        <v>86</v>
      </c>
      <c r="C601">
        <v>74227182</v>
      </c>
      <c r="D601" t="s">
        <v>3</v>
      </c>
      <c r="E601">
        <v>24</v>
      </c>
      <c r="F601" t="s">
        <v>623</v>
      </c>
      <c r="G601">
        <v>0.66885909296699997</v>
      </c>
    </row>
    <row r="602" spans="1:7" x14ac:dyDescent="0.2">
      <c r="A602" t="str">
        <f t="shared" si="48"/>
        <v>ELMSAN1</v>
      </c>
      <c r="B602" t="s">
        <v>86</v>
      </c>
      <c r="C602">
        <v>74227135</v>
      </c>
      <c r="D602" t="s">
        <v>3</v>
      </c>
      <c r="E602">
        <v>24</v>
      </c>
      <c r="F602" t="s">
        <v>624</v>
      </c>
      <c r="G602">
        <v>0.91702475235100001</v>
      </c>
    </row>
    <row r="603" spans="1:7" x14ac:dyDescent="0.2">
      <c r="A603" t="str">
        <f t="shared" si="48"/>
        <v>ELMSAN1</v>
      </c>
      <c r="B603" t="s">
        <v>86</v>
      </c>
      <c r="C603">
        <v>74227119</v>
      </c>
      <c r="D603" t="s">
        <v>3</v>
      </c>
      <c r="E603">
        <v>24</v>
      </c>
      <c r="F603" t="s">
        <v>625</v>
      </c>
      <c r="G603">
        <v>0.86016137958600003</v>
      </c>
    </row>
    <row r="604" spans="1:7" x14ac:dyDescent="0.2">
      <c r="A604" t="str">
        <f t="shared" si="48"/>
        <v>ELMSAN1</v>
      </c>
      <c r="B604" t="s">
        <v>86</v>
      </c>
      <c r="C604">
        <v>74227060</v>
      </c>
      <c r="D604" t="s">
        <v>3</v>
      </c>
      <c r="E604">
        <v>24</v>
      </c>
      <c r="F604" t="s">
        <v>626</v>
      </c>
      <c r="G604">
        <v>0.24575921543900001</v>
      </c>
    </row>
    <row r="605" spans="1:7" x14ac:dyDescent="0.2">
      <c r="A605" t="str">
        <f t="shared" si="48"/>
        <v>ELMSAN1</v>
      </c>
      <c r="B605" t="s">
        <v>86</v>
      </c>
      <c r="C605">
        <v>74227099</v>
      </c>
      <c r="D605" t="s">
        <v>8</v>
      </c>
      <c r="E605">
        <v>22</v>
      </c>
      <c r="F605" t="s">
        <v>627</v>
      </c>
      <c r="G605">
        <v>1.22281386806</v>
      </c>
    </row>
    <row r="606" spans="1:7" x14ac:dyDescent="0.2">
      <c r="A606" t="str">
        <f t="shared" si="48"/>
        <v>ELMSAN1</v>
      </c>
      <c r="B606" t="s">
        <v>86</v>
      </c>
      <c r="C606">
        <v>74254181</v>
      </c>
      <c r="D606" t="s">
        <v>3</v>
      </c>
      <c r="E606">
        <v>23</v>
      </c>
      <c r="F606" t="s">
        <v>628</v>
      </c>
      <c r="G606">
        <v>0.16111727326600001</v>
      </c>
    </row>
    <row r="607" spans="1:7" x14ac:dyDescent="0.2">
      <c r="A607" t="str">
        <f t="shared" si="48"/>
        <v>ELMSAN1</v>
      </c>
      <c r="B607" t="s">
        <v>86</v>
      </c>
      <c r="C607">
        <v>74227202</v>
      </c>
      <c r="D607" t="s">
        <v>8</v>
      </c>
      <c r="E607">
        <v>25</v>
      </c>
      <c r="F607" t="s">
        <v>629</v>
      </c>
      <c r="G607">
        <v>0.39141197360800001</v>
      </c>
    </row>
    <row r="608" spans="1:7" x14ac:dyDescent="0.2">
      <c r="A608" t="str">
        <f t="shared" si="48"/>
        <v>ELMSAN1</v>
      </c>
      <c r="B608" t="s">
        <v>86</v>
      </c>
      <c r="C608">
        <v>74254082</v>
      </c>
      <c r="D608" t="s">
        <v>8</v>
      </c>
      <c r="E608">
        <v>24</v>
      </c>
      <c r="F608" t="s">
        <v>630</v>
      </c>
      <c r="G608">
        <v>6.5951532293000006E-2</v>
      </c>
    </row>
    <row r="609" spans="1:7" x14ac:dyDescent="0.2">
      <c r="A609" t="str">
        <f t="shared" si="48"/>
        <v>ELMSAN1</v>
      </c>
      <c r="B609" t="s">
        <v>86</v>
      </c>
      <c r="C609">
        <v>74254131</v>
      </c>
      <c r="D609" t="s">
        <v>8</v>
      </c>
      <c r="E609">
        <v>24</v>
      </c>
      <c r="F609" t="s">
        <v>631</v>
      </c>
      <c r="G609">
        <v>0.68343541177300005</v>
      </c>
    </row>
    <row r="610" spans="1:7" x14ac:dyDescent="0.2">
      <c r="A610" t="str">
        <f t="shared" si="48"/>
        <v>ELMSAN1</v>
      </c>
      <c r="B610" t="s">
        <v>86</v>
      </c>
      <c r="C610">
        <v>74254254</v>
      </c>
      <c r="D610" t="s">
        <v>8</v>
      </c>
      <c r="E610">
        <v>24</v>
      </c>
      <c r="F610" t="s">
        <v>632</v>
      </c>
      <c r="G610">
        <v>1.3984688907299999E-2</v>
      </c>
    </row>
    <row r="611" spans="1:7" x14ac:dyDescent="0.2">
      <c r="A611" t="str">
        <f t="shared" si="48"/>
        <v>ELMSAN1</v>
      </c>
      <c r="B611" t="s">
        <v>86</v>
      </c>
      <c r="C611">
        <v>74227282</v>
      </c>
      <c r="D611" t="s">
        <v>8</v>
      </c>
      <c r="E611">
        <v>23</v>
      </c>
      <c r="F611" t="s">
        <v>633</v>
      </c>
      <c r="G611">
        <v>0.117963380624</v>
      </c>
    </row>
    <row r="612" spans="1:7" x14ac:dyDescent="0.2">
      <c r="A612" t="str">
        <f t="shared" si="48"/>
        <v>ELMSAN1</v>
      </c>
      <c r="B612" t="s">
        <v>86</v>
      </c>
      <c r="C612">
        <v>74227096</v>
      </c>
      <c r="D612" t="s">
        <v>8</v>
      </c>
      <c r="E612">
        <v>25</v>
      </c>
      <c r="F612" t="s">
        <v>634</v>
      </c>
      <c r="G612">
        <v>0.72227919406499996</v>
      </c>
    </row>
    <row r="613" spans="1:7" x14ac:dyDescent="0.2">
      <c r="A613" t="str">
        <f t="shared" ref="A613:A622" si="49">"EP300"</f>
        <v>EP300</v>
      </c>
      <c r="B613" t="s">
        <v>193</v>
      </c>
      <c r="C613">
        <v>41487574</v>
      </c>
      <c r="D613" t="s">
        <v>3</v>
      </c>
      <c r="E613">
        <v>24</v>
      </c>
      <c r="F613" t="s">
        <v>635</v>
      </c>
      <c r="G613">
        <v>1.1251657689100001</v>
      </c>
    </row>
    <row r="614" spans="1:7" x14ac:dyDescent="0.2">
      <c r="A614" t="str">
        <f t="shared" si="49"/>
        <v>EP300</v>
      </c>
      <c r="B614" t="s">
        <v>193</v>
      </c>
      <c r="C614">
        <v>41487613</v>
      </c>
      <c r="D614" t="s">
        <v>8</v>
      </c>
      <c r="E614">
        <v>23</v>
      </c>
      <c r="F614" t="s">
        <v>636</v>
      </c>
      <c r="G614">
        <v>0.18342602859000001</v>
      </c>
    </row>
    <row r="615" spans="1:7" x14ac:dyDescent="0.2">
      <c r="A615" t="str">
        <f t="shared" si="49"/>
        <v>EP300</v>
      </c>
      <c r="B615" t="s">
        <v>193</v>
      </c>
      <c r="C615">
        <v>41487607</v>
      </c>
      <c r="D615" t="s">
        <v>8</v>
      </c>
      <c r="E615">
        <v>24</v>
      </c>
      <c r="F615" t="s">
        <v>637</v>
      </c>
      <c r="G615">
        <v>0.76641079960500003</v>
      </c>
    </row>
    <row r="616" spans="1:7" x14ac:dyDescent="0.2">
      <c r="A616" t="str">
        <f t="shared" si="49"/>
        <v>EP300</v>
      </c>
      <c r="B616" t="s">
        <v>193</v>
      </c>
      <c r="C616">
        <v>41487590</v>
      </c>
      <c r="D616" t="s">
        <v>8</v>
      </c>
      <c r="E616">
        <v>24</v>
      </c>
      <c r="F616" t="s">
        <v>638</v>
      </c>
      <c r="G616">
        <v>-0.109147156629</v>
      </c>
    </row>
    <row r="617" spans="1:7" x14ac:dyDescent="0.2">
      <c r="A617" t="str">
        <f t="shared" si="49"/>
        <v>EP300</v>
      </c>
      <c r="B617" t="s">
        <v>193</v>
      </c>
      <c r="C617">
        <v>41487584</v>
      </c>
      <c r="D617" t="s">
        <v>8</v>
      </c>
      <c r="E617">
        <v>24</v>
      </c>
      <c r="F617" t="s">
        <v>639</v>
      </c>
      <c r="G617">
        <v>0.66586170135400002</v>
      </c>
    </row>
    <row r="618" spans="1:7" x14ac:dyDescent="0.2">
      <c r="A618" t="str">
        <f t="shared" si="49"/>
        <v>EP300</v>
      </c>
      <c r="B618" t="s">
        <v>193</v>
      </c>
      <c r="C618">
        <v>41487423</v>
      </c>
      <c r="D618" t="s">
        <v>8</v>
      </c>
      <c r="E618">
        <v>23</v>
      </c>
      <c r="F618" t="s">
        <v>640</v>
      </c>
      <c r="G618">
        <v>1.04787105094</v>
      </c>
    </row>
    <row r="619" spans="1:7" x14ac:dyDescent="0.2">
      <c r="A619" t="str">
        <f t="shared" si="49"/>
        <v>EP300</v>
      </c>
      <c r="B619" t="s">
        <v>193</v>
      </c>
      <c r="C619">
        <v>41487672</v>
      </c>
      <c r="D619" t="s">
        <v>3</v>
      </c>
      <c r="E619">
        <v>24</v>
      </c>
      <c r="F619" t="s">
        <v>641</v>
      </c>
      <c r="G619">
        <v>0.242127943584</v>
      </c>
    </row>
    <row r="620" spans="1:7" x14ac:dyDescent="0.2">
      <c r="A620" t="str">
        <f t="shared" si="49"/>
        <v>EP300</v>
      </c>
      <c r="B620" t="s">
        <v>193</v>
      </c>
      <c r="C620">
        <v>41487598</v>
      </c>
      <c r="D620" t="s">
        <v>3</v>
      </c>
      <c r="E620">
        <v>23</v>
      </c>
      <c r="F620" t="s">
        <v>642</v>
      </c>
      <c r="G620">
        <v>0.157286250416</v>
      </c>
    </row>
    <row r="621" spans="1:7" x14ac:dyDescent="0.2">
      <c r="A621" t="str">
        <f t="shared" si="49"/>
        <v>EP300</v>
      </c>
      <c r="B621" t="s">
        <v>193</v>
      </c>
      <c r="C621">
        <v>41487707</v>
      </c>
      <c r="D621" t="s">
        <v>3</v>
      </c>
      <c r="E621">
        <v>24</v>
      </c>
      <c r="F621" t="s">
        <v>643</v>
      </c>
      <c r="G621">
        <v>0.201665977084</v>
      </c>
    </row>
    <row r="622" spans="1:7" x14ac:dyDescent="0.2">
      <c r="A622" t="str">
        <f t="shared" si="49"/>
        <v>EP300</v>
      </c>
      <c r="B622" t="s">
        <v>193</v>
      </c>
      <c r="C622">
        <v>41487395</v>
      </c>
      <c r="D622" t="s">
        <v>3</v>
      </c>
      <c r="E622">
        <v>23</v>
      </c>
      <c r="F622" t="s">
        <v>644</v>
      </c>
      <c r="G622">
        <v>0.82696318015100001</v>
      </c>
    </row>
    <row r="623" spans="1:7" x14ac:dyDescent="0.2">
      <c r="A623" t="str">
        <f t="shared" ref="A623:A641" si="50">"ETS2"</f>
        <v>ETS2</v>
      </c>
      <c r="B623" t="s">
        <v>645</v>
      </c>
      <c r="C623">
        <v>40176926</v>
      </c>
      <c r="D623" t="s">
        <v>3</v>
      </c>
      <c r="E623">
        <v>24</v>
      </c>
      <c r="F623" t="s">
        <v>646</v>
      </c>
      <c r="G623">
        <v>3.6204132290499999E-2</v>
      </c>
    </row>
    <row r="624" spans="1:7" x14ac:dyDescent="0.2">
      <c r="A624" t="str">
        <f t="shared" si="50"/>
        <v>ETS2</v>
      </c>
      <c r="B624" t="s">
        <v>645</v>
      </c>
      <c r="C624">
        <v>40176981</v>
      </c>
      <c r="D624" t="s">
        <v>3</v>
      </c>
      <c r="E624">
        <v>24</v>
      </c>
      <c r="F624" t="s">
        <v>647</v>
      </c>
      <c r="G624">
        <v>-0.12251113973</v>
      </c>
    </row>
    <row r="625" spans="1:7" x14ac:dyDescent="0.2">
      <c r="A625" t="str">
        <f t="shared" si="50"/>
        <v>ETS2</v>
      </c>
      <c r="B625" t="s">
        <v>645</v>
      </c>
      <c r="C625">
        <v>40177009</v>
      </c>
      <c r="D625" t="s">
        <v>3</v>
      </c>
      <c r="E625">
        <v>24</v>
      </c>
      <c r="F625" t="s">
        <v>648</v>
      </c>
      <c r="G625">
        <v>-5.66665286041E-2</v>
      </c>
    </row>
    <row r="626" spans="1:7" x14ac:dyDescent="0.2">
      <c r="A626" t="str">
        <f t="shared" si="50"/>
        <v>ETS2</v>
      </c>
      <c r="B626" t="s">
        <v>645</v>
      </c>
      <c r="C626">
        <v>40177046</v>
      </c>
      <c r="D626" t="s">
        <v>3</v>
      </c>
      <c r="E626">
        <v>24</v>
      </c>
      <c r="F626" t="s">
        <v>649</v>
      </c>
      <c r="G626">
        <v>0.102356196781</v>
      </c>
    </row>
    <row r="627" spans="1:7" x14ac:dyDescent="0.2">
      <c r="A627" t="str">
        <f t="shared" si="50"/>
        <v>ETS2</v>
      </c>
      <c r="B627" t="s">
        <v>645</v>
      </c>
      <c r="C627">
        <v>40177087</v>
      </c>
      <c r="D627" t="s">
        <v>3</v>
      </c>
      <c r="E627">
        <v>24</v>
      </c>
      <c r="F627" t="s">
        <v>650</v>
      </c>
      <c r="G627">
        <v>0.37821126278299999</v>
      </c>
    </row>
    <row r="628" spans="1:7" x14ac:dyDescent="0.2">
      <c r="A628" t="str">
        <f t="shared" si="50"/>
        <v>ETS2</v>
      </c>
      <c r="B628" t="s">
        <v>645</v>
      </c>
      <c r="C628">
        <v>40177402</v>
      </c>
      <c r="D628" t="s">
        <v>3</v>
      </c>
      <c r="E628">
        <v>23</v>
      </c>
      <c r="F628" t="s">
        <v>651</v>
      </c>
      <c r="G628">
        <v>0.39727811102999999</v>
      </c>
    </row>
    <row r="629" spans="1:7" x14ac:dyDescent="0.2">
      <c r="A629" t="str">
        <f t="shared" si="50"/>
        <v>ETS2</v>
      </c>
      <c r="B629" t="s">
        <v>645</v>
      </c>
      <c r="C629">
        <v>40177428</v>
      </c>
      <c r="D629" t="s">
        <v>3</v>
      </c>
      <c r="E629">
        <v>24</v>
      </c>
      <c r="F629" t="s">
        <v>652</v>
      </c>
      <c r="G629">
        <v>0.54367231634299995</v>
      </c>
    </row>
    <row r="630" spans="1:7" x14ac:dyDescent="0.2">
      <c r="A630" t="str">
        <f t="shared" si="50"/>
        <v>ETS2</v>
      </c>
      <c r="B630" t="s">
        <v>645</v>
      </c>
      <c r="C630">
        <v>40177546</v>
      </c>
      <c r="D630" t="s">
        <v>3</v>
      </c>
      <c r="E630">
        <v>23</v>
      </c>
      <c r="F630" t="s">
        <v>653</v>
      </c>
      <c r="G630">
        <v>0.122997617721</v>
      </c>
    </row>
    <row r="631" spans="1:7" x14ac:dyDescent="0.2">
      <c r="A631" t="str">
        <f t="shared" si="50"/>
        <v>ETS2</v>
      </c>
      <c r="B631" t="s">
        <v>645</v>
      </c>
      <c r="C631">
        <v>40177604</v>
      </c>
      <c r="D631" t="s">
        <v>3</v>
      </c>
      <c r="E631">
        <v>24</v>
      </c>
      <c r="F631" t="s">
        <v>654</v>
      </c>
      <c r="G631">
        <v>0.99718001293900005</v>
      </c>
    </row>
    <row r="632" spans="1:7" x14ac:dyDescent="0.2">
      <c r="A632" t="str">
        <f t="shared" si="50"/>
        <v>ETS2</v>
      </c>
      <c r="B632" t="s">
        <v>645</v>
      </c>
      <c r="C632">
        <v>40177062</v>
      </c>
      <c r="D632" t="s">
        <v>8</v>
      </c>
      <c r="E632">
        <v>23</v>
      </c>
      <c r="F632" t="s">
        <v>655</v>
      </c>
      <c r="G632">
        <v>0.35985048005999998</v>
      </c>
    </row>
    <row r="633" spans="1:7" x14ac:dyDescent="0.2">
      <c r="A633" t="str">
        <f t="shared" si="50"/>
        <v>ETS2</v>
      </c>
      <c r="B633" t="s">
        <v>645</v>
      </c>
      <c r="C633">
        <v>40177128</v>
      </c>
      <c r="D633" t="s">
        <v>8</v>
      </c>
      <c r="E633">
        <v>23</v>
      </c>
      <c r="F633" t="s">
        <v>656</v>
      </c>
      <c r="G633">
        <v>0.68485267093900004</v>
      </c>
    </row>
    <row r="634" spans="1:7" x14ac:dyDescent="0.2">
      <c r="A634" t="str">
        <f t="shared" si="50"/>
        <v>ETS2</v>
      </c>
      <c r="B634" t="s">
        <v>645</v>
      </c>
      <c r="C634">
        <v>40177143</v>
      </c>
      <c r="D634" t="s">
        <v>8</v>
      </c>
      <c r="E634">
        <v>24</v>
      </c>
      <c r="F634" t="s">
        <v>657</v>
      </c>
      <c r="G634">
        <v>0.91112083955199996</v>
      </c>
    </row>
    <row r="635" spans="1:7" x14ac:dyDescent="0.2">
      <c r="A635" t="str">
        <f t="shared" si="50"/>
        <v>ETS2</v>
      </c>
      <c r="B635" t="s">
        <v>645</v>
      </c>
      <c r="C635">
        <v>40177171</v>
      </c>
      <c r="D635" t="s">
        <v>8</v>
      </c>
      <c r="E635">
        <v>23</v>
      </c>
      <c r="F635" t="s">
        <v>658</v>
      </c>
      <c r="G635">
        <v>1.0213112016899999</v>
      </c>
    </row>
    <row r="636" spans="1:7" x14ac:dyDescent="0.2">
      <c r="A636" t="str">
        <f t="shared" si="50"/>
        <v>ETS2</v>
      </c>
      <c r="B636" t="s">
        <v>645</v>
      </c>
      <c r="C636">
        <v>40177387</v>
      </c>
      <c r="D636" t="s">
        <v>8</v>
      </c>
      <c r="E636">
        <v>24</v>
      </c>
      <c r="F636" t="s">
        <v>659</v>
      </c>
      <c r="G636">
        <v>-4.0928771397500001E-2</v>
      </c>
    </row>
    <row r="637" spans="1:7" x14ac:dyDescent="0.2">
      <c r="A637" t="str">
        <f t="shared" si="50"/>
        <v>ETS2</v>
      </c>
      <c r="B637" t="s">
        <v>645</v>
      </c>
      <c r="C637">
        <v>40177084</v>
      </c>
      <c r="D637" t="s">
        <v>8</v>
      </c>
      <c r="E637">
        <v>24</v>
      </c>
      <c r="F637" t="s">
        <v>660</v>
      </c>
      <c r="G637">
        <v>0.78326155094100003</v>
      </c>
    </row>
    <row r="638" spans="1:7" x14ac:dyDescent="0.2">
      <c r="A638" t="str">
        <f t="shared" si="50"/>
        <v>ETS2</v>
      </c>
      <c r="B638" t="s">
        <v>645</v>
      </c>
      <c r="C638">
        <v>40177439</v>
      </c>
      <c r="D638" t="s">
        <v>8</v>
      </c>
      <c r="E638">
        <v>24</v>
      </c>
      <c r="F638" t="s">
        <v>661</v>
      </c>
      <c r="G638">
        <v>0.66986498376500003</v>
      </c>
    </row>
    <row r="639" spans="1:7" x14ac:dyDescent="0.2">
      <c r="A639" t="str">
        <f t="shared" si="50"/>
        <v>ETS2</v>
      </c>
      <c r="B639" t="s">
        <v>645</v>
      </c>
      <c r="C639">
        <v>40177491</v>
      </c>
      <c r="D639" t="s">
        <v>8</v>
      </c>
      <c r="E639">
        <v>24</v>
      </c>
      <c r="F639" t="s">
        <v>662</v>
      </c>
      <c r="G639">
        <v>0.69001920034200004</v>
      </c>
    </row>
    <row r="640" spans="1:7" x14ac:dyDescent="0.2">
      <c r="A640" t="str">
        <f t="shared" si="50"/>
        <v>ETS2</v>
      </c>
      <c r="B640" t="s">
        <v>645</v>
      </c>
      <c r="C640">
        <v>40177526</v>
      </c>
      <c r="D640" t="s">
        <v>8</v>
      </c>
      <c r="E640">
        <v>24</v>
      </c>
      <c r="F640" t="s">
        <v>663</v>
      </c>
      <c r="G640">
        <v>0.98150878536700004</v>
      </c>
    </row>
    <row r="641" spans="1:7" x14ac:dyDescent="0.2">
      <c r="A641" t="str">
        <f t="shared" si="50"/>
        <v>ETS2</v>
      </c>
      <c r="B641" t="s">
        <v>645</v>
      </c>
      <c r="C641">
        <v>40177416</v>
      </c>
      <c r="D641" t="s">
        <v>8</v>
      </c>
      <c r="E641">
        <v>24</v>
      </c>
      <c r="F641" t="s">
        <v>664</v>
      </c>
      <c r="G641">
        <v>0.28128375628800001</v>
      </c>
    </row>
    <row r="642" spans="1:7" x14ac:dyDescent="0.2">
      <c r="A642" t="str">
        <f t="shared" ref="A642:A651" si="51">"FAM3C"</f>
        <v>FAM3C</v>
      </c>
      <c r="B642" t="s">
        <v>2</v>
      </c>
      <c r="C642">
        <v>121036452</v>
      </c>
      <c r="D642" t="s">
        <v>3</v>
      </c>
      <c r="E642">
        <v>23</v>
      </c>
      <c r="F642" t="s">
        <v>665</v>
      </c>
      <c r="G642">
        <v>0.54059582242100002</v>
      </c>
    </row>
    <row r="643" spans="1:7" x14ac:dyDescent="0.2">
      <c r="A643" t="str">
        <f t="shared" si="51"/>
        <v>FAM3C</v>
      </c>
      <c r="B643" t="s">
        <v>2</v>
      </c>
      <c r="C643">
        <v>121036542</v>
      </c>
      <c r="D643" t="s">
        <v>3</v>
      </c>
      <c r="E643">
        <v>24</v>
      </c>
      <c r="F643" t="s">
        <v>666</v>
      </c>
      <c r="G643">
        <v>0.34858449305299999</v>
      </c>
    </row>
    <row r="644" spans="1:7" x14ac:dyDescent="0.2">
      <c r="A644" t="str">
        <f t="shared" si="51"/>
        <v>FAM3C</v>
      </c>
      <c r="B644" t="s">
        <v>2</v>
      </c>
      <c r="C644">
        <v>121036645</v>
      </c>
      <c r="D644" t="s">
        <v>3</v>
      </c>
      <c r="E644">
        <v>24</v>
      </c>
      <c r="F644" t="s">
        <v>667</v>
      </c>
      <c r="G644">
        <v>1.23193588801</v>
      </c>
    </row>
    <row r="645" spans="1:7" x14ac:dyDescent="0.2">
      <c r="A645" t="str">
        <f t="shared" si="51"/>
        <v>FAM3C</v>
      </c>
      <c r="B645" t="s">
        <v>2</v>
      </c>
      <c r="C645">
        <v>121036655</v>
      </c>
      <c r="D645" t="s">
        <v>3</v>
      </c>
      <c r="E645">
        <v>24</v>
      </c>
      <c r="F645" t="s">
        <v>668</v>
      </c>
      <c r="G645">
        <v>2.35099497884E-2</v>
      </c>
    </row>
    <row r="646" spans="1:7" x14ac:dyDescent="0.2">
      <c r="A646" t="str">
        <f t="shared" si="51"/>
        <v>FAM3C</v>
      </c>
      <c r="B646" t="s">
        <v>2</v>
      </c>
      <c r="C646">
        <v>121036467</v>
      </c>
      <c r="D646" t="s">
        <v>8</v>
      </c>
      <c r="E646">
        <v>24</v>
      </c>
      <c r="F646" t="s">
        <v>669</v>
      </c>
      <c r="G646">
        <v>0.49646097214200002</v>
      </c>
    </row>
    <row r="647" spans="1:7" x14ac:dyDescent="0.2">
      <c r="A647" t="str">
        <f t="shared" si="51"/>
        <v>FAM3C</v>
      </c>
      <c r="B647" t="s">
        <v>2</v>
      </c>
      <c r="C647">
        <v>121036496</v>
      </c>
      <c r="D647" t="s">
        <v>8</v>
      </c>
      <c r="E647">
        <v>24</v>
      </c>
      <c r="F647" t="s">
        <v>670</v>
      </c>
      <c r="G647">
        <v>0.69922542984400005</v>
      </c>
    </row>
    <row r="648" spans="1:7" x14ac:dyDescent="0.2">
      <c r="A648" t="str">
        <f t="shared" si="51"/>
        <v>FAM3C</v>
      </c>
      <c r="B648" t="s">
        <v>2</v>
      </c>
      <c r="C648">
        <v>121036502</v>
      </c>
      <c r="D648" t="s">
        <v>8</v>
      </c>
      <c r="E648">
        <v>24</v>
      </c>
      <c r="F648" t="s">
        <v>671</v>
      </c>
      <c r="G648">
        <v>0.84809440445600004</v>
      </c>
    </row>
    <row r="649" spans="1:7" x14ac:dyDescent="0.2">
      <c r="A649" t="str">
        <f t="shared" si="51"/>
        <v>FAM3C</v>
      </c>
      <c r="B649" t="s">
        <v>2</v>
      </c>
      <c r="C649">
        <v>121036630</v>
      </c>
      <c r="D649" t="s">
        <v>8</v>
      </c>
      <c r="E649">
        <v>24</v>
      </c>
      <c r="F649" t="s">
        <v>672</v>
      </c>
      <c r="G649">
        <v>0.91996970753100005</v>
      </c>
    </row>
    <row r="650" spans="1:7" x14ac:dyDescent="0.2">
      <c r="A650" t="str">
        <f t="shared" si="51"/>
        <v>FAM3C</v>
      </c>
      <c r="B650" t="s">
        <v>2</v>
      </c>
      <c r="C650">
        <v>121036581</v>
      </c>
      <c r="D650" t="s">
        <v>8</v>
      </c>
      <c r="E650">
        <v>24</v>
      </c>
      <c r="F650" t="s">
        <v>673</v>
      </c>
      <c r="G650">
        <v>0.14206158477299999</v>
      </c>
    </row>
    <row r="651" spans="1:7" x14ac:dyDescent="0.2">
      <c r="A651" t="str">
        <f t="shared" si="51"/>
        <v>FAM3C</v>
      </c>
      <c r="B651" t="s">
        <v>2</v>
      </c>
      <c r="C651">
        <v>121036625</v>
      </c>
      <c r="D651" t="s">
        <v>8</v>
      </c>
      <c r="E651">
        <v>24</v>
      </c>
      <c r="F651" t="s">
        <v>674</v>
      </c>
      <c r="G651">
        <v>0.47247339099899999</v>
      </c>
    </row>
    <row r="652" spans="1:7" x14ac:dyDescent="0.2">
      <c r="A652" t="str">
        <f t="shared" ref="A652:A661" si="52">"FBXO9"</f>
        <v>FBXO9</v>
      </c>
      <c r="B652" t="s">
        <v>75</v>
      </c>
      <c r="C652">
        <v>52929903</v>
      </c>
      <c r="D652" t="s">
        <v>3</v>
      </c>
      <c r="E652">
        <v>24</v>
      </c>
      <c r="F652" t="s">
        <v>675</v>
      </c>
      <c r="G652">
        <v>0.34392707123999999</v>
      </c>
    </row>
    <row r="653" spans="1:7" x14ac:dyDescent="0.2">
      <c r="A653" t="str">
        <f t="shared" si="52"/>
        <v>FBXO9</v>
      </c>
      <c r="B653" t="s">
        <v>75</v>
      </c>
      <c r="C653">
        <v>52929934</v>
      </c>
      <c r="D653" t="s">
        <v>3</v>
      </c>
      <c r="E653">
        <v>22</v>
      </c>
      <c r="F653" t="s">
        <v>676</v>
      </c>
      <c r="G653">
        <v>0.56585039833600004</v>
      </c>
    </row>
    <row r="654" spans="1:7" x14ac:dyDescent="0.2">
      <c r="A654" t="str">
        <f t="shared" si="52"/>
        <v>FBXO9</v>
      </c>
      <c r="B654" t="s">
        <v>75</v>
      </c>
      <c r="C654">
        <v>52930128</v>
      </c>
      <c r="D654" t="s">
        <v>3</v>
      </c>
      <c r="E654">
        <v>24</v>
      </c>
      <c r="F654" t="s">
        <v>677</v>
      </c>
      <c r="G654">
        <v>1.02867474746</v>
      </c>
    </row>
    <row r="655" spans="1:7" x14ac:dyDescent="0.2">
      <c r="A655" t="str">
        <f t="shared" si="52"/>
        <v>FBXO9</v>
      </c>
      <c r="B655" t="s">
        <v>75</v>
      </c>
      <c r="C655">
        <v>52930149</v>
      </c>
      <c r="D655" t="s">
        <v>3</v>
      </c>
      <c r="E655">
        <v>24</v>
      </c>
      <c r="F655" t="s">
        <v>678</v>
      </c>
      <c r="G655">
        <v>1.01149410057</v>
      </c>
    </row>
    <row r="656" spans="1:7" x14ac:dyDescent="0.2">
      <c r="A656" t="str">
        <f t="shared" si="52"/>
        <v>FBXO9</v>
      </c>
      <c r="B656" t="s">
        <v>75</v>
      </c>
      <c r="C656">
        <v>52930055</v>
      </c>
      <c r="D656" t="s">
        <v>8</v>
      </c>
      <c r="E656">
        <v>23</v>
      </c>
      <c r="F656" t="s">
        <v>679</v>
      </c>
      <c r="G656">
        <v>0.116827784322</v>
      </c>
    </row>
    <row r="657" spans="1:7" x14ac:dyDescent="0.2">
      <c r="A657" t="str">
        <f t="shared" si="52"/>
        <v>FBXO9</v>
      </c>
      <c r="B657" t="s">
        <v>75</v>
      </c>
      <c r="C657">
        <v>52930102</v>
      </c>
      <c r="D657" t="s">
        <v>8</v>
      </c>
      <c r="E657">
        <v>24</v>
      </c>
      <c r="F657" t="s">
        <v>680</v>
      </c>
      <c r="G657">
        <v>0.95983115196900004</v>
      </c>
    </row>
    <row r="658" spans="1:7" x14ac:dyDescent="0.2">
      <c r="A658" t="str">
        <f t="shared" si="52"/>
        <v>FBXO9</v>
      </c>
      <c r="B658" t="s">
        <v>75</v>
      </c>
      <c r="C658">
        <v>52930183</v>
      </c>
      <c r="D658" t="s">
        <v>8</v>
      </c>
      <c r="E658">
        <v>24</v>
      </c>
      <c r="F658" t="s">
        <v>681</v>
      </c>
      <c r="G658">
        <v>0.21839728630899999</v>
      </c>
    </row>
    <row r="659" spans="1:7" x14ac:dyDescent="0.2">
      <c r="A659" t="str">
        <f t="shared" si="52"/>
        <v>FBXO9</v>
      </c>
      <c r="B659" t="s">
        <v>75</v>
      </c>
      <c r="C659">
        <v>52930092</v>
      </c>
      <c r="D659" t="s">
        <v>3</v>
      </c>
      <c r="E659">
        <v>22</v>
      </c>
      <c r="F659" t="s">
        <v>682</v>
      </c>
      <c r="G659">
        <v>0.33898446032000001</v>
      </c>
    </row>
    <row r="660" spans="1:7" x14ac:dyDescent="0.2">
      <c r="A660" t="str">
        <f t="shared" si="52"/>
        <v>FBXO9</v>
      </c>
      <c r="B660" t="s">
        <v>75</v>
      </c>
      <c r="C660">
        <v>52930084</v>
      </c>
      <c r="D660" t="s">
        <v>3</v>
      </c>
      <c r="E660">
        <v>24</v>
      </c>
      <c r="F660" t="s">
        <v>683</v>
      </c>
      <c r="G660">
        <v>6.0331898843700001E-2</v>
      </c>
    </row>
    <row r="661" spans="1:7" x14ac:dyDescent="0.2">
      <c r="A661" t="str">
        <f t="shared" si="52"/>
        <v>FBXO9</v>
      </c>
      <c r="B661" t="s">
        <v>75</v>
      </c>
      <c r="C661">
        <v>52929953</v>
      </c>
      <c r="D661" t="s">
        <v>8</v>
      </c>
      <c r="E661">
        <v>24</v>
      </c>
      <c r="F661" t="s">
        <v>684</v>
      </c>
      <c r="G661">
        <v>0.43705517588699999</v>
      </c>
    </row>
    <row r="662" spans="1:7" x14ac:dyDescent="0.2">
      <c r="A662" t="str">
        <f t="shared" ref="A662:A671" si="53">"FEV"</f>
        <v>FEV</v>
      </c>
      <c r="B662" t="s">
        <v>161</v>
      </c>
      <c r="C662">
        <v>219850739</v>
      </c>
      <c r="D662" t="s">
        <v>3</v>
      </c>
      <c r="E662">
        <v>23</v>
      </c>
      <c r="F662" t="s">
        <v>685</v>
      </c>
      <c r="G662">
        <v>0.62638532378199996</v>
      </c>
    </row>
    <row r="663" spans="1:7" x14ac:dyDescent="0.2">
      <c r="A663" t="str">
        <f t="shared" si="53"/>
        <v>FEV</v>
      </c>
      <c r="B663" t="s">
        <v>161</v>
      </c>
      <c r="C663">
        <v>219850624</v>
      </c>
      <c r="D663" t="s">
        <v>3</v>
      </c>
      <c r="E663">
        <v>24</v>
      </c>
      <c r="F663" t="s">
        <v>686</v>
      </c>
      <c r="G663">
        <v>0.50916456961300005</v>
      </c>
    </row>
    <row r="664" spans="1:7" x14ac:dyDescent="0.2">
      <c r="A664" t="str">
        <f t="shared" si="53"/>
        <v>FEV</v>
      </c>
      <c r="B664" t="s">
        <v>161</v>
      </c>
      <c r="C664">
        <v>219850618</v>
      </c>
      <c r="D664" t="s">
        <v>3</v>
      </c>
      <c r="E664">
        <v>25</v>
      </c>
      <c r="F664" t="s">
        <v>687</v>
      </c>
      <c r="G664">
        <v>0.18783287403599999</v>
      </c>
    </row>
    <row r="665" spans="1:7" x14ac:dyDescent="0.2">
      <c r="A665" t="str">
        <f t="shared" si="53"/>
        <v>FEV</v>
      </c>
      <c r="B665" t="s">
        <v>161</v>
      </c>
      <c r="C665">
        <v>219850595</v>
      </c>
      <c r="D665" t="s">
        <v>3</v>
      </c>
      <c r="E665">
        <v>25</v>
      </c>
      <c r="F665" t="s">
        <v>688</v>
      </c>
      <c r="G665">
        <v>0.91818362828300004</v>
      </c>
    </row>
    <row r="666" spans="1:7" x14ac:dyDescent="0.2">
      <c r="A666" t="str">
        <f t="shared" si="53"/>
        <v>FEV</v>
      </c>
      <c r="B666" t="s">
        <v>161</v>
      </c>
      <c r="C666">
        <v>219850583</v>
      </c>
      <c r="D666" t="s">
        <v>3</v>
      </c>
      <c r="E666">
        <v>25</v>
      </c>
      <c r="F666" t="s">
        <v>689</v>
      </c>
      <c r="G666">
        <v>0.517538379873</v>
      </c>
    </row>
    <row r="667" spans="1:7" x14ac:dyDescent="0.2">
      <c r="A667" t="str">
        <f t="shared" si="53"/>
        <v>FEV</v>
      </c>
      <c r="B667" t="s">
        <v>161</v>
      </c>
      <c r="C667">
        <v>219850674</v>
      </c>
      <c r="D667" t="s">
        <v>3</v>
      </c>
      <c r="E667">
        <v>24</v>
      </c>
      <c r="F667" t="s">
        <v>690</v>
      </c>
      <c r="G667">
        <v>0.21631349471299999</v>
      </c>
    </row>
    <row r="668" spans="1:7" x14ac:dyDescent="0.2">
      <c r="A668" t="str">
        <f t="shared" si="53"/>
        <v>FEV</v>
      </c>
      <c r="B668" t="s">
        <v>161</v>
      </c>
      <c r="C668">
        <v>219850547</v>
      </c>
      <c r="D668" t="s">
        <v>3</v>
      </c>
      <c r="E668">
        <v>25</v>
      </c>
      <c r="F668" t="s">
        <v>691</v>
      </c>
      <c r="G668">
        <v>0.61982917756800004</v>
      </c>
    </row>
    <row r="669" spans="1:7" x14ac:dyDescent="0.2">
      <c r="A669" t="str">
        <f t="shared" si="53"/>
        <v>FEV</v>
      </c>
      <c r="B669" t="s">
        <v>161</v>
      </c>
      <c r="C669">
        <v>219850517</v>
      </c>
      <c r="D669" t="s">
        <v>3</v>
      </c>
      <c r="E669">
        <v>25</v>
      </c>
      <c r="F669" t="s">
        <v>692</v>
      </c>
      <c r="G669">
        <v>0.93553127526400004</v>
      </c>
    </row>
    <row r="670" spans="1:7" x14ac:dyDescent="0.2">
      <c r="A670" t="str">
        <f t="shared" si="53"/>
        <v>FEV</v>
      </c>
      <c r="B670" t="s">
        <v>161</v>
      </c>
      <c r="C670">
        <v>219850473</v>
      </c>
      <c r="D670" t="s">
        <v>3</v>
      </c>
      <c r="E670">
        <v>23</v>
      </c>
      <c r="F670" t="s">
        <v>693</v>
      </c>
      <c r="G670">
        <v>1.0367692315100001</v>
      </c>
    </row>
    <row r="671" spans="1:7" x14ac:dyDescent="0.2">
      <c r="A671" t="str">
        <f t="shared" si="53"/>
        <v>FEV</v>
      </c>
      <c r="B671" t="s">
        <v>161</v>
      </c>
      <c r="C671">
        <v>219850574</v>
      </c>
      <c r="D671" t="s">
        <v>3</v>
      </c>
      <c r="E671">
        <v>23</v>
      </c>
      <c r="F671" t="s">
        <v>694</v>
      </c>
      <c r="G671">
        <v>1.0276994932200001</v>
      </c>
    </row>
    <row r="672" spans="1:7" x14ac:dyDescent="0.2">
      <c r="A672" t="str">
        <f t="shared" ref="A672:A681" si="54">"FOSB"</f>
        <v>FOSB</v>
      </c>
      <c r="B672" t="s">
        <v>245</v>
      </c>
      <c r="C672">
        <v>45971129</v>
      </c>
      <c r="D672" t="s">
        <v>8</v>
      </c>
      <c r="E672">
        <v>23</v>
      </c>
      <c r="F672" t="s">
        <v>695</v>
      </c>
      <c r="G672">
        <v>0.69759759862899995</v>
      </c>
    </row>
    <row r="673" spans="1:7" x14ac:dyDescent="0.2">
      <c r="A673" t="str">
        <f t="shared" si="54"/>
        <v>FOSB</v>
      </c>
      <c r="B673" t="s">
        <v>245</v>
      </c>
      <c r="C673">
        <v>45970979</v>
      </c>
      <c r="D673" t="s">
        <v>3</v>
      </c>
      <c r="E673">
        <v>23</v>
      </c>
      <c r="F673" t="s">
        <v>696</v>
      </c>
      <c r="G673">
        <v>0.17514046742600001</v>
      </c>
    </row>
    <row r="674" spans="1:7" x14ac:dyDescent="0.2">
      <c r="A674" t="str">
        <f t="shared" si="54"/>
        <v>FOSB</v>
      </c>
      <c r="B674" t="s">
        <v>245</v>
      </c>
      <c r="C674">
        <v>45971009</v>
      </c>
      <c r="D674" t="s">
        <v>3</v>
      </c>
      <c r="E674">
        <v>24</v>
      </c>
      <c r="F674" t="s">
        <v>697</v>
      </c>
      <c r="G674">
        <v>0.57514634889600003</v>
      </c>
    </row>
    <row r="675" spans="1:7" x14ac:dyDescent="0.2">
      <c r="A675" t="str">
        <f t="shared" si="54"/>
        <v>FOSB</v>
      </c>
      <c r="B675" t="s">
        <v>245</v>
      </c>
      <c r="C675">
        <v>45971031</v>
      </c>
      <c r="D675" t="s">
        <v>3</v>
      </c>
      <c r="E675">
        <v>24</v>
      </c>
      <c r="F675" t="s">
        <v>698</v>
      </c>
      <c r="G675">
        <v>0.10791054887400001</v>
      </c>
    </row>
    <row r="676" spans="1:7" x14ac:dyDescent="0.2">
      <c r="A676" t="str">
        <f t="shared" si="54"/>
        <v>FOSB</v>
      </c>
      <c r="B676" t="s">
        <v>245</v>
      </c>
      <c r="C676">
        <v>45971039</v>
      </c>
      <c r="D676" t="s">
        <v>3</v>
      </c>
      <c r="E676">
        <v>24</v>
      </c>
      <c r="F676" t="s">
        <v>699</v>
      </c>
      <c r="G676">
        <v>0.408389818746</v>
      </c>
    </row>
    <row r="677" spans="1:7" x14ac:dyDescent="0.2">
      <c r="A677" t="str">
        <f t="shared" si="54"/>
        <v>FOSB</v>
      </c>
      <c r="B677" t="s">
        <v>245</v>
      </c>
      <c r="C677">
        <v>45971098</v>
      </c>
      <c r="D677" t="s">
        <v>3</v>
      </c>
      <c r="E677">
        <v>22</v>
      </c>
      <c r="F677" t="s">
        <v>700</v>
      </c>
      <c r="G677">
        <v>0.25872205585899999</v>
      </c>
    </row>
    <row r="678" spans="1:7" x14ac:dyDescent="0.2">
      <c r="A678" t="str">
        <f t="shared" si="54"/>
        <v>FOSB</v>
      </c>
      <c r="B678" t="s">
        <v>245</v>
      </c>
      <c r="C678">
        <v>45970880</v>
      </c>
      <c r="D678" t="s">
        <v>8</v>
      </c>
      <c r="E678">
        <v>23</v>
      </c>
      <c r="F678" t="s">
        <v>701</v>
      </c>
      <c r="G678">
        <v>-0.101946972426</v>
      </c>
    </row>
    <row r="679" spans="1:7" x14ac:dyDescent="0.2">
      <c r="A679" t="str">
        <f t="shared" si="54"/>
        <v>FOSB</v>
      </c>
      <c r="B679" t="s">
        <v>245</v>
      </c>
      <c r="C679">
        <v>45970988</v>
      </c>
      <c r="D679" t="s">
        <v>8</v>
      </c>
      <c r="E679">
        <v>22</v>
      </c>
      <c r="F679" t="s">
        <v>702</v>
      </c>
      <c r="G679">
        <v>0.94593144628299997</v>
      </c>
    </row>
    <row r="680" spans="1:7" x14ac:dyDescent="0.2">
      <c r="A680" t="str">
        <f t="shared" si="54"/>
        <v>FOSB</v>
      </c>
      <c r="B680" t="s">
        <v>245</v>
      </c>
      <c r="C680">
        <v>45971150</v>
      </c>
      <c r="D680" t="s">
        <v>8</v>
      </c>
      <c r="E680">
        <v>23</v>
      </c>
      <c r="F680" t="s">
        <v>703</v>
      </c>
      <c r="G680">
        <v>1.0964931043699999</v>
      </c>
    </row>
    <row r="681" spans="1:7" x14ac:dyDescent="0.2">
      <c r="A681" t="str">
        <f t="shared" si="54"/>
        <v>FOSB</v>
      </c>
      <c r="B681" t="s">
        <v>245</v>
      </c>
      <c r="C681">
        <v>45971159</v>
      </c>
      <c r="D681" t="s">
        <v>8</v>
      </c>
      <c r="E681">
        <v>23</v>
      </c>
      <c r="F681" t="s">
        <v>704</v>
      </c>
      <c r="G681">
        <v>0.95757544934399996</v>
      </c>
    </row>
    <row r="682" spans="1:7" x14ac:dyDescent="0.2">
      <c r="A682" t="str">
        <f t="shared" ref="A682:A691" si="55">"FOXA1"</f>
        <v>FOXA1</v>
      </c>
      <c r="B682" t="s">
        <v>86</v>
      </c>
      <c r="C682">
        <v>38064306</v>
      </c>
      <c r="D682" t="s">
        <v>3</v>
      </c>
      <c r="E682">
        <v>24</v>
      </c>
      <c r="F682" t="s">
        <v>705</v>
      </c>
      <c r="G682">
        <v>0.251928925197</v>
      </c>
    </row>
    <row r="683" spans="1:7" x14ac:dyDescent="0.2">
      <c r="A683" t="str">
        <f t="shared" si="55"/>
        <v>FOXA1</v>
      </c>
      <c r="B683" t="s">
        <v>86</v>
      </c>
      <c r="C683">
        <v>38064521</v>
      </c>
      <c r="D683" t="s">
        <v>3</v>
      </c>
      <c r="E683">
        <v>24</v>
      </c>
      <c r="F683" t="s">
        <v>706</v>
      </c>
      <c r="G683">
        <v>0.16627443067200001</v>
      </c>
    </row>
    <row r="684" spans="1:7" x14ac:dyDescent="0.2">
      <c r="A684" t="str">
        <f t="shared" si="55"/>
        <v>FOXA1</v>
      </c>
      <c r="B684" t="s">
        <v>86</v>
      </c>
      <c r="C684">
        <v>38064530</v>
      </c>
      <c r="D684" t="s">
        <v>3</v>
      </c>
      <c r="E684">
        <v>23</v>
      </c>
      <c r="F684" t="s">
        <v>707</v>
      </c>
      <c r="G684">
        <v>0.42703520066700001</v>
      </c>
    </row>
    <row r="685" spans="1:7" x14ac:dyDescent="0.2">
      <c r="A685" t="str">
        <f t="shared" si="55"/>
        <v>FOXA1</v>
      </c>
      <c r="B685" t="s">
        <v>86</v>
      </c>
      <c r="C685">
        <v>38064341</v>
      </c>
      <c r="D685" t="s">
        <v>8</v>
      </c>
      <c r="E685">
        <v>24</v>
      </c>
      <c r="F685" t="s">
        <v>708</v>
      </c>
      <c r="G685">
        <v>9.4569435581199998E-2</v>
      </c>
    </row>
    <row r="686" spans="1:7" x14ac:dyDescent="0.2">
      <c r="A686" t="str">
        <f t="shared" si="55"/>
        <v>FOXA1</v>
      </c>
      <c r="B686" t="s">
        <v>86</v>
      </c>
      <c r="C686">
        <v>38064412</v>
      </c>
      <c r="D686" t="s">
        <v>8</v>
      </c>
      <c r="E686">
        <v>24</v>
      </c>
      <c r="F686" t="s">
        <v>709</v>
      </c>
      <c r="G686">
        <v>0.31627396873699998</v>
      </c>
    </row>
    <row r="687" spans="1:7" x14ac:dyDescent="0.2">
      <c r="A687" t="str">
        <f t="shared" si="55"/>
        <v>FOXA1</v>
      </c>
      <c r="B687" t="s">
        <v>86</v>
      </c>
      <c r="C687">
        <v>38064434</v>
      </c>
      <c r="D687" t="s">
        <v>8</v>
      </c>
      <c r="E687">
        <v>24</v>
      </c>
      <c r="F687" t="s">
        <v>710</v>
      </c>
      <c r="G687">
        <v>0.57503139019000005</v>
      </c>
    </row>
    <row r="688" spans="1:7" x14ac:dyDescent="0.2">
      <c r="A688" t="str">
        <f t="shared" si="55"/>
        <v>FOXA1</v>
      </c>
      <c r="B688" t="s">
        <v>86</v>
      </c>
      <c r="C688">
        <v>38064445</v>
      </c>
      <c r="D688" t="s">
        <v>8</v>
      </c>
      <c r="E688">
        <v>24</v>
      </c>
      <c r="F688" t="s">
        <v>711</v>
      </c>
      <c r="G688">
        <v>1.03469131398</v>
      </c>
    </row>
    <row r="689" spans="1:7" x14ac:dyDescent="0.2">
      <c r="A689" t="str">
        <f t="shared" si="55"/>
        <v>FOXA1</v>
      </c>
      <c r="B689" t="s">
        <v>86</v>
      </c>
      <c r="C689">
        <v>38064459</v>
      </c>
      <c r="D689" t="s">
        <v>8</v>
      </c>
      <c r="E689">
        <v>23</v>
      </c>
      <c r="F689" t="s">
        <v>712</v>
      </c>
      <c r="G689">
        <v>0.64590059241800002</v>
      </c>
    </row>
    <row r="690" spans="1:7" x14ac:dyDescent="0.2">
      <c r="A690" t="str">
        <f t="shared" si="55"/>
        <v>FOXA1</v>
      </c>
      <c r="B690" t="s">
        <v>86</v>
      </c>
      <c r="C690">
        <v>38064567</v>
      </c>
      <c r="D690" t="s">
        <v>8</v>
      </c>
      <c r="E690">
        <v>23</v>
      </c>
      <c r="F690" t="s">
        <v>713</v>
      </c>
      <c r="G690">
        <v>0.88272326859600003</v>
      </c>
    </row>
    <row r="691" spans="1:7" x14ac:dyDescent="0.2">
      <c r="A691" t="str">
        <f t="shared" si="55"/>
        <v>FOXA1</v>
      </c>
      <c r="B691" t="s">
        <v>86</v>
      </c>
      <c r="C691">
        <v>38064583</v>
      </c>
      <c r="D691" t="s">
        <v>8</v>
      </c>
      <c r="E691">
        <v>24</v>
      </c>
      <c r="F691" t="s">
        <v>714</v>
      </c>
      <c r="G691">
        <v>1.08258541743</v>
      </c>
    </row>
    <row r="692" spans="1:7" x14ac:dyDescent="0.2">
      <c r="A692" t="str">
        <f t="shared" ref="A692:A700" si="56">"FOXA3"</f>
        <v>FOXA3</v>
      </c>
      <c r="B692" t="s">
        <v>245</v>
      </c>
      <c r="C692">
        <v>46367354</v>
      </c>
      <c r="D692" t="s">
        <v>8</v>
      </c>
      <c r="E692">
        <v>24</v>
      </c>
      <c r="F692" t="s">
        <v>715</v>
      </c>
      <c r="G692">
        <v>0.69379387928500003</v>
      </c>
    </row>
    <row r="693" spans="1:7" x14ac:dyDescent="0.2">
      <c r="A693" t="str">
        <f t="shared" si="56"/>
        <v>FOXA3</v>
      </c>
      <c r="B693" t="s">
        <v>245</v>
      </c>
      <c r="C693">
        <v>46367232</v>
      </c>
      <c r="D693" t="s">
        <v>8</v>
      </c>
      <c r="E693">
        <v>23</v>
      </c>
      <c r="F693" t="s">
        <v>716</v>
      </c>
      <c r="G693">
        <v>0.189768856283</v>
      </c>
    </row>
    <row r="694" spans="1:7" x14ac:dyDescent="0.2">
      <c r="A694" t="str">
        <f t="shared" si="56"/>
        <v>FOXA3</v>
      </c>
      <c r="B694" t="s">
        <v>245</v>
      </c>
      <c r="C694">
        <v>46367199</v>
      </c>
      <c r="D694" t="s">
        <v>8</v>
      </c>
      <c r="E694">
        <v>24</v>
      </c>
      <c r="F694" t="s">
        <v>717</v>
      </c>
      <c r="G694">
        <v>0.13919416164599999</v>
      </c>
    </row>
    <row r="695" spans="1:7" x14ac:dyDescent="0.2">
      <c r="A695" t="str">
        <f t="shared" si="56"/>
        <v>FOXA3</v>
      </c>
      <c r="B695" t="s">
        <v>245</v>
      </c>
      <c r="C695">
        <v>46367435</v>
      </c>
      <c r="D695" t="s">
        <v>3</v>
      </c>
      <c r="E695">
        <v>23</v>
      </c>
      <c r="F695" t="s">
        <v>718</v>
      </c>
      <c r="G695">
        <v>1.3470635612499999</v>
      </c>
    </row>
    <row r="696" spans="1:7" x14ac:dyDescent="0.2">
      <c r="A696" t="str">
        <f t="shared" si="56"/>
        <v>FOXA3</v>
      </c>
      <c r="B696" t="s">
        <v>245</v>
      </c>
      <c r="C696">
        <v>46367408</v>
      </c>
      <c r="D696" t="s">
        <v>3</v>
      </c>
      <c r="E696">
        <v>24</v>
      </c>
      <c r="F696" t="s">
        <v>719</v>
      </c>
      <c r="G696">
        <v>0.95914255946299998</v>
      </c>
    </row>
    <row r="697" spans="1:7" x14ac:dyDescent="0.2">
      <c r="A697" t="str">
        <f t="shared" si="56"/>
        <v>FOXA3</v>
      </c>
      <c r="B697" t="s">
        <v>245</v>
      </c>
      <c r="C697">
        <v>46367356</v>
      </c>
      <c r="D697" t="s">
        <v>3</v>
      </c>
      <c r="E697">
        <v>24</v>
      </c>
      <c r="F697" t="s">
        <v>720</v>
      </c>
      <c r="G697">
        <v>0.62286870496199997</v>
      </c>
    </row>
    <row r="698" spans="1:7" x14ac:dyDescent="0.2">
      <c r="A698" t="str">
        <f t="shared" si="56"/>
        <v>FOXA3</v>
      </c>
      <c r="B698" t="s">
        <v>245</v>
      </c>
      <c r="C698">
        <v>46367130</v>
      </c>
      <c r="D698" t="s">
        <v>3</v>
      </c>
      <c r="E698">
        <v>24</v>
      </c>
      <c r="F698" t="s">
        <v>721</v>
      </c>
      <c r="G698">
        <v>0.10937061383</v>
      </c>
    </row>
    <row r="699" spans="1:7" x14ac:dyDescent="0.2">
      <c r="A699" t="str">
        <f t="shared" si="56"/>
        <v>FOXA3</v>
      </c>
      <c r="B699" t="s">
        <v>245</v>
      </c>
      <c r="C699">
        <v>46367202</v>
      </c>
      <c r="D699" t="s">
        <v>3</v>
      </c>
      <c r="E699">
        <v>24</v>
      </c>
      <c r="F699" t="s">
        <v>722</v>
      </c>
      <c r="G699">
        <v>0.21237666622900001</v>
      </c>
    </row>
    <row r="700" spans="1:7" x14ac:dyDescent="0.2">
      <c r="A700" t="str">
        <f t="shared" si="56"/>
        <v>FOXA3</v>
      </c>
      <c r="B700" t="s">
        <v>245</v>
      </c>
      <c r="C700">
        <v>46367250</v>
      </c>
      <c r="D700" t="s">
        <v>3</v>
      </c>
      <c r="E700">
        <v>24</v>
      </c>
      <c r="F700" t="s">
        <v>723</v>
      </c>
      <c r="G700">
        <v>0.20099740382</v>
      </c>
    </row>
    <row r="701" spans="1:7" x14ac:dyDescent="0.2">
      <c r="A701" t="str">
        <f t="shared" ref="A701:A710" si="57">"FOXF1"</f>
        <v>FOXF1</v>
      </c>
      <c r="B701" t="s">
        <v>273</v>
      </c>
      <c r="C701">
        <v>86544016</v>
      </c>
      <c r="D701" t="s">
        <v>3</v>
      </c>
      <c r="E701">
        <v>23</v>
      </c>
      <c r="F701" t="s">
        <v>724</v>
      </c>
      <c r="G701">
        <v>1.1576271142200001</v>
      </c>
    </row>
    <row r="702" spans="1:7" x14ac:dyDescent="0.2">
      <c r="A702" t="str">
        <f t="shared" si="57"/>
        <v>FOXF1</v>
      </c>
      <c r="B702" t="s">
        <v>273</v>
      </c>
      <c r="C702">
        <v>86543748</v>
      </c>
      <c r="D702" t="s">
        <v>3</v>
      </c>
      <c r="E702">
        <v>23</v>
      </c>
      <c r="F702" t="s">
        <v>725</v>
      </c>
      <c r="G702">
        <v>0.15150093416900001</v>
      </c>
    </row>
    <row r="703" spans="1:7" x14ac:dyDescent="0.2">
      <c r="A703" t="str">
        <f t="shared" si="57"/>
        <v>FOXF1</v>
      </c>
      <c r="B703" t="s">
        <v>273</v>
      </c>
      <c r="C703">
        <v>86543776</v>
      </c>
      <c r="D703" t="s">
        <v>3</v>
      </c>
      <c r="E703">
        <v>24</v>
      </c>
      <c r="F703" t="s">
        <v>726</v>
      </c>
      <c r="G703">
        <v>-0.15463461839100001</v>
      </c>
    </row>
    <row r="704" spans="1:7" x14ac:dyDescent="0.2">
      <c r="A704" t="str">
        <f t="shared" si="57"/>
        <v>FOXF1</v>
      </c>
      <c r="B704" t="s">
        <v>273</v>
      </c>
      <c r="C704">
        <v>86544012</v>
      </c>
      <c r="D704" t="s">
        <v>8</v>
      </c>
      <c r="E704">
        <v>25</v>
      </c>
      <c r="F704" t="s">
        <v>727</v>
      </c>
      <c r="G704">
        <v>0.90816554945000005</v>
      </c>
    </row>
    <row r="705" spans="1:7" x14ac:dyDescent="0.2">
      <c r="A705" t="str">
        <f t="shared" si="57"/>
        <v>FOXF1</v>
      </c>
      <c r="B705" t="s">
        <v>273</v>
      </c>
      <c r="C705">
        <v>86543760</v>
      </c>
      <c r="D705" t="s">
        <v>8</v>
      </c>
      <c r="E705">
        <v>24</v>
      </c>
      <c r="F705" t="s">
        <v>728</v>
      </c>
      <c r="G705">
        <v>5.9253181347700003E-2</v>
      </c>
    </row>
    <row r="706" spans="1:7" x14ac:dyDescent="0.2">
      <c r="A706" t="str">
        <f t="shared" si="57"/>
        <v>FOXF1</v>
      </c>
      <c r="B706" t="s">
        <v>273</v>
      </c>
      <c r="C706">
        <v>86543792</v>
      </c>
      <c r="D706" t="s">
        <v>8</v>
      </c>
      <c r="E706">
        <v>25</v>
      </c>
      <c r="F706" t="s">
        <v>729</v>
      </c>
      <c r="G706">
        <v>-3.60701823209E-2</v>
      </c>
    </row>
    <row r="707" spans="1:7" x14ac:dyDescent="0.2">
      <c r="A707" t="str">
        <f t="shared" si="57"/>
        <v>FOXF1</v>
      </c>
      <c r="B707" t="s">
        <v>273</v>
      </c>
      <c r="C707">
        <v>86543821</v>
      </c>
      <c r="D707" t="s">
        <v>8</v>
      </c>
      <c r="E707">
        <v>24</v>
      </c>
      <c r="F707" t="s">
        <v>730</v>
      </c>
      <c r="G707">
        <v>0.48070933699200002</v>
      </c>
    </row>
    <row r="708" spans="1:7" x14ac:dyDescent="0.2">
      <c r="A708" t="str">
        <f t="shared" si="57"/>
        <v>FOXF1</v>
      </c>
      <c r="B708" t="s">
        <v>273</v>
      </c>
      <c r="C708">
        <v>86543969</v>
      </c>
      <c r="D708" t="s">
        <v>8</v>
      </c>
      <c r="E708">
        <v>25</v>
      </c>
      <c r="F708" t="s">
        <v>731</v>
      </c>
      <c r="G708">
        <v>3.6399209299100002E-3</v>
      </c>
    </row>
    <row r="709" spans="1:7" x14ac:dyDescent="0.2">
      <c r="A709" t="str">
        <f t="shared" si="57"/>
        <v>FOXF1</v>
      </c>
      <c r="B709" t="s">
        <v>273</v>
      </c>
      <c r="C709">
        <v>86544031</v>
      </c>
      <c r="D709" t="s">
        <v>8</v>
      </c>
      <c r="E709">
        <v>23</v>
      </c>
      <c r="F709" t="s">
        <v>732</v>
      </c>
      <c r="G709">
        <v>0.93420733632899999</v>
      </c>
    </row>
    <row r="710" spans="1:7" x14ac:dyDescent="0.2">
      <c r="A710" t="str">
        <f t="shared" si="57"/>
        <v>FOXF1</v>
      </c>
      <c r="B710" t="s">
        <v>273</v>
      </c>
      <c r="C710">
        <v>86543936</v>
      </c>
      <c r="D710" t="s">
        <v>8</v>
      </c>
      <c r="E710">
        <v>24</v>
      </c>
      <c r="F710" t="s">
        <v>733</v>
      </c>
      <c r="G710">
        <v>0.79757415708299995</v>
      </c>
    </row>
    <row r="711" spans="1:7" x14ac:dyDescent="0.2">
      <c r="A711" t="str">
        <f t="shared" ref="A711:A720" si="58">"FOXL2"</f>
        <v>FOXL2</v>
      </c>
      <c r="B711" t="s">
        <v>114</v>
      </c>
      <c r="C711">
        <v>138666046</v>
      </c>
      <c r="D711" t="s">
        <v>3</v>
      </c>
      <c r="E711">
        <v>24</v>
      </c>
      <c r="F711" t="s">
        <v>734</v>
      </c>
      <c r="G711">
        <v>1.0456403653799999</v>
      </c>
    </row>
    <row r="712" spans="1:7" x14ac:dyDescent="0.2">
      <c r="A712" t="str">
        <f t="shared" si="58"/>
        <v>FOXL2</v>
      </c>
      <c r="B712" t="s">
        <v>114</v>
      </c>
      <c r="C712">
        <v>138666225</v>
      </c>
      <c r="D712" t="s">
        <v>8</v>
      </c>
      <c r="E712">
        <v>24</v>
      </c>
      <c r="F712" t="s">
        <v>735</v>
      </c>
      <c r="G712">
        <v>0.56560701022500004</v>
      </c>
    </row>
    <row r="713" spans="1:7" x14ac:dyDescent="0.2">
      <c r="A713" t="str">
        <f t="shared" si="58"/>
        <v>FOXL2</v>
      </c>
      <c r="B713" t="s">
        <v>114</v>
      </c>
      <c r="C713">
        <v>138666376</v>
      </c>
      <c r="D713" t="s">
        <v>8</v>
      </c>
      <c r="E713">
        <v>24</v>
      </c>
      <c r="F713" t="s">
        <v>736</v>
      </c>
      <c r="G713">
        <v>9.7654242378300005E-2</v>
      </c>
    </row>
    <row r="714" spans="1:7" x14ac:dyDescent="0.2">
      <c r="A714" t="str">
        <f t="shared" si="58"/>
        <v>FOXL2</v>
      </c>
      <c r="B714" t="s">
        <v>114</v>
      </c>
      <c r="C714">
        <v>138666353</v>
      </c>
      <c r="D714" t="s">
        <v>8</v>
      </c>
      <c r="E714">
        <v>22</v>
      </c>
      <c r="F714" t="s">
        <v>737</v>
      </c>
      <c r="G714">
        <v>0.26266064798700001</v>
      </c>
    </row>
    <row r="715" spans="1:7" x14ac:dyDescent="0.2">
      <c r="A715" t="str">
        <f t="shared" si="58"/>
        <v>FOXL2</v>
      </c>
      <c r="B715" t="s">
        <v>114</v>
      </c>
      <c r="C715">
        <v>138666198</v>
      </c>
      <c r="D715" t="s">
        <v>8</v>
      </c>
      <c r="E715">
        <v>22</v>
      </c>
      <c r="F715" t="s">
        <v>738</v>
      </c>
      <c r="G715">
        <v>0.101291776184</v>
      </c>
    </row>
    <row r="716" spans="1:7" x14ac:dyDescent="0.2">
      <c r="A716" t="str">
        <f t="shared" si="58"/>
        <v>FOXL2</v>
      </c>
      <c r="B716" t="s">
        <v>114</v>
      </c>
      <c r="C716">
        <v>138666068</v>
      </c>
      <c r="D716" t="s">
        <v>3</v>
      </c>
      <c r="E716">
        <v>24</v>
      </c>
      <c r="F716" t="s">
        <v>739</v>
      </c>
      <c r="G716">
        <v>0.732148130402</v>
      </c>
    </row>
    <row r="717" spans="1:7" x14ac:dyDescent="0.2">
      <c r="A717" t="str">
        <f t="shared" si="58"/>
        <v>FOXL2</v>
      </c>
      <c r="B717" t="s">
        <v>114</v>
      </c>
      <c r="C717">
        <v>138666114</v>
      </c>
      <c r="D717" t="s">
        <v>3</v>
      </c>
      <c r="E717">
        <v>24</v>
      </c>
      <c r="F717" t="s">
        <v>740</v>
      </c>
      <c r="G717">
        <v>0.877380235354</v>
      </c>
    </row>
    <row r="718" spans="1:7" x14ac:dyDescent="0.2">
      <c r="A718" t="str">
        <f t="shared" si="58"/>
        <v>FOXL2</v>
      </c>
      <c r="B718" t="s">
        <v>114</v>
      </c>
      <c r="C718">
        <v>138666137</v>
      </c>
      <c r="D718" t="s">
        <v>3</v>
      </c>
      <c r="E718">
        <v>24</v>
      </c>
      <c r="F718" t="s">
        <v>741</v>
      </c>
      <c r="G718">
        <v>0.84832381754899999</v>
      </c>
    </row>
    <row r="719" spans="1:7" x14ac:dyDescent="0.2">
      <c r="A719" t="str">
        <f t="shared" si="58"/>
        <v>FOXL2</v>
      </c>
      <c r="B719" t="s">
        <v>114</v>
      </c>
      <c r="C719">
        <v>138666162</v>
      </c>
      <c r="D719" t="s">
        <v>3</v>
      </c>
      <c r="E719">
        <v>24</v>
      </c>
      <c r="F719" t="s">
        <v>742</v>
      </c>
      <c r="G719">
        <v>1.0769793992700001</v>
      </c>
    </row>
    <row r="720" spans="1:7" x14ac:dyDescent="0.2">
      <c r="A720" t="str">
        <f t="shared" si="58"/>
        <v>FOXL2</v>
      </c>
      <c r="B720" t="s">
        <v>114</v>
      </c>
      <c r="C720">
        <v>138666242</v>
      </c>
      <c r="D720" t="s">
        <v>3</v>
      </c>
      <c r="E720">
        <v>24</v>
      </c>
      <c r="F720" t="s">
        <v>743</v>
      </c>
      <c r="G720">
        <v>4.3573920362000002E-2</v>
      </c>
    </row>
    <row r="721" spans="1:7" x14ac:dyDescent="0.2">
      <c r="A721" t="str">
        <f t="shared" ref="A721:A730" si="59">"FOXO4"</f>
        <v>FOXO4</v>
      </c>
      <c r="B721" t="s">
        <v>172</v>
      </c>
      <c r="C721">
        <v>70315671</v>
      </c>
      <c r="D721" t="s">
        <v>8</v>
      </c>
      <c r="E721">
        <v>22</v>
      </c>
      <c r="F721" t="s">
        <v>744</v>
      </c>
      <c r="G721">
        <v>0.76024188510400004</v>
      </c>
    </row>
    <row r="722" spans="1:7" x14ac:dyDescent="0.2">
      <c r="A722" t="str">
        <f t="shared" si="59"/>
        <v>FOXO4</v>
      </c>
      <c r="B722" t="s">
        <v>172</v>
      </c>
      <c r="C722">
        <v>70315743</v>
      </c>
      <c r="D722" t="s">
        <v>8</v>
      </c>
      <c r="E722">
        <v>24</v>
      </c>
      <c r="F722" t="s">
        <v>745</v>
      </c>
      <c r="G722">
        <v>0.59815452646900003</v>
      </c>
    </row>
    <row r="723" spans="1:7" x14ac:dyDescent="0.2">
      <c r="A723" t="str">
        <f t="shared" si="59"/>
        <v>FOXO4</v>
      </c>
      <c r="B723" t="s">
        <v>172</v>
      </c>
      <c r="C723">
        <v>70315986</v>
      </c>
      <c r="D723" t="s">
        <v>8</v>
      </c>
      <c r="E723">
        <v>24</v>
      </c>
      <c r="F723" t="s">
        <v>746</v>
      </c>
      <c r="G723">
        <v>0.60241623938699995</v>
      </c>
    </row>
    <row r="724" spans="1:7" x14ac:dyDescent="0.2">
      <c r="A724" t="str">
        <f t="shared" si="59"/>
        <v>FOXO4</v>
      </c>
      <c r="B724" t="s">
        <v>172</v>
      </c>
      <c r="C724">
        <v>70315963</v>
      </c>
      <c r="D724" t="s">
        <v>8</v>
      </c>
      <c r="E724">
        <v>23</v>
      </c>
      <c r="F724" t="s">
        <v>747</v>
      </c>
      <c r="G724">
        <v>0.75581371980599998</v>
      </c>
    </row>
    <row r="725" spans="1:7" x14ac:dyDescent="0.2">
      <c r="A725" t="str">
        <f t="shared" si="59"/>
        <v>FOXO4</v>
      </c>
      <c r="B725" t="s">
        <v>172</v>
      </c>
      <c r="C725">
        <v>70315829</v>
      </c>
      <c r="D725" t="s">
        <v>8</v>
      </c>
      <c r="E725">
        <v>21</v>
      </c>
      <c r="F725" t="s">
        <v>748</v>
      </c>
      <c r="G725">
        <v>1.13491015486</v>
      </c>
    </row>
    <row r="726" spans="1:7" x14ac:dyDescent="0.2">
      <c r="A726" t="str">
        <f t="shared" si="59"/>
        <v>FOXO4</v>
      </c>
      <c r="B726" t="s">
        <v>172</v>
      </c>
      <c r="C726">
        <v>70315822</v>
      </c>
      <c r="D726" t="s">
        <v>8</v>
      </c>
      <c r="E726">
        <v>23</v>
      </c>
      <c r="F726" t="s">
        <v>749</v>
      </c>
      <c r="G726">
        <v>0.927916525602</v>
      </c>
    </row>
    <row r="727" spans="1:7" x14ac:dyDescent="0.2">
      <c r="A727" t="str">
        <f t="shared" si="59"/>
        <v>FOXO4</v>
      </c>
      <c r="B727" t="s">
        <v>172</v>
      </c>
      <c r="C727">
        <v>70315782</v>
      </c>
      <c r="D727" t="s">
        <v>8</v>
      </c>
      <c r="E727">
        <v>24</v>
      </c>
      <c r="F727" t="s">
        <v>750</v>
      </c>
      <c r="G727">
        <v>0.29384220511100001</v>
      </c>
    </row>
    <row r="728" spans="1:7" x14ac:dyDescent="0.2">
      <c r="A728" t="str">
        <f t="shared" si="59"/>
        <v>FOXO4</v>
      </c>
      <c r="B728" t="s">
        <v>172</v>
      </c>
      <c r="C728">
        <v>70315772</v>
      </c>
      <c r="D728" t="s">
        <v>8</v>
      </c>
      <c r="E728">
        <v>24</v>
      </c>
      <c r="F728" t="s">
        <v>751</v>
      </c>
      <c r="G728">
        <v>0.38178385098000001</v>
      </c>
    </row>
    <row r="729" spans="1:7" x14ac:dyDescent="0.2">
      <c r="A729" t="str">
        <f t="shared" si="59"/>
        <v>FOXO4</v>
      </c>
      <c r="B729" t="s">
        <v>172</v>
      </c>
      <c r="C729">
        <v>70315711</v>
      </c>
      <c r="D729" t="s">
        <v>3</v>
      </c>
      <c r="E729">
        <v>24</v>
      </c>
      <c r="F729" t="s">
        <v>752</v>
      </c>
      <c r="G729">
        <v>3.6585843814900001E-2</v>
      </c>
    </row>
    <row r="730" spans="1:7" x14ac:dyDescent="0.2">
      <c r="A730" t="str">
        <f t="shared" si="59"/>
        <v>FOXO4</v>
      </c>
      <c r="B730" t="s">
        <v>172</v>
      </c>
      <c r="C730">
        <v>70315849</v>
      </c>
      <c r="D730" t="s">
        <v>3</v>
      </c>
      <c r="E730">
        <v>22</v>
      </c>
      <c r="F730" t="s">
        <v>753</v>
      </c>
      <c r="G730">
        <v>0.93717331954299998</v>
      </c>
    </row>
    <row r="731" spans="1:7" x14ac:dyDescent="0.2">
      <c r="A731" t="str">
        <f t="shared" ref="A731:A738" si="60">"GAB2"</f>
        <v>GAB2</v>
      </c>
      <c r="B731" t="s">
        <v>291</v>
      </c>
      <c r="C731">
        <v>78129225</v>
      </c>
      <c r="D731" t="s">
        <v>8</v>
      </c>
      <c r="E731">
        <v>23</v>
      </c>
      <c r="F731" t="s">
        <v>754</v>
      </c>
      <c r="G731">
        <v>0.35779858673699999</v>
      </c>
    </row>
    <row r="732" spans="1:7" x14ac:dyDescent="0.2">
      <c r="A732" t="str">
        <f t="shared" si="60"/>
        <v>GAB2</v>
      </c>
      <c r="B732" t="s">
        <v>291</v>
      </c>
      <c r="C732">
        <v>78129110</v>
      </c>
      <c r="D732" t="s">
        <v>8</v>
      </c>
      <c r="E732">
        <v>24</v>
      </c>
      <c r="F732" t="s">
        <v>755</v>
      </c>
      <c r="G732">
        <v>1.07944095875</v>
      </c>
    </row>
    <row r="733" spans="1:7" x14ac:dyDescent="0.2">
      <c r="A733" t="str">
        <f t="shared" si="60"/>
        <v>GAB2</v>
      </c>
      <c r="B733" t="s">
        <v>291</v>
      </c>
      <c r="C733">
        <v>78128987</v>
      </c>
      <c r="D733" t="s">
        <v>8</v>
      </c>
      <c r="E733">
        <v>24</v>
      </c>
      <c r="F733" t="s">
        <v>756</v>
      </c>
      <c r="G733">
        <v>0.40803352636700002</v>
      </c>
    </row>
    <row r="734" spans="1:7" x14ac:dyDescent="0.2">
      <c r="A734" t="str">
        <f t="shared" si="60"/>
        <v>GAB2</v>
      </c>
      <c r="B734" t="s">
        <v>291</v>
      </c>
      <c r="C734">
        <v>78129134</v>
      </c>
      <c r="D734" t="s">
        <v>3</v>
      </c>
      <c r="E734">
        <v>24</v>
      </c>
      <c r="F734" t="s">
        <v>757</v>
      </c>
      <c r="G734">
        <v>0.67578477937100001</v>
      </c>
    </row>
    <row r="735" spans="1:7" x14ac:dyDescent="0.2">
      <c r="A735" t="str">
        <f t="shared" si="60"/>
        <v>GAB2</v>
      </c>
      <c r="B735" t="s">
        <v>291</v>
      </c>
      <c r="C735">
        <v>78129101</v>
      </c>
      <c r="D735" t="s">
        <v>3</v>
      </c>
      <c r="E735">
        <v>24</v>
      </c>
      <c r="F735" t="s">
        <v>758</v>
      </c>
      <c r="G735">
        <v>1.0588367805400001</v>
      </c>
    </row>
    <row r="736" spans="1:7" x14ac:dyDescent="0.2">
      <c r="A736" t="str">
        <f t="shared" si="60"/>
        <v>GAB2</v>
      </c>
      <c r="B736" t="s">
        <v>291</v>
      </c>
      <c r="C736">
        <v>78129219</v>
      </c>
      <c r="D736" t="s">
        <v>3</v>
      </c>
      <c r="E736">
        <v>24</v>
      </c>
      <c r="F736" t="s">
        <v>759</v>
      </c>
      <c r="G736">
        <v>0.23229850853299999</v>
      </c>
    </row>
    <row r="737" spans="1:7" x14ac:dyDescent="0.2">
      <c r="A737" t="str">
        <f t="shared" si="60"/>
        <v>GAB2</v>
      </c>
      <c r="B737" t="s">
        <v>291</v>
      </c>
      <c r="C737">
        <v>78129079</v>
      </c>
      <c r="D737" t="s">
        <v>3</v>
      </c>
      <c r="E737">
        <v>24</v>
      </c>
      <c r="F737" t="s">
        <v>760</v>
      </c>
      <c r="G737">
        <v>0.86172226071199998</v>
      </c>
    </row>
    <row r="738" spans="1:7" x14ac:dyDescent="0.2">
      <c r="A738" t="str">
        <f t="shared" si="60"/>
        <v>GAB2</v>
      </c>
      <c r="B738" t="s">
        <v>291</v>
      </c>
      <c r="C738">
        <v>78128946</v>
      </c>
      <c r="D738" t="s">
        <v>3</v>
      </c>
      <c r="E738">
        <v>24</v>
      </c>
      <c r="F738" t="s">
        <v>761</v>
      </c>
      <c r="G738">
        <v>1.5705729552799998E-2</v>
      </c>
    </row>
    <row r="739" spans="1:7" x14ac:dyDescent="0.2">
      <c r="A739" t="str">
        <f t="shared" ref="A739:A748" si="61">"GADD45A"</f>
        <v>GADD45A</v>
      </c>
      <c r="B739" t="s">
        <v>35</v>
      </c>
      <c r="C739">
        <v>68150409</v>
      </c>
      <c r="D739" t="s">
        <v>8</v>
      </c>
      <c r="E739">
        <v>24</v>
      </c>
      <c r="F739" t="s">
        <v>762</v>
      </c>
      <c r="G739">
        <v>0.17343227862400001</v>
      </c>
    </row>
    <row r="740" spans="1:7" x14ac:dyDescent="0.2">
      <c r="A740" t="str">
        <f t="shared" si="61"/>
        <v>GADD45A</v>
      </c>
      <c r="B740" t="s">
        <v>35</v>
      </c>
      <c r="C740">
        <v>68150635</v>
      </c>
      <c r="D740" t="s">
        <v>3</v>
      </c>
      <c r="E740">
        <v>23</v>
      </c>
      <c r="F740" t="s">
        <v>763</v>
      </c>
      <c r="G740">
        <v>0.73572089878699998</v>
      </c>
    </row>
    <row r="741" spans="1:7" x14ac:dyDescent="0.2">
      <c r="A741" t="str">
        <f t="shared" si="61"/>
        <v>GADD45A</v>
      </c>
      <c r="B741" t="s">
        <v>35</v>
      </c>
      <c r="C741">
        <v>68150626</v>
      </c>
      <c r="D741" t="s">
        <v>3</v>
      </c>
      <c r="E741">
        <v>23</v>
      </c>
      <c r="F741" t="s">
        <v>764</v>
      </c>
      <c r="G741">
        <v>0.68987354890899999</v>
      </c>
    </row>
    <row r="742" spans="1:7" x14ac:dyDescent="0.2">
      <c r="A742" t="str">
        <f t="shared" si="61"/>
        <v>GADD45A</v>
      </c>
      <c r="B742" t="s">
        <v>35</v>
      </c>
      <c r="C742">
        <v>68150608</v>
      </c>
      <c r="D742" t="s">
        <v>3</v>
      </c>
      <c r="E742">
        <v>24</v>
      </c>
      <c r="F742" t="s">
        <v>765</v>
      </c>
      <c r="G742">
        <v>1.4019679114300001</v>
      </c>
    </row>
    <row r="743" spans="1:7" x14ac:dyDescent="0.2">
      <c r="A743" t="str">
        <f t="shared" si="61"/>
        <v>GADD45A</v>
      </c>
      <c r="B743" t="s">
        <v>35</v>
      </c>
      <c r="C743">
        <v>68150589</v>
      </c>
      <c r="D743" t="s">
        <v>3</v>
      </c>
      <c r="E743">
        <v>24</v>
      </c>
      <c r="F743" t="s">
        <v>766</v>
      </c>
      <c r="G743">
        <v>0.54193697817599995</v>
      </c>
    </row>
    <row r="744" spans="1:7" x14ac:dyDescent="0.2">
      <c r="A744" t="str">
        <f t="shared" si="61"/>
        <v>GADD45A</v>
      </c>
      <c r="B744" t="s">
        <v>35</v>
      </c>
      <c r="C744">
        <v>68150564</v>
      </c>
      <c r="D744" t="s">
        <v>3</v>
      </c>
      <c r="E744">
        <v>24</v>
      </c>
      <c r="F744" t="s">
        <v>767</v>
      </c>
      <c r="G744">
        <v>0.32606743930100002</v>
      </c>
    </row>
    <row r="745" spans="1:7" x14ac:dyDescent="0.2">
      <c r="A745" t="str">
        <f t="shared" si="61"/>
        <v>GADD45A</v>
      </c>
      <c r="B745" t="s">
        <v>35</v>
      </c>
      <c r="C745">
        <v>68150466</v>
      </c>
      <c r="D745" t="s">
        <v>3</v>
      </c>
      <c r="E745">
        <v>24</v>
      </c>
      <c r="F745" t="s">
        <v>768</v>
      </c>
      <c r="G745">
        <v>0.114359838022</v>
      </c>
    </row>
    <row r="746" spans="1:7" x14ac:dyDescent="0.2">
      <c r="A746" t="str">
        <f t="shared" si="61"/>
        <v>GADD45A</v>
      </c>
      <c r="B746" t="s">
        <v>35</v>
      </c>
      <c r="C746">
        <v>68150429</v>
      </c>
      <c r="D746" t="s">
        <v>3</v>
      </c>
      <c r="E746">
        <v>24</v>
      </c>
      <c r="F746" t="s">
        <v>769</v>
      </c>
      <c r="G746">
        <v>7.53761292847E-2</v>
      </c>
    </row>
    <row r="747" spans="1:7" x14ac:dyDescent="0.2">
      <c r="A747" t="str">
        <f t="shared" si="61"/>
        <v>GADD45A</v>
      </c>
      <c r="B747" t="s">
        <v>35</v>
      </c>
      <c r="C747">
        <v>68150624</v>
      </c>
      <c r="D747" t="s">
        <v>8</v>
      </c>
      <c r="E747">
        <v>24</v>
      </c>
      <c r="F747" t="s">
        <v>770</v>
      </c>
      <c r="G747">
        <v>0.86231118978300003</v>
      </c>
    </row>
    <row r="748" spans="1:7" x14ac:dyDescent="0.2">
      <c r="A748" t="str">
        <f t="shared" si="61"/>
        <v>GADD45A</v>
      </c>
      <c r="B748" t="s">
        <v>35</v>
      </c>
      <c r="C748">
        <v>68150674</v>
      </c>
      <c r="D748" t="s">
        <v>8</v>
      </c>
      <c r="E748">
        <v>24</v>
      </c>
      <c r="F748" t="s">
        <v>771</v>
      </c>
      <c r="G748">
        <v>0.62149547108699998</v>
      </c>
    </row>
    <row r="749" spans="1:7" x14ac:dyDescent="0.2">
      <c r="A749" t="str">
        <f t="shared" ref="A749:A775" si="62">"GAL3ST1"</f>
        <v>GAL3ST1</v>
      </c>
      <c r="B749" t="s">
        <v>193</v>
      </c>
      <c r="C749">
        <v>30961217</v>
      </c>
      <c r="D749" t="s">
        <v>8</v>
      </c>
      <c r="E749">
        <v>26</v>
      </c>
      <c r="F749" t="s">
        <v>772</v>
      </c>
      <c r="G749">
        <v>0.15943585508800001</v>
      </c>
    </row>
    <row r="750" spans="1:7" x14ac:dyDescent="0.2">
      <c r="A750" t="str">
        <f t="shared" si="62"/>
        <v>GAL3ST1</v>
      </c>
      <c r="B750" t="s">
        <v>193</v>
      </c>
      <c r="C750">
        <v>30969152</v>
      </c>
      <c r="D750" t="s">
        <v>8</v>
      </c>
      <c r="E750">
        <v>22</v>
      </c>
      <c r="F750" t="s">
        <v>773</v>
      </c>
      <c r="G750">
        <v>-5.8396334670499997E-2</v>
      </c>
    </row>
    <row r="751" spans="1:7" x14ac:dyDescent="0.2">
      <c r="A751" t="str">
        <f t="shared" si="62"/>
        <v>GAL3ST1</v>
      </c>
      <c r="B751" t="s">
        <v>193</v>
      </c>
      <c r="C751">
        <v>30969119</v>
      </c>
      <c r="D751" t="s">
        <v>8</v>
      </c>
      <c r="E751">
        <v>23</v>
      </c>
      <c r="F751" t="s">
        <v>774</v>
      </c>
      <c r="G751">
        <v>-2.1543838261899998E-3</v>
      </c>
    </row>
    <row r="752" spans="1:7" x14ac:dyDescent="0.2">
      <c r="A752" t="str">
        <f t="shared" si="62"/>
        <v>GAL3ST1</v>
      </c>
      <c r="B752" t="s">
        <v>193</v>
      </c>
      <c r="C752">
        <v>30961246</v>
      </c>
      <c r="D752" t="s">
        <v>3</v>
      </c>
      <c r="E752">
        <v>24</v>
      </c>
      <c r="F752" t="s">
        <v>775</v>
      </c>
      <c r="G752">
        <v>4.6754238326099998E-3</v>
      </c>
    </row>
    <row r="753" spans="1:7" x14ac:dyDescent="0.2">
      <c r="A753" t="str">
        <f t="shared" si="62"/>
        <v>GAL3ST1</v>
      </c>
      <c r="B753" t="s">
        <v>193</v>
      </c>
      <c r="C753">
        <v>30961241</v>
      </c>
      <c r="D753" t="s">
        <v>3</v>
      </c>
      <c r="E753">
        <v>27</v>
      </c>
      <c r="F753" t="s">
        <v>776</v>
      </c>
      <c r="G753">
        <v>7.6358452730200005E-2</v>
      </c>
    </row>
    <row r="754" spans="1:7" x14ac:dyDescent="0.2">
      <c r="A754" t="str">
        <f t="shared" si="62"/>
        <v>GAL3ST1</v>
      </c>
      <c r="B754" t="s">
        <v>193</v>
      </c>
      <c r="C754">
        <v>30961232</v>
      </c>
      <c r="D754" t="s">
        <v>8</v>
      </c>
      <c r="E754">
        <v>26</v>
      </c>
      <c r="F754" t="s">
        <v>777</v>
      </c>
      <c r="G754">
        <v>5.5249175375000001E-2</v>
      </c>
    </row>
    <row r="755" spans="1:7" x14ac:dyDescent="0.2">
      <c r="A755" t="str">
        <f t="shared" si="62"/>
        <v>GAL3ST1</v>
      </c>
      <c r="B755" t="s">
        <v>193</v>
      </c>
      <c r="C755">
        <v>30961226</v>
      </c>
      <c r="D755" t="s">
        <v>3</v>
      </c>
      <c r="E755">
        <v>22</v>
      </c>
      <c r="F755" t="s">
        <v>778</v>
      </c>
      <c r="G755">
        <v>6.9030044094699997E-2</v>
      </c>
    </row>
    <row r="756" spans="1:7" x14ac:dyDescent="0.2">
      <c r="A756" t="str">
        <f t="shared" si="62"/>
        <v>GAL3ST1</v>
      </c>
      <c r="B756" t="s">
        <v>193</v>
      </c>
      <c r="C756">
        <v>30961057</v>
      </c>
      <c r="D756" t="s">
        <v>3</v>
      </c>
      <c r="E756">
        <v>24</v>
      </c>
      <c r="F756" t="s">
        <v>779</v>
      </c>
      <c r="G756">
        <v>0.183005822352</v>
      </c>
    </row>
    <row r="757" spans="1:7" x14ac:dyDescent="0.2">
      <c r="A757" t="str">
        <f t="shared" si="62"/>
        <v>GAL3ST1</v>
      </c>
      <c r="B757" t="s">
        <v>193</v>
      </c>
      <c r="C757">
        <v>30956877</v>
      </c>
      <c r="D757" t="s">
        <v>3</v>
      </c>
      <c r="E757">
        <v>23</v>
      </c>
      <c r="F757" t="s">
        <v>780</v>
      </c>
      <c r="G757">
        <v>1.3412190526300001</v>
      </c>
    </row>
    <row r="758" spans="1:7" x14ac:dyDescent="0.2">
      <c r="A758" t="str">
        <f t="shared" si="62"/>
        <v>GAL3ST1</v>
      </c>
      <c r="B758" t="s">
        <v>193</v>
      </c>
      <c r="C758">
        <v>30956843</v>
      </c>
      <c r="D758" t="s">
        <v>3</v>
      </c>
      <c r="E758">
        <v>24</v>
      </c>
      <c r="F758" t="s">
        <v>781</v>
      </c>
      <c r="G758">
        <v>0.81188996601200003</v>
      </c>
    </row>
    <row r="759" spans="1:7" x14ac:dyDescent="0.2">
      <c r="A759" t="str">
        <f t="shared" si="62"/>
        <v>GAL3ST1</v>
      </c>
      <c r="B759" t="s">
        <v>193</v>
      </c>
      <c r="C759">
        <v>30954599</v>
      </c>
      <c r="D759" t="s">
        <v>8</v>
      </c>
      <c r="E759">
        <v>24</v>
      </c>
      <c r="F759" t="s">
        <v>782</v>
      </c>
      <c r="G759">
        <v>7.9627768813000002E-2</v>
      </c>
    </row>
    <row r="760" spans="1:7" x14ac:dyDescent="0.2">
      <c r="A760" t="str">
        <f t="shared" si="62"/>
        <v>GAL3ST1</v>
      </c>
      <c r="B760" t="s">
        <v>193</v>
      </c>
      <c r="C760">
        <v>30954646</v>
      </c>
      <c r="D760" t="s">
        <v>8</v>
      </c>
      <c r="E760">
        <v>24</v>
      </c>
      <c r="F760" t="s">
        <v>783</v>
      </c>
      <c r="G760">
        <v>0.14049794530199999</v>
      </c>
    </row>
    <row r="761" spans="1:7" x14ac:dyDescent="0.2">
      <c r="A761" t="str">
        <f t="shared" si="62"/>
        <v>GAL3ST1</v>
      </c>
      <c r="B761" t="s">
        <v>193</v>
      </c>
      <c r="C761">
        <v>30954560</v>
      </c>
      <c r="D761" t="s">
        <v>3</v>
      </c>
      <c r="E761">
        <v>24</v>
      </c>
      <c r="F761" t="s">
        <v>784</v>
      </c>
      <c r="G761">
        <v>2.8809884559399999E-2</v>
      </c>
    </row>
    <row r="762" spans="1:7" x14ac:dyDescent="0.2">
      <c r="A762" t="str">
        <f t="shared" si="62"/>
        <v>GAL3ST1</v>
      </c>
      <c r="B762" t="s">
        <v>193</v>
      </c>
      <c r="C762">
        <v>30956837</v>
      </c>
      <c r="D762" t="s">
        <v>3</v>
      </c>
      <c r="E762">
        <v>24</v>
      </c>
      <c r="F762" t="s">
        <v>785</v>
      </c>
      <c r="G762">
        <v>0.84689098135499996</v>
      </c>
    </row>
    <row r="763" spans="1:7" x14ac:dyDescent="0.2">
      <c r="A763" t="str">
        <f t="shared" si="62"/>
        <v>GAL3ST1</v>
      </c>
      <c r="B763" t="s">
        <v>193</v>
      </c>
      <c r="C763">
        <v>30961198</v>
      </c>
      <c r="D763" t="s">
        <v>8</v>
      </c>
      <c r="E763">
        <v>26</v>
      </c>
      <c r="F763" t="s">
        <v>786</v>
      </c>
      <c r="G763">
        <v>9.2954404168499996E-2</v>
      </c>
    </row>
    <row r="764" spans="1:7" x14ac:dyDescent="0.2">
      <c r="A764" t="str">
        <f t="shared" si="62"/>
        <v>GAL3ST1</v>
      </c>
      <c r="B764" t="s">
        <v>193</v>
      </c>
      <c r="C764">
        <v>30961213</v>
      </c>
      <c r="D764" t="s">
        <v>8</v>
      </c>
      <c r="E764">
        <v>27</v>
      </c>
      <c r="F764" t="s">
        <v>787</v>
      </c>
      <c r="G764">
        <v>7.2683151990100003E-2</v>
      </c>
    </row>
    <row r="765" spans="1:7" x14ac:dyDescent="0.2">
      <c r="A765" t="str">
        <f t="shared" si="62"/>
        <v>GAL3ST1</v>
      </c>
      <c r="B765" t="s">
        <v>193</v>
      </c>
      <c r="C765">
        <v>30961222</v>
      </c>
      <c r="D765" t="s">
        <v>8</v>
      </c>
      <c r="E765">
        <v>25</v>
      </c>
      <c r="F765" t="s">
        <v>788</v>
      </c>
      <c r="G765">
        <v>-1.2363440335600001E-2</v>
      </c>
    </row>
    <row r="766" spans="1:7" x14ac:dyDescent="0.2">
      <c r="A766" t="str">
        <f t="shared" si="62"/>
        <v>GAL3ST1</v>
      </c>
      <c r="B766" t="s">
        <v>193</v>
      </c>
      <c r="C766">
        <v>30970813</v>
      </c>
      <c r="D766" t="s">
        <v>3</v>
      </c>
      <c r="E766">
        <v>24</v>
      </c>
      <c r="F766" t="s">
        <v>789</v>
      </c>
      <c r="G766">
        <v>-4.9062683054400001E-2</v>
      </c>
    </row>
    <row r="767" spans="1:7" x14ac:dyDescent="0.2">
      <c r="A767" t="str">
        <f t="shared" si="62"/>
        <v>GAL3ST1</v>
      </c>
      <c r="B767" t="s">
        <v>193</v>
      </c>
      <c r="C767">
        <v>30970662</v>
      </c>
      <c r="D767" t="s">
        <v>3</v>
      </c>
      <c r="E767">
        <v>24</v>
      </c>
      <c r="F767" t="s">
        <v>790</v>
      </c>
      <c r="G767">
        <v>-0.25441416882599999</v>
      </c>
    </row>
    <row r="768" spans="1:7" x14ac:dyDescent="0.2">
      <c r="A768" t="str">
        <f t="shared" si="62"/>
        <v>GAL3ST1</v>
      </c>
      <c r="B768" t="s">
        <v>193</v>
      </c>
      <c r="C768">
        <v>30970756</v>
      </c>
      <c r="D768" t="s">
        <v>3</v>
      </c>
      <c r="E768">
        <v>24</v>
      </c>
      <c r="F768" t="s">
        <v>791</v>
      </c>
      <c r="G768">
        <v>-5.7550998808000003E-3</v>
      </c>
    </row>
    <row r="769" spans="1:7" x14ac:dyDescent="0.2">
      <c r="A769" t="str">
        <f t="shared" si="62"/>
        <v>GAL3ST1</v>
      </c>
      <c r="B769" t="s">
        <v>193</v>
      </c>
      <c r="C769">
        <v>30970671</v>
      </c>
      <c r="D769" t="s">
        <v>8</v>
      </c>
      <c r="E769">
        <v>24</v>
      </c>
      <c r="F769" t="s">
        <v>792</v>
      </c>
      <c r="G769">
        <v>-0.14611975434999999</v>
      </c>
    </row>
    <row r="770" spans="1:7" x14ac:dyDescent="0.2">
      <c r="A770" t="str">
        <f t="shared" si="62"/>
        <v>GAL3ST1</v>
      </c>
      <c r="B770" t="s">
        <v>193</v>
      </c>
      <c r="C770">
        <v>30970743</v>
      </c>
      <c r="D770" t="s">
        <v>3</v>
      </c>
      <c r="E770">
        <v>24</v>
      </c>
      <c r="F770" t="s">
        <v>793</v>
      </c>
      <c r="G770">
        <v>-0.132298228519</v>
      </c>
    </row>
    <row r="771" spans="1:7" x14ac:dyDescent="0.2">
      <c r="A771" t="str">
        <f t="shared" si="62"/>
        <v>GAL3ST1</v>
      </c>
      <c r="B771" t="s">
        <v>193</v>
      </c>
      <c r="C771">
        <v>30968877</v>
      </c>
      <c r="D771" t="s">
        <v>3</v>
      </c>
      <c r="E771">
        <v>23</v>
      </c>
      <c r="F771" t="s">
        <v>794</v>
      </c>
      <c r="G771">
        <v>-7.1881193495899998E-2</v>
      </c>
    </row>
    <row r="772" spans="1:7" x14ac:dyDescent="0.2">
      <c r="A772" t="str">
        <f t="shared" si="62"/>
        <v>GAL3ST1</v>
      </c>
      <c r="B772" t="s">
        <v>193</v>
      </c>
      <c r="C772">
        <v>30970668</v>
      </c>
      <c r="D772" t="s">
        <v>3</v>
      </c>
      <c r="E772">
        <v>24</v>
      </c>
      <c r="F772" t="s">
        <v>795</v>
      </c>
      <c r="G772">
        <v>2.13481245688E-2</v>
      </c>
    </row>
    <row r="773" spans="1:7" x14ac:dyDescent="0.2">
      <c r="A773" t="str">
        <f t="shared" si="62"/>
        <v>GAL3ST1</v>
      </c>
      <c r="B773" t="s">
        <v>193</v>
      </c>
      <c r="C773">
        <v>30970772</v>
      </c>
      <c r="D773" t="s">
        <v>3</v>
      </c>
      <c r="E773">
        <v>23</v>
      </c>
      <c r="F773" t="s">
        <v>796</v>
      </c>
      <c r="G773">
        <v>-0.11903078724</v>
      </c>
    </row>
    <row r="774" spans="1:7" x14ac:dyDescent="0.2">
      <c r="A774" t="str">
        <f t="shared" si="62"/>
        <v>GAL3ST1</v>
      </c>
      <c r="B774" t="s">
        <v>193</v>
      </c>
      <c r="C774">
        <v>30970790</v>
      </c>
      <c r="D774" t="s">
        <v>8</v>
      </c>
      <c r="E774">
        <v>23</v>
      </c>
      <c r="F774" t="s">
        <v>797</v>
      </c>
      <c r="G774">
        <v>-2.76139277125E-2</v>
      </c>
    </row>
    <row r="775" spans="1:7" x14ac:dyDescent="0.2">
      <c r="A775" t="str">
        <f t="shared" si="62"/>
        <v>GAL3ST1</v>
      </c>
      <c r="B775" t="s">
        <v>193</v>
      </c>
      <c r="C775">
        <v>30970854</v>
      </c>
      <c r="D775" t="s">
        <v>8</v>
      </c>
      <c r="E775">
        <v>21</v>
      </c>
      <c r="F775" t="s">
        <v>798</v>
      </c>
      <c r="G775">
        <v>-1.73587123524E-2</v>
      </c>
    </row>
    <row r="776" spans="1:7" x14ac:dyDescent="0.2">
      <c r="A776" t="str">
        <f t="shared" ref="A776:A783" si="63">"GALNT2"</f>
        <v>GALNT2</v>
      </c>
      <c r="B776" t="s">
        <v>35</v>
      </c>
      <c r="C776">
        <v>230202606</v>
      </c>
      <c r="D776" t="s">
        <v>8</v>
      </c>
      <c r="E776">
        <v>24</v>
      </c>
      <c r="F776" t="s">
        <v>799</v>
      </c>
      <c r="G776">
        <v>0.51277607691100002</v>
      </c>
    </row>
    <row r="777" spans="1:7" x14ac:dyDescent="0.2">
      <c r="A777" t="str">
        <f t="shared" si="63"/>
        <v>GALNT2</v>
      </c>
      <c r="B777" t="s">
        <v>35</v>
      </c>
      <c r="C777">
        <v>230202641</v>
      </c>
      <c r="D777" t="s">
        <v>8</v>
      </c>
      <c r="E777">
        <v>24</v>
      </c>
      <c r="F777" t="s">
        <v>800</v>
      </c>
      <c r="G777">
        <v>0.71755091075499999</v>
      </c>
    </row>
    <row r="778" spans="1:7" x14ac:dyDescent="0.2">
      <c r="A778" t="str">
        <f t="shared" si="63"/>
        <v>GALNT2</v>
      </c>
      <c r="B778" t="s">
        <v>35</v>
      </c>
      <c r="C778">
        <v>230202646</v>
      </c>
      <c r="D778" t="s">
        <v>8</v>
      </c>
      <c r="E778">
        <v>23</v>
      </c>
      <c r="F778" t="s">
        <v>801</v>
      </c>
      <c r="G778">
        <v>1.0706049096300001</v>
      </c>
    </row>
    <row r="779" spans="1:7" x14ac:dyDescent="0.2">
      <c r="A779" t="str">
        <f t="shared" si="63"/>
        <v>GALNT2</v>
      </c>
      <c r="B779" t="s">
        <v>35</v>
      </c>
      <c r="C779">
        <v>230202708</v>
      </c>
      <c r="D779" t="s">
        <v>8</v>
      </c>
      <c r="E779">
        <v>24</v>
      </c>
      <c r="F779" t="s">
        <v>802</v>
      </c>
      <c r="G779">
        <v>0.75049844002800004</v>
      </c>
    </row>
    <row r="780" spans="1:7" x14ac:dyDescent="0.2">
      <c r="A780" t="str">
        <f t="shared" si="63"/>
        <v>GALNT2</v>
      </c>
      <c r="B780" t="s">
        <v>35</v>
      </c>
      <c r="C780">
        <v>230202732</v>
      </c>
      <c r="D780" t="s">
        <v>8</v>
      </c>
      <c r="E780">
        <v>23</v>
      </c>
      <c r="F780" t="s">
        <v>803</v>
      </c>
      <c r="G780">
        <v>0.117122869519</v>
      </c>
    </row>
    <row r="781" spans="1:7" x14ac:dyDescent="0.2">
      <c r="A781" t="str">
        <f t="shared" si="63"/>
        <v>GALNT2</v>
      </c>
      <c r="B781" t="s">
        <v>35</v>
      </c>
      <c r="C781">
        <v>230202903</v>
      </c>
      <c r="D781" t="s">
        <v>8</v>
      </c>
      <c r="E781">
        <v>23</v>
      </c>
      <c r="F781" t="s">
        <v>804</v>
      </c>
      <c r="G781">
        <v>1.16424609463</v>
      </c>
    </row>
    <row r="782" spans="1:7" x14ac:dyDescent="0.2">
      <c r="A782" t="str">
        <f t="shared" si="63"/>
        <v>GALNT2</v>
      </c>
      <c r="B782" t="s">
        <v>35</v>
      </c>
      <c r="C782">
        <v>230202757</v>
      </c>
      <c r="D782" t="s">
        <v>3</v>
      </c>
      <c r="E782">
        <v>24</v>
      </c>
      <c r="F782" t="s">
        <v>805</v>
      </c>
      <c r="G782">
        <v>0.76514899573499995</v>
      </c>
    </row>
    <row r="783" spans="1:7" x14ac:dyDescent="0.2">
      <c r="A783" t="str">
        <f t="shared" si="63"/>
        <v>GALNT2</v>
      </c>
      <c r="B783" t="s">
        <v>35</v>
      </c>
      <c r="C783">
        <v>230202578</v>
      </c>
      <c r="D783" t="s">
        <v>8</v>
      </c>
      <c r="E783">
        <v>22</v>
      </c>
      <c r="F783" t="s">
        <v>806</v>
      </c>
      <c r="G783">
        <v>0.65528445404900004</v>
      </c>
    </row>
    <row r="784" spans="1:7" x14ac:dyDescent="0.2">
      <c r="A784" t="str">
        <f t="shared" ref="A784:A791" si="64">"GATA1"</f>
        <v>GATA1</v>
      </c>
      <c r="B784" t="s">
        <v>172</v>
      </c>
      <c r="C784">
        <v>48644642</v>
      </c>
      <c r="D784" t="s">
        <v>3</v>
      </c>
      <c r="E784">
        <v>24</v>
      </c>
      <c r="F784" t="s">
        <v>807</v>
      </c>
      <c r="G784">
        <v>0.58997878515799995</v>
      </c>
    </row>
    <row r="785" spans="1:7" x14ac:dyDescent="0.2">
      <c r="A785" t="str">
        <f t="shared" si="64"/>
        <v>GATA1</v>
      </c>
      <c r="B785" t="s">
        <v>172</v>
      </c>
      <c r="C785">
        <v>48644636</v>
      </c>
      <c r="D785" t="s">
        <v>3</v>
      </c>
      <c r="E785">
        <v>23</v>
      </c>
      <c r="F785" t="s">
        <v>808</v>
      </c>
      <c r="G785">
        <v>0.21987367156199999</v>
      </c>
    </row>
    <row r="786" spans="1:7" x14ac:dyDescent="0.2">
      <c r="A786" t="str">
        <f t="shared" si="64"/>
        <v>GATA1</v>
      </c>
      <c r="B786" t="s">
        <v>172</v>
      </c>
      <c r="C786">
        <v>48644796</v>
      </c>
      <c r="D786" t="s">
        <v>8</v>
      </c>
      <c r="E786">
        <v>23</v>
      </c>
      <c r="F786" t="s">
        <v>809</v>
      </c>
      <c r="G786">
        <v>0.52294807028400003</v>
      </c>
    </row>
    <row r="787" spans="1:7" x14ac:dyDescent="0.2">
      <c r="A787" t="str">
        <f t="shared" si="64"/>
        <v>GATA1</v>
      </c>
      <c r="B787" t="s">
        <v>172</v>
      </c>
      <c r="C787">
        <v>48644779</v>
      </c>
      <c r="D787" t="s">
        <v>8</v>
      </c>
      <c r="E787">
        <v>21</v>
      </c>
      <c r="F787" t="s">
        <v>810</v>
      </c>
      <c r="G787">
        <v>0.32827516154300002</v>
      </c>
    </row>
    <row r="788" spans="1:7" x14ac:dyDescent="0.2">
      <c r="A788" t="str">
        <f t="shared" si="64"/>
        <v>GATA1</v>
      </c>
      <c r="B788" t="s">
        <v>172</v>
      </c>
      <c r="C788">
        <v>48644622</v>
      </c>
      <c r="D788" t="s">
        <v>8</v>
      </c>
      <c r="E788">
        <v>24</v>
      </c>
      <c r="F788" t="s">
        <v>811</v>
      </c>
      <c r="G788">
        <v>0.92867839133600005</v>
      </c>
    </row>
    <row r="789" spans="1:7" x14ac:dyDescent="0.2">
      <c r="A789" t="str">
        <f t="shared" si="64"/>
        <v>GATA1</v>
      </c>
      <c r="B789" t="s">
        <v>172</v>
      </c>
      <c r="C789">
        <v>48644862</v>
      </c>
      <c r="D789" t="s">
        <v>3</v>
      </c>
      <c r="E789">
        <v>25</v>
      </c>
      <c r="F789" t="s">
        <v>812</v>
      </c>
      <c r="G789">
        <v>1.3732272857300001</v>
      </c>
    </row>
    <row r="790" spans="1:7" x14ac:dyDescent="0.2">
      <c r="A790" t="str">
        <f t="shared" si="64"/>
        <v>GATA1</v>
      </c>
      <c r="B790" t="s">
        <v>172</v>
      </c>
      <c r="C790">
        <v>48644676</v>
      </c>
      <c r="D790" t="s">
        <v>3</v>
      </c>
      <c r="E790">
        <v>24</v>
      </c>
      <c r="F790" t="s">
        <v>813</v>
      </c>
      <c r="G790">
        <v>0.32998413190699999</v>
      </c>
    </row>
    <row r="791" spans="1:7" x14ac:dyDescent="0.2">
      <c r="A791" t="str">
        <f t="shared" si="64"/>
        <v>GATA1</v>
      </c>
      <c r="B791" t="s">
        <v>172</v>
      </c>
      <c r="C791">
        <v>48644841</v>
      </c>
      <c r="D791" t="s">
        <v>3</v>
      </c>
      <c r="E791">
        <v>24</v>
      </c>
      <c r="F791" t="s">
        <v>814</v>
      </c>
      <c r="G791">
        <v>0.69809432293899998</v>
      </c>
    </row>
    <row r="792" spans="1:7" x14ac:dyDescent="0.2">
      <c r="A792" t="str">
        <f t="shared" ref="A792:A810" si="65">"GATA2"</f>
        <v>GATA2</v>
      </c>
      <c r="B792" t="s">
        <v>114</v>
      </c>
      <c r="C792">
        <v>128207673</v>
      </c>
      <c r="D792" t="s">
        <v>8</v>
      </c>
      <c r="E792">
        <v>24</v>
      </c>
      <c r="F792" t="s">
        <v>815</v>
      </c>
      <c r="G792">
        <v>3.15984579673E-2</v>
      </c>
    </row>
    <row r="793" spans="1:7" x14ac:dyDescent="0.2">
      <c r="A793" t="str">
        <f t="shared" si="65"/>
        <v>GATA2</v>
      </c>
      <c r="B793" t="s">
        <v>114</v>
      </c>
      <c r="C793">
        <v>128207769</v>
      </c>
      <c r="D793" t="s">
        <v>8</v>
      </c>
      <c r="E793">
        <v>24</v>
      </c>
      <c r="F793" t="s">
        <v>816</v>
      </c>
      <c r="G793">
        <v>-0.13288389707699999</v>
      </c>
    </row>
    <row r="794" spans="1:7" x14ac:dyDescent="0.2">
      <c r="A794" t="str">
        <f t="shared" si="65"/>
        <v>GATA2</v>
      </c>
      <c r="B794" t="s">
        <v>114</v>
      </c>
      <c r="C794">
        <v>128207648</v>
      </c>
      <c r="D794" t="s">
        <v>8</v>
      </c>
      <c r="E794">
        <v>24</v>
      </c>
      <c r="F794" t="s">
        <v>817</v>
      </c>
      <c r="G794">
        <v>-0.115994078626</v>
      </c>
    </row>
    <row r="795" spans="1:7" x14ac:dyDescent="0.2">
      <c r="A795" t="str">
        <f t="shared" si="65"/>
        <v>GATA2</v>
      </c>
      <c r="B795" t="s">
        <v>114</v>
      </c>
      <c r="C795">
        <v>128207531</v>
      </c>
      <c r="D795" t="s">
        <v>8</v>
      </c>
      <c r="E795">
        <v>24</v>
      </c>
      <c r="F795" t="s">
        <v>818</v>
      </c>
      <c r="G795">
        <v>-0.70622944106300001</v>
      </c>
    </row>
    <row r="796" spans="1:7" x14ac:dyDescent="0.2">
      <c r="A796" t="str">
        <f t="shared" si="65"/>
        <v>GATA2</v>
      </c>
      <c r="B796" t="s">
        <v>114</v>
      </c>
      <c r="C796">
        <v>128207504</v>
      </c>
      <c r="D796" t="s">
        <v>8</v>
      </c>
      <c r="E796">
        <v>23</v>
      </c>
      <c r="F796" t="s">
        <v>819</v>
      </c>
      <c r="G796">
        <v>-8.2996016734400005E-2</v>
      </c>
    </row>
    <row r="797" spans="1:7" x14ac:dyDescent="0.2">
      <c r="A797" t="str">
        <f t="shared" si="65"/>
        <v>GATA2</v>
      </c>
      <c r="B797" t="s">
        <v>114</v>
      </c>
      <c r="C797">
        <v>128207494</v>
      </c>
      <c r="D797" t="s">
        <v>8</v>
      </c>
      <c r="E797">
        <v>23</v>
      </c>
      <c r="F797" t="s">
        <v>820</v>
      </c>
      <c r="G797">
        <v>-0.1671766754</v>
      </c>
    </row>
    <row r="798" spans="1:7" x14ac:dyDescent="0.2">
      <c r="A798" t="str">
        <f t="shared" si="65"/>
        <v>GATA2</v>
      </c>
      <c r="B798" t="s">
        <v>114</v>
      </c>
      <c r="C798">
        <v>128207677</v>
      </c>
      <c r="D798" t="s">
        <v>8</v>
      </c>
      <c r="E798">
        <v>23</v>
      </c>
      <c r="F798" t="s">
        <v>821</v>
      </c>
      <c r="G798">
        <v>-0.123911719709</v>
      </c>
    </row>
    <row r="799" spans="1:7" x14ac:dyDescent="0.2">
      <c r="A799" t="str">
        <f t="shared" si="65"/>
        <v>GATA2</v>
      </c>
      <c r="B799" t="s">
        <v>114</v>
      </c>
      <c r="C799">
        <v>128212160</v>
      </c>
      <c r="D799" t="s">
        <v>8</v>
      </c>
      <c r="E799">
        <v>24</v>
      </c>
      <c r="F799" t="s">
        <v>822</v>
      </c>
      <c r="G799">
        <v>1.0362627146300001</v>
      </c>
    </row>
    <row r="800" spans="1:7" x14ac:dyDescent="0.2">
      <c r="A800" t="str">
        <f t="shared" si="65"/>
        <v>GATA2</v>
      </c>
      <c r="B800" t="s">
        <v>114</v>
      </c>
      <c r="C800">
        <v>128212209</v>
      </c>
      <c r="D800" t="s">
        <v>8</v>
      </c>
      <c r="E800">
        <v>24</v>
      </c>
      <c r="F800" t="s">
        <v>823</v>
      </c>
      <c r="G800">
        <v>0.85876671803399995</v>
      </c>
    </row>
    <row r="801" spans="1:7" x14ac:dyDescent="0.2">
      <c r="A801" t="str">
        <f t="shared" si="65"/>
        <v>GATA2</v>
      </c>
      <c r="B801" t="s">
        <v>114</v>
      </c>
      <c r="C801">
        <v>128212201</v>
      </c>
      <c r="D801" t="s">
        <v>8</v>
      </c>
      <c r="E801">
        <v>25</v>
      </c>
      <c r="F801" t="s">
        <v>824</v>
      </c>
      <c r="G801">
        <v>1.1049705673400001</v>
      </c>
    </row>
    <row r="802" spans="1:7" x14ac:dyDescent="0.2">
      <c r="A802" t="str">
        <f t="shared" si="65"/>
        <v>GATA2</v>
      </c>
      <c r="B802" t="s">
        <v>114</v>
      </c>
      <c r="C802">
        <v>128212310</v>
      </c>
      <c r="D802" t="s">
        <v>8</v>
      </c>
      <c r="E802">
        <v>24</v>
      </c>
      <c r="F802" t="s">
        <v>825</v>
      </c>
      <c r="G802">
        <v>0.67808160752000002</v>
      </c>
    </row>
    <row r="803" spans="1:7" x14ac:dyDescent="0.2">
      <c r="A803" t="str">
        <f t="shared" si="65"/>
        <v>GATA2</v>
      </c>
      <c r="B803" t="s">
        <v>114</v>
      </c>
      <c r="C803">
        <v>128212390</v>
      </c>
      <c r="D803" t="s">
        <v>3</v>
      </c>
      <c r="E803">
        <v>24</v>
      </c>
      <c r="F803" t="s">
        <v>826</v>
      </c>
      <c r="G803">
        <v>0.79377976486599999</v>
      </c>
    </row>
    <row r="804" spans="1:7" x14ac:dyDescent="0.2">
      <c r="A804" t="str">
        <f t="shared" si="65"/>
        <v>GATA2</v>
      </c>
      <c r="B804" t="s">
        <v>114</v>
      </c>
      <c r="C804">
        <v>128212229</v>
      </c>
      <c r="D804" t="s">
        <v>3</v>
      </c>
      <c r="E804">
        <v>24</v>
      </c>
      <c r="F804" t="s">
        <v>827</v>
      </c>
      <c r="G804">
        <v>0.30452755165299999</v>
      </c>
    </row>
    <row r="805" spans="1:7" x14ac:dyDescent="0.2">
      <c r="A805" t="str">
        <f t="shared" si="65"/>
        <v>GATA2</v>
      </c>
      <c r="B805" t="s">
        <v>114</v>
      </c>
      <c r="C805">
        <v>128212194</v>
      </c>
      <c r="D805" t="s">
        <v>3</v>
      </c>
      <c r="E805">
        <v>22</v>
      </c>
      <c r="F805" t="s">
        <v>828</v>
      </c>
      <c r="G805">
        <v>0.75852233928900004</v>
      </c>
    </row>
    <row r="806" spans="1:7" x14ac:dyDescent="0.2">
      <c r="A806" t="str">
        <f t="shared" si="65"/>
        <v>GATA2</v>
      </c>
      <c r="B806" t="s">
        <v>114</v>
      </c>
      <c r="C806">
        <v>128207674</v>
      </c>
      <c r="D806" t="s">
        <v>3</v>
      </c>
      <c r="E806">
        <v>23</v>
      </c>
      <c r="F806" t="s">
        <v>829</v>
      </c>
      <c r="G806">
        <v>8.5382746747900001E-2</v>
      </c>
    </row>
    <row r="807" spans="1:7" x14ac:dyDescent="0.2">
      <c r="A807" t="str">
        <f t="shared" si="65"/>
        <v>GATA2</v>
      </c>
      <c r="B807" t="s">
        <v>114</v>
      </c>
      <c r="C807">
        <v>128207644</v>
      </c>
      <c r="D807" t="s">
        <v>3</v>
      </c>
      <c r="E807">
        <v>23</v>
      </c>
      <c r="F807" t="s">
        <v>830</v>
      </c>
      <c r="G807">
        <v>-9.04067919411E-3</v>
      </c>
    </row>
    <row r="808" spans="1:7" x14ac:dyDescent="0.2">
      <c r="A808" t="str">
        <f t="shared" si="65"/>
        <v>GATA2</v>
      </c>
      <c r="B808" t="s">
        <v>114</v>
      </c>
      <c r="C808">
        <v>128212182</v>
      </c>
      <c r="D808" t="s">
        <v>8</v>
      </c>
      <c r="E808">
        <v>24</v>
      </c>
      <c r="F808" t="s">
        <v>831</v>
      </c>
      <c r="G808">
        <v>7.5590551385399996E-2</v>
      </c>
    </row>
    <row r="809" spans="1:7" x14ac:dyDescent="0.2">
      <c r="A809" t="str">
        <f t="shared" si="65"/>
        <v>GATA2</v>
      </c>
      <c r="B809" t="s">
        <v>114</v>
      </c>
      <c r="C809">
        <v>128212251</v>
      </c>
      <c r="D809" t="s">
        <v>3</v>
      </c>
      <c r="E809">
        <v>24</v>
      </c>
      <c r="F809" t="s">
        <v>832</v>
      </c>
      <c r="G809">
        <v>0.54890938174699999</v>
      </c>
    </row>
    <row r="810" spans="1:7" x14ac:dyDescent="0.2">
      <c r="A810" t="str">
        <f t="shared" si="65"/>
        <v>GATA2</v>
      </c>
      <c r="B810" t="s">
        <v>114</v>
      </c>
      <c r="C810">
        <v>128212334</v>
      </c>
      <c r="D810" t="s">
        <v>3</v>
      </c>
      <c r="E810">
        <v>25</v>
      </c>
      <c r="F810" t="s">
        <v>833</v>
      </c>
      <c r="G810">
        <v>0.83366587217300003</v>
      </c>
    </row>
    <row r="811" spans="1:7" x14ac:dyDescent="0.2">
      <c r="A811" t="str">
        <f t="shared" ref="A811:A820" si="66">"GCH1"</f>
        <v>GCH1</v>
      </c>
      <c r="B811" t="s">
        <v>86</v>
      </c>
      <c r="C811">
        <v>55369748</v>
      </c>
      <c r="D811" t="s">
        <v>3</v>
      </c>
      <c r="E811">
        <v>23</v>
      </c>
      <c r="F811" t="s">
        <v>834</v>
      </c>
      <c r="G811">
        <v>0.55946129014799995</v>
      </c>
    </row>
    <row r="812" spans="1:7" x14ac:dyDescent="0.2">
      <c r="A812" t="str">
        <f t="shared" si="66"/>
        <v>GCH1</v>
      </c>
      <c r="B812" t="s">
        <v>86</v>
      </c>
      <c r="C812">
        <v>55369862</v>
      </c>
      <c r="D812" t="s">
        <v>3</v>
      </c>
      <c r="E812">
        <v>23</v>
      </c>
      <c r="F812" t="s">
        <v>835</v>
      </c>
      <c r="G812">
        <v>1.6592223107299999</v>
      </c>
    </row>
    <row r="813" spans="1:7" x14ac:dyDescent="0.2">
      <c r="A813" t="str">
        <f t="shared" si="66"/>
        <v>GCH1</v>
      </c>
      <c r="B813" t="s">
        <v>86</v>
      </c>
      <c r="C813">
        <v>55369704</v>
      </c>
      <c r="D813" t="s">
        <v>8</v>
      </c>
      <c r="E813">
        <v>24</v>
      </c>
      <c r="F813" t="s">
        <v>836</v>
      </c>
      <c r="G813">
        <v>0.483408916465</v>
      </c>
    </row>
    <row r="814" spans="1:7" x14ac:dyDescent="0.2">
      <c r="A814" t="str">
        <f t="shared" si="66"/>
        <v>GCH1</v>
      </c>
      <c r="B814" t="s">
        <v>86</v>
      </c>
      <c r="C814">
        <v>55369724</v>
      </c>
      <c r="D814" t="s">
        <v>8</v>
      </c>
      <c r="E814">
        <v>22</v>
      </c>
      <c r="F814" t="s">
        <v>837</v>
      </c>
      <c r="G814">
        <v>0.35361803256000002</v>
      </c>
    </row>
    <row r="815" spans="1:7" x14ac:dyDescent="0.2">
      <c r="A815" t="str">
        <f t="shared" si="66"/>
        <v>GCH1</v>
      </c>
      <c r="B815" t="s">
        <v>86</v>
      </c>
      <c r="C815">
        <v>55369759</v>
      </c>
      <c r="D815" t="s">
        <v>8</v>
      </c>
      <c r="E815">
        <v>23</v>
      </c>
      <c r="F815" t="s">
        <v>838</v>
      </c>
      <c r="G815">
        <v>0.54839633512499997</v>
      </c>
    </row>
    <row r="816" spans="1:7" x14ac:dyDescent="0.2">
      <c r="A816" t="str">
        <f t="shared" si="66"/>
        <v>GCH1</v>
      </c>
      <c r="B816" t="s">
        <v>86</v>
      </c>
      <c r="C816">
        <v>55369782</v>
      </c>
      <c r="D816" t="s">
        <v>8</v>
      </c>
      <c r="E816">
        <v>24</v>
      </c>
      <c r="F816" t="s">
        <v>839</v>
      </c>
      <c r="G816">
        <v>0.54350530028499999</v>
      </c>
    </row>
    <row r="817" spans="1:7" x14ac:dyDescent="0.2">
      <c r="A817" t="str">
        <f t="shared" si="66"/>
        <v>GCH1</v>
      </c>
      <c r="B817" t="s">
        <v>86</v>
      </c>
      <c r="C817">
        <v>55369805</v>
      </c>
      <c r="D817" t="s">
        <v>8</v>
      </c>
      <c r="E817">
        <v>24</v>
      </c>
      <c r="F817" t="s">
        <v>840</v>
      </c>
      <c r="G817">
        <v>0.41007316270900002</v>
      </c>
    </row>
    <row r="818" spans="1:7" x14ac:dyDescent="0.2">
      <c r="A818" t="str">
        <f t="shared" si="66"/>
        <v>GCH1</v>
      </c>
      <c r="B818" t="s">
        <v>86</v>
      </c>
      <c r="C818">
        <v>55369845</v>
      </c>
      <c r="D818" t="s">
        <v>8</v>
      </c>
      <c r="E818">
        <v>24</v>
      </c>
      <c r="F818" t="s">
        <v>841</v>
      </c>
      <c r="G818">
        <v>0.25797457654900002</v>
      </c>
    </row>
    <row r="819" spans="1:7" x14ac:dyDescent="0.2">
      <c r="A819" t="str">
        <f t="shared" si="66"/>
        <v>GCH1</v>
      </c>
      <c r="B819" t="s">
        <v>86</v>
      </c>
      <c r="C819">
        <v>55369897</v>
      </c>
      <c r="D819" t="s">
        <v>8</v>
      </c>
      <c r="E819">
        <v>24</v>
      </c>
      <c r="F819" t="s">
        <v>842</v>
      </c>
      <c r="G819">
        <v>0.78131639911999995</v>
      </c>
    </row>
    <row r="820" spans="1:7" x14ac:dyDescent="0.2">
      <c r="A820" t="str">
        <f t="shared" si="66"/>
        <v>GCH1</v>
      </c>
      <c r="B820" t="s">
        <v>86</v>
      </c>
      <c r="C820">
        <v>55369767</v>
      </c>
      <c r="D820" t="s">
        <v>3</v>
      </c>
      <c r="E820">
        <v>23</v>
      </c>
      <c r="F820" t="s">
        <v>843</v>
      </c>
      <c r="G820">
        <v>-0.52995188789400005</v>
      </c>
    </row>
    <row r="821" spans="1:7" x14ac:dyDescent="0.2">
      <c r="A821" t="str">
        <f t="shared" ref="A821:A830" si="67">"GLB1L2"</f>
        <v>GLB1L2</v>
      </c>
      <c r="B821" t="s">
        <v>291</v>
      </c>
      <c r="C821">
        <v>134201578</v>
      </c>
      <c r="D821" t="s">
        <v>3</v>
      </c>
      <c r="E821">
        <v>26</v>
      </c>
      <c r="F821" t="s">
        <v>844</v>
      </c>
      <c r="G821">
        <v>0.56291093136000003</v>
      </c>
    </row>
    <row r="822" spans="1:7" x14ac:dyDescent="0.2">
      <c r="A822" t="str">
        <f t="shared" si="67"/>
        <v>GLB1L2</v>
      </c>
      <c r="B822" t="s">
        <v>291</v>
      </c>
      <c r="C822">
        <v>134201594</v>
      </c>
      <c r="D822" t="s">
        <v>3</v>
      </c>
      <c r="E822">
        <v>26</v>
      </c>
      <c r="F822" t="s">
        <v>845</v>
      </c>
      <c r="G822">
        <v>0.52926181661399996</v>
      </c>
    </row>
    <row r="823" spans="1:7" x14ac:dyDescent="0.2">
      <c r="A823" t="str">
        <f t="shared" si="67"/>
        <v>GLB1L2</v>
      </c>
      <c r="B823" t="s">
        <v>291</v>
      </c>
      <c r="C823">
        <v>134201603</v>
      </c>
      <c r="D823" t="s">
        <v>3</v>
      </c>
      <c r="E823">
        <v>23</v>
      </c>
      <c r="F823" t="s">
        <v>846</v>
      </c>
      <c r="G823">
        <v>0.24375723259500001</v>
      </c>
    </row>
    <row r="824" spans="1:7" x14ac:dyDescent="0.2">
      <c r="A824" t="str">
        <f t="shared" si="67"/>
        <v>GLB1L2</v>
      </c>
      <c r="B824" t="s">
        <v>291</v>
      </c>
      <c r="C824">
        <v>134201608</v>
      </c>
      <c r="D824" t="s">
        <v>3</v>
      </c>
      <c r="E824">
        <v>24</v>
      </c>
      <c r="F824" t="s">
        <v>847</v>
      </c>
      <c r="G824">
        <v>0.56727249377699995</v>
      </c>
    </row>
    <row r="825" spans="1:7" x14ac:dyDescent="0.2">
      <c r="A825" t="str">
        <f t="shared" si="67"/>
        <v>GLB1L2</v>
      </c>
      <c r="B825" t="s">
        <v>291</v>
      </c>
      <c r="C825">
        <v>134201686</v>
      </c>
      <c r="D825" t="s">
        <v>3</v>
      </c>
      <c r="E825">
        <v>24</v>
      </c>
      <c r="F825" t="s">
        <v>848</v>
      </c>
      <c r="G825">
        <v>1.4300775493</v>
      </c>
    </row>
    <row r="826" spans="1:7" x14ac:dyDescent="0.2">
      <c r="A826" t="str">
        <f t="shared" si="67"/>
        <v>GLB1L2</v>
      </c>
      <c r="B826" t="s">
        <v>291</v>
      </c>
      <c r="C826">
        <v>134201670</v>
      </c>
      <c r="D826" t="s">
        <v>3</v>
      </c>
      <c r="E826">
        <v>26</v>
      </c>
      <c r="F826" t="s">
        <v>849</v>
      </c>
      <c r="G826">
        <v>0.27216110428399998</v>
      </c>
    </row>
    <row r="827" spans="1:7" x14ac:dyDescent="0.2">
      <c r="A827" t="str">
        <f t="shared" si="67"/>
        <v>GLB1L2</v>
      </c>
      <c r="B827" t="s">
        <v>291</v>
      </c>
      <c r="C827">
        <v>134201679</v>
      </c>
      <c r="D827" t="s">
        <v>3</v>
      </c>
      <c r="E827">
        <v>26</v>
      </c>
      <c r="F827" t="s">
        <v>850</v>
      </c>
      <c r="G827">
        <v>0.31358438575699998</v>
      </c>
    </row>
    <row r="828" spans="1:7" x14ac:dyDescent="0.2">
      <c r="A828" t="str">
        <f t="shared" si="67"/>
        <v>GLB1L2</v>
      </c>
      <c r="B828" t="s">
        <v>291</v>
      </c>
      <c r="C828">
        <v>134201589</v>
      </c>
      <c r="D828" t="s">
        <v>8</v>
      </c>
      <c r="E828">
        <v>26</v>
      </c>
      <c r="F828" t="s">
        <v>851</v>
      </c>
      <c r="G828">
        <v>0.92603372201699996</v>
      </c>
    </row>
    <row r="829" spans="1:7" x14ac:dyDescent="0.2">
      <c r="A829" t="str">
        <f t="shared" si="67"/>
        <v>GLB1L2</v>
      </c>
      <c r="B829" t="s">
        <v>291</v>
      </c>
      <c r="C829">
        <v>134201647</v>
      </c>
      <c r="D829" t="s">
        <v>8</v>
      </c>
      <c r="E829">
        <v>25</v>
      </c>
      <c r="F829" t="s">
        <v>852</v>
      </c>
      <c r="G829">
        <v>0.64388872868299996</v>
      </c>
    </row>
    <row r="830" spans="1:7" x14ac:dyDescent="0.2">
      <c r="A830" t="str">
        <f t="shared" si="67"/>
        <v>GLB1L2</v>
      </c>
      <c r="B830" t="s">
        <v>291</v>
      </c>
      <c r="C830">
        <v>134201614</v>
      </c>
      <c r="D830" t="s">
        <v>3</v>
      </c>
      <c r="E830">
        <v>26</v>
      </c>
      <c r="F830" t="s">
        <v>853</v>
      </c>
      <c r="G830">
        <v>0.61479416393200004</v>
      </c>
    </row>
    <row r="831" spans="1:7" x14ac:dyDescent="0.2">
      <c r="A831" t="str">
        <f t="shared" ref="A831:A840" si="68">"GLG1"</f>
        <v>GLG1</v>
      </c>
      <c r="B831" t="s">
        <v>273</v>
      </c>
      <c r="C831">
        <v>74641158</v>
      </c>
      <c r="D831" t="s">
        <v>3</v>
      </c>
      <c r="E831">
        <v>24</v>
      </c>
      <c r="F831" t="s">
        <v>854</v>
      </c>
      <c r="G831">
        <v>0.86724046211899997</v>
      </c>
    </row>
    <row r="832" spans="1:7" x14ac:dyDescent="0.2">
      <c r="A832" t="str">
        <f t="shared" si="68"/>
        <v>GLG1</v>
      </c>
      <c r="B832" t="s">
        <v>273</v>
      </c>
      <c r="C832">
        <v>74641114</v>
      </c>
      <c r="D832" t="s">
        <v>3</v>
      </c>
      <c r="E832">
        <v>24</v>
      </c>
      <c r="F832" t="s">
        <v>855</v>
      </c>
      <c r="G832">
        <v>0.69734618960100003</v>
      </c>
    </row>
    <row r="833" spans="1:7" x14ac:dyDescent="0.2">
      <c r="A833" t="str">
        <f t="shared" si="68"/>
        <v>GLG1</v>
      </c>
      <c r="B833" t="s">
        <v>273</v>
      </c>
      <c r="C833">
        <v>74641091</v>
      </c>
      <c r="D833" t="s">
        <v>3</v>
      </c>
      <c r="E833">
        <v>24</v>
      </c>
      <c r="F833" t="s">
        <v>856</v>
      </c>
      <c r="G833">
        <v>0.174542169957</v>
      </c>
    </row>
    <row r="834" spans="1:7" x14ac:dyDescent="0.2">
      <c r="A834" t="str">
        <f t="shared" si="68"/>
        <v>GLG1</v>
      </c>
      <c r="B834" t="s">
        <v>273</v>
      </c>
      <c r="C834">
        <v>74641193</v>
      </c>
      <c r="D834" t="s">
        <v>3</v>
      </c>
      <c r="E834">
        <v>23</v>
      </c>
      <c r="F834" t="s">
        <v>857</v>
      </c>
      <c r="G834">
        <v>0.452613968541</v>
      </c>
    </row>
    <row r="835" spans="1:7" x14ac:dyDescent="0.2">
      <c r="A835" t="str">
        <f t="shared" si="68"/>
        <v>GLG1</v>
      </c>
      <c r="B835" t="s">
        <v>273</v>
      </c>
      <c r="C835">
        <v>74641123</v>
      </c>
      <c r="D835" t="s">
        <v>8</v>
      </c>
      <c r="E835">
        <v>24</v>
      </c>
      <c r="F835" t="s">
        <v>858</v>
      </c>
      <c r="G835">
        <v>1.09897970995</v>
      </c>
    </row>
    <row r="836" spans="1:7" x14ac:dyDescent="0.2">
      <c r="A836" t="str">
        <f t="shared" si="68"/>
        <v>GLG1</v>
      </c>
      <c r="B836" t="s">
        <v>273</v>
      </c>
      <c r="C836">
        <v>74641163</v>
      </c>
      <c r="D836" t="s">
        <v>8</v>
      </c>
      <c r="E836">
        <v>23</v>
      </c>
      <c r="F836" t="s">
        <v>859</v>
      </c>
      <c r="G836">
        <v>0.44835093320800001</v>
      </c>
    </row>
    <row r="837" spans="1:7" x14ac:dyDescent="0.2">
      <c r="A837" t="str">
        <f t="shared" si="68"/>
        <v>GLG1</v>
      </c>
      <c r="B837" t="s">
        <v>273</v>
      </c>
      <c r="C837">
        <v>74641228</v>
      </c>
      <c r="D837" t="s">
        <v>8</v>
      </c>
      <c r="E837">
        <v>24</v>
      </c>
      <c r="F837" t="s">
        <v>860</v>
      </c>
      <c r="G837">
        <v>1.1818943207899999E-2</v>
      </c>
    </row>
    <row r="838" spans="1:7" x14ac:dyDescent="0.2">
      <c r="A838" t="str">
        <f t="shared" si="68"/>
        <v>GLG1</v>
      </c>
      <c r="B838" t="s">
        <v>273</v>
      </c>
      <c r="C838">
        <v>74641201</v>
      </c>
      <c r="D838" t="s">
        <v>8</v>
      </c>
      <c r="E838">
        <v>24</v>
      </c>
      <c r="F838" t="s">
        <v>861</v>
      </c>
      <c r="G838">
        <v>1.0337798279399999</v>
      </c>
    </row>
    <row r="839" spans="1:7" x14ac:dyDescent="0.2">
      <c r="A839" t="str">
        <f t="shared" si="68"/>
        <v>GLG1</v>
      </c>
      <c r="B839" t="s">
        <v>273</v>
      </c>
      <c r="C839">
        <v>74641234</v>
      </c>
      <c r="D839" t="s">
        <v>8</v>
      </c>
      <c r="E839">
        <v>24</v>
      </c>
      <c r="F839" t="s">
        <v>862</v>
      </c>
      <c r="G839">
        <v>0.32618800174099999</v>
      </c>
    </row>
    <row r="840" spans="1:7" x14ac:dyDescent="0.2">
      <c r="A840" t="str">
        <f t="shared" si="68"/>
        <v>GLG1</v>
      </c>
      <c r="B840" t="s">
        <v>273</v>
      </c>
      <c r="C840">
        <v>74641172</v>
      </c>
      <c r="D840" t="s">
        <v>8</v>
      </c>
      <c r="E840">
        <v>22</v>
      </c>
      <c r="F840" t="s">
        <v>863</v>
      </c>
      <c r="G840">
        <v>0.34247020910699999</v>
      </c>
    </row>
    <row r="841" spans="1:7" x14ac:dyDescent="0.2">
      <c r="A841" t="str">
        <f t="shared" ref="A841:A849" si="69">"GNAI2"</f>
        <v>GNAI2</v>
      </c>
      <c r="B841" t="s">
        <v>114</v>
      </c>
      <c r="C841">
        <v>50273287</v>
      </c>
      <c r="D841" t="s">
        <v>3</v>
      </c>
      <c r="E841">
        <v>21</v>
      </c>
      <c r="F841" t="s">
        <v>864</v>
      </c>
      <c r="G841">
        <v>1.27844704182</v>
      </c>
    </row>
    <row r="842" spans="1:7" x14ac:dyDescent="0.2">
      <c r="A842" t="str">
        <f t="shared" si="69"/>
        <v>GNAI2</v>
      </c>
      <c r="B842" t="s">
        <v>114</v>
      </c>
      <c r="C842">
        <v>50273315</v>
      </c>
      <c r="D842" t="s">
        <v>8</v>
      </c>
      <c r="E842">
        <v>23</v>
      </c>
      <c r="F842" t="s">
        <v>865</v>
      </c>
      <c r="G842">
        <v>1.14276312933</v>
      </c>
    </row>
    <row r="843" spans="1:7" x14ac:dyDescent="0.2">
      <c r="A843" t="str">
        <f t="shared" si="69"/>
        <v>GNAI2</v>
      </c>
      <c r="B843" t="s">
        <v>114</v>
      </c>
      <c r="C843">
        <v>50273060</v>
      </c>
      <c r="D843" t="s">
        <v>3</v>
      </c>
      <c r="E843">
        <v>22</v>
      </c>
      <c r="F843" t="s">
        <v>866</v>
      </c>
      <c r="G843">
        <v>0.27049183996999998</v>
      </c>
    </row>
    <row r="844" spans="1:7" x14ac:dyDescent="0.2">
      <c r="A844" t="str">
        <f t="shared" si="69"/>
        <v>GNAI2</v>
      </c>
      <c r="B844" t="s">
        <v>114</v>
      </c>
      <c r="C844">
        <v>50273141</v>
      </c>
      <c r="D844" t="s">
        <v>3</v>
      </c>
      <c r="E844">
        <v>23</v>
      </c>
      <c r="F844" t="s">
        <v>867</v>
      </c>
      <c r="G844">
        <v>0.32119386441699999</v>
      </c>
    </row>
    <row r="845" spans="1:7" x14ac:dyDescent="0.2">
      <c r="A845" t="str">
        <f t="shared" si="69"/>
        <v>GNAI2</v>
      </c>
      <c r="B845" t="s">
        <v>114</v>
      </c>
      <c r="C845">
        <v>50273080</v>
      </c>
      <c r="D845" t="s">
        <v>3</v>
      </c>
      <c r="E845">
        <v>24</v>
      </c>
      <c r="F845" t="s">
        <v>868</v>
      </c>
      <c r="G845">
        <v>0.27098444898200003</v>
      </c>
    </row>
    <row r="846" spans="1:7" x14ac:dyDescent="0.2">
      <c r="A846" t="str">
        <f t="shared" si="69"/>
        <v>GNAI2</v>
      </c>
      <c r="B846" t="s">
        <v>114</v>
      </c>
      <c r="C846">
        <v>50273265</v>
      </c>
      <c r="D846" t="s">
        <v>3</v>
      </c>
      <c r="E846">
        <v>24</v>
      </c>
      <c r="F846" t="s">
        <v>869</v>
      </c>
      <c r="G846">
        <v>0.57878982884800001</v>
      </c>
    </row>
    <row r="847" spans="1:7" x14ac:dyDescent="0.2">
      <c r="A847" t="str">
        <f t="shared" si="69"/>
        <v>GNAI2</v>
      </c>
      <c r="B847" t="s">
        <v>114</v>
      </c>
      <c r="C847">
        <v>50273276</v>
      </c>
      <c r="D847" t="s">
        <v>3</v>
      </c>
      <c r="E847">
        <v>24</v>
      </c>
      <c r="F847" t="s">
        <v>870</v>
      </c>
      <c r="G847">
        <v>0.50190325591200002</v>
      </c>
    </row>
    <row r="848" spans="1:7" x14ac:dyDescent="0.2">
      <c r="A848" t="str">
        <f t="shared" si="69"/>
        <v>GNAI2</v>
      </c>
      <c r="B848" t="s">
        <v>114</v>
      </c>
      <c r="C848">
        <v>50273282</v>
      </c>
      <c r="D848" t="s">
        <v>3</v>
      </c>
      <c r="E848">
        <v>23</v>
      </c>
      <c r="F848" t="s">
        <v>871</v>
      </c>
      <c r="G848">
        <v>0.36716809498500003</v>
      </c>
    </row>
    <row r="849" spans="1:7" x14ac:dyDescent="0.2">
      <c r="A849" t="str">
        <f t="shared" si="69"/>
        <v>GNAI2</v>
      </c>
      <c r="B849" t="s">
        <v>114</v>
      </c>
      <c r="C849">
        <v>50273210</v>
      </c>
      <c r="D849" t="s">
        <v>3</v>
      </c>
      <c r="E849">
        <v>23</v>
      </c>
      <c r="F849" t="s">
        <v>872</v>
      </c>
      <c r="G849">
        <v>0.25421166895000002</v>
      </c>
    </row>
    <row r="850" spans="1:7" x14ac:dyDescent="0.2">
      <c r="A850" t="str">
        <f t="shared" ref="A850:A859" si="70">"GTSE1"</f>
        <v>GTSE1</v>
      </c>
      <c r="B850" t="s">
        <v>193</v>
      </c>
      <c r="C850">
        <v>46692253</v>
      </c>
      <c r="D850" t="s">
        <v>3</v>
      </c>
      <c r="E850">
        <v>24</v>
      </c>
      <c r="F850" t="s">
        <v>873</v>
      </c>
      <c r="G850">
        <v>-5.25825017204E-2</v>
      </c>
    </row>
    <row r="851" spans="1:7" x14ac:dyDescent="0.2">
      <c r="A851" t="str">
        <f t="shared" si="70"/>
        <v>GTSE1</v>
      </c>
      <c r="B851" t="s">
        <v>193</v>
      </c>
      <c r="C851">
        <v>46692322</v>
      </c>
      <c r="D851" t="s">
        <v>3</v>
      </c>
      <c r="E851">
        <v>24</v>
      </c>
      <c r="F851" t="s">
        <v>874</v>
      </c>
      <c r="G851">
        <v>0.766019605913</v>
      </c>
    </row>
    <row r="852" spans="1:7" x14ac:dyDescent="0.2">
      <c r="A852" t="str">
        <f t="shared" si="70"/>
        <v>GTSE1</v>
      </c>
      <c r="B852" t="s">
        <v>193</v>
      </c>
      <c r="C852">
        <v>46692522</v>
      </c>
      <c r="D852" t="s">
        <v>3</v>
      </c>
      <c r="E852">
        <v>24</v>
      </c>
      <c r="F852" t="s">
        <v>875</v>
      </c>
      <c r="G852">
        <v>0.91081699762000001</v>
      </c>
    </row>
    <row r="853" spans="1:7" x14ac:dyDescent="0.2">
      <c r="A853" t="str">
        <f t="shared" si="70"/>
        <v>GTSE1</v>
      </c>
      <c r="B853" t="s">
        <v>193</v>
      </c>
      <c r="C853">
        <v>46692264</v>
      </c>
      <c r="D853" t="s">
        <v>8</v>
      </c>
      <c r="E853">
        <v>24</v>
      </c>
      <c r="F853" t="s">
        <v>876</v>
      </c>
      <c r="G853">
        <v>0.82724855516399998</v>
      </c>
    </row>
    <row r="854" spans="1:7" x14ac:dyDescent="0.2">
      <c r="A854" t="str">
        <f t="shared" si="70"/>
        <v>GTSE1</v>
      </c>
      <c r="B854" t="s">
        <v>193</v>
      </c>
      <c r="C854">
        <v>46692290</v>
      </c>
      <c r="D854" t="s">
        <v>8</v>
      </c>
      <c r="E854">
        <v>24</v>
      </c>
      <c r="F854" t="s">
        <v>877</v>
      </c>
      <c r="G854">
        <v>0.92291684094699999</v>
      </c>
    </row>
    <row r="855" spans="1:7" x14ac:dyDescent="0.2">
      <c r="A855" t="str">
        <f t="shared" si="70"/>
        <v>GTSE1</v>
      </c>
      <c r="B855" t="s">
        <v>193</v>
      </c>
      <c r="C855">
        <v>46692303</v>
      </c>
      <c r="D855" t="s">
        <v>8</v>
      </c>
      <c r="E855">
        <v>24</v>
      </c>
      <c r="F855" t="s">
        <v>878</v>
      </c>
      <c r="G855">
        <v>0.38402429311000003</v>
      </c>
    </row>
    <row r="856" spans="1:7" x14ac:dyDescent="0.2">
      <c r="A856" t="str">
        <f t="shared" si="70"/>
        <v>GTSE1</v>
      </c>
      <c r="B856" t="s">
        <v>193</v>
      </c>
      <c r="C856">
        <v>46692310</v>
      </c>
      <c r="D856" t="s">
        <v>8</v>
      </c>
      <c r="E856">
        <v>24</v>
      </c>
      <c r="F856" t="s">
        <v>879</v>
      </c>
      <c r="G856">
        <v>0.89768882306800002</v>
      </c>
    </row>
    <row r="857" spans="1:7" x14ac:dyDescent="0.2">
      <c r="A857" t="str">
        <f t="shared" si="70"/>
        <v>GTSE1</v>
      </c>
      <c r="B857" t="s">
        <v>193</v>
      </c>
      <c r="C857">
        <v>46692401</v>
      </c>
      <c r="D857" t="s">
        <v>8</v>
      </c>
      <c r="E857">
        <v>24</v>
      </c>
      <c r="F857" t="s">
        <v>880</v>
      </c>
      <c r="G857">
        <v>0.95039722809899996</v>
      </c>
    </row>
    <row r="858" spans="1:7" x14ac:dyDescent="0.2">
      <c r="A858" t="str">
        <f t="shared" si="70"/>
        <v>GTSE1</v>
      </c>
      <c r="B858" t="s">
        <v>193</v>
      </c>
      <c r="C858">
        <v>46692586</v>
      </c>
      <c r="D858" t="s">
        <v>8</v>
      </c>
      <c r="E858">
        <v>23</v>
      </c>
      <c r="F858" t="s">
        <v>881</v>
      </c>
      <c r="G858">
        <v>1.1266859309499999</v>
      </c>
    </row>
    <row r="859" spans="1:7" x14ac:dyDescent="0.2">
      <c r="A859" t="str">
        <f t="shared" si="70"/>
        <v>GTSE1</v>
      </c>
      <c r="B859" t="s">
        <v>193</v>
      </c>
      <c r="C859">
        <v>46692259</v>
      </c>
      <c r="D859" t="s">
        <v>3</v>
      </c>
      <c r="E859">
        <v>24</v>
      </c>
      <c r="F859" t="s">
        <v>882</v>
      </c>
      <c r="G859">
        <v>0.297362141473</v>
      </c>
    </row>
    <row r="860" spans="1:7" x14ac:dyDescent="0.2">
      <c r="A860" t="str">
        <f t="shared" ref="A860:A867" si="71">"HDGFRP2"</f>
        <v>HDGFRP2</v>
      </c>
      <c r="B860" t="s">
        <v>245</v>
      </c>
      <c r="C860">
        <v>4472186</v>
      </c>
      <c r="D860" t="s">
        <v>3</v>
      </c>
      <c r="E860">
        <v>24</v>
      </c>
      <c r="F860" t="s">
        <v>883</v>
      </c>
      <c r="G860">
        <v>-8.1571049616999999E-2</v>
      </c>
    </row>
    <row r="861" spans="1:7" x14ac:dyDescent="0.2">
      <c r="A861" t="str">
        <f t="shared" si="71"/>
        <v>HDGFRP2</v>
      </c>
      <c r="B861" t="s">
        <v>245</v>
      </c>
      <c r="C861">
        <v>4471997</v>
      </c>
      <c r="D861" t="s">
        <v>3</v>
      </c>
      <c r="E861">
        <v>24</v>
      </c>
      <c r="F861" t="s">
        <v>884</v>
      </c>
      <c r="G861">
        <v>1.2042896223399999</v>
      </c>
    </row>
    <row r="862" spans="1:7" x14ac:dyDescent="0.2">
      <c r="A862" t="str">
        <f t="shared" si="71"/>
        <v>HDGFRP2</v>
      </c>
      <c r="B862" t="s">
        <v>245</v>
      </c>
      <c r="C862">
        <v>4472007</v>
      </c>
      <c r="D862" t="s">
        <v>3</v>
      </c>
      <c r="E862">
        <v>22</v>
      </c>
      <c r="F862" t="s">
        <v>885</v>
      </c>
      <c r="G862">
        <v>0.97483504624700001</v>
      </c>
    </row>
    <row r="863" spans="1:7" x14ac:dyDescent="0.2">
      <c r="A863" t="str">
        <f t="shared" si="71"/>
        <v>HDGFRP2</v>
      </c>
      <c r="B863" t="s">
        <v>245</v>
      </c>
      <c r="C863">
        <v>4472044</v>
      </c>
      <c r="D863" t="s">
        <v>3</v>
      </c>
      <c r="E863">
        <v>24</v>
      </c>
      <c r="F863" t="s">
        <v>886</v>
      </c>
      <c r="G863">
        <v>0.33453951635099999</v>
      </c>
    </row>
    <row r="864" spans="1:7" x14ac:dyDescent="0.2">
      <c r="A864" t="str">
        <f t="shared" si="71"/>
        <v>HDGFRP2</v>
      </c>
      <c r="B864" t="s">
        <v>245</v>
      </c>
      <c r="C864">
        <v>4472078</v>
      </c>
      <c r="D864" t="s">
        <v>3</v>
      </c>
      <c r="E864">
        <v>24</v>
      </c>
      <c r="F864" t="s">
        <v>887</v>
      </c>
      <c r="G864">
        <v>0.56172592614299999</v>
      </c>
    </row>
    <row r="865" spans="1:7" x14ac:dyDescent="0.2">
      <c r="A865" t="str">
        <f t="shared" si="71"/>
        <v>HDGFRP2</v>
      </c>
      <c r="B865" t="s">
        <v>245</v>
      </c>
      <c r="C865">
        <v>4472146</v>
      </c>
      <c r="D865" t="s">
        <v>3</v>
      </c>
      <c r="E865">
        <v>24</v>
      </c>
      <c r="F865" t="s">
        <v>888</v>
      </c>
      <c r="G865">
        <v>0.10367414926100001</v>
      </c>
    </row>
    <row r="866" spans="1:7" x14ac:dyDescent="0.2">
      <c r="A866" t="str">
        <f t="shared" si="71"/>
        <v>HDGFRP2</v>
      </c>
      <c r="B866" t="s">
        <v>245</v>
      </c>
      <c r="C866">
        <v>4472037</v>
      </c>
      <c r="D866" t="s">
        <v>8</v>
      </c>
      <c r="E866">
        <v>24</v>
      </c>
      <c r="F866" t="s">
        <v>889</v>
      </c>
      <c r="G866">
        <v>0.25799780555500001</v>
      </c>
    </row>
    <row r="867" spans="1:7" x14ac:dyDescent="0.2">
      <c r="A867" t="str">
        <f t="shared" si="71"/>
        <v>HDGFRP2</v>
      </c>
      <c r="B867" t="s">
        <v>245</v>
      </c>
      <c r="C867">
        <v>4471942</v>
      </c>
      <c r="D867" t="s">
        <v>3</v>
      </c>
      <c r="E867">
        <v>23</v>
      </c>
      <c r="F867" t="s">
        <v>890</v>
      </c>
      <c r="G867">
        <v>0.820875331411</v>
      </c>
    </row>
    <row r="868" spans="1:7" x14ac:dyDescent="0.2">
      <c r="A868" t="str">
        <f t="shared" ref="A868:A877" si="72">"HES7"</f>
        <v>HES7</v>
      </c>
      <c r="B868" t="s">
        <v>484</v>
      </c>
      <c r="C868">
        <v>8027648</v>
      </c>
      <c r="D868" t="s">
        <v>8</v>
      </c>
      <c r="E868">
        <v>22</v>
      </c>
      <c r="F868" t="s">
        <v>891</v>
      </c>
      <c r="G868">
        <v>0.35158638851500001</v>
      </c>
    </row>
    <row r="869" spans="1:7" x14ac:dyDescent="0.2">
      <c r="A869" t="str">
        <f t="shared" si="72"/>
        <v>HES7</v>
      </c>
      <c r="B869" t="s">
        <v>484</v>
      </c>
      <c r="C869">
        <v>8027682</v>
      </c>
      <c r="D869" t="s">
        <v>8</v>
      </c>
      <c r="E869">
        <v>23</v>
      </c>
      <c r="F869" t="s">
        <v>892</v>
      </c>
      <c r="G869">
        <v>0.31895817385399999</v>
      </c>
    </row>
    <row r="870" spans="1:7" x14ac:dyDescent="0.2">
      <c r="A870" t="str">
        <f t="shared" si="72"/>
        <v>HES7</v>
      </c>
      <c r="B870" t="s">
        <v>484</v>
      </c>
      <c r="C870">
        <v>8027532</v>
      </c>
      <c r="D870" t="s">
        <v>8</v>
      </c>
      <c r="E870">
        <v>23</v>
      </c>
      <c r="F870" t="s">
        <v>893</v>
      </c>
      <c r="G870">
        <v>1.6051732757899999</v>
      </c>
    </row>
    <row r="871" spans="1:7" x14ac:dyDescent="0.2">
      <c r="A871" t="str">
        <f t="shared" si="72"/>
        <v>HES7</v>
      </c>
      <c r="B871" t="s">
        <v>484</v>
      </c>
      <c r="C871">
        <v>8027463</v>
      </c>
      <c r="D871" t="s">
        <v>3</v>
      </c>
      <c r="E871">
        <v>24</v>
      </c>
      <c r="F871" t="s">
        <v>894</v>
      </c>
      <c r="G871">
        <v>2.05435237933E-2</v>
      </c>
    </row>
    <row r="872" spans="1:7" x14ac:dyDescent="0.2">
      <c r="A872" t="str">
        <f t="shared" si="72"/>
        <v>HES7</v>
      </c>
      <c r="B872" t="s">
        <v>484</v>
      </c>
      <c r="C872">
        <v>8027485</v>
      </c>
      <c r="D872" t="s">
        <v>3</v>
      </c>
      <c r="E872">
        <v>24</v>
      </c>
      <c r="F872" t="s">
        <v>895</v>
      </c>
      <c r="G872">
        <v>0.35771765036800002</v>
      </c>
    </row>
    <row r="873" spans="1:7" x14ac:dyDescent="0.2">
      <c r="A873" t="str">
        <f t="shared" si="72"/>
        <v>HES7</v>
      </c>
      <c r="B873" t="s">
        <v>484</v>
      </c>
      <c r="C873">
        <v>8027491</v>
      </c>
      <c r="D873" t="s">
        <v>3</v>
      </c>
      <c r="E873">
        <v>24</v>
      </c>
      <c r="F873" t="s">
        <v>896</v>
      </c>
      <c r="G873">
        <v>9.6013474230300003E-2</v>
      </c>
    </row>
    <row r="874" spans="1:7" x14ac:dyDescent="0.2">
      <c r="A874" t="str">
        <f t="shared" si="72"/>
        <v>HES7</v>
      </c>
      <c r="B874" t="s">
        <v>484</v>
      </c>
      <c r="C874">
        <v>8027497</v>
      </c>
      <c r="D874" t="s">
        <v>3</v>
      </c>
      <c r="E874">
        <v>24</v>
      </c>
      <c r="F874" t="s">
        <v>897</v>
      </c>
      <c r="G874">
        <v>4.6429701237999998E-2</v>
      </c>
    </row>
    <row r="875" spans="1:7" x14ac:dyDescent="0.2">
      <c r="A875" t="str">
        <f t="shared" si="72"/>
        <v>HES7</v>
      </c>
      <c r="B875" t="s">
        <v>484</v>
      </c>
      <c r="C875">
        <v>8027641</v>
      </c>
      <c r="D875" t="s">
        <v>3</v>
      </c>
      <c r="E875">
        <v>22</v>
      </c>
      <c r="F875" t="s">
        <v>898</v>
      </c>
      <c r="G875">
        <v>0.17097607324200001</v>
      </c>
    </row>
    <row r="876" spans="1:7" x14ac:dyDescent="0.2">
      <c r="A876" t="str">
        <f t="shared" si="72"/>
        <v>HES7</v>
      </c>
      <c r="B876" t="s">
        <v>484</v>
      </c>
      <c r="C876">
        <v>8027539</v>
      </c>
      <c r="D876" t="s">
        <v>8</v>
      </c>
      <c r="E876">
        <v>24</v>
      </c>
      <c r="F876" t="s">
        <v>899</v>
      </c>
      <c r="G876">
        <v>1.03710907385</v>
      </c>
    </row>
    <row r="877" spans="1:7" x14ac:dyDescent="0.2">
      <c r="A877" t="str">
        <f t="shared" si="72"/>
        <v>HES7</v>
      </c>
      <c r="B877" t="s">
        <v>484</v>
      </c>
      <c r="C877">
        <v>8027628</v>
      </c>
      <c r="D877" t="s">
        <v>8</v>
      </c>
      <c r="E877">
        <v>24</v>
      </c>
      <c r="F877" t="s">
        <v>900</v>
      </c>
      <c r="G877">
        <v>3.5258768537400002E-2</v>
      </c>
    </row>
    <row r="878" spans="1:7" x14ac:dyDescent="0.2">
      <c r="A878" t="str">
        <f t="shared" ref="A878:A887" si="73">"HEXIM1"</f>
        <v>HEXIM1</v>
      </c>
      <c r="B878" t="s">
        <v>484</v>
      </c>
      <c r="C878">
        <v>43224504</v>
      </c>
      <c r="D878" t="s">
        <v>8</v>
      </c>
      <c r="E878">
        <v>24</v>
      </c>
      <c r="F878" t="s">
        <v>901</v>
      </c>
      <c r="G878">
        <v>0.70961671268000004</v>
      </c>
    </row>
    <row r="879" spans="1:7" x14ac:dyDescent="0.2">
      <c r="A879" t="str">
        <f t="shared" si="73"/>
        <v>HEXIM1</v>
      </c>
      <c r="B879" t="s">
        <v>484</v>
      </c>
      <c r="C879">
        <v>43224370</v>
      </c>
      <c r="D879" t="s">
        <v>8</v>
      </c>
      <c r="E879">
        <v>23</v>
      </c>
      <c r="F879" t="s">
        <v>902</v>
      </c>
      <c r="G879">
        <v>0.98861940338900001</v>
      </c>
    </row>
    <row r="880" spans="1:7" x14ac:dyDescent="0.2">
      <c r="A880" t="str">
        <f t="shared" si="73"/>
        <v>HEXIM1</v>
      </c>
      <c r="B880" t="s">
        <v>484</v>
      </c>
      <c r="C880">
        <v>43224422</v>
      </c>
      <c r="D880" t="s">
        <v>8</v>
      </c>
      <c r="E880">
        <v>24</v>
      </c>
      <c r="F880" t="s">
        <v>903</v>
      </c>
      <c r="G880">
        <v>0.87305418826100001</v>
      </c>
    </row>
    <row r="881" spans="1:7" x14ac:dyDescent="0.2">
      <c r="A881" t="str">
        <f t="shared" si="73"/>
        <v>HEXIM1</v>
      </c>
      <c r="B881" t="s">
        <v>484</v>
      </c>
      <c r="C881">
        <v>43224430</v>
      </c>
      <c r="D881" t="s">
        <v>8</v>
      </c>
      <c r="E881">
        <v>24</v>
      </c>
      <c r="F881" t="s">
        <v>904</v>
      </c>
      <c r="G881">
        <v>0.56259183039399996</v>
      </c>
    </row>
    <row r="882" spans="1:7" x14ac:dyDescent="0.2">
      <c r="A882" t="str">
        <f t="shared" si="73"/>
        <v>HEXIM1</v>
      </c>
      <c r="B882" t="s">
        <v>484</v>
      </c>
      <c r="C882">
        <v>43224473</v>
      </c>
      <c r="D882" t="s">
        <v>8</v>
      </c>
      <c r="E882">
        <v>24</v>
      </c>
      <c r="F882" t="s">
        <v>905</v>
      </c>
      <c r="G882">
        <v>0.69011398105300004</v>
      </c>
    </row>
    <row r="883" spans="1:7" x14ac:dyDescent="0.2">
      <c r="A883" t="str">
        <f t="shared" si="73"/>
        <v>HEXIM1</v>
      </c>
      <c r="B883" t="s">
        <v>484</v>
      </c>
      <c r="C883">
        <v>43224608</v>
      </c>
      <c r="D883" t="s">
        <v>8</v>
      </c>
      <c r="E883">
        <v>23</v>
      </c>
      <c r="F883" t="s">
        <v>906</v>
      </c>
      <c r="G883">
        <v>0.50376665496399997</v>
      </c>
    </row>
    <row r="884" spans="1:7" x14ac:dyDescent="0.2">
      <c r="A884" t="str">
        <f t="shared" si="73"/>
        <v>HEXIM1</v>
      </c>
      <c r="B884" t="s">
        <v>484</v>
      </c>
      <c r="C884">
        <v>43224481</v>
      </c>
      <c r="D884" t="s">
        <v>8</v>
      </c>
      <c r="E884">
        <v>23</v>
      </c>
      <c r="F884" t="s">
        <v>907</v>
      </c>
      <c r="G884">
        <v>1.13832640835</v>
      </c>
    </row>
    <row r="885" spans="1:7" x14ac:dyDescent="0.2">
      <c r="A885" t="str">
        <f t="shared" si="73"/>
        <v>HEXIM1</v>
      </c>
      <c r="B885" t="s">
        <v>484</v>
      </c>
      <c r="C885">
        <v>43224323</v>
      </c>
      <c r="D885" t="s">
        <v>8</v>
      </c>
      <c r="E885">
        <v>25</v>
      </c>
      <c r="F885" t="s">
        <v>908</v>
      </c>
      <c r="G885">
        <v>0.73470174749899997</v>
      </c>
    </row>
    <row r="886" spans="1:7" x14ac:dyDescent="0.2">
      <c r="A886" t="str">
        <f t="shared" si="73"/>
        <v>HEXIM1</v>
      </c>
      <c r="B886" t="s">
        <v>484</v>
      </c>
      <c r="C886">
        <v>43224551</v>
      </c>
      <c r="D886" t="s">
        <v>3</v>
      </c>
      <c r="E886">
        <v>23</v>
      </c>
      <c r="F886" t="s">
        <v>909</v>
      </c>
      <c r="G886">
        <v>-0.13772122185300001</v>
      </c>
    </row>
    <row r="887" spans="1:7" x14ac:dyDescent="0.2">
      <c r="A887" t="str">
        <f t="shared" si="73"/>
        <v>HEXIM1</v>
      </c>
      <c r="B887" t="s">
        <v>484</v>
      </c>
      <c r="C887">
        <v>43224360</v>
      </c>
      <c r="D887" t="s">
        <v>8</v>
      </c>
      <c r="E887">
        <v>23</v>
      </c>
      <c r="F887" t="s">
        <v>910</v>
      </c>
      <c r="G887">
        <v>0.866807157296</v>
      </c>
    </row>
    <row r="888" spans="1:7" x14ac:dyDescent="0.2">
      <c r="A888" t="str">
        <f t="shared" ref="A888:A897" si="74">"HIF1A"</f>
        <v>HIF1A</v>
      </c>
      <c r="B888" t="s">
        <v>86</v>
      </c>
      <c r="C888">
        <v>62162180</v>
      </c>
      <c r="D888" t="s">
        <v>3</v>
      </c>
      <c r="E888">
        <v>24</v>
      </c>
      <c r="F888" t="s">
        <v>911</v>
      </c>
      <c r="G888">
        <v>0.45389524200300002</v>
      </c>
    </row>
    <row r="889" spans="1:7" x14ac:dyDescent="0.2">
      <c r="A889" t="str">
        <f t="shared" si="74"/>
        <v>HIF1A</v>
      </c>
      <c r="B889" t="s">
        <v>86</v>
      </c>
      <c r="C889">
        <v>62161885</v>
      </c>
      <c r="D889" t="s">
        <v>8</v>
      </c>
      <c r="E889">
        <v>24</v>
      </c>
      <c r="F889" t="s">
        <v>912</v>
      </c>
      <c r="G889">
        <v>1.09225946089</v>
      </c>
    </row>
    <row r="890" spans="1:7" x14ac:dyDescent="0.2">
      <c r="A890" t="str">
        <f t="shared" si="74"/>
        <v>HIF1A</v>
      </c>
      <c r="B890" t="s">
        <v>86</v>
      </c>
      <c r="C890">
        <v>62162080</v>
      </c>
      <c r="D890" t="s">
        <v>8</v>
      </c>
      <c r="E890">
        <v>24</v>
      </c>
      <c r="F890" t="s">
        <v>913</v>
      </c>
      <c r="G890">
        <v>0.22873302693299999</v>
      </c>
    </row>
    <row r="891" spans="1:7" x14ac:dyDescent="0.2">
      <c r="A891" t="str">
        <f t="shared" si="74"/>
        <v>HIF1A</v>
      </c>
      <c r="B891" t="s">
        <v>86</v>
      </c>
      <c r="C891">
        <v>62162099</v>
      </c>
      <c r="D891" t="s">
        <v>8</v>
      </c>
      <c r="E891">
        <v>23</v>
      </c>
      <c r="F891" t="s">
        <v>914</v>
      </c>
      <c r="G891">
        <v>1.1052680526000001</v>
      </c>
    </row>
    <row r="892" spans="1:7" x14ac:dyDescent="0.2">
      <c r="A892" t="str">
        <f t="shared" si="74"/>
        <v>HIF1A</v>
      </c>
      <c r="B892" t="s">
        <v>86</v>
      </c>
      <c r="C892">
        <v>62162087</v>
      </c>
      <c r="D892" t="s">
        <v>3</v>
      </c>
      <c r="E892">
        <v>23</v>
      </c>
      <c r="F892" t="s">
        <v>915</v>
      </c>
      <c r="G892">
        <v>0.34703955634299999</v>
      </c>
    </row>
    <row r="893" spans="1:7" x14ac:dyDescent="0.2">
      <c r="A893" t="str">
        <f t="shared" si="74"/>
        <v>HIF1A</v>
      </c>
      <c r="B893" t="s">
        <v>86</v>
      </c>
      <c r="C893">
        <v>62162032</v>
      </c>
      <c r="D893" t="s">
        <v>8</v>
      </c>
      <c r="E893">
        <v>22</v>
      </c>
      <c r="F893" t="s">
        <v>916</v>
      </c>
      <c r="G893">
        <v>0.331095768683</v>
      </c>
    </row>
    <row r="894" spans="1:7" x14ac:dyDescent="0.2">
      <c r="A894" t="str">
        <f t="shared" si="74"/>
        <v>HIF1A</v>
      </c>
      <c r="B894" t="s">
        <v>86</v>
      </c>
      <c r="C894">
        <v>62162065</v>
      </c>
      <c r="D894" t="s">
        <v>3</v>
      </c>
      <c r="E894">
        <v>23</v>
      </c>
      <c r="F894" t="s">
        <v>917</v>
      </c>
      <c r="G894">
        <v>0.547904161113</v>
      </c>
    </row>
    <row r="895" spans="1:7" x14ac:dyDescent="0.2">
      <c r="A895" t="str">
        <f t="shared" si="74"/>
        <v>HIF1A</v>
      </c>
      <c r="B895" t="s">
        <v>86</v>
      </c>
      <c r="C895">
        <v>62161873</v>
      </c>
      <c r="D895" t="s">
        <v>3</v>
      </c>
      <c r="E895">
        <v>23</v>
      </c>
      <c r="F895" t="s">
        <v>918</v>
      </c>
      <c r="G895">
        <v>0.80247248650900005</v>
      </c>
    </row>
    <row r="896" spans="1:7" x14ac:dyDescent="0.2">
      <c r="A896" t="str">
        <f t="shared" si="74"/>
        <v>HIF1A</v>
      </c>
      <c r="B896" t="s">
        <v>86</v>
      </c>
      <c r="C896">
        <v>62161866</v>
      </c>
      <c r="D896" t="s">
        <v>3</v>
      </c>
      <c r="E896">
        <v>23</v>
      </c>
      <c r="F896" t="s">
        <v>919</v>
      </c>
      <c r="G896">
        <v>0.559657379417</v>
      </c>
    </row>
    <row r="897" spans="1:7" x14ac:dyDescent="0.2">
      <c r="A897" t="str">
        <f t="shared" si="74"/>
        <v>HIF1A</v>
      </c>
      <c r="B897" t="s">
        <v>86</v>
      </c>
      <c r="C897">
        <v>62161940</v>
      </c>
      <c r="D897" t="s">
        <v>3</v>
      </c>
      <c r="E897">
        <v>24</v>
      </c>
      <c r="F897" t="s">
        <v>920</v>
      </c>
      <c r="G897">
        <v>0.51289207703700002</v>
      </c>
    </row>
    <row r="898" spans="1:7" x14ac:dyDescent="0.2">
      <c r="A898" t="str">
        <f t="shared" ref="A898:A907" si="75">"HK2"</f>
        <v>HK2</v>
      </c>
      <c r="B898" t="s">
        <v>161</v>
      </c>
      <c r="C898">
        <v>75060899</v>
      </c>
      <c r="D898" t="s">
        <v>3</v>
      </c>
      <c r="E898">
        <v>24</v>
      </c>
      <c r="F898" t="s">
        <v>921</v>
      </c>
      <c r="G898">
        <v>0.12927590062899999</v>
      </c>
    </row>
    <row r="899" spans="1:7" x14ac:dyDescent="0.2">
      <c r="A899" t="str">
        <f t="shared" si="75"/>
        <v>HK2</v>
      </c>
      <c r="B899" t="s">
        <v>161</v>
      </c>
      <c r="C899">
        <v>75060930</v>
      </c>
      <c r="D899" t="s">
        <v>3</v>
      </c>
      <c r="E899">
        <v>23</v>
      </c>
      <c r="F899" t="s">
        <v>922</v>
      </c>
      <c r="G899">
        <v>-2.4759204487900002E-2</v>
      </c>
    </row>
    <row r="900" spans="1:7" x14ac:dyDescent="0.2">
      <c r="A900" t="str">
        <f t="shared" si="75"/>
        <v>HK2</v>
      </c>
      <c r="B900" t="s">
        <v>161</v>
      </c>
      <c r="C900">
        <v>75060958</v>
      </c>
      <c r="D900" t="s">
        <v>3</v>
      </c>
      <c r="E900">
        <v>22</v>
      </c>
      <c r="F900" t="s">
        <v>923</v>
      </c>
      <c r="G900">
        <v>0.57439620149799997</v>
      </c>
    </row>
    <row r="901" spans="1:7" x14ac:dyDescent="0.2">
      <c r="A901" t="str">
        <f t="shared" si="75"/>
        <v>HK2</v>
      </c>
      <c r="B901" t="s">
        <v>161</v>
      </c>
      <c r="C901">
        <v>75060964</v>
      </c>
      <c r="D901" t="s">
        <v>3</v>
      </c>
      <c r="E901">
        <v>24</v>
      </c>
      <c r="F901" t="s">
        <v>924</v>
      </c>
      <c r="G901">
        <v>0.67868668081200001</v>
      </c>
    </row>
    <row r="902" spans="1:7" x14ac:dyDescent="0.2">
      <c r="A902" t="str">
        <f t="shared" si="75"/>
        <v>HK2</v>
      </c>
      <c r="B902" t="s">
        <v>161</v>
      </c>
      <c r="C902">
        <v>75060993</v>
      </c>
      <c r="D902" t="s">
        <v>3</v>
      </c>
      <c r="E902">
        <v>23</v>
      </c>
      <c r="F902" t="s">
        <v>925</v>
      </c>
      <c r="G902">
        <v>0.94472394201200005</v>
      </c>
    </row>
    <row r="903" spans="1:7" x14ac:dyDescent="0.2">
      <c r="A903" t="str">
        <f t="shared" si="75"/>
        <v>HK2</v>
      </c>
      <c r="B903" t="s">
        <v>161</v>
      </c>
      <c r="C903">
        <v>75061007</v>
      </c>
      <c r="D903" t="s">
        <v>3</v>
      </c>
      <c r="E903">
        <v>23</v>
      </c>
      <c r="F903" t="s">
        <v>926</v>
      </c>
      <c r="G903">
        <v>1.15537257619</v>
      </c>
    </row>
    <row r="904" spans="1:7" x14ac:dyDescent="0.2">
      <c r="A904" t="str">
        <f t="shared" si="75"/>
        <v>HK2</v>
      </c>
      <c r="B904" t="s">
        <v>161</v>
      </c>
      <c r="C904">
        <v>75061021</v>
      </c>
      <c r="D904" t="s">
        <v>3</v>
      </c>
      <c r="E904">
        <v>22</v>
      </c>
      <c r="F904" t="s">
        <v>927</v>
      </c>
      <c r="G904">
        <v>0.89990348180000002</v>
      </c>
    </row>
    <row r="905" spans="1:7" x14ac:dyDescent="0.2">
      <c r="A905" t="str">
        <f t="shared" si="75"/>
        <v>HK2</v>
      </c>
      <c r="B905" t="s">
        <v>161</v>
      </c>
      <c r="C905">
        <v>75060831</v>
      </c>
      <c r="D905" t="s">
        <v>8</v>
      </c>
      <c r="E905">
        <v>23</v>
      </c>
      <c r="F905" t="s">
        <v>928</v>
      </c>
      <c r="G905">
        <v>0.298619436638</v>
      </c>
    </row>
    <row r="906" spans="1:7" x14ac:dyDescent="0.2">
      <c r="A906" t="str">
        <f t="shared" si="75"/>
        <v>HK2</v>
      </c>
      <c r="B906" t="s">
        <v>161</v>
      </c>
      <c r="C906">
        <v>75060841</v>
      </c>
      <c r="D906" t="s">
        <v>3</v>
      </c>
      <c r="E906">
        <v>23</v>
      </c>
      <c r="F906" t="s">
        <v>929</v>
      </c>
      <c r="G906">
        <v>0.185189850706</v>
      </c>
    </row>
    <row r="907" spans="1:7" x14ac:dyDescent="0.2">
      <c r="A907" t="str">
        <f t="shared" si="75"/>
        <v>HK2</v>
      </c>
      <c r="B907" t="s">
        <v>161</v>
      </c>
      <c r="C907">
        <v>75060878</v>
      </c>
      <c r="D907" t="s">
        <v>3</v>
      </c>
      <c r="E907">
        <v>23</v>
      </c>
      <c r="F907" t="s">
        <v>930</v>
      </c>
      <c r="G907">
        <v>0.35409275368300003</v>
      </c>
    </row>
    <row r="908" spans="1:7" x14ac:dyDescent="0.2">
      <c r="A908" t="str">
        <f t="shared" ref="A908:A916" si="76">"HMGN2"</f>
        <v>HMGN2</v>
      </c>
      <c r="B908" t="s">
        <v>35</v>
      </c>
      <c r="C908">
        <v>26798649</v>
      </c>
      <c r="D908" t="s">
        <v>8</v>
      </c>
      <c r="E908">
        <v>23</v>
      </c>
      <c r="F908" t="s">
        <v>931</v>
      </c>
      <c r="G908">
        <v>-1.8086754833299998E-2</v>
      </c>
    </row>
    <row r="909" spans="1:7" x14ac:dyDescent="0.2">
      <c r="A909" t="str">
        <f t="shared" si="76"/>
        <v>HMGN2</v>
      </c>
      <c r="B909" t="s">
        <v>35</v>
      </c>
      <c r="C909">
        <v>26798935</v>
      </c>
      <c r="D909" t="s">
        <v>3</v>
      </c>
      <c r="E909">
        <v>22</v>
      </c>
      <c r="F909" t="s">
        <v>932</v>
      </c>
      <c r="G909">
        <v>-5.5617427693800001E-2</v>
      </c>
    </row>
    <row r="910" spans="1:7" x14ac:dyDescent="0.2">
      <c r="A910" t="str">
        <f t="shared" si="76"/>
        <v>HMGN2</v>
      </c>
      <c r="B910" t="s">
        <v>35</v>
      </c>
      <c r="C910">
        <v>26798899</v>
      </c>
      <c r="D910" t="s">
        <v>3</v>
      </c>
      <c r="E910">
        <v>24</v>
      </c>
      <c r="F910" t="s">
        <v>933</v>
      </c>
      <c r="G910">
        <v>-2.16173135765E-2</v>
      </c>
    </row>
    <row r="911" spans="1:7" x14ac:dyDescent="0.2">
      <c r="A911" t="str">
        <f t="shared" si="76"/>
        <v>HMGN2</v>
      </c>
      <c r="B911" t="s">
        <v>35</v>
      </c>
      <c r="C911">
        <v>26798860</v>
      </c>
      <c r="D911" t="s">
        <v>3</v>
      </c>
      <c r="E911">
        <v>24</v>
      </c>
      <c r="F911" t="s">
        <v>934</v>
      </c>
      <c r="G911">
        <v>1.33132729353</v>
      </c>
    </row>
    <row r="912" spans="1:7" x14ac:dyDescent="0.2">
      <c r="A912" t="str">
        <f t="shared" si="76"/>
        <v>HMGN2</v>
      </c>
      <c r="B912" t="s">
        <v>35</v>
      </c>
      <c r="C912">
        <v>26798783</v>
      </c>
      <c r="D912" t="s">
        <v>3</v>
      </c>
      <c r="E912">
        <v>24</v>
      </c>
      <c r="F912" t="s">
        <v>935</v>
      </c>
      <c r="G912">
        <v>0.33169733783799998</v>
      </c>
    </row>
    <row r="913" spans="1:7" x14ac:dyDescent="0.2">
      <c r="A913" t="str">
        <f t="shared" si="76"/>
        <v>HMGN2</v>
      </c>
      <c r="B913" t="s">
        <v>35</v>
      </c>
      <c r="C913">
        <v>26798767</v>
      </c>
      <c r="D913" t="s">
        <v>3</v>
      </c>
      <c r="E913">
        <v>23</v>
      </c>
      <c r="F913" t="s">
        <v>936</v>
      </c>
      <c r="G913">
        <v>0.92983256975399997</v>
      </c>
    </row>
    <row r="914" spans="1:7" x14ac:dyDescent="0.2">
      <c r="A914" t="str">
        <f t="shared" si="76"/>
        <v>HMGN2</v>
      </c>
      <c r="B914" t="s">
        <v>35</v>
      </c>
      <c r="C914">
        <v>26798734</v>
      </c>
      <c r="D914" t="s">
        <v>3</v>
      </c>
      <c r="E914">
        <v>23</v>
      </c>
      <c r="F914" t="s">
        <v>937</v>
      </c>
      <c r="G914">
        <v>0.559843037815</v>
      </c>
    </row>
    <row r="915" spans="1:7" x14ac:dyDescent="0.2">
      <c r="A915" t="str">
        <f t="shared" si="76"/>
        <v>HMGN2</v>
      </c>
      <c r="B915" t="s">
        <v>35</v>
      </c>
      <c r="C915">
        <v>26798666</v>
      </c>
      <c r="D915" t="s">
        <v>8</v>
      </c>
      <c r="E915">
        <v>24</v>
      </c>
      <c r="F915" t="s">
        <v>938</v>
      </c>
      <c r="G915">
        <v>0.73884013671500004</v>
      </c>
    </row>
    <row r="916" spans="1:7" x14ac:dyDescent="0.2">
      <c r="A916" t="str">
        <f t="shared" si="76"/>
        <v>HMGN2</v>
      </c>
      <c r="B916" t="s">
        <v>35</v>
      </c>
      <c r="C916">
        <v>26798928</v>
      </c>
      <c r="D916" t="s">
        <v>8</v>
      </c>
      <c r="E916">
        <v>24</v>
      </c>
      <c r="F916" t="s">
        <v>939</v>
      </c>
      <c r="G916">
        <v>9.7306049427600003E-2</v>
      </c>
    </row>
    <row r="917" spans="1:7" x14ac:dyDescent="0.2">
      <c r="A917" t="str">
        <f t="shared" ref="A917:A926" si="77">"HN1L"</f>
        <v>HN1L</v>
      </c>
      <c r="B917" t="s">
        <v>273</v>
      </c>
      <c r="C917">
        <v>1728048</v>
      </c>
      <c r="D917" t="s">
        <v>3</v>
      </c>
      <c r="E917">
        <v>24</v>
      </c>
      <c r="F917" t="s">
        <v>940</v>
      </c>
      <c r="G917">
        <v>0.22341911322499999</v>
      </c>
    </row>
    <row r="918" spans="1:7" x14ac:dyDescent="0.2">
      <c r="A918" t="str">
        <f t="shared" si="77"/>
        <v>HN1L</v>
      </c>
      <c r="B918" t="s">
        <v>273</v>
      </c>
      <c r="C918">
        <v>1728024</v>
      </c>
      <c r="D918" t="s">
        <v>8</v>
      </c>
      <c r="E918">
        <v>24</v>
      </c>
      <c r="F918" t="s">
        <v>941</v>
      </c>
      <c r="G918">
        <v>0.60783700237000005</v>
      </c>
    </row>
    <row r="919" spans="1:7" x14ac:dyDescent="0.2">
      <c r="A919" t="str">
        <f t="shared" si="77"/>
        <v>HN1L</v>
      </c>
      <c r="B919" t="s">
        <v>273</v>
      </c>
      <c r="C919">
        <v>1728148</v>
      </c>
      <c r="D919" t="s">
        <v>3</v>
      </c>
      <c r="E919">
        <v>21</v>
      </c>
      <c r="F919" t="s">
        <v>942</v>
      </c>
      <c r="G919">
        <v>0.86230767986300005</v>
      </c>
    </row>
    <row r="920" spans="1:7" x14ac:dyDescent="0.2">
      <c r="A920" t="str">
        <f t="shared" si="77"/>
        <v>HN1L</v>
      </c>
      <c r="B920" t="s">
        <v>273</v>
      </c>
      <c r="C920">
        <v>1728134</v>
      </c>
      <c r="D920" t="s">
        <v>3</v>
      </c>
      <c r="E920">
        <v>22</v>
      </c>
      <c r="F920" t="s">
        <v>943</v>
      </c>
      <c r="G920">
        <v>0.15930726572500001</v>
      </c>
    </row>
    <row r="921" spans="1:7" x14ac:dyDescent="0.2">
      <c r="A921" t="str">
        <f t="shared" si="77"/>
        <v>HN1L</v>
      </c>
      <c r="B921" t="s">
        <v>273</v>
      </c>
      <c r="C921">
        <v>1728106</v>
      </c>
      <c r="D921" t="s">
        <v>3</v>
      </c>
      <c r="E921">
        <v>24</v>
      </c>
      <c r="F921" t="s">
        <v>944</v>
      </c>
      <c r="G921">
        <v>1.4200261620400001</v>
      </c>
    </row>
    <row r="922" spans="1:7" x14ac:dyDescent="0.2">
      <c r="A922" t="str">
        <f t="shared" si="77"/>
        <v>HN1L</v>
      </c>
      <c r="B922" t="s">
        <v>273</v>
      </c>
      <c r="C922">
        <v>1728071</v>
      </c>
      <c r="D922" t="s">
        <v>3</v>
      </c>
      <c r="E922">
        <v>24</v>
      </c>
      <c r="F922" t="s">
        <v>945</v>
      </c>
      <c r="G922">
        <v>0.71766615810000001</v>
      </c>
    </row>
    <row r="923" spans="1:7" x14ac:dyDescent="0.2">
      <c r="A923" t="str">
        <f t="shared" si="77"/>
        <v>HN1L</v>
      </c>
      <c r="B923" t="s">
        <v>273</v>
      </c>
      <c r="C923">
        <v>1727991</v>
      </c>
      <c r="D923" t="s">
        <v>3</v>
      </c>
      <c r="E923">
        <v>24</v>
      </c>
      <c r="F923" t="s">
        <v>946</v>
      </c>
      <c r="G923">
        <v>0.52430003616599996</v>
      </c>
    </row>
    <row r="924" spans="1:7" x14ac:dyDescent="0.2">
      <c r="A924" t="str">
        <f t="shared" si="77"/>
        <v>HN1L</v>
      </c>
      <c r="B924" t="s">
        <v>273</v>
      </c>
      <c r="C924">
        <v>1727924</v>
      </c>
      <c r="D924" t="s">
        <v>3</v>
      </c>
      <c r="E924">
        <v>24</v>
      </c>
      <c r="F924" t="s">
        <v>947</v>
      </c>
      <c r="G924">
        <v>6.6814525744E-2</v>
      </c>
    </row>
    <row r="925" spans="1:7" x14ac:dyDescent="0.2">
      <c r="A925" t="str">
        <f t="shared" si="77"/>
        <v>HN1L</v>
      </c>
      <c r="B925" t="s">
        <v>273</v>
      </c>
      <c r="C925">
        <v>1728065</v>
      </c>
      <c r="D925" t="s">
        <v>3</v>
      </c>
      <c r="E925">
        <v>24</v>
      </c>
      <c r="F925" t="s">
        <v>948</v>
      </c>
      <c r="G925">
        <v>0.38533800579900002</v>
      </c>
    </row>
    <row r="926" spans="1:7" x14ac:dyDescent="0.2">
      <c r="A926" t="str">
        <f t="shared" si="77"/>
        <v>HN1L</v>
      </c>
      <c r="B926" t="s">
        <v>273</v>
      </c>
      <c r="C926">
        <v>1728032</v>
      </c>
      <c r="D926" t="s">
        <v>3</v>
      </c>
      <c r="E926">
        <v>24</v>
      </c>
      <c r="F926" t="s">
        <v>949</v>
      </c>
      <c r="G926">
        <v>7.79830462078E-2</v>
      </c>
    </row>
    <row r="927" spans="1:7" x14ac:dyDescent="0.2">
      <c r="A927" t="str">
        <f t="shared" ref="A927:A936" si="78">"HNF4A"</f>
        <v>HNF4A</v>
      </c>
      <c r="B927" t="s">
        <v>352</v>
      </c>
      <c r="C927">
        <v>43029560</v>
      </c>
      <c r="D927" t="s">
        <v>8</v>
      </c>
      <c r="E927">
        <v>24</v>
      </c>
      <c r="F927" t="s">
        <v>950</v>
      </c>
      <c r="G927">
        <v>0.22811111250300001</v>
      </c>
    </row>
    <row r="928" spans="1:7" x14ac:dyDescent="0.2">
      <c r="A928" t="str">
        <f t="shared" si="78"/>
        <v>HNF4A</v>
      </c>
      <c r="B928" t="s">
        <v>352</v>
      </c>
      <c r="C928">
        <v>43029794</v>
      </c>
      <c r="D928" t="s">
        <v>8</v>
      </c>
      <c r="E928">
        <v>23</v>
      </c>
      <c r="F928" t="s">
        <v>951</v>
      </c>
      <c r="G928">
        <v>0.68845556212799996</v>
      </c>
    </row>
    <row r="929" spans="1:7" x14ac:dyDescent="0.2">
      <c r="A929" t="str">
        <f t="shared" si="78"/>
        <v>HNF4A</v>
      </c>
      <c r="B929" t="s">
        <v>352</v>
      </c>
      <c r="C929">
        <v>43029800</v>
      </c>
      <c r="D929" t="s">
        <v>8</v>
      </c>
      <c r="E929">
        <v>24</v>
      </c>
      <c r="F929" t="s">
        <v>952</v>
      </c>
      <c r="G929">
        <v>1.5290418113499999</v>
      </c>
    </row>
    <row r="930" spans="1:7" x14ac:dyDescent="0.2">
      <c r="A930" t="str">
        <f t="shared" si="78"/>
        <v>HNF4A</v>
      </c>
      <c r="B930" t="s">
        <v>352</v>
      </c>
      <c r="C930">
        <v>43029846</v>
      </c>
      <c r="D930" t="s">
        <v>3</v>
      </c>
      <c r="E930">
        <v>25</v>
      </c>
      <c r="F930" t="s">
        <v>953</v>
      </c>
      <c r="G930">
        <v>0.17355836752699999</v>
      </c>
    </row>
    <row r="931" spans="1:7" x14ac:dyDescent="0.2">
      <c r="A931" t="str">
        <f t="shared" si="78"/>
        <v>HNF4A</v>
      </c>
      <c r="B931" t="s">
        <v>352</v>
      </c>
      <c r="C931">
        <v>43029828</v>
      </c>
      <c r="D931" t="s">
        <v>3</v>
      </c>
      <c r="E931">
        <v>24</v>
      </c>
      <c r="F931" t="s">
        <v>954</v>
      </c>
      <c r="G931">
        <v>2.81337615796E-2</v>
      </c>
    </row>
    <row r="932" spans="1:7" x14ac:dyDescent="0.2">
      <c r="A932" t="str">
        <f t="shared" si="78"/>
        <v>HNF4A</v>
      </c>
      <c r="B932" t="s">
        <v>352</v>
      </c>
      <c r="C932">
        <v>43029788</v>
      </c>
      <c r="D932" t="s">
        <v>3</v>
      </c>
      <c r="E932">
        <v>23</v>
      </c>
      <c r="F932" t="s">
        <v>955</v>
      </c>
      <c r="G932">
        <v>0.74938094393700005</v>
      </c>
    </row>
    <row r="933" spans="1:7" x14ac:dyDescent="0.2">
      <c r="A933" t="str">
        <f t="shared" si="78"/>
        <v>HNF4A</v>
      </c>
      <c r="B933" t="s">
        <v>352</v>
      </c>
      <c r="C933">
        <v>43029728</v>
      </c>
      <c r="D933" t="s">
        <v>3</v>
      </c>
      <c r="E933">
        <v>22</v>
      </c>
      <c r="F933" t="s">
        <v>956</v>
      </c>
      <c r="G933">
        <v>0.13264396969200001</v>
      </c>
    </row>
    <row r="934" spans="1:7" x14ac:dyDescent="0.2">
      <c r="A934" t="str">
        <f t="shared" si="78"/>
        <v>HNF4A</v>
      </c>
      <c r="B934" t="s">
        <v>352</v>
      </c>
      <c r="C934">
        <v>43029708</v>
      </c>
      <c r="D934" t="s">
        <v>3</v>
      </c>
      <c r="E934">
        <v>23</v>
      </c>
      <c r="F934" t="s">
        <v>957</v>
      </c>
      <c r="G934">
        <v>0.51471449533699998</v>
      </c>
    </row>
    <row r="935" spans="1:7" x14ac:dyDescent="0.2">
      <c r="A935" t="str">
        <f t="shared" si="78"/>
        <v>HNF4A</v>
      </c>
      <c r="B935" t="s">
        <v>352</v>
      </c>
      <c r="C935">
        <v>43029570</v>
      </c>
      <c r="D935" t="s">
        <v>3</v>
      </c>
      <c r="E935">
        <v>24</v>
      </c>
      <c r="F935" t="s">
        <v>958</v>
      </c>
      <c r="G935">
        <v>4.0927849633E-3</v>
      </c>
    </row>
    <row r="936" spans="1:7" x14ac:dyDescent="0.2">
      <c r="A936" t="str">
        <f t="shared" si="78"/>
        <v>HNF4A</v>
      </c>
      <c r="B936" t="s">
        <v>352</v>
      </c>
      <c r="C936">
        <v>43029858</v>
      </c>
      <c r="D936" t="s">
        <v>8</v>
      </c>
      <c r="E936">
        <v>23</v>
      </c>
      <c r="F936" t="s">
        <v>959</v>
      </c>
      <c r="G936">
        <v>0.72157724471100004</v>
      </c>
    </row>
    <row r="937" spans="1:7" x14ac:dyDescent="0.2">
      <c r="A937" t="str">
        <f t="shared" ref="A937:A946" si="79">"HOXA13"</f>
        <v>HOXA13</v>
      </c>
      <c r="B937" t="s">
        <v>2</v>
      </c>
      <c r="C937">
        <v>27239848</v>
      </c>
      <c r="D937" t="s">
        <v>3</v>
      </c>
      <c r="E937">
        <v>22</v>
      </c>
      <c r="F937" t="s">
        <v>960</v>
      </c>
      <c r="G937">
        <v>8.7394755546399999E-2</v>
      </c>
    </row>
    <row r="938" spans="1:7" x14ac:dyDescent="0.2">
      <c r="A938" t="str">
        <f t="shared" si="79"/>
        <v>HOXA13</v>
      </c>
      <c r="B938" t="s">
        <v>2</v>
      </c>
      <c r="C938">
        <v>27239856</v>
      </c>
      <c r="D938" t="s">
        <v>3</v>
      </c>
      <c r="E938">
        <v>23</v>
      </c>
      <c r="F938" t="s">
        <v>961</v>
      </c>
      <c r="G938">
        <v>1.06611662593E-2</v>
      </c>
    </row>
    <row r="939" spans="1:7" x14ac:dyDescent="0.2">
      <c r="A939" t="str">
        <f t="shared" si="79"/>
        <v>HOXA13</v>
      </c>
      <c r="B939" t="s">
        <v>2</v>
      </c>
      <c r="C939">
        <v>27239948</v>
      </c>
      <c r="D939" t="s">
        <v>3</v>
      </c>
      <c r="E939">
        <v>24</v>
      </c>
      <c r="F939" t="s">
        <v>962</v>
      </c>
      <c r="G939">
        <v>0.49945545026100002</v>
      </c>
    </row>
    <row r="940" spans="1:7" x14ac:dyDescent="0.2">
      <c r="A940" t="str">
        <f t="shared" si="79"/>
        <v>HOXA13</v>
      </c>
      <c r="B940" t="s">
        <v>2</v>
      </c>
      <c r="C940">
        <v>27239781</v>
      </c>
      <c r="D940" t="s">
        <v>3</v>
      </c>
      <c r="E940">
        <v>24</v>
      </c>
      <c r="F940" t="s">
        <v>963</v>
      </c>
      <c r="G940">
        <v>0.14337051407699999</v>
      </c>
    </row>
    <row r="941" spans="1:7" x14ac:dyDescent="0.2">
      <c r="A941" t="str">
        <f t="shared" si="79"/>
        <v>HOXA13</v>
      </c>
      <c r="B941" t="s">
        <v>2</v>
      </c>
      <c r="C941">
        <v>27240051</v>
      </c>
      <c r="D941" t="s">
        <v>3</v>
      </c>
      <c r="E941">
        <v>23</v>
      </c>
      <c r="F941" t="s">
        <v>964</v>
      </c>
      <c r="G941">
        <v>0.78760958220800004</v>
      </c>
    </row>
    <row r="942" spans="1:7" x14ac:dyDescent="0.2">
      <c r="A942" t="str">
        <f t="shared" si="79"/>
        <v>HOXA13</v>
      </c>
      <c r="B942" t="s">
        <v>2</v>
      </c>
      <c r="C942">
        <v>27239982</v>
      </c>
      <c r="D942" t="s">
        <v>8</v>
      </c>
      <c r="E942">
        <v>23</v>
      </c>
      <c r="F942" t="s">
        <v>965</v>
      </c>
      <c r="G942">
        <v>0.18138941837399999</v>
      </c>
    </row>
    <row r="943" spans="1:7" x14ac:dyDescent="0.2">
      <c r="A943" t="str">
        <f t="shared" si="79"/>
        <v>HOXA13</v>
      </c>
      <c r="B943" t="s">
        <v>2</v>
      </c>
      <c r="C943">
        <v>27240080</v>
      </c>
      <c r="D943" t="s">
        <v>8</v>
      </c>
      <c r="E943">
        <v>23</v>
      </c>
      <c r="F943" t="s">
        <v>966</v>
      </c>
      <c r="G943">
        <v>0.88031214486300002</v>
      </c>
    </row>
    <row r="944" spans="1:7" x14ac:dyDescent="0.2">
      <c r="A944" t="str">
        <f t="shared" si="79"/>
        <v>HOXA13</v>
      </c>
      <c r="B944" t="s">
        <v>2</v>
      </c>
      <c r="C944">
        <v>27240040</v>
      </c>
      <c r="D944" t="s">
        <v>3</v>
      </c>
      <c r="E944">
        <v>24</v>
      </c>
      <c r="F944" t="s">
        <v>967</v>
      </c>
      <c r="G944">
        <v>0.25970986699499998</v>
      </c>
    </row>
    <row r="945" spans="1:7" x14ac:dyDescent="0.2">
      <c r="A945" t="str">
        <f t="shared" si="79"/>
        <v>HOXA13</v>
      </c>
      <c r="B945" t="s">
        <v>2</v>
      </c>
      <c r="C945">
        <v>27239998</v>
      </c>
      <c r="D945" t="s">
        <v>8</v>
      </c>
      <c r="E945">
        <v>24</v>
      </c>
      <c r="F945" t="s">
        <v>968</v>
      </c>
      <c r="G945">
        <v>0.67321220776099999</v>
      </c>
    </row>
    <row r="946" spans="1:7" x14ac:dyDescent="0.2">
      <c r="A946" t="str">
        <f t="shared" si="79"/>
        <v>HOXA13</v>
      </c>
      <c r="B946" t="s">
        <v>2</v>
      </c>
      <c r="C946">
        <v>27239889</v>
      </c>
      <c r="D946" t="s">
        <v>3</v>
      </c>
      <c r="E946">
        <v>24</v>
      </c>
      <c r="F946" t="s">
        <v>969</v>
      </c>
      <c r="G946">
        <v>1.33207827293</v>
      </c>
    </row>
    <row r="947" spans="1:7" x14ac:dyDescent="0.2">
      <c r="A947" t="str">
        <f t="shared" ref="A947:A956" si="80">"HOXB9"</f>
        <v>HOXB9</v>
      </c>
      <c r="B947" t="s">
        <v>484</v>
      </c>
      <c r="C947">
        <v>46703922</v>
      </c>
      <c r="D947" t="s">
        <v>3</v>
      </c>
      <c r="E947">
        <v>23</v>
      </c>
      <c r="F947" t="s">
        <v>970</v>
      </c>
      <c r="G947">
        <v>0.92120141424400004</v>
      </c>
    </row>
    <row r="948" spans="1:7" x14ac:dyDescent="0.2">
      <c r="A948" t="str">
        <f t="shared" si="80"/>
        <v>HOXB9</v>
      </c>
      <c r="B948" t="s">
        <v>484</v>
      </c>
      <c r="C948">
        <v>46704016</v>
      </c>
      <c r="D948" t="s">
        <v>3</v>
      </c>
      <c r="E948">
        <v>24</v>
      </c>
      <c r="F948" t="s">
        <v>971</v>
      </c>
      <c r="G948">
        <v>6.2350219776599998E-2</v>
      </c>
    </row>
    <row r="949" spans="1:7" x14ac:dyDescent="0.2">
      <c r="A949" t="str">
        <f t="shared" si="80"/>
        <v>HOXB9</v>
      </c>
      <c r="B949" t="s">
        <v>484</v>
      </c>
      <c r="C949">
        <v>46704211</v>
      </c>
      <c r="D949" t="s">
        <v>3</v>
      </c>
      <c r="E949">
        <v>23</v>
      </c>
      <c r="F949" t="s">
        <v>972</v>
      </c>
      <c r="G949">
        <v>1.02604282033</v>
      </c>
    </row>
    <row r="950" spans="1:7" x14ac:dyDescent="0.2">
      <c r="A950" t="str">
        <f t="shared" si="80"/>
        <v>HOXB9</v>
      </c>
      <c r="B950" t="s">
        <v>484</v>
      </c>
      <c r="C950">
        <v>46703948</v>
      </c>
      <c r="D950" t="s">
        <v>8</v>
      </c>
      <c r="E950">
        <v>21</v>
      </c>
      <c r="F950" t="s">
        <v>973</v>
      </c>
      <c r="G950">
        <v>1.0527557654199999</v>
      </c>
    </row>
    <row r="951" spans="1:7" x14ac:dyDescent="0.2">
      <c r="A951" t="str">
        <f t="shared" si="80"/>
        <v>HOXB9</v>
      </c>
      <c r="B951" t="s">
        <v>484</v>
      </c>
      <c r="C951">
        <v>46703990</v>
      </c>
      <c r="D951" t="s">
        <v>8</v>
      </c>
      <c r="E951">
        <v>22</v>
      </c>
      <c r="F951" t="s">
        <v>974</v>
      </c>
      <c r="G951">
        <v>0.78418423096199996</v>
      </c>
    </row>
    <row r="952" spans="1:7" x14ac:dyDescent="0.2">
      <c r="A952" t="str">
        <f t="shared" si="80"/>
        <v>HOXB9</v>
      </c>
      <c r="B952" t="s">
        <v>484</v>
      </c>
      <c r="C952">
        <v>46704216</v>
      </c>
      <c r="D952" t="s">
        <v>8</v>
      </c>
      <c r="E952">
        <v>24</v>
      </c>
      <c r="F952" t="s">
        <v>975</v>
      </c>
      <c r="G952">
        <v>0.67905515513100001</v>
      </c>
    </row>
    <row r="953" spans="1:7" x14ac:dyDescent="0.2">
      <c r="A953" t="str">
        <f t="shared" si="80"/>
        <v>HOXB9</v>
      </c>
      <c r="B953" t="s">
        <v>484</v>
      </c>
      <c r="C953">
        <v>46704166</v>
      </c>
      <c r="D953" t="s">
        <v>8</v>
      </c>
      <c r="E953">
        <v>24</v>
      </c>
      <c r="F953" t="s">
        <v>976</v>
      </c>
      <c r="G953">
        <v>0.57681744369700005</v>
      </c>
    </row>
    <row r="954" spans="1:7" x14ac:dyDescent="0.2">
      <c r="A954" t="str">
        <f t="shared" si="80"/>
        <v>HOXB9</v>
      </c>
      <c r="B954" t="s">
        <v>484</v>
      </c>
      <c r="C954">
        <v>46704088</v>
      </c>
      <c r="D954" t="s">
        <v>8</v>
      </c>
      <c r="E954">
        <v>24</v>
      </c>
      <c r="F954" t="s">
        <v>977</v>
      </c>
      <c r="G954">
        <v>0.64166990530099999</v>
      </c>
    </row>
    <row r="955" spans="1:7" x14ac:dyDescent="0.2">
      <c r="A955" t="str">
        <f t="shared" si="80"/>
        <v>HOXB9</v>
      </c>
      <c r="B955" t="s">
        <v>484</v>
      </c>
      <c r="C955">
        <v>46704077</v>
      </c>
      <c r="D955" t="s">
        <v>8</v>
      </c>
      <c r="E955">
        <v>24</v>
      </c>
      <c r="F955" t="s">
        <v>978</v>
      </c>
      <c r="G955">
        <v>0.46942680653699997</v>
      </c>
    </row>
    <row r="956" spans="1:7" x14ac:dyDescent="0.2">
      <c r="A956" t="str">
        <f t="shared" si="80"/>
        <v>HOXB9</v>
      </c>
      <c r="B956" t="s">
        <v>484</v>
      </c>
      <c r="C956">
        <v>46703999</v>
      </c>
      <c r="D956" t="s">
        <v>8</v>
      </c>
      <c r="E956">
        <v>24</v>
      </c>
      <c r="F956" t="s">
        <v>979</v>
      </c>
      <c r="G956">
        <v>0.80782339885200005</v>
      </c>
    </row>
    <row r="957" spans="1:7" x14ac:dyDescent="0.2">
      <c r="A957" t="str">
        <f t="shared" ref="A957:A966" si="81">"HOXC13"</f>
        <v>HOXC13</v>
      </c>
      <c r="B957" t="s">
        <v>140</v>
      </c>
      <c r="C957">
        <v>54332336</v>
      </c>
      <c r="D957" t="s">
        <v>3</v>
      </c>
      <c r="E957">
        <v>24</v>
      </c>
      <c r="F957" t="s">
        <v>980</v>
      </c>
      <c r="G957">
        <v>0.21423360982799999</v>
      </c>
    </row>
    <row r="958" spans="1:7" x14ac:dyDescent="0.2">
      <c r="A958" t="str">
        <f t="shared" si="81"/>
        <v>HOXC13</v>
      </c>
      <c r="B958" t="s">
        <v>140</v>
      </c>
      <c r="C958">
        <v>54332313</v>
      </c>
      <c r="D958" t="s">
        <v>3</v>
      </c>
      <c r="E958">
        <v>24</v>
      </c>
      <c r="F958" t="s">
        <v>981</v>
      </c>
      <c r="G958">
        <v>0.67310031193200004</v>
      </c>
    </row>
    <row r="959" spans="1:7" x14ac:dyDescent="0.2">
      <c r="A959" t="str">
        <f t="shared" si="81"/>
        <v>HOXC13</v>
      </c>
      <c r="B959" t="s">
        <v>140</v>
      </c>
      <c r="C959">
        <v>54332239</v>
      </c>
      <c r="D959" t="s">
        <v>3</v>
      </c>
      <c r="E959">
        <v>23</v>
      </c>
      <c r="F959" t="s">
        <v>982</v>
      </c>
      <c r="G959">
        <v>0.38327953575399998</v>
      </c>
    </row>
    <row r="960" spans="1:7" x14ac:dyDescent="0.2">
      <c r="A960" t="str">
        <f t="shared" si="81"/>
        <v>HOXC13</v>
      </c>
      <c r="B960" t="s">
        <v>140</v>
      </c>
      <c r="C960">
        <v>54332230</v>
      </c>
      <c r="D960" t="s">
        <v>3</v>
      </c>
      <c r="E960">
        <v>22</v>
      </c>
      <c r="F960" t="s">
        <v>983</v>
      </c>
      <c r="G960">
        <v>1.11144430456</v>
      </c>
    </row>
    <row r="961" spans="1:7" x14ac:dyDescent="0.2">
      <c r="A961" t="str">
        <f t="shared" si="81"/>
        <v>HOXC13</v>
      </c>
      <c r="B961" t="s">
        <v>140</v>
      </c>
      <c r="C961">
        <v>54332196</v>
      </c>
      <c r="D961" t="s">
        <v>3</v>
      </c>
      <c r="E961">
        <v>23</v>
      </c>
      <c r="F961" t="s">
        <v>984</v>
      </c>
      <c r="G961">
        <v>0.79622345745800005</v>
      </c>
    </row>
    <row r="962" spans="1:7" x14ac:dyDescent="0.2">
      <c r="A962" t="str">
        <f t="shared" si="81"/>
        <v>HOXC13</v>
      </c>
      <c r="B962" t="s">
        <v>140</v>
      </c>
      <c r="C962">
        <v>54332207</v>
      </c>
      <c r="D962" t="s">
        <v>8</v>
      </c>
      <c r="E962">
        <v>24</v>
      </c>
      <c r="F962" t="s">
        <v>985</v>
      </c>
      <c r="G962">
        <v>1.0258722126199999</v>
      </c>
    </row>
    <row r="963" spans="1:7" x14ac:dyDescent="0.2">
      <c r="A963" t="str">
        <f t="shared" si="81"/>
        <v>HOXC13</v>
      </c>
      <c r="B963" t="s">
        <v>140</v>
      </c>
      <c r="C963">
        <v>54332432</v>
      </c>
      <c r="D963" t="s">
        <v>8</v>
      </c>
      <c r="E963">
        <v>24</v>
      </c>
      <c r="F963" t="s">
        <v>986</v>
      </c>
      <c r="G963">
        <v>0.33701140453099998</v>
      </c>
    </row>
    <row r="964" spans="1:7" x14ac:dyDescent="0.2">
      <c r="A964" t="str">
        <f t="shared" si="81"/>
        <v>HOXC13</v>
      </c>
      <c r="B964" t="s">
        <v>140</v>
      </c>
      <c r="C964">
        <v>54332392</v>
      </c>
      <c r="D964" t="s">
        <v>3</v>
      </c>
      <c r="E964">
        <v>24</v>
      </c>
      <c r="F964" t="s">
        <v>987</v>
      </c>
      <c r="G964">
        <v>0.30289558523799998</v>
      </c>
    </row>
    <row r="965" spans="1:7" x14ac:dyDescent="0.2">
      <c r="A965" t="str">
        <f t="shared" si="81"/>
        <v>HOXC13</v>
      </c>
      <c r="B965" t="s">
        <v>140</v>
      </c>
      <c r="C965">
        <v>54332182</v>
      </c>
      <c r="D965" t="s">
        <v>8</v>
      </c>
      <c r="E965">
        <v>24</v>
      </c>
      <c r="F965" t="s">
        <v>988</v>
      </c>
      <c r="G965">
        <v>0.86268348282100005</v>
      </c>
    </row>
    <row r="966" spans="1:7" x14ac:dyDescent="0.2">
      <c r="A966" t="str">
        <f t="shared" si="81"/>
        <v>HOXC13</v>
      </c>
      <c r="B966" t="s">
        <v>140</v>
      </c>
      <c r="C966">
        <v>54332167</v>
      </c>
      <c r="D966" t="s">
        <v>8</v>
      </c>
      <c r="E966">
        <v>21</v>
      </c>
      <c r="F966" t="s">
        <v>989</v>
      </c>
      <c r="G966">
        <v>0.16222065450100001</v>
      </c>
    </row>
    <row r="967" spans="1:7" x14ac:dyDescent="0.2">
      <c r="A967" t="str">
        <f t="shared" ref="A967:A975" si="82">"IER5L"</f>
        <v>IER5L</v>
      </c>
      <c r="B967" t="s">
        <v>15</v>
      </c>
      <c r="C967">
        <v>131940820</v>
      </c>
      <c r="D967" t="s">
        <v>8</v>
      </c>
      <c r="E967">
        <v>22</v>
      </c>
      <c r="F967" t="s">
        <v>990</v>
      </c>
      <c r="G967">
        <v>0.27660228423099997</v>
      </c>
    </row>
    <row r="968" spans="1:7" x14ac:dyDescent="0.2">
      <c r="A968" t="str">
        <f t="shared" si="82"/>
        <v>IER5L</v>
      </c>
      <c r="B968" t="s">
        <v>15</v>
      </c>
      <c r="C968">
        <v>131940649</v>
      </c>
      <c r="D968" t="s">
        <v>3</v>
      </c>
      <c r="E968">
        <v>24</v>
      </c>
      <c r="F968" t="s">
        <v>991</v>
      </c>
      <c r="G968">
        <v>0.204440466815</v>
      </c>
    </row>
    <row r="969" spans="1:7" x14ac:dyDescent="0.2">
      <c r="A969" t="str">
        <f t="shared" si="82"/>
        <v>IER5L</v>
      </c>
      <c r="B969" t="s">
        <v>15</v>
      </c>
      <c r="C969">
        <v>131940706</v>
      </c>
      <c r="D969" t="s">
        <v>3</v>
      </c>
      <c r="E969">
        <v>24</v>
      </c>
      <c r="F969" t="s">
        <v>992</v>
      </c>
      <c r="G969">
        <v>1.11742546335</v>
      </c>
    </row>
    <row r="970" spans="1:7" x14ac:dyDescent="0.2">
      <c r="A970" t="str">
        <f t="shared" si="82"/>
        <v>IER5L</v>
      </c>
      <c r="B970" t="s">
        <v>15</v>
      </c>
      <c r="C970">
        <v>131940785</v>
      </c>
      <c r="D970" t="s">
        <v>3</v>
      </c>
      <c r="E970">
        <v>23</v>
      </c>
      <c r="F970" t="s">
        <v>993</v>
      </c>
      <c r="G970">
        <v>0.96518575613699997</v>
      </c>
    </row>
    <row r="971" spans="1:7" x14ac:dyDescent="0.2">
      <c r="A971" t="str">
        <f t="shared" si="82"/>
        <v>IER5L</v>
      </c>
      <c r="B971" t="s">
        <v>15</v>
      </c>
      <c r="C971">
        <v>131940816</v>
      </c>
      <c r="D971" t="s">
        <v>3</v>
      </c>
      <c r="E971">
        <v>24</v>
      </c>
      <c r="F971" t="s">
        <v>994</v>
      </c>
      <c r="G971">
        <v>0.18559418694099999</v>
      </c>
    </row>
    <row r="972" spans="1:7" x14ac:dyDescent="0.2">
      <c r="A972" t="str">
        <f t="shared" si="82"/>
        <v>IER5L</v>
      </c>
      <c r="B972" t="s">
        <v>15</v>
      </c>
      <c r="C972">
        <v>131940827</v>
      </c>
      <c r="D972" t="s">
        <v>3</v>
      </c>
      <c r="E972">
        <v>23</v>
      </c>
      <c r="F972" t="s">
        <v>995</v>
      </c>
      <c r="G972">
        <v>0.91738878051799999</v>
      </c>
    </row>
    <row r="973" spans="1:7" x14ac:dyDescent="0.2">
      <c r="A973" t="str">
        <f t="shared" si="82"/>
        <v>IER5L</v>
      </c>
      <c r="B973" t="s">
        <v>15</v>
      </c>
      <c r="C973">
        <v>131940866</v>
      </c>
      <c r="D973" t="s">
        <v>8</v>
      </c>
      <c r="E973">
        <v>23</v>
      </c>
      <c r="F973" t="s">
        <v>996</v>
      </c>
      <c r="G973">
        <v>0.24154096961999999</v>
      </c>
    </row>
    <row r="974" spans="1:7" x14ac:dyDescent="0.2">
      <c r="A974" t="str">
        <f t="shared" si="82"/>
        <v>IER5L</v>
      </c>
      <c r="B974" t="s">
        <v>15</v>
      </c>
      <c r="C974">
        <v>131940848</v>
      </c>
      <c r="D974" t="s">
        <v>3</v>
      </c>
      <c r="E974">
        <v>23</v>
      </c>
      <c r="F974" t="s">
        <v>997</v>
      </c>
      <c r="G974">
        <v>0.58267987625399997</v>
      </c>
    </row>
    <row r="975" spans="1:7" x14ac:dyDescent="0.2">
      <c r="A975" t="str">
        <f t="shared" si="82"/>
        <v>IER5L</v>
      </c>
      <c r="B975" t="s">
        <v>15</v>
      </c>
      <c r="C975">
        <v>131940910</v>
      </c>
      <c r="D975" t="s">
        <v>3</v>
      </c>
      <c r="E975">
        <v>24</v>
      </c>
      <c r="F975" t="s">
        <v>998</v>
      </c>
      <c r="G975">
        <v>0.40846578082200002</v>
      </c>
    </row>
    <row r="976" spans="1:7" x14ac:dyDescent="0.2">
      <c r="A976" t="str">
        <f t="shared" ref="A976:A984" si="83">"IGDCC3"</f>
        <v>IGDCC3</v>
      </c>
      <c r="B976" t="s">
        <v>514</v>
      </c>
      <c r="C976">
        <v>65670598</v>
      </c>
      <c r="D976" t="s">
        <v>3</v>
      </c>
      <c r="E976">
        <v>25</v>
      </c>
      <c r="F976" t="s">
        <v>999</v>
      </c>
      <c r="G976">
        <v>8.4416934717500003E-2</v>
      </c>
    </row>
    <row r="977" spans="1:7" x14ac:dyDescent="0.2">
      <c r="A977" t="str">
        <f t="shared" si="83"/>
        <v>IGDCC3</v>
      </c>
      <c r="B977" t="s">
        <v>514</v>
      </c>
      <c r="C977">
        <v>65670645</v>
      </c>
      <c r="D977" t="s">
        <v>3</v>
      </c>
      <c r="E977">
        <v>23</v>
      </c>
      <c r="F977" t="s">
        <v>1000</v>
      </c>
      <c r="G977">
        <v>0.57149381586100001</v>
      </c>
    </row>
    <row r="978" spans="1:7" x14ac:dyDescent="0.2">
      <c r="A978" t="str">
        <f t="shared" si="83"/>
        <v>IGDCC3</v>
      </c>
      <c r="B978" t="s">
        <v>514</v>
      </c>
      <c r="C978">
        <v>65670666</v>
      </c>
      <c r="D978" t="s">
        <v>3</v>
      </c>
      <c r="E978">
        <v>24</v>
      </c>
      <c r="F978" t="s">
        <v>1001</v>
      </c>
      <c r="G978">
        <v>0.112312295976</v>
      </c>
    </row>
    <row r="979" spans="1:7" x14ac:dyDescent="0.2">
      <c r="A979" t="str">
        <f t="shared" si="83"/>
        <v>IGDCC3</v>
      </c>
      <c r="B979" t="s">
        <v>514</v>
      </c>
      <c r="C979">
        <v>65670508</v>
      </c>
      <c r="D979" t="s">
        <v>8</v>
      </c>
      <c r="E979">
        <v>22</v>
      </c>
      <c r="F979" t="s">
        <v>1002</v>
      </c>
      <c r="G979">
        <v>0.18325394786300001</v>
      </c>
    </row>
    <row r="980" spans="1:7" x14ac:dyDescent="0.2">
      <c r="A980" t="str">
        <f t="shared" si="83"/>
        <v>IGDCC3</v>
      </c>
      <c r="B980" t="s">
        <v>514</v>
      </c>
      <c r="C980">
        <v>65670518</v>
      </c>
      <c r="D980" t="s">
        <v>8</v>
      </c>
      <c r="E980">
        <v>25</v>
      </c>
      <c r="F980" t="s">
        <v>1003</v>
      </c>
      <c r="G980">
        <v>0.835728872984</v>
      </c>
    </row>
    <row r="981" spans="1:7" x14ac:dyDescent="0.2">
      <c r="A981" t="str">
        <f t="shared" si="83"/>
        <v>IGDCC3</v>
      </c>
      <c r="B981" t="s">
        <v>514</v>
      </c>
      <c r="C981">
        <v>65670556</v>
      </c>
      <c r="D981" t="s">
        <v>8</v>
      </c>
      <c r="E981">
        <v>25</v>
      </c>
      <c r="F981" t="s">
        <v>1004</v>
      </c>
      <c r="G981">
        <v>0.73161754568100001</v>
      </c>
    </row>
    <row r="982" spans="1:7" x14ac:dyDescent="0.2">
      <c r="A982" t="str">
        <f t="shared" si="83"/>
        <v>IGDCC3</v>
      </c>
      <c r="B982" t="s">
        <v>514</v>
      </c>
      <c r="C982">
        <v>65670657</v>
      </c>
      <c r="D982" t="s">
        <v>8</v>
      </c>
      <c r="E982">
        <v>23</v>
      </c>
      <c r="F982" t="s">
        <v>1005</v>
      </c>
      <c r="G982">
        <v>0.172761106246</v>
      </c>
    </row>
    <row r="983" spans="1:7" x14ac:dyDescent="0.2">
      <c r="A983" t="str">
        <f t="shared" si="83"/>
        <v>IGDCC3</v>
      </c>
      <c r="B983" t="s">
        <v>514</v>
      </c>
      <c r="C983">
        <v>65670566</v>
      </c>
      <c r="D983" t="s">
        <v>3</v>
      </c>
      <c r="E983">
        <v>24</v>
      </c>
      <c r="F983" t="s">
        <v>1006</v>
      </c>
      <c r="G983">
        <v>1.09055814058</v>
      </c>
    </row>
    <row r="984" spans="1:7" x14ac:dyDescent="0.2">
      <c r="A984" t="str">
        <f t="shared" si="83"/>
        <v>IGDCC3</v>
      </c>
      <c r="B984" t="s">
        <v>514</v>
      </c>
      <c r="C984">
        <v>65670488</v>
      </c>
      <c r="D984" t="s">
        <v>8</v>
      </c>
      <c r="E984">
        <v>22</v>
      </c>
      <c r="F984" t="s">
        <v>1007</v>
      </c>
      <c r="G984">
        <v>1.0737129864299999</v>
      </c>
    </row>
    <row r="985" spans="1:7" x14ac:dyDescent="0.2">
      <c r="A985" t="str">
        <f t="shared" ref="A985:A994" si="84">"IGF2BP1"</f>
        <v>IGF2BP1</v>
      </c>
      <c r="B985" t="s">
        <v>484</v>
      </c>
      <c r="C985">
        <v>47074544</v>
      </c>
      <c r="D985" t="s">
        <v>8</v>
      </c>
      <c r="E985">
        <v>24</v>
      </c>
      <c r="F985" t="s">
        <v>1008</v>
      </c>
      <c r="G985">
        <v>0.92721352884200003</v>
      </c>
    </row>
    <row r="986" spans="1:7" x14ac:dyDescent="0.2">
      <c r="A986" t="str">
        <f t="shared" si="84"/>
        <v>IGF2BP1</v>
      </c>
      <c r="B986" t="s">
        <v>484</v>
      </c>
      <c r="C986">
        <v>47074566</v>
      </c>
      <c r="D986" t="s">
        <v>8</v>
      </c>
      <c r="E986">
        <v>24</v>
      </c>
      <c r="F986" t="s">
        <v>1009</v>
      </c>
      <c r="G986">
        <v>0.949611108112</v>
      </c>
    </row>
    <row r="987" spans="1:7" x14ac:dyDescent="0.2">
      <c r="A987" t="str">
        <f t="shared" si="84"/>
        <v>IGF2BP1</v>
      </c>
      <c r="B987" t="s">
        <v>484</v>
      </c>
      <c r="C987">
        <v>47074529</v>
      </c>
      <c r="D987" t="s">
        <v>8</v>
      </c>
      <c r="E987">
        <v>23</v>
      </c>
      <c r="F987" t="s">
        <v>1010</v>
      </c>
      <c r="G987">
        <v>7.4871458102499996E-2</v>
      </c>
    </row>
    <row r="988" spans="1:7" x14ac:dyDescent="0.2">
      <c r="A988" t="str">
        <f t="shared" si="84"/>
        <v>IGF2BP1</v>
      </c>
      <c r="B988" t="s">
        <v>484</v>
      </c>
      <c r="C988">
        <v>47074627</v>
      </c>
      <c r="D988" t="s">
        <v>8</v>
      </c>
      <c r="E988">
        <v>24</v>
      </c>
      <c r="F988" t="s">
        <v>1011</v>
      </c>
      <c r="G988">
        <v>0.65946102051099997</v>
      </c>
    </row>
    <row r="989" spans="1:7" x14ac:dyDescent="0.2">
      <c r="A989" t="str">
        <f t="shared" si="84"/>
        <v>IGF2BP1</v>
      </c>
      <c r="B989" t="s">
        <v>484</v>
      </c>
      <c r="C989">
        <v>47074648</v>
      </c>
      <c r="D989" t="s">
        <v>8</v>
      </c>
      <c r="E989">
        <v>23</v>
      </c>
      <c r="F989" t="s">
        <v>1012</v>
      </c>
      <c r="G989">
        <v>0.72518951026199996</v>
      </c>
    </row>
    <row r="990" spans="1:7" x14ac:dyDescent="0.2">
      <c r="A990" t="str">
        <f t="shared" si="84"/>
        <v>IGF2BP1</v>
      </c>
      <c r="B990" t="s">
        <v>484</v>
      </c>
      <c r="C990">
        <v>47074659</v>
      </c>
      <c r="D990" t="s">
        <v>8</v>
      </c>
      <c r="E990">
        <v>22</v>
      </c>
      <c r="F990" t="s">
        <v>1013</v>
      </c>
      <c r="G990">
        <v>0.98448168337499997</v>
      </c>
    </row>
    <row r="991" spans="1:7" x14ac:dyDescent="0.2">
      <c r="A991" t="str">
        <f t="shared" si="84"/>
        <v>IGF2BP1</v>
      </c>
      <c r="B991" t="s">
        <v>484</v>
      </c>
      <c r="C991">
        <v>47074675</v>
      </c>
      <c r="D991" t="s">
        <v>8</v>
      </c>
      <c r="E991">
        <v>24</v>
      </c>
      <c r="F991" t="s">
        <v>1014</v>
      </c>
      <c r="G991">
        <v>1.0659072085100001</v>
      </c>
    </row>
    <row r="992" spans="1:7" x14ac:dyDescent="0.2">
      <c r="A992" t="str">
        <f t="shared" si="84"/>
        <v>IGF2BP1</v>
      </c>
      <c r="B992" t="s">
        <v>484</v>
      </c>
      <c r="C992">
        <v>47074692</v>
      </c>
      <c r="D992" t="s">
        <v>8</v>
      </c>
      <c r="E992">
        <v>23</v>
      </c>
      <c r="F992" t="s">
        <v>1015</v>
      </c>
      <c r="G992">
        <v>0.77394458729100002</v>
      </c>
    </row>
    <row r="993" spans="1:7" x14ac:dyDescent="0.2">
      <c r="A993" t="str">
        <f t="shared" si="84"/>
        <v>IGF2BP1</v>
      </c>
      <c r="B993" t="s">
        <v>484</v>
      </c>
      <c r="C993">
        <v>47074699</v>
      </c>
      <c r="D993" t="s">
        <v>8</v>
      </c>
      <c r="E993">
        <v>24</v>
      </c>
      <c r="F993" t="s">
        <v>1016</v>
      </c>
      <c r="G993">
        <v>0.24592818632800001</v>
      </c>
    </row>
    <row r="994" spans="1:7" x14ac:dyDescent="0.2">
      <c r="A994" t="str">
        <f t="shared" si="84"/>
        <v>IGF2BP1</v>
      </c>
      <c r="B994" t="s">
        <v>484</v>
      </c>
      <c r="C994">
        <v>47074594</v>
      </c>
      <c r="D994" t="s">
        <v>3</v>
      </c>
      <c r="E994">
        <v>24</v>
      </c>
      <c r="F994" t="s">
        <v>1017</v>
      </c>
      <c r="G994">
        <v>0.93755565348400005</v>
      </c>
    </row>
    <row r="995" spans="1:7" x14ac:dyDescent="0.2">
      <c r="A995" t="str">
        <f t="shared" ref="A995:A1004" si="85">"IGF2BP3"</f>
        <v>IGF2BP3</v>
      </c>
      <c r="B995" t="s">
        <v>2</v>
      </c>
      <c r="C995">
        <v>23510421</v>
      </c>
      <c r="D995" t="s">
        <v>3</v>
      </c>
      <c r="E995">
        <v>23</v>
      </c>
      <c r="F995" t="s">
        <v>1018</v>
      </c>
      <c r="G995">
        <v>0.91008760087899998</v>
      </c>
    </row>
    <row r="996" spans="1:7" x14ac:dyDescent="0.2">
      <c r="A996" t="str">
        <f t="shared" si="85"/>
        <v>IGF2BP3</v>
      </c>
      <c r="B996" t="s">
        <v>2</v>
      </c>
      <c r="C996">
        <v>23510427</v>
      </c>
      <c r="D996" t="s">
        <v>3</v>
      </c>
      <c r="E996">
        <v>23</v>
      </c>
      <c r="F996" t="s">
        <v>1019</v>
      </c>
      <c r="G996">
        <v>0.68909492479800005</v>
      </c>
    </row>
    <row r="997" spans="1:7" x14ac:dyDescent="0.2">
      <c r="A997" t="str">
        <f t="shared" si="85"/>
        <v>IGF2BP3</v>
      </c>
      <c r="B997" t="s">
        <v>2</v>
      </c>
      <c r="C997">
        <v>23510318</v>
      </c>
      <c r="D997" t="s">
        <v>8</v>
      </c>
      <c r="E997">
        <v>25</v>
      </c>
      <c r="F997" t="s">
        <v>1020</v>
      </c>
      <c r="G997">
        <v>0.78403530391700005</v>
      </c>
    </row>
    <row r="998" spans="1:7" x14ac:dyDescent="0.2">
      <c r="A998" t="str">
        <f t="shared" si="85"/>
        <v>IGF2BP3</v>
      </c>
      <c r="B998" t="s">
        <v>2</v>
      </c>
      <c r="C998">
        <v>23510467</v>
      </c>
      <c r="D998" t="s">
        <v>8</v>
      </c>
      <c r="E998">
        <v>24</v>
      </c>
      <c r="F998" t="s">
        <v>1021</v>
      </c>
      <c r="G998">
        <v>0.24798240417600001</v>
      </c>
    </row>
    <row r="999" spans="1:7" x14ac:dyDescent="0.2">
      <c r="A999" t="str">
        <f t="shared" si="85"/>
        <v>IGF2BP3</v>
      </c>
      <c r="B999" t="s">
        <v>2</v>
      </c>
      <c r="C999">
        <v>23510434</v>
      </c>
      <c r="D999" t="s">
        <v>8</v>
      </c>
      <c r="E999">
        <v>24</v>
      </c>
      <c r="F999" t="s">
        <v>1022</v>
      </c>
      <c r="G999">
        <v>0.72019702108000005</v>
      </c>
    </row>
    <row r="1000" spans="1:7" x14ac:dyDescent="0.2">
      <c r="A1000" t="str">
        <f t="shared" si="85"/>
        <v>IGF2BP3</v>
      </c>
      <c r="B1000" t="s">
        <v>2</v>
      </c>
      <c r="C1000">
        <v>23510415</v>
      </c>
      <c r="D1000" t="s">
        <v>3</v>
      </c>
      <c r="E1000">
        <v>25</v>
      </c>
      <c r="F1000" t="s">
        <v>1023</v>
      </c>
      <c r="G1000">
        <v>0.82364831949999995</v>
      </c>
    </row>
    <row r="1001" spans="1:7" x14ac:dyDescent="0.2">
      <c r="A1001" t="str">
        <f t="shared" si="85"/>
        <v>IGF2BP3</v>
      </c>
      <c r="B1001" t="s">
        <v>2</v>
      </c>
      <c r="C1001">
        <v>23510481</v>
      </c>
      <c r="D1001" t="s">
        <v>8</v>
      </c>
      <c r="E1001">
        <v>25</v>
      </c>
      <c r="F1001" t="s">
        <v>1024</v>
      </c>
      <c r="G1001">
        <v>0.31168137481000002</v>
      </c>
    </row>
    <row r="1002" spans="1:7" x14ac:dyDescent="0.2">
      <c r="A1002" t="str">
        <f t="shared" si="85"/>
        <v>IGF2BP3</v>
      </c>
      <c r="B1002" t="s">
        <v>2</v>
      </c>
      <c r="C1002">
        <v>23510371</v>
      </c>
      <c r="D1002" t="s">
        <v>8</v>
      </c>
      <c r="E1002">
        <v>25</v>
      </c>
      <c r="F1002" t="s">
        <v>1025</v>
      </c>
      <c r="G1002">
        <v>1.26626407962</v>
      </c>
    </row>
    <row r="1003" spans="1:7" x14ac:dyDescent="0.2">
      <c r="A1003" t="str">
        <f t="shared" si="85"/>
        <v>IGF2BP3</v>
      </c>
      <c r="B1003" t="s">
        <v>2</v>
      </c>
      <c r="C1003">
        <v>23510249</v>
      </c>
      <c r="D1003" t="s">
        <v>3</v>
      </c>
      <c r="E1003">
        <v>25</v>
      </c>
      <c r="F1003" t="s">
        <v>1026</v>
      </c>
      <c r="G1003">
        <v>-5.5179593923499998E-2</v>
      </c>
    </row>
    <row r="1004" spans="1:7" x14ac:dyDescent="0.2">
      <c r="A1004" t="str">
        <f t="shared" si="85"/>
        <v>IGF2BP3</v>
      </c>
      <c r="B1004" t="s">
        <v>2</v>
      </c>
      <c r="C1004">
        <v>23510364</v>
      </c>
      <c r="D1004" t="s">
        <v>8</v>
      </c>
      <c r="E1004">
        <v>24</v>
      </c>
      <c r="F1004" t="s">
        <v>1027</v>
      </c>
      <c r="G1004">
        <v>0.366893173859</v>
      </c>
    </row>
    <row r="1005" spans="1:7" x14ac:dyDescent="0.2">
      <c r="A1005" t="str">
        <f t="shared" ref="A1005:A1014" si="86">"IKZF3"</f>
        <v>IKZF3</v>
      </c>
      <c r="B1005" t="s">
        <v>484</v>
      </c>
      <c r="C1005">
        <v>38020571</v>
      </c>
      <c r="D1005" t="s">
        <v>8</v>
      </c>
      <c r="E1005">
        <v>23</v>
      </c>
      <c r="F1005" t="s">
        <v>1028</v>
      </c>
      <c r="G1005">
        <v>1.0433319759499999</v>
      </c>
    </row>
    <row r="1006" spans="1:7" x14ac:dyDescent="0.2">
      <c r="A1006" t="str">
        <f t="shared" si="86"/>
        <v>IKZF3</v>
      </c>
      <c r="B1006" t="s">
        <v>484</v>
      </c>
      <c r="C1006">
        <v>38020609</v>
      </c>
      <c r="D1006" t="s">
        <v>8</v>
      </c>
      <c r="E1006">
        <v>23</v>
      </c>
      <c r="F1006" t="s">
        <v>1029</v>
      </c>
      <c r="G1006">
        <v>0.13925303873600001</v>
      </c>
    </row>
    <row r="1007" spans="1:7" x14ac:dyDescent="0.2">
      <c r="A1007" t="str">
        <f t="shared" si="86"/>
        <v>IKZF3</v>
      </c>
      <c r="B1007" t="s">
        <v>484</v>
      </c>
      <c r="C1007">
        <v>38020761</v>
      </c>
      <c r="D1007" t="s">
        <v>8</v>
      </c>
      <c r="E1007">
        <v>22</v>
      </c>
      <c r="F1007" t="s">
        <v>1030</v>
      </c>
      <c r="G1007">
        <v>0.114912344518</v>
      </c>
    </row>
    <row r="1008" spans="1:7" x14ac:dyDescent="0.2">
      <c r="A1008" t="str">
        <f t="shared" si="86"/>
        <v>IKZF3</v>
      </c>
      <c r="B1008" t="s">
        <v>484</v>
      </c>
      <c r="C1008">
        <v>38020553</v>
      </c>
      <c r="D1008" t="s">
        <v>8</v>
      </c>
      <c r="E1008">
        <v>24</v>
      </c>
      <c r="F1008" t="s">
        <v>1031</v>
      </c>
      <c r="G1008">
        <v>0.76184145438700002</v>
      </c>
    </row>
    <row r="1009" spans="1:7" x14ac:dyDescent="0.2">
      <c r="A1009" t="str">
        <f t="shared" si="86"/>
        <v>IKZF3</v>
      </c>
      <c r="B1009" t="s">
        <v>484</v>
      </c>
      <c r="C1009">
        <v>38020603</v>
      </c>
      <c r="D1009" t="s">
        <v>8</v>
      </c>
      <c r="E1009">
        <v>23</v>
      </c>
      <c r="F1009" t="s">
        <v>1032</v>
      </c>
      <c r="G1009">
        <v>0.72421522836200003</v>
      </c>
    </row>
    <row r="1010" spans="1:7" x14ac:dyDescent="0.2">
      <c r="A1010" t="str">
        <f t="shared" si="86"/>
        <v>IKZF3</v>
      </c>
      <c r="B1010" t="s">
        <v>484</v>
      </c>
      <c r="C1010">
        <v>38020532</v>
      </c>
      <c r="D1010" t="s">
        <v>8</v>
      </c>
      <c r="E1010">
        <v>23</v>
      </c>
      <c r="F1010" t="s">
        <v>1033</v>
      </c>
      <c r="G1010">
        <v>1.19482656966</v>
      </c>
    </row>
    <row r="1011" spans="1:7" x14ac:dyDescent="0.2">
      <c r="A1011" t="str">
        <f t="shared" si="86"/>
        <v>IKZF3</v>
      </c>
      <c r="B1011" t="s">
        <v>484</v>
      </c>
      <c r="C1011">
        <v>38020665</v>
      </c>
      <c r="D1011" t="s">
        <v>3</v>
      </c>
      <c r="E1011">
        <v>24</v>
      </c>
      <c r="F1011" t="s">
        <v>1034</v>
      </c>
      <c r="G1011">
        <v>9.4160754883899994E-2</v>
      </c>
    </row>
    <row r="1012" spans="1:7" x14ac:dyDescent="0.2">
      <c r="A1012" t="str">
        <f t="shared" si="86"/>
        <v>IKZF3</v>
      </c>
      <c r="B1012" t="s">
        <v>484</v>
      </c>
      <c r="C1012">
        <v>38020635</v>
      </c>
      <c r="D1012" t="s">
        <v>3</v>
      </c>
      <c r="E1012">
        <v>22</v>
      </c>
      <c r="F1012" t="s">
        <v>1035</v>
      </c>
      <c r="G1012">
        <v>0.54864439345000005</v>
      </c>
    </row>
    <row r="1013" spans="1:7" x14ac:dyDescent="0.2">
      <c r="A1013" t="str">
        <f t="shared" si="86"/>
        <v>IKZF3</v>
      </c>
      <c r="B1013" t="s">
        <v>484</v>
      </c>
      <c r="C1013">
        <v>38020581</v>
      </c>
      <c r="D1013" t="s">
        <v>8</v>
      </c>
      <c r="E1013">
        <v>23</v>
      </c>
      <c r="F1013" t="s">
        <v>1036</v>
      </c>
      <c r="G1013">
        <v>0.34363534211699998</v>
      </c>
    </row>
    <row r="1014" spans="1:7" x14ac:dyDescent="0.2">
      <c r="A1014" t="str">
        <f t="shared" si="86"/>
        <v>IKZF3</v>
      </c>
      <c r="B1014" t="s">
        <v>484</v>
      </c>
      <c r="C1014">
        <v>38020501</v>
      </c>
      <c r="D1014" t="s">
        <v>3</v>
      </c>
      <c r="E1014">
        <v>23</v>
      </c>
      <c r="F1014" t="s">
        <v>1037</v>
      </c>
      <c r="G1014">
        <v>0.101395427249</v>
      </c>
    </row>
    <row r="1015" spans="1:7" x14ac:dyDescent="0.2">
      <c r="A1015" t="str">
        <f t="shared" ref="A1015:A1024" si="87">"INCENP"</f>
        <v>INCENP</v>
      </c>
      <c r="B1015" t="s">
        <v>291</v>
      </c>
      <c r="C1015">
        <v>61891339</v>
      </c>
      <c r="D1015" t="s">
        <v>3</v>
      </c>
      <c r="E1015">
        <v>24</v>
      </c>
      <c r="F1015" t="s">
        <v>1038</v>
      </c>
      <c r="G1015">
        <v>7.7792403985099998E-2</v>
      </c>
    </row>
    <row r="1016" spans="1:7" x14ac:dyDescent="0.2">
      <c r="A1016" t="str">
        <f t="shared" si="87"/>
        <v>INCENP</v>
      </c>
      <c r="B1016" t="s">
        <v>291</v>
      </c>
      <c r="C1016">
        <v>61891174</v>
      </c>
      <c r="D1016" t="s">
        <v>3</v>
      </c>
      <c r="E1016">
        <v>24</v>
      </c>
      <c r="F1016" t="s">
        <v>1039</v>
      </c>
      <c r="G1016">
        <v>0.66136198733899998</v>
      </c>
    </row>
    <row r="1017" spans="1:7" x14ac:dyDescent="0.2">
      <c r="A1017" t="str">
        <f t="shared" si="87"/>
        <v>INCENP</v>
      </c>
      <c r="B1017" t="s">
        <v>291</v>
      </c>
      <c r="C1017">
        <v>61891197</v>
      </c>
      <c r="D1017" t="s">
        <v>3</v>
      </c>
      <c r="E1017">
        <v>24</v>
      </c>
      <c r="F1017" t="s">
        <v>1040</v>
      </c>
      <c r="G1017">
        <v>0.73068485914799997</v>
      </c>
    </row>
    <row r="1018" spans="1:7" x14ac:dyDescent="0.2">
      <c r="A1018" t="str">
        <f t="shared" si="87"/>
        <v>INCENP</v>
      </c>
      <c r="B1018" t="s">
        <v>291</v>
      </c>
      <c r="C1018">
        <v>61891255</v>
      </c>
      <c r="D1018" t="s">
        <v>3</v>
      </c>
      <c r="E1018">
        <v>23</v>
      </c>
      <c r="F1018" t="s">
        <v>1041</v>
      </c>
      <c r="G1018">
        <v>0.48421077116099998</v>
      </c>
    </row>
    <row r="1019" spans="1:7" x14ac:dyDescent="0.2">
      <c r="A1019" t="str">
        <f t="shared" si="87"/>
        <v>INCENP</v>
      </c>
      <c r="B1019" t="s">
        <v>291</v>
      </c>
      <c r="C1019">
        <v>61891332</v>
      </c>
      <c r="D1019" t="s">
        <v>3</v>
      </c>
      <c r="E1019">
        <v>24</v>
      </c>
      <c r="F1019" t="s">
        <v>1042</v>
      </c>
      <c r="G1019">
        <v>1.0470158541400001</v>
      </c>
    </row>
    <row r="1020" spans="1:7" x14ac:dyDescent="0.2">
      <c r="A1020" t="str">
        <f t="shared" si="87"/>
        <v>INCENP</v>
      </c>
      <c r="B1020" t="s">
        <v>291</v>
      </c>
      <c r="C1020">
        <v>61891352</v>
      </c>
      <c r="D1020" t="s">
        <v>3</v>
      </c>
      <c r="E1020">
        <v>24</v>
      </c>
      <c r="F1020" t="s">
        <v>1043</v>
      </c>
      <c r="G1020">
        <v>1.1078672206300001E-2</v>
      </c>
    </row>
    <row r="1021" spans="1:7" x14ac:dyDescent="0.2">
      <c r="A1021" t="str">
        <f t="shared" si="87"/>
        <v>INCENP</v>
      </c>
      <c r="B1021" t="s">
        <v>291</v>
      </c>
      <c r="C1021">
        <v>61891248</v>
      </c>
      <c r="D1021" t="s">
        <v>8</v>
      </c>
      <c r="E1021">
        <v>23</v>
      </c>
      <c r="F1021" t="s">
        <v>1044</v>
      </c>
      <c r="G1021">
        <v>0.14300169183799999</v>
      </c>
    </row>
    <row r="1022" spans="1:7" x14ac:dyDescent="0.2">
      <c r="A1022" t="str">
        <f t="shared" si="87"/>
        <v>INCENP</v>
      </c>
      <c r="B1022" t="s">
        <v>291</v>
      </c>
      <c r="C1022">
        <v>61891226</v>
      </c>
      <c r="D1022" t="s">
        <v>8</v>
      </c>
      <c r="E1022">
        <v>24</v>
      </c>
      <c r="F1022" t="s">
        <v>1045</v>
      </c>
      <c r="G1022">
        <v>0.39943406559099998</v>
      </c>
    </row>
    <row r="1023" spans="1:7" x14ac:dyDescent="0.2">
      <c r="A1023" t="str">
        <f t="shared" si="87"/>
        <v>INCENP</v>
      </c>
      <c r="B1023" t="s">
        <v>291</v>
      </c>
      <c r="C1023">
        <v>61891314</v>
      </c>
      <c r="D1023" t="s">
        <v>8</v>
      </c>
      <c r="E1023">
        <v>23</v>
      </c>
      <c r="F1023" t="s">
        <v>1046</v>
      </c>
      <c r="G1023">
        <v>1.22229928671</v>
      </c>
    </row>
    <row r="1024" spans="1:7" x14ac:dyDescent="0.2">
      <c r="A1024" t="str">
        <f t="shared" si="87"/>
        <v>INCENP</v>
      </c>
      <c r="B1024" t="s">
        <v>291</v>
      </c>
      <c r="C1024">
        <v>61891206</v>
      </c>
      <c r="D1024" t="s">
        <v>8</v>
      </c>
      <c r="E1024">
        <v>24</v>
      </c>
      <c r="F1024" t="s">
        <v>1047</v>
      </c>
      <c r="G1024">
        <v>0.51999993083399998</v>
      </c>
    </row>
    <row r="1025" spans="1:7" x14ac:dyDescent="0.2">
      <c r="A1025" t="str">
        <f t="shared" ref="A1025:A1044" si="88">"IRF1"</f>
        <v>IRF1</v>
      </c>
      <c r="B1025" t="s">
        <v>64</v>
      </c>
      <c r="C1025">
        <v>131826288</v>
      </c>
      <c r="D1025" t="s">
        <v>8</v>
      </c>
      <c r="E1025">
        <v>24</v>
      </c>
      <c r="F1025" t="s">
        <v>1048</v>
      </c>
      <c r="G1025">
        <v>0.13018456236600001</v>
      </c>
    </row>
    <row r="1026" spans="1:7" x14ac:dyDescent="0.2">
      <c r="A1026" t="str">
        <f t="shared" si="88"/>
        <v>IRF1</v>
      </c>
      <c r="B1026" t="s">
        <v>64</v>
      </c>
      <c r="C1026">
        <v>131826332</v>
      </c>
      <c r="D1026" t="s">
        <v>8</v>
      </c>
      <c r="E1026">
        <v>24</v>
      </c>
      <c r="F1026" t="s">
        <v>1049</v>
      </c>
      <c r="G1026">
        <v>-8.8357549698799998E-2</v>
      </c>
    </row>
    <row r="1027" spans="1:7" x14ac:dyDescent="0.2">
      <c r="A1027" t="str">
        <f t="shared" si="88"/>
        <v>IRF1</v>
      </c>
      <c r="B1027" t="s">
        <v>64</v>
      </c>
      <c r="C1027">
        <v>131826273</v>
      </c>
      <c r="D1027" t="s">
        <v>8</v>
      </c>
      <c r="E1027">
        <v>23</v>
      </c>
      <c r="F1027" t="s">
        <v>1050</v>
      </c>
      <c r="G1027">
        <v>9.3398539340699999E-2</v>
      </c>
    </row>
    <row r="1028" spans="1:7" x14ac:dyDescent="0.2">
      <c r="A1028" t="str">
        <f t="shared" si="88"/>
        <v>IRF1</v>
      </c>
      <c r="B1028" t="s">
        <v>64</v>
      </c>
      <c r="C1028">
        <v>131826136</v>
      </c>
      <c r="D1028" t="s">
        <v>8</v>
      </c>
      <c r="E1028">
        <v>24</v>
      </c>
      <c r="F1028" t="s">
        <v>1051</v>
      </c>
      <c r="G1028">
        <v>6.4280669079399999E-2</v>
      </c>
    </row>
    <row r="1029" spans="1:7" x14ac:dyDescent="0.2">
      <c r="A1029" t="str">
        <f t="shared" si="88"/>
        <v>IRF1</v>
      </c>
      <c r="B1029" t="s">
        <v>64</v>
      </c>
      <c r="C1029">
        <v>131826586</v>
      </c>
      <c r="D1029" t="s">
        <v>8</v>
      </c>
      <c r="E1029">
        <v>23</v>
      </c>
      <c r="F1029" t="s">
        <v>1052</v>
      </c>
      <c r="G1029">
        <v>0.318793408316</v>
      </c>
    </row>
    <row r="1030" spans="1:7" x14ac:dyDescent="0.2">
      <c r="A1030" t="str">
        <f t="shared" si="88"/>
        <v>IRF1</v>
      </c>
      <c r="B1030" t="s">
        <v>64</v>
      </c>
      <c r="C1030">
        <v>131826619</v>
      </c>
      <c r="D1030" t="s">
        <v>8</v>
      </c>
      <c r="E1030">
        <v>23</v>
      </c>
      <c r="F1030" t="s">
        <v>1053</v>
      </c>
      <c r="G1030">
        <v>0.94800940089899999</v>
      </c>
    </row>
    <row r="1031" spans="1:7" x14ac:dyDescent="0.2">
      <c r="A1031" t="str">
        <f t="shared" si="88"/>
        <v>IRF1</v>
      </c>
      <c r="B1031" t="s">
        <v>64</v>
      </c>
      <c r="C1031">
        <v>131826686</v>
      </c>
      <c r="D1031" t="s">
        <v>8</v>
      </c>
      <c r="E1031">
        <v>24</v>
      </c>
      <c r="F1031" t="s">
        <v>1054</v>
      </c>
      <c r="G1031">
        <v>1.21982460577</v>
      </c>
    </row>
    <row r="1032" spans="1:7" x14ac:dyDescent="0.2">
      <c r="A1032" t="str">
        <f t="shared" si="88"/>
        <v>IRF1</v>
      </c>
      <c r="B1032" t="s">
        <v>64</v>
      </c>
      <c r="C1032">
        <v>131826863</v>
      </c>
      <c r="D1032" t="s">
        <v>3</v>
      </c>
      <c r="E1032">
        <v>24</v>
      </c>
      <c r="F1032" t="s">
        <v>1055</v>
      </c>
      <c r="G1032">
        <v>8.0288525872399999E-2</v>
      </c>
    </row>
    <row r="1033" spans="1:7" x14ac:dyDescent="0.2">
      <c r="A1033" t="str">
        <f t="shared" si="88"/>
        <v>IRF1</v>
      </c>
      <c r="B1033" t="s">
        <v>64</v>
      </c>
      <c r="C1033">
        <v>131826873</v>
      </c>
      <c r="D1033" t="s">
        <v>8</v>
      </c>
      <c r="E1033">
        <v>24</v>
      </c>
      <c r="F1033" t="s">
        <v>1056</v>
      </c>
      <c r="G1033">
        <v>0.20760943139499999</v>
      </c>
    </row>
    <row r="1034" spans="1:7" x14ac:dyDescent="0.2">
      <c r="A1034" t="str">
        <f t="shared" si="88"/>
        <v>IRF1</v>
      </c>
      <c r="B1034" t="s">
        <v>64</v>
      </c>
      <c r="C1034">
        <v>131826126</v>
      </c>
      <c r="D1034" t="s">
        <v>3</v>
      </c>
      <c r="E1034">
        <v>24</v>
      </c>
      <c r="F1034" t="s">
        <v>1057</v>
      </c>
      <c r="G1034">
        <v>7.8979146140099998E-3</v>
      </c>
    </row>
    <row r="1035" spans="1:7" x14ac:dyDescent="0.2">
      <c r="A1035" t="str">
        <f t="shared" si="88"/>
        <v>IRF1</v>
      </c>
      <c r="B1035" t="s">
        <v>64</v>
      </c>
      <c r="C1035">
        <v>131826166</v>
      </c>
      <c r="D1035" t="s">
        <v>3</v>
      </c>
      <c r="E1035">
        <v>24</v>
      </c>
      <c r="F1035" t="s">
        <v>1058</v>
      </c>
      <c r="G1035">
        <v>-5.4727354467999999E-2</v>
      </c>
    </row>
    <row r="1036" spans="1:7" x14ac:dyDescent="0.2">
      <c r="A1036" t="str">
        <f t="shared" si="88"/>
        <v>IRF1</v>
      </c>
      <c r="B1036" t="s">
        <v>64</v>
      </c>
      <c r="C1036">
        <v>131826181</v>
      </c>
      <c r="D1036" t="s">
        <v>3</v>
      </c>
      <c r="E1036">
        <v>22</v>
      </c>
      <c r="F1036" t="s">
        <v>1059</v>
      </c>
      <c r="G1036">
        <v>0.13693160667400001</v>
      </c>
    </row>
    <row r="1037" spans="1:7" x14ac:dyDescent="0.2">
      <c r="A1037" t="str">
        <f t="shared" si="88"/>
        <v>IRF1</v>
      </c>
      <c r="B1037" t="s">
        <v>64</v>
      </c>
      <c r="C1037">
        <v>131826205</v>
      </c>
      <c r="D1037" t="s">
        <v>3</v>
      </c>
      <c r="E1037">
        <v>23</v>
      </c>
      <c r="F1037" t="s">
        <v>1060</v>
      </c>
      <c r="G1037">
        <v>-1.77970248122E-2</v>
      </c>
    </row>
    <row r="1038" spans="1:7" x14ac:dyDescent="0.2">
      <c r="A1038" t="str">
        <f t="shared" si="88"/>
        <v>IRF1</v>
      </c>
      <c r="B1038" t="s">
        <v>64</v>
      </c>
      <c r="C1038">
        <v>131826211</v>
      </c>
      <c r="D1038" t="s">
        <v>3</v>
      </c>
      <c r="E1038">
        <v>23</v>
      </c>
      <c r="F1038" t="s">
        <v>1061</v>
      </c>
      <c r="G1038">
        <v>-3.52025700787E-2</v>
      </c>
    </row>
    <row r="1039" spans="1:7" x14ac:dyDescent="0.2">
      <c r="A1039" t="str">
        <f t="shared" si="88"/>
        <v>IRF1</v>
      </c>
      <c r="B1039" t="s">
        <v>64</v>
      </c>
      <c r="C1039">
        <v>131826811</v>
      </c>
      <c r="D1039" t="s">
        <v>3</v>
      </c>
      <c r="E1039">
        <v>23</v>
      </c>
      <c r="F1039" t="s">
        <v>1062</v>
      </c>
      <c r="G1039">
        <v>0.64768181230599997</v>
      </c>
    </row>
    <row r="1040" spans="1:7" x14ac:dyDescent="0.2">
      <c r="A1040" t="str">
        <f t="shared" si="88"/>
        <v>IRF1</v>
      </c>
      <c r="B1040" t="s">
        <v>64</v>
      </c>
      <c r="C1040">
        <v>131826692</v>
      </c>
      <c r="D1040" t="s">
        <v>3</v>
      </c>
      <c r="E1040">
        <v>23</v>
      </c>
      <c r="F1040" t="s">
        <v>1063</v>
      </c>
      <c r="G1040">
        <v>0.83216599332999996</v>
      </c>
    </row>
    <row r="1041" spans="1:7" x14ac:dyDescent="0.2">
      <c r="A1041" t="str">
        <f t="shared" si="88"/>
        <v>IRF1</v>
      </c>
      <c r="B1041" t="s">
        <v>64</v>
      </c>
      <c r="C1041">
        <v>131826642</v>
      </c>
      <c r="D1041" t="s">
        <v>3</v>
      </c>
      <c r="E1041">
        <v>24</v>
      </c>
      <c r="F1041" t="s">
        <v>1064</v>
      </c>
      <c r="G1041">
        <v>-6.3423382920999999E-2</v>
      </c>
    </row>
    <row r="1042" spans="1:7" x14ac:dyDescent="0.2">
      <c r="A1042" t="str">
        <f t="shared" si="88"/>
        <v>IRF1</v>
      </c>
      <c r="B1042" t="s">
        <v>64</v>
      </c>
      <c r="C1042">
        <v>131826573</v>
      </c>
      <c r="D1042" t="s">
        <v>3</v>
      </c>
      <c r="E1042">
        <v>23</v>
      </c>
      <c r="F1042" t="s">
        <v>1065</v>
      </c>
      <c r="G1042">
        <v>9.3516660818699998E-2</v>
      </c>
    </row>
    <row r="1043" spans="1:7" x14ac:dyDescent="0.2">
      <c r="A1043" t="str">
        <f t="shared" si="88"/>
        <v>IRF1</v>
      </c>
      <c r="B1043" t="s">
        <v>64</v>
      </c>
      <c r="C1043">
        <v>131826554</v>
      </c>
      <c r="D1043" t="s">
        <v>3</v>
      </c>
      <c r="E1043">
        <v>24</v>
      </c>
      <c r="F1043" t="s">
        <v>1066</v>
      </c>
      <c r="G1043">
        <v>-4.73720804629E-2</v>
      </c>
    </row>
    <row r="1044" spans="1:7" x14ac:dyDescent="0.2">
      <c r="A1044" t="str">
        <f t="shared" si="88"/>
        <v>IRF1</v>
      </c>
      <c r="B1044" t="s">
        <v>64</v>
      </c>
      <c r="C1044">
        <v>131826235</v>
      </c>
      <c r="D1044" t="s">
        <v>3</v>
      </c>
      <c r="E1044">
        <v>24</v>
      </c>
      <c r="F1044" t="s">
        <v>1067</v>
      </c>
      <c r="G1044">
        <v>-9.51439600632E-2</v>
      </c>
    </row>
    <row r="1045" spans="1:7" x14ac:dyDescent="0.2">
      <c r="A1045" t="str">
        <f t="shared" ref="A1045:A1064" si="89">"IRX5"</f>
        <v>IRX5</v>
      </c>
      <c r="B1045" t="s">
        <v>273</v>
      </c>
      <c r="C1045">
        <v>54965031</v>
      </c>
      <c r="D1045" t="s">
        <v>3</v>
      </c>
      <c r="E1045">
        <v>24</v>
      </c>
      <c r="F1045" t="s">
        <v>1068</v>
      </c>
      <c r="G1045">
        <v>-3.9906428713999999E-2</v>
      </c>
    </row>
    <row r="1046" spans="1:7" x14ac:dyDescent="0.2">
      <c r="A1046" t="str">
        <f t="shared" si="89"/>
        <v>IRX5</v>
      </c>
      <c r="B1046" t="s">
        <v>273</v>
      </c>
      <c r="C1046">
        <v>54964442</v>
      </c>
      <c r="D1046" t="s">
        <v>8</v>
      </c>
      <c r="E1046">
        <v>25</v>
      </c>
      <c r="F1046" t="s">
        <v>1069</v>
      </c>
      <c r="G1046">
        <v>0.52848958025899995</v>
      </c>
    </row>
    <row r="1047" spans="1:7" x14ac:dyDescent="0.2">
      <c r="A1047" t="str">
        <f t="shared" si="89"/>
        <v>IRX5</v>
      </c>
      <c r="B1047" t="s">
        <v>273</v>
      </c>
      <c r="C1047">
        <v>54964451</v>
      </c>
      <c r="D1047" t="s">
        <v>8</v>
      </c>
      <c r="E1047">
        <v>24</v>
      </c>
      <c r="F1047" t="s">
        <v>1070</v>
      </c>
      <c r="G1047">
        <v>0.336996385663</v>
      </c>
    </row>
    <row r="1048" spans="1:7" x14ac:dyDescent="0.2">
      <c r="A1048" t="str">
        <f t="shared" si="89"/>
        <v>IRX5</v>
      </c>
      <c r="B1048" t="s">
        <v>273</v>
      </c>
      <c r="C1048">
        <v>54964476</v>
      </c>
      <c r="D1048" t="s">
        <v>8</v>
      </c>
      <c r="E1048">
        <v>25</v>
      </c>
      <c r="F1048" t="s">
        <v>1071</v>
      </c>
      <c r="G1048">
        <v>0.57657795356200003</v>
      </c>
    </row>
    <row r="1049" spans="1:7" x14ac:dyDescent="0.2">
      <c r="A1049" t="str">
        <f t="shared" si="89"/>
        <v>IRX5</v>
      </c>
      <c r="B1049" t="s">
        <v>273</v>
      </c>
      <c r="C1049">
        <v>54964668</v>
      </c>
      <c r="D1049" t="s">
        <v>8</v>
      </c>
      <c r="E1049">
        <v>24</v>
      </c>
      <c r="F1049" t="s">
        <v>1072</v>
      </c>
      <c r="G1049">
        <v>4.7811603913499999E-2</v>
      </c>
    </row>
    <row r="1050" spans="1:7" x14ac:dyDescent="0.2">
      <c r="A1050" t="str">
        <f t="shared" si="89"/>
        <v>IRX5</v>
      </c>
      <c r="B1050" t="s">
        <v>273</v>
      </c>
      <c r="C1050">
        <v>54964663</v>
      </c>
      <c r="D1050" t="s">
        <v>8</v>
      </c>
      <c r="E1050">
        <v>24</v>
      </c>
      <c r="F1050" t="s">
        <v>1073</v>
      </c>
      <c r="G1050">
        <v>0.69664497688600002</v>
      </c>
    </row>
    <row r="1051" spans="1:7" x14ac:dyDescent="0.2">
      <c r="A1051" t="str">
        <f t="shared" si="89"/>
        <v>IRX5</v>
      </c>
      <c r="B1051" t="s">
        <v>273</v>
      </c>
      <c r="C1051">
        <v>54965017</v>
      </c>
      <c r="D1051" t="s">
        <v>3</v>
      </c>
      <c r="E1051">
        <v>25</v>
      </c>
      <c r="F1051" t="s">
        <v>1074</v>
      </c>
      <c r="G1051">
        <v>3.7104670412699998E-2</v>
      </c>
    </row>
    <row r="1052" spans="1:7" x14ac:dyDescent="0.2">
      <c r="A1052" t="str">
        <f t="shared" si="89"/>
        <v>IRX5</v>
      </c>
      <c r="B1052" t="s">
        <v>273</v>
      </c>
      <c r="C1052">
        <v>54964678</v>
      </c>
      <c r="D1052" t="s">
        <v>8</v>
      </c>
      <c r="E1052">
        <v>24</v>
      </c>
      <c r="F1052" t="s">
        <v>1075</v>
      </c>
      <c r="G1052">
        <v>0.64293102714700001</v>
      </c>
    </row>
    <row r="1053" spans="1:7" x14ac:dyDescent="0.2">
      <c r="A1053" t="str">
        <f t="shared" si="89"/>
        <v>IRX5</v>
      </c>
      <c r="B1053" t="s">
        <v>273</v>
      </c>
      <c r="C1053">
        <v>54964722</v>
      </c>
      <c r="D1053" t="s">
        <v>8</v>
      </c>
      <c r="E1053">
        <v>24</v>
      </c>
      <c r="F1053" t="s">
        <v>1076</v>
      </c>
      <c r="G1053">
        <v>-0.33920623984300002</v>
      </c>
    </row>
    <row r="1054" spans="1:7" x14ac:dyDescent="0.2">
      <c r="A1054" t="str">
        <f t="shared" si="89"/>
        <v>IRX5</v>
      </c>
      <c r="B1054" t="s">
        <v>273</v>
      </c>
      <c r="C1054">
        <v>54964835</v>
      </c>
      <c r="D1054" t="s">
        <v>8</v>
      </c>
      <c r="E1054">
        <v>23</v>
      </c>
      <c r="F1054" t="s">
        <v>1077</v>
      </c>
      <c r="G1054">
        <v>0.67512700907000001</v>
      </c>
    </row>
    <row r="1055" spans="1:7" x14ac:dyDescent="0.2">
      <c r="A1055" t="str">
        <f t="shared" si="89"/>
        <v>IRX5</v>
      </c>
      <c r="B1055" t="s">
        <v>273</v>
      </c>
      <c r="C1055">
        <v>54964891</v>
      </c>
      <c r="D1055" t="s">
        <v>8</v>
      </c>
      <c r="E1055">
        <v>25</v>
      </c>
      <c r="F1055" t="s">
        <v>1078</v>
      </c>
      <c r="G1055">
        <v>-7.6356093200800002E-2</v>
      </c>
    </row>
    <row r="1056" spans="1:7" x14ac:dyDescent="0.2">
      <c r="A1056" t="str">
        <f t="shared" si="89"/>
        <v>IRX5</v>
      </c>
      <c r="B1056" t="s">
        <v>273</v>
      </c>
      <c r="C1056">
        <v>54964939</v>
      </c>
      <c r="D1056" t="s">
        <v>8</v>
      </c>
      <c r="E1056">
        <v>24</v>
      </c>
      <c r="F1056" t="s">
        <v>1079</v>
      </c>
      <c r="G1056">
        <v>7.5594307775499997E-2</v>
      </c>
    </row>
    <row r="1057" spans="1:7" x14ac:dyDescent="0.2">
      <c r="A1057" t="str">
        <f t="shared" si="89"/>
        <v>IRX5</v>
      </c>
      <c r="B1057" t="s">
        <v>273</v>
      </c>
      <c r="C1057">
        <v>54964962</v>
      </c>
      <c r="D1057" t="s">
        <v>8</v>
      </c>
      <c r="E1057">
        <v>25</v>
      </c>
      <c r="F1057" t="s">
        <v>1080</v>
      </c>
      <c r="G1057">
        <v>0.26597603804300002</v>
      </c>
    </row>
    <row r="1058" spans="1:7" x14ac:dyDescent="0.2">
      <c r="A1058" t="str">
        <f t="shared" si="89"/>
        <v>IRX5</v>
      </c>
      <c r="B1058" t="s">
        <v>273</v>
      </c>
      <c r="C1058">
        <v>54964991</v>
      </c>
      <c r="D1058" t="s">
        <v>8</v>
      </c>
      <c r="E1058">
        <v>25</v>
      </c>
      <c r="F1058" t="s">
        <v>1081</v>
      </c>
      <c r="G1058">
        <v>-0.20934106812200001</v>
      </c>
    </row>
    <row r="1059" spans="1:7" x14ac:dyDescent="0.2">
      <c r="A1059" t="str">
        <f t="shared" si="89"/>
        <v>IRX5</v>
      </c>
      <c r="B1059" t="s">
        <v>273</v>
      </c>
      <c r="C1059">
        <v>54964615</v>
      </c>
      <c r="D1059" t="s">
        <v>8</v>
      </c>
      <c r="E1059">
        <v>24</v>
      </c>
      <c r="F1059" t="s">
        <v>1082</v>
      </c>
      <c r="G1059">
        <v>0.857976054903</v>
      </c>
    </row>
    <row r="1060" spans="1:7" x14ac:dyDescent="0.2">
      <c r="A1060" t="str">
        <f t="shared" si="89"/>
        <v>IRX5</v>
      </c>
      <c r="B1060" t="s">
        <v>273</v>
      </c>
      <c r="C1060">
        <v>54964769</v>
      </c>
      <c r="D1060" t="s">
        <v>3</v>
      </c>
      <c r="E1060">
        <v>24</v>
      </c>
      <c r="F1060" t="s">
        <v>1083</v>
      </c>
      <c r="G1060">
        <v>4.1466322362999998E-2</v>
      </c>
    </row>
    <row r="1061" spans="1:7" x14ac:dyDescent="0.2">
      <c r="A1061" t="str">
        <f t="shared" si="89"/>
        <v>IRX5</v>
      </c>
      <c r="B1061" t="s">
        <v>273</v>
      </c>
      <c r="C1061">
        <v>54964883</v>
      </c>
      <c r="D1061" t="s">
        <v>3</v>
      </c>
      <c r="E1061">
        <v>23</v>
      </c>
      <c r="F1061" t="s">
        <v>1084</v>
      </c>
      <c r="G1061">
        <v>-3.4679612500799997E-2</v>
      </c>
    </row>
    <row r="1062" spans="1:7" x14ac:dyDescent="0.2">
      <c r="A1062" t="str">
        <f t="shared" si="89"/>
        <v>IRX5</v>
      </c>
      <c r="B1062" t="s">
        <v>273</v>
      </c>
      <c r="C1062">
        <v>54964679</v>
      </c>
      <c r="D1062" t="s">
        <v>3</v>
      </c>
      <c r="E1062">
        <v>24</v>
      </c>
      <c r="F1062" t="s">
        <v>1085</v>
      </c>
      <c r="G1062">
        <v>1.44537896821</v>
      </c>
    </row>
    <row r="1063" spans="1:7" x14ac:dyDescent="0.2">
      <c r="A1063" t="str">
        <f t="shared" si="89"/>
        <v>IRX5</v>
      </c>
      <c r="B1063" t="s">
        <v>273</v>
      </c>
      <c r="C1063">
        <v>54964466</v>
      </c>
      <c r="D1063" t="s">
        <v>3</v>
      </c>
      <c r="E1063">
        <v>23</v>
      </c>
      <c r="F1063" t="s">
        <v>1086</v>
      </c>
      <c r="G1063">
        <v>0.61510491310600002</v>
      </c>
    </row>
    <row r="1064" spans="1:7" x14ac:dyDescent="0.2">
      <c r="A1064" t="str">
        <f t="shared" si="89"/>
        <v>IRX5</v>
      </c>
      <c r="B1064" t="s">
        <v>273</v>
      </c>
      <c r="C1064">
        <v>54964719</v>
      </c>
      <c r="D1064" t="s">
        <v>3</v>
      </c>
      <c r="E1064">
        <v>24</v>
      </c>
      <c r="F1064" t="s">
        <v>1087</v>
      </c>
      <c r="G1064">
        <v>5.0156612721100002E-2</v>
      </c>
    </row>
    <row r="1065" spans="1:7" x14ac:dyDescent="0.2">
      <c r="A1065" t="str">
        <f t="shared" ref="A1065:A1074" si="90">"ISL2"</f>
        <v>ISL2</v>
      </c>
      <c r="B1065" t="s">
        <v>514</v>
      </c>
      <c r="C1065">
        <v>76628890</v>
      </c>
      <c r="D1065" t="s">
        <v>3</v>
      </c>
      <c r="E1065">
        <v>24</v>
      </c>
      <c r="F1065" t="s">
        <v>1088</v>
      </c>
      <c r="G1065">
        <v>-6.9516495466600006E-2</v>
      </c>
    </row>
    <row r="1066" spans="1:7" x14ac:dyDescent="0.2">
      <c r="A1066" t="str">
        <f t="shared" si="90"/>
        <v>ISL2</v>
      </c>
      <c r="B1066" t="s">
        <v>514</v>
      </c>
      <c r="C1066">
        <v>76628739</v>
      </c>
      <c r="D1066" t="s">
        <v>3</v>
      </c>
      <c r="E1066">
        <v>24</v>
      </c>
      <c r="F1066" t="s">
        <v>1089</v>
      </c>
      <c r="G1066">
        <v>0.39367108408700002</v>
      </c>
    </row>
    <row r="1067" spans="1:7" x14ac:dyDescent="0.2">
      <c r="A1067" t="str">
        <f t="shared" si="90"/>
        <v>ISL2</v>
      </c>
      <c r="B1067" t="s">
        <v>514</v>
      </c>
      <c r="C1067">
        <v>76628862</v>
      </c>
      <c r="D1067" t="s">
        <v>8</v>
      </c>
      <c r="E1067">
        <v>24</v>
      </c>
      <c r="F1067" t="s">
        <v>1090</v>
      </c>
      <c r="G1067">
        <v>0.46188103894900001</v>
      </c>
    </row>
    <row r="1068" spans="1:7" x14ac:dyDescent="0.2">
      <c r="A1068" t="str">
        <f t="shared" si="90"/>
        <v>ISL2</v>
      </c>
      <c r="B1068" t="s">
        <v>514</v>
      </c>
      <c r="C1068">
        <v>76628853</v>
      </c>
      <c r="D1068" t="s">
        <v>8</v>
      </c>
      <c r="E1068">
        <v>24</v>
      </c>
      <c r="F1068" t="s">
        <v>1091</v>
      </c>
      <c r="G1068">
        <v>1.12745378839</v>
      </c>
    </row>
    <row r="1069" spans="1:7" x14ac:dyDescent="0.2">
      <c r="A1069" t="str">
        <f t="shared" si="90"/>
        <v>ISL2</v>
      </c>
      <c r="B1069" t="s">
        <v>514</v>
      </c>
      <c r="C1069">
        <v>76628792</v>
      </c>
      <c r="D1069" t="s">
        <v>8</v>
      </c>
      <c r="E1069">
        <v>24</v>
      </c>
      <c r="F1069" t="s">
        <v>1092</v>
      </c>
      <c r="G1069">
        <v>0.99328504234199999</v>
      </c>
    </row>
    <row r="1070" spans="1:7" x14ac:dyDescent="0.2">
      <c r="A1070" t="str">
        <f t="shared" si="90"/>
        <v>ISL2</v>
      </c>
      <c r="B1070" t="s">
        <v>514</v>
      </c>
      <c r="C1070">
        <v>76628878</v>
      </c>
      <c r="D1070" t="s">
        <v>3</v>
      </c>
      <c r="E1070">
        <v>23</v>
      </c>
      <c r="F1070" t="s">
        <v>1093</v>
      </c>
      <c r="G1070">
        <v>0.87926116927099995</v>
      </c>
    </row>
    <row r="1071" spans="1:7" x14ac:dyDescent="0.2">
      <c r="A1071" t="str">
        <f t="shared" si="90"/>
        <v>ISL2</v>
      </c>
      <c r="B1071" t="s">
        <v>514</v>
      </c>
      <c r="C1071">
        <v>76628781</v>
      </c>
      <c r="D1071" t="s">
        <v>8</v>
      </c>
      <c r="E1071">
        <v>23</v>
      </c>
      <c r="F1071" t="s">
        <v>1094</v>
      </c>
      <c r="G1071">
        <v>0.42096525105799998</v>
      </c>
    </row>
    <row r="1072" spans="1:7" x14ac:dyDescent="0.2">
      <c r="A1072" t="str">
        <f t="shared" si="90"/>
        <v>ISL2</v>
      </c>
      <c r="B1072" t="s">
        <v>514</v>
      </c>
      <c r="C1072">
        <v>76628952</v>
      </c>
      <c r="D1072" t="s">
        <v>3</v>
      </c>
      <c r="E1072">
        <v>24</v>
      </c>
      <c r="F1072" t="s">
        <v>1095</v>
      </c>
      <c r="G1072">
        <v>0.239111847494</v>
      </c>
    </row>
    <row r="1073" spans="1:7" x14ac:dyDescent="0.2">
      <c r="A1073" t="str">
        <f t="shared" si="90"/>
        <v>ISL2</v>
      </c>
      <c r="B1073" t="s">
        <v>514</v>
      </c>
      <c r="C1073">
        <v>76628919</v>
      </c>
      <c r="D1073" t="s">
        <v>3</v>
      </c>
      <c r="E1073">
        <v>24</v>
      </c>
      <c r="F1073" t="s">
        <v>1096</v>
      </c>
      <c r="G1073">
        <v>0.65841940433599999</v>
      </c>
    </row>
    <row r="1074" spans="1:7" x14ac:dyDescent="0.2">
      <c r="A1074" t="str">
        <f t="shared" si="90"/>
        <v>ISL2</v>
      </c>
      <c r="B1074" t="s">
        <v>514</v>
      </c>
      <c r="C1074">
        <v>76628895</v>
      </c>
      <c r="D1074" t="s">
        <v>3</v>
      </c>
      <c r="E1074">
        <v>23</v>
      </c>
      <c r="F1074" t="s">
        <v>1097</v>
      </c>
      <c r="G1074">
        <v>0.79774243926400001</v>
      </c>
    </row>
    <row r="1075" spans="1:7" x14ac:dyDescent="0.2">
      <c r="A1075" t="str">
        <f t="shared" ref="A1075:A1084" si="91">"ITM2B"</f>
        <v>ITM2B</v>
      </c>
      <c r="B1075" t="s">
        <v>413</v>
      </c>
      <c r="C1075">
        <v>48806972</v>
      </c>
      <c r="D1075" t="s">
        <v>3</v>
      </c>
      <c r="E1075">
        <v>22</v>
      </c>
      <c r="F1075" t="s">
        <v>1098</v>
      </c>
      <c r="G1075">
        <v>0.15990434694</v>
      </c>
    </row>
    <row r="1076" spans="1:7" x14ac:dyDescent="0.2">
      <c r="A1076" t="str">
        <f t="shared" si="91"/>
        <v>ITM2B</v>
      </c>
      <c r="B1076" t="s">
        <v>413</v>
      </c>
      <c r="C1076">
        <v>48807024</v>
      </c>
      <c r="D1076" t="s">
        <v>3</v>
      </c>
      <c r="E1076">
        <v>23</v>
      </c>
      <c r="F1076" t="s">
        <v>1099</v>
      </c>
      <c r="G1076">
        <v>0.25182253126800003</v>
      </c>
    </row>
    <row r="1077" spans="1:7" x14ac:dyDescent="0.2">
      <c r="A1077" t="str">
        <f t="shared" si="91"/>
        <v>ITM2B</v>
      </c>
      <c r="B1077" t="s">
        <v>413</v>
      </c>
      <c r="C1077">
        <v>48807109</v>
      </c>
      <c r="D1077" t="s">
        <v>3</v>
      </c>
      <c r="E1077">
        <v>24</v>
      </c>
      <c r="F1077" t="s">
        <v>1100</v>
      </c>
      <c r="G1077">
        <v>5.1762809592800003E-2</v>
      </c>
    </row>
    <row r="1078" spans="1:7" x14ac:dyDescent="0.2">
      <c r="A1078" t="str">
        <f t="shared" si="91"/>
        <v>ITM2B</v>
      </c>
      <c r="B1078" t="s">
        <v>413</v>
      </c>
      <c r="C1078">
        <v>48807149</v>
      </c>
      <c r="D1078" t="s">
        <v>3</v>
      </c>
      <c r="E1078">
        <v>24</v>
      </c>
      <c r="F1078" t="s">
        <v>1101</v>
      </c>
      <c r="G1078">
        <v>2.9947045952600001E-2</v>
      </c>
    </row>
    <row r="1079" spans="1:7" x14ac:dyDescent="0.2">
      <c r="A1079" t="str">
        <f t="shared" si="91"/>
        <v>ITM2B</v>
      </c>
      <c r="B1079" t="s">
        <v>413</v>
      </c>
      <c r="C1079">
        <v>48807013</v>
      </c>
      <c r="D1079" t="s">
        <v>8</v>
      </c>
      <c r="E1079">
        <v>23</v>
      </c>
      <c r="F1079" t="s">
        <v>1102</v>
      </c>
      <c r="G1079">
        <v>0.37415533218000002</v>
      </c>
    </row>
    <row r="1080" spans="1:7" x14ac:dyDescent="0.2">
      <c r="A1080" t="str">
        <f t="shared" si="91"/>
        <v>ITM2B</v>
      </c>
      <c r="B1080" t="s">
        <v>413</v>
      </c>
      <c r="C1080">
        <v>48807018</v>
      </c>
      <c r="D1080" t="s">
        <v>8</v>
      </c>
      <c r="E1080">
        <v>22</v>
      </c>
      <c r="F1080" t="s">
        <v>1103</v>
      </c>
      <c r="G1080">
        <v>0.35519718931299998</v>
      </c>
    </row>
    <row r="1081" spans="1:7" x14ac:dyDescent="0.2">
      <c r="A1081" t="str">
        <f t="shared" si="91"/>
        <v>ITM2B</v>
      </c>
      <c r="B1081" t="s">
        <v>413</v>
      </c>
      <c r="C1081">
        <v>48807113</v>
      </c>
      <c r="D1081" t="s">
        <v>8</v>
      </c>
      <c r="E1081">
        <v>24</v>
      </c>
      <c r="F1081" t="s">
        <v>1104</v>
      </c>
      <c r="G1081">
        <v>0.440268198389</v>
      </c>
    </row>
    <row r="1082" spans="1:7" x14ac:dyDescent="0.2">
      <c r="A1082" t="str">
        <f t="shared" si="91"/>
        <v>ITM2B</v>
      </c>
      <c r="B1082" t="s">
        <v>413</v>
      </c>
      <c r="C1082">
        <v>48807177</v>
      </c>
      <c r="D1082" t="s">
        <v>8</v>
      </c>
      <c r="E1082">
        <v>23</v>
      </c>
      <c r="F1082" t="s">
        <v>1105</v>
      </c>
      <c r="G1082">
        <v>1.1434230143199999</v>
      </c>
    </row>
    <row r="1083" spans="1:7" x14ac:dyDescent="0.2">
      <c r="A1083" t="str">
        <f t="shared" si="91"/>
        <v>ITM2B</v>
      </c>
      <c r="B1083" t="s">
        <v>413</v>
      </c>
      <c r="C1083">
        <v>48807207</v>
      </c>
      <c r="D1083" t="s">
        <v>8</v>
      </c>
      <c r="E1083">
        <v>24</v>
      </c>
      <c r="F1083" t="s">
        <v>1106</v>
      </c>
      <c r="G1083">
        <v>1.4163087873</v>
      </c>
    </row>
    <row r="1084" spans="1:7" x14ac:dyDescent="0.2">
      <c r="A1084" t="str">
        <f t="shared" si="91"/>
        <v>ITM2B</v>
      </c>
      <c r="B1084" t="s">
        <v>413</v>
      </c>
      <c r="C1084">
        <v>48807044</v>
      </c>
      <c r="D1084" t="s">
        <v>3</v>
      </c>
      <c r="E1084">
        <v>24</v>
      </c>
      <c r="F1084" t="s">
        <v>1107</v>
      </c>
      <c r="G1084">
        <v>3.57467399834E-2</v>
      </c>
    </row>
    <row r="1085" spans="1:7" x14ac:dyDescent="0.2">
      <c r="A1085" t="str">
        <f t="shared" ref="A1085:A1107" si="92">"JMJD1C"</f>
        <v>JMJD1C</v>
      </c>
      <c r="B1085" t="s">
        <v>372</v>
      </c>
      <c r="C1085">
        <v>65029247</v>
      </c>
      <c r="D1085" t="s">
        <v>8</v>
      </c>
      <c r="E1085">
        <v>26</v>
      </c>
      <c r="F1085" t="s">
        <v>1108</v>
      </c>
      <c r="G1085">
        <v>-0.18847660806399999</v>
      </c>
    </row>
    <row r="1086" spans="1:7" x14ac:dyDescent="0.2">
      <c r="A1086" t="str">
        <f t="shared" si="92"/>
        <v>JMJD1C</v>
      </c>
      <c r="B1086" t="s">
        <v>372</v>
      </c>
      <c r="C1086">
        <v>65225903</v>
      </c>
      <c r="D1086" t="s">
        <v>8</v>
      </c>
      <c r="E1086">
        <v>23</v>
      </c>
      <c r="F1086" t="s">
        <v>1109</v>
      </c>
      <c r="G1086">
        <v>-2.26611768814</v>
      </c>
    </row>
    <row r="1087" spans="1:7" x14ac:dyDescent="0.2">
      <c r="A1087" t="str">
        <f t="shared" si="92"/>
        <v>JMJD1C</v>
      </c>
      <c r="B1087" t="s">
        <v>372</v>
      </c>
      <c r="C1087">
        <v>65225862</v>
      </c>
      <c r="D1087" t="s">
        <v>8</v>
      </c>
      <c r="E1087">
        <v>24</v>
      </c>
      <c r="F1087" t="s">
        <v>1110</v>
      </c>
      <c r="G1087">
        <v>0.934166762644</v>
      </c>
    </row>
    <row r="1088" spans="1:7" x14ac:dyDescent="0.2">
      <c r="A1088" t="str">
        <f t="shared" si="92"/>
        <v>JMJD1C</v>
      </c>
      <c r="B1088" t="s">
        <v>372</v>
      </c>
      <c r="C1088">
        <v>65225840</v>
      </c>
      <c r="D1088" t="s">
        <v>8</v>
      </c>
      <c r="E1088">
        <v>23</v>
      </c>
      <c r="F1088" t="s">
        <v>1111</v>
      </c>
      <c r="G1088">
        <v>0.37432665969500001</v>
      </c>
    </row>
    <row r="1089" spans="1:7" x14ac:dyDescent="0.2">
      <c r="A1089" t="str">
        <f t="shared" si="92"/>
        <v>JMJD1C</v>
      </c>
      <c r="B1089" t="s">
        <v>372</v>
      </c>
      <c r="C1089">
        <v>65225799</v>
      </c>
      <c r="D1089" t="s">
        <v>8</v>
      </c>
      <c r="E1089">
        <v>24</v>
      </c>
      <c r="F1089" t="s">
        <v>1112</v>
      </c>
      <c r="G1089">
        <v>-0.89224618799599997</v>
      </c>
    </row>
    <row r="1090" spans="1:7" x14ac:dyDescent="0.2">
      <c r="A1090" t="str">
        <f t="shared" si="92"/>
        <v>JMJD1C</v>
      </c>
      <c r="B1090" t="s">
        <v>372</v>
      </c>
      <c r="C1090">
        <v>65225790</v>
      </c>
      <c r="D1090" t="s">
        <v>8</v>
      </c>
      <c r="E1090">
        <v>24</v>
      </c>
      <c r="F1090" t="s">
        <v>1113</v>
      </c>
      <c r="G1090">
        <v>-0.1461565869</v>
      </c>
    </row>
    <row r="1091" spans="1:7" x14ac:dyDescent="0.2">
      <c r="A1091" t="str">
        <f t="shared" si="92"/>
        <v>JMJD1C</v>
      </c>
      <c r="B1091" t="s">
        <v>372</v>
      </c>
      <c r="C1091">
        <v>65029332</v>
      </c>
      <c r="D1091" t="s">
        <v>8</v>
      </c>
      <c r="E1091">
        <v>28</v>
      </c>
      <c r="F1091" t="s">
        <v>1114</v>
      </c>
      <c r="G1091">
        <v>0.15102495892000001</v>
      </c>
    </row>
    <row r="1092" spans="1:7" x14ac:dyDescent="0.2">
      <c r="A1092" t="str">
        <f t="shared" si="92"/>
        <v>JMJD1C</v>
      </c>
      <c r="B1092" t="s">
        <v>372</v>
      </c>
      <c r="C1092">
        <v>65029129</v>
      </c>
      <c r="D1092" t="s">
        <v>8</v>
      </c>
      <c r="E1092">
        <v>21</v>
      </c>
      <c r="F1092" t="s">
        <v>1115</v>
      </c>
      <c r="G1092">
        <v>3.0657080129500001</v>
      </c>
    </row>
    <row r="1093" spans="1:7" x14ac:dyDescent="0.2">
      <c r="A1093" t="str">
        <f t="shared" si="92"/>
        <v>JMJD1C</v>
      </c>
      <c r="B1093" t="s">
        <v>372</v>
      </c>
      <c r="C1093">
        <v>65029012</v>
      </c>
      <c r="D1093" t="s">
        <v>8</v>
      </c>
      <c r="E1093">
        <v>24</v>
      </c>
      <c r="F1093" t="s">
        <v>1116</v>
      </c>
      <c r="G1093">
        <v>1.2416307307900001</v>
      </c>
    </row>
    <row r="1094" spans="1:7" x14ac:dyDescent="0.2">
      <c r="A1094" t="str">
        <f t="shared" si="92"/>
        <v>JMJD1C</v>
      </c>
      <c r="B1094" t="s">
        <v>372</v>
      </c>
      <c r="C1094">
        <v>65029056</v>
      </c>
      <c r="D1094" t="s">
        <v>8</v>
      </c>
      <c r="E1094">
        <v>22</v>
      </c>
      <c r="F1094" t="s">
        <v>1117</v>
      </c>
      <c r="G1094">
        <v>2.0000995125499998</v>
      </c>
    </row>
    <row r="1095" spans="1:7" x14ac:dyDescent="0.2">
      <c r="A1095" t="str">
        <f t="shared" si="92"/>
        <v>JMJD1C</v>
      </c>
      <c r="B1095" t="s">
        <v>372</v>
      </c>
      <c r="C1095">
        <v>65028996</v>
      </c>
      <c r="D1095" t="s">
        <v>8</v>
      </c>
      <c r="E1095">
        <v>23</v>
      </c>
      <c r="F1095" t="s">
        <v>1118</v>
      </c>
      <c r="G1095">
        <v>2.2004096752</v>
      </c>
    </row>
    <row r="1096" spans="1:7" x14ac:dyDescent="0.2">
      <c r="A1096" t="str">
        <f t="shared" si="92"/>
        <v>JMJD1C</v>
      </c>
      <c r="B1096" t="s">
        <v>372</v>
      </c>
      <c r="C1096">
        <v>65225831</v>
      </c>
      <c r="D1096" t="s">
        <v>3</v>
      </c>
      <c r="E1096">
        <v>22</v>
      </c>
      <c r="F1096" t="s">
        <v>1119</v>
      </c>
      <c r="G1096">
        <v>0.35829668275400001</v>
      </c>
    </row>
    <row r="1097" spans="1:7" x14ac:dyDescent="0.2">
      <c r="A1097" t="str">
        <f t="shared" si="92"/>
        <v>JMJD1C</v>
      </c>
      <c r="B1097" t="s">
        <v>372</v>
      </c>
      <c r="C1097">
        <v>65225780</v>
      </c>
      <c r="D1097" t="s">
        <v>3</v>
      </c>
      <c r="E1097">
        <v>23</v>
      </c>
      <c r="F1097" t="s">
        <v>1120</v>
      </c>
      <c r="G1097">
        <v>-6.8825373097199993E-2</v>
      </c>
    </row>
    <row r="1098" spans="1:7" x14ac:dyDescent="0.2">
      <c r="A1098" t="str">
        <f t="shared" si="92"/>
        <v>JMJD1C</v>
      </c>
      <c r="B1098" t="s">
        <v>372</v>
      </c>
      <c r="C1098">
        <v>65225729</v>
      </c>
      <c r="D1098" t="s">
        <v>3</v>
      </c>
      <c r="E1098">
        <v>23</v>
      </c>
      <c r="F1098" t="s">
        <v>1121</v>
      </c>
      <c r="G1098">
        <v>0.20789976846399999</v>
      </c>
    </row>
    <row r="1099" spans="1:7" x14ac:dyDescent="0.2">
      <c r="A1099" t="str">
        <f t="shared" si="92"/>
        <v>JMJD1C</v>
      </c>
      <c r="B1099" t="s">
        <v>372</v>
      </c>
      <c r="C1099">
        <v>65029233</v>
      </c>
      <c r="D1099" t="s">
        <v>3</v>
      </c>
      <c r="E1099">
        <v>26</v>
      </c>
      <c r="F1099" t="s">
        <v>1122</v>
      </c>
      <c r="G1099">
        <v>-0.215645555248</v>
      </c>
    </row>
    <row r="1100" spans="1:7" x14ac:dyDescent="0.2">
      <c r="A1100" t="str">
        <f t="shared" si="92"/>
        <v>JMJD1C</v>
      </c>
      <c r="B1100" t="s">
        <v>372</v>
      </c>
      <c r="C1100">
        <v>65029195</v>
      </c>
      <c r="D1100" t="s">
        <v>3</v>
      </c>
      <c r="E1100">
        <v>24</v>
      </c>
      <c r="F1100" t="s">
        <v>1123</v>
      </c>
      <c r="G1100">
        <v>0.15653130850899999</v>
      </c>
    </row>
    <row r="1101" spans="1:7" x14ac:dyDescent="0.2">
      <c r="A1101" t="str">
        <f t="shared" si="92"/>
        <v>JMJD1C</v>
      </c>
      <c r="B1101" t="s">
        <v>372</v>
      </c>
      <c r="C1101">
        <v>65029117</v>
      </c>
      <c r="D1101" t="s">
        <v>3</v>
      </c>
      <c r="E1101">
        <v>27</v>
      </c>
      <c r="F1101" t="s">
        <v>1124</v>
      </c>
      <c r="G1101">
        <v>0.76236438725599998</v>
      </c>
    </row>
    <row r="1102" spans="1:7" x14ac:dyDescent="0.2">
      <c r="A1102" t="str">
        <f t="shared" si="92"/>
        <v>JMJD1C</v>
      </c>
      <c r="B1102" t="s">
        <v>372</v>
      </c>
      <c r="C1102">
        <v>65029047</v>
      </c>
      <c r="D1102" t="s">
        <v>3</v>
      </c>
      <c r="E1102">
        <v>25</v>
      </c>
      <c r="F1102" t="s">
        <v>1125</v>
      </c>
      <c r="G1102">
        <v>1.1252752100700001</v>
      </c>
    </row>
    <row r="1103" spans="1:7" x14ac:dyDescent="0.2">
      <c r="A1103" t="str">
        <f t="shared" si="92"/>
        <v>JMJD1C</v>
      </c>
      <c r="B1103" t="s">
        <v>372</v>
      </c>
      <c r="C1103">
        <v>65028968</v>
      </c>
      <c r="D1103" t="s">
        <v>3</v>
      </c>
      <c r="E1103">
        <v>23</v>
      </c>
      <c r="F1103" t="s">
        <v>1126</v>
      </c>
      <c r="G1103">
        <v>0.92894540352999999</v>
      </c>
    </row>
    <row r="1104" spans="1:7" x14ac:dyDescent="0.2">
      <c r="A1104" t="str">
        <f t="shared" si="92"/>
        <v>JMJD1C</v>
      </c>
      <c r="B1104" t="s">
        <v>372</v>
      </c>
      <c r="C1104">
        <v>65028911</v>
      </c>
      <c r="D1104" t="s">
        <v>3</v>
      </c>
      <c r="E1104">
        <v>26</v>
      </c>
      <c r="F1104" t="s">
        <v>1127</v>
      </c>
      <c r="G1104">
        <v>-0.30960460169199999</v>
      </c>
    </row>
    <row r="1105" spans="1:7" x14ac:dyDescent="0.2">
      <c r="A1105" t="str">
        <f t="shared" si="92"/>
        <v>JMJD1C</v>
      </c>
      <c r="B1105" t="s">
        <v>372</v>
      </c>
      <c r="C1105">
        <v>65028888</v>
      </c>
      <c r="D1105" t="s">
        <v>3</v>
      </c>
      <c r="E1105">
        <v>24</v>
      </c>
      <c r="F1105" t="s">
        <v>1128</v>
      </c>
      <c r="G1105">
        <v>0.26985115733300002</v>
      </c>
    </row>
    <row r="1106" spans="1:7" x14ac:dyDescent="0.2">
      <c r="A1106" t="str">
        <f t="shared" si="92"/>
        <v>JMJD1C</v>
      </c>
      <c r="B1106" t="s">
        <v>372</v>
      </c>
      <c r="C1106">
        <v>65029110</v>
      </c>
      <c r="D1106" t="s">
        <v>8</v>
      </c>
      <c r="E1106">
        <v>28</v>
      </c>
      <c r="F1106" t="s">
        <v>1129</v>
      </c>
      <c r="G1106">
        <v>1.00288240195</v>
      </c>
    </row>
    <row r="1107" spans="1:7" x14ac:dyDescent="0.2">
      <c r="A1107" t="str">
        <f t="shared" si="92"/>
        <v>JMJD1C</v>
      </c>
      <c r="B1107" t="s">
        <v>372</v>
      </c>
      <c r="C1107">
        <v>65225718</v>
      </c>
      <c r="D1107" t="s">
        <v>3</v>
      </c>
      <c r="E1107">
        <v>24</v>
      </c>
      <c r="F1107" t="s">
        <v>1130</v>
      </c>
      <c r="G1107">
        <v>0.112667998539</v>
      </c>
    </row>
    <row r="1108" spans="1:7" x14ac:dyDescent="0.2">
      <c r="A1108" t="str">
        <f t="shared" ref="A1108:A1116" si="93">"JUN"</f>
        <v>JUN</v>
      </c>
      <c r="B1108" t="s">
        <v>35</v>
      </c>
      <c r="C1108">
        <v>59250015</v>
      </c>
      <c r="D1108" t="s">
        <v>3</v>
      </c>
      <c r="E1108">
        <v>24</v>
      </c>
      <c r="F1108" t="s">
        <v>1131</v>
      </c>
      <c r="G1108">
        <v>-0.179035046788</v>
      </c>
    </row>
    <row r="1109" spans="1:7" x14ac:dyDescent="0.2">
      <c r="A1109" t="str">
        <f t="shared" si="93"/>
        <v>JUN</v>
      </c>
      <c r="B1109" t="s">
        <v>35</v>
      </c>
      <c r="C1109">
        <v>59250136</v>
      </c>
      <c r="D1109" t="s">
        <v>8</v>
      </c>
      <c r="E1109">
        <v>24</v>
      </c>
      <c r="F1109" t="s">
        <v>1132</v>
      </c>
      <c r="G1109">
        <v>9.0908436364400005E-2</v>
      </c>
    </row>
    <row r="1110" spans="1:7" x14ac:dyDescent="0.2">
      <c r="A1110" t="str">
        <f t="shared" si="93"/>
        <v>JUN</v>
      </c>
      <c r="B1110" t="s">
        <v>35</v>
      </c>
      <c r="C1110">
        <v>59249953</v>
      </c>
      <c r="D1110" t="s">
        <v>3</v>
      </c>
      <c r="E1110">
        <v>23</v>
      </c>
      <c r="F1110" t="s">
        <v>1133</v>
      </c>
      <c r="G1110">
        <v>0.58531430742199997</v>
      </c>
    </row>
    <row r="1111" spans="1:7" x14ac:dyDescent="0.2">
      <c r="A1111" t="str">
        <f t="shared" si="93"/>
        <v>JUN</v>
      </c>
      <c r="B1111" t="s">
        <v>35</v>
      </c>
      <c r="C1111">
        <v>59249919</v>
      </c>
      <c r="D1111" t="s">
        <v>3</v>
      </c>
      <c r="E1111">
        <v>24</v>
      </c>
      <c r="F1111" t="s">
        <v>1134</v>
      </c>
      <c r="G1111">
        <v>0.49388805372</v>
      </c>
    </row>
    <row r="1112" spans="1:7" x14ac:dyDescent="0.2">
      <c r="A1112" t="str">
        <f t="shared" si="93"/>
        <v>JUN</v>
      </c>
      <c r="B1112" t="s">
        <v>35</v>
      </c>
      <c r="C1112">
        <v>59250082</v>
      </c>
      <c r="D1112" t="s">
        <v>8</v>
      </c>
      <c r="E1112">
        <v>23</v>
      </c>
      <c r="F1112" t="s">
        <v>1135</v>
      </c>
      <c r="G1112">
        <v>0.341270241679</v>
      </c>
    </row>
    <row r="1113" spans="1:7" x14ac:dyDescent="0.2">
      <c r="A1113" t="str">
        <f t="shared" si="93"/>
        <v>JUN</v>
      </c>
      <c r="B1113" t="s">
        <v>35</v>
      </c>
      <c r="C1113">
        <v>59250047</v>
      </c>
      <c r="D1113" t="s">
        <v>8</v>
      </c>
      <c r="E1113">
        <v>24</v>
      </c>
      <c r="F1113" t="s">
        <v>1136</v>
      </c>
      <c r="G1113">
        <v>0.15016633636999999</v>
      </c>
    </row>
    <row r="1114" spans="1:7" x14ac:dyDescent="0.2">
      <c r="A1114" t="str">
        <f t="shared" si="93"/>
        <v>JUN</v>
      </c>
      <c r="B1114" t="s">
        <v>35</v>
      </c>
      <c r="C1114">
        <v>59249929</v>
      </c>
      <c r="D1114" t="s">
        <v>8</v>
      </c>
      <c r="E1114">
        <v>24</v>
      </c>
      <c r="F1114" t="s">
        <v>1137</v>
      </c>
      <c r="G1114">
        <v>0.63638715104300003</v>
      </c>
    </row>
    <row r="1115" spans="1:7" x14ac:dyDescent="0.2">
      <c r="A1115" t="str">
        <f t="shared" si="93"/>
        <v>JUN</v>
      </c>
      <c r="B1115" t="s">
        <v>35</v>
      </c>
      <c r="C1115">
        <v>59249884</v>
      </c>
      <c r="D1115" t="s">
        <v>8</v>
      </c>
      <c r="E1115">
        <v>24</v>
      </c>
      <c r="F1115" t="s">
        <v>1138</v>
      </c>
      <c r="G1115">
        <v>0.23420331828999999</v>
      </c>
    </row>
    <row r="1116" spans="1:7" x14ac:dyDescent="0.2">
      <c r="A1116" t="str">
        <f t="shared" si="93"/>
        <v>JUN</v>
      </c>
      <c r="B1116" t="s">
        <v>35</v>
      </c>
      <c r="C1116">
        <v>59249990</v>
      </c>
      <c r="D1116" t="s">
        <v>3</v>
      </c>
      <c r="E1116">
        <v>22</v>
      </c>
      <c r="F1116" t="s">
        <v>1139</v>
      </c>
      <c r="G1116">
        <v>1.7782985415400001</v>
      </c>
    </row>
    <row r="1117" spans="1:7" x14ac:dyDescent="0.2">
      <c r="A1117" t="str">
        <f t="shared" ref="A1117:A1126" si="94">"KDELR1"</f>
        <v>KDELR1</v>
      </c>
      <c r="B1117" t="s">
        <v>245</v>
      </c>
      <c r="C1117">
        <v>48894981</v>
      </c>
      <c r="D1117" t="s">
        <v>3</v>
      </c>
      <c r="E1117">
        <v>23</v>
      </c>
      <c r="F1117" t="s">
        <v>1140</v>
      </c>
      <c r="G1117">
        <v>0.61654249247000004</v>
      </c>
    </row>
    <row r="1118" spans="1:7" x14ac:dyDescent="0.2">
      <c r="A1118" t="str">
        <f t="shared" si="94"/>
        <v>KDELR1</v>
      </c>
      <c r="B1118" t="s">
        <v>245</v>
      </c>
      <c r="C1118">
        <v>48895076</v>
      </c>
      <c r="D1118" t="s">
        <v>3</v>
      </c>
      <c r="E1118">
        <v>24</v>
      </c>
      <c r="F1118" t="s">
        <v>1141</v>
      </c>
      <c r="G1118">
        <v>2.2647624704399998E-2</v>
      </c>
    </row>
    <row r="1119" spans="1:7" x14ac:dyDescent="0.2">
      <c r="A1119" t="str">
        <f t="shared" si="94"/>
        <v>KDELR1</v>
      </c>
      <c r="B1119" t="s">
        <v>245</v>
      </c>
      <c r="C1119">
        <v>48894942</v>
      </c>
      <c r="D1119" t="s">
        <v>3</v>
      </c>
      <c r="E1119">
        <v>24</v>
      </c>
      <c r="F1119" t="s">
        <v>1142</v>
      </c>
      <c r="G1119">
        <v>1.77406838673</v>
      </c>
    </row>
    <row r="1120" spans="1:7" x14ac:dyDescent="0.2">
      <c r="A1120" t="str">
        <f t="shared" si="94"/>
        <v>KDELR1</v>
      </c>
      <c r="B1120" t="s">
        <v>245</v>
      </c>
      <c r="C1120">
        <v>48895180</v>
      </c>
      <c r="D1120" t="s">
        <v>3</v>
      </c>
      <c r="E1120">
        <v>24</v>
      </c>
      <c r="F1120" t="s">
        <v>1143</v>
      </c>
      <c r="G1120">
        <v>0.18504191973799999</v>
      </c>
    </row>
    <row r="1121" spans="1:7" x14ac:dyDescent="0.2">
      <c r="A1121" t="str">
        <f t="shared" si="94"/>
        <v>KDELR1</v>
      </c>
      <c r="B1121" t="s">
        <v>245</v>
      </c>
      <c r="C1121">
        <v>48894897</v>
      </c>
      <c r="D1121" t="s">
        <v>3</v>
      </c>
      <c r="E1121">
        <v>24</v>
      </c>
      <c r="F1121" t="s">
        <v>1144</v>
      </c>
      <c r="G1121">
        <v>0.60938912080499996</v>
      </c>
    </row>
    <row r="1122" spans="1:7" x14ac:dyDescent="0.2">
      <c r="A1122" t="str">
        <f t="shared" si="94"/>
        <v>KDELR1</v>
      </c>
      <c r="B1122" t="s">
        <v>245</v>
      </c>
      <c r="C1122">
        <v>48894877</v>
      </c>
      <c r="D1122" t="s">
        <v>3</v>
      </c>
      <c r="E1122">
        <v>24</v>
      </c>
      <c r="F1122" t="s">
        <v>1145</v>
      </c>
      <c r="G1122">
        <v>-0.196665549863</v>
      </c>
    </row>
    <row r="1123" spans="1:7" x14ac:dyDescent="0.2">
      <c r="A1123" t="str">
        <f t="shared" si="94"/>
        <v>KDELR1</v>
      </c>
      <c r="B1123" t="s">
        <v>245</v>
      </c>
      <c r="C1123">
        <v>48894868</v>
      </c>
      <c r="D1123" t="s">
        <v>3</v>
      </c>
      <c r="E1123">
        <v>24</v>
      </c>
      <c r="F1123" t="s">
        <v>1146</v>
      </c>
      <c r="G1123">
        <v>0.108478660963</v>
      </c>
    </row>
    <row r="1124" spans="1:7" x14ac:dyDescent="0.2">
      <c r="A1124" t="str">
        <f t="shared" si="94"/>
        <v>KDELR1</v>
      </c>
      <c r="B1124" t="s">
        <v>245</v>
      </c>
      <c r="C1124">
        <v>48894909</v>
      </c>
      <c r="D1124" t="s">
        <v>3</v>
      </c>
      <c r="E1124">
        <v>23</v>
      </c>
      <c r="F1124" t="s">
        <v>1147</v>
      </c>
      <c r="G1124">
        <v>8.3431604800599996E-2</v>
      </c>
    </row>
    <row r="1125" spans="1:7" x14ac:dyDescent="0.2">
      <c r="A1125" t="str">
        <f t="shared" si="94"/>
        <v>KDELR1</v>
      </c>
      <c r="B1125" t="s">
        <v>245</v>
      </c>
      <c r="C1125">
        <v>48894996</v>
      </c>
      <c r="D1125" t="s">
        <v>8</v>
      </c>
      <c r="E1125">
        <v>23</v>
      </c>
      <c r="F1125" t="s">
        <v>1148</v>
      </c>
      <c r="G1125">
        <v>0.58227582453799998</v>
      </c>
    </row>
    <row r="1126" spans="1:7" x14ac:dyDescent="0.2">
      <c r="A1126" t="str">
        <f t="shared" si="94"/>
        <v>KDELR1</v>
      </c>
      <c r="B1126" t="s">
        <v>245</v>
      </c>
      <c r="C1126">
        <v>48895054</v>
      </c>
      <c r="D1126" t="s">
        <v>3</v>
      </c>
      <c r="E1126">
        <v>25</v>
      </c>
      <c r="F1126" t="s">
        <v>1149</v>
      </c>
      <c r="G1126">
        <v>0.20205283971599999</v>
      </c>
    </row>
    <row r="1127" spans="1:7" x14ac:dyDescent="0.2">
      <c r="A1127" t="str">
        <f t="shared" ref="A1127:A1135" si="95">"KDELR2"</f>
        <v>KDELR2</v>
      </c>
      <c r="B1127" t="s">
        <v>2</v>
      </c>
      <c r="C1127">
        <v>6524198</v>
      </c>
      <c r="D1127" t="s">
        <v>3</v>
      </c>
      <c r="E1127">
        <v>24</v>
      </c>
      <c r="F1127" t="s">
        <v>1150</v>
      </c>
      <c r="G1127">
        <v>0.403504036796</v>
      </c>
    </row>
    <row r="1128" spans="1:7" x14ac:dyDescent="0.2">
      <c r="A1128" t="str">
        <f t="shared" si="95"/>
        <v>KDELR2</v>
      </c>
      <c r="B1128" t="s">
        <v>2</v>
      </c>
      <c r="C1128">
        <v>6523927</v>
      </c>
      <c r="D1128" t="s">
        <v>3</v>
      </c>
      <c r="E1128">
        <v>23</v>
      </c>
      <c r="F1128" t="s">
        <v>1151</v>
      </c>
      <c r="G1128">
        <v>1.1509375021699999</v>
      </c>
    </row>
    <row r="1129" spans="1:7" x14ac:dyDescent="0.2">
      <c r="A1129" t="str">
        <f t="shared" si="95"/>
        <v>KDELR2</v>
      </c>
      <c r="B1129" t="s">
        <v>2</v>
      </c>
      <c r="C1129">
        <v>6523940</v>
      </c>
      <c r="D1129" t="s">
        <v>3</v>
      </c>
      <c r="E1129">
        <v>24</v>
      </c>
      <c r="F1129" t="s">
        <v>1152</v>
      </c>
      <c r="G1129">
        <v>0.79511506030099999</v>
      </c>
    </row>
    <row r="1130" spans="1:7" x14ac:dyDescent="0.2">
      <c r="A1130" t="str">
        <f t="shared" si="95"/>
        <v>KDELR2</v>
      </c>
      <c r="B1130" t="s">
        <v>2</v>
      </c>
      <c r="C1130">
        <v>6523952</v>
      </c>
      <c r="D1130" t="s">
        <v>3</v>
      </c>
      <c r="E1130">
        <v>24</v>
      </c>
      <c r="F1130" t="s">
        <v>1153</v>
      </c>
      <c r="G1130">
        <v>1.0300019996100001</v>
      </c>
    </row>
    <row r="1131" spans="1:7" x14ac:dyDescent="0.2">
      <c r="A1131" t="str">
        <f t="shared" si="95"/>
        <v>KDELR2</v>
      </c>
      <c r="B1131" t="s">
        <v>2</v>
      </c>
      <c r="C1131">
        <v>6523983</v>
      </c>
      <c r="D1131" t="s">
        <v>3</v>
      </c>
      <c r="E1131">
        <v>26</v>
      </c>
      <c r="F1131" t="s">
        <v>1154</v>
      </c>
      <c r="G1131">
        <v>0.30197499555399998</v>
      </c>
    </row>
    <row r="1132" spans="1:7" x14ac:dyDescent="0.2">
      <c r="A1132" t="str">
        <f t="shared" si="95"/>
        <v>KDELR2</v>
      </c>
      <c r="B1132" t="s">
        <v>2</v>
      </c>
      <c r="C1132">
        <v>6524002</v>
      </c>
      <c r="D1132" t="s">
        <v>3</v>
      </c>
      <c r="E1132">
        <v>25</v>
      </c>
      <c r="F1132" t="s">
        <v>1155</v>
      </c>
      <c r="G1132">
        <v>9.2682227009700004E-3</v>
      </c>
    </row>
    <row r="1133" spans="1:7" x14ac:dyDescent="0.2">
      <c r="A1133" t="str">
        <f t="shared" si="95"/>
        <v>KDELR2</v>
      </c>
      <c r="B1133" t="s">
        <v>2</v>
      </c>
      <c r="C1133">
        <v>6523988</v>
      </c>
      <c r="D1133" t="s">
        <v>8</v>
      </c>
      <c r="E1133">
        <v>24</v>
      </c>
      <c r="F1133" t="s">
        <v>1156</v>
      </c>
      <c r="G1133">
        <v>-2.68490612297E-3</v>
      </c>
    </row>
    <row r="1134" spans="1:7" x14ac:dyDescent="0.2">
      <c r="A1134" t="str">
        <f t="shared" si="95"/>
        <v>KDELR2</v>
      </c>
      <c r="B1134" t="s">
        <v>2</v>
      </c>
      <c r="C1134">
        <v>6523945</v>
      </c>
      <c r="D1134" t="s">
        <v>8</v>
      </c>
      <c r="E1134">
        <v>24</v>
      </c>
      <c r="F1134" t="s">
        <v>1157</v>
      </c>
      <c r="G1134">
        <v>0.819060498227</v>
      </c>
    </row>
    <row r="1135" spans="1:7" x14ac:dyDescent="0.2">
      <c r="A1135" t="str">
        <f t="shared" si="95"/>
        <v>KDELR2</v>
      </c>
      <c r="B1135" t="s">
        <v>2</v>
      </c>
      <c r="C1135">
        <v>6524026</v>
      </c>
      <c r="D1135" t="s">
        <v>3</v>
      </c>
      <c r="E1135">
        <v>25</v>
      </c>
      <c r="F1135" t="s">
        <v>1158</v>
      </c>
      <c r="G1135">
        <v>0.14077118753500001</v>
      </c>
    </row>
    <row r="1136" spans="1:7" x14ac:dyDescent="0.2">
      <c r="A1136" t="str">
        <f t="shared" ref="A1136:A1144" si="96">"KIAA1804"</f>
        <v>KIAA1804</v>
      </c>
      <c r="B1136" t="s">
        <v>35</v>
      </c>
      <c r="C1136">
        <v>233463315</v>
      </c>
      <c r="D1136" t="s">
        <v>8</v>
      </c>
      <c r="E1136">
        <v>24</v>
      </c>
      <c r="F1136" t="s">
        <v>1159</v>
      </c>
      <c r="G1136">
        <v>1.33672355098</v>
      </c>
    </row>
    <row r="1137" spans="1:7" x14ac:dyDescent="0.2">
      <c r="A1137" t="str">
        <f t="shared" si="96"/>
        <v>KIAA1804</v>
      </c>
      <c r="B1137" t="s">
        <v>35</v>
      </c>
      <c r="C1137">
        <v>233463339</v>
      </c>
      <c r="D1137" t="s">
        <v>8</v>
      </c>
      <c r="E1137">
        <v>24</v>
      </c>
      <c r="F1137" t="s">
        <v>1160</v>
      </c>
      <c r="G1137">
        <v>0.43780857258299999</v>
      </c>
    </row>
    <row r="1138" spans="1:7" x14ac:dyDescent="0.2">
      <c r="A1138" t="str">
        <f t="shared" si="96"/>
        <v>KIAA1804</v>
      </c>
      <c r="B1138" t="s">
        <v>35</v>
      </c>
      <c r="C1138">
        <v>233463462</v>
      </c>
      <c r="D1138" t="s">
        <v>8</v>
      </c>
      <c r="E1138">
        <v>24</v>
      </c>
      <c r="F1138" t="s">
        <v>1161</v>
      </c>
      <c r="G1138">
        <v>0.548863631081</v>
      </c>
    </row>
    <row r="1139" spans="1:7" x14ac:dyDescent="0.2">
      <c r="A1139" t="str">
        <f t="shared" si="96"/>
        <v>KIAA1804</v>
      </c>
      <c r="B1139" t="s">
        <v>35</v>
      </c>
      <c r="C1139">
        <v>233463217</v>
      </c>
      <c r="D1139" t="s">
        <v>8</v>
      </c>
      <c r="E1139">
        <v>24</v>
      </c>
      <c r="F1139" t="s">
        <v>1162</v>
      </c>
      <c r="G1139">
        <v>0.23773199032299999</v>
      </c>
    </row>
    <row r="1140" spans="1:7" x14ac:dyDescent="0.2">
      <c r="A1140" t="str">
        <f t="shared" si="96"/>
        <v>KIAA1804</v>
      </c>
      <c r="B1140" t="s">
        <v>35</v>
      </c>
      <c r="C1140">
        <v>233463451</v>
      </c>
      <c r="D1140" t="s">
        <v>8</v>
      </c>
      <c r="E1140">
        <v>24</v>
      </c>
      <c r="F1140" t="s">
        <v>1163</v>
      </c>
      <c r="G1140">
        <v>1.3923803220099999E-2</v>
      </c>
    </row>
    <row r="1141" spans="1:7" x14ac:dyDescent="0.2">
      <c r="A1141" t="str">
        <f t="shared" si="96"/>
        <v>KIAA1804</v>
      </c>
      <c r="B1141" t="s">
        <v>35</v>
      </c>
      <c r="C1141">
        <v>233463394</v>
      </c>
      <c r="D1141" t="s">
        <v>8</v>
      </c>
      <c r="E1141">
        <v>23</v>
      </c>
      <c r="F1141" t="s">
        <v>1164</v>
      </c>
      <c r="G1141">
        <v>5.2981675160999997E-2</v>
      </c>
    </row>
    <row r="1142" spans="1:7" x14ac:dyDescent="0.2">
      <c r="A1142" t="str">
        <f t="shared" si="96"/>
        <v>KIAA1804</v>
      </c>
      <c r="B1142" t="s">
        <v>35</v>
      </c>
      <c r="C1142">
        <v>233463431</v>
      </c>
      <c r="D1142" t="s">
        <v>8</v>
      </c>
      <c r="E1142">
        <v>22</v>
      </c>
      <c r="F1142" t="s">
        <v>1165</v>
      </c>
      <c r="G1142">
        <v>1.1144128179399999</v>
      </c>
    </row>
    <row r="1143" spans="1:7" x14ac:dyDescent="0.2">
      <c r="A1143" t="str">
        <f t="shared" si="96"/>
        <v>KIAA1804</v>
      </c>
      <c r="B1143" t="s">
        <v>35</v>
      </c>
      <c r="C1143">
        <v>233463268</v>
      </c>
      <c r="D1143" t="s">
        <v>8</v>
      </c>
      <c r="E1143">
        <v>24</v>
      </c>
      <c r="F1143" t="s">
        <v>1166</v>
      </c>
      <c r="G1143">
        <v>0.23724486393999999</v>
      </c>
    </row>
    <row r="1144" spans="1:7" x14ac:dyDescent="0.2">
      <c r="A1144" t="str">
        <f t="shared" si="96"/>
        <v>KIAA1804</v>
      </c>
      <c r="B1144" t="s">
        <v>35</v>
      </c>
      <c r="C1144">
        <v>233463241</v>
      </c>
      <c r="D1144" t="s">
        <v>8</v>
      </c>
      <c r="E1144">
        <v>24</v>
      </c>
      <c r="F1144" t="s">
        <v>1167</v>
      </c>
      <c r="G1144">
        <v>0.42411139554499999</v>
      </c>
    </row>
    <row r="1145" spans="1:7" x14ac:dyDescent="0.2">
      <c r="A1145" t="str">
        <f t="shared" ref="A1145:A1153" si="97">"KIF11"</f>
        <v>KIF11</v>
      </c>
      <c r="B1145" t="s">
        <v>372</v>
      </c>
      <c r="C1145">
        <v>94352894</v>
      </c>
      <c r="D1145" t="s">
        <v>8</v>
      </c>
      <c r="E1145">
        <v>24</v>
      </c>
      <c r="F1145" t="s">
        <v>1168</v>
      </c>
      <c r="G1145">
        <v>7.80911123889E-2</v>
      </c>
    </row>
    <row r="1146" spans="1:7" x14ac:dyDescent="0.2">
      <c r="A1146" t="str">
        <f t="shared" si="97"/>
        <v>KIF11</v>
      </c>
      <c r="B1146" t="s">
        <v>372</v>
      </c>
      <c r="C1146">
        <v>94352939</v>
      </c>
      <c r="D1146" t="s">
        <v>8</v>
      </c>
      <c r="E1146">
        <v>22</v>
      </c>
      <c r="F1146" t="s">
        <v>1169</v>
      </c>
      <c r="G1146">
        <v>0.13620011644499999</v>
      </c>
    </row>
    <row r="1147" spans="1:7" x14ac:dyDescent="0.2">
      <c r="A1147" t="str">
        <f t="shared" si="97"/>
        <v>KIF11</v>
      </c>
      <c r="B1147" t="s">
        <v>372</v>
      </c>
      <c r="C1147">
        <v>94352981</v>
      </c>
      <c r="D1147" t="s">
        <v>8</v>
      </c>
      <c r="E1147">
        <v>24</v>
      </c>
      <c r="F1147" t="s">
        <v>1170</v>
      </c>
      <c r="G1147">
        <v>4.1512256980699998E-2</v>
      </c>
    </row>
    <row r="1148" spans="1:7" x14ac:dyDescent="0.2">
      <c r="A1148" t="str">
        <f t="shared" si="97"/>
        <v>KIF11</v>
      </c>
      <c r="B1148" t="s">
        <v>372</v>
      </c>
      <c r="C1148">
        <v>94352842</v>
      </c>
      <c r="D1148" t="s">
        <v>8</v>
      </c>
      <c r="E1148">
        <v>24</v>
      </c>
      <c r="F1148" t="s">
        <v>1171</v>
      </c>
      <c r="G1148">
        <v>0.49712159262900002</v>
      </c>
    </row>
    <row r="1149" spans="1:7" x14ac:dyDescent="0.2">
      <c r="A1149" t="str">
        <f t="shared" si="97"/>
        <v>KIF11</v>
      </c>
      <c r="B1149" t="s">
        <v>372</v>
      </c>
      <c r="C1149">
        <v>94352758</v>
      </c>
      <c r="D1149" t="s">
        <v>3</v>
      </c>
      <c r="E1149">
        <v>22</v>
      </c>
      <c r="F1149" t="s">
        <v>1172</v>
      </c>
      <c r="G1149">
        <v>0.44251484122200002</v>
      </c>
    </row>
    <row r="1150" spans="1:7" x14ac:dyDescent="0.2">
      <c r="A1150" t="str">
        <f t="shared" si="97"/>
        <v>KIF11</v>
      </c>
      <c r="B1150" t="s">
        <v>372</v>
      </c>
      <c r="C1150">
        <v>94352805</v>
      </c>
      <c r="D1150" t="s">
        <v>3</v>
      </c>
      <c r="E1150">
        <v>24</v>
      </c>
      <c r="F1150" t="s">
        <v>1173</v>
      </c>
      <c r="G1150">
        <v>0.24123721417800001</v>
      </c>
    </row>
    <row r="1151" spans="1:7" x14ac:dyDescent="0.2">
      <c r="A1151" t="str">
        <f t="shared" si="97"/>
        <v>KIF11</v>
      </c>
      <c r="B1151" t="s">
        <v>372</v>
      </c>
      <c r="C1151">
        <v>94352932</v>
      </c>
      <c r="D1151" t="s">
        <v>3</v>
      </c>
      <c r="E1151">
        <v>23</v>
      </c>
      <c r="F1151" t="s">
        <v>1174</v>
      </c>
      <c r="G1151">
        <v>0.11861817797300001</v>
      </c>
    </row>
    <row r="1152" spans="1:7" x14ac:dyDescent="0.2">
      <c r="A1152" t="str">
        <f t="shared" si="97"/>
        <v>KIF11</v>
      </c>
      <c r="B1152" t="s">
        <v>372</v>
      </c>
      <c r="C1152">
        <v>94352777</v>
      </c>
      <c r="D1152" t="s">
        <v>8</v>
      </c>
      <c r="E1152">
        <v>24</v>
      </c>
      <c r="F1152" t="s">
        <v>1175</v>
      </c>
      <c r="G1152">
        <v>0.23787901123800001</v>
      </c>
    </row>
    <row r="1153" spans="1:7" x14ac:dyDescent="0.2">
      <c r="A1153" t="str">
        <f t="shared" si="97"/>
        <v>KIF11</v>
      </c>
      <c r="B1153" t="s">
        <v>372</v>
      </c>
      <c r="C1153">
        <v>94352742</v>
      </c>
      <c r="D1153" t="s">
        <v>3</v>
      </c>
      <c r="E1153">
        <v>24</v>
      </c>
      <c r="F1153" t="s">
        <v>1176</v>
      </c>
      <c r="G1153">
        <v>2.0603635661499999</v>
      </c>
    </row>
    <row r="1154" spans="1:7" x14ac:dyDescent="0.2">
      <c r="A1154" t="str">
        <f t="shared" ref="A1154:A1163" si="98">"KIF18A"</f>
        <v>KIF18A</v>
      </c>
      <c r="B1154" t="s">
        <v>291</v>
      </c>
      <c r="C1154">
        <v>28130227</v>
      </c>
      <c r="D1154" t="s">
        <v>8</v>
      </c>
      <c r="E1154">
        <v>24</v>
      </c>
      <c r="F1154" t="s">
        <v>1177</v>
      </c>
      <c r="G1154">
        <v>0.123821275424</v>
      </c>
    </row>
    <row r="1155" spans="1:7" x14ac:dyDescent="0.2">
      <c r="A1155" t="str">
        <f t="shared" si="98"/>
        <v>KIF18A</v>
      </c>
      <c r="B1155" t="s">
        <v>291</v>
      </c>
      <c r="C1155">
        <v>28130250</v>
      </c>
      <c r="D1155" t="s">
        <v>8</v>
      </c>
      <c r="E1155">
        <v>24</v>
      </c>
      <c r="F1155" t="s">
        <v>1178</v>
      </c>
      <c r="G1155">
        <v>-2.6606126493199999E-2</v>
      </c>
    </row>
    <row r="1156" spans="1:7" x14ac:dyDescent="0.2">
      <c r="A1156" t="str">
        <f t="shared" si="98"/>
        <v>KIF18A</v>
      </c>
      <c r="B1156" t="s">
        <v>291</v>
      </c>
      <c r="C1156">
        <v>28130241</v>
      </c>
      <c r="D1156" t="s">
        <v>8</v>
      </c>
      <c r="E1156">
        <v>23</v>
      </c>
      <c r="F1156" t="s">
        <v>1179</v>
      </c>
      <c r="G1156">
        <v>-0.17650002100199999</v>
      </c>
    </row>
    <row r="1157" spans="1:7" x14ac:dyDescent="0.2">
      <c r="A1157" t="str">
        <f t="shared" si="98"/>
        <v>KIF18A</v>
      </c>
      <c r="B1157" t="s">
        <v>291</v>
      </c>
      <c r="C1157">
        <v>28130136</v>
      </c>
      <c r="D1157" t="s">
        <v>8</v>
      </c>
      <c r="E1157">
        <v>24</v>
      </c>
      <c r="F1157" t="s">
        <v>1180</v>
      </c>
      <c r="G1157">
        <v>0.31447187040699998</v>
      </c>
    </row>
    <row r="1158" spans="1:7" x14ac:dyDescent="0.2">
      <c r="A1158" t="str">
        <f t="shared" si="98"/>
        <v>KIF18A</v>
      </c>
      <c r="B1158" t="s">
        <v>291</v>
      </c>
      <c r="C1158">
        <v>28130066</v>
      </c>
      <c r="D1158" t="s">
        <v>8</v>
      </c>
      <c r="E1158">
        <v>24</v>
      </c>
      <c r="F1158" t="s">
        <v>1181</v>
      </c>
      <c r="G1158">
        <v>0.58648858513400004</v>
      </c>
    </row>
    <row r="1159" spans="1:7" x14ac:dyDescent="0.2">
      <c r="A1159" t="str">
        <f t="shared" si="98"/>
        <v>KIF18A</v>
      </c>
      <c r="B1159" t="s">
        <v>291</v>
      </c>
      <c r="C1159">
        <v>28130020</v>
      </c>
      <c r="D1159" t="s">
        <v>8</v>
      </c>
      <c r="E1159">
        <v>24</v>
      </c>
      <c r="F1159" t="s">
        <v>1182</v>
      </c>
      <c r="G1159">
        <v>0.79740211275299999</v>
      </c>
    </row>
    <row r="1160" spans="1:7" x14ac:dyDescent="0.2">
      <c r="A1160" t="str">
        <f t="shared" si="98"/>
        <v>KIF18A</v>
      </c>
      <c r="B1160" t="s">
        <v>291</v>
      </c>
      <c r="C1160">
        <v>28129999</v>
      </c>
      <c r="D1160" t="s">
        <v>8</v>
      </c>
      <c r="E1160">
        <v>23</v>
      </c>
      <c r="F1160" t="s">
        <v>1183</v>
      </c>
      <c r="G1160">
        <v>1.06479675351</v>
      </c>
    </row>
    <row r="1161" spans="1:7" x14ac:dyDescent="0.2">
      <c r="A1161" t="str">
        <f t="shared" si="98"/>
        <v>KIF18A</v>
      </c>
      <c r="B1161" t="s">
        <v>291</v>
      </c>
      <c r="C1161">
        <v>28130119</v>
      </c>
      <c r="D1161" t="s">
        <v>3</v>
      </c>
      <c r="E1161">
        <v>22</v>
      </c>
      <c r="F1161" t="s">
        <v>1184</v>
      </c>
      <c r="G1161">
        <v>0.263888322349</v>
      </c>
    </row>
    <row r="1162" spans="1:7" x14ac:dyDescent="0.2">
      <c r="A1162" t="str">
        <f t="shared" si="98"/>
        <v>KIF18A</v>
      </c>
      <c r="B1162" t="s">
        <v>291</v>
      </c>
      <c r="C1162">
        <v>28129957</v>
      </c>
      <c r="D1162" t="s">
        <v>3</v>
      </c>
      <c r="E1162">
        <v>24</v>
      </c>
      <c r="F1162" t="s">
        <v>1185</v>
      </c>
      <c r="G1162">
        <v>1.13780113374</v>
      </c>
    </row>
    <row r="1163" spans="1:7" x14ac:dyDescent="0.2">
      <c r="A1163" t="str">
        <f t="shared" si="98"/>
        <v>KIF18A</v>
      </c>
      <c r="B1163" t="s">
        <v>291</v>
      </c>
      <c r="C1163">
        <v>28130087</v>
      </c>
      <c r="D1163" t="s">
        <v>8</v>
      </c>
      <c r="E1163">
        <v>23</v>
      </c>
      <c r="F1163" t="s">
        <v>1186</v>
      </c>
      <c r="G1163">
        <v>0.196482197508</v>
      </c>
    </row>
    <row r="1164" spans="1:7" x14ac:dyDescent="0.2">
      <c r="A1164" t="str">
        <f t="shared" ref="A1164:A1172" si="99">"KIF18B"</f>
        <v>KIF18B</v>
      </c>
      <c r="B1164" t="s">
        <v>484</v>
      </c>
      <c r="C1164">
        <v>43025239</v>
      </c>
      <c r="D1164" t="s">
        <v>8</v>
      </c>
      <c r="E1164">
        <v>23</v>
      </c>
      <c r="F1164" t="s">
        <v>1187</v>
      </c>
      <c r="G1164">
        <v>0.52525515963699998</v>
      </c>
    </row>
    <row r="1165" spans="1:7" x14ac:dyDescent="0.2">
      <c r="A1165" t="str">
        <f t="shared" si="99"/>
        <v>KIF18B</v>
      </c>
      <c r="B1165" t="s">
        <v>484</v>
      </c>
      <c r="C1165">
        <v>43025293</v>
      </c>
      <c r="D1165" t="s">
        <v>8</v>
      </c>
      <c r="E1165">
        <v>23</v>
      </c>
      <c r="F1165" t="s">
        <v>1188</v>
      </c>
      <c r="G1165">
        <v>1.18107361382</v>
      </c>
    </row>
    <row r="1166" spans="1:7" x14ac:dyDescent="0.2">
      <c r="A1166" t="str">
        <f t="shared" si="99"/>
        <v>KIF18B</v>
      </c>
      <c r="B1166" t="s">
        <v>484</v>
      </c>
      <c r="C1166">
        <v>43025195</v>
      </c>
      <c r="D1166" t="s">
        <v>8</v>
      </c>
      <c r="E1166">
        <v>24</v>
      </c>
      <c r="F1166" t="s">
        <v>1189</v>
      </c>
      <c r="G1166">
        <v>-6.6725972881199998E-3</v>
      </c>
    </row>
    <row r="1167" spans="1:7" x14ac:dyDescent="0.2">
      <c r="A1167" t="str">
        <f t="shared" si="99"/>
        <v>KIF18B</v>
      </c>
      <c r="B1167" t="s">
        <v>484</v>
      </c>
      <c r="C1167">
        <v>43025332</v>
      </c>
      <c r="D1167" t="s">
        <v>8</v>
      </c>
      <c r="E1167">
        <v>24</v>
      </c>
      <c r="F1167" t="s">
        <v>1190</v>
      </c>
      <c r="G1167">
        <v>0.67026521820499996</v>
      </c>
    </row>
    <row r="1168" spans="1:7" x14ac:dyDescent="0.2">
      <c r="A1168" t="str">
        <f t="shared" si="99"/>
        <v>KIF18B</v>
      </c>
      <c r="B1168" t="s">
        <v>484</v>
      </c>
      <c r="C1168">
        <v>43025155</v>
      </c>
      <c r="D1168" t="s">
        <v>8</v>
      </c>
      <c r="E1168">
        <v>24</v>
      </c>
      <c r="F1168" t="s">
        <v>1191</v>
      </c>
      <c r="G1168">
        <v>-4.0840029959399997E-2</v>
      </c>
    </row>
    <row r="1169" spans="1:7" x14ac:dyDescent="0.2">
      <c r="A1169" t="str">
        <f t="shared" si="99"/>
        <v>KIF18B</v>
      </c>
      <c r="B1169" t="s">
        <v>484</v>
      </c>
      <c r="C1169">
        <v>43025252</v>
      </c>
      <c r="D1169" t="s">
        <v>3</v>
      </c>
      <c r="E1169">
        <v>24</v>
      </c>
      <c r="F1169" t="s">
        <v>1192</v>
      </c>
      <c r="G1169">
        <v>0.32416224315499997</v>
      </c>
    </row>
    <row r="1170" spans="1:7" x14ac:dyDescent="0.2">
      <c r="A1170" t="str">
        <f t="shared" si="99"/>
        <v>KIF18B</v>
      </c>
      <c r="B1170" t="s">
        <v>484</v>
      </c>
      <c r="C1170">
        <v>43025172</v>
      </c>
      <c r="D1170" t="s">
        <v>8</v>
      </c>
      <c r="E1170">
        <v>24</v>
      </c>
      <c r="F1170" t="s">
        <v>1193</v>
      </c>
      <c r="G1170">
        <v>9.5989906513899992E-3</v>
      </c>
    </row>
    <row r="1171" spans="1:7" x14ac:dyDescent="0.2">
      <c r="A1171" t="str">
        <f t="shared" si="99"/>
        <v>KIF18B</v>
      </c>
      <c r="B1171" t="s">
        <v>484</v>
      </c>
      <c r="C1171">
        <v>43025338</v>
      </c>
      <c r="D1171" t="s">
        <v>8</v>
      </c>
      <c r="E1171">
        <v>24</v>
      </c>
      <c r="F1171" t="s">
        <v>1194</v>
      </c>
      <c r="G1171">
        <v>1.1486611679700001</v>
      </c>
    </row>
    <row r="1172" spans="1:7" x14ac:dyDescent="0.2">
      <c r="A1172" t="str">
        <f t="shared" si="99"/>
        <v>KIF18B</v>
      </c>
      <c r="B1172" t="s">
        <v>484</v>
      </c>
      <c r="C1172">
        <v>43025165</v>
      </c>
      <c r="D1172" t="s">
        <v>3</v>
      </c>
      <c r="E1172">
        <v>22</v>
      </c>
      <c r="F1172" t="s">
        <v>1195</v>
      </c>
      <c r="G1172">
        <v>3.9581522042299996E-3</v>
      </c>
    </row>
    <row r="1173" spans="1:7" x14ac:dyDescent="0.2">
      <c r="A1173" t="str">
        <f t="shared" ref="A1173:A1181" si="100">"KIF2C"</f>
        <v>KIF2C</v>
      </c>
      <c r="B1173" t="s">
        <v>35</v>
      </c>
      <c r="C1173">
        <v>45205346</v>
      </c>
      <c r="D1173" t="s">
        <v>8</v>
      </c>
      <c r="E1173">
        <v>23</v>
      </c>
      <c r="F1173" t="s">
        <v>1196</v>
      </c>
      <c r="G1173">
        <v>0.57749183224900003</v>
      </c>
    </row>
    <row r="1174" spans="1:7" x14ac:dyDescent="0.2">
      <c r="A1174" t="str">
        <f t="shared" si="100"/>
        <v>KIF2C</v>
      </c>
      <c r="B1174" t="s">
        <v>35</v>
      </c>
      <c r="C1174">
        <v>45205379</v>
      </c>
      <c r="D1174" t="s">
        <v>8</v>
      </c>
      <c r="E1174">
        <v>22</v>
      </c>
      <c r="F1174" t="s">
        <v>1197</v>
      </c>
      <c r="G1174">
        <v>0.200340864876</v>
      </c>
    </row>
    <row r="1175" spans="1:7" x14ac:dyDescent="0.2">
      <c r="A1175" t="str">
        <f t="shared" si="100"/>
        <v>KIF2C</v>
      </c>
      <c r="B1175" t="s">
        <v>35</v>
      </c>
      <c r="C1175">
        <v>45205367</v>
      </c>
      <c r="D1175" t="s">
        <v>3</v>
      </c>
      <c r="E1175">
        <v>24</v>
      </c>
      <c r="F1175" t="s">
        <v>1198</v>
      </c>
      <c r="G1175">
        <v>9.9450949501299998E-2</v>
      </c>
    </row>
    <row r="1176" spans="1:7" x14ac:dyDescent="0.2">
      <c r="A1176" t="str">
        <f t="shared" si="100"/>
        <v>KIF2C</v>
      </c>
      <c r="B1176" t="s">
        <v>35</v>
      </c>
      <c r="C1176">
        <v>45205318</v>
      </c>
      <c r="D1176" t="s">
        <v>3</v>
      </c>
      <c r="E1176">
        <v>23</v>
      </c>
      <c r="F1176" t="s">
        <v>1199</v>
      </c>
      <c r="G1176">
        <v>2.4750879806399999E-2</v>
      </c>
    </row>
    <row r="1177" spans="1:7" x14ac:dyDescent="0.2">
      <c r="A1177" t="str">
        <f t="shared" si="100"/>
        <v>KIF2C</v>
      </c>
      <c r="B1177" t="s">
        <v>35</v>
      </c>
      <c r="C1177">
        <v>45205298</v>
      </c>
      <c r="D1177" t="s">
        <v>3</v>
      </c>
      <c r="E1177">
        <v>23</v>
      </c>
      <c r="F1177" t="s">
        <v>1200</v>
      </c>
      <c r="G1177">
        <v>1.0065888330899999</v>
      </c>
    </row>
    <row r="1178" spans="1:7" x14ac:dyDescent="0.2">
      <c r="A1178" t="str">
        <f t="shared" si="100"/>
        <v>KIF2C</v>
      </c>
      <c r="B1178" t="s">
        <v>35</v>
      </c>
      <c r="C1178">
        <v>45205270</v>
      </c>
      <c r="D1178" t="s">
        <v>3</v>
      </c>
      <c r="E1178">
        <v>24</v>
      </c>
      <c r="F1178" t="s">
        <v>1201</v>
      </c>
      <c r="G1178">
        <v>0.789241658884</v>
      </c>
    </row>
    <row r="1179" spans="1:7" x14ac:dyDescent="0.2">
      <c r="A1179" t="str">
        <f t="shared" si="100"/>
        <v>KIF2C</v>
      </c>
      <c r="B1179" t="s">
        <v>35</v>
      </c>
      <c r="C1179">
        <v>45205150</v>
      </c>
      <c r="D1179" t="s">
        <v>3</v>
      </c>
      <c r="E1179">
        <v>24</v>
      </c>
      <c r="F1179" t="s">
        <v>1202</v>
      </c>
      <c r="G1179">
        <v>5.0458132088500003E-3</v>
      </c>
    </row>
    <row r="1180" spans="1:7" x14ac:dyDescent="0.2">
      <c r="A1180" t="str">
        <f t="shared" si="100"/>
        <v>KIF2C</v>
      </c>
      <c r="B1180" t="s">
        <v>35</v>
      </c>
      <c r="C1180">
        <v>45205402</v>
      </c>
      <c r="D1180" t="s">
        <v>8</v>
      </c>
      <c r="E1180">
        <v>24</v>
      </c>
      <c r="F1180" t="s">
        <v>1203</v>
      </c>
      <c r="G1180">
        <v>0.89296018456600001</v>
      </c>
    </row>
    <row r="1181" spans="1:7" x14ac:dyDescent="0.2">
      <c r="A1181" t="str">
        <f t="shared" si="100"/>
        <v>KIF2C</v>
      </c>
      <c r="B1181" t="s">
        <v>35</v>
      </c>
      <c r="C1181">
        <v>45205435</v>
      </c>
      <c r="D1181" t="s">
        <v>8</v>
      </c>
      <c r="E1181">
        <v>24</v>
      </c>
      <c r="F1181" t="s">
        <v>1204</v>
      </c>
      <c r="G1181">
        <v>1.1004509823499999</v>
      </c>
    </row>
    <row r="1182" spans="1:7" x14ac:dyDescent="0.2">
      <c r="A1182" t="str">
        <f t="shared" ref="A1182:A1191" si="101">"KIF4A"</f>
        <v>KIF4A</v>
      </c>
      <c r="B1182" t="s">
        <v>172</v>
      </c>
      <c r="C1182">
        <v>69509809</v>
      </c>
      <c r="D1182" t="s">
        <v>8</v>
      </c>
      <c r="E1182">
        <v>24</v>
      </c>
      <c r="F1182" t="s">
        <v>1205</v>
      </c>
      <c r="G1182">
        <v>0.530729467121</v>
      </c>
    </row>
    <row r="1183" spans="1:7" x14ac:dyDescent="0.2">
      <c r="A1183" t="str">
        <f t="shared" si="101"/>
        <v>KIF4A</v>
      </c>
      <c r="B1183" t="s">
        <v>172</v>
      </c>
      <c r="C1183">
        <v>69509648</v>
      </c>
      <c r="D1183" t="s">
        <v>3</v>
      </c>
      <c r="E1183">
        <v>24</v>
      </c>
      <c r="F1183" t="s">
        <v>1206</v>
      </c>
      <c r="G1183">
        <v>-6.3473570898299997E-2</v>
      </c>
    </row>
    <row r="1184" spans="1:7" x14ac:dyDescent="0.2">
      <c r="A1184" t="str">
        <f t="shared" si="101"/>
        <v>KIF4A</v>
      </c>
      <c r="B1184" t="s">
        <v>172</v>
      </c>
      <c r="C1184">
        <v>69509664</v>
      </c>
      <c r="D1184" t="s">
        <v>3</v>
      </c>
      <c r="E1184">
        <v>24</v>
      </c>
      <c r="F1184" t="s">
        <v>1207</v>
      </c>
      <c r="G1184">
        <v>0.153113072978</v>
      </c>
    </row>
    <row r="1185" spans="1:7" x14ac:dyDescent="0.2">
      <c r="A1185" t="str">
        <f t="shared" si="101"/>
        <v>KIF4A</v>
      </c>
      <c r="B1185" t="s">
        <v>172</v>
      </c>
      <c r="C1185">
        <v>69509672</v>
      </c>
      <c r="D1185" t="s">
        <v>3</v>
      </c>
      <c r="E1185">
        <v>24</v>
      </c>
      <c r="F1185" t="s">
        <v>1208</v>
      </c>
      <c r="G1185">
        <v>0.165682156276</v>
      </c>
    </row>
    <row r="1186" spans="1:7" x14ac:dyDescent="0.2">
      <c r="A1186" t="str">
        <f t="shared" si="101"/>
        <v>KIF4A</v>
      </c>
      <c r="B1186" t="s">
        <v>172</v>
      </c>
      <c r="C1186">
        <v>69509603</v>
      </c>
      <c r="D1186" t="s">
        <v>3</v>
      </c>
      <c r="E1186">
        <v>24</v>
      </c>
      <c r="F1186" t="s">
        <v>1209</v>
      </c>
      <c r="G1186">
        <v>0.13729830078499999</v>
      </c>
    </row>
    <row r="1187" spans="1:7" x14ac:dyDescent="0.2">
      <c r="A1187" t="str">
        <f t="shared" si="101"/>
        <v>KIF4A</v>
      </c>
      <c r="B1187" t="s">
        <v>172</v>
      </c>
      <c r="C1187">
        <v>69509804</v>
      </c>
      <c r="D1187" t="s">
        <v>3</v>
      </c>
      <c r="E1187">
        <v>21</v>
      </c>
      <c r="F1187" t="s">
        <v>1210</v>
      </c>
      <c r="G1187">
        <v>1.0387409974399999</v>
      </c>
    </row>
    <row r="1188" spans="1:7" x14ac:dyDescent="0.2">
      <c r="A1188" t="str">
        <f t="shared" si="101"/>
        <v>KIF4A</v>
      </c>
      <c r="B1188" t="s">
        <v>172</v>
      </c>
      <c r="C1188">
        <v>69509762</v>
      </c>
      <c r="D1188" t="s">
        <v>8</v>
      </c>
      <c r="E1188">
        <v>23</v>
      </c>
      <c r="F1188" t="s">
        <v>1211</v>
      </c>
      <c r="G1188">
        <v>5.8833786979199998E-2</v>
      </c>
    </row>
    <row r="1189" spans="1:7" x14ac:dyDescent="0.2">
      <c r="A1189" t="str">
        <f t="shared" si="101"/>
        <v>KIF4A</v>
      </c>
      <c r="B1189" t="s">
        <v>172</v>
      </c>
      <c r="C1189">
        <v>69509798</v>
      </c>
      <c r="D1189" t="s">
        <v>8</v>
      </c>
      <c r="E1189">
        <v>22</v>
      </c>
      <c r="F1189" t="s">
        <v>1212</v>
      </c>
      <c r="G1189">
        <v>0.91384219517599996</v>
      </c>
    </row>
    <row r="1190" spans="1:7" x14ac:dyDescent="0.2">
      <c r="A1190" t="str">
        <f t="shared" si="101"/>
        <v>KIF4A</v>
      </c>
      <c r="B1190" t="s">
        <v>172</v>
      </c>
      <c r="C1190">
        <v>69509703</v>
      </c>
      <c r="D1190" t="s">
        <v>3</v>
      </c>
      <c r="E1190">
        <v>24</v>
      </c>
      <c r="F1190" t="s">
        <v>1213</v>
      </c>
      <c r="G1190">
        <v>0.91792442811499997</v>
      </c>
    </row>
    <row r="1191" spans="1:7" x14ac:dyDescent="0.2">
      <c r="A1191" t="str">
        <f t="shared" si="101"/>
        <v>KIF4A</v>
      </c>
      <c r="B1191" t="s">
        <v>172</v>
      </c>
      <c r="C1191">
        <v>69509684</v>
      </c>
      <c r="D1191" t="s">
        <v>3</v>
      </c>
      <c r="E1191">
        <v>23</v>
      </c>
      <c r="F1191" t="s">
        <v>1214</v>
      </c>
      <c r="G1191">
        <v>1.04333457445</v>
      </c>
    </row>
    <row r="1192" spans="1:7" x14ac:dyDescent="0.2">
      <c r="A1192" t="str">
        <f t="shared" ref="A1192:A1201" si="102">"KLF1"</f>
        <v>KLF1</v>
      </c>
      <c r="B1192" t="s">
        <v>245</v>
      </c>
      <c r="C1192">
        <v>12998082</v>
      </c>
      <c r="D1192" t="s">
        <v>8</v>
      </c>
      <c r="E1192">
        <v>24</v>
      </c>
      <c r="F1192" t="s">
        <v>1215</v>
      </c>
      <c r="G1192">
        <v>0.32365169066400001</v>
      </c>
    </row>
    <row r="1193" spans="1:7" x14ac:dyDescent="0.2">
      <c r="A1193" t="str">
        <f t="shared" si="102"/>
        <v>KLF1</v>
      </c>
      <c r="B1193" t="s">
        <v>245</v>
      </c>
      <c r="C1193">
        <v>12998051</v>
      </c>
      <c r="D1193" t="s">
        <v>3</v>
      </c>
      <c r="E1193">
        <v>24</v>
      </c>
      <c r="F1193" t="s">
        <v>1216</v>
      </c>
      <c r="G1193">
        <v>0.139721078587</v>
      </c>
    </row>
    <row r="1194" spans="1:7" x14ac:dyDescent="0.2">
      <c r="A1194" t="str">
        <f t="shared" si="102"/>
        <v>KLF1</v>
      </c>
      <c r="B1194" t="s">
        <v>245</v>
      </c>
      <c r="C1194">
        <v>12998344</v>
      </c>
      <c r="D1194" t="s">
        <v>3</v>
      </c>
      <c r="E1194">
        <v>24</v>
      </c>
      <c r="F1194" t="s">
        <v>1217</v>
      </c>
      <c r="G1194">
        <v>0.54803168899200005</v>
      </c>
    </row>
    <row r="1195" spans="1:7" x14ac:dyDescent="0.2">
      <c r="A1195" t="str">
        <f t="shared" si="102"/>
        <v>KLF1</v>
      </c>
      <c r="B1195" t="s">
        <v>245</v>
      </c>
      <c r="C1195">
        <v>12998353</v>
      </c>
      <c r="D1195" t="s">
        <v>3</v>
      </c>
      <c r="E1195">
        <v>22</v>
      </c>
      <c r="F1195" t="s">
        <v>1218</v>
      </c>
      <c r="G1195">
        <v>1.13625068447</v>
      </c>
    </row>
    <row r="1196" spans="1:7" x14ac:dyDescent="0.2">
      <c r="A1196" t="str">
        <f t="shared" si="102"/>
        <v>KLF1</v>
      </c>
      <c r="B1196" t="s">
        <v>245</v>
      </c>
      <c r="C1196">
        <v>12998092</v>
      </c>
      <c r="D1196" t="s">
        <v>8</v>
      </c>
      <c r="E1196">
        <v>23</v>
      </c>
      <c r="F1196" t="s">
        <v>1219</v>
      </c>
      <c r="G1196">
        <v>0.198846033768</v>
      </c>
    </row>
    <row r="1197" spans="1:7" x14ac:dyDescent="0.2">
      <c r="A1197" t="str">
        <f t="shared" si="102"/>
        <v>KLF1</v>
      </c>
      <c r="B1197" t="s">
        <v>245</v>
      </c>
      <c r="C1197">
        <v>12998104</v>
      </c>
      <c r="D1197" t="s">
        <v>8</v>
      </c>
      <c r="E1197">
        <v>24</v>
      </c>
      <c r="F1197" t="s">
        <v>1220</v>
      </c>
      <c r="G1197">
        <v>0.54321393759199998</v>
      </c>
    </row>
    <row r="1198" spans="1:7" x14ac:dyDescent="0.2">
      <c r="A1198" t="str">
        <f t="shared" si="102"/>
        <v>KLF1</v>
      </c>
      <c r="B1198" t="s">
        <v>245</v>
      </c>
      <c r="C1198">
        <v>12998122</v>
      </c>
      <c r="D1198" t="s">
        <v>8</v>
      </c>
      <c r="E1198">
        <v>24</v>
      </c>
      <c r="F1198" t="s">
        <v>1221</v>
      </c>
      <c r="G1198">
        <v>1.0016582433400001</v>
      </c>
    </row>
    <row r="1199" spans="1:7" x14ac:dyDescent="0.2">
      <c r="A1199" t="str">
        <f t="shared" si="102"/>
        <v>KLF1</v>
      </c>
      <c r="B1199" t="s">
        <v>245</v>
      </c>
      <c r="C1199">
        <v>12998222</v>
      </c>
      <c r="D1199" t="s">
        <v>8</v>
      </c>
      <c r="E1199">
        <v>24</v>
      </c>
      <c r="F1199" t="s">
        <v>1222</v>
      </c>
      <c r="G1199">
        <v>4.0483839859699999E-2</v>
      </c>
    </row>
    <row r="1200" spans="1:7" x14ac:dyDescent="0.2">
      <c r="A1200" t="str">
        <f t="shared" si="102"/>
        <v>KLF1</v>
      </c>
      <c r="B1200" t="s">
        <v>245</v>
      </c>
      <c r="C1200">
        <v>12998326</v>
      </c>
      <c r="D1200" t="s">
        <v>8</v>
      </c>
      <c r="E1200">
        <v>24</v>
      </c>
      <c r="F1200" t="s">
        <v>1223</v>
      </c>
      <c r="G1200">
        <v>0.27875948857600003</v>
      </c>
    </row>
    <row r="1201" spans="1:7" x14ac:dyDescent="0.2">
      <c r="A1201" t="str">
        <f t="shared" si="102"/>
        <v>KLF1</v>
      </c>
      <c r="B1201" t="s">
        <v>245</v>
      </c>
      <c r="C1201">
        <v>12998363</v>
      </c>
      <c r="D1201" t="s">
        <v>8</v>
      </c>
      <c r="E1201">
        <v>24</v>
      </c>
      <c r="F1201" t="s">
        <v>1224</v>
      </c>
      <c r="G1201">
        <v>0.86209107218500003</v>
      </c>
    </row>
    <row r="1202" spans="1:7" x14ac:dyDescent="0.2">
      <c r="A1202" t="str">
        <f t="shared" ref="A1202:A1210" si="103">"KLF16"</f>
        <v>KLF16</v>
      </c>
      <c r="B1202" t="s">
        <v>245</v>
      </c>
      <c r="C1202">
        <v>1863760</v>
      </c>
      <c r="D1202" t="s">
        <v>3</v>
      </c>
      <c r="E1202">
        <v>24</v>
      </c>
      <c r="F1202" t="s">
        <v>1225</v>
      </c>
      <c r="G1202">
        <v>1.2102801355899999</v>
      </c>
    </row>
    <row r="1203" spans="1:7" x14ac:dyDescent="0.2">
      <c r="A1203" t="str">
        <f t="shared" si="103"/>
        <v>KLF16</v>
      </c>
      <c r="B1203" t="s">
        <v>245</v>
      </c>
      <c r="C1203">
        <v>1863680</v>
      </c>
      <c r="D1203" t="s">
        <v>3</v>
      </c>
      <c r="E1203">
        <v>24</v>
      </c>
      <c r="F1203" t="s">
        <v>1226</v>
      </c>
      <c r="G1203">
        <v>0.33364957800200001</v>
      </c>
    </row>
    <row r="1204" spans="1:7" x14ac:dyDescent="0.2">
      <c r="A1204" t="str">
        <f t="shared" si="103"/>
        <v>KLF16</v>
      </c>
      <c r="B1204" t="s">
        <v>245</v>
      </c>
      <c r="C1204">
        <v>1863824</v>
      </c>
      <c r="D1204" t="s">
        <v>3</v>
      </c>
      <c r="E1204">
        <v>24</v>
      </c>
      <c r="F1204" t="s">
        <v>1227</v>
      </c>
      <c r="G1204">
        <v>0.21497121161999999</v>
      </c>
    </row>
    <row r="1205" spans="1:7" x14ac:dyDescent="0.2">
      <c r="A1205" t="str">
        <f t="shared" si="103"/>
        <v>KLF16</v>
      </c>
      <c r="B1205" t="s">
        <v>245</v>
      </c>
      <c r="C1205">
        <v>1863850</v>
      </c>
      <c r="D1205" t="s">
        <v>3</v>
      </c>
      <c r="E1205">
        <v>22</v>
      </c>
      <c r="F1205" t="s">
        <v>1228</v>
      </c>
      <c r="G1205">
        <v>0.72518550482199995</v>
      </c>
    </row>
    <row r="1206" spans="1:7" x14ac:dyDescent="0.2">
      <c r="A1206" t="str">
        <f t="shared" si="103"/>
        <v>KLF16</v>
      </c>
      <c r="B1206" t="s">
        <v>245</v>
      </c>
      <c r="C1206">
        <v>1863856</v>
      </c>
      <c r="D1206" t="s">
        <v>3</v>
      </c>
      <c r="E1206">
        <v>22</v>
      </c>
      <c r="F1206" t="s">
        <v>1229</v>
      </c>
      <c r="G1206">
        <v>1.0645343595800001</v>
      </c>
    </row>
    <row r="1207" spans="1:7" x14ac:dyDescent="0.2">
      <c r="A1207" t="str">
        <f t="shared" si="103"/>
        <v>KLF16</v>
      </c>
      <c r="B1207" t="s">
        <v>245</v>
      </c>
      <c r="C1207">
        <v>1863677</v>
      </c>
      <c r="D1207" t="s">
        <v>8</v>
      </c>
      <c r="E1207">
        <v>24</v>
      </c>
      <c r="F1207" t="s">
        <v>1230</v>
      </c>
      <c r="G1207">
        <v>0.64890318223200005</v>
      </c>
    </row>
    <row r="1208" spans="1:7" x14ac:dyDescent="0.2">
      <c r="A1208" t="str">
        <f t="shared" si="103"/>
        <v>KLF16</v>
      </c>
      <c r="B1208" t="s">
        <v>245</v>
      </c>
      <c r="C1208">
        <v>1863829</v>
      </c>
      <c r="D1208" t="s">
        <v>8</v>
      </c>
      <c r="E1208">
        <v>23</v>
      </c>
      <c r="F1208" t="s">
        <v>1231</v>
      </c>
      <c r="G1208">
        <v>6.67374180792E-2</v>
      </c>
    </row>
    <row r="1209" spans="1:7" x14ac:dyDescent="0.2">
      <c r="A1209" t="str">
        <f t="shared" si="103"/>
        <v>KLF16</v>
      </c>
      <c r="B1209" t="s">
        <v>245</v>
      </c>
      <c r="C1209">
        <v>1863897</v>
      </c>
      <c r="D1209" t="s">
        <v>8</v>
      </c>
      <c r="E1209">
        <v>22</v>
      </c>
      <c r="F1209" t="s">
        <v>1232</v>
      </c>
      <c r="G1209">
        <v>0.55031594762000002</v>
      </c>
    </row>
    <row r="1210" spans="1:7" x14ac:dyDescent="0.2">
      <c r="A1210" t="str">
        <f t="shared" si="103"/>
        <v>KLF16</v>
      </c>
      <c r="B1210" t="s">
        <v>245</v>
      </c>
      <c r="C1210">
        <v>1863647</v>
      </c>
      <c r="D1210" t="s">
        <v>3</v>
      </c>
      <c r="E1210">
        <v>24</v>
      </c>
      <c r="F1210" t="s">
        <v>1233</v>
      </c>
      <c r="G1210">
        <v>0.28636361109199998</v>
      </c>
    </row>
    <row r="1211" spans="1:7" x14ac:dyDescent="0.2">
      <c r="A1211" t="str">
        <f t="shared" ref="A1211:A1219" si="104">"KMT2A"</f>
        <v>KMT2A</v>
      </c>
      <c r="B1211" t="s">
        <v>291</v>
      </c>
      <c r="C1211">
        <v>118306918</v>
      </c>
      <c r="D1211" t="s">
        <v>3</v>
      </c>
      <c r="E1211">
        <v>24</v>
      </c>
      <c r="F1211" t="s">
        <v>1234</v>
      </c>
      <c r="G1211">
        <v>0.59393346305899997</v>
      </c>
    </row>
    <row r="1212" spans="1:7" x14ac:dyDescent="0.2">
      <c r="A1212" t="str">
        <f t="shared" si="104"/>
        <v>KMT2A</v>
      </c>
      <c r="B1212" t="s">
        <v>291</v>
      </c>
      <c r="C1212">
        <v>118306992</v>
      </c>
      <c r="D1212" t="s">
        <v>3</v>
      </c>
      <c r="E1212">
        <v>24</v>
      </c>
      <c r="F1212" t="s">
        <v>1235</v>
      </c>
      <c r="G1212">
        <v>0.95964613027199996</v>
      </c>
    </row>
    <row r="1213" spans="1:7" x14ac:dyDescent="0.2">
      <c r="A1213" t="str">
        <f t="shared" si="104"/>
        <v>KMT2A</v>
      </c>
      <c r="B1213" t="s">
        <v>291</v>
      </c>
      <c r="C1213">
        <v>118307014</v>
      </c>
      <c r="D1213" t="s">
        <v>3</v>
      </c>
      <c r="E1213">
        <v>23</v>
      </c>
      <c r="F1213" t="s">
        <v>1236</v>
      </c>
      <c r="G1213">
        <v>0.10280044173199999</v>
      </c>
    </row>
    <row r="1214" spans="1:7" x14ac:dyDescent="0.2">
      <c r="A1214" t="str">
        <f t="shared" si="104"/>
        <v>KMT2A</v>
      </c>
      <c r="B1214" t="s">
        <v>291</v>
      </c>
      <c r="C1214">
        <v>118307075</v>
      </c>
      <c r="D1214" t="s">
        <v>3</v>
      </c>
      <c r="E1214">
        <v>24</v>
      </c>
      <c r="F1214" t="s">
        <v>1237</v>
      </c>
      <c r="G1214">
        <v>0.25068915918200002</v>
      </c>
    </row>
    <row r="1215" spans="1:7" x14ac:dyDescent="0.2">
      <c r="A1215" t="str">
        <f t="shared" si="104"/>
        <v>KMT2A</v>
      </c>
      <c r="B1215" t="s">
        <v>291</v>
      </c>
      <c r="C1215">
        <v>118306931</v>
      </c>
      <c r="D1215" t="s">
        <v>8</v>
      </c>
      <c r="E1215">
        <v>22</v>
      </c>
      <c r="F1215" t="s">
        <v>1238</v>
      </c>
      <c r="G1215">
        <v>0.68353210032300005</v>
      </c>
    </row>
    <row r="1216" spans="1:7" x14ac:dyDescent="0.2">
      <c r="A1216" t="str">
        <f t="shared" si="104"/>
        <v>KMT2A</v>
      </c>
      <c r="B1216" t="s">
        <v>291</v>
      </c>
      <c r="C1216">
        <v>118306959</v>
      </c>
      <c r="D1216" t="s">
        <v>8</v>
      </c>
      <c r="E1216">
        <v>24</v>
      </c>
      <c r="F1216" t="s">
        <v>1239</v>
      </c>
      <c r="G1216">
        <v>0.123852148276</v>
      </c>
    </row>
    <row r="1217" spans="1:7" x14ac:dyDescent="0.2">
      <c r="A1217" t="str">
        <f t="shared" si="104"/>
        <v>KMT2A</v>
      </c>
      <c r="B1217" t="s">
        <v>291</v>
      </c>
      <c r="C1217">
        <v>118307059</v>
      </c>
      <c r="D1217" t="s">
        <v>8</v>
      </c>
      <c r="E1217">
        <v>23</v>
      </c>
      <c r="F1217" t="s">
        <v>1240</v>
      </c>
      <c r="G1217">
        <v>-6.4001179572799993E-2</v>
      </c>
    </row>
    <row r="1218" spans="1:7" x14ac:dyDescent="0.2">
      <c r="A1218" t="str">
        <f t="shared" si="104"/>
        <v>KMT2A</v>
      </c>
      <c r="B1218" t="s">
        <v>291</v>
      </c>
      <c r="C1218">
        <v>118306846</v>
      </c>
      <c r="D1218" t="s">
        <v>3</v>
      </c>
      <c r="E1218">
        <v>24</v>
      </c>
      <c r="F1218" t="s">
        <v>1241</v>
      </c>
      <c r="G1218">
        <v>0.42039995193599999</v>
      </c>
    </row>
    <row r="1219" spans="1:7" x14ac:dyDescent="0.2">
      <c r="A1219" t="str">
        <f t="shared" si="104"/>
        <v>KMT2A</v>
      </c>
      <c r="B1219" t="s">
        <v>291</v>
      </c>
      <c r="C1219">
        <v>118306901</v>
      </c>
      <c r="D1219" t="s">
        <v>3</v>
      </c>
      <c r="E1219">
        <v>24</v>
      </c>
      <c r="F1219" t="s">
        <v>1242</v>
      </c>
      <c r="G1219">
        <v>1.3568217694</v>
      </c>
    </row>
    <row r="1220" spans="1:7" x14ac:dyDescent="0.2">
      <c r="A1220" t="str">
        <f t="shared" ref="A1220:A1229" si="105">"LHX1"</f>
        <v>LHX1</v>
      </c>
      <c r="B1220" t="s">
        <v>484</v>
      </c>
      <c r="C1220">
        <v>35293699</v>
      </c>
      <c r="D1220" t="s">
        <v>3</v>
      </c>
      <c r="E1220">
        <v>23</v>
      </c>
      <c r="F1220" t="s">
        <v>1243</v>
      </c>
      <c r="G1220">
        <v>0.13281712568000001</v>
      </c>
    </row>
    <row r="1221" spans="1:7" x14ac:dyDescent="0.2">
      <c r="A1221" t="str">
        <f t="shared" si="105"/>
        <v>LHX1</v>
      </c>
      <c r="B1221" t="s">
        <v>484</v>
      </c>
      <c r="C1221">
        <v>35293746</v>
      </c>
      <c r="D1221" t="s">
        <v>3</v>
      </c>
      <c r="E1221">
        <v>23</v>
      </c>
      <c r="F1221" t="s">
        <v>1244</v>
      </c>
      <c r="G1221">
        <v>0.15633984456700001</v>
      </c>
    </row>
    <row r="1222" spans="1:7" x14ac:dyDescent="0.2">
      <c r="A1222" t="str">
        <f t="shared" si="105"/>
        <v>LHX1</v>
      </c>
      <c r="B1222" t="s">
        <v>484</v>
      </c>
      <c r="C1222">
        <v>35293780</v>
      </c>
      <c r="D1222" t="s">
        <v>3</v>
      </c>
      <c r="E1222">
        <v>24</v>
      </c>
      <c r="F1222" t="s">
        <v>1245</v>
      </c>
      <c r="G1222">
        <v>0.30620525268100002</v>
      </c>
    </row>
    <row r="1223" spans="1:7" x14ac:dyDescent="0.2">
      <c r="A1223" t="str">
        <f t="shared" si="105"/>
        <v>LHX1</v>
      </c>
      <c r="B1223" t="s">
        <v>484</v>
      </c>
      <c r="C1223">
        <v>35293805</v>
      </c>
      <c r="D1223" t="s">
        <v>3</v>
      </c>
      <c r="E1223">
        <v>22</v>
      </c>
      <c r="F1223" t="s">
        <v>1246</v>
      </c>
      <c r="G1223">
        <v>0.19840336138600001</v>
      </c>
    </row>
    <row r="1224" spans="1:7" x14ac:dyDescent="0.2">
      <c r="A1224" t="str">
        <f t="shared" si="105"/>
        <v>LHX1</v>
      </c>
      <c r="B1224" t="s">
        <v>484</v>
      </c>
      <c r="C1224">
        <v>35293836</v>
      </c>
      <c r="D1224" t="s">
        <v>3</v>
      </c>
      <c r="E1224">
        <v>22</v>
      </c>
      <c r="F1224" t="s">
        <v>1247</v>
      </c>
      <c r="G1224">
        <v>0.31866210332599998</v>
      </c>
    </row>
    <row r="1225" spans="1:7" x14ac:dyDescent="0.2">
      <c r="A1225" t="str">
        <f t="shared" si="105"/>
        <v>LHX1</v>
      </c>
      <c r="B1225" t="s">
        <v>484</v>
      </c>
      <c r="C1225">
        <v>35293856</v>
      </c>
      <c r="D1225" t="s">
        <v>3</v>
      </c>
      <c r="E1225">
        <v>24</v>
      </c>
      <c r="F1225" t="s">
        <v>1248</v>
      </c>
      <c r="G1225">
        <v>0.53634392330400005</v>
      </c>
    </row>
    <row r="1226" spans="1:7" x14ac:dyDescent="0.2">
      <c r="A1226" t="str">
        <f t="shared" si="105"/>
        <v>LHX1</v>
      </c>
      <c r="B1226" t="s">
        <v>484</v>
      </c>
      <c r="C1226">
        <v>35293931</v>
      </c>
      <c r="D1226" t="s">
        <v>3</v>
      </c>
      <c r="E1226">
        <v>23</v>
      </c>
      <c r="F1226" t="s">
        <v>1249</v>
      </c>
      <c r="G1226">
        <v>0.47432169755600001</v>
      </c>
    </row>
    <row r="1227" spans="1:7" x14ac:dyDescent="0.2">
      <c r="A1227" t="str">
        <f t="shared" si="105"/>
        <v>LHX1</v>
      </c>
      <c r="B1227" t="s">
        <v>484</v>
      </c>
      <c r="C1227">
        <v>35293939</v>
      </c>
      <c r="D1227" t="s">
        <v>3</v>
      </c>
      <c r="E1227">
        <v>22</v>
      </c>
      <c r="F1227" t="s">
        <v>1250</v>
      </c>
      <c r="G1227">
        <v>1.3014557412100001</v>
      </c>
    </row>
    <row r="1228" spans="1:7" x14ac:dyDescent="0.2">
      <c r="A1228" t="str">
        <f t="shared" si="105"/>
        <v>LHX1</v>
      </c>
      <c r="B1228" t="s">
        <v>484</v>
      </c>
      <c r="C1228">
        <v>35293972</v>
      </c>
      <c r="D1228" t="s">
        <v>3</v>
      </c>
      <c r="E1228">
        <v>23</v>
      </c>
      <c r="F1228" t="s">
        <v>1251</v>
      </c>
      <c r="G1228">
        <v>1.1622003354899999</v>
      </c>
    </row>
    <row r="1229" spans="1:7" x14ac:dyDescent="0.2">
      <c r="A1229" t="str">
        <f t="shared" si="105"/>
        <v>LHX1</v>
      </c>
      <c r="B1229" t="s">
        <v>484</v>
      </c>
      <c r="C1229">
        <v>35293761</v>
      </c>
      <c r="D1229" t="s">
        <v>8</v>
      </c>
      <c r="E1229">
        <v>24</v>
      </c>
      <c r="F1229" t="s">
        <v>1252</v>
      </c>
      <c r="G1229">
        <v>-1.2457099045199999E-2</v>
      </c>
    </row>
    <row r="1230" spans="1:7" x14ac:dyDescent="0.2">
      <c r="A1230" t="str">
        <f t="shared" ref="A1230:A1238" si="106">"LYL1"</f>
        <v>LYL1</v>
      </c>
      <c r="B1230" t="s">
        <v>245</v>
      </c>
      <c r="C1230">
        <v>13213999</v>
      </c>
      <c r="D1230" t="s">
        <v>8</v>
      </c>
      <c r="E1230">
        <v>24</v>
      </c>
      <c r="F1230" t="s">
        <v>1253</v>
      </c>
      <c r="G1230">
        <v>0.795865600555</v>
      </c>
    </row>
    <row r="1231" spans="1:7" x14ac:dyDescent="0.2">
      <c r="A1231" t="str">
        <f t="shared" si="106"/>
        <v>LYL1</v>
      </c>
      <c r="B1231" t="s">
        <v>245</v>
      </c>
      <c r="C1231">
        <v>13214017</v>
      </c>
      <c r="D1231" t="s">
        <v>3</v>
      </c>
      <c r="E1231">
        <v>23</v>
      </c>
      <c r="F1231" t="s">
        <v>1254</v>
      </c>
      <c r="G1231">
        <v>0.34398819931800001</v>
      </c>
    </row>
    <row r="1232" spans="1:7" x14ac:dyDescent="0.2">
      <c r="A1232" t="str">
        <f t="shared" si="106"/>
        <v>LYL1</v>
      </c>
      <c r="B1232" t="s">
        <v>245</v>
      </c>
      <c r="C1232">
        <v>13213908</v>
      </c>
      <c r="D1232" t="s">
        <v>8</v>
      </c>
      <c r="E1232">
        <v>24</v>
      </c>
      <c r="F1232" t="s">
        <v>1255</v>
      </c>
      <c r="G1232">
        <v>-2.2067306369299999E-2</v>
      </c>
    </row>
    <row r="1233" spans="1:7" x14ac:dyDescent="0.2">
      <c r="A1233" t="str">
        <f t="shared" si="106"/>
        <v>LYL1</v>
      </c>
      <c r="B1233" t="s">
        <v>245</v>
      </c>
      <c r="C1233">
        <v>13213871</v>
      </c>
      <c r="D1233" t="s">
        <v>8</v>
      </c>
      <c r="E1233">
        <v>24</v>
      </c>
      <c r="F1233" t="s">
        <v>1256</v>
      </c>
      <c r="G1233">
        <v>0.19862783972600001</v>
      </c>
    </row>
    <row r="1234" spans="1:7" x14ac:dyDescent="0.2">
      <c r="A1234" t="str">
        <f t="shared" si="106"/>
        <v>LYL1</v>
      </c>
      <c r="B1234" t="s">
        <v>245</v>
      </c>
      <c r="C1234">
        <v>13213808</v>
      </c>
      <c r="D1234" t="s">
        <v>8</v>
      </c>
      <c r="E1234">
        <v>24</v>
      </c>
      <c r="F1234" t="s">
        <v>1257</v>
      </c>
      <c r="G1234">
        <v>1.1692954236999999</v>
      </c>
    </row>
    <row r="1235" spans="1:7" x14ac:dyDescent="0.2">
      <c r="A1235" t="str">
        <f t="shared" si="106"/>
        <v>LYL1</v>
      </c>
      <c r="B1235" t="s">
        <v>245</v>
      </c>
      <c r="C1235">
        <v>13214028</v>
      </c>
      <c r="D1235" t="s">
        <v>8</v>
      </c>
      <c r="E1235">
        <v>24</v>
      </c>
      <c r="F1235" t="s">
        <v>1258</v>
      </c>
      <c r="G1235">
        <v>0.51792102363299997</v>
      </c>
    </row>
    <row r="1236" spans="1:7" x14ac:dyDescent="0.2">
      <c r="A1236" t="str">
        <f t="shared" si="106"/>
        <v>LYL1</v>
      </c>
      <c r="B1236" t="s">
        <v>245</v>
      </c>
      <c r="C1236">
        <v>13213944</v>
      </c>
      <c r="D1236" t="s">
        <v>3</v>
      </c>
      <c r="E1236">
        <v>23</v>
      </c>
      <c r="F1236" t="s">
        <v>1259</v>
      </c>
      <c r="G1236">
        <v>0.31153854397000003</v>
      </c>
    </row>
    <row r="1237" spans="1:7" x14ac:dyDescent="0.2">
      <c r="A1237" t="str">
        <f t="shared" si="106"/>
        <v>LYL1</v>
      </c>
      <c r="B1237" t="s">
        <v>245</v>
      </c>
      <c r="C1237">
        <v>13213765</v>
      </c>
      <c r="D1237" t="s">
        <v>3</v>
      </c>
      <c r="E1237">
        <v>23</v>
      </c>
      <c r="F1237" t="s">
        <v>1260</v>
      </c>
      <c r="G1237">
        <v>0.185686279748</v>
      </c>
    </row>
    <row r="1238" spans="1:7" x14ac:dyDescent="0.2">
      <c r="A1238" t="str">
        <f t="shared" si="106"/>
        <v>LYL1</v>
      </c>
      <c r="B1238" t="s">
        <v>245</v>
      </c>
      <c r="C1238">
        <v>13213738</v>
      </c>
      <c r="D1238" t="s">
        <v>3</v>
      </c>
      <c r="E1238">
        <v>24</v>
      </c>
      <c r="F1238" t="s">
        <v>1261</v>
      </c>
      <c r="G1238">
        <v>1.0348389757400001</v>
      </c>
    </row>
    <row r="1239" spans="1:7" x14ac:dyDescent="0.2">
      <c r="A1239" t="str">
        <f t="shared" ref="A1239:A1248" si="107">"MAML2"</f>
        <v>MAML2</v>
      </c>
      <c r="B1239" t="s">
        <v>291</v>
      </c>
      <c r="C1239">
        <v>96076464</v>
      </c>
      <c r="D1239" t="s">
        <v>3</v>
      </c>
      <c r="E1239">
        <v>21</v>
      </c>
      <c r="F1239" t="s">
        <v>1262</v>
      </c>
      <c r="G1239">
        <v>0.19398250982699999</v>
      </c>
    </row>
    <row r="1240" spans="1:7" x14ac:dyDescent="0.2">
      <c r="A1240" t="str">
        <f t="shared" si="107"/>
        <v>MAML2</v>
      </c>
      <c r="B1240" t="s">
        <v>291</v>
      </c>
      <c r="C1240">
        <v>96076722</v>
      </c>
      <c r="D1240" t="s">
        <v>8</v>
      </c>
      <c r="E1240">
        <v>24</v>
      </c>
      <c r="F1240" t="s">
        <v>1263</v>
      </c>
      <c r="G1240">
        <v>0.14031571333199999</v>
      </c>
    </row>
    <row r="1241" spans="1:7" x14ac:dyDescent="0.2">
      <c r="A1241" t="str">
        <f t="shared" si="107"/>
        <v>MAML2</v>
      </c>
      <c r="B1241" t="s">
        <v>291</v>
      </c>
      <c r="C1241">
        <v>96076552</v>
      </c>
      <c r="D1241" t="s">
        <v>3</v>
      </c>
      <c r="E1241">
        <v>24</v>
      </c>
      <c r="F1241" t="s">
        <v>1264</v>
      </c>
      <c r="G1241">
        <v>0.56352921519700006</v>
      </c>
    </row>
    <row r="1242" spans="1:7" x14ac:dyDescent="0.2">
      <c r="A1242" t="str">
        <f t="shared" si="107"/>
        <v>MAML2</v>
      </c>
      <c r="B1242" t="s">
        <v>291</v>
      </c>
      <c r="C1242">
        <v>96076524</v>
      </c>
      <c r="D1242" t="s">
        <v>3</v>
      </c>
      <c r="E1242">
        <v>24</v>
      </c>
      <c r="F1242" t="s">
        <v>1265</v>
      </c>
      <c r="G1242">
        <v>0.46786003132600001</v>
      </c>
    </row>
    <row r="1243" spans="1:7" x14ac:dyDescent="0.2">
      <c r="A1243" t="str">
        <f t="shared" si="107"/>
        <v>MAML2</v>
      </c>
      <c r="B1243" t="s">
        <v>291</v>
      </c>
      <c r="C1243">
        <v>96076605</v>
      </c>
      <c r="D1243" t="s">
        <v>8</v>
      </c>
      <c r="E1243">
        <v>22</v>
      </c>
      <c r="F1243" t="s">
        <v>1266</v>
      </c>
      <c r="G1243">
        <v>0.35964670050000003</v>
      </c>
    </row>
    <row r="1244" spans="1:7" x14ac:dyDescent="0.2">
      <c r="A1244" t="str">
        <f t="shared" si="107"/>
        <v>MAML2</v>
      </c>
      <c r="B1244" t="s">
        <v>291</v>
      </c>
      <c r="C1244">
        <v>96076530</v>
      </c>
      <c r="D1244" t="s">
        <v>8</v>
      </c>
      <c r="E1244">
        <v>24</v>
      </c>
      <c r="F1244" t="s">
        <v>1267</v>
      </c>
      <c r="G1244">
        <v>0.89885161933299995</v>
      </c>
    </row>
    <row r="1245" spans="1:7" x14ac:dyDescent="0.2">
      <c r="A1245" t="str">
        <f t="shared" si="107"/>
        <v>MAML2</v>
      </c>
      <c r="B1245" t="s">
        <v>291</v>
      </c>
      <c r="C1245">
        <v>96076499</v>
      </c>
      <c r="D1245" t="s">
        <v>8</v>
      </c>
      <c r="E1245">
        <v>23</v>
      </c>
      <c r="F1245" t="s">
        <v>1268</v>
      </c>
      <c r="G1245">
        <v>1.1543073498400001</v>
      </c>
    </row>
    <row r="1246" spans="1:7" x14ac:dyDescent="0.2">
      <c r="A1246" t="str">
        <f t="shared" si="107"/>
        <v>MAML2</v>
      </c>
      <c r="B1246" t="s">
        <v>291</v>
      </c>
      <c r="C1246">
        <v>96076450</v>
      </c>
      <c r="D1246" t="s">
        <v>8</v>
      </c>
      <c r="E1246">
        <v>24</v>
      </c>
      <c r="F1246" t="s">
        <v>1269</v>
      </c>
      <c r="G1246">
        <v>0.85400755344900003</v>
      </c>
    </row>
    <row r="1247" spans="1:7" x14ac:dyDescent="0.2">
      <c r="A1247" t="str">
        <f t="shared" si="107"/>
        <v>MAML2</v>
      </c>
      <c r="B1247" t="s">
        <v>291</v>
      </c>
      <c r="C1247">
        <v>96076442</v>
      </c>
      <c r="D1247" t="s">
        <v>8</v>
      </c>
      <c r="E1247">
        <v>24</v>
      </c>
      <c r="F1247" t="s">
        <v>1270</v>
      </c>
      <c r="G1247">
        <v>0.94684103083100002</v>
      </c>
    </row>
    <row r="1248" spans="1:7" x14ac:dyDescent="0.2">
      <c r="A1248" t="str">
        <f t="shared" si="107"/>
        <v>MAML2</v>
      </c>
      <c r="B1248" t="s">
        <v>291</v>
      </c>
      <c r="C1248">
        <v>96076692</v>
      </c>
      <c r="D1248" t="s">
        <v>3</v>
      </c>
      <c r="E1248">
        <v>24</v>
      </c>
      <c r="F1248" t="s">
        <v>1271</v>
      </c>
      <c r="G1248">
        <v>8.2346722409799997E-2</v>
      </c>
    </row>
    <row r="1249" spans="1:7" x14ac:dyDescent="0.2">
      <c r="A1249" t="str">
        <f t="shared" ref="A1249:A1258" si="108">"MAML3"</f>
        <v>MAML3</v>
      </c>
      <c r="B1249" t="s">
        <v>24</v>
      </c>
      <c r="C1249">
        <v>141075426</v>
      </c>
      <c r="D1249" t="s">
        <v>3</v>
      </c>
      <c r="E1249">
        <v>24</v>
      </c>
      <c r="F1249" t="s">
        <v>1272</v>
      </c>
      <c r="G1249">
        <v>0.60600824472500003</v>
      </c>
    </row>
    <row r="1250" spans="1:7" x14ac:dyDescent="0.2">
      <c r="A1250" t="str">
        <f t="shared" si="108"/>
        <v>MAML3</v>
      </c>
      <c r="B1250" t="s">
        <v>24</v>
      </c>
      <c r="C1250">
        <v>141075506</v>
      </c>
      <c r="D1250" t="s">
        <v>3</v>
      </c>
      <c r="E1250">
        <v>23</v>
      </c>
      <c r="F1250" t="s">
        <v>1273</v>
      </c>
      <c r="G1250">
        <v>0.67498498421800002</v>
      </c>
    </row>
    <row r="1251" spans="1:7" x14ac:dyDescent="0.2">
      <c r="A1251" t="str">
        <f t="shared" si="108"/>
        <v>MAML3</v>
      </c>
      <c r="B1251" t="s">
        <v>24</v>
      </c>
      <c r="C1251">
        <v>141075516</v>
      </c>
      <c r="D1251" t="s">
        <v>3</v>
      </c>
      <c r="E1251">
        <v>24</v>
      </c>
      <c r="F1251" t="s">
        <v>1274</v>
      </c>
      <c r="G1251">
        <v>0.96669214529500003</v>
      </c>
    </row>
    <row r="1252" spans="1:7" x14ac:dyDescent="0.2">
      <c r="A1252" t="str">
        <f t="shared" si="108"/>
        <v>MAML3</v>
      </c>
      <c r="B1252" t="s">
        <v>24</v>
      </c>
      <c r="C1252">
        <v>141075531</v>
      </c>
      <c r="D1252" t="s">
        <v>3</v>
      </c>
      <c r="E1252">
        <v>24</v>
      </c>
      <c r="F1252" t="s">
        <v>1275</v>
      </c>
      <c r="G1252">
        <v>0.97342925873399999</v>
      </c>
    </row>
    <row r="1253" spans="1:7" x14ac:dyDescent="0.2">
      <c r="A1253" t="str">
        <f t="shared" si="108"/>
        <v>MAML3</v>
      </c>
      <c r="B1253" t="s">
        <v>24</v>
      </c>
      <c r="C1253">
        <v>141075706</v>
      </c>
      <c r="D1253" t="s">
        <v>3</v>
      </c>
      <c r="E1253">
        <v>23</v>
      </c>
      <c r="F1253" t="s">
        <v>1276</v>
      </c>
      <c r="G1253">
        <v>1.0598785959699999</v>
      </c>
    </row>
    <row r="1254" spans="1:7" x14ac:dyDescent="0.2">
      <c r="A1254" t="str">
        <f t="shared" si="108"/>
        <v>MAML3</v>
      </c>
      <c r="B1254" t="s">
        <v>24</v>
      </c>
      <c r="C1254">
        <v>141075413</v>
      </c>
      <c r="D1254" t="s">
        <v>8</v>
      </c>
      <c r="E1254">
        <v>23</v>
      </c>
      <c r="F1254" t="s">
        <v>1277</v>
      </c>
      <c r="G1254">
        <v>0.35986188318200002</v>
      </c>
    </row>
    <row r="1255" spans="1:7" x14ac:dyDescent="0.2">
      <c r="A1255" t="str">
        <f t="shared" si="108"/>
        <v>MAML3</v>
      </c>
      <c r="B1255" t="s">
        <v>24</v>
      </c>
      <c r="C1255">
        <v>141075495</v>
      </c>
      <c r="D1255" t="s">
        <v>8</v>
      </c>
      <c r="E1255">
        <v>23</v>
      </c>
      <c r="F1255" t="s">
        <v>1278</v>
      </c>
      <c r="G1255">
        <v>0.41171947395399999</v>
      </c>
    </row>
    <row r="1256" spans="1:7" x14ac:dyDescent="0.2">
      <c r="A1256" t="str">
        <f t="shared" si="108"/>
        <v>MAML3</v>
      </c>
      <c r="B1256" t="s">
        <v>24</v>
      </c>
      <c r="C1256">
        <v>141075585</v>
      </c>
      <c r="D1256" t="s">
        <v>8</v>
      </c>
      <c r="E1256">
        <v>24</v>
      </c>
      <c r="F1256" t="s">
        <v>1279</v>
      </c>
      <c r="G1256">
        <v>0.56721200308800002</v>
      </c>
    </row>
    <row r="1257" spans="1:7" x14ac:dyDescent="0.2">
      <c r="A1257" t="str">
        <f t="shared" si="108"/>
        <v>MAML3</v>
      </c>
      <c r="B1257" t="s">
        <v>24</v>
      </c>
      <c r="C1257">
        <v>141075439</v>
      </c>
      <c r="D1257" t="s">
        <v>3</v>
      </c>
      <c r="E1257">
        <v>24</v>
      </c>
      <c r="F1257" t="s">
        <v>1280</v>
      </c>
      <c r="G1257">
        <v>0.65038598680100002</v>
      </c>
    </row>
    <row r="1258" spans="1:7" x14ac:dyDescent="0.2">
      <c r="A1258" t="str">
        <f t="shared" si="108"/>
        <v>MAML3</v>
      </c>
      <c r="B1258" t="s">
        <v>24</v>
      </c>
      <c r="C1258">
        <v>141075694</v>
      </c>
      <c r="D1258" t="s">
        <v>8</v>
      </c>
      <c r="E1258">
        <v>24</v>
      </c>
      <c r="F1258" t="s">
        <v>1281</v>
      </c>
      <c r="G1258">
        <v>0.1330116817</v>
      </c>
    </row>
    <row r="1259" spans="1:7" x14ac:dyDescent="0.2">
      <c r="A1259" t="str">
        <f t="shared" ref="A1259:A1268" si="109">"MAP2K3"</f>
        <v>MAP2K3</v>
      </c>
      <c r="B1259" t="s">
        <v>484</v>
      </c>
      <c r="C1259">
        <v>21187851</v>
      </c>
      <c r="D1259" t="s">
        <v>8</v>
      </c>
      <c r="E1259">
        <v>24</v>
      </c>
      <c r="F1259" t="s">
        <v>1282</v>
      </c>
      <c r="G1259">
        <v>0.92020133505199997</v>
      </c>
    </row>
    <row r="1260" spans="1:7" x14ac:dyDescent="0.2">
      <c r="A1260" t="str">
        <f t="shared" si="109"/>
        <v>MAP2K3</v>
      </c>
      <c r="B1260" t="s">
        <v>484</v>
      </c>
      <c r="C1260">
        <v>21187695</v>
      </c>
      <c r="D1260" t="s">
        <v>3</v>
      </c>
      <c r="E1260">
        <v>23</v>
      </c>
      <c r="F1260" t="s">
        <v>1283</v>
      </c>
      <c r="G1260">
        <v>0.68216412789100001</v>
      </c>
    </row>
    <row r="1261" spans="1:7" x14ac:dyDescent="0.2">
      <c r="A1261" t="str">
        <f t="shared" si="109"/>
        <v>MAP2K3</v>
      </c>
      <c r="B1261" t="s">
        <v>484</v>
      </c>
      <c r="C1261">
        <v>21187885</v>
      </c>
      <c r="D1261" t="s">
        <v>8</v>
      </c>
      <c r="E1261">
        <v>24</v>
      </c>
      <c r="F1261" t="s">
        <v>1284</v>
      </c>
      <c r="G1261">
        <v>0.52428657294000003</v>
      </c>
    </row>
    <row r="1262" spans="1:7" x14ac:dyDescent="0.2">
      <c r="A1262" t="str">
        <f t="shared" si="109"/>
        <v>MAP2K3</v>
      </c>
      <c r="B1262" t="s">
        <v>484</v>
      </c>
      <c r="C1262">
        <v>21187855</v>
      </c>
      <c r="D1262" t="s">
        <v>8</v>
      </c>
      <c r="E1262">
        <v>22</v>
      </c>
      <c r="F1262" t="s">
        <v>1285</v>
      </c>
      <c r="G1262">
        <v>1.269299744</v>
      </c>
    </row>
    <row r="1263" spans="1:7" x14ac:dyDescent="0.2">
      <c r="A1263" t="str">
        <f t="shared" si="109"/>
        <v>MAP2K3</v>
      </c>
      <c r="B1263" t="s">
        <v>484</v>
      </c>
      <c r="C1263">
        <v>21187816</v>
      </c>
      <c r="D1263" t="s">
        <v>8</v>
      </c>
      <c r="E1263">
        <v>24</v>
      </c>
      <c r="F1263" t="s">
        <v>1286</v>
      </c>
      <c r="G1263">
        <v>0.79039415320200002</v>
      </c>
    </row>
    <row r="1264" spans="1:7" x14ac:dyDescent="0.2">
      <c r="A1264" t="str">
        <f t="shared" si="109"/>
        <v>MAP2K3</v>
      </c>
      <c r="B1264" t="s">
        <v>484</v>
      </c>
      <c r="C1264">
        <v>21187809</v>
      </c>
      <c r="D1264" t="s">
        <v>8</v>
      </c>
      <c r="E1264">
        <v>24</v>
      </c>
      <c r="F1264" t="s">
        <v>1287</v>
      </c>
      <c r="G1264">
        <v>0.71502867177399998</v>
      </c>
    </row>
    <row r="1265" spans="1:7" x14ac:dyDescent="0.2">
      <c r="A1265" t="str">
        <f t="shared" si="109"/>
        <v>MAP2K3</v>
      </c>
      <c r="B1265" t="s">
        <v>484</v>
      </c>
      <c r="C1265">
        <v>21187795</v>
      </c>
      <c r="D1265" t="s">
        <v>8</v>
      </c>
      <c r="E1265">
        <v>22</v>
      </c>
      <c r="F1265" t="s">
        <v>1288</v>
      </c>
      <c r="G1265">
        <v>0.81049892094499998</v>
      </c>
    </row>
    <row r="1266" spans="1:7" x14ac:dyDescent="0.2">
      <c r="A1266" t="str">
        <f t="shared" si="109"/>
        <v>MAP2K3</v>
      </c>
      <c r="B1266" t="s">
        <v>484</v>
      </c>
      <c r="C1266">
        <v>21187774</v>
      </c>
      <c r="D1266" t="s">
        <v>8</v>
      </c>
      <c r="E1266">
        <v>24</v>
      </c>
      <c r="F1266" t="s">
        <v>1289</v>
      </c>
      <c r="G1266">
        <v>0.19746223911499999</v>
      </c>
    </row>
    <row r="1267" spans="1:7" x14ac:dyDescent="0.2">
      <c r="A1267" t="str">
        <f t="shared" si="109"/>
        <v>MAP2K3</v>
      </c>
      <c r="B1267" t="s">
        <v>484</v>
      </c>
      <c r="C1267">
        <v>21187741</v>
      </c>
      <c r="D1267" t="s">
        <v>8</v>
      </c>
      <c r="E1267">
        <v>24</v>
      </c>
      <c r="F1267" t="s">
        <v>1290</v>
      </c>
      <c r="G1267">
        <v>0.19612403495</v>
      </c>
    </row>
    <row r="1268" spans="1:7" x14ac:dyDescent="0.2">
      <c r="A1268" t="str">
        <f t="shared" si="109"/>
        <v>MAP2K3</v>
      </c>
      <c r="B1268" t="s">
        <v>484</v>
      </c>
      <c r="C1268">
        <v>21187905</v>
      </c>
      <c r="D1268" t="s">
        <v>8</v>
      </c>
      <c r="E1268">
        <v>23</v>
      </c>
      <c r="F1268" t="s">
        <v>1291</v>
      </c>
      <c r="G1268">
        <v>0.159762111648</v>
      </c>
    </row>
    <row r="1269" spans="1:7" x14ac:dyDescent="0.2">
      <c r="A1269" t="str">
        <f t="shared" ref="A1269:A1278" si="110">"MAP2K6"</f>
        <v>MAP2K6</v>
      </c>
      <c r="B1269" t="s">
        <v>484</v>
      </c>
      <c r="C1269">
        <v>67410621</v>
      </c>
      <c r="D1269" t="s">
        <v>3</v>
      </c>
      <c r="E1269">
        <v>25</v>
      </c>
      <c r="F1269" t="s">
        <v>1292</v>
      </c>
      <c r="G1269">
        <v>0.36929697779699999</v>
      </c>
    </row>
    <row r="1270" spans="1:7" x14ac:dyDescent="0.2">
      <c r="A1270" t="str">
        <f t="shared" si="110"/>
        <v>MAP2K6</v>
      </c>
      <c r="B1270" t="s">
        <v>484</v>
      </c>
      <c r="C1270">
        <v>67410645</v>
      </c>
      <c r="D1270" t="s">
        <v>3</v>
      </c>
      <c r="E1270">
        <v>25</v>
      </c>
      <c r="F1270" t="s">
        <v>1293</v>
      </c>
      <c r="G1270">
        <v>0.42740066362399998</v>
      </c>
    </row>
    <row r="1271" spans="1:7" x14ac:dyDescent="0.2">
      <c r="A1271" t="str">
        <f t="shared" si="110"/>
        <v>MAP2K6</v>
      </c>
      <c r="B1271" t="s">
        <v>484</v>
      </c>
      <c r="C1271">
        <v>67410733</v>
      </c>
      <c r="D1271" t="s">
        <v>3</v>
      </c>
      <c r="E1271">
        <v>23</v>
      </c>
      <c r="F1271" t="s">
        <v>1294</v>
      </c>
      <c r="G1271">
        <v>0.84076626309799996</v>
      </c>
    </row>
    <row r="1272" spans="1:7" x14ac:dyDescent="0.2">
      <c r="A1272" t="str">
        <f t="shared" si="110"/>
        <v>MAP2K6</v>
      </c>
      <c r="B1272" t="s">
        <v>484</v>
      </c>
      <c r="C1272">
        <v>67410741</v>
      </c>
      <c r="D1272" t="s">
        <v>3</v>
      </c>
      <c r="E1272">
        <v>25</v>
      </c>
      <c r="F1272" t="s">
        <v>1295</v>
      </c>
      <c r="G1272">
        <v>0.89618620018999995</v>
      </c>
    </row>
    <row r="1273" spans="1:7" x14ac:dyDescent="0.2">
      <c r="A1273" t="str">
        <f t="shared" si="110"/>
        <v>MAP2K6</v>
      </c>
      <c r="B1273" t="s">
        <v>484</v>
      </c>
      <c r="C1273">
        <v>67410755</v>
      </c>
      <c r="D1273" t="s">
        <v>3</v>
      </c>
      <c r="E1273">
        <v>22</v>
      </c>
      <c r="F1273" t="s">
        <v>1296</v>
      </c>
      <c r="G1273">
        <v>1.26304753671</v>
      </c>
    </row>
    <row r="1274" spans="1:7" x14ac:dyDescent="0.2">
      <c r="A1274" t="str">
        <f t="shared" si="110"/>
        <v>MAP2K6</v>
      </c>
      <c r="B1274" t="s">
        <v>484</v>
      </c>
      <c r="C1274">
        <v>67410476</v>
      </c>
      <c r="D1274" t="s">
        <v>8</v>
      </c>
      <c r="E1274">
        <v>24</v>
      </c>
      <c r="F1274" t="s">
        <v>1297</v>
      </c>
      <c r="G1274">
        <v>0.17273220889599999</v>
      </c>
    </row>
    <row r="1275" spans="1:7" x14ac:dyDescent="0.2">
      <c r="A1275" t="str">
        <f t="shared" si="110"/>
        <v>MAP2K6</v>
      </c>
      <c r="B1275" t="s">
        <v>484</v>
      </c>
      <c r="C1275">
        <v>67410629</v>
      </c>
      <c r="D1275" t="s">
        <v>8</v>
      </c>
      <c r="E1275">
        <v>25</v>
      </c>
      <c r="F1275" t="s">
        <v>1298</v>
      </c>
      <c r="G1275">
        <v>0.16514152945499999</v>
      </c>
    </row>
    <row r="1276" spans="1:7" x14ac:dyDescent="0.2">
      <c r="A1276" t="str">
        <f t="shared" si="110"/>
        <v>MAP2K6</v>
      </c>
      <c r="B1276" t="s">
        <v>484</v>
      </c>
      <c r="C1276">
        <v>67410685</v>
      </c>
      <c r="D1276" t="s">
        <v>8</v>
      </c>
      <c r="E1276">
        <v>23</v>
      </c>
      <c r="F1276" t="s">
        <v>1299</v>
      </c>
      <c r="G1276">
        <v>5.1235759561200002E-2</v>
      </c>
    </row>
    <row r="1277" spans="1:7" x14ac:dyDescent="0.2">
      <c r="A1277" t="str">
        <f t="shared" si="110"/>
        <v>MAP2K6</v>
      </c>
      <c r="B1277" t="s">
        <v>484</v>
      </c>
      <c r="C1277">
        <v>67410630</v>
      </c>
      <c r="D1277" t="s">
        <v>3</v>
      </c>
      <c r="E1277">
        <v>23</v>
      </c>
      <c r="F1277" t="s">
        <v>1300</v>
      </c>
      <c r="G1277">
        <v>0.255114114665</v>
      </c>
    </row>
    <row r="1278" spans="1:7" x14ac:dyDescent="0.2">
      <c r="A1278" t="str">
        <f t="shared" si="110"/>
        <v>MAP2K6</v>
      </c>
      <c r="B1278" t="s">
        <v>484</v>
      </c>
      <c r="C1278">
        <v>67410526</v>
      </c>
      <c r="D1278" t="s">
        <v>3</v>
      </c>
      <c r="E1278">
        <v>24</v>
      </c>
      <c r="F1278" t="s">
        <v>1301</v>
      </c>
      <c r="G1278">
        <v>2.9549629062499999E-2</v>
      </c>
    </row>
    <row r="1279" spans="1:7" x14ac:dyDescent="0.2">
      <c r="A1279" t="str">
        <f t="shared" ref="A1279:A1306" si="111">"MAP4"</f>
        <v>MAP4</v>
      </c>
      <c r="B1279" t="s">
        <v>114</v>
      </c>
      <c r="C1279">
        <v>48130620</v>
      </c>
      <c r="D1279" t="s">
        <v>3</v>
      </c>
      <c r="E1279">
        <v>24</v>
      </c>
      <c r="F1279" t="s">
        <v>1302</v>
      </c>
      <c r="G1279">
        <v>0.55932815558600002</v>
      </c>
    </row>
    <row r="1280" spans="1:7" x14ac:dyDescent="0.2">
      <c r="A1280" t="str">
        <f t="shared" si="111"/>
        <v>MAP4</v>
      </c>
      <c r="B1280" t="s">
        <v>114</v>
      </c>
      <c r="C1280">
        <v>48130887</v>
      </c>
      <c r="D1280" t="s">
        <v>3</v>
      </c>
      <c r="E1280">
        <v>24</v>
      </c>
      <c r="F1280" t="s">
        <v>1303</v>
      </c>
      <c r="G1280">
        <v>0.29145553945399999</v>
      </c>
    </row>
    <row r="1281" spans="1:7" x14ac:dyDescent="0.2">
      <c r="A1281" t="str">
        <f t="shared" si="111"/>
        <v>MAP4</v>
      </c>
      <c r="B1281" t="s">
        <v>114</v>
      </c>
      <c r="C1281">
        <v>48130658</v>
      </c>
      <c r="D1281" t="s">
        <v>3</v>
      </c>
      <c r="E1281">
        <v>22</v>
      </c>
      <c r="F1281" t="s">
        <v>1304</v>
      </c>
      <c r="G1281">
        <v>0.76573255392999995</v>
      </c>
    </row>
    <row r="1282" spans="1:7" x14ac:dyDescent="0.2">
      <c r="A1282" t="str">
        <f t="shared" si="111"/>
        <v>MAP4</v>
      </c>
      <c r="B1282" t="s">
        <v>114</v>
      </c>
      <c r="C1282">
        <v>47934644</v>
      </c>
      <c r="D1282" t="s">
        <v>3</v>
      </c>
      <c r="E1282">
        <v>24</v>
      </c>
      <c r="F1282" t="s">
        <v>1305</v>
      </c>
      <c r="G1282">
        <v>0.18205347589099999</v>
      </c>
    </row>
    <row r="1283" spans="1:7" x14ac:dyDescent="0.2">
      <c r="A1283" t="str">
        <f t="shared" si="111"/>
        <v>MAP4</v>
      </c>
      <c r="B1283" t="s">
        <v>114</v>
      </c>
      <c r="C1283">
        <v>48130517</v>
      </c>
      <c r="D1283" t="s">
        <v>3</v>
      </c>
      <c r="E1283">
        <v>24</v>
      </c>
      <c r="F1283" t="s">
        <v>1306</v>
      </c>
      <c r="G1283">
        <v>0.220729521141</v>
      </c>
    </row>
    <row r="1284" spans="1:7" x14ac:dyDescent="0.2">
      <c r="A1284" t="str">
        <f t="shared" si="111"/>
        <v>MAP4</v>
      </c>
      <c r="B1284" t="s">
        <v>114</v>
      </c>
      <c r="C1284">
        <v>48130934</v>
      </c>
      <c r="D1284" t="s">
        <v>8</v>
      </c>
      <c r="E1284">
        <v>23</v>
      </c>
      <c r="F1284" t="s">
        <v>1307</v>
      </c>
      <c r="G1284">
        <v>0.25648199136599997</v>
      </c>
    </row>
    <row r="1285" spans="1:7" x14ac:dyDescent="0.2">
      <c r="A1285" t="str">
        <f t="shared" si="111"/>
        <v>MAP4</v>
      </c>
      <c r="B1285" t="s">
        <v>114</v>
      </c>
      <c r="C1285">
        <v>48130882</v>
      </c>
      <c r="D1285" t="s">
        <v>8</v>
      </c>
      <c r="E1285">
        <v>24</v>
      </c>
      <c r="F1285" t="s">
        <v>1308</v>
      </c>
      <c r="G1285">
        <v>0.17095979754000001</v>
      </c>
    </row>
    <row r="1286" spans="1:7" x14ac:dyDescent="0.2">
      <c r="A1286" t="str">
        <f t="shared" si="111"/>
        <v>MAP4</v>
      </c>
      <c r="B1286" t="s">
        <v>114</v>
      </c>
      <c r="C1286">
        <v>48130859</v>
      </c>
      <c r="D1286" t="s">
        <v>8</v>
      </c>
      <c r="E1286">
        <v>23</v>
      </c>
      <c r="F1286" t="s">
        <v>1309</v>
      </c>
      <c r="G1286">
        <v>0.903210872459</v>
      </c>
    </row>
    <row r="1287" spans="1:7" x14ac:dyDescent="0.2">
      <c r="A1287" t="str">
        <f t="shared" si="111"/>
        <v>MAP4</v>
      </c>
      <c r="B1287" t="s">
        <v>114</v>
      </c>
      <c r="C1287">
        <v>48130837</v>
      </c>
      <c r="D1287" t="s">
        <v>8</v>
      </c>
      <c r="E1287">
        <v>24</v>
      </c>
      <c r="F1287" t="s">
        <v>1310</v>
      </c>
      <c r="G1287">
        <v>0.76342021241199998</v>
      </c>
    </row>
    <row r="1288" spans="1:7" x14ac:dyDescent="0.2">
      <c r="A1288" t="str">
        <f t="shared" si="111"/>
        <v>MAP4</v>
      </c>
      <c r="B1288" t="s">
        <v>114</v>
      </c>
      <c r="C1288">
        <v>48130598</v>
      </c>
      <c r="D1288" t="s">
        <v>8</v>
      </c>
      <c r="E1288">
        <v>23</v>
      </c>
      <c r="F1288" t="s">
        <v>1311</v>
      </c>
      <c r="G1288">
        <v>0.88515431189399996</v>
      </c>
    </row>
    <row r="1289" spans="1:7" x14ac:dyDescent="0.2">
      <c r="A1289" t="str">
        <f t="shared" si="111"/>
        <v>MAP4</v>
      </c>
      <c r="B1289" t="s">
        <v>114</v>
      </c>
      <c r="C1289">
        <v>48130524</v>
      </c>
      <c r="D1289" t="s">
        <v>8</v>
      </c>
      <c r="E1289">
        <v>23</v>
      </c>
      <c r="F1289" t="s">
        <v>1312</v>
      </c>
      <c r="G1289">
        <v>0.40128096226999999</v>
      </c>
    </row>
    <row r="1290" spans="1:7" x14ac:dyDescent="0.2">
      <c r="A1290" t="str">
        <f t="shared" si="111"/>
        <v>MAP4</v>
      </c>
      <c r="B1290" t="s">
        <v>114</v>
      </c>
      <c r="C1290">
        <v>48130647</v>
      </c>
      <c r="D1290" t="s">
        <v>3</v>
      </c>
      <c r="E1290">
        <v>23</v>
      </c>
      <c r="F1290" t="s">
        <v>1313</v>
      </c>
      <c r="G1290">
        <v>0.94397363248699995</v>
      </c>
    </row>
    <row r="1291" spans="1:7" x14ac:dyDescent="0.2">
      <c r="A1291" t="str">
        <f t="shared" si="111"/>
        <v>MAP4</v>
      </c>
      <c r="B1291" t="s">
        <v>114</v>
      </c>
      <c r="C1291">
        <v>48130439</v>
      </c>
      <c r="D1291" t="s">
        <v>3</v>
      </c>
      <c r="E1291">
        <v>23</v>
      </c>
      <c r="F1291" t="s">
        <v>1314</v>
      </c>
      <c r="G1291">
        <v>0.714085192842</v>
      </c>
    </row>
    <row r="1292" spans="1:7" x14ac:dyDescent="0.2">
      <c r="A1292" t="str">
        <f t="shared" si="111"/>
        <v>MAP4</v>
      </c>
      <c r="B1292" t="s">
        <v>114</v>
      </c>
      <c r="C1292">
        <v>47933131</v>
      </c>
      <c r="D1292" t="s">
        <v>3</v>
      </c>
      <c r="E1292">
        <v>23</v>
      </c>
      <c r="F1292" t="s">
        <v>1315</v>
      </c>
      <c r="G1292">
        <v>9.4402018231800004E-3</v>
      </c>
    </row>
    <row r="1293" spans="1:7" x14ac:dyDescent="0.2">
      <c r="A1293" t="str">
        <f t="shared" si="111"/>
        <v>MAP4</v>
      </c>
      <c r="B1293" t="s">
        <v>114</v>
      </c>
      <c r="C1293">
        <v>47951915</v>
      </c>
      <c r="D1293" t="s">
        <v>3</v>
      </c>
      <c r="E1293">
        <v>24</v>
      </c>
      <c r="F1293" t="s">
        <v>1316</v>
      </c>
      <c r="G1293">
        <v>-0.20409030849099999</v>
      </c>
    </row>
    <row r="1294" spans="1:7" x14ac:dyDescent="0.2">
      <c r="A1294" t="str">
        <f t="shared" si="111"/>
        <v>MAP4</v>
      </c>
      <c r="B1294" t="s">
        <v>114</v>
      </c>
      <c r="C1294">
        <v>48130431</v>
      </c>
      <c r="D1294" t="s">
        <v>8</v>
      </c>
      <c r="E1294">
        <v>24</v>
      </c>
      <c r="F1294" t="s">
        <v>1317</v>
      </c>
      <c r="G1294">
        <v>1.0213184819700001</v>
      </c>
    </row>
    <row r="1295" spans="1:7" x14ac:dyDescent="0.2">
      <c r="A1295" t="str">
        <f t="shared" si="111"/>
        <v>MAP4</v>
      </c>
      <c r="B1295" t="s">
        <v>114</v>
      </c>
      <c r="C1295">
        <v>47932871</v>
      </c>
      <c r="D1295" t="s">
        <v>8</v>
      </c>
      <c r="E1295">
        <v>24</v>
      </c>
      <c r="F1295" t="s">
        <v>1318</v>
      </c>
      <c r="G1295">
        <v>-0.106508720404</v>
      </c>
    </row>
    <row r="1296" spans="1:7" x14ac:dyDescent="0.2">
      <c r="A1296" t="str">
        <f t="shared" si="111"/>
        <v>MAP4</v>
      </c>
      <c r="B1296" t="s">
        <v>114</v>
      </c>
      <c r="C1296">
        <v>47932930</v>
      </c>
      <c r="D1296" t="s">
        <v>8</v>
      </c>
      <c r="E1296">
        <v>23</v>
      </c>
      <c r="F1296" t="s">
        <v>1319</v>
      </c>
      <c r="G1296">
        <v>3.8858288962100002E-2</v>
      </c>
    </row>
    <row r="1297" spans="1:7" x14ac:dyDescent="0.2">
      <c r="A1297" t="str">
        <f t="shared" si="111"/>
        <v>MAP4</v>
      </c>
      <c r="B1297" t="s">
        <v>114</v>
      </c>
      <c r="C1297">
        <v>47932976</v>
      </c>
      <c r="D1297" t="s">
        <v>8</v>
      </c>
      <c r="E1297">
        <v>24</v>
      </c>
      <c r="F1297" t="s">
        <v>1320</v>
      </c>
      <c r="G1297">
        <v>-3.08986134031E-3</v>
      </c>
    </row>
    <row r="1298" spans="1:7" x14ac:dyDescent="0.2">
      <c r="A1298" t="str">
        <f t="shared" si="111"/>
        <v>MAP4</v>
      </c>
      <c r="B1298" t="s">
        <v>114</v>
      </c>
      <c r="C1298">
        <v>47932981</v>
      </c>
      <c r="D1298" t="s">
        <v>8</v>
      </c>
      <c r="E1298">
        <v>22</v>
      </c>
      <c r="F1298" t="s">
        <v>1321</v>
      </c>
      <c r="G1298">
        <v>-0.15914210105599999</v>
      </c>
    </row>
    <row r="1299" spans="1:7" x14ac:dyDescent="0.2">
      <c r="A1299" t="str">
        <f t="shared" si="111"/>
        <v>MAP4</v>
      </c>
      <c r="B1299" t="s">
        <v>114</v>
      </c>
      <c r="C1299">
        <v>47933015</v>
      </c>
      <c r="D1299" t="s">
        <v>8</v>
      </c>
      <c r="E1299">
        <v>24</v>
      </c>
      <c r="F1299" t="s">
        <v>1322</v>
      </c>
      <c r="G1299">
        <v>-5.3188137238399998E-2</v>
      </c>
    </row>
    <row r="1300" spans="1:7" x14ac:dyDescent="0.2">
      <c r="A1300" t="str">
        <f t="shared" si="111"/>
        <v>MAP4</v>
      </c>
      <c r="B1300" t="s">
        <v>114</v>
      </c>
      <c r="C1300">
        <v>47933039</v>
      </c>
      <c r="D1300" t="s">
        <v>8</v>
      </c>
      <c r="E1300">
        <v>23</v>
      </c>
      <c r="F1300" t="s">
        <v>1323</v>
      </c>
      <c r="G1300">
        <v>-3.4944730713799999E-2</v>
      </c>
    </row>
    <row r="1301" spans="1:7" x14ac:dyDescent="0.2">
      <c r="A1301" t="str">
        <f t="shared" si="111"/>
        <v>MAP4</v>
      </c>
      <c r="B1301" t="s">
        <v>114</v>
      </c>
      <c r="C1301">
        <v>47934588</v>
      </c>
      <c r="D1301" t="s">
        <v>8</v>
      </c>
      <c r="E1301">
        <v>25</v>
      </c>
      <c r="F1301" t="s">
        <v>1324</v>
      </c>
      <c r="G1301">
        <v>4.4812342775399999E-2</v>
      </c>
    </row>
    <row r="1302" spans="1:7" x14ac:dyDescent="0.2">
      <c r="A1302" t="str">
        <f t="shared" si="111"/>
        <v>MAP4</v>
      </c>
      <c r="B1302" t="s">
        <v>114</v>
      </c>
      <c r="C1302">
        <v>47951954</v>
      </c>
      <c r="D1302" t="s">
        <v>8</v>
      </c>
      <c r="E1302">
        <v>24</v>
      </c>
      <c r="F1302" t="s">
        <v>1325</v>
      </c>
      <c r="G1302">
        <v>8.8503516745600003E-2</v>
      </c>
    </row>
    <row r="1303" spans="1:7" x14ac:dyDescent="0.2">
      <c r="A1303" t="str">
        <f t="shared" si="111"/>
        <v>MAP4</v>
      </c>
      <c r="B1303" t="s">
        <v>114</v>
      </c>
      <c r="C1303">
        <v>47952084</v>
      </c>
      <c r="D1303" t="s">
        <v>8</v>
      </c>
      <c r="E1303">
        <v>23</v>
      </c>
      <c r="F1303" t="s">
        <v>1326</v>
      </c>
      <c r="G1303">
        <v>6.5086528467500002E-2</v>
      </c>
    </row>
    <row r="1304" spans="1:7" x14ac:dyDescent="0.2">
      <c r="A1304" t="str">
        <f t="shared" si="111"/>
        <v>MAP4</v>
      </c>
      <c r="B1304" t="s">
        <v>114</v>
      </c>
      <c r="C1304">
        <v>47934652</v>
      </c>
      <c r="D1304" t="s">
        <v>3</v>
      </c>
      <c r="E1304">
        <v>22</v>
      </c>
      <c r="F1304" t="s">
        <v>1327</v>
      </c>
      <c r="G1304">
        <v>-0.171444191069</v>
      </c>
    </row>
    <row r="1305" spans="1:7" x14ac:dyDescent="0.2">
      <c r="A1305" t="str">
        <f t="shared" si="111"/>
        <v>MAP4</v>
      </c>
      <c r="B1305" t="s">
        <v>114</v>
      </c>
      <c r="C1305">
        <v>48130420</v>
      </c>
      <c r="D1305" t="s">
        <v>3</v>
      </c>
      <c r="E1305">
        <v>24</v>
      </c>
      <c r="F1305" t="s">
        <v>1328</v>
      </c>
      <c r="G1305">
        <v>1.03470788554</v>
      </c>
    </row>
    <row r="1306" spans="1:7" x14ac:dyDescent="0.2">
      <c r="A1306" t="str">
        <f t="shared" si="111"/>
        <v>MAP4</v>
      </c>
      <c r="B1306" t="s">
        <v>114</v>
      </c>
      <c r="C1306">
        <v>48130418</v>
      </c>
      <c r="D1306" t="s">
        <v>8</v>
      </c>
      <c r="E1306">
        <v>22</v>
      </c>
      <c r="F1306" t="s">
        <v>1329</v>
      </c>
      <c r="G1306">
        <v>4.1758801298500001E-2</v>
      </c>
    </row>
    <row r="1307" spans="1:7" x14ac:dyDescent="0.2">
      <c r="A1307" t="str">
        <f t="shared" ref="A1307:A1316" si="112">"MAP4K3"</f>
        <v>MAP4K3</v>
      </c>
      <c r="B1307" t="s">
        <v>161</v>
      </c>
      <c r="C1307">
        <v>39664546</v>
      </c>
      <c r="D1307" t="s">
        <v>3</v>
      </c>
      <c r="E1307">
        <v>24</v>
      </c>
      <c r="F1307" t="s">
        <v>1330</v>
      </c>
      <c r="G1307">
        <v>0.67327559543600002</v>
      </c>
    </row>
    <row r="1308" spans="1:7" x14ac:dyDescent="0.2">
      <c r="A1308" t="str">
        <f t="shared" si="112"/>
        <v>MAP4K3</v>
      </c>
      <c r="B1308" t="s">
        <v>161</v>
      </c>
      <c r="C1308">
        <v>39664529</v>
      </c>
      <c r="D1308" t="s">
        <v>3</v>
      </c>
      <c r="E1308">
        <v>23</v>
      </c>
      <c r="F1308" t="s">
        <v>1331</v>
      </c>
      <c r="G1308">
        <v>0.36214954229200003</v>
      </c>
    </row>
    <row r="1309" spans="1:7" x14ac:dyDescent="0.2">
      <c r="A1309" t="str">
        <f t="shared" si="112"/>
        <v>MAP4K3</v>
      </c>
      <c r="B1309" t="s">
        <v>161</v>
      </c>
      <c r="C1309">
        <v>39664507</v>
      </c>
      <c r="D1309" t="s">
        <v>3</v>
      </c>
      <c r="E1309">
        <v>24</v>
      </c>
      <c r="F1309" t="s">
        <v>1332</v>
      </c>
      <c r="G1309">
        <v>0.448754994967</v>
      </c>
    </row>
    <row r="1310" spans="1:7" x14ac:dyDescent="0.2">
      <c r="A1310" t="str">
        <f t="shared" si="112"/>
        <v>MAP4K3</v>
      </c>
      <c r="B1310" t="s">
        <v>161</v>
      </c>
      <c r="C1310">
        <v>39664613</v>
      </c>
      <c r="D1310" t="s">
        <v>3</v>
      </c>
      <c r="E1310">
        <v>24</v>
      </c>
      <c r="F1310" t="s">
        <v>1333</v>
      </c>
      <c r="G1310">
        <v>0.19021959241200001</v>
      </c>
    </row>
    <row r="1311" spans="1:7" x14ac:dyDescent="0.2">
      <c r="A1311" t="str">
        <f t="shared" si="112"/>
        <v>MAP4K3</v>
      </c>
      <c r="B1311" t="s">
        <v>161</v>
      </c>
      <c r="C1311">
        <v>39664622</v>
      </c>
      <c r="D1311" t="s">
        <v>3</v>
      </c>
      <c r="E1311">
        <v>23</v>
      </c>
      <c r="F1311" t="s">
        <v>1334</v>
      </c>
      <c r="G1311">
        <v>1.15472537848</v>
      </c>
    </row>
    <row r="1312" spans="1:7" x14ac:dyDescent="0.2">
      <c r="A1312" t="str">
        <f t="shared" si="112"/>
        <v>MAP4K3</v>
      </c>
      <c r="B1312" t="s">
        <v>161</v>
      </c>
      <c r="C1312">
        <v>39664740</v>
      </c>
      <c r="D1312" t="s">
        <v>3</v>
      </c>
      <c r="E1312">
        <v>21</v>
      </c>
      <c r="F1312" t="s">
        <v>1335</v>
      </c>
      <c r="G1312">
        <v>2.1523254035300001E-2</v>
      </c>
    </row>
    <row r="1313" spans="1:7" x14ac:dyDescent="0.2">
      <c r="A1313" t="str">
        <f t="shared" si="112"/>
        <v>MAP4K3</v>
      </c>
      <c r="B1313" t="s">
        <v>161</v>
      </c>
      <c r="C1313">
        <v>39664588</v>
      </c>
      <c r="D1313" t="s">
        <v>8</v>
      </c>
      <c r="E1313">
        <v>24</v>
      </c>
      <c r="F1313" t="s">
        <v>1336</v>
      </c>
      <c r="G1313">
        <v>0.40177649976199997</v>
      </c>
    </row>
    <row r="1314" spans="1:7" x14ac:dyDescent="0.2">
      <c r="A1314" t="str">
        <f t="shared" si="112"/>
        <v>MAP4K3</v>
      </c>
      <c r="B1314" t="s">
        <v>161</v>
      </c>
      <c r="C1314">
        <v>39664611</v>
      </c>
      <c r="D1314" t="s">
        <v>8</v>
      </c>
      <c r="E1314">
        <v>24</v>
      </c>
      <c r="F1314" t="s">
        <v>1337</v>
      </c>
      <c r="G1314">
        <v>1.17199902609</v>
      </c>
    </row>
    <row r="1315" spans="1:7" x14ac:dyDescent="0.2">
      <c r="A1315" t="str">
        <f t="shared" si="112"/>
        <v>MAP4K3</v>
      </c>
      <c r="B1315" t="s">
        <v>161</v>
      </c>
      <c r="C1315">
        <v>39664676</v>
      </c>
      <c r="D1315" t="s">
        <v>8</v>
      </c>
      <c r="E1315">
        <v>24</v>
      </c>
      <c r="F1315" t="s">
        <v>1338</v>
      </c>
      <c r="G1315">
        <v>4.5339999793300003E-3</v>
      </c>
    </row>
    <row r="1316" spans="1:7" x14ac:dyDescent="0.2">
      <c r="A1316" t="str">
        <f t="shared" si="112"/>
        <v>MAP4K3</v>
      </c>
      <c r="B1316" t="s">
        <v>161</v>
      </c>
      <c r="C1316">
        <v>39664719</v>
      </c>
      <c r="D1316" t="s">
        <v>8</v>
      </c>
      <c r="E1316">
        <v>23</v>
      </c>
      <c r="F1316" t="s">
        <v>1339</v>
      </c>
      <c r="G1316">
        <v>0.17772648636800001</v>
      </c>
    </row>
    <row r="1317" spans="1:7" x14ac:dyDescent="0.2">
      <c r="A1317" t="str">
        <f t="shared" ref="A1317:A1326" si="113">"MAP4K5"</f>
        <v>MAP4K5</v>
      </c>
      <c r="B1317" t="s">
        <v>86</v>
      </c>
      <c r="C1317">
        <v>50999632</v>
      </c>
      <c r="D1317" t="s">
        <v>8</v>
      </c>
      <c r="E1317">
        <v>24</v>
      </c>
      <c r="F1317" t="s">
        <v>1340</v>
      </c>
      <c r="G1317">
        <v>0.49767463556899999</v>
      </c>
    </row>
    <row r="1318" spans="1:7" x14ac:dyDescent="0.2">
      <c r="A1318" t="str">
        <f t="shared" si="113"/>
        <v>MAP4K5</v>
      </c>
      <c r="B1318" t="s">
        <v>86</v>
      </c>
      <c r="C1318">
        <v>50999553</v>
      </c>
      <c r="D1318" t="s">
        <v>3</v>
      </c>
      <c r="E1318">
        <v>24</v>
      </c>
      <c r="F1318" t="s">
        <v>92</v>
      </c>
      <c r="G1318">
        <v>0.35928779451699999</v>
      </c>
    </row>
    <row r="1319" spans="1:7" x14ac:dyDescent="0.2">
      <c r="A1319" t="str">
        <f t="shared" si="113"/>
        <v>MAP4K5</v>
      </c>
      <c r="B1319" t="s">
        <v>86</v>
      </c>
      <c r="C1319">
        <v>50999683</v>
      </c>
      <c r="D1319" t="s">
        <v>3</v>
      </c>
      <c r="E1319">
        <v>24</v>
      </c>
      <c r="F1319" t="s">
        <v>1341</v>
      </c>
      <c r="G1319">
        <v>-1.3426736258600001E-2</v>
      </c>
    </row>
    <row r="1320" spans="1:7" x14ac:dyDescent="0.2">
      <c r="A1320" t="str">
        <f t="shared" si="113"/>
        <v>MAP4K5</v>
      </c>
      <c r="B1320" t="s">
        <v>86</v>
      </c>
      <c r="C1320">
        <v>50999552</v>
      </c>
      <c r="D1320" t="s">
        <v>8</v>
      </c>
      <c r="E1320">
        <v>24</v>
      </c>
      <c r="F1320" t="s">
        <v>1342</v>
      </c>
      <c r="G1320">
        <v>1.5947639169300001</v>
      </c>
    </row>
    <row r="1321" spans="1:7" x14ac:dyDescent="0.2">
      <c r="A1321" t="str">
        <f t="shared" si="113"/>
        <v>MAP4K5</v>
      </c>
      <c r="B1321" t="s">
        <v>86</v>
      </c>
      <c r="C1321">
        <v>50999617</v>
      </c>
      <c r="D1321" t="s">
        <v>8</v>
      </c>
      <c r="E1321">
        <v>24</v>
      </c>
      <c r="F1321" t="s">
        <v>98</v>
      </c>
      <c r="G1321">
        <v>0.52917870753499996</v>
      </c>
    </row>
    <row r="1322" spans="1:7" x14ac:dyDescent="0.2">
      <c r="A1322" t="str">
        <f t="shared" si="113"/>
        <v>MAP4K5</v>
      </c>
      <c r="B1322" t="s">
        <v>86</v>
      </c>
      <c r="C1322">
        <v>50999396</v>
      </c>
      <c r="D1322" t="s">
        <v>3</v>
      </c>
      <c r="E1322">
        <v>24</v>
      </c>
      <c r="F1322" t="s">
        <v>1343</v>
      </c>
      <c r="G1322">
        <v>0.59614982660799998</v>
      </c>
    </row>
    <row r="1323" spans="1:7" x14ac:dyDescent="0.2">
      <c r="A1323" t="str">
        <f t="shared" si="113"/>
        <v>MAP4K5</v>
      </c>
      <c r="B1323" t="s">
        <v>86</v>
      </c>
      <c r="C1323">
        <v>50999658</v>
      </c>
      <c r="D1323" t="s">
        <v>8</v>
      </c>
      <c r="E1323">
        <v>23</v>
      </c>
      <c r="F1323" t="s">
        <v>1344</v>
      </c>
      <c r="G1323">
        <v>0.30752786247199998</v>
      </c>
    </row>
    <row r="1324" spans="1:7" x14ac:dyDescent="0.2">
      <c r="A1324" t="str">
        <f t="shared" si="113"/>
        <v>MAP4K5</v>
      </c>
      <c r="B1324" t="s">
        <v>86</v>
      </c>
      <c r="C1324">
        <v>50999697</v>
      </c>
      <c r="D1324" t="s">
        <v>8</v>
      </c>
      <c r="E1324">
        <v>23</v>
      </c>
      <c r="F1324" t="s">
        <v>1345</v>
      </c>
      <c r="G1324">
        <v>0.487382209146</v>
      </c>
    </row>
    <row r="1325" spans="1:7" x14ac:dyDescent="0.2">
      <c r="A1325" t="str">
        <f t="shared" si="113"/>
        <v>MAP4K5</v>
      </c>
      <c r="B1325" t="s">
        <v>86</v>
      </c>
      <c r="C1325">
        <v>50999712</v>
      </c>
      <c r="D1325" t="s">
        <v>8</v>
      </c>
      <c r="E1325">
        <v>24</v>
      </c>
      <c r="F1325" t="s">
        <v>1346</v>
      </c>
      <c r="G1325">
        <v>0.13494685635799999</v>
      </c>
    </row>
    <row r="1326" spans="1:7" x14ac:dyDescent="0.2">
      <c r="A1326" t="str">
        <f t="shared" si="113"/>
        <v>MAP4K5</v>
      </c>
      <c r="B1326" t="s">
        <v>86</v>
      </c>
      <c r="C1326">
        <v>50999724</v>
      </c>
      <c r="D1326" t="s">
        <v>8</v>
      </c>
      <c r="E1326">
        <v>25</v>
      </c>
      <c r="F1326" t="s">
        <v>1347</v>
      </c>
      <c r="G1326">
        <v>0.80908625645900001</v>
      </c>
    </row>
    <row r="1327" spans="1:7" x14ac:dyDescent="0.2">
      <c r="A1327" t="str">
        <f t="shared" ref="A1327:A1336" si="114">"MAP7D1"</f>
        <v>MAP7D1</v>
      </c>
      <c r="B1327" t="s">
        <v>35</v>
      </c>
      <c r="C1327">
        <v>36621442</v>
      </c>
      <c r="D1327" t="s">
        <v>3</v>
      </c>
      <c r="E1327">
        <v>24</v>
      </c>
      <c r="F1327" t="s">
        <v>1348</v>
      </c>
      <c r="G1327">
        <v>0.58200125757599996</v>
      </c>
    </row>
    <row r="1328" spans="1:7" x14ac:dyDescent="0.2">
      <c r="A1328" t="str">
        <f t="shared" si="114"/>
        <v>MAP7D1</v>
      </c>
      <c r="B1328" t="s">
        <v>35</v>
      </c>
      <c r="C1328">
        <v>36621555</v>
      </c>
      <c r="D1328" t="s">
        <v>8</v>
      </c>
      <c r="E1328">
        <v>21</v>
      </c>
      <c r="F1328" t="s">
        <v>1349</v>
      </c>
      <c r="G1328">
        <v>0.12972319497500001</v>
      </c>
    </row>
    <row r="1329" spans="1:7" x14ac:dyDescent="0.2">
      <c r="A1329" t="str">
        <f t="shared" si="114"/>
        <v>MAP7D1</v>
      </c>
      <c r="B1329" t="s">
        <v>35</v>
      </c>
      <c r="C1329">
        <v>36621527</v>
      </c>
      <c r="D1329" t="s">
        <v>8</v>
      </c>
      <c r="E1329">
        <v>24</v>
      </c>
      <c r="F1329" t="s">
        <v>1350</v>
      </c>
      <c r="G1329">
        <v>0.16590504176099999</v>
      </c>
    </row>
    <row r="1330" spans="1:7" x14ac:dyDescent="0.2">
      <c r="A1330" t="str">
        <f t="shared" si="114"/>
        <v>MAP7D1</v>
      </c>
      <c r="B1330" t="s">
        <v>35</v>
      </c>
      <c r="C1330">
        <v>36621703</v>
      </c>
      <c r="D1330" t="s">
        <v>3</v>
      </c>
      <c r="E1330">
        <v>23</v>
      </c>
      <c r="F1330" t="s">
        <v>1351</v>
      </c>
      <c r="G1330">
        <v>1.7818601083299999E-2</v>
      </c>
    </row>
    <row r="1331" spans="1:7" x14ac:dyDescent="0.2">
      <c r="A1331" t="str">
        <f t="shared" si="114"/>
        <v>MAP7D1</v>
      </c>
      <c r="B1331" t="s">
        <v>35</v>
      </c>
      <c r="C1331">
        <v>36621696</v>
      </c>
      <c r="D1331" t="s">
        <v>3</v>
      </c>
      <c r="E1331">
        <v>24</v>
      </c>
      <c r="F1331" t="s">
        <v>1352</v>
      </c>
      <c r="G1331">
        <v>0.12307541308599999</v>
      </c>
    </row>
    <row r="1332" spans="1:7" x14ac:dyDescent="0.2">
      <c r="A1332" t="str">
        <f t="shared" si="114"/>
        <v>MAP7D1</v>
      </c>
      <c r="B1332" t="s">
        <v>35</v>
      </c>
      <c r="C1332">
        <v>36621558</v>
      </c>
      <c r="D1332" t="s">
        <v>3</v>
      </c>
      <c r="E1332">
        <v>24</v>
      </c>
      <c r="F1332" t="s">
        <v>1353</v>
      </c>
      <c r="G1332">
        <v>0.69158337679000004</v>
      </c>
    </row>
    <row r="1333" spans="1:7" x14ac:dyDescent="0.2">
      <c r="A1333" t="str">
        <f t="shared" si="114"/>
        <v>MAP7D1</v>
      </c>
      <c r="B1333" t="s">
        <v>35</v>
      </c>
      <c r="C1333">
        <v>36621488</v>
      </c>
      <c r="D1333" t="s">
        <v>3</v>
      </c>
      <c r="E1333">
        <v>23</v>
      </c>
      <c r="F1333" t="s">
        <v>1354</v>
      </c>
      <c r="G1333">
        <v>3.8939958443499997E-2</v>
      </c>
    </row>
    <row r="1334" spans="1:7" x14ac:dyDescent="0.2">
      <c r="A1334" t="str">
        <f t="shared" si="114"/>
        <v>MAP7D1</v>
      </c>
      <c r="B1334" t="s">
        <v>35</v>
      </c>
      <c r="C1334">
        <v>36621477</v>
      </c>
      <c r="D1334" t="s">
        <v>3</v>
      </c>
      <c r="E1334">
        <v>24</v>
      </c>
      <c r="F1334" t="s">
        <v>1355</v>
      </c>
      <c r="G1334">
        <v>0.71201539483099996</v>
      </c>
    </row>
    <row r="1335" spans="1:7" x14ac:dyDescent="0.2">
      <c r="A1335" t="str">
        <f t="shared" si="114"/>
        <v>MAP7D1</v>
      </c>
      <c r="B1335" t="s">
        <v>35</v>
      </c>
      <c r="C1335">
        <v>36621448</v>
      </c>
      <c r="D1335" t="s">
        <v>3</v>
      </c>
      <c r="E1335">
        <v>22</v>
      </c>
      <c r="F1335" t="s">
        <v>1356</v>
      </c>
      <c r="G1335">
        <v>1.04129297335</v>
      </c>
    </row>
    <row r="1336" spans="1:7" x14ac:dyDescent="0.2">
      <c r="A1336" t="str">
        <f t="shared" si="114"/>
        <v>MAP7D1</v>
      </c>
      <c r="B1336" t="s">
        <v>35</v>
      </c>
      <c r="C1336">
        <v>36621468</v>
      </c>
      <c r="D1336" t="s">
        <v>3</v>
      </c>
      <c r="E1336">
        <v>22</v>
      </c>
      <c r="F1336" t="s">
        <v>1357</v>
      </c>
      <c r="G1336">
        <v>1.2466916318200001</v>
      </c>
    </row>
    <row r="1337" spans="1:7" x14ac:dyDescent="0.2">
      <c r="A1337" t="str">
        <f t="shared" ref="A1337:A1345" si="115">"MAPK1"</f>
        <v>MAPK1</v>
      </c>
      <c r="B1337" t="s">
        <v>193</v>
      </c>
      <c r="C1337">
        <v>22222259</v>
      </c>
      <c r="D1337" t="s">
        <v>8</v>
      </c>
      <c r="E1337">
        <v>23</v>
      </c>
      <c r="F1337" t="s">
        <v>1358</v>
      </c>
      <c r="G1337">
        <v>0.26411048597800002</v>
      </c>
    </row>
    <row r="1338" spans="1:7" x14ac:dyDescent="0.2">
      <c r="A1338" t="str">
        <f t="shared" si="115"/>
        <v>MAPK1</v>
      </c>
      <c r="B1338" t="s">
        <v>193</v>
      </c>
      <c r="C1338">
        <v>22222262</v>
      </c>
      <c r="D1338" t="s">
        <v>3</v>
      </c>
      <c r="E1338">
        <v>24</v>
      </c>
      <c r="F1338" t="s">
        <v>1359</v>
      </c>
      <c r="G1338">
        <v>0.31303581594199997</v>
      </c>
    </row>
    <row r="1339" spans="1:7" x14ac:dyDescent="0.2">
      <c r="A1339" t="str">
        <f t="shared" si="115"/>
        <v>MAPK1</v>
      </c>
      <c r="B1339" t="s">
        <v>193</v>
      </c>
      <c r="C1339">
        <v>22222251</v>
      </c>
      <c r="D1339" t="s">
        <v>3</v>
      </c>
      <c r="E1339">
        <v>23</v>
      </c>
      <c r="F1339" t="s">
        <v>1360</v>
      </c>
      <c r="G1339">
        <v>8.9565216330400002E-2</v>
      </c>
    </row>
    <row r="1340" spans="1:7" x14ac:dyDescent="0.2">
      <c r="A1340" t="str">
        <f t="shared" si="115"/>
        <v>MAPK1</v>
      </c>
      <c r="B1340" t="s">
        <v>193</v>
      </c>
      <c r="C1340">
        <v>22222272</v>
      </c>
      <c r="D1340" t="s">
        <v>3</v>
      </c>
      <c r="E1340">
        <v>24</v>
      </c>
      <c r="F1340" t="s">
        <v>1361</v>
      </c>
      <c r="G1340">
        <v>2.42285369808</v>
      </c>
    </row>
    <row r="1341" spans="1:7" x14ac:dyDescent="0.2">
      <c r="A1341" t="str">
        <f t="shared" si="115"/>
        <v>MAPK1</v>
      </c>
      <c r="B1341" t="s">
        <v>193</v>
      </c>
      <c r="C1341">
        <v>22222104</v>
      </c>
      <c r="D1341" t="s">
        <v>8</v>
      </c>
      <c r="E1341">
        <v>24</v>
      </c>
      <c r="F1341" t="s">
        <v>1362</v>
      </c>
      <c r="G1341">
        <v>0.117189276759</v>
      </c>
    </row>
    <row r="1342" spans="1:7" x14ac:dyDescent="0.2">
      <c r="A1342" t="str">
        <f t="shared" si="115"/>
        <v>MAPK1</v>
      </c>
      <c r="B1342" t="s">
        <v>193</v>
      </c>
      <c r="C1342">
        <v>22222117</v>
      </c>
      <c r="D1342" t="s">
        <v>8</v>
      </c>
      <c r="E1342">
        <v>24</v>
      </c>
      <c r="F1342" t="s">
        <v>1363</v>
      </c>
      <c r="G1342">
        <v>0.21977682271099999</v>
      </c>
    </row>
    <row r="1343" spans="1:7" x14ac:dyDescent="0.2">
      <c r="A1343" t="str">
        <f t="shared" si="115"/>
        <v>MAPK1</v>
      </c>
      <c r="B1343" t="s">
        <v>193</v>
      </c>
      <c r="C1343">
        <v>22222138</v>
      </c>
      <c r="D1343" t="s">
        <v>8</v>
      </c>
      <c r="E1343">
        <v>23</v>
      </c>
      <c r="F1343" t="s">
        <v>1364</v>
      </c>
      <c r="G1343">
        <v>0.196865786816</v>
      </c>
    </row>
    <row r="1344" spans="1:7" x14ac:dyDescent="0.2">
      <c r="A1344" t="str">
        <f t="shared" si="115"/>
        <v>MAPK1</v>
      </c>
      <c r="B1344" t="s">
        <v>193</v>
      </c>
      <c r="C1344">
        <v>22222158</v>
      </c>
      <c r="D1344" t="s">
        <v>8</v>
      </c>
      <c r="E1344">
        <v>24</v>
      </c>
      <c r="F1344" t="s">
        <v>1365</v>
      </c>
      <c r="G1344">
        <v>0.151075006057</v>
      </c>
    </row>
    <row r="1345" spans="1:7" x14ac:dyDescent="0.2">
      <c r="A1345" t="str">
        <f t="shared" si="115"/>
        <v>MAPK1</v>
      </c>
      <c r="B1345" t="s">
        <v>193</v>
      </c>
      <c r="C1345">
        <v>22222152</v>
      </c>
      <c r="D1345" t="s">
        <v>8</v>
      </c>
      <c r="E1345">
        <v>24</v>
      </c>
      <c r="F1345" t="s">
        <v>1366</v>
      </c>
      <c r="G1345">
        <v>0.12548310063099999</v>
      </c>
    </row>
    <row r="1346" spans="1:7" x14ac:dyDescent="0.2">
      <c r="A1346" t="str">
        <f t="shared" ref="A1346:A1353" si="116">"MARCKSL1"</f>
        <v>MARCKSL1</v>
      </c>
      <c r="B1346" t="s">
        <v>35</v>
      </c>
      <c r="C1346">
        <v>32802220</v>
      </c>
      <c r="D1346" t="s">
        <v>3</v>
      </c>
      <c r="E1346">
        <v>23</v>
      </c>
      <c r="F1346" t="s">
        <v>1367</v>
      </c>
      <c r="G1346">
        <v>-1.7017781146199999E-2</v>
      </c>
    </row>
    <row r="1347" spans="1:7" x14ac:dyDescent="0.2">
      <c r="A1347" t="str">
        <f t="shared" si="116"/>
        <v>MARCKSL1</v>
      </c>
      <c r="B1347" t="s">
        <v>35</v>
      </c>
      <c r="C1347">
        <v>32802335</v>
      </c>
      <c r="D1347" t="s">
        <v>3</v>
      </c>
      <c r="E1347">
        <v>24</v>
      </c>
      <c r="F1347" t="s">
        <v>1368</v>
      </c>
      <c r="G1347">
        <v>0.66942769343800002</v>
      </c>
    </row>
    <row r="1348" spans="1:7" x14ac:dyDescent="0.2">
      <c r="A1348" t="str">
        <f t="shared" si="116"/>
        <v>MARCKSL1</v>
      </c>
      <c r="B1348" t="s">
        <v>35</v>
      </c>
      <c r="C1348">
        <v>32802057</v>
      </c>
      <c r="D1348" t="s">
        <v>8</v>
      </c>
      <c r="E1348">
        <v>23</v>
      </c>
      <c r="F1348" t="s">
        <v>1369</v>
      </c>
      <c r="G1348">
        <v>1.04027895733</v>
      </c>
    </row>
    <row r="1349" spans="1:7" x14ac:dyDescent="0.2">
      <c r="A1349" t="str">
        <f t="shared" si="116"/>
        <v>MARCKSL1</v>
      </c>
      <c r="B1349" t="s">
        <v>35</v>
      </c>
      <c r="C1349">
        <v>32802061</v>
      </c>
      <c r="D1349" t="s">
        <v>8</v>
      </c>
      <c r="E1349">
        <v>22</v>
      </c>
      <c r="F1349" t="s">
        <v>1370</v>
      </c>
      <c r="G1349">
        <v>0.34429736898300001</v>
      </c>
    </row>
    <row r="1350" spans="1:7" x14ac:dyDescent="0.2">
      <c r="A1350" t="str">
        <f t="shared" si="116"/>
        <v>MARCKSL1</v>
      </c>
      <c r="B1350" t="s">
        <v>35</v>
      </c>
      <c r="C1350">
        <v>32802295</v>
      </c>
      <c r="D1350" t="s">
        <v>8</v>
      </c>
      <c r="E1350">
        <v>24</v>
      </c>
      <c r="F1350" t="s">
        <v>1371</v>
      </c>
      <c r="G1350">
        <v>0.18288683886500001</v>
      </c>
    </row>
    <row r="1351" spans="1:7" x14ac:dyDescent="0.2">
      <c r="A1351" t="str">
        <f t="shared" si="116"/>
        <v>MARCKSL1</v>
      </c>
      <c r="B1351" t="s">
        <v>35</v>
      </c>
      <c r="C1351">
        <v>32802190</v>
      </c>
      <c r="D1351" t="s">
        <v>3</v>
      </c>
      <c r="E1351">
        <v>24</v>
      </c>
      <c r="F1351" t="s">
        <v>1372</v>
      </c>
      <c r="G1351">
        <v>0.35938610177300001</v>
      </c>
    </row>
    <row r="1352" spans="1:7" x14ac:dyDescent="0.2">
      <c r="A1352" t="str">
        <f t="shared" si="116"/>
        <v>MARCKSL1</v>
      </c>
      <c r="B1352" t="s">
        <v>35</v>
      </c>
      <c r="C1352">
        <v>32802176</v>
      </c>
      <c r="D1352" t="s">
        <v>3</v>
      </c>
      <c r="E1352">
        <v>24</v>
      </c>
      <c r="F1352" t="s">
        <v>1373</v>
      </c>
      <c r="G1352">
        <v>1.27835055915</v>
      </c>
    </row>
    <row r="1353" spans="1:7" x14ac:dyDescent="0.2">
      <c r="A1353" t="str">
        <f t="shared" si="116"/>
        <v>MARCKSL1</v>
      </c>
      <c r="B1353" t="s">
        <v>35</v>
      </c>
      <c r="C1353">
        <v>32802199</v>
      </c>
      <c r="D1353" t="s">
        <v>3</v>
      </c>
      <c r="E1353">
        <v>23</v>
      </c>
      <c r="F1353" t="s">
        <v>1374</v>
      </c>
      <c r="G1353">
        <v>0.68137048352100005</v>
      </c>
    </row>
    <row r="1354" spans="1:7" x14ac:dyDescent="0.2">
      <c r="A1354" t="str">
        <f t="shared" ref="A1354:A1363" si="117">"MAT2A"</f>
        <v>MAT2A</v>
      </c>
      <c r="B1354" t="s">
        <v>161</v>
      </c>
      <c r="C1354">
        <v>85765931</v>
      </c>
      <c r="D1354" t="s">
        <v>3</v>
      </c>
      <c r="E1354">
        <v>23</v>
      </c>
      <c r="F1354" t="s">
        <v>1375</v>
      </c>
      <c r="G1354">
        <v>0.444475619933</v>
      </c>
    </row>
    <row r="1355" spans="1:7" x14ac:dyDescent="0.2">
      <c r="A1355" t="str">
        <f t="shared" si="117"/>
        <v>MAT2A</v>
      </c>
      <c r="B1355" t="s">
        <v>161</v>
      </c>
      <c r="C1355">
        <v>85765937</v>
      </c>
      <c r="D1355" t="s">
        <v>8</v>
      </c>
      <c r="E1355">
        <v>23</v>
      </c>
      <c r="F1355" t="s">
        <v>1376</v>
      </c>
      <c r="G1355">
        <v>0.65450855823700005</v>
      </c>
    </row>
    <row r="1356" spans="1:7" x14ac:dyDescent="0.2">
      <c r="A1356" t="str">
        <f t="shared" si="117"/>
        <v>MAT2A</v>
      </c>
      <c r="B1356" t="s">
        <v>161</v>
      </c>
      <c r="C1356">
        <v>85765930</v>
      </c>
      <c r="D1356" t="s">
        <v>8</v>
      </c>
      <c r="E1356">
        <v>23</v>
      </c>
      <c r="F1356" t="s">
        <v>1377</v>
      </c>
      <c r="G1356">
        <v>1.0835617691099999</v>
      </c>
    </row>
    <row r="1357" spans="1:7" x14ac:dyDescent="0.2">
      <c r="A1357" t="str">
        <f t="shared" si="117"/>
        <v>MAT2A</v>
      </c>
      <c r="B1357" t="s">
        <v>161</v>
      </c>
      <c r="C1357">
        <v>85766185</v>
      </c>
      <c r="D1357" t="s">
        <v>3</v>
      </c>
      <c r="E1357">
        <v>23</v>
      </c>
      <c r="F1357" t="s">
        <v>1378</v>
      </c>
      <c r="G1357">
        <v>0.94419736357799999</v>
      </c>
    </row>
    <row r="1358" spans="1:7" x14ac:dyDescent="0.2">
      <c r="A1358" t="str">
        <f t="shared" si="117"/>
        <v>MAT2A</v>
      </c>
      <c r="B1358" t="s">
        <v>161</v>
      </c>
      <c r="C1358">
        <v>85766179</v>
      </c>
      <c r="D1358" t="s">
        <v>3</v>
      </c>
      <c r="E1358">
        <v>23</v>
      </c>
      <c r="F1358" t="s">
        <v>1379</v>
      </c>
      <c r="G1358">
        <v>0.62142094173200002</v>
      </c>
    </row>
    <row r="1359" spans="1:7" x14ac:dyDescent="0.2">
      <c r="A1359" t="str">
        <f t="shared" si="117"/>
        <v>MAT2A</v>
      </c>
      <c r="B1359" t="s">
        <v>161</v>
      </c>
      <c r="C1359">
        <v>85766102</v>
      </c>
      <c r="D1359" t="s">
        <v>3</v>
      </c>
      <c r="E1359">
        <v>24</v>
      </c>
      <c r="F1359" t="s">
        <v>1380</v>
      </c>
      <c r="G1359">
        <v>0.97224086730899995</v>
      </c>
    </row>
    <row r="1360" spans="1:7" x14ac:dyDescent="0.2">
      <c r="A1360" t="str">
        <f t="shared" si="117"/>
        <v>MAT2A</v>
      </c>
      <c r="B1360" t="s">
        <v>161</v>
      </c>
      <c r="C1360">
        <v>85765970</v>
      </c>
      <c r="D1360" t="s">
        <v>8</v>
      </c>
      <c r="E1360">
        <v>23</v>
      </c>
      <c r="F1360" t="s">
        <v>1381</v>
      </c>
      <c r="G1360">
        <v>0.33723713173800002</v>
      </c>
    </row>
    <row r="1361" spans="1:7" x14ac:dyDescent="0.2">
      <c r="A1361" t="str">
        <f t="shared" si="117"/>
        <v>MAT2A</v>
      </c>
      <c r="B1361" t="s">
        <v>161</v>
      </c>
      <c r="C1361">
        <v>85766039</v>
      </c>
      <c r="D1361" t="s">
        <v>3</v>
      </c>
      <c r="E1361">
        <v>21</v>
      </c>
      <c r="F1361" t="s">
        <v>1382</v>
      </c>
      <c r="G1361">
        <v>0.31645266880900003</v>
      </c>
    </row>
    <row r="1362" spans="1:7" x14ac:dyDescent="0.2">
      <c r="A1362" t="str">
        <f t="shared" si="117"/>
        <v>MAT2A</v>
      </c>
      <c r="B1362" t="s">
        <v>161</v>
      </c>
      <c r="C1362">
        <v>85766223</v>
      </c>
      <c r="D1362" t="s">
        <v>8</v>
      </c>
      <c r="E1362">
        <v>24</v>
      </c>
      <c r="F1362" t="s">
        <v>1383</v>
      </c>
      <c r="G1362">
        <v>5.0901270621900002E-2</v>
      </c>
    </row>
    <row r="1363" spans="1:7" x14ac:dyDescent="0.2">
      <c r="A1363" t="str">
        <f t="shared" si="117"/>
        <v>MAT2A</v>
      </c>
      <c r="B1363" t="s">
        <v>161</v>
      </c>
      <c r="C1363">
        <v>85765988</v>
      </c>
      <c r="D1363" t="s">
        <v>3</v>
      </c>
      <c r="E1363">
        <v>23</v>
      </c>
      <c r="F1363" t="s">
        <v>1384</v>
      </c>
      <c r="G1363">
        <v>0.39952524386299998</v>
      </c>
    </row>
    <row r="1364" spans="1:7" x14ac:dyDescent="0.2">
      <c r="A1364" t="str">
        <f t="shared" ref="A1364:A1372" si="118">"MCOLN3"</f>
        <v>MCOLN3</v>
      </c>
      <c r="B1364" t="s">
        <v>35</v>
      </c>
      <c r="C1364">
        <v>85514426</v>
      </c>
      <c r="D1364" t="s">
        <v>3</v>
      </c>
      <c r="E1364">
        <v>24</v>
      </c>
      <c r="F1364" t="s">
        <v>1385</v>
      </c>
      <c r="G1364">
        <v>0.36452897416699998</v>
      </c>
    </row>
    <row r="1365" spans="1:7" x14ac:dyDescent="0.2">
      <c r="A1365" t="str">
        <f t="shared" si="118"/>
        <v>MCOLN3</v>
      </c>
      <c r="B1365" t="s">
        <v>35</v>
      </c>
      <c r="C1365">
        <v>85514289</v>
      </c>
      <c r="D1365" t="s">
        <v>8</v>
      </c>
      <c r="E1365">
        <v>24</v>
      </c>
      <c r="F1365" t="s">
        <v>1386</v>
      </c>
      <c r="G1365">
        <v>1.48736870593</v>
      </c>
    </row>
    <row r="1366" spans="1:7" x14ac:dyDescent="0.2">
      <c r="A1366" t="str">
        <f t="shared" si="118"/>
        <v>MCOLN3</v>
      </c>
      <c r="B1366" t="s">
        <v>35</v>
      </c>
      <c r="C1366">
        <v>85514256</v>
      </c>
      <c r="D1366" t="s">
        <v>3</v>
      </c>
      <c r="E1366">
        <v>24</v>
      </c>
      <c r="F1366" t="s">
        <v>1387</v>
      </c>
      <c r="G1366">
        <v>6.12943799754E-2</v>
      </c>
    </row>
    <row r="1367" spans="1:7" x14ac:dyDescent="0.2">
      <c r="A1367" t="str">
        <f t="shared" si="118"/>
        <v>MCOLN3</v>
      </c>
      <c r="B1367" t="s">
        <v>35</v>
      </c>
      <c r="C1367">
        <v>85514249</v>
      </c>
      <c r="D1367" t="s">
        <v>3</v>
      </c>
      <c r="E1367">
        <v>23</v>
      </c>
      <c r="F1367" t="s">
        <v>1388</v>
      </c>
      <c r="G1367">
        <v>1.1481023199</v>
      </c>
    </row>
    <row r="1368" spans="1:7" x14ac:dyDescent="0.2">
      <c r="A1368" t="str">
        <f t="shared" si="118"/>
        <v>MCOLN3</v>
      </c>
      <c r="B1368" t="s">
        <v>35</v>
      </c>
      <c r="C1368">
        <v>85514228</v>
      </c>
      <c r="D1368" t="s">
        <v>3</v>
      </c>
      <c r="E1368">
        <v>22</v>
      </c>
      <c r="F1368" t="s">
        <v>1389</v>
      </c>
      <c r="G1368">
        <v>5.2886490894999999E-2</v>
      </c>
    </row>
    <row r="1369" spans="1:7" x14ac:dyDescent="0.2">
      <c r="A1369" t="str">
        <f t="shared" si="118"/>
        <v>MCOLN3</v>
      </c>
      <c r="B1369" t="s">
        <v>35</v>
      </c>
      <c r="C1369">
        <v>85514334</v>
      </c>
      <c r="D1369" t="s">
        <v>8</v>
      </c>
      <c r="E1369">
        <v>24</v>
      </c>
      <c r="F1369" t="s">
        <v>1390</v>
      </c>
      <c r="G1369">
        <v>0.214064692694</v>
      </c>
    </row>
    <row r="1370" spans="1:7" x14ac:dyDescent="0.2">
      <c r="A1370" t="str">
        <f t="shared" si="118"/>
        <v>MCOLN3</v>
      </c>
      <c r="B1370" t="s">
        <v>35</v>
      </c>
      <c r="C1370">
        <v>85514516</v>
      </c>
      <c r="D1370" t="s">
        <v>8</v>
      </c>
      <c r="E1370">
        <v>24</v>
      </c>
      <c r="F1370" t="s">
        <v>1391</v>
      </c>
      <c r="G1370">
        <v>3.5745431627000002E-2</v>
      </c>
    </row>
    <row r="1371" spans="1:7" x14ac:dyDescent="0.2">
      <c r="A1371" t="str">
        <f t="shared" si="118"/>
        <v>MCOLN3</v>
      </c>
      <c r="B1371" t="s">
        <v>35</v>
      </c>
      <c r="C1371">
        <v>85514505</v>
      </c>
      <c r="D1371" t="s">
        <v>3</v>
      </c>
      <c r="E1371">
        <v>22</v>
      </c>
      <c r="F1371" t="s">
        <v>1392</v>
      </c>
      <c r="G1371">
        <v>0.34391186513200001</v>
      </c>
    </row>
    <row r="1372" spans="1:7" x14ac:dyDescent="0.2">
      <c r="A1372" t="str">
        <f t="shared" si="118"/>
        <v>MCOLN3</v>
      </c>
      <c r="B1372" t="s">
        <v>35</v>
      </c>
      <c r="C1372">
        <v>85514393</v>
      </c>
      <c r="D1372" t="s">
        <v>3</v>
      </c>
      <c r="E1372">
        <v>24</v>
      </c>
      <c r="F1372" t="s">
        <v>1393</v>
      </c>
      <c r="G1372">
        <v>3.8063217769700002E-2</v>
      </c>
    </row>
    <row r="1373" spans="1:7" x14ac:dyDescent="0.2">
      <c r="A1373" t="str">
        <f t="shared" ref="A1373:A1382" si="119">"MED14"</f>
        <v>MED14</v>
      </c>
      <c r="B1373" t="s">
        <v>172</v>
      </c>
      <c r="C1373">
        <v>40594916</v>
      </c>
      <c r="D1373" t="s">
        <v>8</v>
      </c>
      <c r="E1373">
        <v>24</v>
      </c>
      <c r="F1373" t="s">
        <v>1394</v>
      </c>
      <c r="G1373">
        <v>0.73374476278</v>
      </c>
    </row>
    <row r="1374" spans="1:7" x14ac:dyDescent="0.2">
      <c r="A1374" t="str">
        <f t="shared" si="119"/>
        <v>MED14</v>
      </c>
      <c r="B1374" t="s">
        <v>172</v>
      </c>
      <c r="C1374">
        <v>40595167</v>
      </c>
      <c r="D1374" t="s">
        <v>8</v>
      </c>
      <c r="E1374">
        <v>24</v>
      </c>
      <c r="F1374" t="s">
        <v>1395</v>
      </c>
      <c r="G1374">
        <v>0.76867895171</v>
      </c>
    </row>
    <row r="1375" spans="1:7" x14ac:dyDescent="0.2">
      <c r="A1375" t="str">
        <f t="shared" si="119"/>
        <v>MED14</v>
      </c>
      <c r="B1375" t="s">
        <v>172</v>
      </c>
      <c r="C1375">
        <v>40595136</v>
      </c>
      <c r="D1375" t="s">
        <v>8</v>
      </c>
      <c r="E1375">
        <v>24</v>
      </c>
      <c r="F1375" t="s">
        <v>1396</v>
      </c>
      <c r="G1375">
        <v>0.93086345378400004</v>
      </c>
    </row>
    <row r="1376" spans="1:7" x14ac:dyDescent="0.2">
      <c r="A1376" t="str">
        <f t="shared" si="119"/>
        <v>MED14</v>
      </c>
      <c r="B1376" t="s">
        <v>172</v>
      </c>
      <c r="C1376">
        <v>40595122</v>
      </c>
      <c r="D1376" t="s">
        <v>8</v>
      </c>
      <c r="E1376">
        <v>24</v>
      </c>
      <c r="F1376" t="s">
        <v>1397</v>
      </c>
      <c r="G1376">
        <v>0.55162494152999997</v>
      </c>
    </row>
    <row r="1377" spans="1:7" x14ac:dyDescent="0.2">
      <c r="A1377" t="str">
        <f t="shared" si="119"/>
        <v>MED14</v>
      </c>
      <c r="B1377" t="s">
        <v>172</v>
      </c>
      <c r="C1377">
        <v>40595087</v>
      </c>
      <c r="D1377" t="s">
        <v>8</v>
      </c>
      <c r="E1377">
        <v>24</v>
      </c>
      <c r="F1377" t="s">
        <v>1398</v>
      </c>
      <c r="G1377">
        <v>1.02068083201</v>
      </c>
    </row>
    <row r="1378" spans="1:7" x14ac:dyDescent="0.2">
      <c r="A1378" t="str">
        <f t="shared" si="119"/>
        <v>MED14</v>
      </c>
      <c r="B1378" t="s">
        <v>172</v>
      </c>
      <c r="C1378">
        <v>40595018</v>
      </c>
      <c r="D1378" t="s">
        <v>8</v>
      </c>
      <c r="E1378">
        <v>24</v>
      </c>
      <c r="F1378" t="s">
        <v>1399</v>
      </c>
      <c r="G1378">
        <v>0.120196887668</v>
      </c>
    </row>
    <row r="1379" spans="1:7" x14ac:dyDescent="0.2">
      <c r="A1379" t="str">
        <f t="shared" si="119"/>
        <v>MED14</v>
      </c>
      <c r="B1379" t="s">
        <v>172</v>
      </c>
      <c r="C1379">
        <v>40595011</v>
      </c>
      <c r="D1379" t="s">
        <v>8</v>
      </c>
      <c r="E1379">
        <v>23</v>
      </c>
      <c r="F1379" t="s">
        <v>1400</v>
      </c>
      <c r="G1379">
        <v>1.0484557142099999</v>
      </c>
    </row>
    <row r="1380" spans="1:7" x14ac:dyDescent="0.2">
      <c r="A1380" t="str">
        <f t="shared" si="119"/>
        <v>MED14</v>
      </c>
      <c r="B1380" t="s">
        <v>172</v>
      </c>
      <c r="C1380">
        <v>40594906</v>
      </c>
      <c r="D1380" t="s">
        <v>3</v>
      </c>
      <c r="E1380">
        <v>24</v>
      </c>
      <c r="F1380" t="s">
        <v>1401</v>
      </c>
      <c r="G1380">
        <v>0.72444360303800004</v>
      </c>
    </row>
    <row r="1381" spans="1:7" x14ac:dyDescent="0.2">
      <c r="A1381" t="str">
        <f t="shared" si="119"/>
        <v>MED14</v>
      </c>
      <c r="B1381" t="s">
        <v>172</v>
      </c>
      <c r="C1381">
        <v>40594962</v>
      </c>
      <c r="D1381" t="s">
        <v>3</v>
      </c>
      <c r="E1381">
        <v>24</v>
      </c>
      <c r="F1381" t="s">
        <v>1402</v>
      </c>
      <c r="G1381">
        <v>0.67784925434200005</v>
      </c>
    </row>
    <row r="1382" spans="1:7" x14ac:dyDescent="0.2">
      <c r="A1382" t="str">
        <f t="shared" si="119"/>
        <v>MED14</v>
      </c>
      <c r="B1382" t="s">
        <v>172</v>
      </c>
      <c r="C1382">
        <v>40594929</v>
      </c>
      <c r="D1382" t="s">
        <v>3</v>
      </c>
      <c r="E1382">
        <v>24</v>
      </c>
      <c r="F1382" t="s">
        <v>1403</v>
      </c>
      <c r="G1382">
        <v>0.50940707944499997</v>
      </c>
    </row>
    <row r="1383" spans="1:7" x14ac:dyDescent="0.2">
      <c r="A1383" t="str">
        <f t="shared" ref="A1383:A1392" si="120">"MEIS1"</f>
        <v>MEIS1</v>
      </c>
      <c r="B1383" t="s">
        <v>161</v>
      </c>
      <c r="C1383">
        <v>66662480</v>
      </c>
      <c r="D1383" t="s">
        <v>8</v>
      </c>
      <c r="E1383">
        <v>24</v>
      </c>
      <c r="F1383" t="s">
        <v>1404</v>
      </c>
      <c r="G1383">
        <v>0.17081417467099999</v>
      </c>
    </row>
    <row r="1384" spans="1:7" x14ac:dyDescent="0.2">
      <c r="A1384" t="str">
        <f t="shared" si="120"/>
        <v>MEIS1</v>
      </c>
      <c r="B1384" t="s">
        <v>161</v>
      </c>
      <c r="C1384">
        <v>66662340</v>
      </c>
      <c r="D1384" t="s">
        <v>8</v>
      </c>
      <c r="E1384">
        <v>24</v>
      </c>
      <c r="F1384" t="s">
        <v>1405</v>
      </c>
      <c r="G1384">
        <v>0.66993943201100004</v>
      </c>
    </row>
    <row r="1385" spans="1:7" x14ac:dyDescent="0.2">
      <c r="A1385" t="str">
        <f t="shared" si="120"/>
        <v>MEIS1</v>
      </c>
      <c r="B1385" t="s">
        <v>161</v>
      </c>
      <c r="C1385">
        <v>66662231</v>
      </c>
      <c r="D1385" t="s">
        <v>8</v>
      </c>
      <c r="E1385">
        <v>21</v>
      </c>
      <c r="F1385" t="s">
        <v>1406</v>
      </c>
      <c r="G1385">
        <v>0.124926360291</v>
      </c>
    </row>
    <row r="1386" spans="1:7" x14ac:dyDescent="0.2">
      <c r="A1386" t="str">
        <f t="shared" si="120"/>
        <v>MEIS1</v>
      </c>
      <c r="B1386" t="s">
        <v>161</v>
      </c>
      <c r="C1386">
        <v>66662278</v>
      </c>
      <c r="D1386" t="s">
        <v>3</v>
      </c>
      <c r="E1386">
        <v>24</v>
      </c>
      <c r="F1386" t="s">
        <v>1407</v>
      </c>
      <c r="G1386">
        <v>0.42544963796000002</v>
      </c>
    </row>
    <row r="1387" spans="1:7" x14ac:dyDescent="0.2">
      <c r="A1387" t="str">
        <f t="shared" si="120"/>
        <v>MEIS1</v>
      </c>
      <c r="B1387" t="s">
        <v>161</v>
      </c>
      <c r="C1387">
        <v>66662273</v>
      </c>
      <c r="D1387" t="s">
        <v>3</v>
      </c>
      <c r="E1387">
        <v>24</v>
      </c>
      <c r="F1387" t="s">
        <v>1408</v>
      </c>
      <c r="G1387">
        <v>1.0472059788700001</v>
      </c>
    </row>
    <row r="1388" spans="1:7" x14ac:dyDescent="0.2">
      <c r="A1388" t="str">
        <f t="shared" si="120"/>
        <v>MEIS1</v>
      </c>
      <c r="B1388" t="s">
        <v>161</v>
      </c>
      <c r="C1388">
        <v>66662232</v>
      </c>
      <c r="D1388" t="s">
        <v>3</v>
      </c>
      <c r="E1388">
        <v>24</v>
      </c>
      <c r="F1388" t="s">
        <v>1409</v>
      </c>
      <c r="G1388">
        <v>0.32492938961700002</v>
      </c>
    </row>
    <row r="1389" spans="1:7" x14ac:dyDescent="0.2">
      <c r="A1389" t="str">
        <f t="shared" si="120"/>
        <v>MEIS1</v>
      </c>
      <c r="B1389" t="s">
        <v>161</v>
      </c>
      <c r="C1389">
        <v>66662199</v>
      </c>
      <c r="D1389" t="s">
        <v>3</v>
      </c>
      <c r="E1389">
        <v>24</v>
      </c>
      <c r="F1389" t="s">
        <v>1410</v>
      </c>
      <c r="G1389">
        <v>0.48840843319999999</v>
      </c>
    </row>
    <row r="1390" spans="1:7" x14ac:dyDescent="0.2">
      <c r="A1390" t="str">
        <f t="shared" si="120"/>
        <v>MEIS1</v>
      </c>
      <c r="B1390" t="s">
        <v>161</v>
      </c>
      <c r="C1390">
        <v>66662171</v>
      </c>
      <c r="D1390" t="s">
        <v>3</v>
      </c>
      <c r="E1390">
        <v>22</v>
      </c>
      <c r="F1390" t="s">
        <v>1411</v>
      </c>
      <c r="G1390">
        <v>0.93181938200900005</v>
      </c>
    </row>
    <row r="1391" spans="1:7" x14ac:dyDescent="0.2">
      <c r="A1391" t="str">
        <f t="shared" si="120"/>
        <v>MEIS1</v>
      </c>
      <c r="B1391" t="s">
        <v>161</v>
      </c>
      <c r="C1391">
        <v>66662222</v>
      </c>
      <c r="D1391" t="s">
        <v>3</v>
      </c>
      <c r="E1391">
        <v>24</v>
      </c>
      <c r="F1391" t="s">
        <v>1412</v>
      </c>
      <c r="G1391">
        <v>0.89230786397499995</v>
      </c>
    </row>
    <row r="1392" spans="1:7" x14ac:dyDescent="0.2">
      <c r="A1392" t="str">
        <f t="shared" si="120"/>
        <v>MEIS1</v>
      </c>
      <c r="B1392" t="s">
        <v>161</v>
      </c>
      <c r="C1392">
        <v>66662147</v>
      </c>
      <c r="D1392" t="s">
        <v>3</v>
      </c>
      <c r="E1392">
        <v>24</v>
      </c>
      <c r="F1392" t="s">
        <v>1413</v>
      </c>
      <c r="G1392">
        <v>1.0209746391300001</v>
      </c>
    </row>
    <row r="1393" spans="1:7" x14ac:dyDescent="0.2">
      <c r="A1393" t="str">
        <f t="shared" ref="A1393:A1411" si="121">"MEIS2"</f>
        <v>MEIS2</v>
      </c>
      <c r="B1393" t="s">
        <v>514</v>
      </c>
      <c r="C1393">
        <v>37392081</v>
      </c>
      <c r="D1393" t="s">
        <v>8</v>
      </c>
      <c r="E1393">
        <v>26</v>
      </c>
      <c r="F1393" t="s">
        <v>1414</v>
      </c>
      <c r="G1393">
        <v>-5.20617229581E-2</v>
      </c>
    </row>
    <row r="1394" spans="1:7" x14ac:dyDescent="0.2">
      <c r="A1394" t="str">
        <f t="shared" si="121"/>
        <v>MEIS2</v>
      </c>
      <c r="B1394" t="s">
        <v>514</v>
      </c>
      <c r="C1394">
        <v>37392168</v>
      </c>
      <c r="D1394" t="s">
        <v>8</v>
      </c>
      <c r="E1394">
        <v>26</v>
      </c>
      <c r="F1394" t="s">
        <v>1415</v>
      </c>
      <c r="G1394">
        <v>0.17397608064699999</v>
      </c>
    </row>
    <row r="1395" spans="1:7" x14ac:dyDescent="0.2">
      <c r="A1395" t="str">
        <f t="shared" si="121"/>
        <v>MEIS2</v>
      </c>
      <c r="B1395" t="s">
        <v>514</v>
      </c>
      <c r="C1395">
        <v>37393032</v>
      </c>
      <c r="D1395" t="s">
        <v>3</v>
      </c>
      <c r="E1395">
        <v>23</v>
      </c>
      <c r="F1395" t="s">
        <v>1416</v>
      </c>
      <c r="G1395">
        <v>0.55870444411099995</v>
      </c>
    </row>
    <row r="1396" spans="1:7" x14ac:dyDescent="0.2">
      <c r="A1396" t="str">
        <f t="shared" si="121"/>
        <v>MEIS2</v>
      </c>
      <c r="B1396" t="s">
        <v>514</v>
      </c>
      <c r="C1396">
        <v>37392826</v>
      </c>
      <c r="D1396" t="s">
        <v>3</v>
      </c>
      <c r="E1396">
        <v>24</v>
      </c>
      <c r="F1396" t="s">
        <v>1417</v>
      </c>
      <c r="G1396">
        <v>1.2999600579199999</v>
      </c>
    </row>
    <row r="1397" spans="1:7" x14ac:dyDescent="0.2">
      <c r="A1397" t="str">
        <f t="shared" si="121"/>
        <v>MEIS2</v>
      </c>
      <c r="B1397" t="s">
        <v>514</v>
      </c>
      <c r="C1397">
        <v>37392124</v>
      </c>
      <c r="D1397" t="s">
        <v>8</v>
      </c>
      <c r="E1397">
        <v>25</v>
      </c>
      <c r="F1397" t="s">
        <v>1418</v>
      </c>
      <c r="G1397">
        <v>7.0640124342899999E-2</v>
      </c>
    </row>
    <row r="1398" spans="1:7" x14ac:dyDescent="0.2">
      <c r="A1398" t="str">
        <f t="shared" si="121"/>
        <v>MEIS2</v>
      </c>
      <c r="B1398" t="s">
        <v>514</v>
      </c>
      <c r="C1398">
        <v>37392060</v>
      </c>
      <c r="D1398" t="s">
        <v>3</v>
      </c>
      <c r="E1398">
        <v>24</v>
      </c>
      <c r="F1398" t="s">
        <v>1419</v>
      </c>
      <c r="G1398">
        <v>0.26953131607000003</v>
      </c>
    </row>
    <row r="1399" spans="1:7" x14ac:dyDescent="0.2">
      <c r="A1399" t="str">
        <f t="shared" si="121"/>
        <v>MEIS2</v>
      </c>
      <c r="B1399" t="s">
        <v>514</v>
      </c>
      <c r="C1399">
        <v>37392777</v>
      </c>
      <c r="D1399" t="s">
        <v>8</v>
      </c>
      <c r="E1399">
        <v>24</v>
      </c>
      <c r="F1399" t="s">
        <v>1420</v>
      </c>
      <c r="G1399">
        <v>0.17405476304699999</v>
      </c>
    </row>
    <row r="1400" spans="1:7" x14ac:dyDescent="0.2">
      <c r="A1400" t="str">
        <f t="shared" si="121"/>
        <v>MEIS2</v>
      </c>
      <c r="B1400" t="s">
        <v>514</v>
      </c>
      <c r="C1400">
        <v>37392819</v>
      </c>
      <c r="D1400" t="s">
        <v>8</v>
      </c>
      <c r="E1400">
        <v>23</v>
      </c>
      <c r="F1400" t="s">
        <v>1421</v>
      </c>
      <c r="G1400">
        <v>0.26862970662899999</v>
      </c>
    </row>
    <row r="1401" spans="1:7" x14ac:dyDescent="0.2">
      <c r="A1401" t="str">
        <f t="shared" si="121"/>
        <v>MEIS2</v>
      </c>
      <c r="B1401" t="s">
        <v>514</v>
      </c>
      <c r="C1401">
        <v>37392816</v>
      </c>
      <c r="D1401" t="s">
        <v>3</v>
      </c>
      <c r="E1401">
        <v>24</v>
      </c>
      <c r="F1401" t="s">
        <v>1422</v>
      </c>
      <c r="G1401">
        <v>0.46247097433200002</v>
      </c>
    </row>
    <row r="1402" spans="1:7" x14ac:dyDescent="0.2">
      <c r="A1402" t="str">
        <f t="shared" si="121"/>
        <v>MEIS2</v>
      </c>
      <c r="B1402" t="s">
        <v>514</v>
      </c>
      <c r="C1402">
        <v>37392887</v>
      </c>
      <c r="D1402" t="s">
        <v>8</v>
      </c>
      <c r="E1402">
        <v>26</v>
      </c>
      <c r="F1402" t="s">
        <v>1423</v>
      </c>
      <c r="G1402">
        <v>0.78937738340800001</v>
      </c>
    </row>
    <row r="1403" spans="1:7" x14ac:dyDescent="0.2">
      <c r="A1403" t="str">
        <f t="shared" si="121"/>
        <v>MEIS2</v>
      </c>
      <c r="B1403" t="s">
        <v>514</v>
      </c>
      <c r="C1403">
        <v>37392977</v>
      </c>
      <c r="D1403" t="s">
        <v>8</v>
      </c>
      <c r="E1403">
        <v>24</v>
      </c>
      <c r="F1403" t="s">
        <v>1424</v>
      </c>
      <c r="G1403">
        <v>0.66814986489399997</v>
      </c>
    </row>
    <row r="1404" spans="1:7" x14ac:dyDescent="0.2">
      <c r="A1404" t="str">
        <f t="shared" si="121"/>
        <v>MEIS2</v>
      </c>
      <c r="B1404" t="s">
        <v>514</v>
      </c>
      <c r="C1404">
        <v>37392185</v>
      </c>
      <c r="D1404" t="s">
        <v>8</v>
      </c>
      <c r="E1404">
        <v>24</v>
      </c>
      <c r="F1404" t="s">
        <v>1425</v>
      </c>
      <c r="G1404">
        <v>0.91066255867000001</v>
      </c>
    </row>
    <row r="1405" spans="1:7" x14ac:dyDescent="0.2">
      <c r="A1405" t="str">
        <f t="shared" si="121"/>
        <v>MEIS2</v>
      </c>
      <c r="B1405" t="s">
        <v>514</v>
      </c>
      <c r="C1405">
        <v>37392287</v>
      </c>
      <c r="D1405" t="s">
        <v>3</v>
      </c>
      <c r="E1405">
        <v>23</v>
      </c>
      <c r="F1405" t="s">
        <v>1426</v>
      </c>
      <c r="G1405">
        <v>0.11191083412199999</v>
      </c>
    </row>
    <row r="1406" spans="1:7" x14ac:dyDescent="0.2">
      <c r="A1406" t="str">
        <f t="shared" si="121"/>
        <v>MEIS2</v>
      </c>
      <c r="B1406" t="s">
        <v>514</v>
      </c>
      <c r="C1406">
        <v>37393048</v>
      </c>
      <c r="D1406" t="s">
        <v>8</v>
      </c>
      <c r="E1406">
        <v>25</v>
      </c>
      <c r="F1406" t="s">
        <v>1427</v>
      </c>
      <c r="G1406">
        <v>6.5845762887400003E-2</v>
      </c>
    </row>
    <row r="1407" spans="1:7" x14ac:dyDescent="0.2">
      <c r="A1407" t="str">
        <f t="shared" si="121"/>
        <v>MEIS2</v>
      </c>
      <c r="B1407" t="s">
        <v>514</v>
      </c>
      <c r="C1407">
        <v>37392232</v>
      </c>
      <c r="D1407" t="s">
        <v>3</v>
      </c>
      <c r="E1407">
        <v>25</v>
      </c>
      <c r="F1407" t="s">
        <v>1428</v>
      </c>
      <c r="G1407">
        <v>0.42622691297999998</v>
      </c>
    </row>
    <row r="1408" spans="1:7" x14ac:dyDescent="0.2">
      <c r="A1408" t="str">
        <f t="shared" si="121"/>
        <v>MEIS2</v>
      </c>
      <c r="B1408" t="s">
        <v>514</v>
      </c>
      <c r="C1408">
        <v>37393039</v>
      </c>
      <c r="D1408" t="s">
        <v>8</v>
      </c>
      <c r="E1408">
        <v>26</v>
      </c>
      <c r="F1408" t="s">
        <v>1429</v>
      </c>
      <c r="G1408">
        <v>2.21820914688E-3</v>
      </c>
    </row>
    <row r="1409" spans="1:7" x14ac:dyDescent="0.2">
      <c r="A1409" t="str">
        <f t="shared" si="121"/>
        <v>MEIS2</v>
      </c>
      <c r="B1409" t="s">
        <v>514</v>
      </c>
      <c r="C1409">
        <v>37392218</v>
      </c>
      <c r="D1409" t="s">
        <v>3</v>
      </c>
      <c r="E1409">
        <v>24</v>
      </c>
      <c r="F1409" t="s">
        <v>1430</v>
      </c>
      <c r="G1409">
        <v>0.54915110646999998</v>
      </c>
    </row>
    <row r="1410" spans="1:7" x14ac:dyDescent="0.2">
      <c r="A1410" t="str">
        <f t="shared" si="121"/>
        <v>MEIS2</v>
      </c>
      <c r="B1410" t="s">
        <v>514</v>
      </c>
      <c r="C1410">
        <v>37392104</v>
      </c>
      <c r="D1410" t="s">
        <v>3</v>
      </c>
      <c r="E1410">
        <v>22</v>
      </c>
      <c r="F1410" t="s">
        <v>1431</v>
      </c>
      <c r="G1410">
        <v>0.312535445129</v>
      </c>
    </row>
    <row r="1411" spans="1:7" x14ac:dyDescent="0.2">
      <c r="A1411" t="str">
        <f t="shared" si="121"/>
        <v>MEIS2</v>
      </c>
      <c r="B1411" t="s">
        <v>514</v>
      </c>
      <c r="C1411">
        <v>37392281</v>
      </c>
      <c r="D1411" t="s">
        <v>3</v>
      </c>
      <c r="E1411">
        <v>25</v>
      </c>
      <c r="F1411" t="s">
        <v>1432</v>
      </c>
      <c r="G1411">
        <v>0.403705802048</v>
      </c>
    </row>
    <row r="1412" spans="1:7" x14ac:dyDescent="0.2">
      <c r="A1412" t="str">
        <f t="shared" ref="A1412:A1421" si="122">"MEX3B"</f>
        <v>MEX3B</v>
      </c>
      <c r="B1412" t="s">
        <v>514</v>
      </c>
      <c r="C1412">
        <v>82338772</v>
      </c>
      <c r="D1412" t="s">
        <v>8</v>
      </c>
      <c r="E1412">
        <v>24</v>
      </c>
      <c r="F1412" t="s">
        <v>1433</v>
      </c>
      <c r="G1412">
        <v>0.98395767359999997</v>
      </c>
    </row>
    <row r="1413" spans="1:7" x14ac:dyDescent="0.2">
      <c r="A1413" t="str">
        <f t="shared" si="122"/>
        <v>MEX3B</v>
      </c>
      <c r="B1413" t="s">
        <v>514</v>
      </c>
      <c r="C1413">
        <v>82338758</v>
      </c>
      <c r="D1413" t="s">
        <v>8</v>
      </c>
      <c r="E1413">
        <v>24</v>
      </c>
      <c r="F1413" t="s">
        <v>1434</v>
      </c>
      <c r="G1413">
        <v>0.59502103334199996</v>
      </c>
    </row>
    <row r="1414" spans="1:7" x14ac:dyDescent="0.2">
      <c r="A1414" t="str">
        <f t="shared" si="122"/>
        <v>MEX3B</v>
      </c>
      <c r="B1414" t="s">
        <v>514</v>
      </c>
      <c r="C1414">
        <v>82338748</v>
      </c>
      <c r="D1414" t="s">
        <v>8</v>
      </c>
      <c r="E1414">
        <v>24</v>
      </c>
      <c r="F1414" t="s">
        <v>1435</v>
      </c>
      <c r="G1414">
        <v>0.39465263166300002</v>
      </c>
    </row>
    <row r="1415" spans="1:7" x14ac:dyDescent="0.2">
      <c r="A1415" t="str">
        <f t="shared" si="122"/>
        <v>MEX3B</v>
      </c>
      <c r="B1415" t="s">
        <v>514</v>
      </c>
      <c r="C1415">
        <v>82338638</v>
      </c>
      <c r="D1415" t="s">
        <v>8</v>
      </c>
      <c r="E1415">
        <v>24</v>
      </c>
      <c r="F1415" t="s">
        <v>1436</v>
      </c>
      <c r="G1415">
        <v>0.99350212820200001</v>
      </c>
    </row>
    <row r="1416" spans="1:7" x14ac:dyDescent="0.2">
      <c r="A1416" t="str">
        <f t="shared" si="122"/>
        <v>MEX3B</v>
      </c>
      <c r="B1416" t="s">
        <v>514</v>
      </c>
      <c r="C1416">
        <v>82338607</v>
      </c>
      <c r="D1416" t="s">
        <v>8</v>
      </c>
      <c r="E1416">
        <v>24</v>
      </c>
      <c r="F1416" t="s">
        <v>1437</v>
      </c>
      <c r="G1416">
        <v>0.55312279166400002</v>
      </c>
    </row>
    <row r="1417" spans="1:7" x14ac:dyDescent="0.2">
      <c r="A1417" t="str">
        <f t="shared" si="122"/>
        <v>MEX3B</v>
      </c>
      <c r="B1417" t="s">
        <v>514</v>
      </c>
      <c r="C1417">
        <v>82338602</v>
      </c>
      <c r="D1417" t="s">
        <v>8</v>
      </c>
      <c r="E1417">
        <v>24</v>
      </c>
      <c r="F1417" t="s">
        <v>1438</v>
      </c>
      <c r="G1417">
        <v>0.54866466501900002</v>
      </c>
    </row>
    <row r="1418" spans="1:7" x14ac:dyDescent="0.2">
      <c r="A1418" t="str">
        <f t="shared" si="122"/>
        <v>MEX3B</v>
      </c>
      <c r="B1418" t="s">
        <v>514</v>
      </c>
      <c r="C1418">
        <v>82338581</v>
      </c>
      <c r="D1418" t="s">
        <v>8</v>
      </c>
      <c r="E1418">
        <v>23</v>
      </c>
      <c r="F1418" t="s">
        <v>1439</v>
      </c>
      <c r="G1418">
        <v>1.0225401982</v>
      </c>
    </row>
    <row r="1419" spans="1:7" x14ac:dyDescent="0.2">
      <c r="A1419" t="str">
        <f t="shared" si="122"/>
        <v>MEX3B</v>
      </c>
      <c r="B1419" t="s">
        <v>514</v>
      </c>
      <c r="C1419">
        <v>82338654</v>
      </c>
      <c r="D1419" t="s">
        <v>3</v>
      </c>
      <c r="E1419">
        <v>24</v>
      </c>
      <c r="F1419" t="s">
        <v>1440</v>
      </c>
      <c r="G1419">
        <v>0.12883319138900001</v>
      </c>
    </row>
    <row r="1420" spans="1:7" x14ac:dyDescent="0.2">
      <c r="A1420" t="str">
        <f t="shared" si="122"/>
        <v>MEX3B</v>
      </c>
      <c r="B1420" t="s">
        <v>514</v>
      </c>
      <c r="C1420">
        <v>82338552</v>
      </c>
      <c r="D1420" t="s">
        <v>3</v>
      </c>
      <c r="E1420">
        <v>24</v>
      </c>
      <c r="F1420" t="s">
        <v>1441</v>
      </c>
      <c r="G1420">
        <v>0.57940460471999999</v>
      </c>
    </row>
    <row r="1421" spans="1:7" x14ac:dyDescent="0.2">
      <c r="A1421" t="str">
        <f t="shared" si="122"/>
        <v>MEX3B</v>
      </c>
      <c r="B1421" t="s">
        <v>514</v>
      </c>
      <c r="C1421">
        <v>82338717</v>
      </c>
      <c r="D1421" t="s">
        <v>3</v>
      </c>
      <c r="E1421">
        <v>24</v>
      </c>
      <c r="F1421" t="s">
        <v>1442</v>
      </c>
      <c r="G1421">
        <v>0.42645271703799997</v>
      </c>
    </row>
    <row r="1422" spans="1:7" x14ac:dyDescent="0.2">
      <c r="A1422" t="str">
        <f t="shared" ref="A1422:A1439" si="123">"MIDN"</f>
        <v>MIDN</v>
      </c>
      <c r="B1422" t="s">
        <v>245</v>
      </c>
      <c r="C1422">
        <v>1249570</v>
      </c>
      <c r="D1422" t="s">
        <v>8</v>
      </c>
      <c r="E1422">
        <v>24</v>
      </c>
      <c r="F1422" t="s">
        <v>1443</v>
      </c>
      <c r="G1422">
        <v>-1.24568183618E-3</v>
      </c>
    </row>
    <row r="1423" spans="1:7" x14ac:dyDescent="0.2">
      <c r="A1423" t="str">
        <f t="shared" si="123"/>
        <v>MIDN</v>
      </c>
      <c r="B1423" t="s">
        <v>245</v>
      </c>
      <c r="C1423">
        <v>1249488</v>
      </c>
      <c r="D1423" t="s">
        <v>3</v>
      </c>
      <c r="E1423">
        <v>23</v>
      </c>
      <c r="F1423" t="s">
        <v>1444</v>
      </c>
      <c r="G1423">
        <v>0.32471649149600001</v>
      </c>
    </row>
    <row r="1424" spans="1:7" x14ac:dyDescent="0.2">
      <c r="A1424" t="str">
        <f t="shared" si="123"/>
        <v>MIDN</v>
      </c>
      <c r="B1424" t="s">
        <v>245</v>
      </c>
      <c r="C1424">
        <v>1249758</v>
      </c>
      <c r="D1424" t="s">
        <v>8</v>
      </c>
      <c r="E1424">
        <v>23</v>
      </c>
      <c r="F1424" t="s">
        <v>1445</v>
      </c>
      <c r="G1424">
        <v>0.102846943365</v>
      </c>
    </row>
    <row r="1425" spans="1:7" x14ac:dyDescent="0.2">
      <c r="A1425" t="str">
        <f t="shared" si="123"/>
        <v>MIDN</v>
      </c>
      <c r="B1425" t="s">
        <v>245</v>
      </c>
      <c r="C1425">
        <v>1249750</v>
      </c>
      <c r="D1425" t="s">
        <v>8</v>
      </c>
      <c r="E1425">
        <v>24</v>
      </c>
      <c r="F1425" t="s">
        <v>1446</v>
      </c>
      <c r="G1425">
        <v>-9.6560941193299998E-2</v>
      </c>
    </row>
    <row r="1426" spans="1:7" x14ac:dyDescent="0.2">
      <c r="A1426" t="str">
        <f t="shared" si="123"/>
        <v>MIDN</v>
      </c>
      <c r="B1426" t="s">
        <v>245</v>
      </c>
      <c r="C1426">
        <v>1249596</v>
      </c>
      <c r="D1426" t="s">
        <v>8</v>
      </c>
      <c r="E1426">
        <v>22</v>
      </c>
      <c r="F1426" t="s">
        <v>1447</v>
      </c>
      <c r="G1426">
        <v>0.21417300065100001</v>
      </c>
    </row>
    <row r="1427" spans="1:7" x14ac:dyDescent="0.2">
      <c r="A1427" t="str">
        <f t="shared" si="123"/>
        <v>MIDN</v>
      </c>
      <c r="B1427" t="s">
        <v>245</v>
      </c>
      <c r="C1427">
        <v>1248425</v>
      </c>
      <c r="D1427" t="s">
        <v>8</v>
      </c>
      <c r="E1427">
        <v>24</v>
      </c>
      <c r="F1427" t="s">
        <v>1448</v>
      </c>
      <c r="G1427">
        <v>0.65631500227499995</v>
      </c>
    </row>
    <row r="1428" spans="1:7" x14ac:dyDescent="0.2">
      <c r="A1428" t="str">
        <f t="shared" si="123"/>
        <v>MIDN</v>
      </c>
      <c r="B1428" t="s">
        <v>245</v>
      </c>
      <c r="C1428">
        <v>1248372</v>
      </c>
      <c r="D1428" t="s">
        <v>8</v>
      </c>
      <c r="E1428">
        <v>23</v>
      </c>
      <c r="F1428" t="s">
        <v>1449</v>
      </c>
      <c r="G1428">
        <v>1.04990714857</v>
      </c>
    </row>
    <row r="1429" spans="1:7" x14ac:dyDescent="0.2">
      <c r="A1429" t="str">
        <f t="shared" si="123"/>
        <v>MIDN</v>
      </c>
      <c r="B1429" t="s">
        <v>245</v>
      </c>
      <c r="C1429">
        <v>1248353</v>
      </c>
      <c r="D1429" t="s">
        <v>8</v>
      </c>
      <c r="E1429">
        <v>24</v>
      </c>
      <c r="F1429" t="s">
        <v>1450</v>
      </c>
      <c r="G1429">
        <v>-0.167237590943</v>
      </c>
    </row>
    <row r="1430" spans="1:7" x14ac:dyDescent="0.2">
      <c r="A1430" t="str">
        <f t="shared" si="123"/>
        <v>MIDN</v>
      </c>
      <c r="B1430" t="s">
        <v>245</v>
      </c>
      <c r="C1430">
        <v>1249696</v>
      </c>
      <c r="D1430" t="s">
        <v>3</v>
      </c>
      <c r="E1430">
        <v>24</v>
      </c>
      <c r="F1430" t="s">
        <v>1451</v>
      </c>
      <c r="G1430">
        <v>9.0216226112199996E-2</v>
      </c>
    </row>
    <row r="1431" spans="1:7" x14ac:dyDescent="0.2">
      <c r="A1431" t="str">
        <f t="shared" si="123"/>
        <v>MIDN</v>
      </c>
      <c r="B1431" t="s">
        <v>245</v>
      </c>
      <c r="C1431">
        <v>1249641</v>
      </c>
      <c r="D1431" t="s">
        <v>3</v>
      </c>
      <c r="E1431">
        <v>24</v>
      </c>
      <c r="F1431" t="s">
        <v>1452</v>
      </c>
      <c r="G1431">
        <v>0.124773369537</v>
      </c>
    </row>
    <row r="1432" spans="1:7" x14ac:dyDescent="0.2">
      <c r="A1432" t="str">
        <f t="shared" si="123"/>
        <v>MIDN</v>
      </c>
      <c r="B1432" t="s">
        <v>245</v>
      </c>
      <c r="C1432">
        <v>1249558</v>
      </c>
      <c r="D1432" t="s">
        <v>3</v>
      </c>
      <c r="E1432">
        <v>23</v>
      </c>
      <c r="F1432" t="s">
        <v>1453</v>
      </c>
      <c r="G1432">
        <v>0.56302433850800004</v>
      </c>
    </row>
    <row r="1433" spans="1:7" x14ac:dyDescent="0.2">
      <c r="A1433" t="str">
        <f t="shared" si="123"/>
        <v>MIDN</v>
      </c>
      <c r="B1433" t="s">
        <v>245</v>
      </c>
      <c r="C1433">
        <v>1248476</v>
      </c>
      <c r="D1433" t="s">
        <v>3</v>
      </c>
      <c r="E1433">
        <v>23</v>
      </c>
      <c r="F1433" t="s">
        <v>1454</v>
      </c>
      <c r="G1433">
        <v>0.56768433048099998</v>
      </c>
    </row>
    <row r="1434" spans="1:7" x14ac:dyDescent="0.2">
      <c r="A1434" t="str">
        <f t="shared" si="123"/>
        <v>MIDN</v>
      </c>
      <c r="B1434" t="s">
        <v>245</v>
      </c>
      <c r="C1434">
        <v>1248389</v>
      </c>
      <c r="D1434" t="s">
        <v>3</v>
      </c>
      <c r="E1434">
        <v>23</v>
      </c>
      <c r="F1434" t="s">
        <v>1455</v>
      </c>
      <c r="G1434">
        <v>0.67223073284599999</v>
      </c>
    </row>
    <row r="1435" spans="1:7" x14ac:dyDescent="0.2">
      <c r="A1435" t="str">
        <f t="shared" si="123"/>
        <v>MIDN</v>
      </c>
      <c r="B1435" t="s">
        <v>245</v>
      </c>
      <c r="C1435">
        <v>1248312</v>
      </c>
      <c r="D1435" t="s">
        <v>3</v>
      </c>
      <c r="E1435">
        <v>23</v>
      </c>
      <c r="F1435" t="s">
        <v>1456</v>
      </c>
      <c r="G1435">
        <v>0.13912105005200001</v>
      </c>
    </row>
    <row r="1436" spans="1:7" x14ac:dyDescent="0.2">
      <c r="A1436" t="str">
        <f t="shared" si="123"/>
        <v>MIDN</v>
      </c>
      <c r="B1436" t="s">
        <v>245</v>
      </c>
      <c r="C1436">
        <v>1248210</v>
      </c>
      <c r="D1436" t="s">
        <v>3</v>
      </c>
      <c r="E1436">
        <v>24</v>
      </c>
      <c r="F1436" t="s">
        <v>1457</v>
      </c>
      <c r="G1436">
        <v>0.65568212797199998</v>
      </c>
    </row>
    <row r="1437" spans="1:7" x14ac:dyDescent="0.2">
      <c r="A1437" t="str">
        <f t="shared" si="123"/>
        <v>MIDN</v>
      </c>
      <c r="B1437" t="s">
        <v>245</v>
      </c>
      <c r="C1437">
        <v>1248189</v>
      </c>
      <c r="D1437" t="s">
        <v>3</v>
      </c>
      <c r="E1437">
        <v>24</v>
      </c>
      <c r="F1437" t="s">
        <v>1458</v>
      </c>
      <c r="G1437">
        <v>1.2778621185800001</v>
      </c>
    </row>
    <row r="1438" spans="1:7" x14ac:dyDescent="0.2">
      <c r="A1438" t="str">
        <f t="shared" si="123"/>
        <v>MIDN</v>
      </c>
      <c r="B1438" t="s">
        <v>245</v>
      </c>
      <c r="C1438">
        <v>1249814</v>
      </c>
      <c r="D1438" t="s">
        <v>8</v>
      </c>
      <c r="E1438">
        <v>24</v>
      </c>
      <c r="F1438" t="s">
        <v>1459</v>
      </c>
      <c r="G1438">
        <v>0.31258358606300002</v>
      </c>
    </row>
    <row r="1439" spans="1:7" x14ac:dyDescent="0.2">
      <c r="A1439" t="str">
        <f t="shared" si="123"/>
        <v>MIDN</v>
      </c>
      <c r="B1439" t="s">
        <v>245</v>
      </c>
      <c r="C1439">
        <v>1249798</v>
      </c>
      <c r="D1439" t="s">
        <v>8</v>
      </c>
      <c r="E1439">
        <v>24</v>
      </c>
      <c r="F1439" t="s">
        <v>1460</v>
      </c>
      <c r="G1439">
        <v>-3.7844150293999998E-2</v>
      </c>
    </row>
    <row r="1440" spans="1:7" x14ac:dyDescent="0.2">
      <c r="A1440" t="str">
        <f t="shared" ref="A1440:A1449" si="124">"MXD4"</f>
        <v>MXD4</v>
      </c>
      <c r="B1440" t="s">
        <v>24</v>
      </c>
      <c r="C1440">
        <v>2264109</v>
      </c>
      <c r="D1440" t="s">
        <v>3</v>
      </c>
      <c r="E1440">
        <v>22</v>
      </c>
      <c r="F1440" t="s">
        <v>1461</v>
      </c>
      <c r="G1440">
        <v>0.18250179928900001</v>
      </c>
    </row>
    <row r="1441" spans="1:7" x14ac:dyDescent="0.2">
      <c r="A1441" t="str">
        <f t="shared" si="124"/>
        <v>MXD4</v>
      </c>
      <c r="B1441" t="s">
        <v>24</v>
      </c>
      <c r="C1441">
        <v>2264084</v>
      </c>
      <c r="D1441" t="s">
        <v>3</v>
      </c>
      <c r="E1441">
        <v>23</v>
      </c>
      <c r="F1441" t="s">
        <v>1462</v>
      </c>
      <c r="G1441">
        <v>1.21826380695</v>
      </c>
    </row>
    <row r="1442" spans="1:7" x14ac:dyDescent="0.2">
      <c r="A1442" t="str">
        <f t="shared" si="124"/>
        <v>MXD4</v>
      </c>
      <c r="B1442" t="s">
        <v>24</v>
      </c>
      <c r="C1442">
        <v>2264266</v>
      </c>
      <c r="D1442" t="s">
        <v>3</v>
      </c>
      <c r="E1442">
        <v>23</v>
      </c>
      <c r="F1442" t="s">
        <v>1463</v>
      </c>
      <c r="G1442">
        <v>0.20629166281200001</v>
      </c>
    </row>
    <row r="1443" spans="1:7" x14ac:dyDescent="0.2">
      <c r="A1443" t="str">
        <f t="shared" si="124"/>
        <v>MXD4</v>
      </c>
      <c r="B1443" t="s">
        <v>24</v>
      </c>
      <c r="C1443">
        <v>2264278</v>
      </c>
      <c r="D1443" t="s">
        <v>3</v>
      </c>
      <c r="E1443">
        <v>24</v>
      </c>
      <c r="F1443" t="s">
        <v>1464</v>
      </c>
      <c r="G1443">
        <v>0.84313250292099995</v>
      </c>
    </row>
    <row r="1444" spans="1:7" x14ac:dyDescent="0.2">
      <c r="A1444" t="str">
        <f t="shared" si="124"/>
        <v>MXD4</v>
      </c>
      <c r="B1444" t="s">
        <v>24</v>
      </c>
      <c r="C1444">
        <v>2264126</v>
      </c>
      <c r="D1444" t="s">
        <v>8</v>
      </c>
      <c r="E1444">
        <v>23</v>
      </c>
      <c r="F1444" t="s">
        <v>1465</v>
      </c>
      <c r="G1444">
        <v>0.69204870870500002</v>
      </c>
    </row>
    <row r="1445" spans="1:7" x14ac:dyDescent="0.2">
      <c r="A1445" t="str">
        <f t="shared" si="124"/>
        <v>MXD4</v>
      </c>
      <c r="B1445" t="s">
        <v>24</v>
      </c>
      <c r="C1445">
        <v>2264193</v>
      </c>
      <c r="D1445" t="s">
        <v>8</v>
      </c>
      <c r="E1445">
        <v>22</v>
      </c>
      <c r="F1445" t="s">
        <v>1466</v>
      </c>
      <c r="G1445">
        <v>0.46220697468799998</v>
      </c>
    </row>
    <row r="1446" spans="1:7" x14ac:dyDescent="0.2">
      <c r="A1446" t="str">
        <f t="shared" si="124"/>
        <v>MXD4</v>
      </c>
      <c r="B1446" t="s">
        <v>24</v>
      </c>
      <c r="C1446">
        <v>2264240</v>
      </c>
      <c r="D1446" t="s">
        <v>8</v>
      </c>
      <c r="E1446">
        <v>24</v>
      </c>
      <c r="F1446" t="s">
        <v>1467</v>
      </c>
      <c r="G1446">
        <v>0.50315830067900003</v>
      </c>
    </row>
    <row r="1447" spans="1:7" x14ac:dyDescent="0.2">
      <c r="A1447" t="str">
        <f t="shared" si="124"/>
        <v>MXD4</v>
      </c>
      <c r="B1447" t="s">
        <v>24</v>
      </c>
      <c r="C1447">
        <v>2264257</v>
      </c>
      <c r="D1447" t="s">
        <v>8</v>
      </c>
      <c r="E1447">
        <v>23</v>
      </c>
      <c r="F1447" t="s">
        <v>1468</v>
      </c>
      <c r="G1447">
        <v>0.53837390577300004</v>
      </c>
    </row>
    <row r="1448" spans="1:7" x14ac:dyDescent="0.2">
      <c r="A1448" t="str">
        <f t="shared" si="124"/>
        <v>MXD4</v>
      </c>
      <c r="B1448" t="s">
        <v>24</v>
      </c>
      <c r="C1448">
        <v>2264277</v>
      </c>
      <c r="D1448" t="s">
        <v>8</v>
      </c>
      <c r="E1448">
        <v>23</v>
      </c>
      <c r="F1448" t="s">
        <v>1469</v>
      </c>
      <c r="G1448">
        <v>0.46839516426</v>
      </c>
    </row>
    <row r="1449" spans="1:7" x14ac:dyDescent="0.2">
      <c r="A1449" t="str">
        <f t="shared" si="124"/>
        <v>MXD4</v>
      </c>
      <c r="B1449" t="s">
        <v>24</v>
      </c>
      <c r="C1449">
        <v>2264221</v>
      </c>
      <c r="D1449" t="s">
        <v>3</v>
      </c>
      <c r="E1449">
        <v>24</v>
      </c>
      <c r="F1449" t="s">
        <v>1470</v>
      </c>
      <c r="G1449">
        <v>0.93860369013199996</v>
      </c>
    </row>
    <row r="1450" spans="1:7" x14ac:dyDescent="0.2">
      <c r="A1450" t="str">
        <f t="shared" ref="A1450:A1469" si="125">"MXI1"</f>
        <v>MXI1</v>
      </c>
      <c r="B1450" t="s">
        <v>372</v>
      </c>
      <c r="C1450">
        <v>111985424</v>
      </c>
      <c r="D1450" t="s">
        <v>3</v>
      </c>
      <c r="E1450">
        <v>24</v>
      </c>
      <c r="F1450" t="s">
        <v>1471</v>
      </c>
      <c r="G1450">
        <v>8.0876743991999997E-2</v>
      </c>
    </row>
    <row r="1451" spans="1:7" x14ac:dyDescent="0.2">
      <c r="A1451" t="str">
        <f t="shared" si="125"/>
        <v>MXI1</v>
      </c>
      <c r="B1451" t="s">
        <v>372</v>
      </c>
      <c r="C1451">
        <v>111967238</v>
      </c>
      <c r="D1451" t="s">
        <v>8</v>
      </c>
      <c r="E1451">
        <v>24</v>
      </c>
      <c r="F1451" t="s">
        <v>1472</v>
      </c>
      <c r="G1451">
        <v>0.74269844745299995</v>
      </c>
    </row>
    <row r="1452" spans="1:7" x14ac:dyDescent="0.2">
      <c r="A1452" t="str">
        <f t="shared" si="125"/>
        <v>MXI1</v>
      </c>
      <c r="B1452" t="s">
        <v>372</v>
      </c>
      <c r="C1452">
        <v>111985501</v>
      </c>
      <c r="D1452" t="s">
        <v>3</v>
      </c>
      <c r="E1452">
        <v>25</v>
      </c>
      <c r="F1452" t="s">
        <v>1473</v>
      </c>
      <c r="G1452">
        <v>-0.160881349683</v>
      </c>
    </row>
    <row r="1453" spans="1:7" x14ac:dyDescent="0.2">
      <c r="A1453" t="str">
        <f t="shared" si="125"/>
        <v>MXI1</v>
      </c>
      <c r="B1453" t="s">
        <v>372</v>
      </c>
      <c r="C1453">
        <v>111985559</v>
      </c>
      <c r="D1453" t="s">
        <v>3</v>
      </c>
      <c r="E1453">
        <v>23</v>
      </c>
      <c r="F1453" t="s">
        <v>1474</v>
      </c>
      <c r="G1453">
        <v>0.25781151464500002</v>
      </c>
    </row>
    <row r="1454" spans="1:7" x14ac:dyDescent="0.2">
      <c r="A1454" t="str">
        <f t="shared" si="125"/>
        <v>MXI1</v>
      </c>
      <c r="B1454" t="s">
        <v>372</v>
      </c>
      <c r="C1454">
        <v>111985573</v>
      </c>
      <c r="D1454" t="s">
        <v>3</v>
      </c>
      <c r="E1454">
        <v>23</v>
      </c>
      <c r="F1454" t="s">
        <v>1475</v>
      </c>
      <c r="G1454">
        <v>-6.4887656594099993E-2</v>
      </c>
    </row>
    <row r="1455" spans="1:7" x14ac:dyDescent="0.2">
      <c r="A1455" t="str">
        <f t="shared" si="125"/>
        <v>MXI1</v>
      </c>
      <c r="B1455" t="s">
        <v>372</v>
      </c>
      <c r="C1455">
        <v>111985612</v>
      </c>
      <c r="D1455" t="s">
        <v>3</v>
      </c>
      <c r="E1455">
        <v>23</v>
      </c>
      <c r="F1455" t="s">
        <v>1476</v>
      </c>
      <c r="G1455">
        <v>0.31130525492200001</v>
      </c>
    </row>
    <row r="1456" spans="1:7" x14ac:dyDescent="0.2">
      <c r="A1456" t="str">
        <f t="shared" si="125"/>
        <v>MXI1</v>
      </c>
      <c r="B1456" t="s">
        <v>372</v>
      </c>
      <c r="C1456">
        <v>111967281</v>
      </c>
      <c r="D1456" t="s">
        <v>3</v>
      </c>
      <c r="E1456">
        <v>22</v>
      </c>
      <c r="F1456" t="s">
        <v>1477</v>
      </c>
      <c r="G1456">
        <v>0.79164108136599998</v>
      </c>
    </row>
    <row r="1457" spans="1:7" x14ac:dyDescent="0.2">
      <c r="A1457" t="str">
        <f t="shared" si="125"/>
        <v>MXI1</v>
      </c>
      <c r="B1457" t="s">
        <v>372</v>
      </c>
      <c r="C1457">
        <v>111967233</v>
      </c>
      <c r="D1457" t="s">
        <v>8</v>
      </c>
      <c r="E1457">
        <v>24</v>
      </c>
      <c r="F1457" t="s">
        <v>1478</v>
      </c>
      <c r="G1457">
        <v>0.69371477252500002</v>
      </c>
    </row>
    <row r="1458" spans="1:7" x14ac:dyDescent="0.2">
      <c r="A1458" t="str">
        <f t="shared" si="125"/>
        <v>MXI1</v>
      </c>
      <c r="B1458" t="s">
        <v>372</v>
      </c>
      <c r="C1458">
        <v>111967204</v>
      </c>
      <c r="D1458" t="s">
        <v>8</v>
      </c>
      <c r="E1458">
        <v>24</v>
      </c>
      <c r="F1458" t="s">
        <v>1479</v>
      </c>
      <c r="G1458">
        <v>0.50275907741799997</v>
      </c>
    </row>
    <row r="1459" spans="1:7" x14ac:dyDescent="0.2">
      <c r="A1459" t="str">
        <f t="shared" si="125"/>
        <v>MXI1</v>
      </c>
      <c r="B1459" t="s">
        <v>372</v>
      </c>
      <c r="C1459">
        <v>111967216</v>
      </c>
      <c r="D1459" t="s">
        <v>8</v>
      </c>
      <c r="E1459">
        <v>24</v>
      </c>
      <c r="F1459" t="s">
        <v>1480</v>
      </c>
      <c r="G1459">
        <v>0.39331591891700002</v>
      </c>
    </row>
    <row r="1460" spans="1:7" x14ac:dyDescent="0.2">
      <c r="A1460" t="str">
        <f t="shared" si="125"/>
        <v>MXI1</v>
      </c>
      <c r="B1460" t="s">
        <v>372</v>
      </c>
      <c r="C1460">
        <v>111967245</v>
      </c>
      <c r="D1460" t="s">
        <v>3</v>
      </c>
      <c r="E1460">
        <v>24</v>
      </c>
      <c r="F1460" t="s">
        <v>1481</v>
      </c>
      <c r="G1460">
        <v>1.1442796775899999</v>
      </c>
    </row>
    <row r="1461" spans="1:7" x14ac:dyDescent="0.2">
      <c r="A1461" t="str">
        <f t="shared" si="125"/>
        <v>MXI1</v>
      </c>
      <c r="B1461" t="s">
        <v>372</v>
      </c>
      <c r="C1461">
        <v>111967310</v>
      </c>
      <c r="D1461" t="s">
        <v>8</v>
      </c>
      <c r="E1461">
        <v>23</v>
      </c>
      <c r="F1461" t="s">
        <v>1482</v>
      </c>
      <c r="G1461">
        <v>0.91182230103499995</v>
      </c>
    </row>
    <row r="1462" spans="1:7" x14ac:dyDescent="0.2">
      <c r="A1462" t="str">
        <f t="shared" si="125"/>
        <v>MXI1</v>
      </c>
      <c r="B1462" t="s">
        <v>372</v>
      </c>
      <c r="C1462">
        <v>111967150</v>
      </c>
      <c r="D1462" t="s">
        <v>8</v>
      </c>
      <c r="E1462">
        <v>24</v>
      </c>
      <c r="F1462" t="s">
        <v>1483</v>
      </c>
      <c r="G1462">
        <v>0.80809101763500002</v>
      </c>
    </row>
    <row r="1463" spans="1:7" x14ac:dyDescent="0.2">
      <c r="A1463" t="str">
        <f t="shared" si="125"/>
        <v>MXI1</v>
      </c>
      <c r="B1463" t="s">
        <v>372</v>
      </c>
      <c r="C1463">
        <v>111985401</v>
      </c>
      <c r="D1463" t="s">
        <v>8</v>
      </c>
      <c r="E1463">
        <v>25</v>
      </c>
      <c r="F1463" t="s">
        <v>1484</v>
      </c>
      <c r="G1463">
        <v>0.25447906284499999</v>
      </c>
    </row>
    <row r="1464" spans="1:7" x14ac:dyDescent="0.2">
      <c r="A1464" t="str">
        <f t="shared" si="125"/>
        <v>MXI1</v>
      </c>
      <c r="B1464" t="s">
        <v>372</v>
      </c>
      <c r="C1464">
        <v>111967265</v>
      </c>
      <c r="D1464" t="s">
        <v>3</v>
      </c>
      <c r="E1464">
        <v>23</v>
      </c>
      <c r="F1464" t="s">
        <v>1485</v>
      </c>
      <c r="G1464">
        <v>0.93826889221400001</v>
      </c>
    </row>
    <row r="1465" spans="1:7" x14ac:dyDescent="0.2">
      <c r="A1465" t="str">
        <f t="shared" si="125"/>
        <v>MXI1</v>
      </c>
      <c r="B1465" t="s">
        <v>372</v>
      </c>
      <c r="C1465">
        <v>111985609</v>
      </c>
      <c r="D1465" t="s">
        <v>8</v>
      </c>
      <c r="E1465">
        <v>21</v>
      </c>
      <c r="F1465" t="s">
        <v>1486</v>
      </c>
      <c r="G1465">
        <v>0.33825603341799998</v>
      </c>
    </row>
    <row r="1466" spans="1:7" x14ac:dyDescent="0.2">
      <c r="A1466" t="str">
        <f t="shared" si="125"/>
        <v>MXI1</v>
      </c>
      <c r="B1466" t="s">
        <v>372</v>
      </c>
      <c r="C1466">
        <v>111985643</v>
      </c>
      <c r="D1466" t="s">
        <v>8</v>
      </c>
      <c r="E1466">
        <v>23</v>
      </c>
      <c r="F1466" t="s">
        <v>1487</v>
      </c>
      <c r="G1466">
        <v>0.54015396668600002</v>
      </c>
    </row>
    <row r="1467" spans="1:7" x14ac:dyDescent="0.2">
      <c r="A1467" t="str">
        <f t="shared" si="125"/>
        <v>MXI1</v>
      </c>
      <c r="B1467" t="s">
        <v>372</v>
      </c>
      <c r="C1467">
        <v>111985652</v>
      </c>
      <c r="D1467" t="s">
        <v>8</v>
      </c>
      <c r="E1467">
        <v>25</v>
      </c>
      <c r="F1467" t="s">
        <v>1488</v>
      </c>
      <c r="G1467">
        <v>-0.12816573503799999</v>
      </c>
    </row>
    <row r="1468" spans="1:7" x14ac:dyDescent="0.2">
      <c r="A1468" t="str">
        <f t="shared" si="125"/>
        <v>MXI1</v>
      </c>
      <c r="B1468" t="s">
        <v>372</v>
      </c>
      <c r="C1468">
        <v>111967165</v>
      </c>
      <c r="D1468" t="s">
        <v>3</v>
      </c>
      <c r="E1468">
        <v>23</v>
      </c>
      <c r="F1468" t="s">
        <v>1489</v>
      </c>
      <c r="G1468">
        <v>0.91745143019200004</v>
      </c>
    </row>
    <row r="1469" spans="1:7" x14ac:dyDescent="0.2">
      <c r="A1469" t="str">
        <f t="shared" si="125"/>
        <v>MXI1</v>
      </c>
      <c r="B1469" t="s">
        <v>372</v>
      </c>
      <c r="C1469">
        <v>111985601</v>
      </c>
      <c r="D1469" t="s">
        <v>8</v>
      </c>
      <c r="E1469">
        <v>23</v>
      </c>
      <c r="F1469" t="s">
        <v>1490</v>
      </c>
      <c r="G1469">
        <v>0.122315864296</v>
      </c>
    </row>
    <row r="1470" spans="1:7" x14ac:dyDescent="0.2">
      <c r="A1470" t="str">
        <f t="shared" ref="A1470:A1479" si="126">"MYC"</f>
        <v>MYC</v>
      </c>
      <c r="B1470" t="s">
        <v>1491</v>
      </c>
      <c r="C1470">
        <v>128747525</v>
      </c>
      <c r="D1470" t="s">
        <v>8</v>
      </c>
      <c r="E1470">
        <v>24</v>
      </c>
      <c r="F1470" t="s">
        <v>1492</v>
      </c>
      <c r="G1470">
        <v>0.57155991204199996</v>
      </c>
    </row>
    <row r="1471" spans="1:7" x14ac:dyDescent="0.2">
      <c r="A1471" t="str">
        <f t="shared" si="126"/>
        <v>MYC</v>
      </c>
      <c r="B1471" t="s">
        <v>1491</v>
      </c>
      <c r="C1471">
        <v>128747580</v>
      </c>
      <c r="D1471" t="s">
        <v>8</v>
      </c>
      <c r="E1471">
        <v>24</v>
      </c>
      <c r="F1471" t="s">
        <v>1493</v>
      </c>
      <c r="G1471">
        <v>0.90691572887399996</v>
      </c>
    </row>
    <row r="1472" spans="1:7" x14ac:dyDescent="0.2">
      <c r="A1472" t="str">
        <f t="shared" si="126"/>
        <v>MYC</v>
      </c>
      <c r="B1472" t="s">
        <v>1491</v>
      </c>
      <c r="C1472">
        <v>128747593</v>
      </c>
      <c r="D1472" t="s">
        <v>8</v>
      </c>
      <c r="E1472">
        <v>23</v>
      </c>
      <c r="F1472" t="s">
        <v>1494</v>
      </c>
      <c r="G1472">
        <v>1.1246957950700001</v>
      </c>
    </row>
    <row r="1473" spans="1:7" x14ac:dyDescent="0.2">
      <c r="A1473" t="str">
        <f t="shared" si="126"/>
        <v>MYC</v>
      </c>
      <c r="B1473" t="s">
        <v>1491</v>
      </c>
      <c r="C1473">
        <v>128747679</v>
      </c>
      <c r="D1473" t="s">
        <v>8</v>
      </c>
      <c r="E1473">
        <v>24</v>
      </c>
      <c r="F1473" t="s">
        <v>1495</v>
      </c>
      <c r="G1473">
        <v>0.44945509799900002</v>
      </c>
    </row>
    <row r="1474" spans="1:7" x14ac:dyDescent="0.2">
      <c r="A1474" t="str">
        <f t="shared" si="126"/>
        <v>MYC</v>
      </c>
      <c r="B1474" t="s">
        <v>1491</v>
      </c>
      <c r="C1474">
        <v>128747412</v>
      </c>
      <c r="D1474" t="s">
        <v>8</v>
      </c>
      <c r="E1474">
        <v>24</v>
      </c>
      <c r="F1474" t="s">
        <v>1496</v>
      </c>
      <c r="G1474">
        <v>0.26913176606700001</v>
      </c>
    </row>
    <row r="1475" spans="1:7" x14ac:dyDescent="0.2">
      <c r="A1475" t="str">
        <f t="shared" si="126"/>
        <v>MYC</v>
      </c>
      <c r="B1475" t="s">
        <v>1491</v>
      </c>
      <c r="C1475">
        <v>128747403</v>
      </c>
      <c r="D1475" t="s">
        <v>8</v>
      </c>
      <c r="E1475">
        <v>23</v>
      </c>
      <c r="F1475" t="s">
        <v>1497</v>
      </c>
      <c r="G1475">
        <v>0.23699606884499999</v>
      </c>
    </row>
    <row r="1476" spans="1:7" x14ac:dyDescent="0.2">
      <c r="A1476" t="str">
        <f t="shared" si="126"/>
        <v>MYC</v>
      </c>
      <c r="B1476" t="s">
        <v>1491</v>
      </c>
      <c r="C1476">
        <v>128747438</v>
      </c>
      <c r="D1476" t="s">
        <v>8</v>
      </c>
      <c r="E1476">
        <v>24</v>
      </c>
      <c r="F1476" t="s">
        <v>1498</v>
      </c>
      <c r="G1476">
        <v>0.35306822735400001</v>
      </c>
    </row>
    <row r="1477" spans="1:7" x14ac:dyDescent="0.2">
      <c r="A1477" t="str">
        <f t="shared" si="126"/>
        <v>MYC</v>
      </c>
      <c r="B1477" t="s">
        <v>1491</v>
      </c>
      <c r="C1477">
        <v>128747518</v>
      </c>
      <c r="D1477" t="s">
        <v>3</v>
      </c>
      <c r="E1477">
        <v>23</v>
      </c>
      <c r="F1477" t="s">
        <v>1499</v>
      </c>
      <c r="G1477">
        <v>0.54575425680900003</v>
      </c>
    </row>
    <row r="1478" spans="1:7" x14ac:dyDescent="0.2">
      <c r="A1478" t="str">
        <f t="shared" si="126"/>
        <v>MYC</v>
      </c>
      <c r="B1478" t="s">
        <v>1491</v>
      </c>
      <c r="C1478">
        <v>128747622</v>
      </c>
      <c r="D1478" t="s">
        <v>3</v>
      </c>
      <c r="E1478">
        <v>25</v>
      </c>
      <c r="F1478" t="s">
        <v>1500</v>
      </c>
      <c r="G1478">
        <v>0.31006877718800002</v>
      </c>
    </row>
    <row r="1479" spans="1:7" x14ac:dyDescent="0.2">
      <c r="A1479" t="str">
        <f t="shared" si="126"/>
        <v>MYC</v>
      </c>
      <c r="B1479" t="s">
        <v>1491</v>
      </c>
      <c r="C1479">
        <v>128747486</v>
      </c>
      <c r="D1479" t="s">
        <v>8</v>
      </c>
      <c r="E1479">
        <v>24</v>
      </c>
      <c r="F1479" t="s">
        <v>1501</v>
      </c>
      <c r="G1479">
        <v>0.96838847606</v>
      </c>
    </row>
    <row r="1480" spans="1:7" x14ac:dyDescent="0.2">
      <c r="A1480" t="str">
        <f t="shared" ref="A1480:A1488" si="127">"NABP2"</f>
        <v>NABP2</v>
      </c>
      <c r="B1480" t="s">
        <v>140</v>
      </c>
      <c r="C1480">
        <v>56617977</v>
      </c>
      <c r="D1480" t="s">
        <v>3</v>
      </c>
      <c r="E1480">
        <v>24</v>
      </c>
      <c r="F1480" t="s">
        <v>1502</v>
      </c>
      <c r="G1480">
        <v>0.50584612780000004</v>
      </c>
    </row>
    <row r="1481" spans="1:7" x14ac:dyDescent="0.2">
      <c r="A1481" t="str">
        <f t="shared" si="127"/>
        <v>NABP2</v>
      </c>
      <c r="B1481" t="s">
        <v>140</v>
      </c>
      <c r="C1481">
        <v>56617948</v>
      </c>
      <c r="D1481" t="s">
        <v>3</v>
      </c>
      <c r="E1481">
        <v>23</v>
      </c>
      <c r="F1481" t="s">
        <v>1503</v>
      </c>
      <c r="G1481">
        <v>0.46648624849699999</v>
      </c>
    </row>
    <row r="1482" spans="1:7" x14ac:dyDescent="0.2">
      <c r="A1482" t="str">
        <f t="shared" si="127"/>
        <v>NABP2</v>
      </c>
      <c r="B1482" t="s">
        <v>140</v>
      </c>
      <c r="C1482">
        <v>56617906</v>
      </c>
      <c r="D1482" t="s">
        <v>8</v>
      </c>
      <c r="E1482">
        <v>24</v>
      </c>
      <c r="F1482" t="s">
        <v>1504</v>
      </c>
      <c r="G1482">
        <v>0.50361869922900004</v>
      </c>
    </row>
    <row r="1483" spans="1:7" x14ac:dyDescent="0.2">
      <c r="A1483" t="str">
        <f t="shared" si="127"/>
        <v>NABP2</v>
      </c>
      <c r="B1483" t="s">
        <v>140</v>
      </c>
      <c r="C1483">
        <v>56617937</v>
      </c>
      <c r="D1483" t="s">
        <v>8</v>
      </c>
      <c r="E1483">
        <v>24</v>
      </c>
      <c r="F1483" t="s">
        <v>1505</v>
      </c>
      <c r="G1483">
        <v>0.78001137346100002</v>
      </c>
    </row>
    <row r="1484" spans="1:7" x14ac:dyDescent="0.2">
      <c r="A1484" t="str">
        <f t="shared" si="127"/>
        <v>NABP2</v>
      </c>
      <c r="B1484" t="s">
        <v>140</v>
      </c>
      <c r="C1484">
        <v>56618037</v>
      </c>
      <c r="D1484" t="s">
        <v>8</v>
      </c>
      <c r="E1484">
        <v>24</v>
      </c>
      <c r="F1484" t="s">
        <v>1506</v>
      </c>
      <c r="G1484">
        <v>0.20183680825700001</v>
      </c>
    </row>
    <row r="1485" spans="1:7" x14ac:dyDescent="0.2">
      <c r="A1485" t="str">
        <f t="shared" si="127"/>
        <v>NABP2</v>
      </c>
      <c r="B1485" t="s">
        <v>140</v>
      </c>
      <c r="C1485">
        <v>56617997</v>
      </c>
      <c r="D1485" t="s">
        <v>3</v>
      </c>
      <c r="E1485">
        <v>24</v>
      </c>
      <c r="F1485" t="s">
        <v>1507</v>
      </c>
      <c r="G1485">
        <v>0.29195438619800002</v>
      </c>
    </row>
    <row r="1486" spans="1:7" x14ac:dyDescent="0.2">
      <c r="A1486" t="str">
        <f t="shared" si="127"/>
        <v>NABP2</v>
      </c>
      <c r="B1486" t="s">
        <v>140</v>
      </c>
      <c r="C1486">
        <v>56618025</v>
      </c>
      <c r="D1486" t="s">
        <v>3</v>
      </c>
      <c r="E1486">
        <v>24</v>
      </c>
      <c r="F1486" t="s">
        <v>1508</v>
      </c>
      <c r="G1486">
        <v>0.948059188813</v>
      </c>
    </row>
    <row r="1487" spans="1:7" x14ac:dyDescent="0.2">
      <c r="A1487" t="str">
        <f t="shared" si="127"/>
        <v>NABP2</v>
      </c>
      <c r="B1487" t="s">
        <v>140</v>
      </c>
      <c r="C1487">
        <v>56617825</v>
      </c>
      <c r="D1487" t="s">
        <v>3</v>
      </c>
      <c r="E1487">
        <v>25</v>
      </c>
      <c r="F1487" t="s">
        <v>1509</v>
      </c>
      <c r="G1487">
        <v>0.49657562195100002</v>
      </c>
    </row>
    <row r="1488" spans="1:7" x14ac:dyDescent="0.2">
      <c r="A1488" t="str">
        <f t="shared" si="127"/>
        <v>NABP2</v>
      </c>
      <c r="B1488" t="s">
        <v>140</v>
      </c>
      <c r="C1488">
        <v>56617927</v>
      </c>
      <c r="D1488" t="s">
        <v>3</v>
      </c>
      <c r="E1488">
        <v>23</v>
      </c>
      <c r="F1488" t="s">
        <v>1510</v>
      </c>
      <c r="G1488">
        <v>1.2719294377299999</v>
      </c>
    </row>
    <row r="1489" spans="1:7" x14ac:dyDescent="0.2">
      <c r="A1489" t="str">
        <f t="shared" ref="A1489:A1498" si="128">"NCL"</f>
        <v>NCL</v>
      </c>
      <c r="B1489" t="s">
        <v>161</v>
      </c>
      <c r="C1489">
        <v>232329675</v>
      </c>
      <c r="D1489" t="s">
        <v>8</v>
      </c>
      <c r="E1489">
        <v>24</v>
      </c>
      <c r="F1489" t="s">
        <v>1511</v>
      </c>
      <c r="G1489">
        <v>1.5241900799200001E-2</v>
      </c>
    </row>
    <row r="1490" spans="1:7" x14ac:dyDescent="0.2">
      <c r="A1490" t="str">
        <f t="shared" si="128"/>
        <v>NCL</v>
      </c>
      <c r="B1490" t="s">
        <v>161</v>
      </c>
      <c r="C1490">
        <v>232329419</v>
      </c>
      <c r="D1490" t="s">
        <v>3</v>
      </c>
      <c r="E1490">
        <v>24</v>
      </c>
      <c r="F1490" t="s">
        <v>1512</v>
      </c>
      <c r="G1490">
        <v>0.43204626496100001</v>
      </c>
    </row>
    <row r="1491" spans="1:7" x14ac:dyDescent="0.2">
      <c r="A1491" t="str">
        <f t="shared" si="128"/>
        <v>NCL</v>
      </c>
      <c r="B1491" t="s">
        <v>161</v>
      </c>
      <c r="C1491">
        <v>232329555</v>
      </c>
      <c r="D1491" t="s">
        <v>8</v>
      </c>
      <c r="E1491">
        <v>23</v>
      </c>
      <c r="F1491" t="s">
        <v>1513</v>
      </c>
      <c r="G1491">
        <v>0.90368471873300005</v>
      </c>
    </row>
    <row r="1492" spans="1:7" x14ac:dyDescent="0.2">
      <c r="A1492" t="str">
        <f t="shared" si="128"/>
        <v>NCL</v>
      </c>
      <c r="B1492" t="s">
        <v>161</v>
      </c>
      <c r="C1492">
        <v>232329542</v>
      </c>
      <c r="D1492" t="s">
        <v>8</v>
      </c>
      <c r="E1492">
        <v>22</v>
      </c>
      <c r="F1492" t="s">
        <v>1514</v>
      </c>
      <c r="G1492">
        <v>1.22450939663</v>
      </c>
    </row>
    <row r="1493" spans="1:7" x14ac:dyDescent="0.2">
      <c r="A1493" t="str">
        <f t="shared" si="128"/>
        <v>NCL</v>
      </c>
      <c r="B1493" t="s">
        <v>161</v>
      </c>
      <c r="C1493">
        <v>232329575</v>
      </c>
      <c r="D1493" t="s">
        <v>3</v>
      </c>
      <c r="E1493">
        <v>23</v>
      </c>
      <c r="F1493" t="s">
        <v>1515</v>
      </c>
      <c r="G1493">
        <v>0.694459349339</v>
      </c>
    </row>
    <row r="1494" spans="1:7" x14ac:dyDescent="0.2">
      <c r="A1494" t="str">
        <f t="shared" si="128"/>
        <v>NCL</v>
      </c>
      <c r="B1494" t="s">
        <v>161</v>
      </c>
      <c r="C1494">
        <v>232329522</v>
      </c>
      <c r="D1494" t="s">
        <v>8</v>
      </c>
      <c r="E1494">
        <v>23</v>
      </c>
      <c r="F1494" t="s">
        <v>1516</v>
      </c>
      <c r="G1494">
        <v>0.87180588464200004</v>
      </c>
    </row>
    <row r="1495" spans="1:7" x14ac:dyDescent="0.2">
      <c r="A1495" t="str">
        <f t="shared" si="128"/>
        <v>NCL</v>
      </c>
      <c r="B1495" t="s">
        <v>161</v>
      </c>
      <c r="C1495">
        <v>232329395</v>
      </c>
      <c r="D1495" t="s">
        <v>8</v>
      </c>
      <c r="E1495">
        <v>24</v>
      </c>
      <c r="F1495" t="s">
        <v>1517</v>
      </c>
      <c r="G1495">
        <v>1.2402794625400001E-2</v>
      </c>
    </row>
    <row r="1496" spans="1:7" x14ac:dyDescent="0.2">
      <c r="A1496" t="str">
        <f t="shared" si="128"/>
        <v>NCL</v>
      </c>
      <c r="B1496" t="s">
        <v>161</v>
      </c>
      <c r="C1496">
        <v>232329631</v>
      </c>
      <c r="D1496" t="s">
        <v>3</v>
      </c>
      <c r="E1496">
        <v>23</v>
      </c>
      <c r="F1496" t="s">
        <v>1518</v>
      </c>
      <c r="G1496">
        <v>8.2087660480899993E-2</v>
      </c>
    </row>
    <row r="1497" spans="1:7" x14ac:dyDescent="0.2">
      <c r="A1497" t="str">
        <f t="shared" si="128"/>
        <v>NCL</v>
      </c>
      <c r="B1497" t="s">
        <v>161</v>
      </c>
      <c r="C1497">
        <v>232329598</v>
      </c>
      <c r="D1497" t="s">
        <v>3</v>
      </c>
      <c r="E1497">
        <v>23</v>
      </c>
      <c r="F1497" t="s">
        <v>1519</v>
      </c>
      <c r="G1497">
        <v>0.186729606317</v>
      </c>
    </row>
    <row r="1498" spans="1:7" x14ac:dyDescent="0.2">
      <c r="A1498" t="str">
        <f t="shared" si="128"/>
        <v>NCL</v>
      </c>
      <c r="B1498" t="s">
        <v>161</v>
      </c>
      <c r="C1498">
        <v>232329529</v>
      </c>
      <c r="D1498" t="s">
        <v>8</v>
      </c>
      <c r="E1498">
        <v>24</v>
      </c>
      <c r="F1498" t="s">
        <v>1520</v>
      </c>
      <c r="G1498">
        <v>0.70037206865900004</v>
      </c>
    </row>
    <row r="1499" spans="1:7" x14ac:dyDescent="0.2">
      <c r="A1499" t="str">
        <f t="shared" ref="A1499:A1508" si="129">"NCOA3"</f>
        <v>NCOA3</v>
      </c>
      <c r="B1499" t="s">
        <v>352</v>
      </c>
      <c r="C1499">
        <v>46130567</v>
      </c>
      <c r="D1499" t="s">
        <v>8</v>
      </c>
      <c r="E1499">
        <v>24</v>
      </c>
      <c r="F1499" t="s">
        <v>1521</v>
      </c>
      <c r="G1499">
        <v>0.28087794541700001</v>
      </c>
    </row>
    <row r="1500" spans="1:7" x14ac:dyDescent="0.2">
      <c r="A1500" t="str">
        <f t="shared" si="129"/>
        <v>NCOA3</v>
      </c>
      <c r="B1500" t="s">
        <v>352</v>
      </c>
      <c r="C1500">
        <v>46130314</v>
      </c>
      <c r="D1500" t="s">
        <v>8</v>
      </c>
      <c r="E1500">
        <v>24</v>
      </c>
      <c r="F1500" t="s">
        <v>1522</v>
      </c>
      <c r="G1500">
        <v>0.64815177076899999</v>
      </c>
    </row>
    <row r="1501" spans="1:7" x14ac:dyDescent="0.2">
      <c r="A1501" t="str">
        <f t="shared" si="129"/>
        <v>NCOA3</v>
      </c>
      <c r="B1501" t="s">
        <v>352</v>
      </c>
      <c r="C1501">
        <v>46130467</v>
      </c>
      <c r="D1501" t="s">
        <v>8</v>
      </c>
      <c r="E1501">
        <v>24</v>
      </c>
      <c r="F1501" t="s">
        <v>1523</v>
      </c>
      <c r="G1501">
        <v>0.829442227398</v>
      </c>
    </row>
    <row r="1502" spans="1:7" x14ac:dyDescent="0.2">
      <c r="A1502" t="str">
        <f t="shared" si="129"/>
        <v>NCOA3</v>
      </c>
      <c r="B1502" t="s">
        <v>352</v>
      </c>
      <c r="C1502">
        <v>46130548</v>
      </c>
      <c r="D1502" t="s">
        <v>8</v>
      </c>
      <c r="E1502">
        <v>23</v>
      </c>
      <c r="F1502" t="s">
        <v>1524</v>
      </c>
      <c r="G1502">
        <v>0.46675101670699998</v>
      </c>
    </row>
    <row r="1503" spans="1:7" x14ac:dyDescent="0.2">
      <c r="A1503" t="str">
        <f t="shared" si="129"/>
        <v>NCOA3</v>
      </c>
      <c r="B1503" t="s">
        <v>352</v>
      </c>
      <c r="C1503">
        <v>46130558</v>
      </c>
      <c r="D1503" t="s">
        <v>8</v>
      </c>
      <c r="E1503">
        <v>24</v>
      </c>
      <c r="F1503" t="s">
        <v>1525</v>
      </c>
      <c r="G1503">
        <v>0.23679760995400001</v>
      </c>
    </row>
    <row r="1504" spans="1:7" x14ac:dyDescent="0.2">
      <c r="A1504" t="str">
        <f t="shared" si="129"/>
        <v>NCOA3</v>
      </c>
      <c r="B1504" t="s">
        <v>352</v>
      </c>
      <c r="C1504">
        <v>46130478</v>
      </c>
      <c r="D1504" t="s">
        <v>3</v>
      </c>
      <c r="E1504">
        <v>24</v>
      </c>
      <c r="F1504" t="s">
        <v>1526</v>
      </c>
      <c r="G1504">
        <v>0.75575460415600004</v>
      </c>
    </row>
    <row r="1505" spans="1:7" x14ac:dyDescent="0.2">
      <c r="A1505" t="str">
        <f t="shared" si="129"/>
        <v>NCOA3</v>
      </c>
      <c r="B1505" t="s">
        <v>352</v>
      </c>
      <c r="C1505">
        <v>46130587</v>
      </c>
      <c r="D1505" t="s">
        <v>8</v>
      </c>
      <c r="E1505">
        <v>22</v>
      </c>
      <c r="F1505" t="s">
        <v>1527</v>
      </c>
      <c r="G1505">
        <v>0.19269501090800001</v>
      </c>
    </row>
    <row r="1506" spans="1:7" x14ac:dyDescent="0.2">
      <c r="A1506" t="str">
        <f t="shared" si="129"/>
        <v>NCOA3</v>
      </c>
      <c r="B1506" t="s">
        <v>352</v>
      </c>
      <c r="C1506">
        <v>46130560</v>
      </c>
      <c r="D1506" t="s">
        <v>3</v>
      </c>
      <c r="E1506">
        <v>24</v>
      </c>
      <c r="F1506" t="s">
        <v>1528</v>
      </c>
      <c r="G1506">
        <v>1.1821733086099999</v>
      </c>
    </row>
    <row r="1507" spans="1:7" x14ac:dyDescent="0.2">
      <c r="A1507" t="str">
        <f t="shared" si="129"/>
        <v>NCOA3</v>
      </c>
      <c r="B1507" t="s">
        <v>352</v>
      </c>
      <c r="C1507">
        <v>46130453</v>
      </c>
      <c r="D1507" t="s">
        <v>3</v>
      </c>
      <c r="E1507">
        <v>23</v>
      </c>
      <c r="F1507" t="s">
        <v>1529</v>
      </c>
      <c r="G1507">
        <v>0.79374706258799999</v>
      </c>
    </row>
    <row r="1508" spans="1:7" x14ac:dyDescent="0.2">
      <c r="A1508" t="str">
        <f t="shared" si="129"/>
        <v>NCOA3</v>
      </c>
      <c r="B1508" t="s">
        <v>352</v>
      </c>
      <c r="C1508">
        <v>46130427</v>
      </c>
      <c r="D1508" t="s">
        <v>3</v>
      </c>
      <c r="E1508">
        <v>25</v>
      </c>
      <c r="F1508" t="s">
        <v>1530</v>
      </c>
      <c r="G1508">
        <v>0.988384463996</v>
      </c>
    </row>
    <row r="1509" spans="1:7" x14ac:dyDescent="0.2">
      <c r="A1509" t="str">
        <f t="shared" ref="A1509:A1517" si="130">"NDFIP1"</f>
        <v>NDFIP1</v>
      </c>
      <c r="B1509" t="s">
        <v>64</v>
      </c>
      <c r="C1509">
        <v>141487910</v>
      </c>
      <c r="D1509" t="s">
        <v>8</v>
      </c>
      <c r="E1509">
        <v>22</v>
      </c>
      <c r="F1509" t="s">
        <v>1531</v>
      </c>
      <c r="G1509">
        <v>1.55552178169</v>
      </c>
    </row>
    <row r="1510" spans="1:7" x14ac:dyDescent="0.2">
      <c r="A1510" t="str">
        <f t="shared" si="130"/>
        <v>NDFIP1</v>
      </c>
      <c r="B1510" t="s">
        <v>64</v>
      </c>
      <c r="C1510">
        <v>141487970</v>
      </c>
      <c r="D1510" t="s">
        <v>8</v>
      </c>
      <c r="E1510">
        <v>23</v>
      </c>
      <c r="F1510" t="s">
        <v>1532</v>
      </c>
      <c r="G1510">
        <v>0.79143661123599995</v>
      </c>
    </row>
    <row r="1511" spans="1:7" x14ac:dyDescent="0.2">
      <c r="A1511" t="str">
        <f t="shared" si="130"/>
        <v>NDFIP1</v>
      </c>
      <c r="B1511" t="s">
        <v>64</v>
      </c>
      <c r="C1511">
        <v>141487777</v>
      </c>
      <c r="D1511" t="s">
        <v>8</v>
      </c>
      <c r="E1511">
        <v>26</v>
      </c>
      <c r="F1511" t="s">
        <v>1533</v>
      </c>
      <c r="G1511">
        <v>3.8885674064400001E-2</v>
      </c>
    </row>
    <row r="1512" spans="1:7" x14ac:dyDescent="0.2">
      <c r="A1512" t="str">
        <f t="shared" si="130"/>
        <v>NDFIP1</v>
      </c>
      <c r="B1512" t="s">
        <v>64</v>
      </c>
      <c r="C1512">
        <v>141487993</v>
      </c>
      <c r="D1512" t="s">
        <v>3</v>
      </c>
      <c r="E1512">
        <v>23</v>
      </c>
      <c r="F1512" t="s">
        <v>1534</v>
      </c>
      <c r="G1512">
        <v>0.65304160707299996</v>
      </c>
    </row>
    <row r="1513" spans="1:7" x14ac:dyDescent="0.2">
      <c r="A1513" t="str">
        <f t="shared" si="130"/>
        <v>NDFIP1</v>
      </c>
      <c r="B1513" t="s">
        <v>64</v>
      </c>
      <c r="C1513">
        <v>141487952</v>
      </c>
      <c r="D1513" t="s">
        <v>3</v>
      </c>
      <c r="E1513">
        <v>23</v>
      </c>
      <c r="F1513" t="s">
        <v>1535</v>
      </c>
      <c r="G1513">
        <v>0.60580859417099997</v>
      </c>
    </row>
    <row r="1514" spans="1:7" x14ac:dyDescent="0.2">
      <c r="A1514" t="str">
        <f t="shared" si="130"/>
        <v>NDFIP1</v>
      </c>
      <c r="B1514" t="s">
        <v>64</v>
      </c>
      <c r="C1514">
        <v>141487871</v>
      </c>
      <c r="D1514" t="s">
        <v>3</v>
      </c>
      <c r="E1514">
        <v>23</v>
      </c>
      <c r="F1514" t="s">
        <v>1536</v>
      </c>
      <c r="G1514">
        <v>0.42966209968000002</v>
      </c>
    </row>
    <row r="1515" spans="1:7" x14ac:dyDescent="0.2">
      <c r="A1515" t="str">
        <f t="shared" si="130"/>
        <v>NDFIP1</v>
      </c>
      <c r="B1515" t="s">
        <v>64</v>
      </c>
      <c r="C1515">
        <v>141487766</v>
      </c>
      <c r="D1515" t="s">
        <v>3</v>
      </c>
      <c r="E1515">
        <v>26</v>
      </c>
      <c r="F1515" t="s">
        <v>1537</v>
      </c>
      <c r="G1515">
        <v>0.25206944084999999</v>
      </c>
    </row>
    <row r="1516" spans="1:7" x14ac:dyDescent="0.2">
      <c r="A1516" t="str">
        <f t="shared" si="130"/>
        <v>NDFIP1</v>
      </c>
      <c r="B1516" t="s">
        <v>64</v>
      </c>
      <c r="C1516">
        <v>141487886</v>
      </c>
      <c r="D1516" t="s">
        <v>8</v>
      </c>
      <c r="E1516">
        <v>25</v>
      </c>
      <c r="F1516" t="s">
        <v>1538</v>
      </c>
      <c r="G1516">
        <v>0.19706002381900001</v>
      </c>
    </row>
    <row r="1517" spans="1:7" x14ac:dyDescent="0.2">
      <c r="A1517" t="str">
        <f t="shared" si="130"/>
        <v>NDFIP1</v>
      </c>
      <c r="B1517" t="s">
        <v>64</v>
      </c>
      <c r="C1517">
        <v>141487868</v>
      </c>
      <c r="D1517" t="s">
        <v>8</v>
      </c>
      <c r="E1517">
        <v>24</v>
      </c>
      <c r="F1517" t="s">
        <v>1539</v>
      </c>
      <c r="G1517">
        <v>2.7462553169199998E-2</v>
      </c>
    </row>
    <row r="1518" spans="1:7" x14ac:dyDescent="0.2">
      <c r="A1518" t="str">
        <f t="shared" ref="A1518:A1527" si="131">"NEUROG2"</f>
        <v>NEUROG2</v>
      </c>
      <c r="B1518" t="s">
        <v>24</v>
      </c>
      <c r="C1518">
        <v>113437417</v>
      </c>
      <c r="D1518" t="s">
        <v>3</v>
      </c>
      <c r="E1518">
        <v>26</v>
      </c>
      <c r="F1518" t="s">
        <v>1540</v>
      </c>
      <c r="G1518">
        <v>0.31361398531500001</v>
      </c>
    </row>
    <row r="1519" spans="1:7" x14ac:dyDescent="0.2">
      <c r="A1519" t="str">
        <f t="shared" si="131"/>
        <v>NEUROG2</v>
      </c>
      <c r="B1519" t="s">
        <v>24</v>
      </c>
      <c r="C1519">
        <v>113437650</v>
      </c>
      <c r="D1519" t="s">
        <v>8</v>
      </c>
      <c r="E1519">
        <v>24</v>
      </c>
      <c r="F1519" t="s">
        <v>1541</v>
      </c>
      <c r="G1519">
        <v>0.44289166868699997</v>
      </c>
    </row>
    <row r="1520" spans="1:7" x14ac:dyDescent="0.2">
      <c r="A1520" t="str">
        <f t="shared" si="131"/>
        <v>NEUROG2</v>
      </c>
      <c r="B1520" t="s">
        <v>24</v>
      </c>
      <c r="C1520">
        <v>113437723</v>
      </c>
      <c r="D1520" t="s">
        <v>8</v>
      </c>
      <c r="E1520">
        <v>24</v>
      </c>
      <c r="F1520" t="s">
        <v>1542</v>
      </c>
      <c r="G1520">
        <v>0.21332709537899999</v>
      </c>
    </row>
    <row r="1521" spans="1:7" x14ac:dyDescent="0.2">
      <c r="A1521" t="str">
        <f t="shared" si="131"/>
        <v>NEUROG2</v>
      </c>
      <c r="B1521" t="s">
        <v>24</v>
      </c>
      <c r="C1521">
        <v>113437670</v>
      </c>
      <c r="D1521" t="s">
        <v>8</v>
      </c>
      <c r="E1521">
        <v>25</v>
      </c>
      <c r="F1521" t="s">
        <v>1543</v>
      </c>
      <c r="G1521">
        <v>1.4475024941200001</v>
      </c>
    </row>
    <row r="1522" spans="1:7" x14ac:dyDescent="0.2">
      <c r="A1522" t="str">
        <f t="shared" si="131"/>
        <v>NEUROG2</v>
      </c>
      <c r="B1522" t="s">
        <v>24</v>
      </c>
      <c r="C1522">
        <v>113437426</v>
      </c>
      <c r="D1522" t="s">
        <v>3</v>
      </c>
      <c r="E1522">
        <v>24</v>
      </c>
      <c r="F1522" t="s">
        <v>1544</v>
      </c>
      <c r="G1522">
        <v>0.154568051102</v>
      </c>
    </row>
    <row r="1523" spans="1:7" x14ac:dyDescent="0.2">
      <c r="A1523" t="str">
        <f t="shared" si="131"/>
        <v>NEUROG2</v>
      </c>
      <c r="B1523" t="s">
        <v>24</v>
      </c>
      <c r="C1523">
        <v>113437435</v>
      </c>
      <c r="D1523" t="s">
        <v>3</v>
      </c>
      <c r="E1523">
        <v>26</v>
      </c>
      <c r="F1523" t="s">
        <v>1545</v>
      </c>
      <c r="G1523">
        <v>-8.5961641915699993E-3</v>
      </c>
    </row>
    <row r="1524" spans="1:7" x14ac:dyDescent="0.2">
      <c r="A1524" t="str">
        <f t="shared" si="131"/>
        <v>NEUROG2</v>
      </c>
      <c r="B1524" t="s">
        <v>24</v>
      </c>
      <c r="C1524">
        <v>113437440</v>
      </c>
      <c r="D1524" t="s">
        <v>3</v>
      </c>
      <c r="E1524">
        <v>25</v>
      </c>
      <c r="F1524" t="s">
        <v>1546</v>
      </c>
      <c r="G1524">
        <v>0.117891383105</v>
      </c>
    </row>
    <row r="1525" spans="1:7" x14ac:dyDescent="0.2">
      <c r="A1525" t="str">
        <f t="shared" si="131"/>
        <v>NEUROG2</v>
      </c>
      <c r="B1525" t="s">
        <v>24</v>
      </c>
      <c r="C1525">
        <v>113437704</v>
      </c>
      <c r="D1525" t="s">
        <v>3</v>
      </c>
      <c r="E1525">
        <v>24</v>
      </c>
      <c r="F1525" t="s">
        <v>1547</v>
      </c>
      <c r="G1525">
        <v>0.70349029799700002</v>
      </c>
    </row>
    <row r="1526" spans="1:7" x14ac:dyDescent="0.2">
      <c r="A1526" t="str">
        <f t="shared" si="131"/>
        <v>NEUROG2</v>
      </c>
      <c r="B1526" t="s">
        <v>24</v>
      </c>
      <c r="C1526">
        <v>113437662</v>
      </c>
      <c r="D1526" t="s">
        <v>3</v>
      </c>
      <c r="E1526">
        <v>25</v>
      </c>
      <c r="F1526" t="s">
        <v>1548</v>
      </c>
      <c r="G1526">
        <v>0.20161428476099999</v>
      </c>
    </row>
    <row r="1527" spans="1:7" x14ac:dyDescent="0.2">
      <c r="A1527" t="str">
        <f t="shared" si="131"/>
        <v>NEUROG2</v>
      </c>
      <c r="B1527" t="s">
        <v>24</v>
      </c>
      <c r="C1527">
        <v>113437530</v>
      </c>
      <c r="D1527" t="s">
        <v>3</v>
      </c>
      <c r="E1527">
        <v>25</v>
      </c>
      <c r="F1527" t="s">
        <v>1549</v>
      </c>
      <c r="G1527">
        <v>0.84900720788100004</v>
      </c>
    </row>
    <row r="1528" spans="1:7" x14ac:dyDescent="0.2">
      <c r="A1528" t="str">
        <f t="shared" ref="A1528:A1537" si="132">"NIT1"</f>
        <v>NIT1</v>
      </c>
      <c r="B1528" t="s">
        <v>35</v>
      </c>
      <c r="C1528">
        <v>161087711</v>
      </c>
      <c r="D1528" t="s">
        <v>8</v>
      </c>
      <c r="E1528">
        <v>24</v>
      </c>
      <c r="F1528" t="s">
        <v>1550</v>
      </c>
      <c r="G1528">
        <v>4.23969913129E-2</v>
      </c>
    </row>
    <row r="1529" spans="1:7" x14ac:dyDescent="0.2">
      <c r="A1529" t="str">
        <f t="shared" si="132"/>
        <v>NIT1</v>
      </c>
      <c r="B1529" t="s">
        <v>35</v>
      </c>
      <c r="C1529">
        <v>161087777</v>
      </c>
      <c r="D1529" t="s">
        <v>3</v>
      </c>
      <c r="E1529">
        <v>23</v>
      </c>
      <c r="F1529" t="s">
        <v>1551</v>
      </c>
      <c r="G1529">
        <v>0.32120337739600002</v>
      </c>
    </row>
    <row r="1530" spans="1:7" x14ac:dyDescent="0.2">
      <c r="A1530" t="str">
        <f t="shared" si="132"/>
        <v>NIT1</v>
      </c>
      <c r="B1530" t="s">
        <v>35</v>
      </c>
      <c r="C1530">
        <v>161087571</v>
      </c>
      <c r="D1530" t="s">
        <v>3</v>
      </c>
      <c r="E1530">
        <v>24</v>
      </c>
      <c r="F1530" t="s">
        <v>1552</v>
      </c>
      <c r="G1530">
        <v>0.22292815360099999</v>
      </c>
    </row>
    <row r="1531" spans="1:7" x14ac:dyDescent="0.2">
      <c r="A1531" t="str">
        <f t="shared" si="132"/>
        <v>NIT1</v>
      </c>
      <c r="B1531" t="s">
        <v>35</v>
      </c>
      <c r="C1531">
        <v>161087578</v>
      </c>
      <c r="D1531" t="s">
        <v>3</v>
      </c>
      <c r="E1531">
        <v>24</v>
      </c>
      <c r="F1531" t="s">
        <v>1553</v>
      </c>
      <c r="G1531">
        <v>7.7138787557100005E-2</v>
      </c>
    </row>
    <row r="1532" spans="1:7" x14ac:dyDescent="0.2">
      <c r="A1532" t="str">
        <f t="shared" si="132"/>
        <v>NIT1</v>
      </c>
      <c r="B1532" t="s">
        <v>35</v>
      </c>
      <c r="C1532">
        <v>161087659</v>
      </c>
      <c r="D1532" t="s">
        <v>3</v>
      </c>
      <c r="E1532">
        <v>24</v>
      </c>
      <c r="F1532" t="s">
        <v>1554</v>
      </c>
      <c r="G1532">
        <v>0.80689187707999999</v>
      </c>
    </row>
    <row r="1533" spans="1:7" x14ac:dyDescent="0.2">
      <c r="A1533" t="str">
        <f t="shared" si="132"/>
        <v>NIT1</v>
      </c>
      <c r="B1533" t="s">
        <v>35</v>
      </c>
      <c r="C1533">
        <v>161087681</v>
      </c>
      <c r="D1533" t="s">
        <v>3</v>
      </c>
      <c r="E1533">
        <v>24</v>
      </c>
      <c r="F1533" t="s">
        <v>1555</v>
      </c>
      <c r="G1533">
        <v>-1.7536171338199999E-2</v>
      </c>
    </row>
    <row r="1534" spans="1:7" x14ac:dyDescent="0.2">
      <c r="A1534" t="str">
        <f t="shared" si="132"/>
        <v>NIT1</v>
      </c>
      <c r="B1534" t="s">
        <v>35</v>
      </c>
      <c r="C1534">
        <v>161087715</v>
      </c>
      <c r="D1534" t="s">
        <v>3</v>
      </c>
      <c r="E1534">
        <v>21</v>
      </c>
      <c r="F1534" t="s">
        <v>1556</v>
      </c>
      <c r="G1534">
        <v>0.42869852229099997</v>
      </c>
    </row>
    <row r="1535" spans="1:7" x14ac:dyDescent="0.2">
      <c r="A1535" t="str">
        <f t="shared" si="132"/>
        <v>NIT1</v>
      </c>
      <c r="B1535" t="s">
        <v>35</v>
      </c>
      <c r="C1535">
        <v>161087735</v>
      </c>
      <c r="D1535" t="s">
        <v>3</v>
      </c>
      <c r="E1535">
        <v>24</v>
      </c>
      <c r="F1535" t="s">
        <v>1557</v>
      </c>
      <c r="G1535">
        <v>0.15690307344000001</v>
      </c>
    </row>
    <row r="1536" spans="1:7" x14ac:dyDescent="0.2">
      <c r="A1536" t="str">
        <f t="shared" si="132"/>
        <v>NIT1</v>
      </c>
      <c r="B1536" t="s">
        <v>35</v>
      </c>
      <c r="C1536">
        <v>161087799</v>
      </c>
      <c r="D1536" t="s">
        <v>3</v>
      </c>
      <c r="E1536">
        <v>23</v>
      </c>
      <c r="F1536" t="s">
        <v>1558</v>
      </c>
      <c r="G1536">
        <v>1.7644096006300001</v>
      </c>
    </row>
    <row r="1537" spans="1:7" x14ac:dyDescent="0.2">
      <c r="A1537" t="str">
        <f t="shared" si="132"/>
        <v>NIT1</v>
      </c>
      <c r="B1537" t="s">
        <v>35</v>
      </c>
      <c r="C1537">
        <v>161087540</v>
      </c>
      <c r="D1537" t="s">
        <v>3</v>
      </c>
      <c r="E1537">
        <v>24</v>
      </c>
      <c r="F1537" t="s">
        <v>1559</v>
      </c>
      <c r="G1537">
        <v>0.177328057421</v>
      </c>
    </row>
    <row r="1538" spans="1:7" x14ac:dyDescent="0.2">
      <c r="A1538" t="str">
        <f t="shared" ref="A1538:A1545" si="133">"OSR2"</f>
        <v>OSR2</v>
      </c>
      <c r="B1538" t="s">
        <v>1491</v>
      </c>
      <c r="C1538">
        <v>99956563</v>
      </c>
      <c r="D1538" t="s">
        <v>8</v>
      </c>
      <c r="E1538">
        <v>24</v>
      </c>
      <c r="F1538" t="s">
        <v>1560</v>
      </c>
      <c r="G1538">
        <v>0.86487542624000002</v>
      </c>
    </row>
    <row r="1539" spans="1:7" x14ac:dyDescent="0.2">
      <c r="A1539" t="str">
        <f t="shared" si="133"/>
        <v>OSR2</v>
      </c>
      <c r="B1539" t="s">
        <v>1491</v>
      </c>
      <c r="C1539">
        <v>99956502</v>
      </c>
      <c r="D1539" t="s">
        <v>3</v>
      </c>
      <c r="E1539">
        <v>27</v>
      </c>
      <c r="F1539" t="s">
        <v>1561</v>
      </c>
      <c r="G1539">
        <v>0.57741019248100001</v>
      </c>
    </row>
    <row r="1540" spans="1:7" x14ac:dyDescent="0.2">
      <c r="A1540" t="str">
        <f t="shared" si="133"/>
        <v>OSR2</v>
      </c>
      <c r="B1540" t="s">
        <v>1491</v>
      </c>
      <c r="C1540">
        <v>99956605</v>
      </c>
      <c r="D1540" t="s">
        <v>8</v>
      </c>
      <c r="E1540">
        <v>24</v>
      </c>
      <c r="F1540" t="s">
        <v>1562</v>
      </c>
      <c r="G1540">
        <v>1.4578577878200001</v>
      </c>
    </row>
    <row r="1541" spans="1:7" x14ac:dyDescent="0.2">
      <c r="A1541" t="str">
        <f t="shared" si="133"/>
        <v>OSR2</v>
      </c>
      <c r="B1541" t="s">
        <v>1491</v>
      </c>
      <c r="C1541">
        <v>99956602</v>
      </c>
      <c r="D1541" t="s">
        <v>8</v>
      </c>
      <c r="E1541">
        <v>26</v>
      </c>
      <c r="F1541" t="s">
        <v>1563</v>
      </c>
      <c r="G1541">
        <v>0.21212399988700001</v>
      </c>
    </row>
    <row r="1542" spans="1:7" x14ac:dyDescent="0.2">
      <c r="A1542" t="str">
        <f t="shared" si="133"/>
        <v>OSR2</v>
      </c>
      <c r="B1542" t="s">
        <v>1491</v>
      </c>
      <c r="C1542">
        <v>99956583</v>
      </c>
      <c r="D1542" t="s">
        <v>8</v>
      </c>
      <c r="E1542">
        <v>25</v>
      </c>
      <c r="F1542" t="s">
        <v>1564</v>
      </c>
      <c r="G1542">
        <v>0.142909258752</v>
      </c>
    </row>
    <row r="1543" spans="1:7" x14ac:dyDescent="0.2">
      <c r="A1543" t="str">
        <f t="shared" si="133"/>
        <v>OSR2</v>
      </c>
      <c r="B1543" t="s">
        <v>1491</v>
      </c>
      <c r="C1543">
        <v>99956569</v>
      </c>
      <c r="D1543" t="s">
        <v>8</v>
      </c>
      <c r="E1543">
        <v>25</v>
      </c>
      <c r="F1543" t="s">
        <v>1565</v>
      </c>
      <c r="G1543">
        <v>0.25995092543600001</v>
      </c>
    </row>
    <row r="1544" spans="1:7" x14ac:dyDescent="0.2">
      <c r="A1544" t="str">
        <f t="shared" si="133"/>
        <v>OSR2</v>
      </c>
      <c r="B1544" t="s">
        <v>1491</v>
      </c>
      <c r="C1544">
        <v>99956496</v>
      </c>
      <c r="D1544" t="s">
        <v>3</v>
      </c>
      <c r="E1544">
        <v>24</v>
      </c>
      <c r="F1544" t="s">
        <v>1566</v>
      </c>
      <c r="G1544">
        <v>0.61995384730299996</v>
      </c>
    </row>
    <row r="1545" spans="1:7" x14ac:dyDescent="0.2">
      <c r="A1545" t="str">
        <f t="shared" si="133"/>
        <v>OSR2</v>
      </c>
      <c r="B1545" t="s">
        <v>1491</v>
      </c>
      <c r="C1545">
        <v>99956523</v>
      </c>
      <c r="D1545" t="s">
        <v>3</v>
      </c>
      <c r="E1545">
        <v>25</v>
      </c>
      <c r="F1545" t="s">
        <v>1567</v>
      </c>
      <c r="G1545">
        <v>0.67726678593599998</v>
      </c>
    </row>
    <row r="1546" spans="1:7" x14ac:dyDescent="0.2">
      <c r="A1546" t="str">
        <f t="shared" ref="A1546:A1565" si="134">"PAX2"</f>
        <v>PAX2</v>
      </c>
      <c r="B1546" t="s">
        <v>372</v>
      </c>
      <c r="C1546">
        <v>102505081</v>
      </c>
      <c r="D1546" t="s">
        <v>3</v>
      </c>
      <c r="E1546">
        <v>24</v>
      </c>
      <c r="F1546" t="s">
        <v>1568</v>
      </c>
      <c r="G1546">
        <v>0.42989527022899998</v>
      </c>
    </row>
    <row r="1547" spans="1:7" x14ac:dyDescent="0.2">
      <c r="A1547" t="str">
        <f t="shared" si="134"/>
        <v>PAX2</v>
      </c>
      <c r="B1547" t="s">
        <v>372</v>
      </c>
      <c r="C1547">
        <v>102505148</v>
      </c>
      <c r="D1547" t="s">
        <v>3</v>
      </c>
      <c r="E1547">
        <v>22</v>
      </c>
      <c r="F1547" t="s">
        <v>1569</v>
      </c>
      <c r="G1547">
        <v>0.76316485088800001</v>
      </c>
    </row>
    <row r="1548" spans="1:7" x14ac:dyDescent="0.2">
      <c r="A1548" t="str">
        <f t="shared" si="134"/>
        <v>PAX2</v>
      </c>
      <c r="B1548" t="s">
        <v>372</v>
      </c>
      <c r="C1548">
        <v>102505743</v>
      </c>
      <c r="D1548" t="s">
        <v>3</v>
      </c>
      <c r="E1548">
        <v>24</v>
      </c>
      <c r="F1548" t="s">
        <v>1570</v>
      </c>
      <c r="G1548">
        <v>0.257389992791</v>
      </c>
    </row>
    <row r="1549" spans="1:7" x14ac:dyDescent="0.2">
      <c r="A1549" t="str">
        <f t="shared" si="134"/>
        <v>PAX2</v>
      </c>
      <c r="B1549" t="s">
        <v>372</v>
      </c>
      <c r="C1549">
        <v>102505752</v>
      </c>
      <c r="D1549" t="s">
        <v>3</v>
      </c>
      <c r="E1549">
        <v>24</v>
      </c>
      <c r="F1549" t="s">
        <v>1571</v>
      </c>
      <c r="G1549">
        <v>0.434569687308</v>
      </c>
    </row>
    <row r="1550" spans="1:7" x14ac:dyDescent="0.2">
      <c r="A1550" t="str">
        <f t="shared" si="134"/>
        <v>PAX2</v>
      </c>
      <c r="B1550" t="s">
        <v>372</v>
      </c>
      <c r="C1550">
        <v>102505758</v>
      </c>
      <c r="D1550" t="s">
        <v>3</v>
      </c>
      <c r="E1550">
        <v>24</v>
      </c>
      <c r="F1550" t="s">
        <v>1572</v>
      </c>
      <c r="G1550">
        <v>0.36591602914400001</v>
      </c>
    </row>
    <row r="1551" spans="1:7" x14ac:dyDescent="0.2">
      <c r="A1551" t="str">
        <f t="shared" si="134"/>
        <v>PAX2</v>
      </c>
      <c r="B1551" t="s">
        <v>372</v>
      </c>
      <c r="C1551">
        <v>102505785</v>
      </c>
      <c r="D1551" t="s">
        <v>3</v>
      </c>
      <c r="E1551">
        <v>23</v>
      </c>
      <c r="F1551" t="s">
        <v>1573</v>
      </c>
      <c r="G1551">
        <v>0.51725828845300004</v>
      </c>
    </row>
    <row r="1552" spans="1:7" x14ac:dyDescent="0.2">
      <c r="A1552" t="str">
        <f t="shared" si="134"/>
        <v>PAX2</v>
      </c>
      <c r="B1552" t="s">
        <v>372</v>
      </c>
      <c r="C1552">
        <v>102505843</v>
      </c>
      <c r="D1552" t="s">
        <v>3</v>
      </c>
      <c r="E1552">
        <v>24</v>
      </c>
      <c r="F1552" t="s">
        <v>1574</v>
      </c>
      <c r="G1552">
        <v>0.91000795449899996</v>
      </c>
    </row>
    <row r="1553" spans="1:7" x14ac:dyDescent="0.2">
      <c r="A1553" t="str">
        <f t="shared" si="134"/>
        <v>PAX2</v>
      </c>
      <c r="B1553" t="s">
        <v>372</v>
      </c>
      <c r="C1553">
        <v>102505194</v>
      </c>
      <c r="D1553" t="s">
        <v>8</v>
      </c>
      <c r="E1553">
        <v>24</v>
      </c>
      <c r="F1553" t="s">
        <v>1575</v>
      </c>
      <c r="G1553">
        <v>0.31727440729900003</v>
      </c>
    </row>
    <row r="1554" spans="1:7" x14ac:dyDescent="0.2">
      <c r="A1554" t="str">
        <f t="shared" si="134"/>
        <v>PAX2</v>
      </c>
      <c r="B1554" t="s">
        <v>372</v>
      </c>
      <c r="C1554">
        <v>102505828</v>
      </c>
      <c r="D1554" t="s">
        <v>8</v>
      </c>
      <c r="E1554">
        <v>24</v>
      </c>
      <c r="F1554" t="s">
        <v>1576</v>
      </c>
      <c r="G1554">
        <v>-0.13129009418400001</v>
      </c>
    </row>
    <row r="1555" spans="1:7" x14ac:dyDescent="0.2">
      <c r="A1555" t="str">
        <f t="shared" si="134"/>
        <v>PAX2</v>
      </c>
      <c r="B1555" t="s">
        <v>372</v>
      </c>
      <c r="C1555">
        <v>102505837</v>
      </c>
      <c r="D1555" t="s">
        <v>8</v>
      </c>
      <c r="E1555">
        <v>23</v>
      </c>
      <c r="F1555" t="s">
        <v>1577</v>
      </c>
      <c r="G1555">
        <v>0.19477448479600001</v>
      </c>
    </row>
    <row r="1556" spans="1:7" x14ac:dyDescent="0.2">
      <c r="A1556" t="str">
        <f t="shared" si="134"/>
        <v>PAX2</v>
      </c>
      <c r="B1556" t="s">
        <v>372</v>
      </c>
      <c r="C1556">
        <v>102505141</v>
      </c>
      <c r="D1556" t="s">
        <v>3</v>
      </c>
      <c r="E1556">
        <v>23</v>
      </c>
      <c r="F1556" t="s">
        <v>1578</v>
      </c>
      <c r="G1556">
        <v>-5.1195863228000002E-2</v>
      </c>
    </row>
    <row r="1557" spans="1:7" x14ac:dyDescent="0.2">
      <c r="A1557" t="str">
        <f t="shared" si="134"/>
        <v>PAX2</v>
      </c>
      <c r="B1557" t="s">
        <v>372</v>
      </c>
      <c r="C1557">
        <v>102505851</v>
      </c>
      <c r="D1557" t="s">
        <v>8</v>
      </c>
      <c r="E1557">
        <v>24</v>
      </c>
      <c r="F1557" t="s">
        <v>1579</v>
      </c>
      <c r="G1557">
        <v>1.1932902426700001</v>
      </c>
    </row>
    <row r="1558" spans="1:7" x14ac:dyDescent="0.2">
      <c r="A1558" t="str">
        <f t="shared" si="134"/>
        <v>PAX2</v>
      </c>
      <c r="B1558" t="s">
        <v>372</v>
      </c>
      <c r="C1558">
        <v>102505607</v>
      </c>
      <c r="D1558" t="s">
        <v>3</v>
      </c>
      <c r="E1558">
        <v>24</v>
      </c>
      <c r="F1558" t="s">
        <v>1580</v>
      </c>
      <c r="G1558">
        <v>0.11988030025099999</v>
      </c>
    </row>
    <row r="1559" spans="1:7" x14ac:dyDescent="0.2">
      <c r="A1559" t="str">
        <f t="shared" si="134"/>
        <v>PAX2</v>
      </c>
      <c r="B1559" t="s">
        <v>372</v>
      </c>
      <c r="C1559">
        <v>102505154</v>
      </c>
      <c r="D1559" t="s">
        <v>3</v>
      </c>
      <c r="E1559">
        <v>23</v>
      </c>
      <c r="F1559" t="s">
        <v>1581</v>
      </c>
      <c r="G1559">
        <v>0.89670180283000001</v>
      </c>
    </row>
    <row r="1560" spans="1:7" x14ac:dyDescent="0.2">
      <c r="A1560" t="str">
        <f t="shared" si="134"/>
        <v>PAX2</v>
      </c>
      <c r="B1560" t="s">
        <v>372</v>
      </c>
      <c r="C1560">
        <v>102505235</v>
      </c>
      <c r="D1560" t="s">
        <v>3</v>
      </c>
      <c r="E1560">
        <v>24</v>
      </c>
      <c r="F1560" t="s">
        <v>1582</v>
      </c>
      <c r="G1560">
        <v>0.26934849501899999</v>
      </c>
    </row>
    <row r="1561" spans="1:7" x14ac:dyDescent="0.2">
      <c r="A1561" t="str">
        <f t="shared" si="134"/>
        <v>PAX2</v>
      </c>
      <c r="B1561" t="s">
        <v>372</v>
      </c>
      <c r="C1561">
        <v>102505321</v>
      </c>
      <c r="D1561" t="s">
        <v>3</v>
      </c>
      <c r="E1561">
        <v>24</v>
      </c>
      <c r="F1561" t="s">
        <v>1583</v>
      </c>
      <c r="G1561">
        <v>-7.4934311170599996E-2</v>
      </c>
    </row>
    <row r="1562" spans="1:7" x14ac:dyDescent="0.2">
      <c r="A1562" t="str">
        <f t="shared" si="134"/>
        <v>PAX2</v>
      </c>
      <c r="B1562" t="s">
        <v>372</v>
      </c>
      <c r="C1562">
        <v>102505336</v>
      </c>
      <c r="D1562" t="s">
        <v>3</v>
      </c>
      <c r="E1562">
        <v>23</v>
      </c>
      <c r="F1562" t="s">
        <v>1584</v>
      </c>
      <c r="G1562">
        <v>0.47534583469800001</v>
      </c>
    </row>
    <row r="1563" spans="1:7" x14ac:dyDescent="0.2">
      <c r="A1563" t="str">
        <f t="shared" si="134"/>
        <v>PAX2</v>
      </c>
      <c r="B1563" t="s">
        <v>372</v>
      </c>
      <c r="C1563">
        <v>102505363</v>
      </c>
      <c r="D1563" t="s">
        <v>3</v>
      </c>
      <c r="E1563">
        <v>23</v>
      </c>
      <c r="F1563" t="s">
        <v>1585</v>
      </c>
      <c r="G1563">
        <v>0.71707031030099999</v>
      </c>
    </row>
    <row r="1564" spans="1:7" x14ac:dyDescent="0.2">
      <c r="A1564" t="str">
        <f t="shared" si="134"/>
        <v>PAX2</v>
      </c>
      <c r="B1564" t="s">
        <v>372</v>
      </c>
      <c r="C1564">
        <v>102505620</v>
      </c>
      <c r="D1564" t="s">
        <v>3</v>
      </c>
      <c r="E1564">
        <v>23</v>
      </c>
      <c r="F1564" t="s">
        <v>1586</v>
      </c>
      <c r="G1564">
        <v>0.154200621575</v>
      </c>
    </row>
    <row r="1565" spans="1:7" x14ac:dyDescent="0.2">
      <c r="A1565" t="str">
        <f t="shared" si="134"/>
        <v>PAX2</v>
      </c>
      <c r="B1565" t="s">
        <v>372</v>
      </c>
      <c r="C1565">
        <v>102505385</v>
      </c>
      <c r="D1565" t="s">
        <v>3</v>
      </c>
      <c r="E1565">
        <v>24</v>
      </c>
      <c r="F1565" t="s">
        <v>1587</v>
      </c>
      <c r="G1565">
        <v>0.19516665017199999</v>
      </c>
    </row>
    <row r="1566" spans="1:7" x14ac:dyDescent="0.2">
      <c r="A1566" t="str">
        <f t="shared" ref="A1566:A1575" si="135">"PDS5A"</f>
        <v>PDS5A</v>
      </c>
      <c r="B1566" t="s">
        <v>24</v>
      </c>
      <c r="C1566">
        <v>39979929</v>
      </c>
      <c r="D1566" t="s">
        <v>8</v>
      </c>
      <c r="E1566">
        <v>24</v>
      </c>
      <c r="F1566" t="s">
        <v>1588</v>
      </c>
      <c r="G1566">
        <v>-7.0609739847999994E-2</v>
      </c>
    </row>
    <row r="1567" spans="1:7" x14ac:dyDescent="0.2">
      <c r="A1567" t="str">
        <f t="shared" si="135"/>
        <v>PDS5A</v>
      </c>
      <c r="B1567" t="s">
        <v>24</v>
      </c>
      <c r="C1567">
        <v>39979663</v>
      </c>
      <c r="D1567" t="s">
        <v>8</v>
      </c>
      <c r="E1567">
        <v>23</v>
      </c>
      <c r="F1567" t="s">
        <v>1589</v>
      </c>
      <c r="G1567">
        <v>0.197851642641</v>
      </c>
    </row>
    <row r="1568" spans="1:7" x14ac:dyDescent="0.2">
      <c r="A1568" t="str">
        <f t="shared" si="135"/>
        <v>PDS5A</v>
      </c>
      <c r="B1568" t="s">
        <v>24</v>
      </c>
      <c r="C1568">
        <v>39979864</v>
      </c>
      <c r="D1568" t="s">
        <v>8</v>
      </c>
      <c r="E1568">
        <v>24</v>
      </c>
      <c r="F1568" t="s">
        <v>1590</v>
      </c>
      <c r="G1568">
        <v>0.247435648136</v>
      </c>
    </row>
    <row r="1569" spans="1:7" x14ac:dyDescent="0.2">
      <c r="A1569" t="str">
        <f t="shared" si="135"/>
        <v>PDS5A</v>
      </c>
      <c r="B1569" t="s">
        <v>24</v>
      </c>
      <c r="C1569">
        <v>39979824</v>
      </c>
      <c r="D1569" t="s">
        <v>8</v>
      </c>
      <c r="E1569">
        <v>23</v>
      </c>
      <c r="F1569" t="s">
        <v>1591</v>
      </c>
      <c r="G1569">
        <v>0.94748155000300005</v>
      </c>
    </row>
    <row r="1570" spans="1:7" x14ac:dyDescent="0.2">
      <c r="A1570" t="str">
        <f t="shared" si="135"/>
        <v>PDS5A</v>
      </c>
      <c r="B1570" t="s">
        <v>24</v>
      </c>
      <c r="C1570">
        <v>39979762</v>
      </c>
      <c r="D1570" t="s">
        <v>8</v>
      </c>
      <c r="E1570">
        <v>24</v>
      </c>
      <c r="F1570" t="s">
        <v>1592</v>
      </c>
      <c r="G1570">
        <v>0.204308313342</v>
      </c>
    </row>
    <row r="1571" spans="1:7" x14ac:dyDescent="0.2">
      <c r="A1571" t="str">
        <f t="shared" si="135"/>
        <v>PDS5A</v>
      </c>
      <c r="B1571" t="s">
        <v>24</v>
      </c>
      <c r="C1571">
        <v>39979630</v>
      </c>
      <c r="D1571" t="s">
        <v>3</v>
      </c>
      <c r="E1571">
        <v>21</v>
      </c>
      <c r="F1571" t="s">
        <v>1593</v>
      </c>
      <c r="G1571">
        <v>1.16068023697</v>
      </c>
    </row>
    <row r="1572" spans="1:7" x14ac:dyDescent="0.2">
      <c r="A1572" t="str">
        <f t="shared" si="135"/>
        <v>PDS5A</v>
      </c>
      <c r="B1572" t="s">
        <v>24</v>
      </c>
      <c r="C1572">
        <v>39979742</v>
      </c>
      <c r="D1572" t="s">
        <v>8</v>
      </c>
      <c r="E1572">
        <v>23</v>
      </c>
      <c r="F1572" t="s">
        <v>1594</v>
      </c>
      <c r="G1572">
        <v>0.39229925026200002</v>
      </c>
    </row>
    <row r="1573" spans="1:7" x14ac:dyDescent="0.2">
      <c r="A1573" t="str">
        <f t="shared" si="135"/>
        <v>PDS5A</v>
      </c>
      <c r="B1573" t="s">
        <v>24</v>
      </c>
      <c r="C1573">
        <v>39979686</v>
      </c>
      <c r="D1573" t="s">
        <v>8</v>
      </c>
      <c r="E1573">
        <v>24</v>
      </c>
      <c r="F1573" t="s">
        <v>1595</v>
      </c>
      <c r="G1573">
        <v>0.63524522146100004</v>
      </c>
    </row>
    <row r="1574" spans="1:7" x14ac:dyDescent="0.2">
      <c r="A1574" t="str">
        <f t="shared" si="135"/>
        <v>PDS5A</v>
      </c>
      <c r="B1574" t="s">
        <v>24</v>
      </c>
      <c r="C1574">
        <v>39979670</v>
      </c>
      <c r="D1574" t="s">
        <v>3</v>
      </c>
      <c r="E1574">
        <v>24</v>
      </c>
      <c r="F1574" t="s">
        <v>1596</v>
      </c>
      <c r="G1574">
        <v>0.89183821302499999</v>
      </c>
    </row>
    <row r="1575" spans="1:7" x14ac:dyDescent="0.2">
      <c r="A1575" t="str">
        <f t="shared" si="135"/>
        <v>PDS5A</v>
      </c>
      <c r="B1575" t="s">
        <v>24</v>
      </c>
      <c r="C1575">
        <v>39979753</v>
      </c>
      <c r="D1575" t="s">
        <v>8</v>
      </c>
      <c r="E1575">
        <v>22</v>
      </c>
      <c r="F1575" t="s">
        <v>1597</v>
      </c>
      <c r="G1575">
        <v>0.36210670265200001</v>
      </c>
    </row>
    <row r="1576" spans="1:7" x14ac:dyDescent="0.2">
      <c r="A1576" t="str">
        <f t="shared" ref="A1576:A1585" si="136">"PEG10"</f>
        <v>PEG10</v>
      </c>
      <c r="B1576" t="s">
        <v>2</v>
      </c>
      <c r="C1576">
        <v>94285338</v>
      </c>
      <c r="D1576" t="s">
        <v>3</v>
      </c>
      <c r="E1576">
        <v>24</v>
      </c>
      <c r="F1576" t="s">
        <v>1598</v>
      </c>
      <c r="G1576">
        <v>0.254740943926</v>
      </c>
    </row>
    <row r="1577" spans="1:7" x14ac:dyDescent="0.2">
      <c r="A1577" t="str">
        <f t="shared" si="136"/>
        <v>PEG10</v>
      </c>
      <c r="B1577" t="s">
        <v>2</v>
      </c>
      <c r="C1577">
        <v>94285318</v>
      </c>
      <c r="D1577" t="s">
        <v>3</v>
      </c>
      <c r="E1577">
        <v>22</v>
      </c>
      <c r="F1577" t="s">
        <v>1599</v>
      </c>
      <c r="G1577">
        <v>2.8306705274200001E-2</v>
      </c>
    </row>
    <row r="1578" spans="1:7" x14ac:dyDescent="0.2">
      <c r="A1578" t="str">
        <f t="shared" si="136"/>
        <v>PEG10</v>
      </c>
      <c r="B1578" t="s">
        <v>2</v>
      </c>
      <c r="C1578">
        <v>94285332</v>
      </c>
      <c r="D1578" t="s">
        <v>8</v>
      </c>
      <c r="E1578">
        <v>22</v>
      </c>
      <c r="F1578" t="s">
        <v>1600</v>
      </c>
      <c r="G1578">
        <v>0.135640562657</v>
      </c>
    </row>
    <row r="1579" spans="1:7" x14ac:dyDescent="0.2">
      <c r="A1579" t="str">
        <f t="shared" si="136"/>
        <v>PEG10</v>
      </c>
      <c r="B1579" t="s">
        <v>2</v>
      </c>
      <c r="C1579">
        <v>94285525</v>
      </c>
      <c r="D1579" t="s">
        <v>3</v>
      </c>
      <c r="E1579">
        <v>22</v>
      </c>
      <c r="F1579" t="s">
        <v>1601</v>
      </c>
      <c r="G1579">
        <v>1.26130561282</v>
      </c>
    </row>
    <row r="1580" spans="1:7" x14ac:dyDescent="0.2">
      <c r="A1580" t="str">
        <f t="shared" si="136"/>
        <v>PEG10</v>
      </c>
      <c r="B1580" t="s">
        <v>2</v>
      </c>
      <c r="C1580">
        <v>94285517</v>
      </c>
      <c r="D1580" t="s">
        <v>3</v>
      </c>
      <c r="E1580">
        <v>24</v>
      </c>
      <c r="F1580" t="s">
        <v>1602</v>
      </c>
      <c r="G1580">
        <v>0.53940472818600005</v>
      </c>
    </row>
    <row r="1581" spans="1:7" x14ac:dyDescent="0.2">
      <c r="A1581" t="str">
        <f t="shared" si="136"/>
        <v>PEG10</v>
      </c>
      <c r="B1581" t="s">
        <v>2</v>
      </c>
      <c r="C1581">
        <v>94285360</v>
      </c>
      <c r="D1581" t="s">
        <v>3</v>
      </c>
      <c r="E1581">
        <v>24</v>
      </c>
      <c r="F1581" t="s">
        <v>1603</v>
      </c>
      <c r="G1581">
        <v>-2.0358949998599999E-2</v>
      </c>
    </row>
    <row r="1582" spans="1:7" x14ac:dyDescent="0.2">
      <c r="A1582" t="str">
        <f t="shared" si="136"/>
        <v>PEG10</v>
      </c>
      <c r="B1582" t="s">
        <v>2</v>
      </c>
      <c r="C1582">
        <v>94285471</v>
      </c>
      <c r="D1582" t="s">
        <v>3</v>
      </c>
      <c r="E1582">
        <v>25</v>
      </c>
      <c r="F1582" t="s">
        <v>1604</v>
      </c>
      <c r="G1582">
        <v>0.50773155529299996</v>
      </c>
    </row>
    <row r="1583" spans="1:7" x14ac:dyDescent="0.2">
      <c r="A1583" t="str">
        <f t="shared" si="136"/>
        <v>PEG10</v>
      </c>
      <c r="B1583" t="s">
        <v>2</v>
      </c>
      <c r="C1583">
        <v>94285426</v>
      </c>
      <c r="D1583" t="s">
        <v>3</v>
      </c>
      <c r="E1583">
        <v>24</v>
      </c>
      <c r="F1583" t="s">
        <v>1605</v>
      </c>
      <c r="G1583">
        <v>0.34901394723700002</v>
      </c>
    </row>
    <row r="1584" spans="1:7" x14ac:dyDescent="0.2">
      <c r="A1584" t="str">
        <f t="shared" si="136"/>
        <v>PEG10</v>
      </c>
      <c r="B1584" t="s">
        <v>2</v>
      </c>
      <c r="C1584">
        <v>94285365</v>
      </c>
      <c r="D1584" t="s">
        <v>3</v>
      </c>
      <c r="E1584">
        <v>25</v>
      </c>
      <c r="F1584" t="s">
        <v>1606</v>
      </c>
      <c r="G1584">
        <v>0.121131474069</v>
      </c>
    </row>
    <row r="1585" spans="1:7" x14ac:dyDescent="0.2">
      <c r="A1585" t="str">
        <f t="shared" si="136"/>
        <v>PEG10</v>
      </c>
      <c r="B1585" t="s">
        <v>2</v>
      </c>
      <c r="C1585">
        <v>94285507</v>
      </c>
      <c r="D1585" t="s">
        <v>3</v>
      </c>
      <c r="E1585">
        <v>23</v>
      </c>
      <c r="F1585" t="s">
        <v>1607</v>
      </c>
      <c r="G1585">
        <v>1.199289659</v>
      </c>
    </row>
    <row r="1586" spans="1:7" x14ac:dyDescent="0.2">
      <c r="A1586" t="str">
        <f t="shared" ref="A1586:A1595" si="137">"PGC"</f>
        <v>PGC</v>
      </c>
      <c r="B1586" t="s">
        <v>75</v>
      </c>
      <c r="C1586">
        <v>41715207</v>
      </c>
      <c r="D1586" t="s">
        <v>3</v>
      </c>
      <c r="E1586">
        <v>24</v>
      </c>
      <c r="F1586" t="s">
        <v>1608</v>
      </c>
      <c r="G1586">
        <v>0.34036431640800002</v>
      </c>
    </row>
    <row r="1587" spans="1:7" x14ac:dyDescent="0.2">
      <c r="A1587" t="str">
        <f t="shared" si="137"/>
        <v>PGC</v>
      </c>
      <c r="B1587" t="s">
        <v>75</v>
      </c>
      <c r="C1587">
        <v>41715484</v>
      </c>
      <c r="D1587" t="s">
        <v>8</v>
      </c>
      <c r="E1587">
        <v>24</v>
      </c>
      <c r="F1587" t="s">
        <v>1609</v>
      </c>
      <c r="G1587">
        <v>8.6759464814900003E-2</v>
      </c>
    </row>
    <row r="1588" spans="1:7" x14ac:dyDescent="0.2">
      <c r="A1588" t="str">
        <f t="shared" si="137"/>
        <v>PGC</v>
      </c>
      <c r="B1588" t="s">
        <v>75</v>
      </c>
      <c r="C1588">
        <v>41715231</v>
      </c>
      <c r="D1588" t="s">
        <v>3</v>
      </c>
      <c r="E1588">
        <v>22</v>
      </c>
      <c r="F1588" t="s">
        <v>1610</v>
      </c>
      <c r="G1588">
        <v>-4.1844493634299998E-2</v>
      </c>
    </row>
    <row r="1589" spans="1:7" x14ac:dyDescent="0.2">
      <c r="A1589" t="str">
        <f t="shared" si="137"/>
        <v>PGC</v>
      </c>
      <c r="B1589" t="s">
        <v>75</v>
      </c>
      <c r="C1589">
        <v>41715394</v>
      </c>
      <c r="D1589" t="s">
        <v>3</v>
      </c>
      <c r="E1589">
        <v>24</v>
      </c>
      <c r="F1589" t="s">
        <v>1611</v>
      </c>
      <c r="G1589">
        <v>0.67037349870899998</v>
      </c>
    </row>
    <row r="1590" spans="1:7" x14ac:dyDescent="0.2">
      <c r="A1590" t="str">
        <f t="shared" si="137"/>
        <v>PGC</v>
      </c>
      <c r="B1590" t="s">
        <v>75</v>
      </c>
      <c r="C1590">
        <v>41715224</v>
      </c>
      <c r="D1590" t="s">
        <v>8</v>
      </c>
      <c r="E1590">
        <v>24</v>
      </c>
      <c r="F1590" t="s">
        <v>1612</v>
      </c>
      <c r="G1590">
        <v>0.35715137186599999</v>
      </c>
    </row>
    <row r="1591" spans="1:7" x14ac:dyDescent="0.2">
      <c r="A1591" t="str">
        <f t="shared" si="137"/>
        <v>PGC</v>
      </c>
      <c r="B1591" t="s">
        <v>75</v>
      </c>
      <c r="C1591">
        <v>41715334</v>
      </c>
      <c r="D1591" t="s">
        <v>8</v>
      </c>
      <c r="E1591">
        <v>24</v>
      </c>
      <c r="F1591" t="s">
        <v>1613</v>
      </c>
      <c r="G1591">
        <v>0.20466763745899999</v>
      </c>
    </row>
    <row r="1592" spans="1:7" x14ac:dyDescent="0.2">
      <c r="A1592" t="str">
        <f t="shared" si="137"/>
        <v>PGC</v>
      </c>
      <c r="B1592" t="s">
        <v>75</v>
      </c>
      <c r="C1592">
        <v>41715374</v>
      </c>
      <c r="D1592" t="s">
        <v>8</v>
      </c>
      <c r="E1592">
        <v>24</v>
      </c>
      <c r="F1592" t="s">
        <v>1614</v>
      </c>
      <c r="G1592">
        <v>0.43445733390500002</v>
      </c>
    </row>
    <row r="1593" spans="1:7" x14ac:dyDescent="0.2">
      <c r="A1593" t="str">
        <f t="shared" si="137"/>
        <v>PGC</v>
      </c>
      <c r="B1593" t="s">
        <v>75</v>
      </c>
      <c r="C1593">
        <v>41715425</v>
      </c>
      <c r="D1593" t="s">
        <v>8</v>
      </c>
      <c r="E1593">
        <v>24</v>
      </c>
      <c r="F1593" t="s">
        <v>1615</v>
      </c>
      <c r="G1593">
        <v>1.3068788650200001</v>
      </c>
    </row>
    <row r="1594" spans="1:7" x14ac:dyDescent="0.2">
      <c r="A1594" t="str">
        <f t="shared" si="137"/>
        <v>PGC</v>
      </c>
      <c r="B1594" t="s">
        <v>75</v>
      </c>
      <c r="C1594">
        <v>41715470</v>
      </c>
      <c r="D1594" t="s">
        <v>8</v>
      </c>
      <c r="E1594">
        <v>23</v>
      </c>
      <c r="F1594" t="s">
        <v>1616</v>
      </c>
      <c r="G1594">
        <v>1.0227476362700001</v>
      </c>
    </row>
    <row r="1595" spans="1:7" x14ac:dyDescent="0.2">
      <c r="A1595" t="str">
        <f t="shared" si="137"/>
        <v>PGC</v>
      </c>
      <c r="B1595" t="s">
        <v>75</v>
      </c>
      <c r="C1595">
        <v>41715213</v>
      </c>
      <c r="D1595" t="s">
        <v>3</v>
      </c>
      <c r="E1595">
        <v>25</v>
      </c>
      <c r="F1595" t="s">
        <v>1617</v>
      </c>
      <c r="G1595">
        <v>3.2389114016200003E-2</v>
      </c>
    </row>
    <row r="1596" spans="1:7" x14ac:dyDescent="0.2">
      <c r="A1596" t="str">
        <f t="shared" ref="A1596:A1615" si="138">"PHF3"</f>
        <v>PHF3</v>
      </c>
      <c r="B1596" t="s">
        <v>75</v>
      </c>
      <c r="C1596">
        <v>64356197</v>
      </c>
      <c r="D1596" t="s">
        <v>8</v>
      </c>
      <c r="E1596">
        <v>23</v>
      </c>
      <c r="F1596" t="s">
        <v>1618</v>
      </c>
      <c r="G1596">
        <v>-8.2750038916600002E-2</v>
      </c>
    </row>
    <row r="1597" spans="1:7" x14ac:dyDescent="0.2">
      <c r="A1597" t="str">
        <f t="shared" si="138"/>
        <v>PHF3</v>
      </c>
      <c r="B1597" t="s">
        <v>75</v>
      </c>
      <c r="C1597">
        <v>64345553</v>
      </c>
      <c r="D1597" t="s">
        <v>3</v>
      </c>
      <c r="E1597">
        <v>23</v>
      </c>
      <c r="F1597" t="s">
        <v>1619</v>
      </c>
      <c r="G1597">
        <v>0.714016653705</v>
      </c>
    </row>
    <row r="1598" spans="1:7" x14ac:dyDescent="0.2">
      <c r="A1598" t="str">
        <f t="shared" si="138"/>
        <v>PHF3</v>
      </c>
      <c r="B1598" t="s">
        <v>75</v>
      </c>
      <c r="C1598">
        <v>64356205</v>
      </c>
      <c r="D1598" t="s">
        <v>8</v>
      </c>
      <c r="E1598">
        <v>26</v>
      </c>
      <c r="F1598" t="s">
        <v>1620</v>
      </c>
      <c r="G1598">
        <v>-1.5034047336899999E-2</v>
      </c>
    </row>
    <row r="1599" spans="1:7" x14ac:dyDescent="0.2">
      <c r="A1599" t="str">
        <f t="shared" si="138"/>
        <v>PHF3</v>
      </c>
      <c r="B1599" t="s">
        <v>75</v>
      </c>
      <c r="C1599">
        <v>64356078</v>
      </c>
      <c r="D1599" t="s">
        <v>8</v>
      </c>
      <c r="E1599">
        <v>24</v>
      </c>
      <c r="F1599" t="s">
        <v>1621</v>
      </c>
      <c r="G1599">
        <v>-8.9761774287399995E-2</v>
      </c>
    </row>
    <row r="1600" spans="1:7" x14ac:dyDescent="0.2">
      <c r="A1600" t="str">
        <f t="shared" si="138"/>
        <v>PHF3</v>
      </c>
      <c r="B1600" t="s">
        <v>75</v>
      </c>
      <c r="C1600">
        <v>64356072</v>
      </c>
      <c r="D1600" t="s">
        <v>8</v>
      </c>
      <c r="E1600">
        <v>25</v>
      </c>
      <c r="F1600" t="s">
        <v>1622</v>
      </c>
      <c r="G1600">
        <v>-0.150910149104</v>
      </c>
    </row>
    <row r="1601" spans="1:7" x14ac:dyDescent="0.2">
      <c r="A1601" t="str">
        <f t="shared" si="138"/>
        <v>PHF3</v>
      </c>
      <c r="B1601" t="s">
        <v>75</v>
      </c>
      <c r="C1601">
        <v>64345688</v>
      </c>
      <c r="D1601" t="s">
        <v>8</v>
      </c>
      <c r="E1601">
        <v>24</v>
      </c>
      <c r="F1601" t="s">
        <v>1623</v>
      </c>
      <c r="G1601">
        <v>0.27772571426800002</v>
      </c>
    </row>
    <row r="1602" spans="1:7" x14ac:dyDescent="0.2">
      <c r="A1602" t="str">
        <f t="shared" si="138"/>
        <v>PHF3</v>
      </c>
      <c r="B1602" t="s">
        <v>75</v>
      </c>
      <c r="C1602">
        <v>64345682</v>
      </c>
      <c r="D1602" t="s">
        <v>8</v>
      </c>
      <c r="E1602">
        <v>24</v>
      </c>
      <c r="F1602" t="s">
        <v>1624</v>
      </c>
      <c r="G1602">
        <v>0.23261850640699999</v>
      </c>
    </row>
    <row r="1603" spans="1:7" x14ac:dyDescent="0.2">
      <c r="A1603" t="str">
        <f t="shared" si="138"/>
        <v>PHF3</v>
      </c>
      <c r="B1603" t="s">
        <v>75</v>
      </c>
      <c r="C1603">
        <v>64345670</v>
      </c>
      <c r="D1603" t="s">
        <v>8</v>
      </c>
      <c r="E1603">
        <v>23</v>
      </c>
      <c r="F1603" t="s">
        <v>1625</v>
      </c>
      <c r="G1603">
        <v>0.46559082658299999</v>
      </c>
    </row>
    <row r="1604" spans="1:7" x14ac:dyDescent="0.2">
      <c r="A1604" t="str">
        <f t="shared" si="138"/>
        <v>PHF3</v>
      </c>
      <c r="B1604" t="s">
        <v>75</v>
      </c>
      <c r="C1604">
        <v>64345665</v>
      </c>
      <c r="D1604" t="s">
        <v>8</v>
      </c>
      <c r="E1604">
        <v>24</v>
      </c>
      <c r="F1604" t="s">
        <v>1626</v>
      </c>
      <c r="G1604">
        <v>-0.257250080617</v>
      </c>
    </row>
    <row r="1605" spans="1:7" x14ac:dyDescent="0.2">
      <c r="A1605" t="str">
        <f t="shared" si="138"/>
        <v>PHF3</v>
      </c>
      <c r="B1605" t="s">
        <v>75</v>
      </c>
      <c r="C1605">
        <v>64345585</v>
      </c>
      <c r="D1605" t="s">
        <v>8</v>
      </c>
      <c r="E1605">
        <v>24</v>
      </c>
      <c r="F1605" t="s">
        <v>1627</v>
      </c>
      <c r="G1605">
        <v>0.99900545574999999</v>
      </c>
    </row>
    <row r="1606" spans="1:7" x14ac:dyDescent="0.2">
      <c r="A1606" t="str">
        <f t="shared" si="138"/>
        <v>PHF3</v>
      </c>
      <c r="B1606" t="s">
        <v>75</v>
      </c>
      <c r="C1606">
        <v>64345560</v>
      </c>
      <c r="D1606" t="s">
        <v>8</v>
      </c>
      <c r="E1606">
        <v>22</v>
      </c>
      <c r="F1606" t="s">
        <v>1628</v>
      </c>
      <c r="G1606">
        <v>1.02695590597</v>
      </c>
    </row>
    <row r="1607" spans="1:7" x14ac:dyDescent="0.2">
      <c r="A1607" t="str">
        <f t="shared" si="138"/>
        <v>PHF3</v>
      </c>
      <c r="B1607" t="s">
        <v>75</v>
      </c>
      <c r="C1607">
        <v>64345528</v>
      </c>
      <c r="D1607" t="s">
        <v>8</v>
      </c>
      <c r="E1607">
        <v>24</v>
      </c>
      <c r="F1607" t="s">
        <v>1629</v>
      </c>
      <c r="G1607">
        <v>0.61373599380900001</v>
      </c>
    </row>
    <row r="1608" spans="1:7" x14ac:dyDescent="0.2">
      <c r="A1608" t="str">
        <f t="shared" si="138"/>
        <v>PHF3</v>
      </c>
      <c r="B1608" t="s">
        <v>75</v>
      </c>
      <c r="C1608">
        <v>64345492</v>
      </c>
      <c r="D1608" t="s">
        <v>8</v>
      </c>
      <c r="E1608">
        <v>22</v>
      </c>
      <c r="F1608" t="s">
        <v>1630</v>
      </c>
      <c r="G1608">
        <v>0.97403863828100001</v>
      </c>
    </row>
    <row r="1609" spans="1:7" x14ac:dyDescent="0.2">
      <c r="A1609" t="str">
        <f t="shared" si="138"/>
        <v>PHF3</v>
      </c>
      <c r="B1609" t="s">
        <v>75</v>
      </c>
      <c r="C1609">
        <v>64356327</v>
      </c>
      <c r="D1609" t="s">
        <v>3</v>
      </c>
      <c r="E1609">
        <v>27</v>
      </c>
      <c r="F1609" t="s">
        <v>1631</v>
      </c>
      <c r="G1609">
        <v>0.104798080207</v>
      </c>
    </row>
    <row r="1610" spans="1:7" x14ac:dyDescent="0.2">
      <c r="A1610" t="str">
        <f t="shared" si="138"/>
        <v>PHF3</v>
      </c>
      <c r="B1610" t="s">
        <v>75</v>
      </c>
      <c r="C1610">
        <v>64356268</v>
      </c>
      <c r="D1610" t="s">
        <v>3</v>
      </c>
      <c r="E1610">
        <v>21</v>
      </c>
      <c r="F1610" t="s">
        <v>1632</v>
      </c>
      <c r="G1610">
        <v>-8.1320307695499999E-2</v>
      </c>
    </row>
    <row r="1611" spans="1:7" x14ac:dyDescent="0.2">
      <c r="A1611" t="str">
        <f t="shared" si="138"/>
        <v>PHF3</v>
      </c>
      <c r="B1611" t="s">
        <v>75</v>
      </c>
      <c r="C1611">
        <v>64356163</v>
      </c>
      <c r="D1611" t="s">
        <v>3</v>
      </c>
      <c r="E1611">
        <v>25</v>
      </c>
      <c r="F1611" t="s">
        <v>1633</v>
      </c>
      <c r="G1611">
        <v>-6.4427158593300005E-2</v>
      </c>
    </row>
    <row r="1612" spans="1:7" x14ac:dyDescent="0.2">
      <c r="A1612" t="str">
        <f t="shared" si="138"/>
        <v>PHF3</v>
      </c>
      <c r="B1612" t="s">
        <v>75</v>
      </c>
      <c r="C1612">
        <v>64356107</v>
      </c>
      <c r="D1612" t="s">
        <v>3</v>
      </c>
      <c r="E1612">
        <v>24</v>
      </c>
      <c r="F1612" t="s">
        <v>1634</v>
      </c>
      <c r="G1612">
        <v>2.2084018466199999E-2</v>
      </c>
    </row>
    <row r="1613" spans="1:7" x14ac:dyDescent="0.2">
      <c r="A1613" t="str">
        <f t="shared" si="138"/>
        <v>PHF3</v>
      </c>
      <c r="B1613" t="s">
        <v>75</v>
      </c>
      <c r="C1613">
        <v>64345342</v>
      </c>
      <c r="D1613" t="s">
        <v>3</v>
      </c>
      <c r="E1613">
        <v>24</v>
      </c>
      <c r="F1613" t="s">
        <v>1635</v>
      </c>
      <c r="G1613">
        <v>-1.7507224398699999E-3</v>
      </c>
    </row>
    <row r="1614" spans="1:7" x14ac:dyDescent="0.2">
      <c r="A1614" t="str">
        <f t="shared" si="138"/>
        <v>PHF3</v>
      </c>
      <c r="B1614" t="s">
        <v>75</v>
      </c>
      <c r="C1614">
        <v>64356296</v>
      </c>
      <c r="D1614" t="s">
        <v>8</v>
      </c>
      <c r="E1614">
        <v>23</v>
      </c>
      <c r="F1614" t="s">
        <v>1636</v>
      </c>
      <c r="G1614">
        <v>0.27958430361999997</v>
      </c>
    </row>
    <row r="1615" spans="1:7" x14ac:dyDescent="0.2">
      <c r="A1615" t="str">
        <f t="shared" si="138"/>
        <v>PHF3</v>
      </c>
      <c r="B1615" t="s">
        <v>75</v>
      </c>
      <c r="C1615">
        <v>64356369</v>
      </c>
      <c r="D1615" t="s">
        <v>8</v>
      </c>
      <c r="E1615">
        <v>26</v>
      </c>
      <c r="F1615" t="s">
        <v>1637</v>
      </c>
      <c r="G1615">
        <v>-0.279012035735</v>
      </c>
    </row>
    <row r="1616" spans="1:7" x14ac:dyDescent="0.2">
      <c r="A1616" t="str">
        <f t="shared" ref="A1616:A1632" si="139">"PIK3CB"</f>
        <v>PIK3CB</v>
      </c>
      <c r="B1616" t="s">
        <v>114</v>
      </c>
      <c r="C1616">
        <v>138478234</v>
      </c>
      <c r="D1616" t="s">
        <v>3</v>
      </c>
      <c r="E1616">
        <v>21</v>
      </c>
      <c r="F1616" t="s">
        <v>1638</v>
      </c>
      <c r="G1616">
        <v>6.18331362873E-2</v>
      </c>
    </row>
    <row r="1617" spans="1:7" x14ac:dyDescent="0.2">
      <c r="A1617" t="str">
        <f t="shared" si="139"/>
        <v>PIK3CB</v>
      </c>
      <c r="B1617" t="s">
        <v>114</v>
      </c>
      <c r="C1617">
        <v>138553855</v>
      </c>
      <c r="D1617" t="s">
        <v>8</v>
      </c>
      <c r="E1617">
        <v>24</v>
      </c>
      <c r="F1617" t="s">
        <v>1639</v>
      </c>
      <c r="G1617">
        <v>1.6999174287700001</v>
      </c>
    </row>
    <row r="1618" spans="1:7" x14ac:dyDescent="0.2">
      <c r="A1618" t="str">
        <f t="shared" si="139"/>
        <v>PIK3CB</v>
      </c>
      <c r="B1618" t="s">
        <v>114</v>
      </c>
      <c r="C1618">
        <v>138553789</v>
      </c>
      <c r="D1618" t="s">
        <v>8</v>
      </c>
      <c r="E1618">
        <v>24</v>
      </c>
      <c r="F1618" t="s">
        <v>1640</v>
      </c>
      <c r="G1618">
        <v>0.42316703775300002</v>
      </c>
    </row>
    <row r="1619" spans="1:7" x14ac:dyDescent="0.2">
      <c r="A1619" t="str">
        <f t="shared" si="139"/>
        <v>PIK3CB</v>
      </c>
      <c r="B1619" t="s">
        <v>114</v>
      </c>
      <c r="C1619">
        <v>138478577</v>
      </c>
      <c r="D1619" t="s">
        <v>8</v>
      </c>
      <c r="E1619">
        <v>28</v>
      </c>
      <c r="F1619" t="s">
        <v>1641</v>
      </c>
      <c r="G1619">
        <v>-9.6380125679599998E-2</v>
      </c>
    </row>
    <row r="1620" spans="1:7" x14ac:dyDescent="0.2">
      <c r="A1620" t="str">
        <f t="shared" si="139"/>
        <v>PIK3CB</v>
      </c>
      <c r="B1620" t="s">
        <v>114</v>
      </c>
      <c r="C1620">
        <v>138553934</v>
      </c>
      <c r="D1620" t="s">
        <v>3</v>
      </c>
      <c r="E1620">
        <v>24</v>
      </c>
      <c r="F1620" t="s">
        <v>1642</v>
      </c>
      <c r="G1620">
        <v>0.103148613643</v>
      </c>
    </row>
    <row r="1621" spans="1:7" x14ac:dyDescent="0.2">
      <c r="A1621" t="str">
        <f t="shared" si="139"/>
        <v>PIK3CB</v>
      </c>
      <c r="B1621" t="s">
        <v>114</v>
      </c>
      <c r="C1621">
        <v>138553923</v>
      </c>
      <c r="D1621" t="s">
        <v>3</v>
      </c>
      <c r="E1621">
        <v>24</v>
      </c>
      <c r="F1621" t="s">
        <v>1643</v>
      </c>
      <c r="G1621">
        <v>2.6470058754499998E-2</v>
      </c>
    </row>
    <row r="1622" spans="1:7" x14ac:dyDescent="0.2">
      <c r="A1622" t="str">
        <f t="shared" si="139"/>
        <v>PIK3CB</v>
      </c>
      <c r="B1622" t="s">
        <v>114</v>
      </c>
      <c r="C1622">
        <v>138553911</v>
      </c>
      <c r="D1622" t="s">
        <v>3</v>
      </c>
      <c r="E1622">
        <v>24</v>
      </c>
      <c r="F1622" t="s">
        <v>1644</v>
      </c>
      <c r="G1622">
        <v>0.120887023429</v>
      </c>
    </row>
    <row r="1623" spans="1:7" x14ac:dyDescent="0.2">
      <c r="A1623" t="str">
        <f t="shared" si="139"/>
        <v>PIK3CB</v>
      </c>
      <c r="B1623" t="s">
        <v>114</v>
      </c>
      <c r="C1623">
        <v>138553817</v>
      </c>
      <c r="D1623" t="s">
        <v>3</v>
      </c>
      <c r="E1623">
        <v>23</v>
      </c>
      <c r="F1623" t="s">
        <v>1645</v>
      </c>
      <c r="G1623">
        <v>-9.78291693489E-2</v>
      </c>
    </row>
    <row r="1624" spans="1:7" x14ac:dyDescent="0.2">
      <c r="A1624" t="str">
        <f t="shared" si="139"/>
        <v>PIK3CB</v>
      </c>
      <c r="B1624" t="s">
        <v>114</v>
      </c>
      <c r="C1624">
        <v>138553747</v>
      </c>
      <c r="D1624" t="s">
        <v>3</v>
      </c>
      <c r="E1624">
        <v>23</v>
      </c>
      <c r="F1624" t="s">
        <v>1646</v>
      </c>
      <c r="G1624">
        <v>0.15713009324499999</v>
      </c>
    </row>
    <row r="1625" spans="1:7" x14ac:dyDescent="0.2">
      <c r="A1625" t="str">
        <f t="shared" si="139"/>
        <v>PIK3CB</v>
      </c>
      <c r="B1625" t="s">
        <v>114</v>
      </c>
      <c r="C1625">
        <v>138478307</v>
      </c>
      <c r="D1625" t="s">
        <v>3</v>
      </c>
      <c r="E1625">
        <v>21</v>
      </c>
      <c r="F1625" t="s">
        <v>1647</v>
      </c>
      <c r="G1625">
        <v>-6.0959871344200001E-3</v>
      </c>
    </row>
    <row r="1626" spans="1:7" x14ac:dyDescent="0.2">
      <c r="A1626" t="str">
        <f t="shared" si="139"/>
        <v>PIK3CB</v>
      </c>
      <c r="B1626" t="s">
        <v>114</v>
      </c>
      <c r="C1626">
        <v>138553659</v>
      </c>
      <c r="D1626" t="s">
        <v>3</v>
      </c>
      <c r="E1626">
        <v>23</v>
      </c>
      <c r="F1626" t="s">
        <v>1648</v>
      </c>
      <c r="G1626">
        <v>0.60372453319200003</v>
      </c>
    </row>
    <row r="1627" spans="1:7" x14ac:dyDescent="0.2">
      <c r="A1627" t="str">
        <f t="shared" si="139"/>
        <v>PIK3CB</v>
      </c>
      <c r="B1627" t="s">
        <v>114</v>
      </c>
      <c r="C1627">
        <v>138553654</v>
      </c>
      <c r="D1627" t="s">
        <v>3</v>
      </c>
      <c r="E1627">
        <v>24</v>
      </c>
      <c r="F1627" t="s">
        <v>1649</v>
      </c>
      <c r="G1627">
        <v>0.69635803804100005</v>
      </c>
    </row>
    <row r="1628" spans="1:7" x14ac:dyDescent="0.2">
      <c r="A1628" t="str">
        <f t="shared" si="139"/>
        <v>PIK3CB</v>
      </c>
      <c r="B1628" t="s">
        <v>114</v>
      </c>
      <c r="C1628">
        <v>138478519</v>
      </c>
      <c r="D1628" t="s">
        <v>3</v>
      </c>
      <c r="E1628">
        <v>21</v>
      </c>
      <c r="F1628" t="s">
        <v>1650</v>
      </c>
      <c r="G1628">
        <v>-0.118584229064</v>
      </c>
    </row>
    <row r="1629" spans="1:7" x14ac:dyDescent="0.2">
      <c r="A1629" t="str">
        <f t="shared" si="139"/>
        <v>PIK3CB</v>
      </c>
      <c r="B1629" t="s">
        <v>114</v>
      </c>
      <c r="C1629">
        <v>138478442</v>
      </c>
      <c r="D1629" t="s">
        <v>3</v>
      </c>
      <c r="E1629">
        <v>24</v>
      </c>
      <c r="F1629" t="s">
        <v>1651</v>
      </c>
      <c r="G1629">
        <v>0.10967431420900001</v>
      </c>
    </row>
    <row r="1630" spans="1:7" x14ac:dyDescent="0.2">
      <c r="A1630" t="str">
        <f t="shared" si="139"/>
        <v>PIK3CB</v>
      </c>
      <c r="B1630" t="s">
        <v>114</v>
      </c>
      <c r="C1630">
        <v>138478270</v>
      </c>
      <c r="D1630" t="s">
        <v>3</v>
      </c>
      <c r="E1630">
        <v>21</v>
      </c>
      <c r="F1630" t="s">
        <v>1652</v>
      </c>
      <c r="G1630">
        <v>2.0667568097399999E-2</v>
      </c>
    </row>
    <row r="1631" spans="1:7" x14ac:dyDescent="0.2">
      <c r="A1631" t="str">
        <f t="shared" si="139"/>
        <v>PIK3CB</v>
      </c>
      <c r="B1631" t="s">
        <v>114</v>
      </c>
      <c r="C1631">
        <v>138478253</v>
      </c>
      <c r="D1631" t="s">
        <v>3</v>
      </c>
      <c r="E1631">
        <v>26</v>
      </c>
      <c r="F1631" t="s">
        <v>1653</v>
      </c>
      <c r="G1631">
        <v>-3.8267695151699997E-2</v>
      </c>
    </row>
    <row r="1632" spans="1:7" x14ac:dyDescent="0.2">
      <c r="A1632" t="str">
        <f t="shared" si="139"/>
        <v>PIK3CB</v>
      </c>
      <c r="B1632" t="s">
        <v>114</v>
      </c>
      <c r="C1632">
        <v>138553686</v>
      </c>
      <c r="D1632" t="s">
        <v>3</v>
      </c>
      <c r="E1632">
        <v>24</v>
      </c>
      <c r="F1632" t="s">
        <v>1654</v>
      </c>
      <c r="G1632">
        <v>9.8376610482900001E-2</v>
      </c>
    </row>
    <row r="1633" spans="1:7" x14ac:dyDescent="0.2">
      <c r="A1633" t="str">
        <f t="shared" ref="A1633:A1642" si="140">"PITPNB"</f>
        <v>PITPNB</v>
      </c>
      <c r="B1633" t="s">
        <v>193</v>
      </c>
      <c r="C1633">
        <v>28315498</v>
      </c>
      <c r="D1633" t="s">
        <v>8</v>
      </c>
      <c r="E1633">
        <v>24</v>
      </c>
      <c r="F1633" t="s">
        <v>1655</v>
      </c>
      <c r="G1633">
        <v>0.974990067116</v>
      </c>
    </row>
    <row r="1634" spans="1:7" x14ac:dyDescent="0.2">
      <c r="A1634" t="str">
        <f t="shared" si="140"/>
        <v>PITPNB</v>
      </c>
      <c r="B1634" t="s">
        <v>193</v>
      </c>
      <c r="C1634">
        <v>28315478</v>
      </c>
      <c r="D1634" t="s">
        <v>8</v>
      </c>
      <c r="E1634">
        <v>24</v>
      </c>
      <c r="F1634" t="s">
        <v>1656</v>
      </c>
      <c r="G1634">
        <v>0.34712858417800002</v>
      </c>
    </row>
    <row r="1635" spans="1:7" x14ac:dyDescent="0.2">
      <c r="A1635" t="str">
        <f t="shared" si="140"/>
        <v>PITPNB</v>
      </c>
      <c r="B1635" t="s">
        <v>193</v>
      </c>
      <c r="C1635">
        <v>28315437</v>
      </c>
      <c r="D1635" t="s">
        <v>8</v>
      </c>
      <c r="E1635">
        <v>22</v>
      </c>
      <c r="F1635" t="s">
        <v>1657</v>
      </c>
      <c r="G1635">
        <v>1.00967350417</v>
      </c>
    </row>
    <row r="1636" spans="1:7" x14ac:dyDescent="0.2">
      <c r="A1636" t="str">
        <f t="shared" si="140"/>
        <v>PITPNB</v>
      </c>
      <c r="B1636" t="s">
        <v>193</v>
      </c>
      <c r="C1636">
        <v>28315340</v>
      </c>
      <c r="D1636" t="s">
        <v>8</v>
      </c>
      <c r="E1636">
        <v>24</v>
      </c>
      <c r="F1636" t="s">
        <v>1658</v>
      </c>
      <c r="G1636">
        <v>0.13580853840900001</v>
      </c>
    </row>
    <row r="1637" spans="1:7" x14ac:dyDescent="0.2">
      <c r="A1637" t="str">
        <f t="shared" si="140"/>
        <v>PITPNB</v>
      </c>
      <c r="B1637" t="s">
        <v>193</v>
      </c>
      <c r="C1637">
        <v>28315407</v>
      </c>
      <c r="D1637" t="s">
        <v>3</v>
      </c>
      <c r="E1637">
        <v>23</v>
      </c>
      <c r="F1637" t="s">
        <v>1659</v>
      </c>
      <c r="G1637">
        <v>0.19710098823300001</v>
      </c>
    </row>
    <row r="1638" spans="1:7" x14ac:dyDescent="0.2">
      <c r="A1638" t="str">
        <f t="shared" si="140"/>
        <v>PITPNB</v>
      </c>
      <c r="B1638" t="s">
        <v>193</v>
      </c>
      <c r="C1638">
        <v>28315390</v>
      </c>
      <c r="D1638" t="s">
        <v>3</v>
      </c>
      <c r="E1638">
        <v>22</v>
      </c>
      <c r="F1638" t="s">
        <v>1660</v>
      </c>
      <c r="G1638">
        <v>1.01533642871</v>
      </c>
    </row>
    <row r="1639" spans="1:7" x14ac:dyDescent="0.2">
      <c r="A1639" t="str">
        <f t="shared" si="140"/>
        <v>PITPNB</v>
      </c>
      <c r="B1639" t="s">
        <v>193</v>
      </c>
      <c r="C1639">
        <v>28315367</v>
      </c>
      <c r="D1639" t="s">
        <v>3</v>
      </c>
      <c r="E1639">
        <v>24</v>
      </c>
      <c r="F1639" t="s">
        <v>1661</v>
      </c>
      <c r="G1639">
        <v>0.60316862965700002</v>
      </c>
    </row>
    <row r="1640" spans="1:7" x14ac:dyDescent="0.2">
      <c r="A1640" t="str">
        <f t="shared" si="140"/>
        <v>PITPNB</v>
      </c>
      <c r="B1640" t="s">
        <v>193</v>
      </c>
      <c r="C1640">
        <v>28315344</v>
      </c>
      <c r="D1640" t="s">
        <v>3</v>
      </c>
      <c r="E1640">
        <v>24</v>
      </c>
      <c r="F1640" t="s">
        <v>1662</v>
      </c>
      <c r="G1640">
        <v>0.39285624985299999</v>
      </c>
    </row>
    <row r="1641" spans="1:7" x14ac:dyDescent="0.2">
      <c r="A1641" t="str">
        <f t="shared" si="140"/>
        <v>PITPNB</v>
      </c>
      <c r="B1641" t="s">
        <v>193</v>
      </c>
      <c r="C1641">
        <v>28315351</v>
      </c>
      <c r="D1641" t="s">
        <v>3</v>
      </c>
      <c r="E1641">
        <v>23</v>
      </c>
      <c r="F1641" t="s">
        <v>1663</v>
      </c>
      <c r="G1641">
        <v>0.77877002013300001</v>
      </c>
    </row>
    <row r="1642" spans="1:7" x14ac:dyDescent="0.2">
      <c r="A1642" t="str">
        <f t="shared" si="140"/>
        <v>PITPNB</v>
      </c>
      <c r="B1642" t="s">
        <v>193</v>
      </c>
      <c r="C1642">
        <v>28315310</v>
      </c>
      <c r="D1642" t="s">
        <v>3</v>
      </c>
      <c r="E1642">
        <v>23</v>
      </c>
      <c r="F1642" t="s">
        <v>1664</v>
      </c>
      <c r="G1642">
        <v>0.43322209906699999</v>
      </c>
    </row>
    <row r="1643" spans="1:7" x14ac:dyDescent="0.2">
      <c r="A1643" t="str">
        <f t="shared" ref="A1643:A1662" si="141">"PITX1"</f>
        <v>PITX1</v>
      </c>
      <c r="B1643" t="s">
        <v>64</v>
      </c>
      <c r="C1643">
        <v>134370100</v>
      </c>
      <c r="D1643" t="s">
        <v>3</v>
      </c>
      <c r="E1643">
        <v>24</v>
      </c>
      <c r="F1643" t="s">
        <v>1665</v>
      </c>
      <c r="G1643">
        <v>-0.17437550007300001</v>
      </c>
    </row>
    <row r="1644" spans="1:7" x14ac:dyDescent="0.2">
      <c r="A1644" t="str">
        <f t="shared" si="141"/>
        <v>PITX1</v>
      </c>
      <c r="B1644" t="s">
        <v>64</v>
      </c>
      <c r="C1644">
        <v>134370547</v>
      </c>
      <c r="D1644" t="s">
        <v>8</v>
      </c>
      <c r="E1644">
        <v>24</v>
      </c>
      <c r="F1644" t="s">
        <v>1666</v>
      </c>
      <c r="G1644">
        <v>0.239892009627</v>
      </c>
    </row>
    <row r="1645" spans="1:7" x14ac:dyDescent="0.2">
      <c r="A1645" t="str">
        <f t="shared" si="141"/>
        <v>PITX1</v>
      </c>
      <c r="B1645" t="s">
        <v>64</v>
      </c>
      <c r="C1645">
        <v>134370038</v>
      </c>
      <c r="D1645" t="s">
        <v>3</v>
      </c>
      <c r="E1645">
        <v>24</v>
      </c>
      <c r="F1645" t="s">
        <v>1667</v>
      </c>
      <c r="G1645">
        <v>1.37114396102</v>
      </c>
    </row>
    <row r="1646" spans="1:7" x14ac:dyDescent="0.2">
      <c r="A1646" t="str">
        <f t="shared" si="141"/>
        <v>PITX1</v>
      </c>
      <c r="B1646" t="s">
        <v>64</v>
      </c>
      <c r="C1646">
        <v>134370540</v>
      </c>
      <c r="D1646" t="s">
        <v>8</v>
      </c>
      <c r="E1646">
        <v>24</v>
      </c>
      <c r="F1646" t="s">
        <v>1668</v>
      </c>
      <c r="G1646">
        <v>0.20832738157700001</v>
      </c>
    </row>
    <row r="1647" spans="1:7" x14ac:dyDescent="0.2">
      <c r="A1647" t="str">
        <f t="shared" si="141"/>
        <v>PITX1</v>
      </c>
      <c r="B1647" t="s">
        <v>64</v>
      </c>
      <c r="C1647">
        <v>134370446</v>
      </c>
      <c r="D1647" t="s">
        <v>8</v>
      </c>
      <c r="E1647">
        <v>24</v>
      </c>
      <c r="F1647" t="s">
        <v>1669</v>
      </c>
      <c r="G1647">
        <v>5.0610389407299998E-2</v>
      </c>
    </row>
    <row r="1648" spans="1:7" x14ac:dyDescent="0.2">
      <c r="A1648" t="str">
        <f t="shared" si="141"/>
        <v>PITX1</v>
      </c>
      <c r="B1648" t="s">
        <v>64</v>
      </c>
      <c r="C1648">
        <v>134370405</v>
      </c>
      <c r="D1648" t="s">
        <v>8</v>
      </c>
      <c r="E1648">
        <v>24</v>
      </c>
      <c r="F1648" t="s">
        <v>1670</v>
      </c>
      <c r="G1648">
        <v>2.0305256850700001E-2</v>
      </c>
    </row>
    <row r="1649" spans="1:7" x14ac:dyDescent="0.2">
      <c r="A1649" t="str">
        <f t="shared" si="141"/>
        <v>PITX1</v>
      </c>
      <c r="B1649" t="s">
        <v>64</v>
      </c>
      <c r="C1649">
        <v>134370382</v>
      </c>
      <c r="D1649" t="s">
        <v>8</v>
      </c>
      <c r="E1649">
        <v>24</v>
      </c>
      <c r="F1649" t="s">
        <v>1671</v>
      </c>
      <c r="G1649">
        <v>0.26826938007899997</v>
      </c>
    </row>
    <row r="1650" spans="1:7" x14ac:dyDescent="0.2">
      <c r="A1650" t="str">
        <f t="shared" si="141"/>
        <v>PITX1</v>
      </c>
      <c r="B1650" t="s">
        <v>64</v>
      </c>
      <c r="C1650">
        <v>134370368</v>
      </c>
      <c r="D1650" t="s">
        <v>8</v>
      </c>
      <c r="E1650">
        <v>22</v>
      </c>
      <c r="F1650" t="s">
        <v>1672</v>
      </c>
      <c r="G1650">
        <v>7.5951307760199996E-2</v>
      </c>
    </row>
    <row r="1651" spans="1:7" x14ac:dyDescent="0.2">
      <c r="A1651" t="str">
        <f t="shared" si="141"/>
        <v>PITX1</v>
      </c>
      <c r="B1651" t="s">
        <v>64</v>
      </c>
      <c r="C1651">
        <v>134370305</v>
      </c>
      <c r="D1651" t="s">
        <v>8</v>
      </c>
      <c r="E1651">
        <v>24</v>
      </c>
      <c r="F1651" t="s">
        <v>1673</v>
      </c>
      <c r="G1651">
        <v>0.17751778687</v>
      </c>
    </row>
    <row r="1652" spans="1:7" x14ac:dyDescent="0.2">
      <c r="A1652" t="str">
        <f t="shared" si="141"/>
        <v>PITX1</v>
      </c>
      <c r="B1652" t="s">
        <v>64</v>
      </c>
      <c r="C1652">
        <v>134370263</v>
      </c>
      <c r="D1652" t="s">
        <v>8</v>
      </c>
      <c r="E1652">
        <v>23</v>
      </c>
      <c r="F1652" t="s">
        <v>1674</v>
      </c>
      <c r="G1652">
        <v>-1.8882652118800001E-2</v>
      </c>
    </row>
    <row r="1653" spans="1:7" x14ac:dyDescent="0.2">
      <c r="A1653" t="str">
        <f t="shared" si="141"/>
        <v>PITX1</v>
      </c>
      <c r="B1653" t="s">
        <v>64</v>
      </c>
      <c r="C1653">
        <v>134370580</v>
      </c>
      <c r="D1653" t="s">
        <v>3</v>
      </c>
      <c r="E1653">
        <v>24</v>
      </c>
      <c r="F1653" t="s">
        <v>1675</v>
      </c>
      <c r="G1653">
        <v>0.27550283051500002</v>
      </c>
    </row>
    <row r="1654" spans="1:7" x14ac:dyDescent="0.2">
      <c r="A1654" t="str">
        <f t="shared" si="141"/>
        <v>PITX1</v>
      </c>
      <c r="B1654" t="s">
        <v>64</v>
      </c>
      <c r="C1654">
        <v>134370557</v>
      </c>
      <c r="D1654" t="s">
        <v>3</v>
      </c>
      <c r="E1654">
        <v>24</v>
      </c>
      <c r="F1654" t="s">
        <v>1676</v>
      </c>
      <c r="G1654">
        <v>0.21077936666899999</v>
      </c>
    </row>
    <row r="1655" spans="1:7" x14ac:dyDescent="0.2">
      <c r="A1655" t="str">
        <f t="shared" si="141"/>
        <v>PITX1</v>
      </c>
      <c r="B1655" t="s">
        <v>64</v>
      </c>
      <c r="C1655">
        <v>134370543</v>
      </c>
      <c r="D1655" t="s">
        <v>3</v>
      </c>
      <c r="E1655">
        <v>24</v>
      </c>
      <c r="F1655" t="s">
        <v>1677</v>
      </c>
      <c r="G1655">
        <v>0.47322669844199999</v>
      </c>
    </row>
    <row r="1656" spans="1:7" x14ac:dyDescent="0.2">
      <c r="A1656" t="str">
        <f t="shared" si="141"/>
        <v>PITX1</v>
      </c>
      <c r="B1656" t="s">
        <v>64</v>
      </c>
      <c r="C1656">
        <v>134370450</v>
      </c>
      <c r="D1656" t="s">
        <v>3</v>
      </c>
      <c r="E1656">
        <v>23</v>
      </c>
      <c r="F1656" t="s">
        <v>1678</v>
      </c>
      <c r="G1656">
        <v>0.103892052746</v>
      </c>
    </row>
    <row r="1657" spans="1:7" x14ac:dyDescent="0.2">
      <c r="A1657" t="str">
        <f t="shared" si="141"/>
        <v>PITX1</v>
      </c>
      <c r="B1657" t="s">
        <v>64</v>
      </c>
      <c r="C1657">
        <v>134370440</v>
      </c>
      <c r="D1657" t="s">
        <v>3</v>
      </c>
      <c r="E1657">
        <v>24</v>
      </c>
      <c r="F1657" t="s">
        <v>1679</v>
      </c>
      <c r="G1657">
        <v>0.172591389909</v>
      </c>
    </row>
    <row r="1658" spans="1:7" x14ac:dyDescent="0.2">
      <c r="A1658" t="str">
        <f t="shared" si="141"/>
        <v>PITX1</v>
      </c>
      <c r="B1658" t="s">
        <v>64</v>
      </c>
      <c r="C1658">
        <v>134370417</v>
      </c>
      <c r="D1658" t="s">
        <v>3</v>
      </c>
      <c r="E1658">
        <v>23</v>
      </c>
      <c r="F1658" t="s">
        <v>1680</v>
      </c>
      <c r="G1658">
        <v>0.222613957843</v>
      </c>
    </row>
    <row r="1659" spans="1:7" x14ac:dyDescent="0.2">
      <c r="A1659" t="str">
        <f t="shared" si="141"/>
        <v>PITX1</v>
      </c>
      <c r="B1659" t="s">
        <v>64</v>
      </c>
      <c r="C1659">
        <v>134370205</v>
      </c>
      <c r="D1659" t="s">
        <v>8</v>
      </c>
      <c r="E1659">
        <v>22</v>
      </c>
      <c r="F1659" t="s">
        <v>1681</v>
      </c>
      <c r="G1659">
        <v>0.78024676958799999</v>
      </c>
    </row>
    <row r="1660" spans="1:7" x14ac:dyDescent="0.2">
      <c r="A1660" t="str">
        <f t="shared" si="141"/>
        <v>PITX1</v>
      </c>
      <c r="B1660" t="s">
        <v>64</v>
      </c>
      <c r="C1660">
        <v>134370177</v>
      </c>
      <c r="D1660" t="s">
        <v>3</v>
      </c>
      <c r="E1660">
        <v>24</v>
      </c>
      <c r="F1660" t="s">
        <v>1682</v>
      </c>
      <c r="G1660">
        <v>0.67554904027999996</v>
      </c>
    </row>
    <row r="1661" spans="1:7" x14ac:dyDescent="0.2">
      <c r="A1661" t="str">
        <f t="shared" si="141"/>
        <v>PITX1</v>
      </c>
      <c r="B1661" t="s">
        <v>64</v>
      </c>
      <c r="C1661">
        <v>134370113</v>
      </c>
      <c r="D1661" t="s">
        <v>3</v>
      </c>
      <c r="E1661">
        <v>24</v>
      </c>
      <c r="F1661" t="s">
        <v>1683</v>
      </c>
      <c r="G1661">
        <v>0.84860926938900005</v>
      </c>
    </row>
    <row r="1662" spans="1:7" x14ac:dyDescent="0.2">
      <c r="A1662" t="str">
        <f t="shared" si="141"/>
        <v>PITX1</v>
      </c>
      <c r="B1662" t="s">
        <v>64</v>
      </c>
      <c r="C1662">
        <v>134370297</v>
      </c>
      <c r="D1662" t="s">
        <v>3</v>
      </c>
      <c r="E1662">
        <v>22</v>
      </c>
      <c r="F1662" t="s">
        <v>1684</v>
      </c>
      <c r="G1662">
        <v>0.245285301017</v>
      </c>
    </row>
    <row r="1663" spans="1:7" x14ac:dyDescent="0.2">
      <c r="A1663" t="str">
        <f t="shared" ref="A1663:A1672" si="142">"PLEKHO2"</f>
        <v>PLEKHO2</v>
      </c>
      <c r="B1663" t="s">
        <v>514</v>
      </c>
      <c r="C1663">
        <v>65133976</v>
      </c>
      <c r="D1663" t="s">
        <v>3</v>
      </c>
      <c r="E1663">
        <v>24</v>
      </c>
      <c r="F1663" t="s">
        <v>1685</v>
      </c>
      <c r="G1663">
        <v>0.34683472866499998</v>
      </c>
    </row>
    <row r="1664" spans="1:7" x14ac:dyDescent="0.2">
      <c r="A1664" t="str">
        <f t="shared" si="142"/>
        <v>PLEKHO2</v>
      </c>
      <c r="B1664" t="s">
        <v>514</v>
      </c>
      <c r="C1664">
        <v>65133871</v>
      </c>
      <c r="D1664" t="s">
        <v>3</v>
      </c>
      <c r="E1664">
        <v>24</v>
      </c>
      <c r="F1664" t="s">
        <v>1686</v>
      </c>
      <c r="G1664">
        <v>0.59383747976500001</v>
      </c>
    </row>
    <row r="1665" spans="1:7" x14ac:dyDescent="0.2">
      <c r="A1665" t="str">
        <f t="shared" si="142"/>
        <v>PLEKHO2</v>
      </c>
      <c r="B1665" t="s">
        <v>514</v>
      </c>
      <c r="C1665">
        <v>65133944</v>
      </c>
      <c r="D1665" t="s">
        <v>3</v>
      </c>
      <c r="E1665">
        <v>24</v>
      </c>
      <c r="F1665" t="s">
        <v>1687</v>
      </c>
      <c r="G1665">
        <v>3.2680850124800001E-2</v>
      </c>
    </row>
    <row r="1666" spans="1:7" x14ac:dyDescent="0.2">
      <c r="A1666" t="str">
        <f t="shared" si="142"/>
        <v>PLEKHO2</v>
      </c>
      <c r="B1666" t="s">
        <v>514</v>
      </c>
      <c r="C1666">
        <v>65133919</v>
      </c>
      <c r="D1666" t="s">
        <v>3</v>
      </c>
      <c r="E1666">
        <v>24</v>
      </c>
      <c r="F1666" t="s">
        <v>1688</v>
      </c>
      <c r="G1666">
        <v>4.2133259278599997E-2</v>
      </c>
    </row>
    <row r="1667" spans="1:7" x14ac:dyDescent="0.2">
      <c r="A1667" t="str">
        <f t="shared" si="142"/>
        <v>PLEKHO2</v>
      </c>
      <c r="B1667" t="s">
        <v>514</v>
      </c>
      <c r="C1667">
        <v>65133906</v>
      </c>
      <c r="D1667" t="s">
        <v>3</v>
      </c>
      <c r="E1667">
        <v>24</v>
      </c>
      <c r="F1667" t="s">
        <v>1689</v>
      </c>
      <c r="G1667">
        <v>0.485330658616</v>
      </c>
    </row>
    <row r="1668" spans="1:7" x14ac:dyDescent="0.2">
      <c r="A1668" t="str">
        <f t="shared" si="142"/>
        <v>PLEKHO2</v>
      </c>
      <c r="B1668" t="s">
        <v>514</v>
      </c>
      <c r="C1668">
        <v>65133877</v>
      </c>
      <c r="D1668" t="s">
        <v>3</v>
      </c>
      <c r="E1668">
        <v>24</v>
      </c>
      <c r="F1668" t="s">
        <v>1690</v>
      </c>
      <c r="G1668">
        <v>-1.8148773960099999E-2</v>
      </c>
    </row>
    <row r="1669" spans="1:7" x14ac:dyDescent="0.2">
      <c r="A1669" t="str">
        <f t="shared" si="142"/>
        <v>PLEKHO2</v>
      </c>
      <c r="B1669" t="s">
        <v>514</v>
      </c>
      <c r="C1669">
        <v>65133711</v>
      </c>
      <c r="D1669" t="s">
        <v>8</v>
      </c>
      <c r="E1669">
        <v>24</v>
      </c>
      <c r="F1669" t="s">
        <v>1691</v>
      </c>
      <c r="G1669">
        <v>0.25231356647600001</v>
      </c>
    </row>
    <row r="1670" spans="1:7" x14ac:dyDescent="0.2">
      <c r="A1670" t="str">
        <f t="shared" si="142"/>
        <v>PLEKHO2</v>
      </c>
      <c r="B1670" t="s">
        <v>514</v>
      </c>
      <c r="C1670">
        <v>65133841</v>
      </c>
      <c r="D1670" t="s">
        <v>3</v>
      </c>
      <c r="E1670">
        <v>24</v>
      </c>
      <c r="F1670" t="s">
        <v>1692</v>
      </c>
      <c r="G1670">
        <v>1.92083186162</v>
      </c>
    </row>
    <row r="1671" spans="1:7" x14ac:dyDescent="0.2">
      <c r="A1671" t="str">
        <f t="shared" si="142"/>
        <v>PLEKHO2</v>
      </c>
      <c r="B1671" t="s">
        <v>514</v>
      </c>
      <c r="C1671">
        <v>65133808</v>
      </c>
      <c r="D1671" t="s">
        <v>3</v>
      </c>
      <c r="E1671">
        <v>24</v>
      </c>
      <c r="F1671" t="s">
        <v>1693</v>
      </c>
      <c r="G1671">
        <v>5.8818436798200001E-2</v>
      </c>
    </row>
    <row r="1672" spans="1:7" x14ac:dyDescent="0.2">
      <c r="A1672" t="str">
        <f t="shared" si="142"/>
        <v>PLEKHO2</v>
      </c>
      <c r="B1672" t="s">
        <v>514</v>
      </c>
      <c r="C1672">
        <v>65133699</v>
      </c>
      <c r="D1672" t="s">
        <v>3</v>
      </c>
      <c r="E1672">
        <v>24</v>
      </c>
      <c r="F1672" t="s">
        <v>1694</v>
      </c>
      <c r="G1672">
        <v>0.19439226552700001</v>
      </c>
    </row>
    <row r="1673" spans="1:7" x14ac:dyDescent="0.2">
      <c r="A1673" t="str">
        <f t="shared" ref="A1673:A1682" si="143">"PLK1"</f>
        <v>PLK1</v>
      </c>
      <c r="B1673" t="s">
        <v>273</v>
      </c>
      <c r="C1673">
        <v>23689970</v>
      </c>
      <c r="D1673" t="s">
        <v>8</v>
      </c>
      <c r="E1673">
        <v>24</v>
      </c>
      <c r="F1673" t="s">
        <v>1695</v>
      </c>
      <c r="G1673">
        <v>0.42331452449099999</v>
      </c>
    </row>
    <row r="1674" spans="1:7" x14ac:dyDescent="0.2">
      <c r="A1674" t="str">
        <f t="shared" si="143"/>
        <v>PLK1</v>
      </c>
      <c r="B1674" t="s">
        <v>273</v>
      </c>
      <c r="C1674">
        <v>23689939</v>
      </c>
      <c r="D1674" t="s">
        <v>3</v>
      </c>
      <c r="E1674">
        <v>24</v>
      </c>
      <c r="F1674" t="s">
        <v>1696</v>
      </c>
      <c r="G1674">
        <v>1.2829210305200001</v>
      </c>
    </row>
    <row r="1675" spans="1:7" x14ac:dyDescent="0.2">
      <c r="A1675" t="str">
        <f t="shared" si="143"/>
        <v>PLK1</v>
      </c>
      <c r="B1675" t="s">
        <v>273</v>
      </c>
      <c r="C1675">
        <v>23690000</v>
      </c>
      <c r="D1675" t="s">
        <v>3</v>
      </c>
      <c r="E1675">
        <v>24</v>
      </c>
      <c r="F1675" t="s">
        <v>1697</v>
      </c>
      <c r="G1675">
        <v>0.42436649802400001</v>
      </c>
    </row>
    <row r="1676" spans="1:7" x14ac:dyDescent="0.2">
      <c r="A1676" t="str">
        <f t="shared" si="143"/>
        <v>PLK1</v>
      </c>
      <c r="B1676" t="s">
        <v>273</v>
      </c>
      <c r="C1676">
        <v>23690010</v>
      </c>
      <c r="D1676" t="s">
        <v>3</v>
      </c>
      <c r="E1676">
        <v>23</v>
      </c>
      <c r="F1676" t="s">
        <v>1698</v>
      </c>
      <c r="G1676">
        <v>0.620486932569</v>
      </c>
    </row>
    <row r="1677" spans="1:7" x14ac:dyDescent="0.2">
      <c r="A1677" t="str">
        <f t="shared" si="143"/>
        <v>PLK1</v>
      </c>
      <c r="B1677" t="s">
        <v>273</v>
      </c>
      <c r="C1677">
        <v>23689803</v>
      </c>
      <c r="D1677" t="s">
        <v>8</v>
      </c>
      <c r="E1677">
        <v>23</v>
      </c>
      <c r="F1677" t="s">
        <v>1699</v>
      </c>
      <c r="G1677">
        <v>0.540469998851</v>
      </c>
    </row>
    <row r="1678" spans="1:7" x14ac:dyDescent="0.2">
      <c r="A1678" t="str">
        <f t="shared" si="143"/>
        <v>PLK1</v>
      </c>
      <c r="B1678" t="s">
        <v>273</v>
      </c>
      <c r="C1678">
        <v>23689846</v>
      </c>
      <c r="D1678" t="s">
        <v>8</v>
      </c>
      <c r="E1678">
        <v>24</v>
      </c>
      <c r="F1678" t="s">
        <v>1700</v>
      </c>
      <c r="G1678">
        <v>0.79999435927200002</v>
      </c>
    </row>
    <row r="1679" spans="1:7" x14ac:dyDescent="0.2">
      <c r="A1679" t="str">
        <f t="shared" si="143"/>
        <v>PLK1</v>
      </c>
      <c r="B1679" t="s">
        <v>273</v>
      </c>
      <c r="C1679">
        <v>23689854</v>
      </c>
      <c r="D1679" t="s">
        <v>8</v>
      </c>
      <c r="E1679">
        <v>23</v>
      </c>
      <c r="F1679" t="s">
        <v>1701</v>
      </c>
      <c r="G1679">
        <v>0.88326998267699997</v>
      </c>
    </row>
    <row r="1680" spans="1:7" x14ac:dyDescent="0.2">
      <c r="A1680" t="str">
        <f t="shared" si="143"/>
        <v>PLK1</v>
      </c>
      <c r="B1680" t="s">
        <v>273</v>
      </c>
      <c r="C1680">
        <v>23689907</v>
      </c>
      <c r="D1680" t="s">
        <v>8</v>
      </c>
      <c r="E1680">
        <v>22</v>
      </c>
      <c r="F1680" t="s">
        <v>1702</v>
      </c>
      <c r="G1680">
        <v>0.38288031523299998</v>
      </c>
    </row>
    <row r="1681" spans="1:7" x14ac:dyDescent="0.2">
      <c r="A1681" t="str">
        <f t="shared" si="143"/>
        <v>PLK1</v>
      </c>
      <c r="B1681" t="s">
        <v>273</v>
      </c>
      <c r="C1681">
        <v>23689932</v>
      </c>
      <c r="D1681" t="s">
        <v>8</v>
      </c>
      <c r="E1681">
        <v>24</v>
      </c>
      <c r="F1681" t="s">
        <v>1703</v>
      </c>
      <c r="G1681">
        <v>0.833808986807</v>
      </c>
    </row>
    <row r="1682" spans="1:7" x14ac:dyDescent="0.2">
      <c r="A1682" t="str">
        <f t="shared" si="143"/>
        <v>PLK1</v>
      </c>
      <c r="B1682" t="s">
        <v>273</v>
      </c>
      <c r="C1682">
        <v>23689795</v>
      </c>
      <c r="D1682" t="s">
        <v>3</v>
      </c>
      <c r="E1682">
        <v>24</v>
      </c>
      <c r="F1682" t="s">
        <v>1704</v>
      </c>
      <c r="G1682">
        <v>0.47419888450100001</v>
      </c>
    </row>
    <row r="1683" spans="1:7" x14ac:dyDescent="0.2">
      <c r="A1683" t="str">
        <f t="shared" ref="A1683:A1692" si="144">"PLK4"</f>
        <v>PLK4</v>
      </c>
      <c r="B1683" t="s">
        <v>24</v>
      </c>
      <c r="C1683">
        <v>128801852</v>
      </c>
      <c r="D1683" t="s">
        <v>8</v>
      </c>
      <c r="E1683">
        <v>24</v>
      </c>
      <c r="F1683" t="s">
        <v>1705</v>
      </c>
      <c r="G1683">
        <v>0.164540707422</v>
      </c>
    </row>
    <row r="1684" spans="1:7" x14ac:dyDescent="0.2">
      <c r="A1684" t="str">
        <f t="shared" si="144"/>
        <v>PLK4</v>
      </c>
      <c r="B1684" t="s">
        <v>24</v>
      </c>
      <c r="C1684">
        <v>128801738</v>
      </c>
      <c r="D1684" t="s">
        <v>3</v>
      </c>
      <c r="E1684">
        <v>23</v>
      </c>
      <c r="F1684" t="s">
        <v>1706</v>
      </c>
      <c r="G1684">
        <v>4.9609852830299998E-2</v>
      </c>
    </row>
    <row r="1685" spans="1:7" x14ac:dyDescent="0.2">
      <c r="A1685" t="str">
        <f t="shared" si="144"/>
        <v>PLK4</v>
      </c>
      <c r="B1685" t="s">
        <v>24</v>
      </c>
      <c r="C1685">
        <v>128801822</v>
      </c>
      <c r="D1685" t="s">
        <v>3</v>
      </c>
      <c r="E1685">
        <v>24</v>
      </c>
      <c r="F1685" t="s">
        <v>1707</v>
      </c>
      <c r="G1685">
        <v>6.0694936930500001E-2</v>
      </c>
    </row>
    <row r="1686" spans="1:7" x14ac:dyDescent="0.2">
      <c r="A1686" t="str">
        <f t="shared" si="144"/>
        <v>PLK4</v>
      </c>
      <c r="B1686" t="s">
        <v>24</v>
      </c>
      <c r="C1686">
        <v>128801885</v>
      </c>
      <c r="D1686" t="s">
        <v>3</v>
      </c>
      <c r="E1686">
        <v>25</v>
      </c>
      <c r="F1686" t="s">
        <v>1708</v>
      </c>
      <c r="G1686">
        <v>0.632392614879</v>
      </c>
    </row>
    <row r="1687" spans="1:7" x14ac:dyDescent="0.2">
      <c r="A1687" t="str">
        <f t="shared" si="144"/>
        <v>PLK4</v>
      </c>
      <c r="B1687" t="s">
        <v>24</v>
      </c>
      <c r="C1687">
        <v>128801714</v>
      </c>
      <c r="D1687" t="s">
        <v>8</v>
      </c>
      <c r="E1687">
        <v>24</v>
      </c>
      <c r="F1687" t="s">
        <v>1709</v>
      </c>
      <c r="G1687">
        <v>0.28345946726299998</v>
      </c>
    </row>
    <row r="1688" spans="1:7" x14ac:dyDescent="0.2">
      <c r="A1688" t="str">
        <f t="shared" si="144"/>
        <v>PLK4</v>
      </c>
      <c r="B1688" t="s">
        <v>24</v>
      </c>
      <c r="C1688">
        <v>128801913</v>
      </c>
      <c r="D1688" t="s">
        <v>3</v>
      </c>
      <c r="E1688">
        <v>24</v>
      </c>
      <c r="F1688" t="s">
        <v>1710</v>
      </c>
      <c r="G1688">
        <v>1.06477780126</v>
      </c>
    </row>
    <row r="1689" spans="1:7" x14ac:dyDescent="0.2">
      <c r="A1689" t="str">
        <f t="shared" si="144"/>
        <v>PLK4</v>
      </c>
      <c r="B1689" t="s">
        <v>24</v>
      </c>
      <c r="C1689">
        <v>128801943</v>
      </c>
      <c r="D1689" t="s">
        <v>3</v>
      </c>
      <c r="E1689">
        <v>23</v>
      </c>
      <c r="F1689" t="s">
        <v>1711</v>
      </c>
      <c r="G1689">
        <v>1.3028295838599999</v>
      </c>
    </row>
    <row r="1690" spans="1:7" x14ac:dyDescent="0.2">
      <c r="A1690" t="str">
        <f t="shared" si="144"/>
        <v>PLK4</v>
      </c>
      <c r="B1690" t="s">
        <v>24</v>
      </c>
      <c r="C1690">
        <v>128801701</v>
      </c>
      <c r="D1690" t="s">
        <v>8</v>
      </c>
      <c r="E1690">
        <v>25</v>
      </c>
      <c r="F1690" t="s">
        <v>1712</v>
      </c>
      <c r="G1690">
        <v>8.4482353704899996E-2</v>
      </c>
    </row>
    <row r="1691" spans="1:7" x14ac:dyDescent="0.2">
      <c r="A1691" t="str">
        <f t="shared" si="144"/>
        <v>PLK4</v>
      </c>
      <c r="B1691" t="s">
        <v>24</v>
      </c>
      <c r="C1691">
        <v>128801906</v>
      </c>
      <c r="D1691" t="s">
        <v>3</v>
      </c>
      <c r="E1691">
        <v>23</v>
      </c>
      <c r="F1691" t="s">
        <v>1713</v>
      </c>
      <c r="G1691">
        <v>0.32040871890200001</v>
      </c>
    </row>
    <row r="1692" spans="1:7" x14ac:dyDescent="0.2">
      <c r="A1692" t="str">
        <f t="shared" si="144"/>
        <v>PLK4</v>
      </c>
      <c r="B1692" t="s">
        <v>24</v>
      </c>
      <c r="C1692">
        <v>128801731</v>
      </c>
      <c r="D1692" t="s">
        <v>3</v>
      </c>
      <c r="E1692">
        <v>23</v>
      </c>
      <c r="F1692" t="s">
        <v>1714</v>
      </c>
      <c r="G1692">
        <v>9.4324477558100001E-4</v>
      </c>
    </row>
    <row r="1693" spans="1:7" x14ac:dyDescent="0.2">
      <c r="A1693" t="str">
        <f t="shared" ref="A1693:A1702" si="145">"POU3F2"</f>
        <v>POU3F2</v>
      </c>
      <c r="B1693" t="s">
        <v>75</v>
      </c>
      <c r="C1693">
        <v>99282324</v>
      </c>
      <c r="D1693" t="s">
        <v>8</v>
      </c>
      <c r="E1693">
        <v>24</v>
      </c>
      <c r="F1693" t="s">
        <v>1715</v>
      </c>
      <c r="G1693">
        <v>6.0838695400499999E-2</v>
      </c>
    </row>
    <row r="1694" spans="1:7" x14ac:dyDescent="0.2">
      <c r="A1694" t="str">
        <f t="shared" si="145"/>
        <v>POU3F2</v>
      </c>
      <c r="B1694" t="s">
        <v>75</v>
      </c>
      <c r="C1694">
        <v>99282336</v>
      </c>
      <c r="D1694" t="s">
        <v>8</v>
      </c>
      <c r="E1694">
        <v>24</v>
      </c>
      <c r="F1694" t="s">
        <v>1716</v>
      </c>
      <c r="G1694">
        <v>9.0401406963799991E-3</v>
      </c>
    </row>
    <row r="1695" spans="1:7" x14ac:dyDescent="0.2">
      <c r="A1695" t="str">
        <f t="shared" si="145"/>
        <v>POU3F2</v>
      </c>
      <c r="B1695" t="s">
        <v>75</v>
      </c>
      <c r="C1695">
        <v>99282331</v>
      </c>
      <c r="D1695" t="s">
        <v>3</v>
      </c>
      <c r="E1695">
        <v>23</v>
      </c>
      <c r="F1695" t="s">
        <v>1717</v>
      </c>
      <c r="G1695">
        <v>0.62207911618300005</v>
      </c>
    </row>
    <row r="1696" spans="1:7" x14ac:dyDescent="0.2">
      <c r="A1696" t="str">
        <f t="shared" si="145"/>
        <v>POU3F2</v>
      </c>
      <c r="B1696" t="s">
        <v>75</v>
      </c>
      <c r="C1696">
        <v>99282405</v>
      </c>
      <c r="D1696" t="s">
        <v>3</v>
      </c>
      <c r="E1696">
        <v>23</v>
      </c>
      <c r="F1696" t="s">
        <v>1718</v>
      </c>
      <c r="G1696">
        <v>0.144959080017</v>
      </c>
    </row>
    <row r="1697" spans="1:7" x14ac:dyDescent="0.2">
      <c r="A1697" t="str">
        <f t="shared" si="145"/>
        <v>POU3F2</v>
      </c>
      <c r="B1697" t="s">
        <v>75</v>
      </c>
      <c r="C1697">
        <v>99282213</v>
      </c>
      <c r="D1697" t="s">
        <v>8</v>
      </c>
      <c r="E1697">
        <v>24</v>
      </c>
      <c r="F1697" t="s">
        <v>1719</v>
      </c>
      <c r="G1697">
        <v>1.18949957103</v>
      </c>
    </row>
    <row r="1698" spans="1:7" x14ac:dyDescent="0.2">
      <c r="A1698" t="str">
        <f t="shared" si="145"/>
        <v>POU3F2</v>
      </c>
      <c r="B1698" t="s">
        <v>75</v>
      </c>
      <c r="C1698">
        <v>99282242</v>
      </c>
      <c r="D1698" t="s">
        <v>8</v>
      </c>
      <c r="E1698">
        <v>24</v>
      </c>
      <c r="F1698" t="s">
        <v>1720</v>
      </c>
      <c r="G1698">
        <v>1.04192362919</v>
      </c>
    </row>
    <row r="1699" spans="1:7" x14ac:dyDescent="0.2">
      <c r="A1699" t="str">
        <f t="shared" si="145"/>
        <v>POU3F2</v>
      </c>
      <c r="B1699" t="s">
        <v>75</v>
      </c>
      <c r="C1699">
        <v>99282259</v>
      </c>
      <c r="D1699" t="s">
        <v>8</v>
      </c>
      <c r="E1699">
        <v>24</v>
      </c>
      <c r="F1699" t="s">
        <v>1721</v>
      </c>
      <c r="G1699">
        <v>0.63131588114699999</v>
      </c>
    </row>
    <row r="1700" spans="1:7" x14ac:dyDescent="0.2">
      <c r="A1700" t="str">
        <f t="shared" si="145"/>
        <v>POU3F2</v>
      </c>
      <c r="B1700" t="s">
        <v>75</v>
      </c>
      <c r="C1700">
        <v>99282288</v>
      </c>
      <c r="D1700" t="s">
        <v>8</v>
      </c>
      <c r="E1700">
        <v>24</v>
      </c>
      <c r="F1700" t="s">
        <v>1722</v>
      </c>
      <c r="G1700">
        <v>1.27373384311E-2</v>
      </c>
    </row>
    <row r="1701" spans="1:7" x14ac:dyDescent="0.2">
      <c r="A1701" t="str">
        <f t="shared" si="145"/>
        <v>POU3F2</v>
      </c>
      <c r="B1701" t="s">
        <v>75</v>
      </c>
      <c r="C1701">
        <v>99282368</v>
      </c>
      <c r="D1701" t="s">
        <v>8</v>
      </c>
      <c r="E1701">
        <v>23</v>
      </c>
      <c r="F1701" t="s">
        <v>1723</v>
      </c>
      <c r="G1701">
        <v>0.10418160935</v>
      </c>
    </row>
    <row r="1702" spans="1:7" x14ac:dyDescent="0.2">
      <c r="A1702" t="str">
        <f t="shared" si="145"/>
        <v>POU3F2</v>
      </c>
      <c r="B1702" t="s">
        <v>75</v>
      </c>
      <c r="C1702">
        <v>99282447</v>
      </c>
      <c r="D1702" t="s">
        <v>8</v>
      </c>
      <c r="E1702">
        <v>24</v>
      </c>
      <c r="F1702" t="s">
        <v>1724</v>
      </c>
      <c r="G1702">
        <v>0.76857679978600002</v>
      </c>
    </row>
    <row r="1703" spans="1:7" x14ac:dyDescent="0.2">
      <c r="A1703" t="str">
        <f t="shared" ref="A1703:A1721" si="146">"PPP1R3B"</f>
        <v>PPP1R3B</v>
      </c>
      <c r="B1703" t="s">
        <v>1491</v>
      </c>
      <c r="C1703">
        <v>9009254</v>
      </c>
      <c r="D1703" t="s">
        <v>8</v>
      </c>
      <c r="E1703">
        <v>23</v>
      </c>
      <c r="F1703" t="s">
        <v>1725</v>
      </c>
      <c r="G1703">
        <v>1.0119860539000001</v>
      </c>
    </row>
    <row r="1704" spans="1:7" x14ac:dyDescent="0.2">
      <c r="A1704" t="str">
        <f t="shared" si="146"/>
        <v>PPP1R3B</v>
      </c>
      <c r="B1704" t="s">
        <v>1491</v>
      </c>
      <c r="C1704">
        <v>9008469</v>
      </c>
      <c r="D1704" t="s">
        <v>3</v>
      </c>
      <c r="E1704">
        <v>24</v>
      </c>
      <c r="F1704" t="s">
        <v>1726</v>
      </c>
      <c r="G1704">
        <v>-0.140587879916</v>
      </c>
    </row>
    <row r="1705" spans="1:7" x14ac:dyDescent="0.2">
      <c r="A1705" t="str">
        <f t="shared" si="146"/>
        <v>PPP1R3B</v>
      </c>
      <c r="B1705" t="s">
        <v>1491</v>
      </c>
      <c r="C1705">
        <v>9009187</v>
      </c>
      <c r="D1705" t="s">
        <v>8</v>
      </c>
      <c r="E1705">
        <v>24</v>
      </c>
      <c r="F1705" t="s">
        <v>1727</v>
      </c>
      <c r="G1705">
        <v>7.7866662341499998E-4</v>
      </c>
    </row>
    <row r="1706" spans="1:7" x14ac:dyDescent="0.2">
      <c r="A1706" t="str">
        <f t="shared" si="146"/>
        <v>PPP1R3B</v>
      </c>
      <c r="B1706" t="s">
        <v>1491</v>
      </c>
      <c r="C1706">
        <v>9009173</v>
      </c>
      <c r="D1706" t="s">
        <v>3</v>
      </c>
      <c r="E1706">
        <v>23</v>
      </c>
      <c r="F1706" t="s">
        <v>1728</v>
      </c>
      <c r="G1706">
        <v>6.5979053563500006E-2</v>
      </c>
    </row>
    <row r="1707" spans="1:7" x14ac:dyDescent="0.2">
      <c r="A1707" t="str">
        <f t="shared" si="146"/>
        <v>PPP1R3B</v>
      </c>
      <c r="B1707" t="s">
        <v>1491</v>
      </c>
      <c r="C1707">
        <v>9009240</v>
      </c>
      <c r="D1707" t="s">
        <v>3</v>
      </c>
      <c r="E1707">
        <v>23</v>
      </c>
      <c r="F1707" t="s">
        <v>1729</v>
      </c>
      <c r="G1707">
        <v>1.03497687584</v>
      </c>
    </row>
    <row r="1708" spans="1:7" x14ac:dyDescent="0.2">
      <c r="A1708" t="str">
        <f t="shared" si="146"/>
        <v>PPP1R3B</v>
      </c>
      <c r="B1708" t="s">
        <v>1491</v>
      </c>
      <c r="C1708">
        <v>9009291</v>
      </c>
      <c r="D1708" t="s">
        <v>3</v>
      </c>
      <c r="E1708">
        <v>24</v>
      </c>
      <c r="F1708" t="s">
        <v>1730</v>
      </c>
      <c r="G1708">
        <v>0.26247080162800002</v>
      </c>
    </row>
    <row r="1709" spans="1:7" x14ac:dyDescent="0.2">
      <c r="A1709" t="str">
        <f t="shared" si="146"/>
        <v>PPP1R3B</v>
      </c>
      <c r="B1709" t="s">
        <v>1491</v>
      </c>
      <c r="C1709">
        <v>9008285</v>
      </c>
      <c r="D1709" t="s">
        <v>8</v>
      </c>
      <c r="E1709">
        <v>23</v>
      </c>
      <c r="F1709" t="s">
        <v>1731</v>
      </c>
      <c r="G1709">
        <v>0.50019042461700003</v>
      </c>
    </row>
    <row r="1710" spans="1:7" x14ac:dyDescent="0.2">
      <c r="A1710" t="str">
        <f t="shared" si="146"/>
        <v>PPP1R3B</v>
      </c>
      <c r="B1710" t="s">
        <v>1491</v>
      </c>
      <c r="C1710">
        <v>9008377</v>
      </c>
      <c r="D1710" t="s">
        <v>8</v>
      </c>
      <c r="E1710">
        <v>24</v>
      </c>
      <c r="F1710" t="s">
        <v>1732</v>
      </c>
      <c r="G1710">
        <v>0.53407719624299999</v>
      </c>
    </row>
    <row r="1711" spans="1:7" x14ac:dyDescent="0.2">
      <c r="A1711" t="str">
        <f t="shared" si="146"/>
        <v>PPP1R3B</v>
      </c>
      <c r="B1711" t="s">
        <v>1491</v>
      </c>
      <c r="C1711">
        <v>9008519</v>
      </c>
      <c r="D1711" t="s">
        <v>8</v>
      </c>
      <c r="E1711">
        <v>23</v>
      </c>
      <c r="F1711" t="s">
        <v>1733</v>
      </c>
      <c r="G1711">
        <v>1.46897776453E-2</v>
      </c>
    </row>
    <row r="1712" spans="1:7" x14ac:dyDescent="0.2">
      <c r="A1712" t="str">
        <f t="shared" si="146"/>
        <v>PPP1R3B</v>
      </c>
      <c r="B1712" t="s">
        <v>1491</v>
      </c>
      <c r="C1712">
        <v>9009155</v>
      </c>
      <c r="D1712" t="s">
        <v>8</v>
      </c>
      <c r="E1712">
        <v>23</v>
      </c>
      <c r="F1712" t="s">
        <v>1734</v>
      </c>
      <c r="G1712">
        <v>-2.64206552151E-3</v>
      </c>
    </row>
    <row r="1713" spans="1:7" x14ac:dyDescent="0.2">
      <c r="A1713" t="str">
        <f t="shared" si="146"/>
        <v>PPP1R3B</v>
      </c>
      <c r="B1713" t="s">
        <v>1491</v>
      </c>
      <c r="C1713">
        <v>9008476</v>
      </c>
      <c r="D1713" t="s">
        <v>3</v>
      </c>
      <c r="E1713">
        <v>24</v>
      </c>
      <c r="F1713" t="s">
        <v>1735</v>
      </c>
      <c r="G1713">
        <v>0.11733158081300001</v>
      </c>
    </row>
    <row r="1714" spans="1:7" x14ac:dyDescent="0.2">
      <c r="A1714" t="str">
        <f t="shared" si="146"/>
        <v>PPP1R3B</v>
      </c>
      <c r="B1714" t="s">
        <v>1491</v>
      </c>
      <c r="C1714">
        <v>9008368</v>
      </c>
      <c r="D1714" t="s">
        <v>3</v>
      </c>
      <c r="E1714">
        <v>24</v>
      </c>
      <c r="F1714" t="s">
        <v>1736</v>
      </c>
      <c r="G1714">
        <v>0.45051097167199999</v>
      </c>
    </row>
    <row r="1715" spans="1:7" x14ac:dyDescent="0.2">
      <c r="A1715" t="str">
        <f t="shared" si="146"/>
        <v>PPP1R3B</v>
      </c>
      <c r="B1715" t="s">
        <v>1491</v>
      </c>
      <c r="C1715">
        <v>9009345</v>
      </c>
      <c r="D1715" t="s">
        <v>8</v>
      </c>
      <c r="E1715">
        <v>23</v>
      </c>
      <c r="F1715" t="s">
        <v>1737</v>
      </c>
      <c r="G1715">
        <v>0.506506818927</v>
      </c>
    </row>
    <row r="1716" spans="1:7" x14ac:dyDescent="0.2">
      <c r="A1716" t="str">
        <f t="shared" si="146"/>
        <v>PPP1R3B</v>
      </c>
      <c r="B1716" t="s">
        <v>1491</v>
      </c>
      <c r="C1716">
        <v>9008333</v>
      </c>
      <c r="D1716" t="s">
        <v>3</v>
      </c>
      <c r="E1716">
        <v>23</v>
      </c>
      <c r="F1716" t="s">
        <v>1738</v>
      </c>
      <c r="G1716">
        <v>0.14140903834599999</v>
      </c>
    </row>
    <row r="1717" spans="1:7" x14ac:dyDescent="0.2">
      <c r="A1717" t="str">
        <f t="shared" si="146"/>
        <v>PPP1R3B</v>
      </c>
      <c r="B1717" t="s">
        <v>1491</v>
      </c>
      <c r="C1717">
        <v>9008277</v>
      </c>
      <c r="D1717" t="s">
        <v>3</v>
      </c>
      <c r="E1717">
        <v>24</v>
      </c>
      <c r="F1717" t="s">
        <v>1739</v>
      </c>
      <c r="G1717">
        <v>0.18002090898100001</v>
      </c>
    </row>
    <row r="1718" spans="1:7" x14ac:dyDescent="0.2">
      <c r="A1718" t="str">
        <f t="shared" si="146"/>
        <v>PPP1R3B</v>
      </c>
      <c r="B1718" t="s">
        <v>1491</v>
      </c>
      <c r="C1718">
        <v>9009366</v>
      </c>
      <c r="D1718" t="s">
        <v>8</v>
      </c>
      <c r="E1718">
        <v>24</v>
      </c>
      <c r="F1718" t="s">
        <v>1740</v>
      </c>
      <c r="G1718">
        <v>0.15664360232499999</v>
      </c>
    </row>
    <row r="1719" spans="1:7" x14ac:dyDescent="0.2">
      <c r="A1719" t="str">
        <f t="shared" si="146"/>
        <v>PPP1R3B</v>
      </c>
      <c r="B1719" t="s">
        <v>1491</v>
      </c>
      <c r="C1719">
        <v>9009430</v>
      </c>
      <c r="D1719" t="s">
        <v>8</v>
      </c>
      <c r="E1719">
        <v>24</v>
      </c>
      <c r="F1719" t="s">
        <v>1741</v>
      </c>
      <c r="G1719">
        <v>0.29342929548000002</v>
      </c>
    </row>
    <row r="1720" spans="1:7" x14ac:dyDescent="0.2">
      <c r="A1720" t="str">
        <f t="shared" si="146"/>
        <v>PPP1R3B</v>
      </c>
      <c r="B1720" t="s">
        <v>1491</v>
      </c>
      <c r="C1720">
        <v>9009327</v>
      </c>
      <c r="D1720" t="s">
        <v>8</v>
      </c>
      <c r="E1720">
        <v>23</v>
      </c>
      <c r="F1720" t="s">
        <v>1742</v>
      </c>
      <c r="G1720">
        <v>0.95303707025600004</v>
      </c>
    </row>
    <row r="1721" spans="1:7" x14ac:dyDescent="0.2">
      <c r="A1721" t="str">
        <f t="shared" si="146"/>
        <v>PPP1R3B</v>
      </c>
      <c r="B1721" t="s">
        <v>1491</v>
      </c>
      <c r="C1721">
        <v>9008338</v>
      </c>
      <c r="D1721" t="s">
        <v>3</v>
      </c>
      <c r="E1721">
        <v>24</v>
      </c>
      <c r="F1721" t="s">
        <v>1743</v>
      </c>
      <c r="G1721">
        <v>0.35024544235299998</v>
      </c>
    </row>
    <row r="1722" spans="1:7" x14ac:dyDescent="0.2">
      <c r="A1722" t="str">
        <f t="shared" ref="A1722:A1731" si="147">"PPP2R5A"</f>
        <v>PPP2R5A</v>
      </c>
      <c r="B1722" t="s">
        <v>35</v>
      </c>
      <c r="C1722">
        <v>212458478</v>
      </c>
      <c r="D1722" t="s">
        <v>3</v>
      </c>
      <c r="E1722">
        <v>21</v>
      </c>
      <c r="F1722" t="s">
        <v>1744</v>
      </c>
      <c r="G1722">
        <v>0.12984910903999999</v>
      </c>
    </row>
    <row r="1723" spans="1:7" x14ac:dyDescent="0.2">
      <c r="A1723" t="str">
        <f t="shared" si="147"/>
        <v>PPP2R5A</v>
      </c>
      <c r="B1723" t="s">
        <v>35</v>
      </c>
      <c r="C1723">
        <v>212458504</v>
      </c>
      <c r="D1723" t="s">
        <v>3</v>
      </c>
      <c r="E1723">
        <v>24</v>
      </c>
      <c r="F1723" t="s">
        <v>1745</v>
      </c>
      <c r="G1723">
        <v>-2.9954901659899998E-2</v>
      </c>
    </row>
    <row r="1724" spans="1:7" x14ac:dyDescent="0.2">
      <c r="A1724" t="str">
        <f t="shared" si="147"/>
        <v>PPP2R5A</v>
      </c>
      <c r="B1724" t="s">
        <v>35</v>
      </c>
      <c r="C1724">
        <v>212458822</v>
      </c>
      <c r="D1724" t="s">
        <v>8</v>
      </c>
      <c r="E1724">
        <v>24</v>
      </c>
      <c r="F1724" t="s">
        <v>1746</v>
      </c>
      <c r="G1724">
        <v>0.44030578811900001</v>
      </c>
    </row>
    <row r="1725" spans="1:7" x14ac:dyDescent="0.2">
      <c r="A1725" t="str">
        <f t="shared" si="147"/>
        <v>PPP2R5A</v>
      </c>
      <c r="B1725" t="s">
        <v>35</v>
      </c>
      <c r="C1725">
        <v>212458812</v>
      </c>
      <c r="D1725" t="s">
        <v>8</v>
      </c>
      <c r="E1725">
        <v>23</v>
      </c>
      <c r="F1725" t="s">
        <v>1747</v>
      </c>
      <c r="G1725">
        <v>1.1288584126400001</v>
      </c>
    </row>
    <row r="1726" spans="1:7" x14ac:dyDescent="0.2">
      <c r="A1726" t="str">
        <f t="shared" si="147"/>
        <v>PPP2R5A</v>
      </c>
      <c r="B1726" t="s">
        <v>35</v>
      </c>
      <c r="C1726">
        <v>212458769</v>
      </c>
      <c r="D1726" t="s">
        <v>3</v>
      </c>
      <c r="E1726">
        <v>23</v>
      </c>
      <c r="F1726" t="s">
        <v>1748</v>
      </c>
      <c r="G1726">
        <v>1.06359470647</v>
      </c>
    </row>
    <row r="1727" spans="1:7" x14ac:dyDescent="0.2">
      <c r="A1727" t="str">
        <f t="shared" si="147"/>
        <v>PPP2R5A</v>
      </c>
      <c r="B1727" t="s">
        <v>35</v>
      </c>
      <c r="C1727">
        <v>212458747</v>
      </c>
      <c r="D1727" t="s">
        <v>3</v>
      </c>
      <c r="E1727">
        <v>24</v>
      </c>
      <c r="F1727" t="s">
        <v>1749</v>
      </c>
      <c r="G1727">
        <v>0.80754688088799997</v>
      </c>
    </row>
    <row r="1728" spans="1:7" x14ac:dyDescent="0.2">
      <c r="A1728" t="str">
        <f t="shared" si="147"/>
        <v>PPP2R5A</v>
      </c>
      <c r="B1728" t="s">
        <v>35</v>
      </c>
      <c r="C1728">
        <v>212458652</v>
      </c>
      <c r="D1728" t="s">
        <v>3</v>
      </c>
      <c r="E1728">
        <v>24</v>
      </c>
      <c r="F1728" t="s">
        <v>1750</v>
      </c>
      <c r="G1728">
        <v>0.18561751715499999</v>
      </c>
    </row>
    <row r="1729" spans="1:7" x14ac:dyDescent="0.2">
      <c r="A1729" t="str">
        <f t="shared" si="147"/>
        <v>PPP2R5A</v>
      </c>
      <c r="B1729" t="s">
        <v>35</v>
      </c>
      <c r="C1729">
        <v>212458548</v>
      </c>
      <c r="D1729" t="s">
        <v>8</v>
      </c>
      <c r="E1729">
        <v>24</v>
      </c>
      <c r="F1729" t="s">
        <v>1751</v>
      </c>
      <c r="G1729">
        <v>0.35848258706500002</v>
      </c>
    </row>
    <row r="1730" spans="1:7" x14ac:dyDescent="0.2">
      <c r="A1730" t="str">
        <f t="shared" si="147"/>
        <v>PPP2R5A</v>
      </c>
      <c r="B1730" t="s">
        <v>35</v>
      </c>
      <c r="C1730">
        <v>212458539</v>
      </c>
      <c r="D1730" t="s">
        <v>3</v>
      </c>
      <c r="E1730">
        <v>23</v>
      </c>
      <c r="F1730" t="s">
        <v>1752</v>
      </c>
      <c r="G1730">
        <v>0.65619534025799997</v>
      </c>
    </row>
    <row r="1731" spans="1:7" x14ac:dyDescent="0.2">
      <c r="A1731" t="str">
        <f t="shared" si="147"/>
        <v>PPP2R5A</v>
      </c>
      <c r="B1731" t="s">
        <v>35</v>
      </c>
      <c r="C1731">
        <v>212458511</v>
      </c>
      <c r="D1731" t="s">
        <v>3</v>
      </c>
      <c r="E1731">
        <v>23</v>
      </c>
      <c r="F1731" t="s">
        <v>1753</v>
      </c>
      <c r="G1731">
        <v>4.0612454462000003E-3</v>
      </c>
    </row>
    <row r="1732" spans="1:7" x14ac:dyDescent="0.2">
      <c r="A1732" t="str">
        <f t="shared" ref="A1732:A1741" si="148">"PPP2R5D"</f>
        <v>PPP2R5D</v>
      </c>
      <c r="B1732" t="s">
        <v>75</v>
      </c>
      <c r="C1732">
        <v>42951939</v>
      </c>
      <c r="D1732" t="s">
        <v>3</v>
      </c>
      <c r="E1732">
        <v>23</v>
      </c>
      <c r="F1732" t="s">
        <v>1754</v>
      </c>
      <c r="G1732">
        <v>7.8313572143500002E-2</v>
      </c>
    </row>
    <row r="1733" spans="1:7" x14ac:dyDescent="0.2">
      <c r="A1733" t="str">
        <f t="shared" si="148"/>
        <v>PPP2R5D</v>
      </c>
      <c r="B1733" t="s">
        <v>75</v>
      </c>
      <c r="C1733">
        <v>42952002</v>
      </c>
      <c r="D1733" t="s">
        <v>3</v>
      </c>
      <c r="E1733">
        <v>21</v>
      </c>
      <c r="F1733" t="s">
        <v>1755</v>
      </c>
      <c r="G1733">
        <v>1.2034731231699999E-2</v>
      </c>
    </row>
    <row r="1734" spans="1:7" x14ac:dyDescent="0.2">
      <c r="A1734" t="str">
        <f t="shared" si="148"/>
        <v>PPP2R5D</v>
      </c>
      <c r="B1734" t="s">
        <v>75</v>
      </c>
      <c r="C1734">
        <v>42952056</v>
      </c>
      <c r="D1734" t="s">
        <v>3</v>
      </c>
      <c r="E1734">
        <v>24</v>
      </c>
      <c r="F1734" t="s">
        <v>1756</v>
      </c>
      <c r="G1734">
        <v>1.1406424252</v>
      </c>
    </row>
    <row r="1735" spans="1:7" x14ac:dyDescent="0.2">
      <c r="A1735" t="str">
        <f t="shared" si="148"/>
        <v>PPP2R5D</v>
      </c>
      <c r="B1735" t="s">
        <v>75</v>
      </c>
      <c r="C1735">
        <v>42952065</v>
      </c>
      <c r="D1735" t="s">
        <v>3</v>
      </c>
      <c r="E1735">
        <v>23</v>
      </c>
      <c r="F1735" t="s">
        <v>1757</v>
      </c>
      <c r="G1735">
        <v>1.0789006108899999</v>
      </c>
    </row>
    <row r="1736" spans="1:7" x14ac:dyDescent="0.2">
      <c r="A1736" t="str">
        <f t="shared" si="148"/>
        <v>PPP2R5D</v>
      </c>
      <c r="B1736" t="s">
        <v>75</v>
      </c>
      <c r="C1736">
        <v>42952112</v>
      </c>
      <c r="D1736" t="s">
        <v>3</v>
      </c>
      <c r="E1736">
        <v>24</v>
      </c>
      <c r="F1736" t="s">
        <v>1758</v>
      </c>
      <c r="G1736">
        <v>0.163753332227</v>
      </c>
    </row>
    <row r="1737" spans="1:7" x14ac:dyDescent="0.2">
      <c r="A1737" t="str">
        <f t="shared" si="148"/>
        <v>PPP2R5D</v>
      </c>
      <c r="B1737" t="s">
        <v>75</v>
      </c>
      <c r="C1737">
        <v>42952131</v>
      </c>
      <c r="D1737" t="s">
        <v>3</v>
      </c>
      <c r="E1737">
        <v>24</v>
      </c>
      <c r="F1737" t="s">
        <v>1759</v>
      </c>
      <c r="G1737">
        <v>5.6578499388599997E-2</v>
      </c>
    </row>
    <row r="1738" spans="1:7" x14ac:dyDescent="0.2">
      <c r="A1738" t="str">
        <f t="shared" si="148"/>
        <v>PPP2R5D</v>
      </c>
      <c r="B1738" t="s">
        <v>75</v>
      </c>
      <c r="C1738">
        <v>42951922</v>
      </c>
      <c r="D1738" t="s">
        <v>8</v>
      </c>
      <c r="E1738">
        <v>23</v>
      </c>
      <c r="F1738" t="s">
        <v>1760</v>
      </c>
      <c r="G1738">
        <v>0.113999873271</v>
      </c>
    </row>
    <row r="1739" spans="1:7" x14ac:dyDescent="0.2">
      <c r="A1739" t="str">
        <f t="shared" si="148"/>
        <v>PPP2R5D</v>
      </c>
      <c r="B1739" t="s">
        <v>75</v>
      </c>
      <c r="C1739">
        <v>42952048</v>
      </c>
      <c r="D1739" t="s">
        <v>8</v>
      </c>
      <c r="E1739">
        <v>23</v>
      </c>
      <c r="F1739" t="s">
        <v>1761</v>
      </c>
      <c r="G1739">
        <v>0.78045696390999997</v>
      </c>
    </row>
    <row r="1740" spans="1:7" x14ac:dyDescent="0.2">
      <c r="A1740" t="str">
        <f t="shared" si="148"/>
        <v>PPP2R5D</v>
      </c>
      <c r="B1740" t="s">
        <v>75</v>
      </c>
      <c r="C1740">
        <v>42951891</v>
      </c>
      <c r="D1740" t="s">
        <v>3</v>
      </c>
      <c r="E1740">
        <v>23</v>
      </c>
      <c r="F1740" t="s">
        <v>1762</v>
      </c>
      <c r="G1740">
        <v>-3.5185965402400002E-2</v>
      </c>
    </row>
    <row r="1741" spans="1:7" x14ac:dyDescent="0.2">
      <c r="A1741" t="str">
        <f t="shared" si="148"/>
        <v>PPP2R5D</v>
      </c>
      <c r="B1741" t="s">
        <v>75</v>
      </c>
      <c r="C1741">
        <v>42951909</v>
      </c>
      <c r="D1741" t="s">
        <v>3</v>
      </c>
      <c r="E1741">
        <v>23</v>
      </c>
      <c r="F1741" t="s">
        <v>1763</v>
      </c>
      <c r="G1741">
        <v>0.15887508608699999</v>
      </c>
    </row>
    <row r="1742" spans="1:7" x14ac:dyDescent="0.2">
      <c r="A1742" t="str">
        <f t="shared" ref="A1742:A1751" si="149">"PRDM1"</f>
        <v>PRDM1</v>
      </c>
      <c r="B1742" t="s">
        <v>75</v>
      </c>
      <c r="C1742">
        <v>106533853</v>
      </c>
      <c r="D1742" t="s">
        <v>3</v>
      </c>
      <c r="E1742">
        <v>24</v>
      </c>
      <c r="F1742" t="s">
        <v>1764</v>
      </c>
      <c r="G1742">
        <v>0.15409393168900001</v>
      </c>
    </row>
    <row r="1743" spans="1:7" x14ac:dyDescent="0.2">
      <c r="A1743" t="str">
        <f t="shared" si="149"/>
        <v>PRDM1</v>
      </c>
      <c r="B1743" t="s">
        <v>75</v>
      </c>
      <c r="C1743">
        <v>106534123</v>
      </c>
      <c r="D1743" t="s">
        <v>8</v>
      </c>
      <c r="E1743">
        <v>24</v>
      </c>
      <c r="F1743" t="s">
        <v>1765</v>
      </c>
      <c r="G1743">
        <v>0.91002293357200004</v>
      </c>
    </row>
    <row r="1744" spans="1:7" x14ac:dyDescent="0.2">
      <c r="A1744" t="str">
        <f t="shared" si="149"/>
        <v>PRDM1</v>
      </c>
      <c r="B1744" t="s">
        <v>75</v>
      </c>
      <c r="C1744">
        <v>106534101</v>
      </c>
      <c r="D1744" t="s">
        <v>8</v>
      </c>
      <c r="E1744">
        <v>23</v>
      </c>
      <c r="F1744" t="s">
        <v>1766</v>
      </c>
      <c r="G1744">
        <v>1.0576093768999999</v>
      </c>
    </row>
    <row r="1745" spans="1:7" x14ac:dyDescent="0.2">
      <c r="A1745" t="str">
        <f t="shared" si="149"/>
        <v>PRDM1</v>
      </c>
      <c r="B1745" t="s">
        <v>75</v>
      </c>
      <c r="C1745">
        <v>106534082</v>
      </c>
      <c r="D1745" t="s">
        <v>8</v>
      </c>
      <c r="E1745">
        <v>24</v>
      </c>
      <c r="F1745" t="s">
        <v>1767</v>
      </c>
      <c r="G1745">
        <v>1.03236768953</v>
      </c>
    </row>
    <row r="1746" spans="1:7" x14ac:dyDescent="0.2">
      <c r="A1746" t="str">
        <f t="shared" si="149"/>
        <v>PRDM1</v>
      </c>
      <c r="B1746" t="s">
        <v>75</v>
      </c>
      <c r="C1746">
        <v>106534069</v>
      </c>
      <c r="D1746" t="s">
        <v>8</v>
      </c>
      <c r="E1746">
        <v>22</v>
      </c>
      <c r="F1746" t="s">
        <v>1768</v>
      </c>
      <c r="G1746">
        <v>0.591700803143</v>
      </c>
    </row>
    <row r="1747" spans="1:7" x14ac:dyDescent="0.2">
      <c r="A1747" t="str">
        <f t="shared" si="149"/>
        <v>PRDM1</v>
      </c>
      <c r="B1747" t="s">
        <v>75</v>
      </c>
      <c r="C1747">
        <v>106533964</v>
      </c>
      <c r="D1747" t="s">
        <v>8</v>
      </c>
      <c r="E1747">
        <v>24</v>
      </c>
      <c r="F1747" t="s">
        <v>1769</v>
      </c>
      <c r="G1747">
        <v>0.63053057826900005</v>
      </c>
    </row>
    <row r="1748" spans="1:7" x14ac:dyDescent="0.2">
      <c r="A1748" t="str">
        <f t="shared" si="149"/>
        <v>PRDM1</v>
      </c>
      <c r="B1748" t="s">
        <v>75</v>
      </c>
      <c r="C1748">
        <v>106533948</v>
      </c>
      <c r="D1748" t="s">
        <v>8</v>
      </c>
      <c r="E1748">
        <v>24</v>
      </c>
      <c r="F1748" t="s">
        <v>1770</v>
      </c>
      <c r="G1748">
        <v>1.02017739818E-2</v>
      </c>
    </row>
    <row r="1749" spans="1:7" x14ac:dyDescent="0.2">
      <c r="A1749" t="str">
        <f t="shared" si="149"/>
        <v>PRDM1</v>
      </c>
      <c r="B1749" t="s">
        <v>75</v>
      </c>
      <c r="C1749">
        <v>106534119</v>
      </c>
      <c r="D1749" t="s">
        <v>3</v>
      </c>
      <c r="E1749">
        <v>24</v>
      </c>
      <c r="F1749" t="s">
        <v>1771</v>
      </c>
      <c r="G1749">
        <v>0.84768259492300002</v>
      </c>
    </row>
    <row r="1750" spans="1:7" x14ac:dyDescent="0.2">
      <c r="A1750" t="str">
        <f t="shared" si="149"/>
        <v>PRDM1</v>
      </c>
      <c r="B1750" t="s">
        <v>75</v>
      </c>
      <c r="C1750">
        <v>106534011</v>
      </c>
      <c r="D1750" t="s">
        <v>3</v>
      </c>
      <c r="E1750">
        <v>25</v>
      </c>
      <c r="F1750" t="s">
        <v>1772</v>
      </c>
      <c r="G1750">
        <v>2.0418664130799999E-2</v>
      </c>
    </row>
    <row r="1751" spans="1:7" x14ac:dyDescent="0.2">
      <c r="A1751" t="str">
        <f t="shared" si="149"/>
        <v>PRDM1</v>
      </c>
      <c r="B1751" t="s">
        <v>75</v>
      </c>
      <c r="C1751">
        <v>106533987</v>
      </c>
      <c r="D1751" t="s">
        <v>3</v>
      </c>
      <c r="E1751">
        <v>25</v>
      </c>
      <c r="F1751" t="s">
        <v>1773</v>
      </c>
      <c r="G1751">
        <v>0.12916115011500001</v>
      </c>
    </row>
    <row r="1752" spans="1:7" x14ac:dyDescent="0.2">
      <c r="A1752" t="str">
        <f t="shared" ref="A1752:A1761" si="150">"PRTG"</f>
        <v>PRTG</v>
      </c>
      <c r="B1752" t="s">
        <v>514</v>
      </c>
      <c r="C1752">
        <v>56035393</v>
      </c>
      <c r="D1752" t="s">
        <v>3</v>
      </c>
      <c r="E1752">
        <v>24</v>
      </c>
      <c r="F1752" t="s">
        <v>1774</v>
      </c>
      <c r="G1752">
        <v>0.19203049705299999</v>
      </c>
    </row>
    <row r="1753" spans="1:7" x14ac:dyDescent="0.2">
      <c r="A1753" t="str">
        <f t="shared" si="150"/>
        <v>PRTG</v>
      </c>
      <c r="B1753" t="s">
        <v>514</v>
      </c>
      <c r="C1753">
        <v>56035430</v>
      </c>
      <c r="D1753" t="s">
        <v>3</v>
      </c>
      <c r="E1753">
        <v>24</v>
      </c>
      <c r="F1753" t="s">
        <v>1775</v>
      </c>
      <c r="G1753">
        <v>1.3445421851199999</v>
      </c>
    </row>
    <row r="1754" spans="1:7" x14ac:dyDescent="0.2">
      <c r="A1754" t="str">
        <f t="shared" si="150"/>
        <v>PRTG</v>
      </c>
      <c r="B1754" t="s">
        <v>514</v>
      </c>
      <c r="C1754">
        <v>56035302</v>
      </c>
      <c r="D1754" t="s">
        <v>8</v>
      </c>
      <c r="E1754">
        <v>24</v>
      </c>
      <c r="F1754" t="s">
        <v>1776</v>
      </c>
      <c r="G1754">
        <v>0.78919896137400003</v>
      </c>
    </row>
    <row r="1755" spans="1:7" x14ac:dyDescent="0.2">
      <c r="A1755" t="str">
        <f t="shared" si="150"/>
        <v>PRTG</v>
      </c>
      <c r="B1755" t="s">
        <v>514</v>
      </c>
      <c r="C1755">
        <v>56035322</v>
      </c>
      <c r="D1755" t="s">
        <v>8</v>
      </c>
      <c r="E1755">
        <v>21</v>
      </c>
      <c r="F1755" t="s">
        <v>1777</v>
      </c>
      <c r="G1755">
        <v>0.86625885350700005</v>
      </c>
    </row>
    <row r="1756" spans="1:7" x14ac:dyDescent="0.2">
      <c r="A1756" t="str">
        <f t="shared" si="150"/>
        <v>PRTG</v>
      </c>
      <c r="B1756" t="s">
        <v>514</v>
      </c>
      <c r="C1756">
        <v>56035336</v>
      </c>
      <c r="D1756" t="s">
        <v>8</v>
      </c>
      <c r="E1756">
        <v>24</v>
      </c>
      <c r="F1756" t="s">
        <v>1778</v>
      </c>
      <c r="G1756">
        <v>0.54531957762700001</v>
      </c>
    </row>
    <row r="1757" spans="1:7" x14ac:dyDescent="0.2">
      <c r="A1757" t="str">
        <f t="shared" si="150"/>
        <v>PRTG</v>
      </c>
      <c r="B1757" t="s">
        <v>514</v>
      </c>
      <c r="C1757">
        <v>56035404</v>
      </c>
      <c r="D1757" t="s">
        <v>8</v>
      </c>
      <c r="E1757">
        <v>24</v>
      </c>
      <c r="F1757" t="s">
        <v>1779</v>
      </c>
      <c r="G1757">
        <v>9.6627133238500001E-2</v>
      </c>
    </row>
    <row r="1758" spans="1:7" x14ac:dyDescent="0.2">
      <c r="A1758" t="str">
        <f t="shared" si="150"/>
        <v>PRTG</v>
      </c>
      <c r="B1758" t="s">
        <v>514</v>
      </c>
      <c r="C1758">
        <v>56035514</v>
      </c>
      <c r="D1758" t="s">
        <v>8</v>
      </c>
      <c r="E1758">
        <v>24</v>
      </c>
      <c r="F1758" t="s">
        <v>1780</v>
      </c>
      <c r="G1758">
        <v>3.4297917967399998E-2</v>
      </c>
    </row>
    <row r="1759" spans="1:7" x14ac:dyDescent="0.2">
      <c r="A1759" t="str">
        <f t="shared" si="150"/>
        <v>PRTG</v>
      </c>
      <c r="B1759" t="s">
        <v>514</v>
      </c>
      <c r="C1759">
        <v>56035537</v>
      </c>
      <c r="D1759" t="s">
        <v>8</v>
      </c>
      <c r="E1759">
        <v>24</v>
      </c>
      <c r="F1759" t="s">
        <v>1781</v>
      </c>
      <c r="G1759">
        <v>3.8275437868499997E-2</v>
      </c>
    </row>
    <row r="1760" spans="1:7" x14ac:dyDescent="0.2">
      <c r="A1760" t="str">
        <f t="shared" si="150"/>
        <v>PRTG</v>
      </c>
      <c r="B1760" t="s">
        <v>514</v>
      </c>
      <c r="C1760">
        <v>56035551</v>
      </c>
      <c r="D1760" t="s">
        <v>8</v>
      </c>
      <c r="E1760">
        <v>24</v>
      </c>
      <c r="F1760" t="s">
        <v>1782</v>
      </c>
      <c r="G1760">
        <v>0.33265996059899999</v>
      </c>
    </row>
    <row r="1761" spans="1:7" x14ac:dyDescent="0.2">
      <c r="A1761" t="str">
        <f t="shared" si="150"/>
        <v>PRTG</v>
      </c>
      <c r="B1761" t="s">
        <v>514</v>
      </c>
      <c r="C1761">
        <v>56035343</v>
      </c>
      <c r="D1761" t="s">
        <v>8</v>
      </c>
      <c r="E1761">
        <v>24</v>
      </c>
      <c r="F1761" t="s">
        <v>1783</v>
      </c>
      <c r="G1761">
        <v>0.37116932032</v>
      </c>
    </row>
    <row r="1762" spans="1:7" x14ac:dyDescent="0.2">
      <c r="A1762" t="str">
        <f t="shared" ref="A1762:A1770" si="151">"PSRC1"</f>
        <v>PSRC1</v>
      </c>
      <c r="B1762" t="s">
        <v>35</v>
      </c>
      <c r="C1762">
        <v>109825993</v>
      </c>
      <c r="D1762" t="s">
        <v>3</v>
      </c>
      <c r="E1762">
        <v>24</v>
      </c>
      <c r="F1762" t="s">
        <v>1784</v>
      </c>
      <c r="G1762">
        <v>0.61752975199799998</v>
      </c>
    </row>
    <row r="1763" spans="1:7" x14ac:dyDescent="0.2">
      <c r="A1763" t="str">
        <f t="shared" si="151"/>
        <v>PSRC1</v>
      </c>
      <c r="B1763" t="s">
        <v>35</v>
      </c>
      <c r="C1763">
        <v>109826133</v>
      </c>
      <c r="D1763" t="s">
        <v>8</v>
      </c>
      <c r="E1763">
        <v>24</v>
      </c>
      <c r="F1763" t="s">
        <v>1785</v>
      </c>
      <c r="G1763">
        <v>0.283737977887</v>
      </c>
    </row>
    <row r="1764" spans="1:7" x14ac:dyDescent="0.2">
      <c r="A1764" t="str">
        <f t="shared" si="151"/>
        <v>PSRC1</v>
      </c>
      <c r="B1764" t="s">
        <v>35</v>
      </c>
      <c r="C1764">
        <v>109826029</v>
      </c>
      <c r="D1764" t="s">
        <v>8</v>
      </c>
      <c r="E1764">
        <v>24</v>
      </c>
      <c r="F1764" t="s">
        <v>1786</v>
      </c>
      <c r="G1764">
        <v>2.0027433783900001E-2</v>
      </c>
    </row>
    <row r="1765" spans="1:7" x14ac:dyDescent="0.2">
      <c r="A1765" t="str">
        <f t="shared" si="151"/>
        <v>PSRC1</v>
      </c>
      <c r="B1765" t="s">
        <v>35</v>
      </c>
      <c r="C1765">
        <v>109825953</v>
      </c>
      <c r="D1765" t="s">
        <v>8</v>
      </c>
      <c r="E1765">
        <v>23</v>
      </c>
      <c r="F1765" t="s">
        <v>1787</v>
      </c>
      <c r="G1765">
        <v>1.0152571664400001</v>
      </c>
    </row>
    <row r="1766" spans="1:7" x14ac:dyDescent="0.2">
      <c r="A1766" t="str">
        <f t="shared" si="151"/>
        <v>PSRC1</v>
      </c>
      <c r="B1766" t="s">
        <v>35</v>
      </c>
      <c r="C1766">
        <v>109825947</v>
      </c>
      <c r="D1766" t="s">
        <v>8</v>
      </c>
      <c r="E1766">
        <v>24</v>
      </c>
      <c r="F1766" t="s">
        <v>1788</v>
      </c>
      <c r="G1766">
        <v>0.92951063494899999</v>
      </c>
    </row>
    <row r="1767" spans="1:7" x14ac:dyDescent="0.2">
      <c r="A1767" t="str">
        <f t="shared" si="151"/>
        <v>PSRC1</v>
      </c>
      <c r="B1767" t="s">
        <v>35</v>
      </c>
      <c r="C1767">
        <v>109826066</v>
      </c>
      <c r="D1767" t="s">
        <v>3</v>
      </c>
      <c r="E1767">
        <v>24</v>
      </c>
      <c r="F1767" t="s">
        <v>1789</v>
      </c>
      <c r="G1767">
        <v>5.6704391992099999E-2</v>
      </c>
    </row>
    <row r="1768" spans="1:7" x14ac:dyDescent="0.2">
      <c r="A1768" t="str">
        <f t="shared" si="151"/>
        <v>PSRC1</v>
      </c>
      <c r="B1768" t="s">
        <v>35</v>
      </c>
      <c r="C1768">
        <v>109826045</v>
      </c>
      <c r="D1768" t="s">
        <v>3</v>
      </c>
      <c r="E1768">
        <v>22</v>
      </c>
      <c r="F1768" t="s">
        <v>1790</v>
      </c>
      <c r="G1768">
        <v>0.58828460940500005</v>
      </c>
    </row>
    <row r="1769" spans="1:7" x14ac:dyDescent="0.2">
      <c r="A1769" t="str">
        <f t="shared" si="151"/>
        <v>PSRC1</v>
      </c>
      <c r="B1769" t="s">
        <v>35</v>
      </c>
      <c r="C1769">
        <v>109826025</v>
      </c>
      <c r="D1769" t="s">
        <v>3</v>
      </c>
      <c r="E1769">
        <v>24</v>
      </c>
      <c r="F1769" t="s">
        <v>1791</v>
      </c>
      <c r="G1769">
        <v>0.587673781954</v>
      </c>
    </row>
    <row r="1770" spans="1:7" x14ac:dyDescent="0.2">
      <c r="A1770" t="str">
        <f t="shared" si="151"/>
        <v>PSRC1</v>
      </c>
      <c r="B1770" t="s">
        <v>35</v>
      </c>
      <c r="C1770">
        <v>109825913</v>
      </c>
      <c r="D1770" t="s">
        <v>3</v>
      </c>
      <c r="E1770">
        <v>24</v>
      </c>
      <c r="F1770" t="s">
        <v>1792</v>
      </c>
      <c r="G1770">
        <v>1.0552321986099999</v>
      </c>
    </row>
    <row r="1771" spans="1:7" x14ac:dyDescent="0.2">
      <c r="A1771" t="str">
        <f t="shared" ref="A1771:A1780" si="152">"PTMA"</f>
        <v>PTMA</v>
      </c>
      <c r="B1771" t="s">
        <v>161</v>
      </c>
      <c r="C1771">
        <v>232573084</v>
      </c>
      <c r="D1771" t="s">
        <v>8</v>
      </c>
      <c r="E1771">
        <v>25</v>
      </c>
      <c r="F1771" t="s">
        <v>1793</v>
      </c>
      <c r="G1771">
        <v>0.94014401316100005</v>
      </c>
    </row>
    <row r="1772" spans="1:7" x14ac:dyDescent="0.2">
      <c r="A1772" t="str">
        <f t="shared" si="152"/>
        <v>PTMA</v>
      </c>
      <c r="B1772" t="s">
        <v>161</v>
      </c>
      <c r="C1772">
        <v>232572973</v>
      </c>
      <c r="D1772" t="s">
        <v>3</v>
      </c>
      <c r="E1772">
        <v>24</v>
      </c>
      <c r="F1772" t="s">
        <v>1794</v>
      </c>
      <c r="G1772">
        <v>0.38504216355199999</v>
      </c>
    </row>
    <row r="1773" spans="1:7" x14ac:dyDescent="0.2">
      <c r="A1773" t="str">
        <f t="shared" si="152"/>
        <v>PTMA</v>
      </c>
      <c r="B1773" t="s">
        <v>161</v>
      </c>
      <c r="C1773">
        <v>232573011</v>
      </c>
      <c r="D1773" t="s">
        <v>3</v>
      </c>
      <c r="E1773">
        <v>23</v>
      </c>
      <c r="F1773" t="s">
        <v>1795</v>
      </c>
      <c r="G1773">
        <v>1.0365448965999999</v>
      </c>
    </row>
    <row r="1774" spans="1:7" x14ac:dyDescent="0.2">
      <c r="A1774" t="str">
        <f t="shared" si="152"/>
        <v>PTMA</v>
      </c>
      <c r="B1774" t="s">
        <v>161</v>
      </c>
      <c r="C1774">
        <v>232573033</v>
      </c>
      <c r="D1774" t="s">
        <v>3</v>
      </c>
      <c r="E1774">
        <v>24</v>
      </c>
      <c r="F1774" t="s">
        <v>1796</v>
      </c>
      <c r="G1774">
        <v>1.00784711872</v>
      </c>
    </row>
    <row r="1775" spans="1:7" x14ac:dyDescent="0.2">
      <c r="A1775" t="str">
        <f t="shared" si="152"/>
        <v>PTMA</v>
      </c>
      <c r="B1775" t="s">
        <v>161</v>
      </c>
      <c r="C1775">
        <v>232573081</v>
      </c>
      <c r="D1775" t="s">
        <v>3</v>
      </c>
      <c r="E1775">
        <v>24</v>
      </c>
      <c r="F1775" t="s">
        <v>1797</v>
      </c>
      <c r="G1775">
        <v>0.93923296277400004</v>
      </c>
    </row>
    <row r="1776" spans="1:7" x14ac:dyDescent="0.2">
      <c r="A1776" t="str">
        <f t="shared" si="152"/>
        <v>PTMA</v>
      </c>
      <c r="B1776" t="s">
        <v>161</v>
      </c>
      <c r="C1776">
        <v>232573129</v>
      </c>
      <c r="D1776" t="s">
        <v>3</v>
      </c>
      <c r="E1776">
        <v>23</v>
      </c>
      <c r="F1776" t="s">
        <v>1798</v>
      </c>
      <c r="G1776">
        <v>0.35369852664099999</v>
      </c>
    </row>
    <row r="1777" spans="1:7" x14ac:dyDescent="0.2">
      <c r="A1777" t="str">
        <f t="shared" si="152"/>
        <v>PTMA</v>
      </c>
      <c r="B1777" t="s">
        <v>161</v>
      </c>
      <c r="C1777">
        <v>232572926</v>
      </c>
      <c r="D1777" t="s">
        <v>8</v>
      </c>
      <c r="E1777">
        <v>24</v>
      </c>
      <c r="F1777" t="s">
        <v>1799</v>
      </c>
      <c r="G1777">
        <v>0.46227469348900002</v>
      </c>
    </row>
    <row r="1778" spans="1:7" x14ac:dyDescent="0.2">
      <c r="A1778" t="str">
        <f t="shared" si="152"/>
        <v>PTMA</v>
      </c>
      <c r="B1778" t="s">
        <v>161</v>
      </c>
      <c r="C1778">
        <v>232573026</v>
      </c>
      <c r="D1778" t="s">
        <v>8</v>
      </c>
      <c r="E1778">
        <v>24</v>
      </c>
      <c r="F1778" t="s">
        <v>1800</v>
      </c>
      <c r="G1778">
        <v>0.95560798467999997</v>
      </c>
    </row>
    <row r="1779" spans="1:7" x14ac:dyDescent="0.2">
      <c r="A1779" t="str">
        <f t="shared" si="152"/>
        <v>PTMA</v>
      </c>
      <c r="B1779" t="s">
        <v>161</v>
      </c>
      <c r="C1779">
        <v>232572945</v>
      </c>
      <c r="D1779" t="s">
        <v>3</v>
      </c>
      <c r="E1779">
        <v>24</v>
      </c>
      <c r="F1779" t="s">
        <v>1801</v>
      </c>
      <c r="G1779">
        <v>6.1628521088699997E-2</v>
      </c>
    </row>
    <row r="1780" spans="1:7" x14ac:dyDescent="0.2">
      <c r="A1780" t="str">
        <f t="shared" si="152"/>
        <v>PTMA</v>
      </c>
      <c r="B1780" t="s">
        <v>161</v>
      </c>
      <c r="C1780">
        <v>232572962</v>
      </c>
      <c r="D1780" t="s">
        <v>8</v>
      </c>
      <c r="E1780">
        <v>24</v>
      </c>
      <c r="F1780" t="s">
        <v>1802</v>
      </c>
      <c r="G1780">
        <v>0.68214914447999997</v>
      </c>
    </row>
    <row r="1781" spans="1:7" x14ac:dyDescent="0.2">
      <c r="A1781" t="str">
        <f t="shared" ref="A1781:A1790" si="153">"PTPN1"</f>
        <v>PTPN1</v>
      </c>
      <c r="B1781" t="s">
        <v>352</v>
      </c>
      <c r="C1781">
        <v>49126654</v>
      </c>
      <c r="D1781" t="s">
        <v>8</v>
      </c>
      <c r="E1781">
        <v>24</v>
      </c>
      <c r="F1781" t="s">
        <v>1803</v>
      </c>
      <c r="G1781">
        <v>1.43454848903</v>
      </c>
    </row>
    <row r="1782" spans="1:7" x14ac:dyDescent="0.2">
      <c r="A1782" t="str">
        <f t="shared" si="153"/>
        <v>PTPN1</v>
      </c>
      <c r="B1782" t="s">
        <v>352</v>
      </c>
      <c r="C1782">
        <v>49126631</v>
      </c>
      <c r="D1782" t="s">
        <v>8</v>
      </c>
      <c r="E1782">
        <v>24</v>
      </c>
      <c r="F1782" t="s">
        <v>1804</v>
      </c>
      <c r="G1782">
        <v>0.65830791200500005</v>
      </c>
    </row>
    <row r="1783" spans="1:7" x14ac:dyDescent="0.2">
      <c r="A1783" t="str">
        <f t="shared" si="153"/>
        <v>PTPN1</v>
      </c>
      <c r="B1783" t="s">
        <v>352</v>
      </c>
      <c r="C1783">
        <v>49126817</v>
      </c>
      <c r="D1783" t="s">
        <v>3</v>
      </c>
      <c r="E1783">
        <v>24</v>
      </c>
      <c r="F1783" t="s">
        <v>1805</v>
      </c>
      <c r="G1783">
        <v>0.154465443658</v>
      </c>
    </row>
    <row r="1784" spans="1:7" x14ac:dyDescent="0.2">
      <c r="A1784" t="str">
        <f t="shared" si="153"/>
        <v>PTPN1</v>
      </c>
      <c r="B1784" t="s">
        <v>352</v>
      </c>
      <c r="C1784">
        <v>49126677</v>
      </c>
      <c r="D1784" t="s">
        <v>8</v>
      </c>
      <c r="E1784">
        <v>24</v>
      </c>
      <c r="F1784" t="s">
        <v>1806</v>
      </c>
      <c r="G1784">
        <v>0.270253745627</v>
      </c>
    </row>
    <row r="1785" spans="1:7" x14ac:dyDescent="0.2">
      <c r="A1785" t="str">
        <f t="shared" si="153"/>
        <v>PTPN1</v>
      </c>
      <c r="B1785" t="s">
        <v>352</v>
      </c>
      <c r="C1785">
        <v>49126683</v>
      </c>
      <c r="D1785" t="s">
        <v>8</v>
      </c>
      <c r="E1785">
        <v>23</v>
      </c>
      <c r="F1785" t="s">
        <v>1807</v>
      </c>
      <c r="G1785">
        <v>4.0289419785499998E-2</v>
      </c>
    </row>
    <row r="1786" spans="1:7" x14ac:dyDescent="0.2">
      <c r="A1786" t="str">
        <f t="shared" si="153"/>
        <v>PTPN1</v>
      </c>
      <c r="B1786" t="s">
        <v>352</v>
      </c>
      <c r="C1786">
        <v>49126776</v>
      </c>
      <c r="D1786" t="s">
        <v>8</v>
      </c>
      <c r="E1786">
        <v>21</v>
      </c>
      <c r="F1786" t="s">
        <v>1808</v>
      </c>
      <c r="G1786">
        <v>0.77512034476400005</v>
      </c>
    </row>
    <row r="1787" spans="1:7" x14ac:dyDescent="0.2">
      <c r="A1787" t="str">
        <f t="shared" si="153"/>
        <v>PTPN1</v>
      </c>
      <c r="B1787" t="s">
        <v>352</v>
      </c>
      <c r="C1787">
        <v>49126687</v>
      </c>
      <c r="D1787" t="s">
        <v>3</v>
      </c>
      <c r="E1787">
        <v>23</v>
      </c>
      <c r="F1787" t="s">
        <v>1809</v>
      </c>
      <c r="G1787">
        <v>-9.5411499280499995E-2</v>
      </c>
    </row>
    <row r="1788" spans="1:7" x14ac:dyDescent="0.2">
      <c r="A1788" t="str">
        <f t="shared" si="153"/>
        <v>PTPN1</v>
      </c>
      <c r="B1788" t="s">
        <v>352</v>
      </c>
      <c r="C1788">
        <v>49126696</v>
      </c>
      <c r="D1788" t="s">
        <v>3</v>
      </c>
      <c r="E1788">
        <v>23</v>
      </c>
      <c r="F1788" t="s">
        <v>1810</v>
      </c>
      <c r="G1788">
        <v>0.114994248764</v>
      </c>
    </row>
    <row r="1789" spans="1:7" x14ac:dyDescent="0.2">
      <c r="A1789" t="str">
        <f t="shared" si="153"/>
        <v>PTPN1</v>
      </c>
      <c r="B1789" t="s">
        <v>352</v>
      </c>
      <c r="C1789">
        <v>49126733</v>
      </c>
      <c r="D1789" t="s">
        <v>3</v>
      </c>
      <c r="E1789">
        <v>23</v>
      </c>
      <c r="F1789" t="s">
        <v>1811</v>
      </c>
      <c r="G1789">
        <v>-2.2654749872700001E-2</v>
      </c>
    </row>
    <row r="1790" spans="1:7" x14ac:dyDescent="0.2">
      <c r="A1790" t="str">
        <f t="shared" si="153"/>
        <v>PTPN1</v>
      </c>
      <c r="B1790" t="s">
        <v>352</v>
      </c>
      <c r="C1790">
        <v>49126596</v>
      </c>
      <c r="D1790" t="s">
        <v>8</v>
      </c>
      <c r="E1790">
        <v>23</v>
      </c>
      <c r="F1790" t="s">
        <v>1812</v>
      </c>
      <c r="G1790">
        <v>0.79033116620900001</v>
      </c>
    </row>
    <row r="1791" spans="1:7" x14ac:dyDescent="0.2">
      <c r="A1791" t="str">
        <f t="shared" ref="A1791:A1799" si="154">"PTPN12"</f>
        <v>PTPN12</v>
      </c>
      <c r="B1791" t="s">
        <v>2</v>
      </c>
      <c r="C1791">
        <v>77166248</v>
      </c>
      <c r="D1791" t="s">
        <v>3</v>
      </c>
      <c r="E1791">
        <v>24</v>
      </c>
      <c r="F1791" t="s">
        <v>1813</v>
      </c>
      <c r="G1791">
        <v>-0.25984109807799999</v>
      </c>
    </row>
    <row r="1792" spans="1:7" x14ac:dyDescent="0.2">
      <c r="A1792" t="str">
        <f t="shared" si="154"/>
        <v>PTPN12</v>
      </c>
      <c r="B1792" t="s">
        <v>2</v>
      </c>
      <c r="C1792">
        <v>77166283</v>
      </c>
      <c r="D1792" t="s">
        <v>8</v>
      </c>
      <c r="E1792">
        <v>24</v>
      </c>
      <c r="F1792" t="s">
        <v>1814</v>
      </c>
      <c r="G1792">
        <v>0.34065075554399998</v>
      </c>
    </row>
    <row r="1793" spans="1:7" x14ac:dyDescent="0.2">
      <c r="A1793" t="str">
        <f t="shared" si="154"/>
        <v>PTPN12</v>
      </c>
      <c r="B1793" t="s">
        <v>2</v>
      </c>
      <c r="C1793">
        <v>77166221</v>
      </c>
      <c r="D1793" t="s">
        <v>3</v>
      </c>
      <c r="E1793">
        <v>24</v>
      </c>
      <c r="F1793" t="s">
        <v>1815</v>
      </c>
      <c r="G1793">
        <v>0.22227589614099999</v>
      </c>
    </row>
    <row r="1794" spans="1:7" x14ac:dyDescent="0.2">
      <c r="A1794" t="str">
        <f t="shared" si="154"/>
        <v>PTPN12</v>
      </c>
      <c r="B1794" t="s">
        <v>2</v>
      </c>
      <c r="C1794">
        <v>77166360</v>
      </c>
      <c r="D1794" t="s">
        <v>8</v>
      </c>
      <c r="E1794">
        <v>24</v>
      </c>
      <c r="F1794" t="s">
        <v>1816</v>
      </c>
      <c r="G1794">
        <v>0.98833702198399997</v>
      </c>
    </row>
    <row r="1795" spans="1:7" x14ac:dyDescent="0.2">
      <c r="A1795" t="str">
        <f t="shared" si="154"/>
        <v>PTPN12</v>
      </c>
      <c r="B1795" t="s">
        <v>2</v>
      </c>
      <c r="C1795">
        <v>77166391</v>
      </c>
      <c r="D1795" t="s">
        <v>8</v>
      </c>
      <c r="E1795">
        <v>23</v>
      </c>
      <c r="F1795" t="s">
        <v>1817</v>
      </c>
      <c r="G1795">
        <v>0.20089821598400001</v>
      </c>
    </row>
    <row r="1796" spans="1:7" x14ac:dyDescent="0.2">
      <c r="A1796" t="str">
        <f t="shared" si="154"/>
        <v>PTPN12</v>
      </c>
      <c r="B1796" t="s">
        <v>2</v>
      </c>
      <c r="C1796">
        <v>77166401</v>
      </c>
      <c r="D1796" t="s">
        <v>8</v>
      </c>
      <c r="E1796">
        <v>24</v>
      </c>
      <c r="F1796" t="s">
        <v>1818</v>
      </c>
      <c r="G1796">
        <v>0.79692676725099998</v>
      </c>
    </row>
    <row r="1797" spans="1:7" x14ac:dyDescent="0.2">
      <c r="A1797" t="str">
        <f t="shared" si="154"/>
        <v>PTPN12</v>
      </c>
      <c r="B1797" t="s">
        <v>2</v>
      </c>
      <c r="C1797">
        <v>77166491</v>
      </c>
      <c r="D1797" t="s">
        <v>8</v>
      </c>
      <c r="E1797">
        <v>24</v>
      </c>
      <c r="F1797" t="s">
        <v>1819</v>
      </c>
      <c r="G1797">
        <v>0.44130662706200002</v>
      </c>
    </row>
    <row r="1798" spans="1:7" x14ac:dyDescent="0.2">
      <c r="A1798" t="str">
        <f t="shared" si="154"/>
        <v>PTPN12</v>
      </c>
      <c r="B1798" t="s">
        <v>2</v>
      </c>
      <c r="C1798">
        <v>77166524</v>
      </c>
      <c r="D1798" t="s">
        <v>8</v>
      </c>
      <c r="E1798">
        <v>24</v>
      </c>
      <c r="F1798" t="s">
        <v>1820</v>
      </c>
      <c r="G1798">
        <v>1.02536942997</v>
      </c>
    </row>
    <row r="1799" spans="1:7" x14ac:dyDescent="0.2">
      <c r="A1799" t="str">
        <f t="shared" si="154"/>
        <v>PTPN12</v>
      </c>
      <c r="B1799" t="s">
        <v>2</v>
      </c>
      <c r="C1799">
        <v>77166347</v>
      </c>
      <c r="D1799" t="s">
        <v>8</v>
      </c>
      <c r="E1799">
        <v>23</v>
      </c>
      <c r="F1799" t="s">
        <v>1821</v>
      </c>
      <c r="G1799">
        <v>0.986293548041</v>
      </c>
    </row>
    <row r="1800" spans="1:7" x14ac:dyDescent="0.2">
      <c r="A1800" t="str">
        <f t="shared" ref="A1800:A1824" si="155">"PTPN13"</f>
        <v>PTPN13</v>
      </c>
      <c r="B1800" t="s">
        <v>24</v>
      </c>
      <c r="C1800">
        <v>87515687</v>
      </c>
      <c r="D1800" t="s">
        <v>8</v>
      </c>
      <c r="E1800">
        <v>24</v>
      </c>
      <c r="F1800" t="s">
        <v>1822</v>
      </c>
      <c r="G1800">
        <v>2.8942678927799999E-2</v>
      </c>
    </row>
    <row r="1801" spans="1:7" x14ac:dyDescent="0.2">
      <c r="A1801" t="str">
        <f t="shared" si="155"/>
        <v>PTPN13</v>
      </c>
      <c r="B1801" t="s">
        <v>24</v>
      </c>
      <c r="C1801">
        <v>87515561</v>
      </c>
      <c r="D1801" t="s">
        <v>3</v>
      </c>
      <c r="E1801">
        <v>22</v>
      </c>
      <c r="F1801" t="s">
        <v>1823</v>
      </c>
      <c r="G1801">
        <v>-1.13457381152E-2</v>
      </c>
    </row>
    <row r="1802" spans="1:7" x14ac:dyDescent="0.2">
      <c r="A1802" t="str">
        <f t="shared" si="155"/>
        <v>PTPN13</v>
      </c>
      <c r="B1802" t="s">
        <v>24</v>
      </c>
      <c r="C1802">
        <v>87556278</v>
      </c>
      <c r="D1802" t="s">
        <v>8</v>
      </c>
      <c r="E1802">
        <v>25</v>
      </c>
      <c r="F1802" t="s">
        <v>1824</v>
      </c>
      <c r="G1802">
        <v>-4.45464694346E-2</v>
      </c>
    </row>
    <row r="1803" spans="1:7" x14ac:dyDescent="0.2">
      <c r="A1803" t="str">
        <f t="shared" si="155"/>
        <v>PTPN13</v>
      </c>
      <c r="B1803" t="s">
        <v>24</v>
      </c>
      <c r="C1803">
        <v>87556205</v>
      </c>
      <c r="D1803" t="s">
        <v>8</v>
      </c>
      <c r="E1803">
        <v>24</v>
      </c>
      <c r="F1803" t="s">
        <v>1825</v>
      </c>
      <c r="G1803">
        <v>-0.102009181302</v>
      </c>
    </row>
    <row r="1804" spans="1:7" x14ac:dyDescent="0.2">
      <c r="A1804" t="str">
        <f t="shared" si="155"/>
        <v>PTPN13</v>
      </c>
      <c r="B1804" t="s">
        <v>24</v>
      </c>
      <c r="C1804">
        <v>87556199</v>
      </c>
      <c r="D1804" t="s">
        <v>8</v>
      </c>
      <c r="E1804">
        <v>24</v>
      </c>
      <c r="F1804" t="s">
        <v>1826</v>
      </c>
      <c r="G1804">
        <v>0.24517765531899999</v>
      </c>
    </row>
    <row r="1805" spans="1:7" x14ac:dyDescent="0.2">
      <c r="A1805" t="str">
        <f t="shared" si="155"/>
        <v>PTPN13</v>
      </c>
      <c r="B1805" t="s">
        <v>24</v>
      </c>
      <c r="C1805">
        <v>87515824</v>
      </c>
      <c r="D1805" t="s">
        <v>8</v>
      </c>
      <c r="E1805">
        <v>24</v>
      </c>
      <c r="F1805" t="s">
        <v>1827</v>
      </c>
      <c r="G1805">
        <v>7.7524232652200001E-2</v>
      </c>
    </row>
    <row r="1806" spans="1:7" x14ac:dyDescent="0.2">
      <c r="A1806" t="str">
        <f t="shared" si="155"/>
        <v>PTPN13</v>
      </c>
      <c r="B1806" t="s">
        <v>24</v>
      </c>
      <c r="C1806">
        <v>87515740</v>
      </c>
      <c r="D1806" t="s">
        <v>8</v>
      </c>
      <c r="E1806">
        <v>23</v>
      </c>
      <c r="F1806" t="s">
        <v>1828</v>
      </c>
      <c r="G1806">
        <v>-0.128434570444</v>
      </c>
    </row>
    <row r="1807" spans="1:7" x14ac:dyDescent="0.2">
      <c r="A1807" t="str">
        <f t="shared" si="155"/>
        <v>PTPN13</v>
      </c>
      <c r="B1807" t="s">
        <v>24</v>
      </c>
      <c r="C1807">
        <v>87515668</v>
      </c>
      <c r="D1807" t="s">
        <v>8</v>
      </c>
      <c r="E1807">
        <v>23</v>
      </c>
      <c r="F1807" t="s">
        <v>1829</v>
      </c>
      <c r="G1807">
        <v>3.12244264781E-2</v>
      </c>
    </row>
    <row r="1808" spans="1:7" x14ac:dyDescent="0.2">
      <c r="A1808" t="str">
        <f t="shared" si="155"/>
        <v>PTPN13</v>
      </c>
      <c r="B1808" t="s">
        <v>24</v>
      </c>
      <c r="C1808">
        <v>87515544</v>
      </c>
      <c r="D1808" t="s">
        <v>3</v>
      </c>
      <c r="E1808">
        <v>24</v>
      </c>
      <c r="F1808" t="s">
        <v>1830</v>
      </c>
      <c r="G1808">
        <v>4.4781487484499997E-2</v>
      </c>
    </row>
    <row r="1809" spans="1:7" x14ac:dyDescent="0.2">
      <c r="A1809" t="str">
        <f t="shared" si="155"/>
        <v>PTPN13</v>
      </c>
      <c r="B1809" t="s">
        <v>24</v>
      </c>
      <c r="C1809">
        <v>87515403</v>
      </c>
      <c r="D1809" t="s">
        <v>8</v>
      </c>
      <c r="E1809">
        <v>23</v>
      </c>
      <c r="F1809" t="s">
        <v>1831</v>
      </c>
      <c r="G1809">
        <v>0.90668024232900002</v>
      </c>
    </row>
    <row r="1810" spans="1:7" x14ac:dyDescent="0.2">
      <c r="A1810" t="str">
        <f t="shared" si="155"/>
        <v>PTPN13</v>
      </c>
      <c r="B1810" t="s">
        <v>24</v>
      </c>
      <c r="C1810">
        <v>87515605</v>
      </c>
      <c r="D1810" t="s">
        <v>3</v>
      </c>
      <c r="E1810">
        <v>24</v>
      </c>
      <c r="F1810" t="s">
        <v>1832</v>
      </c>
      <c r="G1810">
        <v>-0.34933269537599998</v>
      </c>
    </row>
    <row r="1811" spans="1:7" x14ac:dyDescent="0.2">
      <c r="A1811" t="str">
        <f t="shared" si="155"/>
        <v>PTPN13</v>
      </c>
      <c r="B1811" t="s">
        <v>24</v>
      </c>
      <c r="C1811">
        <v>87515597</v>
      </c>
      <c r="D1811" t="s">
        <v>8</v>
      </c>
      <c r="E1811">
        <v>24</v>
      </c>
      <c r="F1811" t="s">
        <v>1833</v>
      </c>
      <c r="G1811">
        <v>0.27707819769000003</v>
      </c>
    </row>
    <row r="1812" spans="1:7" x14ac:dyDescent="0.2">
      <c r="A1812" t="str">
        <f t="shared" si="155"/>
        <v>PTPN13</v>
      </c>
      <c r="B1812" t="s">
        <v>24</v>
      </c>
      <c r="C1812">
        <v>87556282</v>
      </c>
      <c r="D1812" t="s">
        <v>3</v>
      </c>
      <c r="E1812">
        <v>23</v>
      </c>
      <c r="F1812" t="s">
        <v>1834</v>
      </c>
      <c r="G1812">
        <v>0.10318215380200001</v>
      </c>
    </row>
    <row r="1813" spans="1:7" x14ac:dyDescent="0.2">
      <c r="A1813" t="str">
        <f t="shared" si="155"/>
        <v>PTPN13</v>
      </c>
      <c r="B1813" t="s">
        <v>24</v>
      </c>
      <c r="C1813">
        <v>87515783</v>
      </c>
      <c r="D1813" t="s">
        <v>3</v>
      </c>
      <c r="E1813">
        <v>24</v>
      </c>
      <c r="F1813" t="s">
        <v>1835</v>
      </c>
      <c r="G1813">
        <v>-0.22587099287199999</v>
      </c>
    </row>
    <row r="1814" spans="1:7" x14ac:dyDescent="0.2">
      <c r="A1814" t="str">
        <f t="shared" si="155"/>
        <v>PTPN13</v>
      </c>
      <c r="B1814" t="s">
        <v>24</v>
      </c>
      <c r="C1814">
        <v>87515171</v>
      </c>
      <c r="D1814" t="s">
        <v>3</v>
      </c>
      <c r="E1814">
        <v>24</v>
      </c>
      <c r="F1814" t="s">
        <v>1836</v>
      </c>
      <c r="G1814">
        <v>5.4413384031299999E-2</v>
      </c>
    </row>
    <row r="1815" spans="1:7" x14ac:dyDescent="0.2">
      <c r="A1815" t="str">
        <f t="shared" si="155"/>
        <v>PTPN13</v>
      </c>
      <c r="B1815" t="s">
        <v>24</v>
      </c>
      <c r="C1815">
        <v>87515208</v>
      </c>
      <c r="D1815" t="s">
        <v>3</v>
      </c>
      <c r="E1815">
        <v>24</v>
      </c>
      <c r="F1815" t="s">
        <v>1837</v>
      </c>
      <c r="G1815">
        <v>0.63523151150199997</v>
      </c>
    </row>
    <row r="1816" spans="1:7" x14ac:dyDescent="0.2">
      <c r="A1816" t="str">
        <f t="shared" si="155"/>
        <v>PTPN13</v>
      </c>
      <c r="B1816" t="s">
        <v>24</v>
      </c>
      <c r="C1816">
        <v>87515528</v>
      </c>
      <c r="D1816" t="s">
        <v>3</v>
      </c>
      <c r="E1816">
        <v>24</v>
      </c>
      <c r="F1816" t="s">
        <v>1838</v>
      </c>
      <c r="G1816">
        <v>1.9457166421899999E-2</v>
      </c>
    </row>
    <row r="1817" spans="1:7" x14ac:dyDescent="0.2">
      <c r="A1817" t="str">
        <f t="shared" si="155"/>
        <v>PTPN13</v>
      </c>
      <c r="B1817" t="s">
        <v>24</v>
      </c>
      <c r="C1817">
        <v>87556134</v>
      </c>
      <c r="D1817" t="s">
        <v>3</v>
      </c>
      <c r="E1817">
        <v>23</v>
      </c>
      <c r="F1817" t="s">
        <v>1839</v>
      </c>
      <c r="G1817">
        <v>0.78968656500300005</v>
      </c>
    </row>
    <row r="1818" spans="1:7" x14ac:dyDescent="0.2">
      <c r="A1818" t="str">
        <f t="shared" si="155"/>
        <v>PTPN13</v>
      </c>
      <c r="B1818" t="s">
        <v>24</v>
      </c>
      <c r="C1818">
        <v>87515204</v>
      </c>
      <c r="D1818" t="s">
        <v>8</v>
      </c>
      <c r="E1818">
        <v>23</v>
      </c>
      <c r="F1818" t="s">
        <v>1840</v>
      </c>
      <c r="G1818">
        <v>0.63957814479700004</v>
      </c>
    </row>
    <row r="1819" spans="1:7" x14ac:dyDescent="0.2">
      <c r="A1819" t="str">
        <f t="shared" si="155"/>
        <v>PTPN13</v>
      </c>
      <c r="B1819" t="s">
        <v>24</v>
      </c>
      <c r="C1819">
        <v>87515370</v>
      </c>
      <c r="D1819" t="s">
        <v>8</v>
      </c>
      <c r="E1819">
        <v>24</v>
      </c>
      <c r="F1819" t="s">
        <v>1841</v>
      </c>
      <c r="G1819">
        <v>1.30363319267</v>
      </c>
    </row>
    <row r="1820" spans="1:7" x14ac:dyDescent="0.2">
      <c r="A1820" t="str">
        <f t="shared" si="155"/>
        <v>PTPN13</v>
      </c>
      <c r="B1820" t="s">
        <v>24</v>
      </c>
      <c r="C1820">
        <v>87515189</v>
      </c>
      <c r="D1820" t="s">
        <v>8</v>
      </c>
      <c r="E1820">
        <v>24</v>
      </c>
      <c r="F1820" t="s">
        <v>1842</v>
      </c>
      <c r="G1820">
        <v>0.65542091113400003</v>
      </c>
    </row>
    <row r="1821" spans="1:7" x14ac:dyDescent="0.2">
      <c r="A1821" t="str">
        <f t="shared" si="155"/>
        <v>PTPN13</v>
      </c>
      <c r="B1821" t="s">
        <v>24</v>
      </c>
      <c r="C1821">
        <v>87515288</v>
      </c>
      <c r="D1821" t="s">
        <v>8</v>
      </c>
      <c r="E1821">
        <v>22</v>
      </c>
      <c r="F1821" t="s">
        <v>1843</v>
      </c>
      <c r="G1821">
        <v>6.5932013271600004E-2</v>
      </c>
    </row>
    <row r="1822" spans="1:7" x14ac:dyDescent="0.2">
      <c r="A1822" t="str">
        <f t="shared" si="155"/>
        <v>PTPN13</v>
      </c>
      <c r="B1822" t="s">
        <v>24</v>
      </c>
      <c r="C1822">
        <v>87515358</v>
      </c>
      <c r="D1822" t="s">
        <v>8</v>
      </c>
      <c r="E1822">
        <v>23</v>
      </c>
      <c r="F1822" t="s">
        <v>1844</v>
      </c>
      <c r="G1822">
        <v>0.33824712927599998</v>
      </c>
    </row>
    <row r="1823" spans="1:7" x14ac:dyDescent="0.2">
      <c r="A1823" t="str">
        <f t="shared" si="155"/>
        <v>PTPN13</v>
      </c>
      <c r="B1823" t="s">
        <v>24</v>
      </c>
      <c r="C1823">
        <v>87515251</v>
      </c>
      <c r="D1823" t="s">
        <v>8</v>
      </c>
      <c r="E1823">
        <v>24</v>
      </c>
      <c r="F1823" t="s">
        <v>1845</v>
      </c>
      <c r="G1823">
        <v>8.0084268526300004E-2</v>
      </c>
    </row>
    <row r="1824" spans="1:7" x14ac:dyDescent="0.2">
      <c r="A1824" t="str">
        <f t="shared" si="155"/>
        <v>PTPN13</v>
      </c>
      <c r="B1824" t="s">
        <v>24</v>
      </c>
      <c r="C1824">
        <v>87515258</v>
      </c>
      <c r="D1824" t="s">
        <v>8</v>
      </c>
      <c r="E1824">
        <v>24</v>
      </c>
      <c r="F1824" t="s">
        <v>1846</v>
      </c>
      <c r="G1824">
        <v>0.54141709951200001</v>
      </c>
    </row>
    <row r="1825" spans="1:7" x14ac:dyDescent="0.2">
      <c r="A1825" t="str">
        <f t="shared" ref="A1825:A1834" si="156">"PTPN9"</f>
        <v>PTPN9</v>
      </c>
      <c r="B1825" t="s">
        <v>514</v>
      </c>
      <c r="C1825">
        <v>75871727</v>
      </c>
      <c r="D1825" t="s">
        <v>8</v>
      </c>
      <c r="E1825">
        <v>24</v>
      </c>
      <c r="F1825" t="s">
        <v>1847</v>
      </c>
      <c r="G1825">
        <v>0.98825082272999998</v>
      </c>
    </row>
    <row r="1826" spans="1:7" x14ac:dyDescent="0.2">
      <c r="A1826" t="str">
        <f t="shared" si="156"/>
        <v>PTPN9</v>
      </c>
      <c r="B1826" t="s">
        <v>514</v>
      </c>
      <c r="C1826">
        <v>75871826</v>
      </c>
      <c r="D1826" t="s">
        <v>8</v>
      </c>
      <c r="E1826">
        <v>24</v>
      </c>
      <c r="F1826" t="s">
        <v>1848</v>
      </c>
      <c r="G1826">
        <v>0.98057659679300002</v>
      </c>
    </row>
    <row r="1827" spans="1:7" x14ac:dyDescent="0.2">
      <c r="A1827" t="str">
        <f t="shared" si="156"/>
        <v>PTPN9</v>
      </c>
      <c r="B1827" t="s">
        <v>514</v>
      </c>
      <c r="C1827">
        <v>75871853</v>
      </c>
      <c r="D1827" t="s">
        <v>8</v>
      </c>
      <c r="E1827">
        <v>24</v>
      </c>
      <c r="F1827" t="s">
        <v>1849</v>
      </c>
      <c r="G1827">
        <v>0.104100810356</v>
      </c>
    </row>
    <row r="1828" spans="1:7" x14ac:dyDescent="0.2">
      <c r="A1828" t="str">
        <f t="shared" si="156"/>
        <v>PTPN9</v>
      </c>
      <c r="B1828" t="s">
        <v>514</v>
      </c>
      <c r="C1828">
        <v>75871797</v>
      </c>
      <c r="D1828" t="s">
        <v>3</v>
      </c>
      <c r="E1828">
        <v>23</v>
      </c>
      <c r="F1828" t="s">
        <v>1850</v>
      </c>
      <c r="G1828">
        <v>0.89668887042800005</v>
      </c>
    </row>
    <row r="1829" spans="1:7" x14ac:dyDescent="0.2">
      <c r="A1829" t="str">
        <f t="shared" si="156"/>
        <v>PTPN9</v>
      </c>
      <c r="B1829" t="s">
        <v>514</v>
      </c>
      <c r="C1829">
        <v>75871737</v>
      </c>
      <c r="D1829" t="s">
        <v>3</v>
      </c>
      <c r="E1829">
        <v>24</v>
      </c>
      <c r="F1829" t="s">
        <v>1851</v>
      </c>
      <c r="G1829">
        <v>1.03117258048</v>
      </c>
    </row>
    <row r="1830" spans="1:7" x14ac:dyDescent="0.2">
      <c r="A1830" t="str">
        <f t="shared" si="156"/>
        <v>PTPN9</v>
      </c>
      <c r="B1830" t="s">
        <v>514</v>
      </c>
      <c r="C1830">
        <v>75871903</v>
      </c>
      <c r="D1830" t="s">
        <v>8</v>
      </c>
      <c r="E1830">
        <v>23</v>
      </c>
      <c r="F1830" t="s">
        <v>1852</v>
      </c>
      <c r="G1830">
        <v>0.142912521821</v>
      </c>
    </row>
    <row r="1831" spans="1:7" x14ac:dyDescent="0.2">
      <c r="A1831" t="str">
        <f t="shared" si="156"/>
        <v>PTPN9</v>
      </c>
      <c r="B1831" t="s">
        <v>514</v>
      </c>
      <c r="C1831">
        <v>75871929</v>
      </c>
      <c r="D1831" t="s">
        <v>8</v>
      </c>
      <c r="E1831">
        <v>24</v>
      </c>
      <c r="F1831" t="s">
        <v>1853</v>
      </c>
      <c r="G1831">
        <v>0.44948698967</v>
      </c>
    </row>
    <row r="1832" spans="1:7" x14ac:dyDescent="0.2">
      <c r="A1832" t="str">
        <f t="shared" si="156"/>
        <v>PTPN9</v>
      </c>
      <c r="B1832" t="s">
        <v>514</v>
      </c>
      <c r="C1832">
        <v>75871980</v>
      </c>
      <c r="D1832" t="s">
        <v>8</v>
      </c>
      <c r="E1832">
        <v>23</v>
      </c>
      <c r="F1832" t="s">
        <v>1854</v>
      </c>
      <c r="G1832">
        <v>0.65507388675900002</v>
      </c>
    </row>
    <row r="1833" spans="1:7" x14ac:dyDescent="0.2">
      <c r="A1833" t="str">
        <f t="shared" si="156"/>
        <v>PTPN9</v>
      </c>
      <c r="B1833" t="s">
        <v>514</v>
      </c>
      <c r="C1833">
        <v>75872018</v>
      </c>
      <c r="D1833" t="s">
        <v>8</v>
      </c>
      <c r="E1833">
        <v>24</v>
      </c>
      <c r="F1833" t="s">
        <v>1855</v>
      </c>
      <c r="G1833">
        <v>2.9076342545200001E-2</v>
      </c>
    </row>
    <row r="1834" spans="1:7" x14ac:dyDescent="0.2">
      <c r="A1834" t="str">
        <f t="shared" si="156"/>
        <v>PTPN9</v>
      </c>
      <c r="B1834" t="s">
        <v>514</v>
      </c>
      <c r="C1834">
        <v>75871894</v>
      </c>
      <c r="D1834" t="s">
        <v>3</v>
      </c>
      <c r="E1834">
        <v>24</v>
      </c>
      <c r="F1834" t="s">
        <v>1856</v>
      </c>
      <c r="G1834">
        <v>0.82559849426200005</v>
      </c>
    </row>
    <row r="1835" spans="1:7" x14ac:dyDescent="0.2">
      <c r="A1835" t="str">
        <f t="shared" ref="A1835:A1853" si="157">"RC3H1"</f>
        <v>RC3H1</v>
      </c>
      <c r="B1835" t="s">
        <v>35</v>
      </c>
      <c r="C1835">
        <v>173991640</v>
      </c>
      <c r="D1835" t="s">
        <v>3</v>
      </c>
      <c r="E1835">
        <v>23</v>
      </c>
      <c r="F1835" t="s">
        <v>1857</v>
      </c>
      <c r="G1835">
        <v>0.57946502377200004</v>
      </c>
    </row>
    <row r="1836" spans="1:7" x14ac:dyDescent="0.2">
      <c r="A1836" t="str">
        <f t="shared" si="157"/>
        <v>RC3H1</v>
      </c>
      <c r="B1836" t="s">
        <v>35</v>
      </c>
      <c r="C1836">
        <v>173991664</v>
      </c>
      <c r="D1836" t="s">
        <v>3</v>
      </c>
      <c r="E1836">
        <v>24</v>
      </c>
      <c r="F1836" t="s">
        <v>1858</v>
      </c>
      <c r="G1836">
        <v>0.28449931769600001</v>
      </c>
    </row>
    <row r="1837" spans="1:7" x14ac:dyDescent="0.2">
      <c r="A1837" t="str">
        <f t="shared" si="157"/>
        <v>RC3H1</v>
      </c>
      <c r="B1837" t="s">
        <v>35</v>
      </c>
      <c r="C1837">
        <v>173991738</v>
      </c>
      <c r="D1837" t="s">
        <v>8</v>
      </c>
      <c r="E1837">
        <v>24</v>
      </c>
      <c r="F1837" t="s">
        <v>1859</v>
      </c>
      <c r="G1837">
        <v>2.8418772070299999E-3</v>
      </c>
    </row>
    <row r="1838" spans="1:7" x14ac:dyDescent="0.2">
      <c r="A1838" t="str">
        <f t="shared" si="157"/>
        <v>RC3H1</v>
      </c>
      <c r="B1838" t="s">
        <v>35</v>
      </c>
      <c r="C1838">
        <v>173991726</v>
      </c>
      <c r="D1838" t="s">
        <v>3</v>
      </c>
      <c r="E1838">
        <v>24</v>
      </c>
      <c r="F1838" t="s">
        <v>1860</v>
      </c>
      <c r="G1838">
        <v>0.66667386604300005</v>
      </c>
    </row>
    <row r="1839" spans="1:7" x14ac:dyDescent="0.2">
      <c r="A1839" t="str">
        <f t="shared" si="157"/>
        <v>RC3H1</v>
      </c>
      <c r="B1839" t="s">
        <v>35</v>
      </c>
      <c r="C1839">
        <v>173962488</v>
      </c>
      <c r="D1839" t="s">
        <v>8</v>
      </c>
      <c r="E1839">
        <v>23</v>
      </c>
      <c r="F1839" t="s">
        <v>1861</v>
      </c>
      <c r="G1839">
        <v>8.3698702554399998E-2</v>
      </c>
    </row>
    <row r="1840" spans="1:7" x14ac:dyDescent="0.2">
      <c r="A1840" t="str">
        <f t="shared" si="157"/>
        <v>RC3H1</v>
      </c>
      <c r="B1840" t="s">
        <v>35</v>
      </c>
      <c r="C1840">
        <v>173962521</v>
      </c>
      <c r="D1840" t="s">
        <v>8</v>
      </c>
      <c r="E1840">
        <v>24</v>
      </c>
      <c r="F1840" t="s">
        <v>1862</v>
      </c>
      <c r="G1840">
        <v>-4.6037010823500001E-2</v>
      </c>
    </row>
    <row r="1841" spans="1:7" x14ac:dyDescent="0.2">
      <c r="A1841" t="str">
        <f t="shared" si="157"/>
        <v>RC3H1</v>
      </c>
      <c r="B1841" t="s">
        <v>35</v>
      </c>
      <c r="C1841">
        <v>173991546</v>
      </c>
      <c r="D1841" t="s">
        <v>8</v>
      </c>
      <c r="E1841">
        <v>24</v>
      </c>
      <c r="F1841" t="s">
        <v>1863</v>
      </c>
      <c r="G1841">
        <v>1.6718840845</v>
      </c>
    </row>
    <row r="1842" spans="1:7" x14ac:dyDescent="0.2">
      <c r="A1842" t="str">
        <f t="shared" si="157"/>
        <v>RC3H1</v>
      </c>
      <c r="B1842" t="s">
        <v>35</v>
      </c>
      <c r="C1842">
        <v>173991715</v>
      </c>
      <c r="D1842" t="s">
        <v>8</v>
      </c>
      <c r="E1842">
        <v>23</v>
      </c>
      <c r="F1842" t="s">
        <v>1864</v>
      </c>
      <c r="G1842">
        <v>0.227413849646</v>
      </c>
    </row>
    <row r="1843" spans="1:7" x14ac:dyDescent="0.2">
      <c r="A1843" t="str">
        <f t="shared" si="157"/>
        <v>RC3H1</v>
      </c>
      <c r="B1843" t="s">
        <v>35</v>
      </c>
      <c r="C1843">
        <v>173991720</v>
      </c>
      <c r="D1843" t="s">
        <v>8</v>
      </c>
      <c r="E1843">
        <v>23</v>
      </c>
      <c r="F1843" t="s">
        <v>1865</v>
      </c>
      <c r="G1843">
        <v>0.224007802171</v>
      </c>
    </row>
    <row r="1844" spans="1:7" x14ac:dyDescent="0.2">
      <c r="A1844" t="str">
        <f t="shared" si="157"/>
        <v>RC3H1</v>
      </c>
      <c r="B1844" t="s">
        <v>35</v>
      </c>
      <c r="C1844">
        <v>173962517</v>
      </c>
      <c r="D1844" t="s">
        <v>3</v>
      </c>
      <c r="E1844">
        <v>27</v>
      </c>
      <c r="F1844" t="s">
        <v>1866</v>
      </c>
      <c r="G1844">
        <v>-0.11526441083699999</v>
      </c>
    </row>
    <row r="1845" spans="1:7" x14ac:dyDescent="0.2">
      <c r="A1845" t="str">
        <f t="shared" si="157"/>
        <v>RC3H1</v>
      </c>
      <c r="B1845" t="s">
        <v>35</v>
      </c>
      <c r="C1845">
        <v>173991787</v>
      </c>
      <c r="D1845" t="s">
        <v>8</v>
      </c>
      <c r="E1845">
        <v>24</v>
      </c>
      <c r="F1845" t="s">
        <v>1867</v>
      </c>
      <c r="G1845">
        <v>0.16181503554599999</v>
      </c>
    </row>
    <row r="1846" spans="1:7" x14ac:dyDescent="0.2">
      <c r="A1846" t="str">
        <f t="shared" si="157"/>
        <v>RC3H1</v>
      </c>
      <c r="B1846" t="s">
        <v>35</v>
      </c>
      <c r="C1846">
        <v>173991704</v>
      </c>
      <c r="D1846" t="s">
        <v>3</v>
      </c>
      <c r="E1846">
        <v>23</v>
      </c>
      <c r="F1846" t="s">
        <v>1868</v>
      </c>
      <c r="G1846">
        <v>0.66144204945700003</v>
      </c>
    </row>
    <row r="1847" spans="1:7" x14ac:dyDescent="0.2">
      <c r="A1847" t="str">
        <f t="shared" si="157"/>
        <v>RC3H1</v>
      </c>
      <c r="B1847" t="s">
        <v>35</v>
      </c>
      <c r="C1847">
        <v>173962449</v>
      </c>
      <c r="D1847" t="s">
        <v>3</v>
      </c>
      <c r="E1847">
        <v>26</v>
      </c>
      <c r="F1847" t="s">
        <v>1869</v>
      </c>
      <c r="G1847">
        <v>0.24220115065600001</v>
      </c>
    </row>
    <row r="1848" spans="1:7" x14ac:dyDescent="0.2">
      <c r="A1848" t="str">
        <f t="shared" si="157"/>
        <v>RC3H1</v>
      </c>
      <c r="B1848" t="s">
        <v>35</v>
      </c>
      <c r="C1848">
        <v>173962524</v>
      </c>
      <c r="D1848" t="s">
        <v>3</v>
      </c>
      <c r="E1848">
        <v>26</v>
      </c>
      <c r="F1848" t="s">
        <v>1870</v>
      </c>
      <c r="G1848">
        <v>5.5015308706E-2</v>
      </c>
    </row>
    <row r="1849" spans="1:7" x14ac:dyDescent="0.2">
      <c r="A1849" t="str">
        <f t="shared" si="157"/>
        <v>RC3H1</v>
      </c>
      <c r="B1849" t="s">
        <v>35</v>
      </c>
      <c r="C1849">
        <v>173962372</v>
      </c>
      <c r="D1849" t="s">
        <v>3</v>
      </c>
      <c r="E1849">
        <v>26</v>
      </c>
      <c r="F1849" t="s">
        <v>1871</v>
      </c>
      <c r="G1849">
        <v>5.19581803641E-2</v>
      </c>
    </row>
    <row r="1850" spans="1:7" x14ac:dyDescent="0.2">
      <c r="A1850" t="str">
        <f t="shared" si="157"/>
        <v>RC3H1</v>
      </c>
      <c r="B1850" t="s">
        <v>35</v>
      </c>
      <c r="C1850">
        <v>173962357</v>
      </c>
      <c r="D1850" t="s">
        <v>3</v>
      </c>
      <c r="E1850">
        <v>28</v>
      </c>
      <c r="F1850" t="s">
        <v>1872</v>
      </c>
      <c r="G1850">
        <v>-0.22201839022200001</v>
      </c>
    </row>
    <row r="1851" spans="1:7" x14ac:dyDescent="0.2">
      <c r="A1851" t="str">
        <f t="shared" si="157"/>
        <v>RC3H1</v>
      </c>
      <c r="B1851" t="s">
        <v>35</v>
      </c>
      <c r="C1851">
        <v>173962346</v>
      </c>
      <c r="D1851" t="s">
        <v>3</v>
      </c>
      <c r="E1851">
        <v>27</v>
      </c>
      <c r="F1851" t="s">
        <v>1873</v>
      </c>
      <c r="G1851">
        <v>-3.8334110839399999E-2</v>
      </c>
    </row>
    <row r="1852" spans="1:7" x14ac:dyDescent="0.2">
      <c r="A1852" t="str">
        <f t="shared" si="157"/>
        <v>RC3H1</v>
      </c>
      <c r="B1852" t="s">
        <v>35</v>
      </c>
      <c r="C1852">
        <v>173962423</v>
      </c>
      <c r="D1852" t="s">
        <v>3</v>
      </c>
      <c r="E1852">
        <v>26</v>
      </c>
      <c r="F1852" t="s">
        <v>1874</v>
      </c>
      <c r="G1852">
        <v>-5.4983597941899998E-2</v>
      </c>
    </row>
    <row r="1853" spans="1:7" x14ac:dyDescent="0.2">
      <c r="A1853" t="str">
        <f t="shared" si="157"/>
        <v>RC3H1</v>
      </c>
      <c r="B1853" t="s">
        <v>35</v>
      </c>
      <c r="C1853">
        <v>173962338</v>
      </c>
      <c r="D1853" t="s">
        <v>3</v>
      </c>
      <c r="E1853">
        <v>26</v>
      </c>
      <c r="F1853" t="s">
        <v>1875</v>
      </c>
      <c r="G1853">
        <v>-0.14874312054800001</v>
      </c>
    </row>
    <row r="1854" spans="1:7" x14ac:dyDescent="0.2">
      <c r="A1854" t="str">
        <f t="shared" ref="A1854:A1863" si="158">"RGL2"</f>
        <v>RGL2</v>
      </c>
      <c r="B1854" t="s">
        <v>75</v>
      </c>
      <c r="C1854">
        <v>33267474</v>
      </c>
      <c r="D1854" t="s">
        <v>8</v>
      </c>
      <c r="E1854">
        <v>23</v>
      </c>
      <c r="F1854" t="s">
        <v>1876</v>
      </c>
      <c r="G1854">
        <v>0.210794473003</v>
      </c>
    </row>
    <row r="1855" spans="1:7" x14ac:dyDescent="0.2">
      <c r="A1855" t="str">
        <f t="shared" si="158"/>
        <v>RGL2</v>
      </c>
      <c r="B1855" t="s">
        <v>75</v>
      </c>
      <c r="C1855">
        <v>33267399</v>
      </c>
      <c r="D1855" t="s">
        <v>8</v>
      </c>
      <c r="E1855">
        <v>23</v>
      </c>
      <c r="F1855" t="s">
        <v>1877</v>
      </c>
      <c r="G1855">
        <v>0.10490330614399999</v>
      </c>
    </row>
    <row r="1856" spans="1:7" x14ac:dyDescent="0.2">
      <c r="A1856" t="str">
        <f t="shared" si="158"/>
        <v>RGL2</v>
      </c>
      <c r="B1856" t="s">
        <v>75</v>
      </c>
      <c r="C1856">
        <v>33267379</v>
      </c>
      <c r="D1856" t="s">
        <v>8</v>
      </c>
      <c r="E1856">
        <v>22</v>
      </c>
      <c r="F1856" t="s">
        <v>1878</v>
      </c>
      <c r="G1856">
        <v>0.13738310298100001</v>
      </c>
    </row>
    <row r="1857" spans="1:7" x14ac:dyDescent="0.2">
      <c r="A1857" t="str">
        <f t="shared" si="158"/>
        <v>RGL2</v>
      </c>
      <c r="B1857" t="s">
        <v>75</v>
      </c>
      <c r="C1857">
        <v>33267312</v>
      </c>
      <c r="D1857" t="s">
        <v>8</v>
      </c>
      <c r="E1857">
        <v>23</v>
      </c>
      <c r="F1857" t="s">
        <v>1879</v>
      </c>
      <c r="G1857">
        <v>0.98439799736400002</v>
      </c>
    </row>
    <row r="1858" spans="1:7" x14ac:dyDescent="0.2">
      <c r="A1858" t="str">
        <f t="shared" si="158"/>
        <v>RGL2</v>
      </c>
      <c r="B1858" t="s">
        <v>75</v>
      </c>
      <c r="C1858">
        <v>33267295</v>
      </c>
      <c r="D1858" t="s">
        <v>8</v>
      </c>
      <c r="E1858">
        <v>23</v>
      </c>
      <c r="F1858" t="s">
        <v>1880</v>
      </c>
      <c r="G1858">
        <v>1.1893364719799999</v>
      </c>
    </row>
    <row r="1859" spans="1:7" x14ac:dyDescent="0.2">
      <c r="A1859" t="str">
        <f t="shared" si="158"/>
        <v>RGL2</v>
      </c>
      <c r="B1859" t="s">
        <v>75</v>
      </c>
      <c r="C1859">
        <v>33267259</v>
      </c>
      <c r="D1859" t="s">
        <v>8</v>
      </c>
      <c r="E1859">
        <v>23</v>
      </c>
      <c r="F1859" t="s">
        <v>1881</v>
      </c>
      <c r="G1859">
        <v>0.28360453529700003</v>
      </c>
    </row>
    <row r="1860" spans="1:7" x14ac:dyDescent="0.2">
      <c r="A1860" t="str">
        <f t="shared" si="158"/>
        <v>RGL2</v>
      </c>
      <c r="B1860" t="s">
        <v>75</v>
      </c>
      <c r="C1860">
        <v>33267301</v>
      </c>
      <c r="D1860" t="s">
        <v>3</v>
      </c>
      <c r="E1860">
        <v>24</v>
      </c>
      <c r="F1860" t="s">
        <v>1882</v>
      </c>
      <c r="G1860">
        <v>0.54149892089100005</v>
      </c>
    </row>
    <row r="1861" spans="1:7" x14ac:dyDescent="0.2">
      <c r="A1861" t="str">
        <f t="shared" si="158"/>
        <v>RGL2</v>
      </c>
      <c r="B1861" t="s">
        <v>75</v>
      </c>
      <c r="C1861">
        <v>33267283</v>
      </c>
      <c r="D1861" t="s">
        <v>3</v>
      </c>
      <c r="E1861">
        <v>24</v>
      </c>
      <c r="F1861" t="s">
        <v>1883</v>
      </c>
      <c r="G1861">
        <v>0.56274903221100003</v>
      </c>
    </row>
    <row r="1862" spans="1:7" x14ac:dyDescent="0.2">
      <c r="A1862" t="str">
        <f t="shared" si="158"/>
        <v>RGL2</v>
      </c>
      <c r="B1862" t="s">
        <v>75</v>
      </c>
      <c r="C1862">
        <v>33267263</v>
      </c>
      <c r="D1862" t="s">
        <v>3</v>
      </c>
      <c r="E1862">
        <v>22</v>
      </c>
      <c r="F1862" t="s">
        <v>1884</v>
      </c>
      <c r="G1862">
        <v>0.82626553065499997</v>
      </c>
    </row>
    <row r="1863" spans="1:7" x14ac:dyDescent="0.2">
      <c r="A1863" t="str">
        <f t="shared" si="158"/>
        <v>RGL2</v>
      </c>
      <c r="B1863" t="s">
        <v>75</v>
      </c>
      <c r="C1863">
        <v>33267176</v>
      </c>
      <c r="D1863" t="s">
        <v>3</v>
      </c>
      <c r="E1863">
        <v>24</v>
      </c>
      <c r="F1863" t="s">
        <v>1885</v>
      </c>
      <c r="G1863">
        <v>6.2124711297999999E-2</v>
      </c>
    </row>
    <row r="1864" spans="1:7" x14ac:dyDescent="0.2">
      <c r="A1864" t="str">
        <f t="shared" ref="A1864:A1873" si="159">"RHOXF2"</f>
        <v>RHOXF2</v>
      </c>
      <c r="B1864" t="s">
        <v>172</v>
      </c>
      <c r="C1864">
        <v>119292389</v>
      </c>
      <c r="D1864" t="s">
        <v>3</v>
      </c>
      <c r="E1864">
        <v>24</v>
      </c>
      <c r="F1864" t="s">
        <v>1886</v>
      </c>
      <c r="G1864">
        <v>0.25325501830199998</v>
      </c>
    </row>
    <row r="1865" spans="1:7" x14ac:dyDescent="0.2">
      <c r="A1865" t="str">
        <f t="shared" si="159"/>
        <v>RHOXF2</v>
      </c>
      <c r="B1865" t="s">
        <v>172</v>
      </c>
      <c r="C1865">
        <v>119292359</v>
      </c>
      <c r="D1865" t="s">
        <v>3</v>
      </c>
      <c r="E1865">
        <v>24</v>
      </c>
      <c r="F1865" t="s">
        <v>1887</v>
      </c>
      <c r="G1865">
        <v>0.58516668772299996</v>
      </c>
    </row>
    <row r="1866" spans="1:7" x14ac:dyDescent="0.2">
      <c r="A1866" t="str">
        <f t="shared" si="159"/>
        <v>RHOXF2</v>
      </c>
      <c r="B1866" t="s">
        <v>172</v>
      </c>
      <c r="C1866">
        <v>119292319</v>
      </c>
      <c r="D1866" t="s">
        <v>3</v>
      </c>
      <c r="E1866">
        <v>24</v>
      </c>
      <c r="F1866" t="s">
        <v>1888</v>
      </c>
      <c r="G1866">
        <v>1.3417759362599999</v>
      </c>
    </row>
    <row r="1867" spans="1:7" x14ac:dyDescent="0.2">
      <c r="A1867" t="str">
        <f t="shared" si="159"/>
        <v>RHOXF2</v>
      </c>
      <c r="B1867" t="s">
        <v>172</v>
      </c>
      <c r="C1867">
        <v>119292365</v>
      </c>
      <c r="D1867" t="s">
        <v>3</v>
      </c>
      <c r="E1867">
        <v>24</v>
      </c>
      <c r="F1867" t="s">
        <v>1889</v>
      </c>
      <c r="G1867">
        <v>0.44757388356900002</v>
      </c>
    </row>
    <row r="1868" spans="1:7" x14ac:dyDescent="0.2">
      <c r="A1868" t="str">
        <f t="shared" si="159"/>
        <v>RHOXF2</v>
      </c>
      <c r="B1868" t="s">
        <v>172</v>
      </c>
      <c r="C1868">
        <v>119292271</v>
      </c>
      <c r="D1868" t="s">
        <v>3</v>
      </c>
      <c r="E1868">
        <v>24</v>
      </c>
      <c r="F1868" t="s">
        <v>1890</v>
      </c>
      <c r="G1868">
        <v>0.71021665596799999</v>
      </c>
    </row>
    <row r="1869" spans="1:7" x14ac:dyDescent="0.2">
      <c r="A1869" t="str">
        <f t="shared" si="159"/>
        <v>RHOXF2</v>
      </c>
      <c r="B1869" t="s">
        <v>172</v>
      </c>
      <c r="C1869">
        <v>119292286</v>
      </c>
      <c r="D1869" t="s">
        <v>3</v>
      </c>
      <c r="E1869">
        <v>23</v>
      </c>
      <c r="F1869" t="s">
        <v>1891</v>
      </c>
      <c r="G1869">
        <v>0.94800740777500003</v>
      </c>
    </row>
    <row r="1870" spans="1:7" x14ac:dyDescent="0.2">
      <c r="A1870" t="str">
        <f t="shared" si="159"/>
        <v>RHOXF2</v>
      </c>
      <c r="B1870" t="s">
        <v>172</v>
      </c>
      <c r="C1870">
        <v>119292215</v>
      </c>
      <c r="D1870" t="s">
        <v>3</v>
      </c>
      <c r="E1870">
        <v>22</v>
      </c>
      <c r="F1870" t="s">
        <v>1892</v>
      </c>
      <c r="G1870">
        <v>9.8751721398999993E-3</v>
      </c>
    </row>
    <row r="1871" spans="1:7" x14ac:dyDescent="0.2">
      <c r="A1871" t="str">
        <f t="shared" si="159"/>
        <v>RHOXF2</v>
      </c>
      <c r="B1871" t="s">
        <v>172</v>
      </c>
      <c r="C1871">
        <v>119292141</v>
      </c>
      <c r="D1871" t="s">
        <v>3</v>
      </c>
      <c r="E1871">
        <v>24</v>
      </c>
      <c r="F1871" t="s">
        <v>1893</v>
      </c>
      <c r="G1871">
        <v>5.3489967001999997E-2</v>
      </c>
    </row>
    <row r="1872" spans="1:7" x14ac:dyDescent="0.2">
      <c r="A1872" t="str">
        <f t="shared" si="159"/>
        <v>RHOXF2</v>
      </c>
      <c r="B1872" t="s">
        <v>172</v>
      </c>
      <c r="C1872">
        <v>119292263</v>
      </c>
      <c r="D1872" t="s">
        <v>3</v>
      </c>
      <c r="E1872">
        <v>24</v>
      </c>
      <c r="F1872" t="s">
        <v>1894</v>
      </c>
      <c r="G1872">
        <v>0.35269120700000001</v>
      </c>
    </row>
    <row r="1873" spans="1:7" x14ac:dyDescent="0.2">
      <c r="A1873" t="str">
        <f t="shared" si="159"/>
        <v>RHOXF2</v>
      </c>
      <c r="B1873" t="s">
        <v>172</v>
      </c>
      <c r="C1873">
        <v>119292224</v>
      </c>
      <c r="D1873" t="s">
        <v>3</v>
      </c>
      <c r="E1873">
        <v>24</v>
      </c>
      <c r="F1873" t="s">
        <v>1895</v>
      </c>
      <c r="G1873">
        <v>2.10600285618E-2</v>
      </c>
    </row>
    <row r="1874" spans="1:7" x14ac:dyDescent="0.2">
      <c r="A1874" t="str">
        <f t="shared" ref="A1874:A1883" si="160">"RHOXF2B"</f>
        <v>RHOXF2B</v>
      </c>
      <c r="B1874" t="s">
        <v>172</v>
      </c>
      <c r="C1874">
        <v>119212010</v>
      </c>
      <c r="D1874" t="s">
        <v>3</v>
      </c>
      <c r="E1874">
        <v>24</v>
      </c>
      <c r="F1874" t="s">
        <v>1896</v>
      </c>
      <c r="G1874">
        <v>0.108556019718</v>
      </c>
    </row>
    <row r="1875" spans="1:7" x14ac:dyDescent="0.2">
      <c r="A1875" t="str">
        <f t="shared" si="160"/>
        <v>RHOXF2B</v>
      </c>
      <c r="B1875" t="s">
        <v>172</v>
      </c>
      <c r="C1875">
        <v>119211948</v>
      </c>
      <c r="D1875" t="s">
        <v>8</v>
      </c>
      <c r="E1875">
        <v>24</v>
      </c>
      <c r="F1875" t="s">
        <v>1895</v>
      </c>
      <c r="G1875">
        <v>2.10600285618E-2</v>
      </c>
    </row>
    <row r="1876" spans="1:7" x14ac:dyDescent="0.2">
      <c r="A1876" t="str">
        <f t="shared" si="160"/>
        <v>RHOXF2B</v>
      </c>
      <c r="B1876" t="s">
        <v>172</v>
      </c>
      <c r="C1876">
        <v>119211909</v>
      </c>
      <c r="D1876" t="s">
        <v>8</v>
      </c>
      <c r="E1876">
        <v>24</v>
      </c>
      <c r="F1876" t="s">
        <v>1894</v>
      </c>
      <c r="G1876">
        <v>0.35269120700000001</v>
      </c>
    </row>
    <row r="1877" spans="1:7" x14ac:dyDescent="0.2">
      <c r="A1877" t="str">
        <f t="shared" si="160"/>
        <v>RHOXF2B</v>
      </c>
      <c r="B1877" t="s">
        <v>172</v>
      </c>
      <c r="C1877">
        <v>119211901</v>
      </c>
      <c r="D1877" t="s">
        <v>8</v>
      </c>
      <c r="E1877">
        <v>24</v>
      </c>
      <c r="F1877" t="s">
        <v>1890</v>
      </c>
      <c r="G1877">
        <v>0.71021665596799999</v>
      </c>
    </row>
    <row r="1878" spans="1:7" x14ac:dyDescent="0.2">
      <c r="A1878" t="str">
        <f t="shared" si="160"/>
        <v>RHOXF2B</v>
      </c>
      <c r="B1878" t="s">
        <v>172</v>
      </c>
      <c r="C1878">
        <v>119211886</v>
      </c>
      <c r="D1878" t="s">
        <v>8</v>
      </c>
      <c r="E1878">
        <v>23</v>
      </c>
      <c r="F1878" t="s">
        <v>1891</v>
      </c>
      <c r="G1878">
        <v>0.94800740777500003</v>
      </c>
    </row>
    <row r="1879" spans="1:7" x14ac:dyDescent="0.2">
      <c r="A1879" t="str">
        <f t="shared" si="160"/>
        <v>RHOXF2B</v>
      </c>
      <c r="B1879" t="s">
        <v>172</v>
      </c>
      <c r="C1879">
        <v>119211853</v>
      </c>
      <c r="D1879" t="s">
        <v>8</v>
      </c>
      <c r="E1879">
        <v>24</v>
      </c>
      <c r="F1879" t="s">
        <v>1888</v>
      </c>
      <c r="G1879">
        <v>1.3417759362599999</v>
      </c>
    </row>
    <row r="1880" spans="1:7" x14ac:dyDescent="0.2">
      <c r="A1880" t="str">
        <f t="shared" si="160"/>
        <v>RHOXF2B</v>
      </c>
      <c r="B1880" t="s">
        <v>172</v>
      </c>
      <c r="C1880">
        <v>119211813</v>
      </c>
      <c r="D1880" t="s">
        <v>8</v>
      </c>
      <c r="E1880">
        <v>23</v>
      </c>
      <c r="F1880" t="s">
        <v>1897</v>
      </c>
      <c r="G1880">
        <v>0.60273827042499994</v>
      </c>
    </row>
    <row r="1881" spans="1:7" x14ac:dyDescent="0.2">
      <c r="A1881" t="str">
        <f t="shared" si="160"/>
        <v>RHOXF2B</v>
      </c>
      <c r="B1881" t="s">
        <v>172</v>
      </c>
      <c r="C1881">
        <v>119211957</v>
      </c>
      <c r="D1881" t="s">
        <v>8</v>
      </c>
      <c r="E1881">
        <v>22</v>
      </c>
      <c r="F1881" t="s">
        <v>1892</v>
      </c>
      <c r="G1881">
        <v>9.8751721398999993E-3</v>
      </c>
    </row>
    <row r="1882" spans="1:7" x14ac:dyDescent="0.2">
      <c r="A1882" t="str">
        <f t="shared" si="160"/>
        <v>RHOXF2B</v>
      </c>
      <c r="B1882" t="s">
        <v>172</v>
      </c>
      <c r="C1882">
        <v>119211781</v>
      </c>
      <c r="D1882" t="s">
        <v>8</v>
      </c>
      <c r="E1882">
        <v>24</v>
      </c>
      <c r="F1882" t="s">
        <v>1898</v>
      </c>
      <c r="G1882">
        <v>0.41329040615700002</v>
      </c>
    </row>
    <row r="1883" spans="1:7" x14ac:dyDescent="0.2">
      <c r="A1883" t="str">
        <f t="shared" si="160"/>
        <v>RHOXF2B</v>
      </c>
      <c r="B1883" t="s">
        <v>172</v>
      </c>
      <c r="C1883">
        <v>119211807</v>
      </c>
      <c r="D1883" t="s">
        <v>8</v>
      </c>
      <c r="E1883">
        <v>23</v>
      </c>
      <c r="F1883" t="s">
        <v>1899</v>
      </c>
      <c r="G1883">
        <v>0.59855139245699995</v>
      </c>
    </row>
    <row r="1884" spans="1:7" x14ac:dyDescent="0.2">
      <c r="A1884" t="str">
        <f t="shared" ref="A1884:A1891" si="161">"RNF213"</f>
        <v>RNF213</v>
      </c>
      <c r="B1884" t="s">
        <v>484</v>
      </c>
      <c r="C1884">
        <v>78234597</v>
      </c>
      <c r="D1884" t="s">
        <v>8</v>
      </c>
      <c r="E1884">
        <v>22</v>
      </c>
      <c r="F1884" t="s">
        <v>1900</v>
      </c>
      <c r="G1884">
        <v>1.1039342276699999</v>
      </c>
    </row>
    <row r="1885" spans="1:7" x14ac:dyDescent="0.2">
      <c r="A1885" t="str">
        <f t="shared" si="161"/>
        <v>RNF213</v>
      </c>
      <c r="B1885" t="s">
        <v>484</v>
      </c>
      <c r="C1885">
        <v>78234318</v>
      </c>
      <c r="D1885" t="s">
        <v>8</v>
      </c>
      <c r="E1885">
        <v>25</v>
      </c>
      <c r="F1885" t="s">
        <v>1901</v>
      </c>
      <c r="G1885">
        <v>-3.5847377054599998E-2</v>
      </c>
    </row>
    <row r="1886" spans="1:7" x14ac:dyDescent="0.2">
      <c r="A1886" t="str">
        <f t="shared" si="161"/>
        <v>RNF213</v>
      </c>
      <c r="B1886" t="s">
        <v>484</v>
      </c>
      <c r="C1886">
        <v>78234327</v>
      </c>
      <c r="D1886" t="s">
        <v>8</v>
      </c>
      <c r="E1886">
        <v>28</v>
      </c>
      <c r="F1886" t="s">
        <v>1902</v>
      </c>
      <c r="G1886">
        <v>0.97550601775000001</v>
      </c>
    </row>
    <row r="1887" spans="1:7" x14ac:dyDescent="0.2">
      <c r="A1887" t="str">
        <f t="shared" si="161"/>
        <v>RNF213</v>
      </c>
      <c r="B1887" t="s">
        <v>484</v>
      </c>
      <c r="C1887">
        <v>78234452</v>
      </c>
      <c r="D1887" t="s">
        <v>8</v>
      </c>
      <c r="E1887">
        <v>21</v>
      </c>
      <c r="F1887" t="s">
        <v>1903</v>
      </c>
      <c r="G1887">
        <v>0.21844177440199999</v>
      </c>
    </row>
    <row r="1888" spans="1:7" x14ac:dyDescent="0.2">
      <c r="A1888" t="str">
        <f t="shared" si="161"/>
        <v>RNF213</v>
      </c>
      <c r="B1888" t="s">
        <v>484</v>
      </c>
      <c r="C1888">
        <v>78234512</v>
      </c>
      <c r="D1888" t="s">
        <v>8</v>
      </c>
      <c r="E1888">
        <v>22</v>
      </c>
      <c r="F1888" t="s">
        <v>1904</v>
      </c>
      <c r="G1888">
        <v>0.20482504562699999</v>
      </c>
    </row>
    <row r="1889" spans="1:7" x14ac:dyDescent="0.2">
      <c r="A1889" t="str">
        <f t="shared" si="161"/>
        <v>RNF213</v>
      </c>
      <c r="B1889" t="s">
        <v>484</v>
      </c>
      <c r="C1889">
        <v>78234534</v>
      </c>
      <c r="D1889" t="s">
        <v>8</v>
      </c>
      <c r="E1889">
        <v>24</v>
      </c>
      <c r="F1889" t="s">
        <v>1905</v>
      </c>
      <c r="G1889">
        <v>0.92055975457700001</v>
      </c>
    </row>
    <row r="1890" spans="1:7" x14ac:dyDescent="0.2">
      <c r="A1890" t="str">
        <f t="shared" si="161"/>
        <v>RNF213</v>
      </c>
      <c r="B1890" t="s">
        <v>484</v>
      </c>
      <c r="C1890">
        <v>78234309</v>
      </c>
      <c r="D1890" t="s">
        <v>8</v>
      </c>
      <c r="E1890">
        <v>23</v>
      </c>
      <c r="F1890" t="s">
        <v>1906</v>
      </c>
      <c r="G1890">
        <v>1.44836567729E-2</v>
      </c>
    </row>
    <row r="1891" spans="1:7" x14ac:dyDescent="0.2">
      <c r="A1891" t="str">
        <f t="shared" si="161"/>
        <v>RNF213</v>
      </c>
      <c r="B1891" t="s">
        <v>484</v>
      </c>
      <c r="C1891">
        <v>78234312</v>
      </c>
      <c r="D1891" t="s">
        <v>3</v>
      </c>
      <c r="E1891">
        <v>28</v>
      </c>
      <c r="F1891" t="s">
        <v>1907</v>
      </c>
      <c r="G1891">
        <v>7.2262474011100003E-2</v>
      </c>
    </row>
    <row r="1892" spans="1:7" x14ac:dyDescent="0.2">
      <c r="A1892" t="str">
        <f t="shared" ref="A1892:A1901" si="162">"RNF8"</f>
        <v>RNF8</v>
      </c>
      <c r="B1892" t="s">
        <v>75</v>
      </c>
      <c r="C1892">
        <v>37321360</v>
      </c>
      <c r="D1892" t="s">
        <v>3</v>
      </c>
      <c r="E1892">
        <v>24</v>
      </c>
      <c r="F1892" t="s">
        <v>1908</v>
      </c>
      <c r="G1892">
        <v>-0.116996365304</v>
      </c>
    </row>
    <row r="1893" spans="1:7" x14ac:dyDescent="0.2">
      <c r="A1893" t="str">
        <f t="shared" si="162"/>
        <v>RNF8</v>
      </c>
      <c r="B1893" t="s">
        <v>75</v>
      </c>
      <c r="C1893">
        <v>37321646</v>
      </c>
      <c r="D1893" t="s">
        <v>8</v>
      </c>
      <c r="E1893">
        <v>24</v>
      </c>
      <c r="F1893" t="s">
        <v>1909</v>
      </c>
      <c r="G1893">
        <v>0.69455837656399999</v>
      </c>
    </row>
    <row r="1894" spans="1:7" x14ac:dyDescent="0.2">
      <c r="A1894" t="str">
        <f t="shared" si="162"/>
        <v>RNF8</v>
      </c>
      <c r="B1894" t="s">
        <v>75</v>
      </c>
      <c r="C1894">
        <v>37321638</v>
      </c>
      <c r="D1894" t="s">
        <v>8</v>
      </c>
      <c r="E1894">
        <v>24</v>
      </c>
      <c r="F1894" t="s">
        <v>1910</v>
      </c>
      <c r="G1894">
        <v>0.806158792455</v>
      </c>
    </row>
    <row r="1895" spans="1:7" x14ac:dyDescent="0.2">
      <c r="A1895" t="str">
        <f t="shared" si="162"/>
        <v>RNF8</v>
      </c>
      <c r="B1895" t="s">
        <v>75</v>
      </c>
      <c r="C1895">
        <v>37321623</v>
      </c>
      <c r="D1895" t="s">
        <v>8</v>
      </c>
      <c r="E1895">
        <v>23</v>
      </c>
      <c r="F1895" t="s">
        <v>1911</v>
      </c>
      <c r="G1895">
        <v>0.24304790098500001</v>
      </c>
    </row>
    <row r="1896" spans="1:7" x14ac:dyDescent="0.2">
      <c r="A1896" t="str">
        <f t="shared" si="162"/>
        <v>RNF8</v>
      </c>
      <c r="B1896" t="s">
        <v>75</v>
      </c>
      <c r="C1896">
        <v>37321616</v>
      </c>
      <c r="D1896" t="s">
        <v>8</v>
      </c>
      <c r="E1896">
        <v>25</v>
      </c>
      <c r="F1896" t="s">
        <v>1912</v>
      </c>
      <c r="G1896">
        <v>0.45969536615700002</v>
      </c>
    </row>
    <row r="1897" spans="1:7" x14ac:dyDescent="0.2">
      <c r="A1897" t="str">
        <f t="shared" si="162"/>
        <v>RNF8</v>
      </c>
      <c r="B1897" t="s">
        <v>75</v>
      </c>
      <c r="C1897">
        <v>37321608</v>
      </c>
      <c r="D1897" t="s">
        <v>8</v>
      </c>
      <c r="E1897">
        <v>24</v>
      </c>
      <c r="F1897" t="s">
        <v>1913</v>
      </c>
      <c r="G1897">
        <v>1.09007038244</v>
      </c>
    </row>
    <row r="1898" spans="1:7" x14ac:dyDescent="0.2">
      <c r="A1898" t="str">
        <f t="shared" si="162"/>
        <v>RNF8</v>
      </c>
      <c r="B1898" t="s">
        <v>75</v>
      </c>
      <c r="C1898">
        <v>37321504</v>
      </c>
      <c r="D1898" t="s">
        <v>8</v>
      </c>
      <c r="E1898">
        <v>24</v>
      </c>
      <c r="F1898" t="s">
        <v>1914</v>
      </c>
      <c r="G1898">
        <v>0.273090310429</v>
      </c>
    </row>
    <row r="1899" spans="1:7" x14ac:dyDescent="0.2">
      <c r="A1899" t="str">
        <f t="shared" si="162"/>
        <v>RNF8</v>
      </c>
      <c r="B1899" t="s">
        <v>75</v>
      </c>
      <c r="C1899">
        <v>37321667</v>
      </c>
      <c r="D1899" t="s">
        <v>3</v>
      </c>
      <c r="E1899">
        <v>24</v>
      </c>
      <c r="F1899" t="s">
        <v>1915</v>
      </c>
      <c r="G1899">
        <v>0.89689175820199996</v>
      </c>
    </row>
    <row r="1900" spans="1:7" x14ac:dyDescent="0.2">
      <c r="A1900" t="str">
        <f t="shared" si="162"/>
        <v>RNF8</v>
      </c>
      <c r="B1900" t="s">
        <v>75</v>
      </c>
      <c r="C1900">
        <v>37321393</v>
      </c>
      <c r="D1900" t="s">
        <v>3</v>
      </c>
      <c r="E1900">
        <v>24</v>
      </c>
      <c r="F1900" t="s">
        <v>1916</v>
      </c>
      <c r="G1900">
        <v>0.224677180133</v>
      </c>
    </row>
    <row r="1901" spans="1:7" x14ac:dyDescent="0.2">
      <c r="A1901" t="str">
        <f t="shared" si="162"/>
        <v>RNF8</v>
      </c>
      <c r="B1901" t="s">
        <v>75</v>
      </c>
      <c r="C1901">
        <v>37321663</v>
      </c>
      <c r="D1901" t="s">
        <v>8</v>
      </c>
      <c r="E1901">
        <v>24</v>
      </c>
      <c r="F1901" t="s">
        <v>1917</v>
      </c>
      <c r="G1901">
        <v>1.01303785936</v>
      </c>
    </row>
    <row r="1902" spans="1:7" x14ac:dyDescent="0.2">
      <c r="A1902" t="str">
        <f t="shared" ref="A1902:A1911" si="163">"RPRD1A"</f>
        <v>RPRD1A</v>
      </c>
      <c r="B1902" t="s">
        <v>1918</v>
      </c>
      <c r="C1902">
        <v>33647708</v>
      </c>
      <c r="D1902" t="s">
        <v>8</v>
      </c>
      <c r="E1902">
        <v>24</v>
      </c>
      <c r="F1902" t="s">
        <v>1919</v>
      </c>
      <c r="G1902">
        <v>0.50608585571300002</v>
      </c>
    </row>
    <row r="1903" spans="1:7" x14ac:dyDescent="0.2">
      <c r="A1903" t="str">
        <f t="shared" si="163"/>
        <v>RPRD1A</v>
      </c>
      <c r="B1903" t="s">
        <v>1918</v>
      </c>
      <c r="C1903">
        <v>33647696</v>
      </c>
      <c r="D1903" t="s">
        <v>8</v>
      </c>
      <c r="E1903">
        <v>24</v>
      </c>
      <c r="F1903" t="s">
        <v>1920</v>
      </c>
      <c r="G1903">
        <v>0.67785780942700002</v>
      </c>
    </row>
    <row r="1904" spans="1:7" x14ac:dyDescent="0.2">
      <c r="A1904" t="str">
        <f t="shared" si="163"/>
        <v>RPRD1A</v>
      </c>
      <c r="B1904" t="s">
        <v>1918</v>
      </c>
      <c r="C1904">
        <v>33647727</v>
      </c>
      <c r="D1904" t="s">
        <v>8</v>
      </c>
      <c r="E1904">
        <v>25</v>
      </c>
      <c r="F1904" t="s">
        <v>1921</v>
      </c>
      <c r="G1904">
        <v>1.0309981797500001</v>
      </c>
    </row>
    <row r="1905" spans="1:7" x14ac:dyDescent="0.2">
      <c r="A1905" t="str">
        <f t="shared" si="163"/>
        <v>RPRD1A</v>
      </c>
      <c r="B1905" t="s">
        <v>1918</v>
      </c>
      <c r="C1905">
        <v>33647617</v>
      </c>
      <c r="D1905" t="s">
        <v>8</v>
      </c>
      <c r="E1905">
        <v>23</v>
      </c>
      <c r="F1905" t="s">
        <v>1922</v>
      </c>
      <c r="G1905">
        <v>1.11502866678</v>
      </c>
    </row>
    <row r="1906" spans="1:7" x14ac:dyDescent="0.2">
      <c r="A1906" t="str">
        <f t="shared" si="163"/>
        <v>RPRD1A</v>
      </c>
      <c r="B1906" t="s">
        <v>1918</v>
      </c>
      <c r="C1906">
        <v>33647652</v>
      </c>
      <c r="D1906" t="s">
        <v>8</v>
      </c>
      <c r="E1906">
        <v>24</v>
      </c>
      <c r="F1906" t="s">
        <v>1923</v>
      </c>
      <c r="G1906">
        <v>0.68401840914900003</v>
      </c>
    </row>
    <row r="1907" spans="1:7" x14ac:dyDescent="0.2">
      <c r="A1907" t="str">
        <f t="shared" si="163"/>
        <v>RPRD1A</v>
      </c>
      <c r="B1907" t="s">
        <v>1918</v>
      </c>
      <c r="C1907">
        <v>33647647</v>
      </c>
      <c r="D1907" t="s">
        <v>8</v>
      </c>
      <c r="E1907">
        <v>24</v>
      </c>
      <c r="F1907" t="s">
        <v>1924</v>
      </c>
      <c r="G1907">
        <v>0.73623104444700005</v>
      </c>
    </row>
    <row r="1908" spans="1:7" x14ac:dyDescent="0.2">
      <c r="A1908" t="str">
        <f t="shared" si="163"/>
        <v>RPRD1A</v>
      </c>
      <c r="B1908" t="s">
        <v>1918</v>
      </c>
      <c r="C1908">
        <v>33647624</v>
      </c>
      <c r="D1908" t="s">
        <v>8</v>
      </c>
      <c r="E1908">
        <v>24</v>
      </c>
      <c r="F1908" t="s">
        <v>1925</v>
      </c>
      <c r="G1908">
        <v>0.50514431066999999</v>
      </c>
    </row>
    <row r="1909" spans="1:7" x14ac:dyDescent="0.2">
      <c r="A1909" t="str">
        <f t="shared" si="163"/>
        <v>RPRD1A</v>
      </c>
      <c r="B1909" t="s">
        <v>1918</v>
      </c>
      <c r="C1909">
        <v>33647674</v>
      </c>
      <c r="D1909" t="s">
        <v>8</v>
      </c>
      <c r="E1909">
        <v>23</v>
      </c>
      <c r="F1909" t="s">
        <v>1926</v>
      </c>
      <c r="G1909">
        <v>0.579597862932</v>
      </c>
    </row>
    <row r="1910" spans="1:7" x14ac:dyDescent="0.2">
      <c r="A1910" t="str">
        <f t="shared" si="163"/>
        <v>RPRD1A</v>
      </c>
      <c r="B1910" t="s">
        <v>1918</v>
      </c>
      <c r="C1910">
        <v>33647830</v>
      </c>
      <c r="D1910" t="s">
        <v>8</v>
      </c>
      <c r="E1910">
        <v>24</v>
      </c>
      <c r="F1910" t="s">
        <v>1927</v>
      </c>
      <c r="G1910">
        <v>-1.43299736613E-2</v>
      </c>
    </row>
    <row r="1911" spans="1:7" x14ac:dyDescent="0.2">
      <c r="A1911" t="str">
        <f t="shared" si="163"/>
        <v>RPRD1A</v>
      </c>
      <c r="B1911" t="s">
        <v>1918</v>
      </c>
      <c r="C1911">
        <v>33647688</v>
      </c>
      <c r="D1911" t="s">
        <v>8</v>
      </c>
      <c r="E1911">
        <v>23</v>
      </c>
      <c r="F1911" t="s">
        <v>1928</v>
      </c>
      <c r="G1911">
        <v>0.85397315346799996</v>
      </c>
    </row>
    <row r="1912" spans="1:7" x14ac:dyDescent="0.2">
      <c r="A1912" t="str">
        <f t="shared" ref="A1912:A1920" si="164">"RPS8"</f>
        <v>RPS8</v>
      </c>
      <c r="B1912" t="s">
        <v>35</v>
      </c>
      <c r="C1912">
        <v>45240754</v>
      </c>
      <c r="D1912" t="s">
        <v>3</v>
      </c>
      <c r="E1912">
        <v>23</v>
      </c>
      <c r="F1912" t="s">
        <v>1929</v>
      </c>
      <c r="G1912">
        <v>0.62117639494800003</v>
      </c>
    </row>
    <row r="1913" spans="1:7" x14ac:dyDescent="0.2">
      <c r="A1913" t="str">
        <f t="shared" si="164"/>
        <v>RPS8</v>
      </c>
      <c r="B1913" t="s">
        <v>35</v>
      </c>
      <c r="C1913">
        <v>45240928</v>
      </c>
      <c r="D1913" t="s">
        <v>3</v>
      </c>
      <c r="E1913">
        <v>25</v>
      </c>
      <c r="F1913" t="s">
        <v>1930</v>
      </c>
      <c r="G1913">
        <v>0.34093067430899998</v>
      </c>
    </row>
    <row r="1914" spans="1:7" x14ac:dyDescent="0.2">
      <c r="A1914" t="str">
        <f t="shared" si="164"/>
        <v>RPS8</v>
      </c>
      <c r="B1914" t="s">
        <v>35</v>
      </c>
      <c r="C1914">
        <v>45240910</v>
      </c>
      <c r="D1914" t="s">
        <v>3</v>
      </c>
      <c r="E1914">
        <v>25</v>
      </c>
      <c r="F1914" t="s">
        <v>1931</v>
      </c>
      <c r="G1914">
        <v>0.10101265545</v>
      </c>
    </row>
    <row r="1915" spans="1:7" x14ac:dyDescent="0.2">
      <c r="A1915" t="str">
        <f t="shared" si="164"/>
        <v>RPS8</v>
      </c>
      <c r="B1915" t="s">
        <v>35</v>
      </c>
      <c r="C1915">
        <v>45240797</v>
      </c>
      <c r="D1915" t="s">
        <v>3</v>
      </c>
      <c r="E1915">
        <v>23</v>
      </c>
      <c r="F1915" t="s">
        <v>1932</v>
      </c>
      <c r="G1915">
        <v>0.33806602284800003</v>
      </c>
    </row>
    <row r="1916" spans="1:7" x14ac:dyDescent="0.2">
      <c r="A1916" t="str">
        <f t="shared" si="164"/>
        <v>RPS8</v>
      </c>
      <c r="B1916" t="s">
        <v>35</v>
      </c>
      <c r="C1916">
        <v>45240974</v>
      </c>
      <c r="D1916" t="s">
        <v>3</v>
      </c>
      <c r="E1916">
        <v>22</v>
      </c>
      <c r="F1916" t="s">
        <v>1933</v>
      </c>
      <c r="G1916">
        <v>1.43666332459</v>
      </c>
    </row>
    <row r="1917" spans="1:7" x14ac:dyDescent="0.2">
      <c r="A1917" t="str">
        <f t="shared" si="164"/>
        <v>RPS8</v>
      </c>
      <c r="B1917" t="s">
        <v>35</v>
      </c>
      <c r="C1917">
        <v>45241016</v>
      </c>
      <c r="D1917" t="s">
        <v>3</v>
      </c>
      <c r="E1917">
        <v>24</v>
      </c>
      <c r="F1917" t="s">
        <v>1934</v>
      </c>
      <c r="G1917">
        <v>0.29315532343299999</v>
      </c>
    </row>
    <row r="1918" spans="1:7" x14ac:dyDescent="0.2">
      <c r="A1918" t="str">
        <f t="shared" si="164"/>
        <v>RPS8</v>
      </c>
      <c r="B1918" t="s">
        <v>35</v>
      </c>
      <c r="C1918">
        <v>45240835</v>
      </c>
      <c r="D1918" t="s">
        <v>8</v>
      </c>
      <c r="E1918">
        <v>24</v>
      </c>
      <c r="F1918" t="s">
        <v>1935</v>
      </c>
      <c r="G1918">
        <v>0.204294772619</v>
      </c>
    </row>
    <row r="1919" spans="1:7" x14ac:dyDescent="0.2">
      <c r="A1919" t="str">
        <f t="shared" si="164"/>
        <v>RPS8</v>
      </c>
      <c r="B1919" t="s">
        <v>35</v>
      </c>
      <c r="C1919">
        <v>45240934</v>
      </c>
      <c r="D1919" t="s">
        <v>3</v>
      </c>
      <c r="E1919">
        <v>25</v>
      </c>
      <c r="F1919" t="s">
        <v>1936</v>
      </c>
      <c r="G1919">
        <v>0.60706571164599998</v>
      </c>
    </row>
    <row r="1920" spans="1:7" x14ac:dyDescent="0.2">
      <c r="A1920" t="str">
        <f t="shared" si="164"/>
        <v>RPS8</v>
      </c>
      <c r="B1920" t="s">
        <v>35</v>
      </c>
      <c r="C1920">
        <v>45240962</v>
      </c>
      <c r="D1920" t="s">
        <v>3</v>
      </c>
      <c r="E1920">
        <v>25</v>
      </c>
      <c r="F1920" t="s">
        <v>1937</v>
      </c>
      <c r="G1920">
        <v>0.94216028046099998</v>
      </c>
    </row>
    <row r="1921" spans="1:7" x14ac:dyDescent="0.2">
      <c r="A1921" t="str">
        <f t="shared" ref="A1921:A1928" si="165">"RREB1"</f>
        <v>RREB1</v>
      </c>
      <c r="B1921" t="s">
        <v>75</v>
      </c>
      <c r="C1921">
        <v>7107827</v>
      </c>
      <c r="D1921" t="s">
        <v>3</v>
      </c>
      <c r="E1921">
        <v>24</v>
      </c>
      <c r="F1921" t="s">
        <v>1938</v>
      </c>
      <c r="G1921">
        <v>0.59173671155800001</v>
      </c>
    </row>
    <row r="1922" spans="1:7" x14ac:dyDescent="0.2">
      <c r="A1922" t="str">
        <f t="shared" si="165"/>
        <v>RREB1</v>
      </c>
      <c r="B1922" t="s">
        <v>75</v>
      </c>
      <c r="C1922">
        <v>7107884</v>
      </c>
      <c r="D1922" t="s">
        <v>3</v>
      </c>
      <c r="E1922">
        <v>23</v>
      </c>
      <c r="F1922" t="s">
        <v>1939</v>
      </c>
      <c r="G1922">
        <v>8.9909501911E-2</v>
      </c>
    </row>
    <row r="1923" spans="1:7" x14ac:dyDescent="0.2">
      <c r="A1923" t="str">
        <f t="shared" si="165"/>
        <v>RREB1</v>
      </c>
      <c r="B1923" t="s">
        <v>75</v>
      </c>
      <c r="C1923">
        <v>7107890</v>
      </c>
      <c r="D1923" t="s">
        <v>3</v>
      </c>
      <c r="E1923">
        <v>23</v>
      </c>
      <c r="F1923" t="s">
        <v>1940</v>
      </c>
      <c r="G1923">
        <v>1.0997491263500001</v>
      </c>
    </row>
    <row r="1924" spans="1:7" x14ac:dyDescent="0.2">
      <c r="A1924" t="str">
        <f t="shared" si="165"/>
        <v>RREB1</v>
      </c>
      <c r="B1924" t="s">
        <v>75</v>
      </c>
      <c r="C1924">
        <v>7107896</v>
      </c>
      <c r="D1924" t="s">
        <v>3</v>
      </c>
      <c r="E1924">
        <v>22</v>
      </c>
      <c r="F1924" t="s">
        <v>1941</v>
      </c>
      <c r="G1924">
        <v>1.00877944707</v>
      </c>
    </row>
    <row r="1925" spans="1:7" x14ac:dyDescent="0.2">
      <c r="A1925" t="str">
        <f t="shared" si="165"/>
        <v>RREB1</v>
      </c>
      <c r="B1925" t="s">
        <v>75</v>
      </c>
      <c r="C1925">
        <v>7107932</v>
      </c>
      <c r="D1925" t="s">
        <v>3</v>
      </c>
      <c r="E1925">
        <v>24</v>
      </c>
      <c r="F1925" t="s">
        <v>1942</v>
      </c>
      <c r="G1925">
        <v>0.829281400379</v>
      </c>
    </row>
    <row r="1926" spans="1:7" x14ac:dyDescent="0.2">
      <c r="A1926" t="str">
        <f t="shared" si="165"/>
        <v>RREB1</v>
      </c>
      <c r="B1926" t="s">
        <v>75</v>
      </c>
      <c r="C1926">
        <v>7107786</v>
      </c>
      <c r="D1926" t="s">
        <v>8</v>
      </c>
      <c r="E1926">
        <v>23</v>
      </c>
      <c r="F1926" t="s">
        <v>1943</v>
      </c>
      <c r="G1926">
        <v>0.89147142657699996</v>
      </c>
    </row>
    <row r="1927" spans="1:7" x14ac:dyDescent="0.2">
      <c r="A1927" t="str">
        <f t="shared" si="165"/>
        <v>RREB1</v>
      </c>
      <c r="B1927" t="s">
        <v>75</v>
      </c>
      <c r="C1927">
        <v>7107865</v>
      </c>
      <c r="D1927" t="s">
        <v>8</v>
      </c>
      <c r="E1927">
        <v>22</v>
      </c>
      <c r="F1927" t="s">
        <v>1944</v>
      </c>
      <c r="G1927">
        <v>0.11863689464</v>
      </c>
    </row>
    <row r="1928" spans="1:7" x14ac:dyDescent="0.2">
      <c r="A1928" t="str">
        <f t="shared" si="165"/>
        <v>RREB1</v>
      </c>
      <c r="B1928" t="s">
        <v>75</v>
      </c>
      <c r="C1928">
        <v>7107758</v>
      </c>
      <c r="D1928" t="s">
        <v>3</v>
      </c>
      <c r="E1928">
        <v>24</v>
      </c>
      <c r="F1928" t="s">
        <v>1945</v>
      </c>
      <c r="G1928">
        <v>0.742488578472</v>
      </c>
    </row>
    <row r="1929" spans="1:7" x14ac:dyDescent="0.2">
      <c r="A1929" t="str">
        <f t="shared" ref="A1929:A1938" si="166">"RRM1"</f>
        <v>RRM1</v>
      </c>
      <c r="B1929" t="s">
        <v>291</v>
      </c>
      <c r="C1929">
        <v>4115928</v>
      </c>
      <c r="D1929" t="s">
        <v>3</v>
      </c>
      <c r="E1929">
        <v>24</v>
      </c>
      <c r="F1929" t="s">
        <v>1946</v>
      </c>
      <c r="G1929">
        <v>0.26407192369299998</v>
      </c>
    </row>
    <row r="1930" spans="1:7" x14ac:dyDescent="0.2">
      <c r="A1930" t="str">
        <f t="shared" si="166"/>
        <v>RRM1</v>
      </c>
      <c r="B1930" t="s">
        <v>291</v>
      </c>
      <c r="C1930">
        <v>4115895</v>
      </c>
      <c r="D1930" t="s">
        <v>3</v>
      </c>
      <c r="E1930">
        <v>23</v>
      </c>
      <c r="F1930" t="s">
        <v>1947</v>
      </c>
      <c r="G1930">
        <v>0.56407354780399999</v>
      </c>
    </row>
    <row r="1931" spans="1:7" x14ac:dyDescent="0.2">
      <c r="A1931" t="str">
        <f t="shared" si="166"/>
        <v>RRM1</v>
      </c>
      <c r="B1931" t="s">
        <v>291</v>
      </c>
      <c r="C1931">
        <v>4115786</v>
      </c>
      <c r="D1931" t="s">
        <v>8</v>
      </c>
      <c r="E1931">
        <v>24</v>
      </c>
      <c r="F1931" t="s">
        <v>1948</v>
      </c>
      <c r="G1931">
        <v>0.448148314208</v>
      </c>
    </row>
    <row r="1932" spans="1:7" x14ac:dyDescent="0.2">
      <c r="A1932" t="str">
        <f t="shared" si="166"/>
        <v>RRM1</v>
      </c>
      <c r="B1932" t="s">
        <v>291</v>
      </c>
      <c r="C1932">
        <v>4115809</v>
      </c>
      <c r="D1932" t="s">
        <v>3</v>
      </c>
      <c r="E1932">
        <v>24</v>
      </c>
      <c r="F1932" t="s">
        <v>1949</v>
      </c>
      <c r="G1932">
        <v>0.38327026310399998</v>
      </c>
    </row>
    <row r="1933" spans="1:7" x14ac:dyDescent="0.2">
      <c r="A1933" t="str">
        <f t="shared" si="166"/>
        <v>RRM1</v>
      </c>
      <c r="B1933" t="s">
        <v>291</v>
      </c>
      <c r="C1933">
        <v>4115806</v>
      </c>
      <c r="D1933" t="s">
        <v>8</v>
      </c>
      <c r="E1933">
        <v>22</v>
      </c>
      <c r="F1933" t="s">
        <v>1950</v>
      </c>
      <c r="G1933">
        <v>0.51539582611400003</v>
      </c>
    </row>
    <row r="1934" spans="1:7" x14ac:dyDescent="0.2">
      <c r="A1934" t="str">
        <f t="shared" si="166"/>
        <v>RRM1</v>
      </c>
      <c r="B1934" t="s">
        <v>291</v>
      </c>
      <c r="C1934">
        <v>4115901</v>
      </c>
      <c r="D1934" t="s">
        <v>8</v>
      </c>
      <c r="E1934">
        <v>24</v>
      </c>
      <c r="F1934" t="s">
        <v>1951</v>
      </c>
      <c r="G1934">
        <v>0.49198437919400001</v>
      </c>
    </row>
    <row r="1935" spans="1:7" x14ac:dyDescent="0.2">
      <c r="A1935" t="str">
        <f t="shared" si="166"/>
        <v>RRM1</v>
      </c>
      <c r="B1935" t="s">
        <v>291</v>
      </c>
      <c r="C1935">
        <v>4115942</v>
      </c>
      <c r="D1935" t="s">
        <v>8</v>
      </c>
      <c r="E1935">
        <v>24</v>
      </c>
      <c r="F1935" t="s">
        <v>1952</v>
      </c>
      <c r="G1935">
        <v>0.34327048155399997</v>
      </c>
    </row>
    <row r="1936" spans="1:7" x14ac:dyDescent="0.2">
      <c r="A1936" t="str">
        <f t="shared" si="166"/>
        <v>RRM1</v>
      </c>
      <c r="B1936" t="s">
        <v>291</v>
      </c>
      <c r="C1936">
        <v>4115705</v>
      </c>
      <c r="D1936" t="s">
        <v>8</v>
      </c>
      <c r="E1936">
        <v>23</v>
      </c>
      <c r="F1936" t="s">
        <v>1953</v>
      </c>
      <c r="G1936">
        <v>2.7903736004699999E-2</v>
      </c>
    </row>
    <row r="1937" spans="1:7" x14ac:dyDescent="0.2">
      <c r="A1937" t="str">
        <f t="shared" si="166"/>
        <v>RRM1</v>
      </c>
      <c r="B1937" t="s">
        <v>291</v>
      </c>
      <c r="C1937">
        <v>4115734</v>
      </c>
      <c r="D1937" t="s">
        <v>3</v>
      </c>
      <c r="E1937">
        <v>23</v>
      </c>
      <c r="F1937" t="s">
        <v>1954</v>
      </c>
      <c r="G1937">
        <v>1.8463998081999999</v>
      </c>
    </row>
    <row r="1938" spans="1:7" x14ac:dyDescent="0.2">
      <c r="A1938" t="str">
        <f t="shared" si="166"/>
        <v>RRM1</v>
      </c>
      <c r="B1938" t="s">
        <v>291</v>
      </c>
      <c r="C1938">
        <v>4115982</v>
      </c>
      <c r="D1938" t="s">
        <v>8</v>
      </c>
      <c r="E1938">
        <v>24</v>
      </c>
      <c r="F1938" t="s">
        <v>1955</v>
      </c>
      <c r="G1938">
        <v>0.58952664399599997</v>
      </c>
    </row>
    <row r="1939" spans="1:7" x14ac:dyDescent="0.2">
      <c r="A1939" t="str">
        <f t="shared" ref="A1939:A1964" si="167">"RUNX1T1"</f>
        <v>RUNX1T1</v>
      </c>
      <c r="B1939" t="s">
        <v>1491</v>
      </c>
      <c r="C1939">
        <v>93115559</v>
      </c>
      <c r="D1939" t="s">
        <v>8</v>
      </c>
      <c r="E1939">
        <v>24</v>
      </c>
      <c r="F1939" t="s">
        <v>1956</v>
      </c>
      <c r="G1939">
        <v>-2.2252265708199999E-2</v>
      </c>
    </row>
    <row r="1940" spans="1:7" x14ac:dyDescent="0.2">
      <c r="A1940" t="str">
        <f t="shared" si="167"/>
        <v>RUNX1T1</v>
      </c>
      <c r="B1940" t="s">
        <v>1491</v>
      </c>
      <c r="C1940">
        <v>93115569</v>
      </c>
      <c r="D1940" t="s">
        <v>8</v>
      </c>
      <c r="E1940">
        <v>24</v>
      </c>
      <c r="F1940" t="s">
        <v>1957</v>
      </c>
      <c r="G1940">
        <v>0.58991246568</v>
      </c>
    </row>
    <row r="1941" spans="1:7" x14ac:dyDescent="0.2">
      <c r="A1941" t="str">
        <f t="shared" si="167"/>
        <v>RUNX1T1</v>
      </c>
      <c r="B1941" t="s">
        <v>1491</v>
      </c>
      <c r="C1941">
        <v>93115759</v>
      </c>
      <c r="D1941" t="s">
        <v>8</v>
      </c>
      <c r="E1941">
        <v>24</v>
      </c>
      <c r="F1941" t="s">
        <v>1958</v>
      </c>
      <c r="G1941">
        <v>0.199013854667</v>
      </c>
    </row>
    <row r="1942" spans="1:7" x14ac:dyDescent="0.2">
      <c r="A1942" t="str">
        <f t="shared" si="167"/>
        <v>RUNX1T1</v>
      </c>
      <c r="B1942" t="s">
        <v>1491</v>
      </c>
      <c r="C1942">
        <v>93115622</v>
      </c>
      <c r="D1942" t="s">
        <v>3</v>
      </c>
      <c r="E1942">
        <v>24</v>
      </c>
      <c r="F1942" t="s">
        <v>1959</v>
      </c>
      <c r="G1942">
        <v>2.6241605844599999E-2</v>
      </c>
    </row>
    <row r="1943" spans="1:7" x14ac:dyDescent="0.2">
      <c r="A1943" t="str">
        <f t="shared" si="167"/>
        <v>RUNX1T1</v>
      </c>
      <c r="B1943" t="s">
        <v>1491</v>
      </c>
      <c r="C1943">
        <v>93075267</v>
      </c>
      <c r="D1943" t="s">
        <v>3</v>
      </c>
      <c r="E1943">
        <v>24</v>
      </c>
      <c r="F1943" t="s">
        <v>1960</v>
      </c>
      <c r="G1943">
        <v>-3.2011798436999998E-3</v>
      </c>
    </row>
    <row r="1944" spans="1:7" x14ac:dyDescent="0.2">
      <c r="A1944" t="str">
        <f t="shared" si="167"/>
        <v>RUNX1T1</v>
      </c>
      <c r="B1944" t="s">
        <v>1491</v>
      </c>
      <c r="C1944">
        <v>93075433</v>
      </c>
      <c r="D1944" t="s">
        <v>3</v>
      </c>
      <c r="E1944">
        <v>25</v>
      </c>
      <c r="F1944" t="s">
        <v>1961</v>
      </c>
      <c r="G1944">
        <v>2.72577106146E-2</v>
      </c>
    </row>
    <row r="1945" spans="1:7" x14ac:dyDescent="0.2">
      <c r="A1945" t="str">
        <f t="shared" si="167"/>
        <v>RUNX1T1</v>
      </c>
      <c r="B1945" t="s">
        <v>1491</v>
      </c>
      <c r="C1945">
        <v>93075517</v>
      </c>
      <c r="D1945" t="s">
        <v>3</v>
      </c>
      <c r="E1945">
        <v>23</v>
      </c>
      <c r="F1945" t="s">
        <v>1962</v>
      </c>
      <c r="G1945">
        <v>-4.3370640708200001E-2</v>
      </c>
    </row>
    <row r="1946" spans="1:7" x14ac:dyDescent="0.2">
      <c r="A1946" t="str">
        <f t="shared" si="167"/>
        <v>RUNX1T1</v>
      </c>
      <c r="B1946" t="s">
        <v>1491</v>
      </c>
      <c r="C1946">
        <v>93075549</v>
      </c>
      <c r="D1946" t="s">
        <v>3</v>
      </c>
      <c r="E1946">
        <v>24</v>
      </c>
      <c r="F1946" t="s">
        <v>1963</v>
      </c>
      <c r="G1946">
        <v>0.30225767963400002</v>
      </c>
    </row>
    <row r="1947" spans="1:7" x14ac:dyDescent="0.2">
      <c r="A1947" t="str">
        <f t="shared" si="167"/>
        <v>RUNX1T1</v>
      </c>
      <c r="B1947" t="s">
        <v>1491</v>
      </c>
      <c r="C1947">
        <v>93075558</v>
      </c>
      <c r="D1947" t="s">
        <v>3</v>
      </c>
      <c r="E1947">
        <v>22</v>
      </c>
      <c r="F1947" t="s">
        <v>1964</v>
      </c>
      <c r="G1947">
        <v>0.10010216383499999</v>
      </c>
    </row>
    <row r="1948" spans="1:7" x14ac:dyDescent="0.2">
      <c r="A1948" t="str">
        <f t="shared" si="167"/>
        <v>RUNX1T1</v>
      </c>
      <c r="B1948" t="s">
        <v>1491</v>
      </c>
      <c r="C1948">
        <v>93088425</v>
      </c>
      <c r="D1948" t="s">
        <v>3</v>
      </c>
      <c r="E1948">
        <v>23</v>
      </c>
      <c r="F1948" t="s">
        <v>1965</v>
      </c>
      <c r="G1948">
        <v>-1.66192043127E-2</v>
      </c>
    </row>
    <row r="1949" spans="1:7" x14ac:dyDescent="0.2">
      <c r="A1949" t="str">
        <f t="shared" si="167"/>
        <v>RUNX1T1</v>
      </c>
      <c r="B1949" t="s">
        <v>1491</v>
      </c>
      <c r="C1949">
        <v>93107948</v>
      </c>
      <c r="D1949" t="s">
        <v>8</v>
      </c>
      <c r="E1949">
        <v>24</v>
      </c>
      <c r="F1949" t="s">
        <v>1966</v>
      </c>
      <c r="G1949">
        <v>2.9579942270499999E-2</v>
      </c>
    </row>
    <row r="1950" spans="1:7" x14ac:dyDescent="0.2">
      <c r="A1950" t="str">
        <f t="shared" si="167"/>
        <v>RUNX1T1</v>
      </c>
      <c r="B1950" t="s">
        <v>1491</v>
      </c>
      <c r="C1950">
        <v>93088542</v>
      </c>
      <c r="D1950" t="s">
        <v>3</v>
      </c>
      <c r="E1950">
        <v>25</v>
      </c>
      <c r="F1950" t="s">
        <v>1967</v>
      </c>
      <c r="G1950">
        <v>0.25061114221800002</v>
      </c>
    </row>
    <row r="1951" spans="1:7" x14ac:dyDescent="0.2">
      <c r="A1951" t="str">
        <f t="shared" si="167"/>
        <v>RUNX1T1</v>
      </c>
      <c r="B1951" t="s">
        <v>1491</v>
      </c>
      <c r="C1951">
        <v>93088663</v>
      </c>
      <c r="D1951" t="s">
        <v>3</v>
      </c>
      <c r="E1951">
        <v>25</v>
      </c>
      <c r="F1951" t="s">
        <v>1968</v>
      </c>
      <c r="G1951">
        <v>0.17858132785</v>
      </c>
    </row>
    <row r="1952" spans="1:7" x14ac:dyDescent="0.2">
      <c r="A1952" t="str">
        <f t="shared" si="167"/>
        <v>RUNX1T1</v>
      </c>
      <c r="B1952" t="s">
        <v>1491</v>
      </c>
      <c r="C1952">
        <v>93107951</v>
      </c>
      <c r="D1952" t="s">
        <v>3</v>
      </c>
      <c r="E1952">
        <v>23</v>
      </c>
      <c r="F1952" t="s">
        <v>1969</v>
      </c>
      <c r="G1952">
        <v>0.24080155036500001</v>
      </c>
    </row>
    <row r="1953" spans="1:7" x14ac:dyDescent="0.2">
      <c r="A1953" t="str">
        <f t="shared" si="167"/>
        <v>RUNX1T1</v>
      </c>
      <c r="B1953" t="s">
        <v>1491</v>
      </c>
      <c r="C1953">
        <v>93108057</v>
      </c>
      <c r="D1953" t="s">
        <v>3</v>
      </c>
      <c r="E1953">
        <v>24</v>
      </c>
      <c r="F1953" t="s">
        <v>1970</v>
      </c>
      <c r="G1953">
        <v>9.6287483828700005E-2</v>
      </c>
    </row>
    <row r="1954" spans="1:7" x14ac:dyDescent="0.2">
      <c r="A1954" t="str">
        <f t="shared" si="167"/>
        <v>RUNX1T1</v>
      </c>
      <c r="B1954" t="s">
        <v>1491</v>
      </c>
      <c r="C1954">
        <v>93108074</v>
      </c>
      <c r="D1954" t="s">
        <v>3</v>
      </c>
      <c r="E1954">
        <v>24</v>
      </c>
      <c r="F1954" t="s">
        <v>1971</v>
      </c>
      <c r="G1954">
        <v>2.3314578581999999E-2</v>
      </c>
    </row>
    <row r="1955" spans="1:7" x14ac:dyDescent="0.2">
      <c r="A1955" t="str">
        <f t="shared" si="167"/>
        <v>RUNX1T1</v>
      </c>
      <c r="B1955" t="s">
        <v>1491</v>
      </c>
      <c r="C1955">
        <v>93115616</v>
      </c>
      <c r="D1955" t="s">
        <v>3</v>
      </c>
      <c r="E1955">
        <v>24</v>
      </c>
      <c r="F1955" t="s">
        <v>1972</v>
      </c>
      <c r="G1955">
        <v>0.48213069848399998</v>
      </c>
    </row>
    <row r="1956" spans="1:7" x14ac:dyDescent="0.2">
      <c r="A1956" t="str">
        <f t="shared" si="167"/>
        <v>RUNX1T1</v>
      </c>
      <c r="B1956" t="s">
        <v>1491</v>
      </c>
      <c r="C1956">
        <v>93108153</v>
      </c>
      <c r="D1956" t="s">
        <v>3</v>
      </c>
      <c r="E1956">
        <v>23</v>
      </c>
      <c r="F1956" t="s">
        <v>1973</v>
      </c>
      <c r="G1956">
        <v>6.1300281264700003E-2</v>
      </c>
    </row>
    <row r="1957" spans="1:7" x14ac:dyDescent="0.2">
      <c r="A1957" t="str">
        <f t="shared" si="167"/>
        <v>RUNX1T1</v>
      </c>
      <c r="B1957" t="s">
        <v>1491</v>
      </c>
      <c r="C1957">
        <v>93107979</v>
      </c>
      <c r="D1957" t="s">
        <v>8</v>
      </c>
      <c r="E1957">
        <v>22</v>
      </c>
      <c r="F1957" t="s">
        <v>1974</v>
      </c>
      <c r="G1957">
        <v>0.36419634655499999</v>
      </c>
    </row>
    <row r="1958" spans="1:7" x14ac:dyDescent="0.2">
      <c r="A1958" t="str">
        <f t="shared" si="167"/>
        <v>RUNX1T1</v>
      </c>
      <c r="B1958" t="s">
        <v>1491</v>
      </c>
      <c r="C1958">
        <v>93107988</v>
      </c>
      <c r="D1958" t="s">
        <v>8</v>
      </c>
      <c r="E1958">
        <v>23</v>
      </c>
      <c r="F1958" t="s">
        <v>1975</v>
      </c>
      <c r="G1958">
        <v>-2.22589952869E-2</v>
      </c>
    </row>
    <row r="1959" spans="1:7" x14ac:dyDescent="0.2">
      <c r="A1959" t="str">
        <f t="shared" si="167"/>
        <v>RUNX1T1</v>
      </c>
      <c r="B1959" t="s">
        <v>1491</v>
      </c>
      <c r="C1959">
        <v>93115550</v>
      </c>
      <c r="D1959" t="s">
        <v>8</v>
      </c>
      <c r="E1959">
        <v>24</v>
      </c>
      <c r="F1959" t="s">
        <v>1976</v>
      </c>
      <c r="G1959">
        <v>0.17347153910999999</v>
      </c>
    </row>
    <row r="1960" spans="1:7" x14ac:dyDescent="0.2">
      <c r="A1960" t="str">
        <f t="shared" si="167"/>
        <v>RUNX1T1</v>
      </c>
      <c r="B1960" t="s">
        <v>1491</v>
      </c>
      <c r="C1960">
        <v>93108180</v>
      </c>
      <c r="D1960" t="s">
        <v>3</v>
      </c>
      <c r="E1960">
        <v>23</v>
      </c>
      <c r="F1960" t="s">
        <v>1977</v>
      </c>
      <c r="G1960">
        <v>1.7502032885100001E-2</v>
      </c>
    </row>
    <row r="1961" spans="1:7" x14ac:dyDescent="0.2">
      <c r="A1961" t="str">
        <f t="shared" si="167"/>
        <v>RUNX1T1</v>
      </c>
      <c r="B1961" t="s">
        <v>1491</v>
      </c>
      <c r="C1961">
        <v>93115566</v>
      </c>
      <c r="D1961" t="s">
        <v>3</v>
      </c>
      <c r="E1961">
        <v>24</v>
      </c>
      <c r="F1961" t="s">
        <v>1978</v>
      </c>
      <c r="G1961">
        <v>1.3426264651499999</v>
      </c>
    </row>
    <row r="1962" spans="1:7" x14ac:dyDescent="0.2">
      <c r="A1962" t="str">
        <f t="shared" si="167"/>
        <v>RUNX1T1</v>
      </c>
      <c r="B1962" t="s">
        <v>1491</v>
      </c>
      <c r="C1962">
        <v>93115606</v>
      </c>
      <c r="D1962" t="s">
        <v>3</v>
      </c>
      <c r="E1962">
        <v>23</v>
      </c>
      <c r="F1962" t="s">
        <v>1979</v>
      </c>
      <c r="G1962">
        <v>0.81879162505400005</v>
      </c>
    </row>
    <row r="1963" spans="1:7" x14ac:dyDescent="0.2">
      <c r="A1963" t="str">
        <f t="shared" si="167"/>
        <v>RUNX1T1</v>
      </c>
      <c r="B1963" t="s">
        <v>1491</v>
      </c>
      <c r="C1963">
        <v>93115679</v>
      </c>
      <c r="D1963" t="s">
        <v>8</v>
      </c>
      <c r="E1963">
        <v>24</v>
      </c>
      <c r="F1963" t="s">
        <v>1980</v>
      </c>
      <c r="G1963">
        <v>0.62153688489600001</v>
      </c>
    </row>
    <row r="1964" spans="1:7" x14ac:dyDescent="0.2">
      <c r="A1964" t="str">
        <f t="shared" si="167"/>
        <v>RUNX1T1</v>
      </c>
      <c r="B1964" t="s">
        <v>1491</v>
      </c>
      <c r="C1964">
        <v>93115697</v>
      </c>
      <c r="D1964" t="s">
        <v>8</v>
      </c>
      <c r="E1964">
        <v>22</v>
      </c>
      <c r="F1964" t="s">
        <v>1981</v>
      </c>
      <c r="G1964">
        <v>0.83858190979500002</v>
      </c>
    </row>
    <row r="1965" spans="1:7" x14ac:dyDescent="0.2">
      <c r="A1965" t="str">
        <f t="shared" ref="A1965:A1973" si="168">"S1PR2"</f>
        <v>S1PR2</v>
      </c>
      <c r="B1965" t="s">
        <v>245</v>
      </c>
      <c r="C1965">
        <v>10342277</v>
      </c>
      <c r="D1965" t="s">
        <v>3</v>
      </c>
      <c r="E1965">
        <v>24</v>
      </c>
      <c r="F1965" t="s">
        <v>1982</v>
      </c>
      <c r="G1965">
        <v>0.229770783684</v>
      </c>
    </row>
    <row r="1966" spans="1:7" x14ac:dyDescent="0.2">
      <c r="A1966" t="str">
        <f t="shared" si="168"/>
        <v>S1PR2</v>
      </c>
      <c r="B1966" t="s">
        <v>245</v>
      </c>
      <c r="C1966">
        <v>10342040</v>
      </c>
      <c r="D1966" t="s">
        <v>3</v>
      </c>
      <c r="E1966">
        <v>24</v>
      </c>
      <c r="F1966" t="s">
        <v>1983</v>
      </c>
      <c r="G1966">
        <v>0.35971229345400002</v>
      </c>
    </row>
    <row r="1967" spans="1:7" x14ac:dyDescent="0.2">
      <c r="A1967" t="str">
        <f t="shared" si="168"/>
        <v>S1PR2</v>
      </c>
      <c r="B1967" t="s">
        <v>245</v>
      </c>
      <c r="C1967">
        <v>10342062</v>
      </c>
      <c r="D1967" t="s">
        <v>3</v>
      </c>
      <c r="E1967">
        <v>24</v>
      </c>
      <c r="F1967" t="s">
        <v>1984</v>
      </c>
      <c r="G1967">
        <v>0.13673287295700001</v>
      </c>
    </row>
    <row r="1968" spans="1:7" x14ac:dyDescent="0.2">
      <c r="A1968" t="str">
        <f t="shared" si="168"/>
        <v>S1PR2</v>
      </c>
      <c r="B1968" t="s">
        <v>245</v>
      </c>
      <c r="C1968">
        <v>10342072</v>
      </c>
      <c r="D1968" t="s">
        <v>3</v>
      </c>
      <c r="E1968">
        <v>23</v>
      </c>
      <c r="F1968" t="s">
        <v>1985</v>
      </c>
      <c r="G1968">
        <v>0.32612595008</v>
      </c>
    </row>
    <row r="1969" spans="1:7" x14ac:dyDescent="0.2">
      <c r="A1969" t="str">
        <f t="shared" si="168"/>
        <v>S1PR2</v>
      </c>
      <c r="B1969" t="s">
        <v>245</v>
      </c>
      <c r="C1969">
        <v>10342094</v>
      </c>
      <c r="D1969" t="s">
        <v>3</v>
      </c>
      <c r="E1969">
        <v>24</v>
      </c>
      <c r="F1969" t="s">
        <v>1986</v>
      </c>
      <c r="G1969">
        <v>1.04946665737</v>
      </c>
    </row>
    <row r="1970" spans="1:7" x14ac:dyDescent="0.2">
      <c r="A1970" t="str">
        <f t="shared" si="168"/>
        <v>S1PR2</v>
      </c>
      <c r="B1970" t="s">
        <v>245</v>
      </c>
      <c r="C1970">
        <v>10342111</v>
      </c>
      <c r="D1970" t="s">
        <v>8</v>
      </c>
      <c r="E1970">
        <v>23</v>
      </c>
      <c r="F1970" t="s">
        <v>1987</v>
      </c>
      <c r="G1970">
        <v>0.92685355493300003</v>
      </c>
    </row>
    <row r="1971" spans="1:7" x14ac:dyDescent="0.2">
      <c r="A1971" t="str">
        <f t="shared" si="168"/>
        <v>S1PR2</v>
      </c>
      <c r="B1971" t="s">
        <v>245</v>
      </c>
      <c r="C1971">
        <v>10342273</v>
      </c>
      <c r="D1971" t="s">
        <v>8</v>
      </c>
      <c r="E1971">
        <v>24</v>
      </c>
      <c r="F1971" t="s">
        <v>1988</v>
      </c>
      <c r="G1971">
        <v>0.18106662018200001</v>
      </c>
    </row>
    <row r="1972" spans="1:7" x14ac:dyDescent="0.2">
      <c r="A1972" t="str">
        <f t="shared" si="168"/>
        <v>S1PR2</v>
      </c>
      <c r="B1972" t="s">
        <v>245</v>
      </c>
      <c r="C1972">
        <v>10342331</v>
      </c>
      <c r="D1972" t="s">
        <v>8</v>
      </c>
      <c r="E1972">
        <v>23</v>
      </c>
      <c r="F1972" t="s">
        <v>1989</v>
      </c>
      <c r="G1972">
        <v>1.0236797876999999</v>
      </c>
    </row>
    <row r="1973" spans="1:7" x14ac:dyDescent="0.2">
      <c r="A1973" t="str">
        <f t="shared" si="168"/>
        <v>S1PR2</v>
      </c>
      <c r="B1973" t="s">
        <v>245</v>
      </c>
      <c r="C1973">
        <v>10342223</v>
      </c>
      <c r="D1973" t="s">
        <v>3</v>
      </c>
      <c r="E1973">
        <v>23</v>
      </c>
      <c r="F1973" t="s">
        <v>1990</v>
      </c>
      <c r="G1973">
        <v>0.288776284218</v>
      </c>
    </row>
    <row r="1974" spans="1:7" x14ac:dyDescent="0.2">
      <c r="A1974" t="str">
        <f t="shared" ref="A1974:A1983" si="169">"SAMD1"</f>
        <v>SAMD1</v>
      </c>
      <c r="B1974" t="s">
        <v>245</v>
      </c>
      <c r="C1974">
        <v>14201863</v>
      </c>
      <c r="D1974" t="s">
        <v>8</v>
      </c>
      <c r="E1974">
        <v>24</v>
      </c>
      <c r="F1974" t="s">
        <v>1991</v>
      </c>
      <c r="G1974">
        <v>0.33553451694699998</v>
      </c>
    </row>
    <row r="1975" spans="1:7" x14ac:dyDescent="0.2">
      <c r="A1975" t="str">
        <f t="shared" si="169"/>
        <v>SAMD1</v>
      </c>
      <c r="B1975" t="s">
        <v>245</v>
      </c>
      <c r="C1975">
        <v>14201835</v>
      </c>
      <c r="D1975" t="s">
        <v>8</v>
      </c>
      <c r="E1975">
        <v>23</v>
      </c>
      <c r="F1975" t="s">
        <v>1992</v>
      </c>
      <c r="G1975">
        <v>0.133509201198</v>
      </c>
    </row>
    <row r="1976" spans="1:7" x14ac:dyDescent="0.2">
      <c r="A1976" t="str">
        <f t="shared" si="169"/>
        <v>SAMD1</v>
      </c>
      <c r="B1976" t="s">
        <v>245</v>
      </c>
      <c r="C1976">
        <v>14201742</v>
      </c>
      <c r="D1976" t="s">
        <v>3</v>
      </c>
      <c r="E1976">
        <v>24</v>
      </c>
      <c r="F1976" t="s">
        <v>1993</v>
      </c>
      <c r="G1976">
        <v>0.92099880513200005</v>
      </c>
    </row>
    <row r="1977" spans="1:7" x14ac:dyDescent="0.2">
      <c r="A1977" t="str">
        <f t="shared" si="169"/>
        <v>SAMD1</v>
      </c>
      <c r="B1977" t="s">
        <v>245</v>
      </c>
      <c r="C1977">
        <v>14201777</v>
      </c>
      <c r="D1977" t="s">
        <v>3</v>
      </c>
      <c r="E1977">
        <v>24</v>
      </c>
      <c r="F1977" t="s">
        <v>1994</v>
      </c>
      <c r="G1977">
        <v>0.82903494424000002</v>
      </c>
    </row>
    <row r="1978" spans="1:7" x14ac:dyDescent="0.2">
      <c r="A1978" t="str">
        <f t="shared" si="169"/>
        <v>SAMD1</v>
      </c>
      <c r="B1978" t="s">
        <v>245</v>
      </c>
      <c r="C1978">
        <v>14201736</v>
      </c>
      <c r="D1978" t="s">
        <v>3</v>
      </c>
      <c r="E1978">
        <v>24</v>
      </c>
      <c r="F1978" t="s">
        <v>1995</v>
      </c>
      <c r="G1978">
        <v>0.79674886219499996</v>
      </c>
    </row>
    <row r="1979" spans="1:7" x14ac:dyDescent="0.2">
      <c r="A1979" t="str">
        <f t="shared" si="169"/>
        <v>SAMD1</v>
      </c>
      <c r="B1979" t="s">
        <v>245</v>
      </c>
      <c r="C1979">
        <v>14201705</v>
      </c>
      <c r="D1979" t="s">
        <v>3</v>
      </c>
      <c r="E1979">
        <v>24</v>
      </c>
      <c r="F1979" t="s">
        <v>1996</v>
      </c>
      <c r="G1979">
        <v>0.61261262129299998</v>
      </c>
    </row>
    <row r="1980" spans="1:7" x14ac:dyDescent="0.2">
      <c r="A1980" t="str">
        <f t="shared" si="169"/>
        <v>SAMD1</v>
      </c>
      <c r="B1980" t="s">
        <v>245</v>
      </c>
      <c r="C1980">
        <v>14201618</v>
      </c>
      <c r="D1980" t="s">
        <v>3</v>
      </c>
      <c r="E1980">
        <v>23</v>
      </c>
      <c r="F1980" t="s">
        <v>1997</v>
      </c>
      <c r="G1980">
        <v>0.67466760045800001</v>
      </c>
    </row>
    <row r="1981" spans="1:7" x14ac:dyDescent="0.2">
      <c r="A1981" t="str">
        <f t="shared" si="169"/>
        <v>SAMD1</v>
      </c>
      <c r="B1981" t="s">
        <v>245</v>
      </c>
      <c r="C1981">
        <v>14201604</v>
      </c>
      <c r="D1981" t="s">
        <v>3</v>
      </c>
      <c r="E1981">
        <v>24</v>
      </c>
      <c r="F1981" t="s">
        <v>1998</v>
      </c>
      <c r="G1981">
        <v>1.24996625063</v>
      </c>
    </row>
    <row r="1982" spans="1:7" x14ac:dyDescent="0.2">
      <c r="A1982" t="str">
        <f t="shared" si="169"/>
        <v>SAMD1</v>
      </c>
      <c r="B1982" t="s">
        <v>245</v>
      </c>
      <c r="C1982">
        <v>14201797</v>
      </c>
      <c r="D1982" t="s">
        <v>3</v>
      </c>
      <c r="E1982">
        <v>24</v>
      </c>
      <c r="F1982" t="s">
        <v>1999</v>
      </c>
      <c r="G1982">
        <v>-0.34423633019400002</v>
      </c>
    </row>
    <row r="1983" spans="1:7" x14ac:dyDescent="0.2">
      <c r="A1983" t="str">
        <f t="shared" si="169"/>
        <v>SAMD1</v>
      </c>
      <c r="B1983" t="s">
        <v>245</v>
      </c>
      <c r="C1983">
        <v>14201841</v>
      </c>
      <c r="D1983" t="s">
        <v>8</v>
      </c>
      <c r="E1983">
        <v>24</v>
      </c>
      <c r="F1983" t="s">
        <v>2000</v>
      </c>
      <c r="G1983">
        <v>0.287277278927</v>
      </c>
    </row>
    <row r="1984" spans="1:7" x14ac:dyDescent="0.2">
      <c r="A1984" t="str">
        <f t="shared" ref="A1984:A2001" si="170">"SERPINH1"</f>
        <v>SERPINH1</v>
      </c>
      <c r="B1984" t="s">
        <v>291</v>
      </c>
      <c r="C1984">
        <v>75272985</v>
      </c>
      <c r="D1984" t="s">
        <v>8</v>
      </c>
      <c r="E1984">
        <v>23</v>
      </c>
      <c r="F1984" t="s">
        <v>2001</v>
      </c>
      <c r="G1984">
        <v>0.56613267140500001</v>
      </c>
    </row>
    <row r="1985" spans="1:7" x14ac:dyDescent="0.2">
      <c r="A1985" t="str">
        <f t="shared" si="170"/>
        <v>SERPINH1</v>
      </c>
      <c r="B1985" t="s">
        <v>291</v>
      </c>
      <c r="C1985">
        <v>75273014</v>
      </c>
      <c r="D1985" t="s">
        <v>8</v>
      </c>
      <c r="E1985">
        <v>24</v>
      </c>
      <c r="F1985" t="s">
        <v>2002</v>
      </c>
      <c r="G1985">
        <v>5.9515524786499997E-2</v>
      </c>
    </row>
    <row r="1986" spans="1:7" x14ac:dyDescent="0.2">
      <c r="A1986" t="str">
        <f t="shared" si="170"/>
        <v>SERPINH1</v>
      </c>
      <c r="B1986" t="s">
        <v>291</v>
      </c>
      <c r="C1986">
        <v>75273252</v>
      </c>
      <c r="D1986" t="s">
        <v>8</v>
      </c>
      <c r="E1986">
        <v>24</v>
      </c>
      <c r="F1986" t="s">
        <v>2003</v>
      </c>
      <c r="G1986">
        <v>0.134882264467</v>
      </c>
    </row>
    <row r="1987" spans="1:7" x14ac:dyDescent="0.2">
      <c r="A1987" t="str">
        <f t="shared" si="170"/>
        <v>SERPINH1</v>
      </c>
      <c r="B1987" t="s">
        <v>291</v>
      </c>
      <c r="C1987">
        <v>75272828</v>
      </c>
      <c r="D1987" t="s">
        <v>3</v>
      </c>
      <c r="E1987">
        <v>24</v>
      </c>
      <c r="F1987" t="s">
        <v>2004</v>
      </c>
      <c r="G1987">
        <v>0.371304363837</v>
      </c>
    </row>
    <row r="1988" spans="1:7" x14ac:dyDescent="0.2">
      <c r="A1988" t="str">
        <f t="shared" si="170"/>
        <v>SERPINH1</v>
      </c>
      <c r="B1988" t="s">
        <v>291</v>
      </c>
      <c r="C1988">
        <v>75273054</v>
      </c>
      <c r="D1988" t="s">
        <v>3</v>
      </c>
      <c r="E1988">
        <v>24</v>
      </c>
      <c r="F1988" t="s">
        <v>2005</v>
      </c>
      <c r="G1988">
        <v>0.98311251934900001</v>
      </c>
    </row>
    <row r="1989" spans="1:7" x14ac:dyDescent="0.2">
      <c r="A1989" t="str">
        <f t="shared" si="170"/>
        <v>SERPINH1</v>
      </c>
      <c r="B1989" t="s">
        <v>291</v>
      </c>
      <c r="C1989">
        <v>75273200</v>
      </c>
      <c r="D1989" t="s">
        <v>3</v>
      </c>
      <c r="E1989">
        <v>24</v>
      </c>
      <c r="F1989" t="s">
        <v>2006</v>
      </c>
      <c r="G1989">
        <v>0.654493880636</v>
      </c>
    </row>
    <row r="1990" spans="1:7" x14ac:dyDescent="0.2">
      <c r="A1990" t="str">
        <f t="shared" si="170"/>
        <v>SERPINH1</v>
      </c>
      <c r="B1990" t="s">
        <v>291</v>
      </c>
      <c r="C1990">
        <v>75273223</v>
      </c>
      <c r="D1990" t="s">
        <v>3</v>
      </c>
      <c r="E1990">
        <v>22</v>
      </c>
      <c r="F1990" t="s">
        <v>2007</v>
      </c>
      <c r="G1990">
        <v>3.7624173711700001E-2</v>
      </c>
    </row>
    <row r="1991" spans="1:7" x14ac:dyDescent="0.2">
      <c r="A1991" t="str">
        <f t="shared" si="170"/>
        <v>SERPINH1</v>
      </c>
      <c r="B1991" t="s">
        <v>291</v>
      </c>
      <c r="C1991">
        <v>75272864</v>
      </c>
      <c r="D1991" t="s">
        <v>8</v>
      </c>
      <c r="E1991">
        <v>24</v>
      </c>
      <c r="F1991" t="s">
        <v>2008</v>
      </c>
      <c r="G1991">
        <v>0.112775351301</v>
      </c>
    </row>
    <row r="1992" spans="1:7" x14ac:dyDescent="0.2">
      <c r="A1992" t="str">
        <f t="shared" si="170"/>
        <v>SERPINH1</v>
      </c>
      <c r="B1992" t="s">
        <v>291</v>
      </c>
      <c r="C1992">
        <v>75273279</v>
      </c>
      <c r="D1992" t="s">
        <v>8</v>
      </c>
      <c r="E1992">
        <v>23</v>
      </c>
      <c r="F1992" t="s">
        <v>2009</v>
      </c>
      <c r="G1992">
        <v>2.9530101068200001E-2</v>
      </c>
    </row>
    <row r="1993" spans="1:7" x14ac:dyDescent="0.2">
      <c r="A1993" t="str">
        <f t="shared" si="170"/>
        <v>SERPINH1</v>
      </c>
      <c r="B1993" t="s">
        <v>291</v>
      </c>
      <c r="C1993">
        <v>75272912</v>
      </c>
      <c r="D1993" t="s">
        <v>8</v>
      </c>
      <c r="E1993">
        <v>24</v>
      </c>
      <c r="F1993" t="s">
        <v>2010</v>
      </c>
      <c r="G1993">
        <v>0.38049850022999998</v>
      </c>
    </row>
    <row r="1994" spans="1:7" x14ac:dyDescent="0.2">
      <c r="A1994" t="str">
        <f t="shared" si="170"/>
        <v>SERPINH1</v>
      </c>
      <c r="B1994" t="s">
        <v>291</v>
      </c>
      <c r="C1994">
        <v>75272959</v>
      </c>
      <c r="D1994" t="s">
        <v>8</v>
      </c>
      <c r="E1994">
        <v>24</v>
      </c>
      <c r="F1994" t="s">
        <v>2011</v>
      </c>
      <c r="G1994">
        <v>0.69580888722699996</v>
      </c>
    </row>
    <row r="1995" spans="1:7" x14ac:dyDescent="0.2">
      <c r="A1995" t="str">
        <f t="shared" si="170"/>
        <v>SERPINH1</v>
      </c>
      <c r="B1995" t="s">
        <v>291</v>
      </c>
      <c r="C1995">
        <v>75272972</v>
      </c>
      <c r="D1995" t="s">
        <v>8</v>
      </c>
      <c r="E1995">
        <v>24</v>
      </c>
      <c r="F1995" t="s">
        <v>2012</v>
      </c>
      <c r="G1995">
        <v>0.658466749322</v>
      </c>
    </row>
    <row r="1996" spans="1:7" x14ac:dyDescent="0.2">
      <c r="A1996" t="str">
        <f t="shared" si="170"/>
        <v>SERPINH1</v>
      </c>
      <c r="B1996" t="s">
        <v>291</v>
      </c>
      <c r="C1996">
        <v>75273041</v>
      </c>
      <c r="D1996" t="s">
        <v>8</v>
      </c>
      <c r="E1996">
        <v>24</v>
      </c>
      <c r="F1996" t="s">
        <v>2013</v>
      </c>
      <c r="G1996">
        <v>0.76935842961900003</v>
      </c>
    </row>
    <row r="1997" spans="1:7" x14ac:dyDescent="0.2">
      <c r="A1997" t="str">
        <f t="shared" si="170"/>
        <v>SERPINH1</v>
      </c>
      <c r="B1997" t="s">
        <v>291</v>
      </c>
      <c r="C1997">
        <v>75273196</v>
      </c>
      <c r="D1997" t="s">
        <v>8</v>
      </c>
      <c r="E1997">
        <v>23</v>
      </c>
      <c r="F1997" t="s">
        <v>2014</v>
      </c>
      <c r="G1997">
        <v>0.11148765444100001</v>
      </c>
    </row>
    <row r="1998" spans="1:7" x14ac:dyDescent="0.2">
      <c r="A1998" t="str">
        <f t="shared" si="170"/>
        <v>SERPINH1</v>
      </c>
      <c r="B1998" t="s">
        <v>291</v>
      </c>
      <c r="C1998">
        <v>75273069</v>
      </c>
      <c r="D1998" t="s">
        <v>8</v>
      </c>
      <c r="E1998">
        <v>24</v>
      </c>
      <c r="F1998" t="s">
        <v>2015</v>
      </c>
      <c r="G1998">
        <v>0.94880244248800005</v>
      </c>
    </row>
    <row r="1999" spans="1:7" x14ac:dyDescent="0.2">
      <c r="A1999" t="str">
        <f t="shared" si="170"/>
        <v>SERPINH1</v>
      </c>
      <c r="B1999" t="s">
        <v>291</v>
      </c>
      <c r="C1999">
        <v>75273059</v>
      </c>
      <c r="D1999" t="s">
        <v>8</v>
      </c>
      <c r="E1999">
        <v>23</v>
      </c>
      <c r="F1999" t="s">
        <v>2016</v>
      </c>
      <c r="G1999">
        <v>1.06808503816</v>
      </c>
    </row>
    <row r="2000" spans="1:7" x14ac:dyDescent="0.2">
      <c r="A2000" t="str">
        <f t="shared" si="170"/>
        <v>SERPINH1</v>
      </c>
      <c r="B2000" t="s">
        <v>291</v>
      </c>
      <c r="C2000">
        <v>75272937</v>
      </c>
      <c r="D2000" t="s">
        <v>8</v>
      </c>
      <c r="E2000">
        <v>24</v>
      </c>
      <c r="F2000" t="s">
        <v>2017</v>
      </c>
      <c r="G2000">
        <v>0.44387317335299997</v>
      </c>
    </row>
    <row r="2001" spans="1:7" x14ac:dyDescent="0.2">
      <c r="A2001" t="str">
        <f t="shared" si="170"/>
        <v>SERPINH1</v>
      </c>
      <c r="B2001" t="s">
        <v>291</v>
      </c>
      <c r="C2001">
        <v>75273364</v>
      </c>
      <c r="D2001" t="s">
        <v>8</v>
      </c>
      <c r="E2001">
        <v>24</v>
      </c>
      <c r="F2001" t="s">
        <v>2018</v>
      </c>
      <c r="G2001">
        <v>0.47793025081700002</v>
      </c>
    </row>
    <row r="2002" spans="1:7" x14ac:dyDescent="0.2">
      <c r="A2002" t="str">
        <f t="shared" ref="A2002:A2011" si="171">"SERTAD1"</f>
        <v>SERTAD1</v>
      </c>
      <c r="B2002" t="s">
        <v>245</v>
      </c>
      <c r="C2002">
        <v>40932236</v>
      </c>
      <c r="D2002" t="s">
        <v>8</v>
      </c>
      <c r="E2002">
        <v>24</v>
      </c>
      <c r="F2002" t="s">
        <v>2019</v>
      </c>
      <c r="G2002">
        <v>8.47992585918E-2</v>
      </c>
    </row>
    <row r="2003" spans="1:7" x14ac:dyDescent="0.2">
      <c r="A2003" t="str">
        <f t="shared" si="171"/>
        <v>SERTAD1</v>
      </c>
      <c r="B2003" t="s">
        <v>245</v>
      </c>
      <c r="C2003">
        <v>40932055</v>
      </c>
      <c r="D2003" t="s">
        <v>8</v>
      </c>
      <c r="E2003">
        <v>24</v>
      </c>
      <c r="F2003" t="s">
        <v>2020</v>
      </c>
      <c r="G2003">
        <v>0.30719866188599998</v>
      </c>
    </row>
    <row r="2004" spans="1:7" x14ac:dyDescent="0.2">
      <c r="A2004" t="str">
        <f t="shared" si="171"/>
        <v>SERTAD1</v>
      </c>
      <c r="B2004" t="s">
        <v>245</v>
      </c>
      <c r="C2004">
        <v>40932145</v>
      </c>
      <c r="D2004" t="s">
        <v>3</v>
      </c>
      <c r="E2004">
        <v>24</v>
      </c>
      <c r="F2004" t="s">
        <v>2021</v>
      </c>
      <c r="G2004">
        <v>0.63508481548700002</v>
      </c>
    </row>
    <row r="2005" spans="1:7" x14ac:dyDescent="0.2">
      <c r="A2005" t="str">
        <f t="shared" si="171"/>
        <v>SERTAD1</v>
      </c>
      <c r="B2005" t="s">
        <v>245</v>
      </c>
      <c r="C2005">
        <v>40932168</v>
      </c>
      <c r="D2005" t="s">
        <v>3</v>
      </c>
      <c r="E2005">
        <v>22</v>
      </c>
      <c r="F2005" t="s">
        <v>2022</v>
      </c>
      <c r="G2005">
        <v>4.1924442249700003E-2</v>
      </c>
    </row>
    <row r="2006" spans="1:7" x14ac:dyDescent="0.2">
      <c r="A2006" t="str">
        <f t="shared" si="171"/>
        <v>SERTAD1</v>
      </c>
      <c r="B2006" t="s">
        <v>245</v>
      </c>
      <c r="C2006">
        <v>40932173</v>
      </c>
      <c r="D2006" t="s">
        <v>3</v>
      </c>
      <c r="E2006">
        <v>23</v>
      </c>
      <c r="F2006" t="s">
        <v>2023</v>
      </c>
      <c r="G2006">
        <v>7.7770771762899996E-2</v>
      </c>
    </row>
    <row r="2007" spans="1:7" x14ac:dyDescent="0.2">
      <c r="A2007" t="str">
        <f t="shared" si="171"/>
        <v>SERTAD1</v>
      </c>
      <c r="B2007" t="s">
        <v>245</v>
      </c>
      <c r="C2007">
        <v>40932198</v>
      </c>
      <c r="D2007" t="s">
        <v>3</v>
      </c>
      <c r="E2007">
        <v>23</v>
      </c>
      <c r="F2007" t="s">
        <v>2024</v>
      </c>
      <c r="G2007">
        <v>9.9976794549800005E-3</v>
      </c>
    </row>
    <row r="2008" spans="1:7" x14ac:dyDescent="0.2">
      <c r="A2008" t="str">
        <f t="shared" si="171"/>
        <v>SERTAD1</v>
      </c>
      <c r="B2008" t="s">
        <v>245</v>
      </c>
      <c r="C2008">
        <v>40932246</v>
      </c>
      <c r="D2008" t="s">
        <v>3</v>
      </c>
      <c r="E2008">
        <v>23</v>
      </c>
      <c r="F2008" t="s">
        <v>2025</v>
      </c>
      <c r="G2008">
        <v>1.04998234914</v>
      </c>
    </row>
    <row r="2009" spans="1:7" x14ac:dyDescent="0.2">
      <c r="A2009" t="str">
        <f t="shared" si="171"/>
        <v>SERTAD1</v>
      </c>
      <c r="B2009" t="s">
        <v>245</v>
      </c>
      <c r="C2009">
        <v>40932016</v>
      </c>
      <c r="D2009" t="s">
        <v>8</v>
      </c>
      <c r="E2009">
        <v>24</v>
      </c>
      <c r="F2009" t="s">
        <v>2026</v>
      </c>
      <c r="G2009">
        <v>0.18992304315200001</v>
      </c>
    </row>
    <row r="2010" spans="1:7" x14ac:dyDescent="0.2">
      <c r="A2010" t="str">
        <f t="shared" si="171"/>
        <v>SERTAD1</v>
      </c>
      <c r="B2010" t="s">
        <v>245</v>
      </c>
      <c r="C2010">
        <v>40932033</v>
      </c>
      <c r="D2010" t="s">
        <v>8</v>
      </c>
      <c r="E2010">
        <v>24</v>
      </c>
      <c r="F2010" t="s">
        <v>2027</v>
      </c>
      <c r="G2010">
        <v>0.27422182471700002</v>
      </c>
    </row>
    <row r="2011" spans="1:7" x14ac:dyDescent="0.2">
      <c r="A2011" t="str">
        <f t="shared" si="171"/>
        <v>SERTAD1</v>
      </c>
      <c r="B2011" t="s">
        <v>245</v>
      </c>
      <c r="C2011">
        <v>40932072</v>
      </c>
      <c r="D2011" t="s">
        <v>8</v>
      </c>
      <c r="E2011">
        <v>24</v>
      </c>
      <c r="F2011" t="s">
        <v>2028</v>
      </c>
      <c r="G2011">
        <v>1.3149328353700001</v>
      </c>
    </row>
    <row r="2012" spans="1:7" x14ac:dyDescent="0.2">
      <c r="A2012" t="str">
        <f t="shared" ref="A2012:A2021" si="172">"SERTAD2"</f>
        <v>SERTAD2</v>
      </c>
      <c r="B2012" t="s">
        <v>161</v>
      </c>
      <c r="C2012">
        <v>64881424</v>
      </c>
      <c r="D2012" t="s">
        <v>8</v>
      </c>
      <c r="E2012">
        <v>24</v>
      </c>
      <c r="F2012" t="s">
        <v>2029</v>
      </c>
      <c r="G2012">
        <v>0.29250010091599998</v>
      </c>
    </row>
    <row r="2013" spans="1:7" x14ac:dyDescent="0.2">
      <c r="A2013" t="str">
        <f t="shared" si="172"/>
        <v>SERTAD2</v>
      </c>
      <c r="B2013" t="s">
        <v>161</v>
      </c>
      <c r="C2013">
        <v>64881370</v>
      </c>
      <c r="D2013" t="s">
        <v>3</v>
      </c>
      <c r="E2013">
        <v>24</v>
      </c>
      <c r="F2013" t="s">
        <v>2030</v>
      </c>
      <c r="G2013">
        <v>0.28020034999499999</v>
      </c>
    </row>
    <row r="2014" spans="1:7" x14ac:dyDescent="0.2">
      <c r="A2014" t="str">
        <f t="shared" si="172"/>
        <v>SERTAD2</v>
      </c>
      <c r="B2014" t="s">
        <v>161</v>
      </c>
      <c r="C2014">
        <v>64881181</v>
      </c>
      <c r="D2014" t="s">
        <v>8</v>
      </c>
      <c r="E2014">
        <v>22</v>
      </c>
      <c r="F2014" t="s">
        <v>2031</v>
      </c>
      <c r="G2014">
        <v>0.863510573823</v>
      </c>
    </row>
    <row r="2015" spans="1:7" x14ac:dyDescent="0.2">
      <c r="A2015" t="str">
        <f t="shared" si="172"/>
        <v>SERTAD2</v>
      </c>
      <c r="B2015" t="s">
        <v>161</v>
      </c>
      <c r="C2015">
        <v>64881187</v>
      </c>
      <c r="D2015" t="s">
        <v>8</v>
      </c>
      <c r="E2015">
        <v>23</v>
      </c>
      <c r="F2015" t="s">
        <v>2032</v>
      </c>
      <c r="G2015">
        <v>0.76915864487899999</v>
      </c>
    </row>
    <row r="2016" spans="1:7" x14ac:dyDescent="0.2">
      <c r="A2016" t="str">
        <f t="shared" si="172"/>
        <v>SERTAD2</v>
      </c>
      <c r="B2016" t="s">
        <v>161</v>
      </c>
      <c r="C2016">
        <v>64881197</v>
      </c>
      <c r="D2016" t="s">
        <v>8</v>
      </c>
      <c r="E2016">
        <v>24</v>
      </c>
      <c r="F2016" t="s">
        <v>2033</v>
      </c>
      <c r="G2016">
        <v>0.14993521997100001</v>
      </c>
    </row>
    <row r="2017" spans="1:7" x14ac:dyDescent="0.2">
      <c r="A2017" t="str">
        <f t="shared" si="172"/>
        <v>SERTAD2</v>
      </c>
      <c r="B2017" t="s">
        <v>161</v>
      </c>
      <c r="C2017">
        <v>64881329</v>
      </c>
      <c r="D2017" t="s">
        <v>8</v>
      </c>
      <c r="E2017">
        <v>24</v>
      </c>
      <c r="F2017" t="s">
        <v>2034</v>
      </c>
      <c r="G2017">
        <v>1.3673307813</v>
      </c>
    </row>
    <row r="2018" spans="1:7" x14ac:dyDescent="0.2">
      <c r="A2018" t="str">
        <f t="shared" si="172"/>
        <v>SERTAD2</v>
      </c>
      <c r="B2018" t="s">
        <v>161</v>
      </c>
      <c r="C2018">
        <v>64881352</v>
      </c>
      <c r="D2018" t="s">
        <v>8</v>
      </c>
      <c r="E2018">
        <v>24</v>
      </c>
      <c r="F2018" t="s">
        <v>2035</v>
      </c>
      <c r="G2018">
        <v>0.50548192901</v>
      </c>
    </row>
    <row r="2019" spans="1:7" x14ac:dyDescent="0.2">
      <c r="A2019" t="str">
        <f t="shared" si="172"/>
        <v>SERTAD2</v>
      </c>
      <c r="B2019" t="s">
        <v>161</v>
      </c>
      <c r="C2019">
        <v>64881294</v>
      </c>
      <c r="D2019" t="s">
        <v>3</v>
      </c>
      <c r="E2019">
        <v>24</v>
      </c>
      <c r="F2019" t="s">
        <v>2036</v>
      </c>
      <c r="G2019">
        <v>5.7056810129300001E-2</v>
      </c>
    </row>
    <row r="2020" spans="1:7" x14ac:dyDescent="0.2">
      <c r="A2020" t="str">
        <f t="shared" si="172"/>
        <v>SERTAD2</v>
      </c>
      <c r="B2020" t="s">
        <v>161</v>
      </c>
      <c r="C2020">
        <v>64881440</v>
      </c>
      <c r="D2020" t="s">
        <v>8</v>
      </c>
      <c r="E2020">
        <v>23</v>
      </c>
      <c r="F2020" t="s">
        <v>2037</v>
      </c>
      <c r="G2020">
        <v>0.46510392947099999</v>
      </c>
    </row>
    <row r="2021" spans="1:7" x14ac:dyDescent="0.2">
      <c r="A2021" t="str">
        <f t="shared" si="172"/>
        <v>SERTAD2</v>
      </c>
      <c r="B2021" t="s">
        <v>161</v>
      </c>
      <c r="C2021">
        <v>64881284</v>
      </c>
      <c r="D2021" t="s">
        <v>3</v>
      </c>
      <c r="E2021">
        <v>22</v>
      </c>
      <c r="F2021" t="s">
        <v>2038</v>
      </c>
      <c r="G2021">
        <v>7.3020376722799998E-2</v>
      </c>
    </row>
    <row r="2022" spans="1:7" x14ac:dyDescent="0.2">
      <c r="A2022" t="str">
        <f t="shared" ref="A2022:A2029" si="173">"SET"</f>
        <v>SET</v>
      </c>
      <c r="B2022" t="s">
        <v>15</v>
      </c>
      <c r="C2022">
        <v>131451355</v>
      </c>
      <c r="D2022" t="s">
        <v>3</v>
      </c>
      <c r="E2022">
        <v>24</v>
      </c>
      <c r="F2022" t="s">
        <v>2039</v>
      </c>
      <c r="G2022">
        <v>0.80677506727699999</v>
      </c>
    </row>
    <row r="2023" spans="1:7" x14ac:dyDescent="0.2">
      <c r="A2023" t="str">
        <f t="shared" si="173"/>
        <v>SET</v>
      </c>
      <c r="B2023" t="s">
        <v>15</v>
      </c>
      <c r="C2023">
        <v>131451115</v>
      </c>
      <c r="D2023" t="s">
        <v>3</v>
      </c>
      <c r="E2023">
        <v>23</v>
      </c>
      <c r="F2023" t="s">
        <v>2040</v>
      </c>
      <c r="G2023">
        <v>8.8353836475999994E-2</v>
      </c>
    </row>
    <row r="2024" spans="1:7" x14ac:dyDescent="0.2">
      <c r="A2024" t="str">
        <f t="shared" si="173"/>
        <v>SET</v>
      </c>
      <c r="B2024" t="s">
        <v>15</v>
      </c>
      <c r="C2024">
        <v>131451370</v>
      </c>
      <c r="D2024" t="s">
        <v>3</v>
      </c>
      <c r="E2024">
        <v>22</v>
      </c>
      <c r="F2024" t="s">
        <v>2041</v>
      </c>
      <c r="G2024">
        <v>0.98581569680400005</v>
      </c>
    </row>
    <row r="2025" spans="1:7" x14ac:dyDescent="0.2">
      <c r="A2025" t="str">
        <f t="shared" si="173"/>
        <v>SET</v>
      </c>
      <c r="B2025" t="s">
        <v>15</v>
      </c>
      <c r="C2025">
        <v>131451127</v>
      </c>
      <c r="D2025" t="s">
        <v>8</v>
      </c>
      <c r="E2025">
        <v>24</v>
      </c>
      <c r="F2025" t="s">
        <v>2042</v>
      </c>
      <c r="G2025">
        <v>0.186540504164</v>
      </c>
    </row>
    <row r="2026" spans="1:7" x14ac:dyDescent="0.2">
      <c r="A2026" t="str">
        <f t="shared" si="173"/>
        <v>SET</v>
      </c>
      <c r="B2026" t="s">
        <v>15</v>
      </c>
      <c r="C2026">
        <v>131451150</v>
      </c>
      <c r="D2026" t="s">
        <v>8</v>
      </c>
      <c r="E2026">
        <v>24</v>
      </c>
      <c r="F2026" t="s">
        <v>2043</v>
      </c>
      <c r="G2026">
        <v>0.54481617366299995</v>
      </c>
    </row>
    <row r="2027" spans="1:7" x14ac:dyDescent="0.2">
      <c r="A2027" t="str">
        <f t="shared" si="173"/>
        <v>SET</v>
      </c>
      <c r="B2027" t="s">
        <v>15</v>
      </c>
      <c r="C2027">
        <v>131451279</v>
      </c>
      <c r="D2027" t="s">
        <v>8</v>
      </c>
      <c r="E2027">
        <v>24</v>
      </c>
      <c r="F2027" t="s">
        <v>2044</v>
      </c>
      <c r="G2027">
        <v>1.2074092359199999</v>
      </c>
    </row>
    <row r="2028" spans="1:7" x14ac:dyDescent="0.2">
      <c r="A2028" t="str">
        <f t="shared" si="173"/>
        <v>SET</v>
      </c>
      <c r="B2028" t="s">
        <v>15</v>
      </c>
      <c r="C2028">
        <v>131451173</v>
      </c>
      <c r="D2028" t="s">
        <v>3</v>
      </c>
      <c r="E2028">
        <v>24</v>
      </c>
      <c r="F2028" t="s">
        <v>2045</v>
      </c>
      <c r="G2028">
        <v>0.355440710883</v>
      </c>
    </row>
    <row r="2029" spans="1:7" x14ac:dyDescent="0.2">
      <c r="A2029" t="str">
        <f t="shared" si="173"/>
        <v>SET</v>
      </c>
      <c r="B2029" t="s">
        <v>15</v>
      </c>
      <c r="C2029">
        <v>131451365</v>
      </c>
      <c r="D2029" t="s">
        <v>3</v>
      </c>
      <c r="E2029">
        <v>24</v>
      </c>
      <c r="F2029" t="s">
        <v>2046</v>
      </c>
      <c r="G2029">
        <v>0.57838216694800004</v>
      </c>
    </row>
    <row r="2030" spans="1:7" x14ac:dyDescent="0.2">
      <c r="A2030" t="str">
        <f t="shared" ref="A2030:A2038" si="174">"SETD5"</f>
        <v>SETD5</v>
      </c>
      <c r="B2030" t="s">
        <v>114</v>
      </c>
      <c r="C2030">
        <v>9439242</v>
      </c>
      <c r="D2030" t="s">
        <v>8</v>
      </c>
      <c r="E2030">
        <v>24</v>
      </c>
      <c r="F2030" t="s">
        <v>2047</v>
      </c>
      <c r="G2030">
        <v>0.28876017470400001</v>
      </c>
    </row>
    <row r="2031" spans="1:7" x14ac:dyDescent="0.2">
      <c r="A2031" t="str">
        <f t="shared" si="174"/>
        <v>SETD5</v>
      </c>
      <c r="B2031" t="s">
        <v>114</v>
      </c>
      <c r="C2031">
        <v>9439287</v>
      </c>
      <c r="D2031" t="s">
        <v>3</v>
      </c>
      <c r="E2031">
        <v>23</v>
      </c>
      <c r="F2031" t="s">
        <v>2048</v>
      </c>
      <c r="G2031">
        <v>0.33586333164299997</v>
      </c>
    </row>
    <row r="2032" spans="1:7" x14ac:dyDescent="0.2">
      <c r="A2032" t="str">
        <f t="shared" si="174"/>
        <v>SETD5</v>
      </c>
      <c r="B2032" t="s">
        <v>114</v>
      </c>
      <c r="C2032">
        <v>9439211</v>
      </c>
      <c r="D2032" t="s">
        <v>8</v>
      </c>
      <c r="E2032">
        <v>24</v>
      </c>
      <c r="F2032" t="s">
        <v>2049</v>
      </c>
      <c r="G2032">
        <v>0.24239186216299999</v>
      </c>
    </row>
    <row r="2033" spans="1:7" x14ac:dyDescent="0.2">
      <c r="A2033" t="str">
        <f t="shared" si="174"/>
        <v>SETD5</v>
      </c>
      <c r="B2033" t="s">
        <v>114</v>
      </c>
      <c r="C2033">
        <v>9439219</v>
      </c>
      <c r="D2033" t="s">
        <v>8</v>
      </c>
      <c r="E2033">
        <v>23</v>
      </c>
      <c r="F2033" t="s">
        <v>2050</v>
      </c>
      <c r="G2033">
        <v>0.166278201973</v>
      </c>
    </row>
    <row r="2034" spans="1:7" x14ac:dyDescent="0.2">
      <c r="A2034" t="str">
        <f t="shared" si="174"/>
        <v>SETD5</v>
      </c>
      <c r="B2034" t="s">
        <v>114</v>
      </c>
      <c r="C2034">
        <v>9439234</v>
      </c>
      <c r="D2034" t="s">
        <v>8</v>
      </c>
      <c r="E2034">
        <v>24</v>
      </c>
      <c r="F2034" t="s">
        <v>2051</v>
      </c>
      <c r="G2034">
        <v>0.64838557742299996</v>
      </c>
    </row>
    <row r="2035" spans="1:7" x14ac:dyDescent="0.2">
      <c r="A2035" t="str">
        <f t="shared" si="174"/>
        <v>SETD5</v>
      </c>
      <c r="B2035" t="s">
        <v>114</v>
      </c>
      <c r="C2035">
        <v>9439247</v>
      </c>
      <c r="D2035" t="s">
        <v>8</v>
      </c>
      <c r="E2035">
        <v>24</v>
      </c>
      <c r="F2035" t="s">
        <v>2052</v>
      </c>
      <c r="G2035">
        <v>0.45059564999899998</v>
      </c>
    </row>
    <row r="2036" spans="1:7" x14ac:dyDescent="0.2">
      <c r="A2036" t="str">
        <f t="shared" si="174"/>
        <v>SETD5</v>
      </c>
      <c r="B2036" t="s">
        <v>114</v>
      </c>
      <c r="C2036">
        <v>9439281</v>
      </c>
      <c r="D2036" t="s">
        <v>8</v>
      </c>
      <c r="E2036">
        <v>24</v>
      </c>
      <c r="F2036" t="s">
        <v>2053</v>
      </c>
      <c r="G2036">
        <v>1.34090312631</v>
      </c>
    </row>
    <row r="2037" spans="1:7" x14ac:dyDescent="0.2">
      <c r="A2037" t="str">
        <f t="shared" si="174"/>
        <v>SETD5</v>
      </c>
      <c r="B2037" t="s">
        <v>114</v>
      </c>
      <c r="C2037">
        <v>9439316</v>
      </c>
      <c r="D2037" t="s">
        <v>8</v>
      </c>
      <c r="E2037">
        <v>23</v>
      </c>
      <c r="F2037" t="s">
        <v>2054</v>
      </c>
      <c r="G2037">
        <v>0.59486262137699997</v>
      </c>
    </row>
    <row r="2038" spans="1:7" x14ac:dyDescent="0.2">
      <c r="A2038" t="str">
        <f t="shared" si="174"/>
        <v>SETD5</v>
      </c>
      <c r="B2038" t="s">
        <v>114</v>
      </c>
      <c r="C2038">
        <v>9439322</v>
      </c>
      <c r="D2038" t="s">
        <v>8</v>
      </c>
      <c r="E2038">
        <v>22</v>
      </c>
      <c r="F2038" t="s">
        <v>2055</v>
      </c>
      <c r="G2038">
        <v>1.01071129626</v>
      </c>
    </row>
    <row r="2039" spans="1:7" x14ac:dyDescent="0.2">
      <c r="A2039" t="str">
        <f t="shared" ref="A2039:A2048" si="175">"SGK1"</f>
        <v>SGK1</v>
      </c>
      <c r="B2039" t="s">
        <v>75</v>
      </c>
      <c r="C2039">
        <v>134496246</v>
      </c>
      <c r="D2039" t="s">
        <v>8</v>
      </c>
      <c r="E2039">
        <v>23</v>
      </c>
      <c r="F2039" t="s">
        <v>2056</v>
      </c>
      <c r="G2039">
        <v>0.57442762738999997</v>
      </c>
    </row>
    <row r="2040" spans="1:7" x14ac:dyDescent="0.2">
      <c r="A2040" t="str">
        <f t="shared" si="175"/>
        <v>SGK1</v>
      </c>
      <c r="B2040" t="s">
        <v>75</v>
      </c>
      <c r="C2040">
        <v>134496214</v>
      </c>
      <c r="D2040" t="s">
        <v>8</v>
      </c>
      <c r="E2040">
        <v>23</v>
      </c>
      <c r="F2040" t="s">
        <v>2057</v>
      </c>
      <c r="G2040">
        <v>1.7310654675899999</v>
      </c>
    </row>
    <row r="2041" spans="1:7" x14ac:dyDescent="0.2">
      <c r="A2041" t="str">
        <f t="shared" si="175"/>
        <v>SGK1</v>
      </c>
      <c r="B2041" t="s">
        <v>75</v>
      </c>
      <c r="C2041">
        <v>134496108</v>
      </c>
      <c r="D2041" t="s">
        <v>3</v>
      </c>
      <c r="E2041">
        <v>24</v>
      </c>
      <c r="F2041" t="s">
        <v>2058</v>
      </c>
      <c r="G2041">
        <v>0.13635347504000001</v>
      </c>
    </row>
    <row r="2042" spans="1:7" x14ac:dyDescent="0.2">
      <c r="A2042" t="str">
        <f t="shared" si="175"/>
        <v>SGK1</v>
      </c>
      <c r="B2042" t="s">
        <v>75</v>
      </c>
      <c r="C2042">
        <v>134496142</v>
      </c>
      <c r="D2042" t="s">
        <v>3</v>
      </c>
      <c r="E2042">
        <v>23</v>
      </c>
      <c r="F2042" t="s">
        <v>2059</v>
      </c>
      <c r="G2042">
        <v>0.36934822268700002</v>
      </c>
    </row>
    <row r="2043" spans="1:7" x14ac:dyDescent="0.2">
      <c r="A2043" t="str">
        <f t="shared" si="175"/>
        <v>SGK1</v>
      </c>
      <c r="B2043" t="s">
        <v>75</v>
      </c>
      <c r="C2043">
        <v>134496215</v>
      </c>
      <c r="D2043" t="s">
        <v>3</v>
      </c>
      <c r="E2043">
        <v>24</v>
      </c>
      <c r="F2043" t="s">
        <v>2060</v>
      </c>
      <c r="G2043">
        <v>0.159566782716</v>
      </c>
    </row>
    <row r="2044" spans="1:7" x14ac:dyDescent="0.2">
      <c r="A2044" t="str">
        <f t="shared" si="175"/>
        <v>SGK1</v>
      </c>
      <c r="B2044" t="s">
        <v>75</v>
      </c>
      <c r="C2044">
        <v>134496226</v>
      </c>
      <c r="D2044" t="s">
        <v>8</v>
      </c>
      <c r="E2044">
        <v>24</v>
      </c>
      <c r="F2044" t="s">
        <v>2061</v>
      </c>
      <c r="G2044">
        <v>0.517598484842</v>
      </c>
    </row>
    <row r="2045" spans="1:7" x14ac:dyDescent="0.2">
      <c r="A2045" t="str">
        <f t="shared" si="175"/>
        <v>SGK1</v>
      </c>
      <c r="B2045" t="s">
        <v>75</v>
      </c>
      <c r="C2045">
        <v>134496321</v>
      </c>
      <c r="D2045" t="s">
        <v>3</v>
      </c>
      <c r="E2045">
        <v>23</v>
      </c>
      <c r="F2045" t="s">
        <v>2062</v>
      </c>
      <c r="G2045">
        <v>0.69450690502000001</v>
      </c>
    </row>
    <row r="2046" spans="1:7" x14ac:dyDescent="0.2">
      <c r="A2046" t="str">
        <f t="shared" si="175"/>
        <v>SGK1</v>
      </c>
      <c r="B2046" t="s">
        <v>75</v>
      </c>
      <c r="C2046">
        <v>134496352</v>
      </c>
      <c r="D2046" t="s">
        <v>3</v>
      </c>
      <c r="E2046">
        <v>23</v>
      </c>
      <c r="F2046" t="s">
        <v>2063</v>
      </c>
      <c r="G2046">
        <v>0.29987783790200001</v>
      </c>
    </row>
    <row r="2047" spans="1:7" x14ac:dyDescent="0.2">
      <c r="A2047" t="str">
        <f t="shared" si="175"/>
        <v>SGK1</v>
      </c>
      <c r="B2047" t="s">
        <v>75</v>
      </c>
      <c r="C2047">
        <v>134496404</v>
      </c>
      <c r="D2047" t="s">
        <v>8</v>
      </c>
      <c r="E2047">
        <v>24</v>
      </c>
      <c r="F2047" t="s">
        <v>2064</v>
      </c>
      <c r="G2047">
        <v>-9.7323716708500006E-3</v>
      </c>
    </row>
    <row r="2048" spans="1:7" x14ac:dyDescent="0.2">
      <c r="A2048" t="str">
        <f t="shared" si="175"/>
        <v>SGK1</v>
      </c>
      <c r="B2048" t="s">
        <v>75</v>
      </c>
      <c r="C2048">
        <v>134496290</v>
      </c>
      <c r="D2048" t="s">
        <v>8</v>
      </c>
      <c r="E2048">
        <v>24</v>
      </c>
      <c r="F2048" t="s">
        <v>2065</v>
      </c>
      <c r="G2048">
        <v>0.32186903027500002</v>
      </c>
    </row>
    <row r="2049" spans="1:7" x14ac:dyDescent="0.2">
      <c r="A2049" t="str">
        <f t="shared" ref="A2049:A2058" si="176">"SGOL2"</f>
        <v>SGOL2</v>
      </c>
      <c r="B2049" t="s">
        <v>161</v>
      </c>
      <c r="C2049">
        <v>201390599</v>
      </c>
      <c r="D2049" t="s">
        <v>3</v>
      </c>
      <c r="E2049">
        <v>23</v>
      </c>
      <c r="F2049" t="s">
        <v>2066</v>
      </c>
      <c r="G2049">
        <v>0.67758701187100001</v>
      </c>
    </row>
    <row r="2050" spans="1:7" x14ac:dyDescent="0.2">
      <c r="A2050" t="str">
        <f t="shared" si="176"/>
        <v>SGOL2</v>
      </c>
      <c r="B2050" t="s">
        <v>161</v>
      </c>
      <c r="C2050">
        <v>201390678</v>
      </c>
      <c r="D2050" t="s">
        <v>3</v>
      </c>
      <c r="E2050">
        <v>23</v>
      </c>
      <c r="F2050" t="s">
        <v>2067</v>
      </c>
      <c r="G2050">
        <v>0.92877735054699995</v>
      </c>
    </row>
    <row r="2051" spans="1:7" x14ac:dyDescent="0.2">
      <c r="A2051" t="str">
        <f t="shared" si="176"/>
        <v>SGOL2</v>
      </c>
      <c r="B2051" t="s">
        <v>161</v>
      </c>
      <c r="C2051">
        <v>201390776</v>
      </c>
      <c r="D2051" t="s">
        <v>3</v>
      </c>
      <c r="E2051">
        <v>25</v>
      </c>
      <c r="F2051" t="s">
        <v>2068</v>
      </c>
      <c r="G2051">
        <v>0.73712383700399997</v>
      </c>
    </row>
    <row r="2052" spans="1:7" x14ac:dyDescent="0.2">
      <c r="A2052" t="str">
        <f t="shared" si="176"/>
        <v>SGOL2</v>
      </c>
      <c r="B2052" t="s">
        <v>161</v>
      </c>
      <c r="C2052">
        <v>201390781</v>
      </c>
      <c r="D2052" t="s">
        <v>3</v>
      </c>
      <c r="E2052">
        <v>24</v>
      </c>
      <c r="F2052" t="s">
        <v>2069</v>
      </c>
      <c r="G2052">
        <v>0.56257497037600002</v>
      </c>
    </row>
    <row r="2053" spans="1:7" x14ac:dyDescent="0.2">
      <c r="A2053" t="str">
        <f t="shared" si="176"/>
        <v>SGOL2</v>
      </c>
      <c r="B2053" t="s">
        <v>161</v>
      </c>
      <c r="C2053">
        <v>201390664</v>
      </c>
      <c r="D2053" t="s">
        <v>8</v>
      </c>
      <c r="E2053">
        <v>24</v>
      </c>
      <c r="F2053" t="s">
        <v>2070</v>
      </c>
      <c r="G2053">
        <v>0.25657454037499999</v>
      </c>
    </row>
    <row r="2054" spans="1:7" x14ac:dyDescent="0.2">
      <c r="A2054" t="str">
        <f t="shared" si="176"/>
        <v>SGOL2</v>
      </c>
      <c r="B2054" t="s">
        <v>161</v>
      </c>
      <c r="C2054">
        <v>201390570</v>
      </c>
      <c r="D2054" t="s">
        <v>8</v>
      </c>
      <c r="E2054">
        <v>24</v>
      </c>
      <c r="F2054" t="s">
        <v>2071</v>
      </c>
      <c r="G2054">
        <v>0.74284769901500003</v>
      </c>
    </row>
    <row r="2055" spans="1:7" x14ac:dyDescent="0.2">
      <c r="A2055" t="str">
        <f t="shared" si="176"/>
        <v>SGOL2</v>
      </c>
      <c r="B2055" t="s">
        <v>161</v>
      </c>
      <c r="C2055">
        <v>201390544</v>
      </c>
      <c r="D2055" t="s">
        <v>8</v>
      </c>
      <c r="E2055">
        <v>24</v>
      </c>
      <c r="F2055" t="s">
        <v>2072</v>
      </c>
      <c r="G2055">
        <v>0.24358622074899999</v>
      </c>
    </row>
    <row r="2056" spans="1:7" x14ac:dyDescent="0.2">
      <c r="A2056" t="str">
        <f t="shared" si="176"/>
        <v>SGOL2</v>
      </c>
      <c r="B2056" t="s">
        <v>161</v>
      </c>
      <c r="C2056">
        <v>201390786</v>
      </c>
      <c r="D2056" t="s">
        <v>3</v>
      </c>
      <c r="E2056">
        <v>25</v>
      </c>
      <c r="F2056" t="s">
        <v>2073</v>
      </c>
      <c r="G2056">
        <v>0.117622037363</v>
      </c>
    </row>
    <row r="2057" spans="1:7" x14ac:dyDescent="0.2">
      <c r="A2057" t="str">
        <f t="shared" si="176"/>
        <v>SGOL2</v>
      </c>
      <c r="B2057" t="s">
        <v>161</v>
      </c>
      <c r="C2057">
        <v>201390707</v>
      </c>
      <c r="D2057" t="s">
        <v>3</v>
      </c>
      <c r="E2057">
        <v>23</v>
      </c>
      <c r="F2057" t="s">
        <v>2074</v>
      </c>
      <c r="G2057">
        <v>1.01137126771</v>
      </c>
    </row>
    <row r="2058" spans="1:7" x14ac:dyDescent="0.2">
      <c r="A2058" t="str">
        <f t="shared" si="176"/>
        <v>SGOL2</v>
      </c>
      <c r="B2058" t="s">
        <v>161</v>
      </c>
      <c r="C2058">
        <v>201390733</v>
      </c>
      <c r="D2058" t="s">
        <v>3</v>
      </c>
      <c r="E2058">
        <v>24</v>
      </c>
      <c r="F2058" t="s">
        <v>2075</v>
      </c>
      <c r="G2058">
        <v>1.0598513817399999</v>
      </c>
    </row>
    <row r="2059" spans="1:7" x14ac:dyDescent="0.2">
      <c r="A2059" t="str">
        <f t="shared" ref="A2059:A2068" si="177">"SH3BP5"</f>
        <v>SH3BP5</v>
      </c>
      <c r="B2059" t="s">
        <v>114</v>
      </c>
      <c r="C2059">
        <v>15374432</v>
      </c>
      <c r="D2059" t="s">
        <v>8</v>
      </c>
      <c r="E2059">
        <v>24</v>
      </c>
      <c r="F2059" t="s">
        <v>2076</v>
      </c>
      <c r="G2059">
        <v>0.92435211603400003</v>
      </c>
    </row>
    <row r="2060" spans="1:7" x14ac:dyDescent="0.2">
      <c r="A2060" t="str">
        <f t="shared" si="177"/>
        <v>SH3BP5</v>
      </c>
      <c r="B2060" t="s">
        <v>114</v>
      </c>
      <c r="C2060">
        <v>15374383</v>
      </c>
      <c r="D2060" t="s">
        <v>8</v>
      </c>
      <c r="E2060">
        <v>24</v>
      </c>
      <c r="F2060" t="s">
        <v>2077</v>
      </c>
      <c r="G2060">
        <v>0.32755158537099999</v>
      </c>
    </row>
    <row r="2061" spans="1:7" x14ac:dyDescent="0.2">
      <c r="A2061" t="str">
        <f t="shared" si="177"/>
        <v>SH3BP5</v>
      </c>
      <c r="B2061" t="s">
        <v>114</v>
      </c>
      <c r="C2061">
        <v>15374373</v>
      </c>
      <c r="D2061" t="s">
        <v>8</v>
      </c>
      <c r="E2061">
        <v>24</v>
      </c>
      <c r="F2061" t="s">
        <v>2078</v>
      </c>
      <c r="G2061">
        <v>0.19575650084499999</v>
      </c>
    </row>
    <row r="2062" spans="1:7" x14ac:dyDescent="0.2">
      <c r="A2062" t="str">
        <f t="shared" si="177"/>
        <v>SH3BP5</v>
      </c>
      <c r="B2062" t="s">
        <v>114</v>
      </c>
      <c r="C2062">
        <v>15374324</v>
      </c>
      <c r="D2062" t="s">
        <v>8</v>
      </c>
      <c r="E2062">
        <v>24</v>
      </c>
      <c r="F2062" t="s">
        <v>2079</v>
      </c>
      <c r="G2062">
        <v>0.19704192218899999</v>
      </c>
    </row>
    <row r="2063" spans="1:7" x14ac:dyDescent="0.2">
      <c r="A2063" t="str">
        <f t="shared" si="177"/>
        <v>SH3BP5</v>
      </c>
      <c r="B2063" t="s">
        <v>114</v>
      </c>
      <c r="C2063">
        <v>15374242</v>
      </c>
      <c r="D2063" t="s">
        <v>8</v>
      </c>
      <c r="E2063">
        <v>24</v>
      </c>
      <c r="F2063" t="s">
        <v>2080</v>
      </c>
      <c r="G2063">
        <v>0.414813134413</v>
      </c>
    </row>
    <row r="2064" spans="1:7" x14ac:dyDescent="0.2">
      <c r="A2064" t="str">
        <f t="shared" si="177"/>
        <v>SH3BP5</v>
      </c>
      <c r="B2064" t="s">
        <v>114</v>
      </c>
      <c r="C2064">
        <v>15374311</v>
      </c>
      <c r="D2064" t="s">
        <v>3</v>
      </c>
      <c r="E2064">
        <v>24</v>
      </c>
      <c r="F2064" t="s">
        <v>2081</v>
      </c>
      <c r="G2064">
        <v>1.35648204116</v>
      </c>
    </row>
    <row r="2065" spans="1:7" x14ac:dyDescent="0.2">
      <c r="A2065" t="str">
        <f t="shared" si="177"/>
        <v>SH3BP5</v>
      </c>
      <c r="B2065" t="s">
        <v>114</v>
      </c>
      <c r="C2065">
        <v>15374262</v>
      </c>
      <c r="D2065" t="s">
        <v>3</v>
      </c>
      <c r="E2065">
        <v>22</v>
      </c>
      <c r="F2065" t="s">
        <v>2082</v>
      </c>
      <c r="G2065">
        <v>0.52219205914199995</v>
      </c>
    </row>
    <row r="2066" spans="1:7" x14ac:dyDescent="0.2">
      <c r="A2066" t="str">
        <f t="shared" si="177"/>
        <v>SH3BP5</v>
      </c>
      <c r="B2066" t="s">
        <v>114</v>
      </c>
      <c r="C2066">
        <v>15374203</v>
      </c>
      <c r="D2066" t="s">
        <v>3</v>
      </c>
      <c r="E2066">
        <v>24</v>
      </c>
      <c r="F2066" t="s">
        <v>2083</v>
      </c>
      <c r="G2066">
        <v>0.71916584280700002</v>
      </c>
    </row>
    <row r="2067" spans="1:7" x14ac:dyDescent="0.2">
      <c r="A2067" t="str">
        <f t="shared" si="177"/>
        <v>SH3BP5</v>
      </c>
      <c r="B2067" t="s">
        <v>114</v>
      </c>
      <c r="C2067">
        <v>15374195</v>
      </c>
      <c r="D2067" t="s">
        <v>3</v>
      </c>
      <c r="E2067">
        <v>21</v>
      </c>
      <c r="F2067" t="s">
        <v>2084</v>
      </c>
      <c r="G2067">
        <v>0.69635889930499995</v>
      </c>
    </row>
    <row r="2068" spans="1:7" x14ac:dyDescent="0.2">
      <c r="A2068" t="str">
        <f t="shared" si="177"/>
        <v>SH3BP5</v>
      </c>
      <c r="B2068" t="s">
        <v>114</v>
      </c>
      <c r="C2068">
        <v>15374186</v>
      </c>
      <c r="D2068" t="s">
        <v>3</v>
      </c>
      <c r="E2068">
        <v>24</v>
      </c>
      <c r="F2068" t="s">
        <v>2085</v>
      </c>
      <c r="G2068">
        <v>0.69305464159600005</v>
      </c>
    </row>
    <row r="2069" spans="1:7" x14ac:dyDescent="0.2">
      <c r="A2069" t="str">
        <f t="shared" ref="A2069:A2078" si="178">"SIRT1"</f>
        <v>SIRT1</v>
      </c>
      <c r="B2069" t="s">
        <v>372</v>
      </c>
      <c r="C2069">
        <v>69644316</v>
      </c>
      <c r="D2069" t="s">
        <v>8</v>
      </c>
      <c r="E2069">
        <v>24</v>
      </c>
      <c r="F2069" t="s">
        <v>2086</v>
      </c>
      <c r="G2069">
        <v>0.54653739318899996</v>
      </c>
    </row>
    <row r="2070" spans="1:7" x14ac:dyDescent="0.2">
      <c r="A2070" t="str">
        <f t="shared" si="178"/>
        <v>SIRT1</v>
      </c>
      <c r="B2070" t="s">
        <v>372</v>
      </c>
      <c r="C2070">
        <v>69644311</v>
      </c>
      <c r="D2070" t="s">
        <v>8</v>
      </c>
      <c r="E2070">
        <v>24</v>
      </c>
      <c r="F2070" t="s">
        <v>2087</v>
      </c>
      <c r="G2070">
        <v>0.30844072445199999</v>
      </c>
    </row>
    <row r="2071" spans="1:7" x14ac:dyDescent="0.2">
      <c r="A2071" t="str">
        <f t="shared" si="178"/>
        <v>SIRT1</v>
      </c>
      <c r="B2071" t="s">
        <v>372</v>
      </c>
      <c r="C2071">
        <v>69644258</v>
      </c>
      <c r="D2071" t="s">
        <v>8</v>
      </c>
      <c r="E2071">
        <v>23</v>
      </c>
      <c r="F2071" t="s">
        <v>2088</v>
      </c>
      <c r="G2071">
        <v>1.46134932464</v>
      </c>
    </row>
    <row r="2072" spans="1:7" x14ac:dyDescent="0.2">
      <c r="A2072" t="str">
        <f t="shared" si="178"/>
        <v>SIRT1</v>
      </c>
      <c r="B2072" t="s">
        <v>372</v>
      </c>
      <c r="C2072">
        <v>69644227</v>
      </c>
      <c r="D2072" t="s">
        <v>8</v>
      </c>
      <c r="E2072">
        <v>24</v>
      </c>
      <c r="F2072" t="s">
        <v>2089</v>
      </c>
      <c r="G2072">
        <v>0.45695266505499998</v>
      </c>
    </row>
    <row r="2073" spans="1:7" x14ac:dyDescent="0.2">
      <c r="A2073" t="str">
        <f t="shared" si="178"/>
        <v>SIRT1</v>
      </c>
      <c r="B2073" t="s">
        <v>372</v>
      </c>
      <c r="C2073">
        <v>69644080</v>
      </c>
      <c r="D2073" t="s">
        <v>8</v>
      </c>
      <c r="E2073">
        <v>23</v>
      </c>
      <c r="F2073" t="s">
        <v>2090</v>
      </c>
      <c r="G2073">
        <v>0.49630206343200001</v>
      </c>
    </row>
    <row r="2074" spans="1:7" x14ac:dyDescent="0.2">
      <c r="A2074" t="str">
        <f t="shared" si="178"/>
        <v>SIRT1</v>
      </c>
      <c r="B2074" t="s">
        <v>372</v>
      </c>
      <c r="C2074">
        <v>69644297</v>
      </c>
      <c r="D2074" t="s">
        <v>3</v>
      </c>
      <c r="E2074">
        <v>23</v>
      </c>
      <c r="F2074" t="s">
        <v>2091</v>
      </c>
      <c r="G2074">
        <v>0.63684107766099995</v>
      </c>
    </row>
    <row r="2075" spans="1:7" x14ac:dyDescent="0.2">
      <c r="A2075" t="str">
        <f t="shared" si="178"/>
        <v>SIRT1</v>
      </c>
      <c r="B2075" t="s">
        <v>372</v>
      </c>
      <c r="C2075">
        <v>69644249</v>
      </c>
      <c r="D2075" t="s">
        <v>3</v>
      </c>
      <c r="E2075">
        <v>23</v>
      </c>
      <c r="F2075" t="s">
        <v>2092</v>
      </c>
      <c r="G2075">
        <v>0.90180959769900004</v>
      </c>
    </row>
    <row r="2076" spans="1:7" x14ac:dyDescent="0.2">
      <c r="A2076" t="str">
        <f t="shared" si="178"/>
        <v>SIRT1</v>
      </c>
      <c r="B2076" t="s">
        <v>372</v>
      </c>
      <c r="C2076">
        <v>69644179</v>
      </c>
      <c r="D2076" t="s">
        <v>8</v>
      </c>
      <c r="E2076">
        <v>24</v>
      </c>
      <c r="F2076" t="s">
        <v>2093</v>
      </c>
      <c r="G2076">
        <v>0.56335701458599996</v>
      </c>
    </row>
    <row r="2077" spans="1:7" x14ac:dyDescent="0.2">
      <c r="A2077" t="str">
        <f t="shared" si="178"/>
        <v>SIRT1</v>
      </c>
      <c r="B2077" t="s">
        <v>372</v>
      </c>
      <c r="C2077">
        <v>69644329</v>
      </c>
      <c r="D2077" t="s">
        <v>8</v>
      </c>
      <c r="E2077">
        <v>22</v>
      </c>
      <c r="F2077" t="s">
        <v>2094</v>
      </c>
      <c r="G2077">
        <v>0.52093354220900001</v>
      </c>
    </row>
    <row r="2078" spans="1:7" x14ac:dyDescent="0.2">
      <c r="A2078" t="str">
        <f t="shared" si="178"/>
        <v>SIRT1</v>
      </c>
      <c r="B2078" t="s">
        <v>372</v>
      </c>
      <c r="C2078">
        <v>69644221</v>
      </c>
      <c r="D2078" t="s">
        <v>3</v>
      </c>
      <c r="E2078">
        <v>24</v>
      </c>
      <c r="F2078" t="s">
        <v>2095</v>
      </c>
      <c r="G2078">
        <v>0.42474771270299999</v>
      </c>
    </row>
    <row r="2079" spans="1:7" x14ac:dyDescent="0.2">
      <c r="A2079" t="str">
        <f t="shared" ref="A2079:A2088" si="179">"SIX4"</f>
        <v>SIX4</v>
      </c>
      <c r="B2079" t="s">
        <v>86</v>
      </c>
      <c r="C2079">
        <v>61191076</v>
      </c>
      <c r="D2079" t="s">
        <v>8</v>
      </c>
      <c r="E2079">
        <v>25</v>
      </c>
      <c r="F2079" t="s">
        <v>2096</v>
      </c>
      <c r="G2079">
        <v>0.80128831100700004</v>
      </c>
    </row>
    <row r="2080" spans="1:7" x14ac:dyDescent="0.2">
      <c r="A2080" t="str">
        <f t="shared" si="179"/>
        <v>SIX4</v>
      </c>
      <c r="B2080" t="s">
        <v>86</v>
      </c>
      <c r="C2080">
        <v>61191049</v>
      </c>
      <c r="D2080" t="s">
        <v>8</v>
      </c>
      <c r="E2080">
        <v>24</v>
      </c>
      <c r="F2080" t="s">
        <v>2097</v>
      </c>
      <c r="G2080">
        <v>1.2245520588200001</v>
      </c>
    </row>
    <row r="2081" spans="1:7" x14ac:dyDescent="0.2">
      <c r="A2081" t="str">
        <f t="shared" si="179"/>
        <v>SIX4</v>
      </c>
      <c r="B2081" t="s">
        <v>86</v>
      </c>
      <c r="C2081">
        <v>61190949</v>
      </c>
      <c r="D2081" t="s">
        <v>8</v>
      </c>
      <c r="E2081">
        <v>21</v>
      </c>
      <c r="F2081" t="s">
        <v>2098</v>
      </c>
      <c r="G2081">
        <v>0.46328525791899999</v>
      </c>
    </row>
    <row r="2082" spans="1:7" x14ac:dyDescent="0.2">
      <c r="A2082" t="str">
        <f t="shared" si="179"/>
        <v>SIX4</v>
      </c>
      <c r="B2082" t="s">
        <v>86</v>
      </c>
      <c r="C2082">
        <v>61191148</v>
      </c>
      <c r="D2082" t="s">
        <v>3</v>
      </c>
      <c r="E2082">
        <v>24</v>
      </c>
      <c r="F2082" t="s">
        <v>2099</v>
      </c>
      <c r="G2082">
        <v>0.882607145092</v>
      </c>
    </row>
    <row r="2083" spans="1:7" x14ac:dyDescent="0.2">
      <c r="A2083" t="str">
        <f t="shared" si="179"/>
        <v>SIX4</v>
      </c>
      <c r="B2083" t="s">
        <v>86</v>
      </c>
      <c r="C2083">
        <v>61191046</v>
      </c>
      <c r="D2083" t="s">
        <v>3</v>
      </c>
      <c r="E2083">
        <v>23</v>
      </c>
      <c r="F2083" t="s">
        <v>2100</v>
      </c>
      <c r="G2083">
        <v>0.80223940208400002</v>
      </c>
    </row>
    <row r="2084" spans="1:7" x14ac:dyDescent="0.2">
      <c r="A2084" t="str">
        <f t="shared" si="179"/>
        <v>SIX4</v>
      </c>
      <c r="B2084" t="s">
        <v>86</v>
      </c>
      <c r="C2084">
        <v>61191032</v>
      </c>
      <c r="D2084" t="s">
        <v>3</v>
      </c>
      <c r="E2084">
        <v>22</v>
      </c>
      <c r="F2084" t="s">
        <v>2101</v>
      </c>
      <c r="G2084">
        <v>0.89284079608800004</v>
      </c>
    </row>
    <row r="2085" spans="1:7" x14ac:dyDescent="0.2">
      <c r="A2085" t="str">
        <f t="shared" si="179"/>
        <v>SIX4</v>
      </c>
      <c r="B2085" t="s">
        <v>86</v>
      </c>
      <c r="C2085">
        <v>61190961</v>
      </c>
      <c r="D2085" t="s">
        <v>3</v>
      </c>
      <c r="E2085">
        <v>24</v>
      </c>
      <c r="F2085" t="s">
        <v>2102</v>
      </c>
      <c r="G2085">
        <v>0.58011613266700002</v>
      </c>
    </row>
    <row r="2086" spans="1:7" x14ac:dyDescent="0.2">
      <c r="A2086" t="str">
        <f t="shared" si="179"/>
        <v>SIX4</v>
      </c>
      <c r="B2086" t="s">
        <v>86</v>
      </c>
      <c r="C2086">
        <v>61190941</v>
      </c>
      <c r="D2086" t="s">
        <v>3</v>
      </c>
      <c r="E2086">
        <v>24</v>
      </c>
      <c r="F2086" t="s">
        <v>2103</v>
      </c>
      <c r="G2086">
        <v>0.58520530202300003</v>
      </c>
    </row>
    <row r="2087" spans="1:7" x14ac:dyDescent="0.2">
      <c r="A2087" t="str">
        <f t="shared" si="179"/>
        <v>SIX4</v>
      </c>
      <c r="B2087" t="s">
        <v>86</v>
      </c>
      <c r="C2087">
        <v>61190920</v>
      </c>
      <c r="D2087" t="s">
        <v>3</v>
      </c>
      <c r="E2087">
        <v>22</v>
      </c>
      <c r="F2087" t="s">
        <v>2104</v>
      </c>
      <c r="G2087">
        <v>0.30698203836799998</v>
      </c>
    </row>
    <row r="2088" spans="1:7" x14ac:dyDescent="0.2">
      <c r="A2088" t="str">
        <f t="shared" si="179"/>
        <v>SIX4</v>
      </c>
      <c r="B2088" t="s">
        <v>86</v>
      </c>
      <c r="C2088">
        <v>61191129</v>
      </c>
      <c r="D2088" t="s">
        <v>8</v>
      </c>
      <c r="E2088">
        <v>24</v>
      </c>
      <c r="F2088" t="s">
        <v>2105</v>
      </c>
      <c r="G2088">
        <v>0.27194018492499999</v>
      </c>
    </row>
    <row r="2089" spans="1:7" x14ac:dyDescent="0.2">
      <c r="A2089" t="str">
        <f t="shared" ref="A2089:A2097" si="180">"SLC25A40"</f>
        <v>SLC25A40</v>
      </c>
      <c r="B2089" t="s">
        <v>2</v>
      </c>
      <c r="C2089">
        <v>87505817</v>
      </c>
      <c r="D2089" t="s">
        <v>3</v>
      </c>
      <c r="E2089">
        <v>24</v>
      </c>
      <c r="F2089" t="s">
        <v>2106</v>
      </c>
      <c r="G2089">
        <v>1.0775922467400001</v>
      </c>
    </row>
    <row r="2090" spans="1:7" x14ac:dyDescent="0.2">
      <c r="A2090" t="str">
        <f t="shared" si="180"/>
        <v>SLC25A40</v>
      </c>
      <c r="B2090" t="s">
        <v>2</v>
      </c>
      <c r="C2090">
        <v>87505826</v>
      </c>
      <c r="D2090" t="s">
        <v>3</v>
      </c>
      <c r="E2090">
        <v>23</v>
      </c>
      <c r="F2090" t="s">
        <v>2107</v>
      </c>
      <c r="G2090">
        <v>1.35441803391</v>
      </c>
    </row>
    <row r="2091" spans="1:7" x14ac:dyDescent="0.2">
      <c r="A2091" t="str">
        <f t="shared" si="180"/>
        <v>SLC25A40</v>
      </c>
      <c r="B2091" t="s">
        <v>2</v>
      </c>
      <c r="C2091">
        <v>87505889</v>
      </c>
      <c r="D2091" t="s">
        <v>3</v>
      </c>
      <c r="E2091">
        <v>24</v>
      </c>
      <c r="F2091" t="s">
        <v>2108</v>
      </c>
      <c r="G2091">
        <v>0.48236652823300002</v>
      </c>
    </row>
    <row r="2092" spans="1:7" x14ac:dyDescent="0.2">
      <c r="A2092" t="str">
        <f t="shared" si="180"/>
        <v>SLC25A40</v>
      </c>
      <c r="B2092" t="s">
        <v>2</v>
      </c>
      <c r="C2092">
        <v>87505957</v>
      </c>
      <c r="D2092" t="s">
        <v>3</v>
      </c>
      <c r="E2092">
        <v>24</v>
      </c>
      <c r="F2092" t="s">
        <v>2109</v>
      </c>
      <c r="G2092">
        <v>0.409710633928</v>
      </c>
    </row>
    <row r="2093" spans="1:7" x14ac:dyDescent="0.2">
      <c r="A2093" t="str">
        <f t="shared" si="180"/>
        <v>SLC25A40</v>
      </c>
      <c r="B2093" t="s">
        <v>2</v>
      </c>
      <c r="C2093">
        <v>87505997</v>
      </c>
      <c r="D2093" t="s">
        <v>3</v>
      </c>
      <c r="E2093">
        <v>24</v>
      </c>
      <c r="F2093" t="s">
        <v>2110</v>
      </c>
      <c r="G2093">
        <v>-0.15980228381200001</v>
      </c>
    </row>
    <row r="2094" spans="1:7" x14ac:dyDescent="0.2">
      <c r="A2094" t="str">
        <f t="shared" si="180"/>
        <v>SLC25A40</v>
      </c>
      <c r="B2094" t="s">
        <v>2</v>
      </c>
      <c r="C2094">
        <v>87505768</v>
      </c>
      <c r="D2094" t="s">
        <v>8</v>
      </c>
      <c r="E2094">
        <v>24</v>
      </c>
      <c r="F2094" t="s">
        <v>2111</v>
      </c>
      <c r="G2094">
        <v>0.56798971934099995</v>
      </c>
    </row>
    <row r="2095" spans="1:7" x14ac:dyDescent="0.2">
      <c r="A2095" t="str">
        <f t="shared" si="180"/>
        <v>SLC25A40</v>
      </c>
      <c r="B2095" t="s">
        <v>2</v>
      </c>
      <c r="C2095">
        <v>87505781</v>
      </c>
      <c r="D2095" t="s">
        <v>8</v>
      </c>
      <c r="E2095">
        <v>24</v>
      </c>
      <c r="F2095" t="s">
        <v>2112</v>
      </c>
      <c r="G2095">
        <v>0.197451838224</v>
      </c>
    </row>
    <row r="2096" spans="1:7" x14ac:dyDescent="0.2">
      <c r="A2096" t="str">
        <f t="shared" si="180"/>
        <v>SLC25A40</v>
      </c>
      <c r="B2096" t="s">
        <v>2</v>
      </c>
      <c r="C2096">
        <v>87505942</v>
      </c>
      <c r="D2096" t="s">
        <v>8</v>
      </c>
      <c r="E2096">
        <v>24</v>
      </c>
      <c r="F2096" t="s">
        <v>2113</v>
      </c>
      <c r="G2096">
        <v>0.46459443248100002</v>
      </c>
    </row>
    <row r="2097" spans="1:7" x14ac:dyDescent="0.2">
      <c r="A2097" t="str">
        <f t="shared" si="180"/>
        <v>SLC25A40</v>
      </c>
      <c r="B2097" t="s">
        <v>2</v>
      </c>
      <c r="C2097">
        <v>87505789</v>
      </c>
      <c r="D2097" t="s">
        <v>8</v>
      </c>
      <c r="E2097">
        <v>24</v>
      </c>
      <c r="F2097" t="s">
        <v>2114</v>
      </c>
      <c r="G2097">
        <v>1.7740730389500001E-2</v>
      </c>
    </row>
    <row r="2098" spans="1:7" x14ac:dyDescent="0.2">
      <c r="A2098" t="str">
        <f t="shared" ref="A2098:A2107" si="181">"SLC30A10"</f>
        <v>SLC30A10</v>
      </c>
      <c r="B2098" t="s">
        <v>35</v>
      </c>
      <c r="C2098">
        <v>220102143</v>
      </c>
      <c r="D2098" t="s">
        <v>8</v>
      </c>
      <c r="E2098">
        <v>24</v>
      </c>
      <c r="F2098" t="s">
        <v>2115</v>
      </c>
      <c r="G2098">
        <v>2.7740235588400001E-2</v>
      </c>
    </row>
    <row r="2099" spans="1:7" x14ac:dyDescent="0.2">
      <c r="A2099" t="str">
        <f t="shared" si="181"/>
        <v>SLC30A10</v>
      </c>
      <c r="B2099" t="s">
        <v>35</v>
      </c>
      <c r="C2099">
        <v>220102126</v>
      </c>
      <c r="D2099" t="s">
        <v>8</v>
      </c>
      <c r="E2099">
        <v>24</v>
      </c>
      <c r="F2099" t="s">
        <v>2116</v>
      </c>
      <c r="G2099">
        <v>0.26264082238399999</v>
      </c>
    </row>
    <row r="2100" spans="1:7" x14ac:dyDescent="0.2">
      <c r="A2100" t="str">
        <f t="shared" si="181"/>
        <v>SLC30A10</v>
      </c>
      <c r="B2100" t="s">
        <v>35</v>
      </c>
      <c r="C2100">
        <v>220102011</v>
      </c>
      <c r="D2100" t="s">
        <v>3</v>
      </c>
      <c r="E2100">
        <v>24</v>
      </c>
      <c r="F2100" t="s">
        <v>2117</v>
      </c>
      <c r="G2100">
        <v>0.86772024216599997</v>
      </c>
    </row>
    <row r="2101" spans="1:7" x14ac:dyDescent="0.2">
      <c r="A2101" t="str">
        <f t="shared" si="181"/>
        <v>SLC30A10</v>
      </c>
      <c r="B2101" t="s">
        <v>35</v>
      </c>
      <c r="C2101">
        <v>220102168</v>
      </c>
      <c r="D2101" t="s">
        <v>3</v>
      </c>
      <c r="E2101">
        <v>24</v>
      </c>
      <c r="F2101" t="s">
        <v>2118</v>
      </c>
      <c r="G2101">
        <v>0.52085530354200005</v>
      </c>
    </row>
    <row r="2102" spans="1:7" x14ac:dyDescent="0.2">
      <c r="A2102" t="str">
        <f t="shared" si="181"/>
        <v>SLC30A10</v>
      </c>
      <c r="B2102" t="s">
        <v>35</v>
      </c>
      <c r="C2102">
        <v>220102189</v>
      </c>
      <c r="D2102" t="s">
        <v>3</v>
      </c>
      <c r="E2102">
        <v>24</v>
      </c>
      <c r="F2102" t="s">
        <v>2119</v>
      </c>
      <c r="G2102">
        <v>0.195471683693</v>
      </c>
    </row>
    <row r="2103" spans="1:7" x14ac:dyDescent="0.2">
      <c r="A2103" t="str">
        <f t="shared" si="181"/>
        <v>SLC30A10</v>
      </c>
      <c r="B2103" t="s">
        <v>35</v>
      </c>
      <c r="C2103">
        <v>220102231</v>
      </c>
      <c r="D2103" t="s">
        <v>3</v>
      </c>
      <c r="E2103">
        <v>24</v>
      </c>
      <c r="F2103" t="s">
        <v>2120</v>
      </c>
      <c r="G2103">
        <v>4.3412407361499997E-2</v>
      </c>
    </row>
    <row r="2104" spans="1:7" x14ac:dyDescent="0.2">
      <c r="A2104" t="str">
        <f t="shared" si="181"/>
        <v>SLC30A10</v>
      </c>
      <c r="B2104" t="s">
        <v>35</v>
      </c>
      <c r="C2104">
        <v>220102099</v>
      </c>
      <c r="D2104" t="s">
        <v>8</v>
      </c>
      <c r="E2104">
        <v>23</v>
      </c>
      <c r="F2104" t="s">
        <v>2121</v>
      </c>
      <c r="G2104">
        <v>0.238484878111</v>
      </c>
    </row>
    <row r="2105" spans="1:7" x14ac:dyDescent="0.2">
      <c r="A2105" t="str">
        <f t="shared" si="181"/>
        <v>SLC30A10</v>
      </c>
      <c r="B2105" t="s">
        <v>35</v>
      </c>
      <c r="C2105">
        <v>220102113</v>
      </c>
      <c r="D2105" t="s">
        <v>8</v>
      </c>
      <c r="E2105">
        <v>24</v>
      </c>
      <c r="F2105" t="s">
        <v>2122</v>
      </c>
      <c r="G2105">
        <v>0.529073822089</v>
      </c>
    </row>
    <row r="2106" spans="1:7" x14ac:dyDescent="0.2">
      <c r="A2106" t="str">
        <f t="shared" si="181"/>
        <v>SLC30A10</v>
      </c>
      <c r="B2106" t="s">
        <v>35</v>
      </c>
      <c r="C2106">
        <v>220102291</v>
      </c>
      <c r="D2106" t="s">
        <v>8</v>
      </c>
      <c r="E2106">
        <v>24</v>
      </c>
      <c r="F2106" t="s">
        <v>2123</v>
      </c>
      <c r="G2106">
        <v>3.2078810373500001E-2</v>
      </c>
    </row>
    <row r="2107" spans="1:7" x14ac:dyDescent="0.2">
      <c r="A2107" t="str">
        <f t="shared" si="181"/>
        <v>SLC30A10</v>
      </c>
      <c r="B2107" t="s">
        <v>35</v>
      </c>
      <c r="C2107">
        <v>220102182</v>
      </c>
      <c r="D2107" t="s">
        <v>8</v>
      </c>
      <c r="E2107">
        <v>24</v>
      </c>
      <c r="F2107" t="s">
        <v>2124</v>
      </c>
      <c r="G2107">
        <v>1.6032059357499999</v>
      </c>
    </row>
    <row r="2108" spans="1:7" x14ac:dyDescent="0.2">
      <c r="A2108" t="str">
        <f t="shared" ref="A2108:A2117" si="182">"SLC38A2"</f>
        <v>SLC38A2</v>
      </c>
      <c r="B2108" t="s">
        <v>140</v>
      </c>
      <c r="C2108">
        <v>46766858</v>
      </c>
      <c r="D2108" t="s">
        <v>8</v>
      </c>
      <c r="E2108">
        <v>25</v>
      </c>
      <c r="F2108" t="s">
        <v>2125</v>
      </c>
      <c r="G2108">
        <v>7.6616460893900007E-2</v>
      </c>
    </row>
    <row r="2109" spans="1:7" x14ac:dyDescent="0.2">
      <c r="A2109" t="str">
        <f t="shared" si="182"/>
        <v>SLC38A2</v>
      </c>
      <c r="B2109" t="s">
        <v>140</v>
      </c>
      <c r="C2109">
        <v>46766922</v>
      </c>
      <c r="D2109" t="s">
        <v>3</v>
      </c>
      <c r="E2109">
        <v>25</v>
      </c>
      <c r="F2109" t="s">
        <v>2126</v>
      </c>
      <c r="G2109">
        <v>0.26423008691200001</v>
      </c>
    </row>
    <row r="2110" spans="1:7" x14ac:dyDescent="0.2">
      <c r="A2110" t="str">
        <f t="shared" si="182"/>
        <v>SLC38A2</v>
      </c>
      <c r="B2110" t="s">
        <v>140</v>
      </c>
      <c r="C2110">
        <v>46766849</v>
      </c>
      <c r="D2110" t="s">
        <v>3</v>
      </c>
      <c r="E2110">
        <v>24</v>
      </c>
      <c r="F2110" t="s">
        <v>2127</v>
      </c>
      <c r="G2110">
        <v>0.13220618924999999</v>
      </c>
    </row>
    <row r="2111" spans="1:7" x14ac:dyDescent="0.2">
      <c r="A2111" t="str">
        <f t="shared" si="182"/>
        <v>SLC38A2</v>
      </c>
      <c r="B2111" t="s">
        <v>140</v>
      </c>
      <c r="C2111">
        <v>46766818</v>
      </c>
      <c r="D2111" t="s">
        <v>3</v>
      </c>
      <c r="E2111">
        <v>24</v>
      </c>
      <c r="F2111" t="s">
        <v>2128</v>
      </c>
      <c r="G2111">
        <v>0.33335028648699999</v>
      </c>
    </row>
    <row r="2112" spans="1:7" x14ac:dyDescent="0.2">
      <c r="A2112" t="str">
        <f t="shared" si="182"/>
        <v>SLC38A2</v>
      </c>
      <c r="B2112" t="s">
        <v>140</v>
      </c>
      <c r="C2112">
        <v>46766743</v>
      </c>
      <c r="D2112" t="s">
        <v>3</v>
      </c>
      <c r="E2112">
        <v>25</v>
      </c>
      <c r="F2112" t="s">
        <v>2129</v>
      </c>
      <c r="G2112">
        <v>1.1400213991599999</v>
      </c>
    </row>
    <row r="2113" spans="1:7" x14ac:dyDescent="0.2">
      <c r="A2113" t="str">
        <f t="shared" si="182"/>
        <v>SLC38A2</v>
      </c>
      <c r="B2113" t="s">
        <v>140</v>
      </c>
      <c r="C2113">
        <v>46766738</v>
      </c>
      <c r="D2113" t="s">
        <v>3</v>
      </c>
      <c r="E2113">
        <v>24</v>
      </c>
      <c r="F2113" t="s">
        <v>2130</v>
      </c>
      <c r="G2113">
        <v>0.74000426325000002</v>
      </c>
    </row>
    <row r="2114" spans="1:7" x14ac:dyDescent="0.2">
      <c r="A2114" t="str">
        <f t="shared" si="182"/>
        <v>SLC38A2</v>
      </c>
      <c r="B2114" t="s">
        <v>140</v>
      </c>
      <c r="C2114">
        <v>46766709</v>
      </c>
      <c r="D2114" t="s">
        <v>3</v>
      </c>
      <c r="E2114">
        <v>25</v>
      </c>
      <c r="F2114" t="s">
        <v>2131</v>
      </c>
      <c r="G2114">
        <v>1.11997433759</v>
      </c>
    </row>
    <row r="2115" spans="1:7" x14ac:dyDescent="0.2">
      <c r="A2115" t="str">
        <f t="shared" si="182"/>
        <v>SLC38A2</v>
      </c>
      <c r="B2115" t="s">
        <v>140</v>
      </c>
      <c r="C2115">
        <v>46766941</v>
      </c>
      <c r="D2115" t="s">
        <v>8</v>
      </c>
      <c r="E2115">
        <v>24</v>
      </c>
      <c r="F2115" t="s">
        <v>2132</v>
      </c>
      <c r="G2115">
        <v>0.23536424920900001</v>
      </c>
    </row>
    <row r="2116" spans="1:7" x14ac:dyDescent="0.2">
      <c r="A2116" t="str">
        <f t="shared" si="182"/>
        <v>SLC38A2</v>
      </c>
      <c r="B2116" t="s">
        <v>140</v>
      </c>
      <c r="C2116">
        <v>46766964</v>
      </c>
      <c r="D2116" t="s">
        <v>8</v>
      </c>
      <c r="E2116">
        <v>24</v>
      </c>
      <c r="F2116" t="s">
        <v>2133</v>
      </c>
      <c r="G2116">
        <v>0.27598058353100002</v>
      </c>
    </row>
    <row r="2117" spans="1:7" x14ac:dyDescent="0.2">
      <c r="A2117" t="str">
        <f t="shared" si="182"/>
        <v>SLC38A2</v>
      </c>
      <c r="B2117" t="s">
        <v>140</v>
      </c>
      <c r="C2117">
        <v>46767042</v>
      </c>
      <c r="D2117" t="s">
        <v>8</v>
      </c>
      <c r="E2117">
        <v>24</v>
      </c>
      <c r="F2117" t="s">
        <v>2134</v>
      </c>
      <c r="G2117">
        <v>0.16216136708199999</v>
      </c>
    </row>
    <row r="2118" spans="1:7" x14ac:dyDescent="0.2">
      <c r="A2118" t="str">
        <f t="shared" ref="A2118:A2127" si="183">"SLC4A1"</f>
        <v>SLC4A1</v>
      </c>
      <c r="B2118" t="s">
        <v>484</v>
      </c>
      <c r="C2118">
        <v>42345627</v>
      </c>
      <c r="D2118" t="s">
        <v>3</v>
      </c>
      <c r="E2118">
        <v>24</v>
      </c>
      <c r="F2118" t="s">
        <v>2135</v>
      </c>
      <c r="G2118">
        <v>9.25678606504E-2</v>
      </c>
    </row>
    <row r="2119" spans="1:7" x14ac:dyDescent="0.2">
      <c r="A2119" t="str">
        <f t="shared" si="183"/>
        <v>SLC4A1</v>
      </c>
      <c r="B2119" t="s">
        <v>484</v>
      </c>
      <c r="C2119">
        <v>42345650</v>
      </c>
      <c r="D2119" t="s">
        <v>3</v>
      </c>
      <c r="E2119">
        <v>24</v>
      </c>
      <c r="F2119" t="s">
        <v>2136</v>
      </c>
      <c r="G2119">
        <v>0.15234928148900001</v>
      </c>
    </row>
    <row r="2120" spans="1:7" x14ac:dyDescent="0.2">
      <c r="A2120" t="str">
        <f t="shared" si="183"/>
        <v>SLC4A1</v>
      </c>
      <c r="B2120" t="s">
        <v>484</v>
      </c>
      <c r="C2120">
        <v>42345708</v>
      </c>
      <c r="D2120" t="s">
        <v>3</v>
      </c>
      <c r="E2120">
        <v>24</v>
      </c>
      <c r="F2120" t="s">
        <v>2137</v>
      </c>
      <c r="G2120">
        <v>0.14166649595</v>
      </c>
    </row>
    <row r="2121" spans="1:7" x14ac:dyDescent="0.2">
      <c r="A2121" t="str">
        <f t="shared" si="183"/>
        <v>SLC4A1</v>
      </c>
      <c r="B2121" t="s">
        <v>484</v>
      </c>
      <c r="C2121">
        <v>42345722</v>
      </c>
      <c r="D2121" t="s">
        <v>3</v>
      </c>
      <c r="E2121">
        <v>24</v>
      </c>
      <c r="F2121" t="s">
        <v>2138</v>
      </c>
      <c r="G2121">
        <v>1.1274669641499999</v>
      </c>
    </row>
    <row r="2122" spans="1:7" x14ac:dyDescent="0.2">
      <c r="A2122" t="str">
        <f t="shared" si="183"/>
        <v>SLC4A1</v>
      </c>
      <c r="B2122" t="s">
        <v>484</v>
      </c>
      <c r="C2122">
        <v>42345750</v>
      </c>
      <c r="D2122" t="s">
        <v>3</v>
      </c>
      <c r="E2122">
        <v>23</v>
      </c>
      <c r="F2122" t="s">
        <v>2139</v>
      </c>
      <c r="G2122">
        <v>4.19809896196E-2</v>
      </c>
    </row>
    <row r="2123" spans="1:7" x14ac:dyDescent="0.2">
      <c r="A2123" t="str">
        <f t="shared" si="183"/>
        <v>SLC4A1</v>
      </c>
      <c r="B2123" t="s">
        <v>484</v>
      </c>
      <c r="C2123">
        <v>42345880</v>
      </c>
      <c r="D2123" t="s">
        <v>3</v>
      </c>
      <c r="E2123">
        <v>23</v>
      </c>
      <c r="F2123" t="s">
        <v>2140</v>
      </c>
      <c r="G2123">
        <v>9.0723607231899997E-2</v>
      </c>
    </row>
    <row r="2124" spans="1:7" x14ac:dyDescent="0.2">
      <c r="A2124" t="str">
        <f t="shared" si="183"/>
        <v>SLC4A1</v>
      </c>
      <c r="B2124" t="s">
        <v>484</v>
      </c>
      <c r="C2124">
        <v>42345786</v>
      </c>
      <c r="D2124" t="s">
        <v>8</v>
      </c>
      <c r="E2124">
        <v>23</v>
      </c>
      <c r="F2124" t="s">
        <v>2141</v>
      </c>
      <c r="G2124">
        <v>-6.6329811490400001E-2</v>
      </c>
    </row>
    <row r="2125" spans="1:7" x14ac:dyDescent="0.2">
      <c r="A2125" t="str">
        <f t="shared" si="183"/>
        <v>SLC4A1</v>
      </c>
      <c r="B2125" t="s">
        <v>484</v>
      </c>
      <c r="C2125">
        <v>42345604</v>
      </c>
      <c r="D2125" t="s">
        <v>3</v>
      </c>
      <c r="E2125">
        <v>24</v>
      </c>
      <c r="F2125" t="s">
        <v>2142</v>
      </c>
      <c r="G2125">
        <v>0.74925797293700003</v>
      </c>
    </row>
    <row r="2126" spans="1:7" x14ac:dyDescent="0.2">
      <c r="A2126" t="str">
        <f t="shared" si="183"/>
        <v>SLC4A1</v>
      </c>
      <c r="B2126" t="s">
        <v>484</v>
      </c>
      <c r="C2126">
        <v>42345700</v>
      </c>
      <c r="D2126" t="s">
        <v>3</v>
      </c>
      <c r="E2126">
        <v>24</v>
      </c>
      <c r="F2126" t="s">
        <v>2143</v>
      </c>
      <c r="G2126">
        <v>1.1232750629199999</v>
      </c>
    </row>
    <row r="2127" spans="1:7" x14ac:dyDescent="0.2">
      <c r="A2127" t="str">
        <f t="shared" si="183"/>
        <v>SLC4A1</v>
      </c>
      <c r="B2127" t="s">
        <v>484</v>
      </c>
      <c r="C2127">
        <v>42345558</v>
      </c>
      <c r="D2127" t="s">
        <v>3</v>
      </c>
      <c r="E2127">
        <v>24</v>
      </c>
      <c r="F2127" t="s">
        <v>2144</v>
      </c>
      <c r="G2127">
        <v>0.59286713136299996</v>
      </c>
    </row>
    <row r="2128" spans="1:7" x14ac:dyDescent="0.2">
      <c r="A2128" t="str">
        <f t="shared" ref="A2128:A2152" si="184">"SLC4A2"</f>
        <v>SLC4A2</v>
      </c>
      <c r="B2128" t="s">
        <v>2</v>
      </c>
      <c r="C2128">
        <v>150755078</v>
      </c>
      <c r="D2128" t="s">
        <v>8</v>
      </c>
      <c r="E2128">
        <v>24</v>
      </c>
      <c r="F2128" t="s">
        <v>2145</v>
      </c>
      <c r="G2128">
        <v>6.45738233664E-3</v>
      </c>
    </row>
    <row r="2129" spans="1:7" x14ac:dyDescent="0.2">
      <c r="A2129" t="str">
        <f t="shared" si="184"/>
        <v>SLC4A2</v>
      </c>
      <c r="B2129" t="s">
        <v>2</v>
      </c>
      <c r="C2129">
        <v>150759473</v>
      </c>
      <c r="D2129" t="s">
        <v>8</v>
      </c>
      <c r="E2129">
        <v>24</v>
      </c>
      <c r="F2129" t="s">
        <v>2146</v>
      </c>
      <c r="G2129">
        <v>-6.3875032475399995E-2</v>
      </c>
    </row>
    <row r="2130" spans="1:7" x14ac:dyDescent="0.2">
      <c r="A2130" t="str">
        <f t="shared" si="184"/>
        <v>SLC4A2</v>
      </c>
      <c r="B2130" t="s">
        <v>2</v>
      </c>
      <c r="C2130">
        <v>150759468</v>
      </c>
      <c r="D2130" t="s">
        <v>8</v>
      </c>
      <c r="E2130">
        <v>24</v>
      </c>
      <c r="F2130" t="s">
        <v>2147</v>
      </c>
      <c r="G2130">
        <v>0.45889119869900002</v>
      </c>
    </row>
    <row r="2131" spans="1:7" x14ac:dyDescent="0.2">
      <c r="A2131" t="str">
        <f t="shared" si="184"/>
        <v>SLC4A2</v>
      </c>
      <c r="B2131" t="s">
        <v>2</v>
      </c>
      <c r="C2131">
        <v>150754963</v>
      </c>
      <c r="D2131" t="s">
        <v>3</v>
      </c>
      <c r="E2131">
        <v>21</v>
      </c>
      <c r="F2131" t="s">
        <v>2148</v>
      </c>
      <c r="G2131">
        <v>4.2915659216100001E-2</v>
      </c>
    </row>
    <row r="2132" spans="1:7" x14ac:dyDescent="0.2">
      <c r="A2132" t="str">
        <f t="shared" si="184"/>
        <v>SLC4A2</v>
      </c>
      <c r="B2132" t="s">
        <v>2</v>
      </c>
      <c r="C2132">
        <v>150755084</v>
      </c>
      <c r="D2132" t="s">
        <v>3</v>
      </c>
      <c r="E2132">
        <v>23</v>
      </c>
      <c r="F2132" t="s">
        <v>2149</v>
      </c>
      <c r="G2132">
        <v>5.0347080697200003E-3</v>
      </c>
    </row>
    <row r="2133" spans="1:7" x14ac:dyDescent="0.2">
      <c r="A2133" t="str">
        <f t="shared" si="184"/>
        <v>SLC4A2</v>
      </c>
      <c r="B2133" t="s">
        <v>2</v>
      </c>
      <c r="C2133">
        <v>150755099</v>
      </c>
      <c r="D2133" t="s">
        <v>3</v>
      </c>
      <c r="E2133">
        <v>24</v>
      </c>
      <c r="F2133" t="s">
        <v>2150</v>
      </c>
      <c r="G2133">
        <v>5.8247861887699998E-3</v>
      </c>
    </row>
    <row r="2134" spans="1:7" x14ac:dyDescent="0.2">
      <c r="A2134" t="str">
        <f t="shared" si="184"/>
        <v>SLC4A2</v>
      </c>
      <c r="B2134" t="s">
        <v>2</v>
      </c>
      <c r="C2134">
        <v>150755121</v>
      </c>
      <c r="D2134" t="s">
        <v>3</v>
      </c>
      <c r="E2134">
        <v>24</v>
      </c>
      <c r="F2134" t="s">
        <v>2151</v>
      </c>
      <c r="G2134">
        <v>0.62691607990800002</v>
      </c>
    </row>
    <row r="2135" spans="1:7" x14ac:dyDescent="0.2">
      <c r="A2135" t="str">
        <f t="shared" si="184"/>
        <v>SLC4A2</v>
      </c>
      <c r="B2135" t="s">
        <v>2</v>
      </c>
      <c r="C2135">
        <v>150756260</v>
      </c>
      <c r="D2135" t="s">
        <v>3</v>
      </c>
      <c r="E2135">
        <v>24</v>
      </c>
      <c r="F2135" t="s">
        <v>2152</v>
      </c>
      <c r="G2135">
        <v>0.23861291218</v>
      </c>
    </row>
    <row r="2136" spans="1:7" x14ac:dyDescent="0.2">
      <c r="A2136" t="str">
        <f t="shared" si="184"/>
        <v>SLC4A2</v>
      </c>
      <c r="B2136" t="s">
        <v>2</v>
      </c>
      <c r="C2136">
        <v>150756290</v>
      </c>
      <c r="D2136" t="s">
        <v>3</v>
      </c>
      <c r="E2136">
        <v>24</v>
      </c>
      <c r="F2136" t="s">
        <v>2153</v>
      </c>
      <c r="G2136">
        <v>-7.1463502963200004E-2</v>
      </c>
    </row>
    <row r="2137" spans="1:7" x14ac:dyDescent="0.2">
      <c r="A2137" t="str">
        <f t="shared" si="184"/>
        <v>SLC4A2</v>
      </c>
      <c r="B2137" t="s">
        <v>2</v>
      </c>
      <c r="C2137">
        <v>150756332</v>
      </c>
      <c r="D2137" t="s">
        <v>3</v>
      </c>
      <c r="E2137">
        <v>24</v>
      </c>
      <c r="F2137" t="s">
        <v>2154</v>
      </c>
      <c r="G2137">
        <v>0.30889324050099998</v>
      </c>
    </row>
    <row r="2138" spans="1:7" x14ac:dyDescent="0.2">
      <c r="A2138" t="str">
        <f t="shared" si="184"/>
        <v>SLC4A2</v>
      </c>
      <c r="B2138" t="s">
        <v>2</v>
      </c>
      <c r="C2138">
        <v>150756506</v>
      </c>
      <c r="D2138" t="s">
        <v>8</v>
      </c>
      <c r="E2138">
        <v>24</v>
      </c>
      <c r="F2138" t="s">
        <v>2155</v>
      </c>
      <c r="G2138">
        <v>0.44295479465199999</v>
      </c>
    </row>
    <row r="2139" spans="1:7" x14ac:dyDescent="0.2">
      <c r="A2139" t="str">
        <f t="shared" si="184"/>
        <v>SLC4A2</v>
      </c>
      <c r="B2139" t="s">
        <v>2</v>
      </c>
      <c r="C2139">
        <v>150759286</v>
      </c>
      <c r="D2139" t="s">
        <v>8</v>
      </c>
      <c r="E2139">
        <v>24</v>
      </c>
      <c r="F2139" t="s">
        <v>2156</v>
      </c>
      <c r="G2139">
        <v>-6.0676112755199997E-2</v>
      </c>
    </row>
    <row r="2140" spans="1:7" x14ac:dyDescent="0.2">
      <c r="A2140" t="str">
        <f t="shared" si="184"/>
        <v>SLC4A2</v>
      </c>
      <c r="B2140" t="s">
        <v>2</v>
      </c>
      <c r="C2140">
        <v>150756550</v>
      </c>
      <c r="D2140" t="s">
        <v>8</v>
      </c>
      <c r="E2140">
        <v>24</v>
      </c>
      <c r="F2140" t="s">
        <v>2157</v>
      </c>
      <c r="G2140">
        <v>1.0437014149399999</v>
      </c>
    </row>
    <row r="2141" spans="1:7" x14ac:dyDescent="0.2">
      <c r="A2141" t="str">
        <f t="shared" si="184"/>
        <v>SLC4A2</v>
      </c>
      <c r="B2141" t="s">
        <v>2</v>
      </c>
      <c r="C2141">
        <v>150756521</v>
      </c>
      <c r="D2141" t="s">
        <v>8</v>
      </c>
      <c r="E2141">
        <v>23</v>
      </c>
      <c r="F2141" t="s">
        <v>2158</v>
      </c>
      <c r="G2141">
        <v>1.15771317963</v>
      </c>
    </row>
    <row r="2142" spans="1:7" x14ac:dyDescent="0.2">
      <c r="A2142" t="str">
        <f t="shared" si="184"/>
        <v>SLC4A2</v>
      </c>
      <c r="B2142" t="s">
        <v>2</v>
      </c>
      <c r="C2142">
        <v>150756423</v>
      </c>
      <c r="D2142" t="s">
        <v>3</v>
      </c>
      <c r="E2142">
        <v>23</v>
      </c>
      <c r="F2142" t="s">
        <v>2159</v>
      </c>
      <c r="G2142">
        <v>5.4020415588999997E-2</v>
      </c>
    </row>
    <row r="2143" spans="1:7" x14ac:dyDescent="0.2">
      <c r="A2143" t="str">
        <f t="shared" si="184"/>
        <v>SLC4A2</v>
      </c>
      <c r="B2143" t="s">
        <v>2</v>
      </c>
      <c r="C2143">
        <v>150756430</v>
      </c>
      <c r="D2143" t="s">
        <v>3</v>
      </c>
      <c r="E2143">
        <v>24</v>
      </c>
      <c r="F2143" t="s">
        <v>2160</v>
      </c>
      <c r="G2143">
        <v>0.193856605061</v>
      </c>
    </row>
    <row r="2144" spans="1:7" x14ac:dyDescent="0.2">
      <c r="A2144" t="str">
        <f t="shared" si="184"/>
        <v>SLC4A2</v>
      </c>
      <c r="B2144" t="s">
        <v>2</v>
      </c>
      <c r="C2144">
        <v>150759495</v>
      </c>
      <c r="D2144" t="s">
        <v>3</v>
      </c>
      <c r="E2144">
        <v>23</v>
      </c>
      <c r="F2144" t="s">
        <v>2161</v>
      </c>
      <c r="G2144">
        <v>-7.7679799207899997E-2</v>
      </c>
    </row>
    <row r="2145" spans="1:7" x14ac:dyDescent="0.2">
      <c r="A2145" t="str">
        <f t="shared" si="184"/>
        <v>SLC4A2</v>
      </c>
      <c r="B2145" t="s">
        <v>2</v>
      </c>
      <c r="C2145">
        <v>150759511</v>
      </c>
      <c r="D2145" t="s">
        <v>3</v>
      </c>
      <c r="E2145">
        <v>24</v>
      </c>
      <c r="F2145" t="s">
        <v>2162</v>
      </c>
      <c r="G2145">
        <v>0.49110094748700001</v>
      </c>
    </row>
    <row r="2146" spans="1:7" x14ac:dyDescent="0.2">
      <c r="A2146" t="str">
        <f t="shared" si="184"/>
        <v>SLC4A2</v>
      </c>
      <c r="B2146" t="s">
        <v>2</v>
      </c>
      <c r="C2146">
        <v>150759517</v>
      </c>
      <c r="D2146" t="s">
        <v>3</v>
      </c>
      <c r="E2146">
        <v>23</v>
      </c>
      <c r="F2146" t="s">
        <v>2163</v>
      </c>
      <c r="G2146">
        <v>6.7784112462100005E-2</v>
      </c>
    </row>
    <row r="2147" spans="1:7" x14ac:dyDescent="0.2">
      <c r="A2147" t="str">
        <f t="shared" si="184"/>
        <v>SLC4A2</v>
      </c>
      <c r="B2147" t="s">
        <v>2</v>
      </c>
      <c r="C2147">
        <v>150754939</v>
      </c>
      <c r="D2147" t="s">
        <v>8</v>
      </c>
      <c r="E2147">
        <v>24</v>
      </c>
      <c r="F2147" t="s">
        <v>2164</v>
      </c>
      <c r="G2147">
        <v>3.8429935020500003E-2</v>
      </c>
    </row>
    <row r="2148" spans="1:7" x14ac:dyDescent="0.2">
      <c r="A2148" t="str">
        <f t="shared" si="184"/>
        <v>SLC4A2</v>
      </c>
      <c r="B2148" t="s">
        <v>2</v>
      </c>
      <c r="C2148">
        <v>150754961</v>
      </c>
      <c r="D2148" t="s">
        <v>8</v>
      </c>
      <c r="E2148">
        <v>24</v>
      </c>
      <c r="F2148" t="s">
        <v>2165</v>
      </c>
      <c r="G2148">
        <v>0.330268911715</v>
      </c>
    </row>
    <row r="2149" spans="1:7" x14ac:dyDescent="0.2">
      <c r="A2149" t="str">
        <f t="shared" si="184"/>
        <v>SLC4A2</v>
      </c>
      <c r="B2149" t="s">
        <v>2</v>
      </c>
      <c r="C2149">
        <v>150756584</v>
      </c>
      <c r="D2149" t="s">
        <v>8</v>
      </c>
      <c r="E2149">
        <v>24</v>
      </c>
      <c r="F2149" t="s">
        <v>2166</v>
      </c>
      <c r="G2149">
        <v>0.79858540542500001</v>
      </c>
    </row>
    <row r="2150" spans="1:7" x14ac:dyDescent="0.2">
      <c r="A2150" t="str">
        <f t="shared" si="184"/>
        <v>SLC4A2</v>
      </c>
      <c r="B2150" t="s">
        <v>2</v>
      </c>
      <c r="C2150">
        <v>150755186</v>
      </c>
      <c r="D2150" t="s">
        <v>8</v>
      </c>
      <c r="E2150">
        <v>21</v>
      </c>
      <c r="F2150" t="s">
        <v>2167</v>
      </c>
      <c r="G2150">
        <v>0.189508610321</v>
      </c>
    </row>
    <row r="2151" spans="1:7" x14ac:dyDescent="0.2">
      <c r="A2151" t="str">
        <f t="shared" si="184"/>
        <v>SLC4A2</v>
      </c>
      <c r="B2151" t="s">
        <v>2</v>
      </c>
      <c r="C2151">
        <v>150759436</v>
      </c>
      <c r="D2151" t="s">
        <v>8</v>
      </c>
      <c r="E2151">
        <v>24</v>
      </c>
      <c r="F2151" t="s">
        <v>2168</v>
      </c>
      <c r="G2151">
        <v>0.47479697202299997</v>
      </c>
    </row>
    <row r="2152" spans="1:7" x14ac:dyDescent="0.2">
      <c r="A2152" t="str">
        <f t="shared" si="184"/>
        <v>SLC4A2</v>
      </c>
      <c r="B2152" t="s">
        <v>2</v>
      </c>
      <c r="C2152">
        <v>150759300</v>
      </c>
      <c r="D2152" t="s">
        <v>8</v>
      </c>
      <c r="E2152">
        <v>24</v>
      </c>
      <c r="F2152" t="s">
        <v>2169</v>
      </c>
      <c r="G2152">
        <v>-7.0812741559699993E-2</v>
      </c>
    </row>
    <row r="2153" spans="1:7" x14ac:dyDescent="0.2">
      <c r="A2153" t="str">
        <f t="shared" ref="A2153:A2162" si="185">"SLC6A14"</f>
        <v>SLC6A14</v>
      </c>
      <c r="B2153" t="s">
        <v>172</v>
      </c>
      <c r="C2153">
        <v>115567426</v>
      </c>
      <c r="D2153" t="s">
        <v>3</v>
      </c>
      <c r="E2153">
        <v>25</v>
      </c>
      <c r="F2153" t="s">
        <v>2170</v>
      </c>
      <c r="G2153">
        <v>9.2409853748099999E-2</v>
      </c>
    </row>
    <row r="2154" spans="1:7" x14ac:dyDescent="0.2">
      <c r="A2154" t="str">
        <f t="shared" si="185"/>
        <v>SLC6A14</v>
      </c>
      <c r="B2154" t="s">
        <v>172</v>
      </c>
      <c r="C2154">
        <v>115567696</v>
      </c>
      <c r="D2154" t="s">
        <v>8</v>
      </c>
      <c r="E2154">
        <v>24</v>
      </c>
      <c r="F2154" t="s">
        <v>2171</v>
      </c>
      <c r="G2154">
        <v>6.6199502606999999E-2</v>
      </c>
    </row>
    <row r="2155" spans="1:7" x14ac:dyDescent="0.2">
      <c r="A2155" t="str">
        <f t="shared" si="185"/>
        <v>SLC6A14</v>
      </c>
      <c r="B2155" t="s">
        <v>172</v>
      </c>
      <c r="C2155">
        <v>115567653</v>
      </c>
      <c r="D2155" t="s">
        <v>8</v>
      </c>
      <c r="E2155">
        <v>22</v>
      </c>
      <c r="F2155" t="s">
        <v>2172</v>
      </c>
      <c r="G2155">
        <v>1.1818882337500001</v>
      </c>
    </row>
    <row r="2156" spans="1:7" x14ac:dyDescent="0.2">
      <c r="A2156" t="str">
        <f t="shared" si="185"/>
        <v>SLC6A14</v>
      </c>
      <c r="B2156" t="s">
        <v>172</v>
      </c>
      <c r="C2156">
        <v>115567583</v>
      </c>
      <c r="D2156" t="s">
        <v>8</v>
      </c>
      <c r="E2156">
        <v>24</v>
      </c>
      <c r="F2156" t="s">
        <v>2173</v>
      </c>
      <c r="G2156">
        <v>1.19680186967</v>
      </c>
    </row>
    <row r="2157" spans="1:7" x14ac:dyDescent="0.2">
      <c r="A2157" t="str">
        <f t="shared" si="185"/>
        <v>SLC6A14</v>
      </c>
      <c r="B2157" t="s">
        <v>172</v>
      </c>
      <c r="C2157">
        <v>115567435</v>
      </c>
      <c r="D2157" t="s">
        <v>3</v>
      </c>
      <c r="E2157">
        <v>24</v>
      </c>
      <c r="F2157" t="s">
        <v>2174</v>
      </c>
      <c r="G2157">
        <v>6.0851643087899997E-2</v>
      </c>
    </row>
    <row r="2158" spans="1:7" x14ac:dyDescent="0.2">
      <c r="A2158" t="str">
        <f t="shared" si="185"/>
        <v>SLC6A14</v>
      </c>
      <c r="B2158" t="s">
        <v>172</v>
      </c>
      <c r="C2158">
        <v>115567501</v>
      </c>
      <c r="D2158" t="s">
        <v>8</v>
      </c>
      <c r="E2158">
        <v>25</v>
      </c>
      <c r="F2158" t="s">
        <v>2175</v>
      </c>
      <c r="G2158">
        <v>0.22571289189300001</v>
      </c>
    </row>
    <row r="2159" spans="1:7" x14ac:dyDescent="0.2">
      <c r="A2159" t="str">
        <f t="shared" si="185"/>
        <v>SLC6A14</v>
      </c>
      <c r="B2159" t="s">
        <v>172</v>
      </c>
      <c r="C2159">
        <v>115567464</v>
      </c>
      <c r="D2159" t="s">
        <v>8</v>
      </c>
      <c r="E2159">
        <v>24</v>
      </c>
      <c r="F2159" t="s">
        <v>2176</v>
      </c>
      <c r="G2159">
        <v>-0.134566336008</v>
      </c>
    </row>
    <row r="2160" spans="1:7" x14ac:dyDescent="0.2">
      <c r="A2160" t="str">
        <f t="shared" si="185"/>
        <v>SLC6A14</v>
      </c>
      <c r="B2160" t="s">
        <v>172</v>
      </c>
      <c r="C2160">
        <v>115567689</v>
      </c>
      <c r="D2160" t="s">
        <v>3</v>
      </c>
      <c r="E2160">
        <v>21</v>
      </c>
      <c r="F2160" t="s">
        <v>2177</v>
      </c>
      <c r="G2160">
        <v>3.4552947137800001E-2</v>
      </c>
    </row>
    <row r="2161" spans="1:7" x14ac:dyDescent="0.2">
      <c r="A2161" t="str">
        <f t="shared" si="185"/>
        <v>SLC6A14</v>
      </c>
      <c r="B2161" t="s">
        <v>172</v>
      </c>
      <c r="C2161">
        <v>115567515</v>
      </c>
      <c r="D2161" t="s">
        <v>3</v>
      </c>
      <c r="E2161">
        <v>23</v>
      </c>
      <c r="F2161" t="s">
        <v>2178</v>
      </c>
      <c r="G2161">
        <v>0.621309896581</v>
      </c>
    </row>
    <row r="2162" spans="1:7" x14ac:dyDescent="0.2">
      <c r="A2162" t="str">
        <f t="shared" si="185"/>
        <v>SLC6A14</v>
      </c>
      <c r="B2162" t="s">
        <v>172</v>
      </c>
      <c r="C2162">
        <v>115567504</v>
      </c>
      <c r="D2162" t="s">
        <v>8</v>
      </c>
      <c r="E2162">
        <v>23</v>
      </c>
      <c r="F2162" t="s">
        <v>2179</v>
      </c>
      <c r="G2162">
        <v>0.43932779740099998</v>
      </c>
    </row>
    <row r="2163" spans="1:7" x14ac:dyDescent="0.2">
      <c r="A2163" t="str">
        <f t="shared" ref="A2163:A2172" si="186">"SLC6A9"</f>
        <v>SLC6A9</v>
      </c>
      <c r="B2163" t="s">
        <v>35</v>
      </c>
      <c r="C2163">
        <v>44497361</v>
      </c>
      <c r="D2163" t="s">
        <v>8</v>
      </c>
      <c r="E2163">
        <v>23</v>
      </c>
      <c r="F2163" t="s">
        <v>2180</v>
      </c>
      <c r="G2163">
        <v>0.333042000831</v>
      </c>
    </row>
    <row r="2164" spans="1:7" x14ac:dyDescent="0.2">
      <c r="A2164" t="str">
        <f t="shared" si="186"/>
        <v>SLC6A9</v>
      </c>
      <c r="B2164" t="s">
        <v>35</v>
      </c>
      <c r="C2164">
        <v>44497187</v>
      </c>
      <c r="D2164" t="s">
        <v>8</v>
      </c>
      <c r="E2164">
        <v>24</v>
      </c>
      <c r="F2164" t="s">
        <v>2181</v>
      </c>
      <c r="G2164">
        <v>0.49601711798199999</v>
      </c>
    </row>
    <row r="2165" spans="1:7" x14ac:dyDescent="0.2">
      <c r="A2165" t="str">
        <f t="shared" si="186"/>
        <v>SLC6A9</v>
      </c>
      <c r="B2165" t="s">
        <v>35</v>
      </c>
      <c r="C2165">
        <v>44497169</v>
      </c>
      <c r="D2165" t="s">
        <v>8</v>
      </c>
      <c r="E2165">
        <v>24</v>
      </c>
      <c r="F2165" t="s">
        <v>2182</v>
      </c>
      <c r="G2165">
        <v>0.200293137008</v>
      </c>
    </row>
    <row r="2166" spans="1:7" x14ac:dyDescent="0.2">
      <c r="A2166" t="str">
        <f t="shared" si="186"/>
        <v>SLC6A9</v>
      </c>
      <c r="B2166" t="s">
        <v>35</v>
      </c>
      <c r="C2166">
        <v>44497148</v>
      </c>
      <c r="D2166" t="s">
        <v>8</v>
      </c>
      <c r="E2166">
        <v>24</v>
      </c>
      <c r="F2166" t="s">
        <v>2183</v>
      </c>
      <c r="G2166">
        <v>4.01443855939E-3</v>
      </c>
    </row>
    <row r="2167" spans="1:7" x14ac:dyDescent="0.2">
      <c r="A2167" t="str">
        <f t="shared" si="186"/>
        <v>SLC6A9</v>
      </c>
      <c r="B2167" t="s">
        <v>35</v>
      </c>
      <c r="C2167">
        <v>44497371</v>
      </c>
      <c r="D2167" t="s">
        <v>3</v>
      </c>
      <c r="E2167">
        <v>24</v>
      </c>
      <c r="F2167" t="s">
        <v>2184</v>
      </c>
      <c r="G2167">
        <v>1.0177284397799999</v>
      </c>
    </row>
    <row r="2168" spans="1:7" x14ac:dyDescent="0.2">
      <c r="A2168" t="str">
        <f t="shared" si="186"/>
        <v>SLC6A9</v>
      </c>
      <c r="B2168" t="s">
        <v>35</v>
      </c>
      <c r="C2168">
        <v>44497273</v>
      </c>
      <c r="D2168" t="s">
        <v>3</v>
      </c>
      <c r="E2168">
        <v>23</v>
      </c>
      <c r="F2168" t="s">
        <v>2185</v>
      </c>
      <c r="G2168">
        <v>1.0249334852300001</v>
      </c>
    </row>
    <row r="2169" spans="1:7" x14ac:dyDescent="0.2">
      <c r="A2169" t="str">
        <f t="shared" si="186"/>
        <v>SLC6A9</v>
      </c>
      <c r="B2169" t="s">
        <v>35</v>
      </c>
      <c r="C2169">
        <v>44497266</v>
      </c>
      <c r="D2169" t="s">
        <v>3</v>
      </c>
      <c r="E2169">
        <v>23</v>
      </c>
      <c r="F2169" t="s">
        <v>2186</v>
      </c>
      <c r="G2169">
        <v>0.95733807498699997</v>
      </c>
    </row>
    <row r="2170" spans="1:7" x14ac:dyDescent="0.2">
      <c r="A2170" t="str">
        <f t="shared" si="186"/>
        <v>SLC6A9</v>
      </c>
      <c r="B2170" t="s">
        <v>35</v>
      </c>
      <c r="C2170">
        <v>44497220</v>
      </c>
      <c r="D2170" t="s">
        <v>3</v>
      </c>
      <c r="E2170">
        <v>23</v>
      </c>
      <c r="F2170" t="s">
        <v>2187</v>
      </c>
      <c r="G2170">
        <v>0.87731643194700004</v>
      </c>
    </row>
    <row r="2171" spans="1:7" x14ac:dyDescent="0.2">
      <c r="A2171" t="str">
        <f t="shared" si="186"/>
        <v>SLC6A9</v>
      </c>
      <c r="B2171" t="s">
        <v>35</v>
      </c>
      <c r="C2171">
        <v>44497422</v>
      </c>
      <c r="D2171" t="s">
        <v>3</v>
      </c>
      <c r="E2171">
        <v>24</v>
      </c>
      <c r="F2171" t="s">
        <v>2188</v>
      </c>
      <c r="G2171">
        <v>0.23056903005000001</v>
      </c>
    </row>
    <row r="2172" spans="1:7" x14ac:dyDescent="0.2">
      <c r="A2172" t="str">
        <f t="shared" si="186"/>
        <v>SLC6A9</v>
      </c>
      <c r="B2172" t="s">
        <v>35</v>
      </c>
      <c r="C2172">
        <v>44497348</v>
      </c>
      <c r="D2172" t="s">
        <v>3</v>
      </c>
      <c r="E2172">
        <v>24</v>
      </c>
      <c r="F2172" t="s">
        <v>2189</v>
      </c>
      <c r="G2172">
        <v>0.43106157370699999</v>
      </c>
    </row>
    <row r="2173" spans="1:7" x14ac:dyDescent="0.2">
      <c r="A2173" t="str">
        <f t="shared" ref="A2173:A2182" si="187">"SLC7A1"</f>
        <v>SLC7A1</v>
      </c>
      <c r="B2173" t="s">
        <v>413</v>
      </c>
      <c r="C2173">
        <v>30169926</v>
      </c>
      <c r="D2173" t="s">
        <v>8</v>
      </c>
      <c r="E2173">
        <v>23</v>
      </c>
      <c r="F2173" t="s">
        <v>2190</v>
      </c>
      <c r="G2173">
        <v>-0.11370777499699999</v>
      </c>
    </row>
    <row r="2174" spans="1:7" x14ac:dyDescent="0.2">
      <c r="A2174" t="str">
        <f t="shared" si="187"/>
        <v>SLC7A1</v>
      </c>
      <c r="B2174" t="s">
        <v>413</v>
      </c>
      <c r="C2174">
        <v>30170219</v>
      </c>
      <c r="D2174" t="s">
        <v>8</v>
      </c>
      <c r="E2174">
        <v>24</v>
      </c>
      <c r="F2174" t="s">
        <v>2191</v>
      </c>
      <c r="G2174">
        <v>1.2771815072499999</v>
      </c>
    </row>
    <row r="2175" spans="1:7" x14ac:dyDescent="0.2">
      <c r="A2175" t="str">
        <f t="shared" si="187"/>
        <v>SLC7A1</v>
      </c>
      <c r="B2175" t="s">
        <v>413</v>
      </c>
      <c r="C2175">
        <v>30169992</v>
      </c>
      <c r="D2175" t="s">
        <v>8</v>
      </c>
      <c r="E2175">
        <v>23</v>
      </c>
      <c r="F2175" t="s">
        <v>2192</v>
      </c>
      <c r="G2175">
        <v>0.56393139937199999</v>
      </c>
    </row>
    <row r="2176" spans="1:7" x14ac:dyDescent="0.2">
      <c r="A2176" t="str">
        <f t="shared" si="187"/>
        <v>SLC7A1</v>
      </c>
      <c r="B2176" t="s">
        <v>413</v>
      </c>
      <c r="C2176">
        <v>30169988</v>
      </c>
      <c r="D2176" t="s">
        <v>8</v>
      </c>
      <c r="E2176">
        <v>24</v>
      </c>
      <c r="F2176" t="s">
        <v>2193</v>
      </c>
      <c r="G2176">
        <v>0.18733792093400001</v>
      </c>
    </row>
    <row r="2177" spans="1:7" x14ac:dyDescent="0.2">
      <c r="A2177" t="str">
        <f t="shared" si="187"/>
        <v>SLC7A1</v>
      </c>
      <c r="B2177" t="s">
        <v>413</v>
      </c>
      <c r="C2177">
        <v>30170100</v>
      </c>
      <c r="D2177" t="s">
        <v>3</v>
      </c>
      <c r="E2177">
        <v>24</v>
      </c>
      <c r="F2177" t="s">
        <v>2194</v>
      </c>
      <c r="G2177">
        <v>0.79747175970600004</v>
      </c>
    </row>
    <row r="2178" spans="1:7" x14ac:dyDescent="0.2">
      <c r="A2178" t="str">
        <f t="shared" si="187"/>
        <v>SLC7A1</v>
      </c>
      <c r="B2178" t="s">
        <v>413</v>
      </c>
      <c r="C2178">
        <v>30170062</v>
      </c>
      <c r="D2178" t="s">
        <v>3</v>
      </c>
      <c r="E2178">
        <v>23</v>
      </c>
      <c r="F2178" t="s">
        <v>2195</v>
      </c>
      <c r="G2178">
        <v>0.92534673304299997</v>
      </c>
    </row>
    <row r="2179" spans="1:7" x14ac:dyDescent="0.2">
      <c r="A2179" t="str">
        <f t="shared" si="187"/>
        <v>SLC7A1</v>
      </c>
      <c r="B2179" t="s">
        <v>413</v>
      </c>
      <c r="C2179">
        <v>30170017</v>
      </c>
      <c r="D2179" t="s">
        <v>3</v>
      </c>
      <c r="E2179">
        <v>24</v>
      </c>
      <c r="F2179" t="s">
        <v>2196</v>
      </c>
      <c r="G2179">
        <v>0.74719551463099998</v>
      </c>
    </row>
    <row r="2180" spans="1:7" x14ac:dyDescent="0.2">
      <c r="A2180" t="str">
        <f t="shared" si="187"/>
        <v>SLC7A1</v>
      </c>
      <c r="B2180" t="s">
        <v>413</v>
      </c>
      <c r="C2180">
        <v>30169910</v>
      </c>
      <c r="D2180" t="s">
        <v>3</v>
      </c>
      <c r="E2180">
        <v>23</v>
      </c>
      <c r="F2180" t="s">
        <v>2197</v>
      </c>
      <c r="G2180">
        <v>0.22227795165299999</v>
      </c>
    </row>
    <row r="2181" spans="1:7" x14ac:dyDescent="0.2">
      <c r="A2181" t="str">
        <f t="shared" si="187"/>
        <v>SLC7A1</v>
      </c>
      <c r="B2181" t="s">
        <v>413</v>
      </c>
      <c r="C2181">
        <v>30169888</v>
      </c>
      <c r="D2181" t="s">
        <v>3</v>
      </c>
      <c r="E2181">
        <v>23</v>
      </c>
      <c r="F2181" t="s">
        <v>2198</v>
      </c>
      <c r="G2181">
        <v>6.2990797156899994E-2</v>
      </c>
    </row>
    <row r="2182" spans="1:7" x14ac:dyDescent="0.2">
      <c r="A2182" t="str">
        <f t="shared" si="187"/>
        <v>SLC7A1</v>
      </c>
      <c r="B2182" t="s">
        <v>413</v>
      </c>
      <c r="C2182">
        <v>30170086</v>
      </c>
      <c r="D2182" t="s">
        <v>3</v>
      </c>
      <c r="E2182">
        <v>21</v>
      </c>
      <c r="F2182" t="s">
        <v>2199</v>
      </c>
      <c r="G2182">
        <v>0.70347948002600003</v>
      </c>
    </row>
    <row r="2183" spans="1:7" x14ac:dyDescent="0.2">
      <c r="A2183" t="str">
        <f t="shared" ref="A2183:A2191" si="188">"SLC7A2"</f>
        <v>SLC7A2</v>
      </c>
      <c r="B2183" t="s">
        <v>1491</v>
      </c>
      <c r="C2183">
        <v>17354510</v>
      </c>
      <c r="D2183" t="s">
        <v>8</v>
      </c>
      <c r="E2183">
        <v>23</v>
      </c>
      <c r="F2183" t="s">
        <v>2200</v>
      </c>
      <c r="G2183">
        <v>0.97022965861300003</v>
      </c>
    </row>
    <row r="2184" spans="1:7" x14ac:dyDescent="0.2">
      <c r="A2184" t="str">
        <f t="shared" si="188"/>
        <v>SLC7A2</v>
      </c>
      <c r="B2184" t="s">
        <v>1491</v>
      </c>
      <c r="C2184">
        <v>17354382</v>
      </c>
      <c r="D2184" t="s">
        <v>8</v>
      </c>
      <c r="E2184">
        <v>23</v>
      </c>
      <c r="F2184" t="s">
        <v>2201</v>
      </c>
      <c r="G2184">
        <v>0.33103413764200001</v>
      </c>
    </row>
    <row r="2185" spans="1:7" x14ac:dyDescent="0.2">
      <c r="A2185" t="str">
        <f t="shared" si="188"/>
        <v>SLC7A2</v>
      </c>
      <c r="B2185" t="s">
        <v>1491</v>
      </c>
      <c r="C2185">
        <v>17354247</v>
      </c>
      <c r="D2185" t="s">
        <v>8</v>
      </c>
      <c r="E2185">
        <v>24</v>
      </c>
      <c r="F2185" t="s">
        <v>2202</v>
      </c>
      <c r="G2185">
        <v>0.338214108997</v>
      </c>
    </row>
    <row r="2186" spans="1:7" x14ac:dyDescent="0.2">
      <c r="A2186" t="str">
        <f t="shared" si="188"/>
        <v>SLC7A2</v>
      </c>
      <c r="B2186" t="s">
        <v>1491</v>
      </c>
      <c r="C2186">
        <v>17354527</v>
      </c>
      <c r="D2186" t="s">
        <v>8</v>
      </c>
      <c r="E2186">
        <v>24</v>
      </c>
      <c r="F2186" t="s">
        <v>2203</v>
      </c>
      <c r="G2186">
        <v>0.95611600804600005</v>
      </c>
    </row>
    <row r="2187" spans="1:7" x14ac:dyDescent="0.2">
      <c r="A2187" t="str">
        <f t="shared" si="188"/>
        <v>SLC7A2</v>
      </c>
      <c r="B2187" t="s">
        <v>1491</v>
      </c>
      <c r="C2187">
        <v>17354389</v>
      </c>
      <c r="D2187" t="s">
        <v>3</v>
      </c>
      <c r="E2187">
        <v>23</v>
      </c>
      <c r="F2187" t="s">
        <v>2204</v>
      </c>
      <c r="G2187">
        <v>0.98326296680900005</v>
      </c>
    </row>
    <row r="2188" spans="1:7" x14ac:dyDescent="0.2">
      <c r="A2188" t="str">
        <f t="shared" si="188"/>
        <v>SLC7A2</v>
      </c>
      <c r="B2188" t="s">
        <v>1491</v>
      </c>
      <c r="C2188">
        <v>17354371</v>
      </c>
      <c r="D2188" t="s">
        <v>3</v>
      </c>
      <c r="E2188">
        <v>24</v>
      </c>
      <c r="F2188" t="s">
        <v>2205</v>
      </c>
      <c r="G2188">
        <v>-7.1296657645700007E-2</v>
      </c>
    </row>
    <row r="2189" spans="1:7" x14ac:dyDescent="0.2">
      <c r="A2189" t="str">
        <f t="shared" si="188"/>
        <v>SLC7A2</v>
      </c>
      <c r="B2189" t="s">
        <v>1491</v>
      </c>
      <c r="C2189">
        <v>17354364</v>
      </c>
      <c r="D2189" t="s">
        <v>3</v>
      </c>
      <c r="E2189">
        <v>24</v>
      </c>
      <c r="F2189" t="s">
        <v>2206</v>
      </c>
      <c r="G2189">
        <v>6.2076480432000002E-2</v>
      </c>
    </row>
    <row r="2190" spans="1:7" x14ac:dyDescent="0.2">
      <c r="A2190" t="str">
        <f t="shared" si="188"/>
        <v>SLC7A2</v>
      </c>
      <c r="B2190" t="s">
        <v>1491</v>
      </c>
      <c r="C2190">
        <v>17354309</v>
      </c>
      <c r="D2190" t="s">
        <v>3</v>
      </c>
      <c r="E2190">
        <v>23</v>
      </c>
      <c r="F2190" t="s">
        <v>2207</v>
      </c>
      <c r="G2190">
        <v>0.84483750044600003</v>
      </c>
    </row>
    <row r="2191" spans="1:7" x14ac:dyDescent="0.2">
      <c r="A2191" t="str">
        <f t="shared" si="188"/>
        <v>SLC7A2</v>
      </c>
      <c r="B2191" t="s">
        <v>1491</v>
      </c>
      <c r="C2191">
        <v>17354449</v>
      </c>
      <c r="D2191" t="s">
        <v>3</v>
      </c>
      <c r="E2191">
        <v>24</v>
      </c>
      <c r="F2191" t="s">
        <v>2208</v>
      </c>
      <c r="G2191">
        <v>1.04650737458</v>
      </c>
    </row>
    <row r="2192" spans="1:7" x14ac:dyDescent="0.2">
      <c r="A2192" t="str">
        <f t="shared" ref="A2192:A2201" si="189">"SLC7A3"</f>
        <v>SLC7A3</v>
      </c>
      <c r="B2192" t="s">
        <v>172</v>
      </c>
      <c r="C2192">
        <v>70151246</v>
      </c>
      <c r="D2192" t="s">
        <v>3</v>
      </c>
      <c r="E2192">
        <v>25</v>
      </c>
      <c r="F2192" t="s">
        <v>2209</v>
      </c>
      <c r="G2192">
        <v>0.12930033733999999</v>
      </c>
    </row>
    <row r="2193" spans="1:7" x14ac:dyDescent="0.2">
      <c r="A2193" t="str">
        <f t="shared" si="189"/>
        <v>SLC7A3</v>
      </c>
      <c r="B2193" t="s">
        <v>172</v>
      </c>
      <c r="C2193">
        <v>70151255</v>
      </c>
      <c r="D2193" t="s">
        <v>3</v>
      </c>
      <c r="E2193">
        <v>24</v>
      </c>
      <c r="F2193" t="s">
        <v>2210</v>
      </c>
      <c r="G2193">
        <v>8.9223536180300003E-2</v>
      </c>
    </row>
    <row r="2194" spans="1:7" x14ac:dyDescent="0.2">
      <c r="A2194" t="str">
        <f t="shared" si="189"/>
        <v>SLC7A3</v>
      </c>
      <c r="B2194" t="s">
        <v>172</v>
      </c>
      <c r="C2194">
        <v>70151120</v>
      </c>
      <c r="D2194" t="s">
        <v>8</v>
      </c>
      <c r="E2194">
        <v>22</v>
      </c>
      <c r="F2194" t="s">
        <v>2211</v>
      </c>
      <c r="G2194">
        <v>0.57391443122999997</v>
      </c>
    </row>
    <row r="2195" spans="1:7" x14ac:dyDescent="0.2">
      <c r="A2195" t="str">
        <f t="shared" si="189"/>
        <v>SLC7A3</v>
      </c>
      <c r="B2195" t="s">
        <v>172</v>
      </c>
      <c r="C2195">
        <v>70151180</v>
      </c>
      <c r="D2195" t="s">
        <v>8</v>
      </c>
      <c r="E2195">
        <v>23</v>
      </c>
      <c r="F2195" t="s">
        <v>2212</v>
      </c>
      <c r="G2195">
        <v>0.34439471896599999</v>
      </c>
    </row>
    <row r="2196" spans="1:7" x14ac:dyDescent="0.2">
      <c r="A2196" t="str">
        <f t="shared" si="189"/>
        <v>SLC7A3</v>
      </c>
      <c r="B2196" t="s">
        <v>172</v>
      </c>
      <c r="C2196">
        <v>70151213</v>
      </c>
      <c r="D2196" t="s">
        <v>8</v>
      </c>
      <c r="E2196">
        <v>24</v>
      </c>
      <c r="F2196" t="s">
        <v>2213</v>
      </c>
      <c r="G2196">
        <v>-8.0193573941999996E-2</v>
      </c>
    </row>
    <row r="2197" spans="1:7" x14ac:dyDescent="0.2">
      <c r="A2197" t="str">
        <f t="shared" si="189"/>
        <v>SLC7A3</v>
      </c>
      <c r="B2197" t="s">
        <v>172</v>
      </c>
      <c r="C2197">
        <v>70151237</v>
      </c>
      <c r="D2197" t="s">
        <v>8</v>
      </c>
      <c r="E2197">
        <v>25</v>
      </c>
      <c r="F2197" t="s">
        <v>2214</v>
      </c>
      <c r="G2197">
        <v>0.46135182214499998</v>
      </c>
    </row>
    <row r="2198" spans="1:7" x14ac:dyDescent="0.2">
      <c r="A2198" t="str">
        <f t="shared" si="189"/>
        <v>SLC7A3</v>
      </c>
      <c r="B2198" t="s">
        <v>172</v>
      </c>
      <c r="C2198">
        <v>70151306</v>
      </c>
      <c r="D2198" t="s">
        <v>8</v>
      </c>
      <c r="E2198">
        <v>25</v>
      </c>
      <c r="F2198" t="s">
        <v>2215</v>
      </c>
      <c r="G2198">
        <v>0.68354584595699996</v>
      </c>
    </row>
    <row r="2199" spans="1:7" x14ac:dyDescent="0.2">
      <c r="A2199" t="str">
        <f t="shared" si="189"/>
        <v>SLC7A3</v>
      </c>
      <c r="B2199" t="s">
        <v>172</v>
      </c>
      <c r="C2199">
        <v>70151311</v>
      </c>
      <c r="D2199" t="s">
        <v>8</v>
      </c>
      <c r="E2199">
        <v>25</v>
      </c>
      <c r="F2199" t="s">
        <v>2216</v>
      </c>
      <c r="G2199">
        <v>7.3417908044699998E-2</v>
      </c>
    </row>
    <row r="2200" spans="1:7" x14ac:dyDescent="0.2">
      <c r="A2200" t="str">
        <f t="shared" si="189"/>
        <v>SLC7A3</v>
      </c>
      <c r="B2200" t="s">
        <v>172</v>
      </c>
      <c r="C2200">
        <v>70151141</v>
      </c>
      <c r="D2200" t="s">
        <v>3</v>
      </c>
      <c r="E2200">
        <v>24</v>
      </c>
      <c r="F2200" t="s">
        <v>2217</v>
      </c>
      <c r="G2200">
        <v>0.94953319470800002</v>
      </c>
    </row>
    <row r="2201" spans="1:7" x14ac:dyDescent="0.2">
      <c r="A2201" t="str">
        <f t="shared" si="189"/>
        <v>SLC7A3</v>
      </c>
      <c r="B2201" t="s">
        <v>172</v>
      </c>
      <c r="C2201">
        <v>70151136</v>
      </c>
      <c r="D2201" t="s">
        <v>3</v>
      </c>
      <c r="E2201">
        <v>24</v>
      </c>
      <c r="F2201" t="s">
        <v>2218</v>
      </c>
      <c r="G2201">
        <v>1.36692095933</v>
      </c>
    </row>
    <row r="2202" spans="1:7" x14ac:dyDescent="0.2">
      <c r="A2202" t="str">
        <f t="shared" ref="A2202:A2211" si="190">"SNAI1"</f>
        <v>SNAI1</v>
      </c>
      <c r="B2202" t="s">
        <v>352</v>
      </c>
      <c r="C2202">
        <v>48599338</v>
      </c>
      <c r="D2202" t="s">
        <v>3</v>
      </c>
      <c r="E2202">
        <v>24</v>
      </c>
      <c r="F2202" t="s">
        <v>2219</v>
      </c>
      <c r="G2202">
        <v>1.00214580222</v>
      </c>
    </row>
    <row r="2203" spans="1:7" x14ac:dyDescent="0.2">
      <c r="A2203" t="str">
        <f t="shared" si="190"/>
        <v>SNAI1</v>
      </c>
      <c r="B2203" t="s">
        <v>352</v>
      </c>
      <c r="C2203">
        <v>48599448</v>
      </c>
      <c r="D2203" t="s">
        <v>8</v>
      </c>
      <c r="E2203">
        <v>24</v>
      </c>
      <c r="F2203" t="s">
        <v>2220</v>
      </c>
      <c r="G2203">
        <v>4.1396195479299999E-2</v>
      </c>
    </row>
    <row r="2204" spans="1:7" x14ac:dyDescent="0.2">
      <c r="A2204" t="str">
        <f t="shared" si="190"/>
        <v>SNAI1</v>
      </c>
      <c r="B2204" t="s">
        <v>352</v>
      </c>
      <c r="C2204">
        <v>48599420</v>
      </c>
      <c r="D2204" t="s">
        <v>8</v>
      </c>
      <c r="E2204">
        <v>22</v>
      </c>
      <c r="F2204" t="s">
        <v>2221</v>
      </c>
      <c r="G2204">
        <v>0.12614884449700001</v>
      </c>
    </row>
    <row r="2205" spans="1:7" x14ac:dyDescent="0.2">
      <c r="A2205" t="str">
        <f t="shared" si="190"/>
        <v>SNAI1</v>
      </c>
      <c r="B2205" t="s">
        <v>352</v>
      </c>
      <c r="C2205">
        <v>48599415</v>
      </c>
      <c r="D2205" t="s">
        <v>8</v>
      </c>
      <c r="E2205">
        <v>22</v>
      </c>
      <c r="F2205" t="s">
        <v>2222</v>
      </c>
      <c r="G2205">
        <v>0.23536539085200001</v>
      </c>
    </row>
    <row r="2206" spans="1:7" x14ac:dyDescent="0.2">
      <c r="A2206" t="str">
        <f t="shared" si="190"/>
        <v>SNAI1</v>
      </c>
      <c r="B2206" t="s">
        <v>352</v>
      </c>
      <c r="C2206">
        <v>48599397</v>
      </c>
      <c r="D2206" t="s">
        <v>8</v>
      </c>
      <c r="E2206">
        <v>23</v>
      </c>
      <c r="F2206" t="s">
        <v>2223</v>
      </c>
      <c r="G2206">
        <v>0.17765581705299999</v>
      </c>
    </row>
    <row r="2207" spans="1:7" x14ac:dyDescent="0.2">
      <c r="A2207" t="str">
        <f t="shared" si="190"/>
        <v>SNAI1</v>
      </c>
      <c r="B2207" t="s">
        <v>352</v>
      </c>
      <c r="C2207">
        <v>48599318</v>
      </c>
      <c r="D2207" t="s">
        <v>3</v>
      </c>
      <c r="E2207">
        <v>24</v>
      </c>
      <c r="F2207" t="s">
        <v>2224</v>
      </c>
      <c r="G2207">
        <v>0.49767669367599998</v>
      </c>
    </row>
    <row r="2208" spans="1:7" x14ac:dyDescent="0.2">
      <c r="A2208" t="str">
        <f t="shared" si="190"/>
        <v>SNAI1</v>
      </c>
      <c r="B2208" t="s">
        <v>352</v>
      </c>
      <c r="C2208">
        <v>48599301</v>
      </c>
      <c r="D2208" t="s">
        <v>3</v>
      </c>
      <c r="E2208">
        <v>23</v>
      </c>
      <c r="F2208" t="s">
        <v>2225</v>
      </c>
      <c r="G2208">
        <v>1.5001775041100001</v>
      </c>
    </row>
    <row r="2209" spans="1:7" x14ac:dyDescent="0.2">
      <c r="A2209" t="str">
        <f t="shared" si="190"/>
        <v>SNAI1</v>
      </c>
      <c r="B2209" t="s">
        <v>352</v>
      </c>
      <c r="C2209">
        <v>48599265</v>
      </c>
      <c r="D2209" t="s">
        <v>3</v>
      </c>
      <c r="E2209">
        <v>24</v>
      </c>
      <c r="F2209" t="s">
        <v>2226</v>
      </c>
      <c r="G2209">
        <v>3.3227733678999997E-2</v>
      </c>
    </row>
    <row r="2210" spans="1:7" x14ac:dyDescent="0.2">
      <c r="A2210" t="str">
        <f t="shared" si="190"/>
        <v>SNAI1</v>
      </c>
      <c r="B2210" t="s">
        <v>352</v>
      </c>
      <c r="C2210">
        <v>48599188</v>
      </c>
      <c r="D2210" t="s">
        <v>3</v>
      </c>
      <c r="E2210">
        <v>23</v>
      </c>
      <c r="F2210" t="s">
        <v>2227</v>
      </c>
      <c r="G2210">
        <v>0.13655155633800001</v>
      </c>
    </row>
    <row r="2211" spans="1:7" x14ac:dyDescent="0.2">
      <c r="A2211" t="str">
        <f t="shared" si="190"/>
        <v>SNAI1</v>
      </c>
      <c r="B2211" t="s">
        <v>352</v>
      </c>
      <c r="C2211">
        <v>48599232</v>
      </c>
      <c r="D2211" t="s">
        <v>3</v>
      </c>
      <c r="E2211">
        <v>24</v>
      </c>
      <c r="F2211" t="s">
        <v>2228</v>
      </c>
      <c r="G2211">
        <v>1.9880764781099999E-2</v>
      </c>
    </row>
    <row r="2212" spans="1:7" x14ac:dyDescent="0.2">
      <c r="A2212" t="str">
        <f t="shared" ref="A2212:A2231" si="191">"SOS1"</f>
        <v>SOS1</v>
      </c>
      <c r="B2212" t="s">
        <v>161</v>
      </c>
      <c r="C2212">
        <v>39348480</v>
      </c>
      <c r="D2212" t="s">
        <v>8</v>
      </c>
      <c r="E2212">
        <v>24</v>
      </c>
      <c r="F2212" t="s">
        <v>2229</v>
      </c>
      <c r="G2212">
        <v>0.91382588333600001</v>
      </c>
    </row>
    <row r="2213" spans="1:7" x14ac:dyDescent="0.2">
      <c r="A2213" t="str">
        <f t="shared" si="191"/>
        <v>SOS1</v>
      </c>
      <c r="B2213" t="s">
        <v>161</v>
      </c>
      <c r="C2213">
        <v>39347763</v>
      </c>
      <c r="D2213" t="s">
        <v>8</v>
      </c>
      <c r="E2213">
        <v>24</v>
      </c>
      <c r="F2213" t="s">
        <v>2230</v>
      </c>
      <c r="G2213">
        <v>0.62691055682200003</v>
      </c>
    </row>
    <row r="2214" spans="1:7" x14ac:dyDescent="0.2">
      <c r="A2214" t="str">
        <f t="shared" si="191"/>
        <v>SOS1</v>
      </c>
      <c r="B2214" t="s">
        <v>161</v>
      </c>
      <c r="C2214">
        <v>39347799</v>
      </c>
      <c r="D2214" t="s">
        <v>8</v>
      </c>
      <c r="E2214">
        <v>23</v>
      </c>
      <c r="F2214" t="s">
        <v>2231</v>
      </c>
      <c r="G2214">
        <v>0.18474914945699999</v>
      </c>
    </row>
    <row r="2215" spans="1:7" x14ac:dyDescent="0.2">
      <c r="A2215" t="str">
        <f t="shared" si="191"/>
        <v>SOS1</v>
      </c>
      <c r="B2215" t="s">
        <v>161</v>
      </c>
      <c r="C2215">
        <v>39347917</v>
      </c>
      <c r="D2215" t="s">
        <v>8</v>
      </c>
      <c r="E2215">
        <v>24</v>
      </c>
      <c r="F2215" t="s">
        <v>2232</v>
      </c>
      <c r="G2215">
        <v>-0.45380293259999999</v>
      </c>
    </row>
    <row r="2216" spans="1:7" x14ac:dyDescent="0.2">
      <c r="A2216" t="str">
        <f t="shared" si="191"/>
        <v>SOS1</v>
      </c>
      <c r="B2216" t="s">
        <v>161</v>
      </c>
      <c r="C2216">
        <v>39348445</v>
      </c>
      <c r="D2216" t="s">
        <v>3</v>
      </c>
      <c r="E2216">
        <v>24</v>
      </c>
      <c r="F2216" t="s">
        <v>2233</v>
      </c>
      <c r="G2216">
        <v>0.99556650726399998</v>
      </c>
    </row>
    <row r="2217" spans="1:7" x14ac:dyDescent="0.2">
      <c r="A2217" t="str">
        <f t="shared" si="191"/>
        <v>SOS1</v>
      </c>
      <c r="B2217" t="s">
        <v>161</v>
      </c>
      <c r="C2217">
        <v>39347661</v>
      </c>
      <c r="D2217" t="s">
        <v>3</v>
      </c>
      <c r="E2217">
        <v>24</v>
      </c>
      <c r="F2217" t="s">
        <v>2234</v>
      </c>
      <c r="G2217">
        <v>0.112336917733</v>
      </c>
    </row>
    <row r="2218" spans="1:7" x14ac:dyDescent="0.2">
      <c r="A2218" t="str">
        <f t="shared" si="191"/>
        <v>SOS1</v>
      </c>
      <c r="B2218" t="s">
        <v>161</v>
      </c>
      <c r="C2218">
        <v>39347749</v>
      </c>
      <c r="D2218" t="s">
        <v>3</v>
      </c>
      <c r="E2218">
        <v>23</v>
      </c>
      <c r="F2218" t="s">
        <v>2235</v>
      </c>
      <c r="G2218">
        <v>0.26868974045799998</v>
      </c>
    </row>
    <row r="2219" spans="1:7" x14ac:dyDescent="0.2">
      <c r="A2219" t="str">
        <f t="shared" si="191"/>
        <v>SOS1</v>
      </c>
      <c r="B2219" t="s">
        <v>161</v>
      </c>
      <c r="C2219">
        <v>39347790</v>
      </c>
      <c r="D2219" t="s">
        <v>3</v>
      </c>
      <c r="E2219">
        <v>24</v>
      </c>
      <c r="F2219" t="s">
        <v>2236</v>
      </c>
      <c r="G2219">
        <v>-0.139616221574</v>
      </c>
    </row>
    <row r="2220" spans="1:7" x14ac:dyDescent="0.2">
      <c r="A2220" t="str">
        <f t="shared" si="191"/>
        <v>SOS1</v>
      </c>
      <c r="B2220" t="s">
        <v>161</v>
      </c>
      <c r="C2220">
        <v>39348297</v>
      </c>
      <c r="D2220" t="s">
        <v>3</v>
      </c>
      <c r="E2220">
        <v>24</v>
      </c>
      <c r="F2220" t="s">
        <v>2237</v>
      </c>
      <c r="G2220">
        <v>1.0906076093999999</v>
      </c>
    </row>
    <row r="2221" spans="1:7" x14ac:dyDescent="0.2">
      <c r="A2221" t="str">
        <f t="shared" si="191"/>
        <v>SOS1</v>
      </c>
      <c r="B2221" t="s">
        <v>161</v>
      </c>
      <c r="C2221">
        <v>39348412</v>
      </c>
      <c r="D2221" t="s">
        <v>8</v>
      </c>
      <c r="E2221">
        <v>25</v>
      </c>
      <c r="F2221" t="s">
        <v>2238</v>
      </c>
      <c r="G2221">
        <v>0.69383537195900002</v>
      </c>
    </row>
    <row r="2222" spans="1:7" x14ac:dyDescent="0.2">
      <c r="A2222" t="str">
        <f t="shared" si="191"/>
        <v>SOS1</v>
      </c>
      <c r="B2222" t="s">
        <v>161</v>
      </c>
      <c r="C2222">
        <v>39347944</v>
      </c>
      <c r="D2222" t="s">
        <v>8</v>
      </c>
      <c r="E2222">
        <v>24</v>
      </c>
      <c r="F2222" t="s">
        <v>2239</v>
      </c>
      <c r="G2222">
        <v>0.16928326805499999</v>
      </c>
    </row>
    <row r="2223" spans="1:7" x14ac:dyDescent="0.2">
      <c r="A2223" t="str">
        <f t="shared" si="191"/>
        <v>SOS1</v>
      </c>
      <c r="B2223" t="s">
        <v>161</v>
      </c>
      <c r="C2223">
        <v>39348368</v>
      </c>
      <c r="D2223" t="s">
        <v>8</v>
      </c>
      <c r="E2223">
        <v>23</v>
      </c>
      <c r="F2223" t="s">
        <v>2240</v>
      </c>
      <c r="G2223">
        <v>0.91269485072599998</v>
      </c>
    </row>
    <row r="2224" spans="1:7" x14ac:dyDescent="0.2">
      <c r="A2224" t="str">
        <f t="shared" si="191"/>
        <v>SOS1</v>
      </c>
      <c r="B2224" t="s">
        <v>161</v>
      </c>
      <c r="C2224">
        <v>39348377</v>
      </c>
      <c r="D2224" t="s">
        <v>8</v>
      </c>
      <c r="E2224">
        <v>24</v>
      </c>
      <c r="F2224" t="s">
        <v>2241</v>
      </c>
      <c r="G2224">
        <v>0.60038554689800006</v>
      </c>
    </row>
    <row r="2225" spans="1:7" x14ac:dyDescent="0.2">
      <c r="A2225" t="str">
        <f t="shared" si="191"/>
        <v>SOS1</v>
      </c>
      <c r="B2225" t="s">
        <v>161</v>
      </c>
      <c r="C2225">
        <v>39348391</v>
      </c>
      <c r="D2225" t="s">
        <v>8</v>
      </c>
      <c r="E2225">
        <v>24</v>
      </c>
      <c r="F2225" t="s">
        <v>2242</v>
      </c>
      <c r="G2225">
        <v>0.130874488884</v>
      </c>
    </row>
    <row r="2226" spans="1:7" x14ac:dyDescent="0.2">
      <c r="A2226" t="str">
        <f t="shared" si="191"/>
        <v>SOS1</v>
      </c>
      <c r="B2226" t="s">
        <v>161</v>
      </c>
      <c r="C2226">
        <v>39347713</v>
      </c>
      <c r="D2226" t="s">
        <v>8</v>
      </c>
      <c r="E2226">
        <v>24</v>
      </c>
      <c r="F2226" t="s">
        <v>2243</v>
      </c>
      <c r="G2226">
        <v>7.3873391843900002E-2</v>
      </c>
    </row>
    <row r="2227" spans="1:7" x14ac:dyDescent="0.2">
      <c r="A2227" t="str">
        <f t="shared" si="191"/>
        <v>SOS1</v>
      </c>
      <c r="B2227" t="s">
        <v>161</v>
      </c>
      <c r="C2227">
        <v>39347927</v>
      </c>
      <c r="D2227" t="s">
        <v>8</v>
      </c>
      <c r="E2227">
        <v>24</v>
      </c>
      <c r="F2227" t="s">
        <v>2244</v>
      </c>
      <c r="G2227">
        <v>0.23684006958500001</v>
      </c>
    </row>
    <row r="2228" spans="1:7" x14ac:dyDescent="0.2">
      <c r="A2228" t="str">
        <f t="shared" si="191"/>
        <v>SOS1</v>
      </c>
      <c r="B2228" t="s">
        <v>161</v>
      </c>
      <c r="C2228">
        <v>39348428</v>
      </c>
      <c r="D2228" t="s">
        <v>3</v>
      </c>
      <c r="E2228">
        <v>23</v>
      </c>
      <c r="F2228" t="s">
        <v>2245</v>
      </c>
      <c r="G2228">
        <v>0.37703096287600002</v>
      </c>
    </row>
    <row r="2229" spans="1:7" x14ac:dyDescent="0.2">
      <c r="A2229" t="str">
        <f t="shared" si="191"/>
        <v>SOS1</v>
      </c>
      <c r="B2229" t="s">
        <v>161</v>
      </c>
      <c r="C2229">
        <v>39348487</v>
      </c>
      <c r="D2229" t="s">
        <v>8</v>
      </c>
      <c r="E2229">
        <v>21</v>
      </c>
      <c r="F2229" t="s">
        <v>2246</v>
      </c>
      <c r="G2229">
        <v>0.49473933797699998</v>
      </c>
    </row>
    <row r="2230" spans="1:7" x14ac:dyDescent="0.2">
      <c r="A2230" t="str">
        <f t="shared" si="191"/>
        <v>SOS1</v>
      </c>
      <c r="B2230" t="s">
        <v>161</v>
      </c>
      <c r="C2230">
        <v>39347699</v>
      </c>
      <c r="D2230" t="s">
        <v>3</v>
      </c>
      <c r="E2230">
        <v>24</v>
      </c>
      <c r="F2230" t="s">
        <v>2247</v>
      </c>
      <c r="G2230">
        <v>-0.130069401256</v>
      </c>
    </row>
    <row r="2231" spans="1:7" x14ac:dyDescent="0.2">
      <c r="A2231" t="str">
        <f t="shared" si="191"/>
        <v>SOS1</v>
      </c>
      <c r="B2231" t="s">
        <v>161</v>
      </c>
      <c r="C2231">
        <v>39348503</v>
      </c>
      <c r="D2231" t="s">
        <v>3</v>
      </c>
      <c r="E2231">
        <v>24</v>
      </c>
      <c r="F2231" t="s">
        <v>2248</v>
      </c>
      <c r="G2231">
        <v>0.32342467413499998</v>
      </c>
    </row>
    <row r="2232" spans="1:7" x14ac:dyDescent="0.2">
      <c r="A2232" t="str">
        <f t="shared" ref="A2232:A2240" si="192">"SPI1"</f>
        <v>SPI1</v>
      </c>
      <c r="B2232" t="s">
        <v>291</v>
      </c>
      <c r="C2232">
        <v>47400297</v>
      </c>
      <c r="D2232" t="s">
        <v>8</v>
      </c>
      <c r="E2232">
        <v>24</v>
      </c>
      <c r="F2232" t="s">
        <v>2249</v>
      </c>
      <c r="G2232">
        <v>0.76762242528199998</v>
      </c>
    </row>
    <row r="2233" spans="1:7" x14ac:dyDescent="0.2">
      <c r="A2233" t="str">
        <f t="shared" si="192"/>
        <v>SPI1</v>
      </c>
      <c r="B2233" t="s">
        <v>291</v>
      </c>
      <c r="C2233">
        <v>47400352</v>
      </c>
      <c r="D2233" t="s">
        <v>8</v>
      </c>
      <c r="E2233">
        <v>23</v>
      </c>
      <c r="F2233" t="s">
        <v>2250</v>
      </c>
      <c r="G2233">
        <v>0.16062919185999999</v>
      </c>
    </row>
    <row r="2234" spans="1:7" x14ac:dyDescent="0.2">
      <c r="A2234" t="str">
        <f t="shared" si="192"/>
        <v>SPI1</v>
      </c>
      <c r="B2234" t="s">
        <v>291</v>
      </c>
      <c r="C2234">
        <v>47400346</v>
      </c>
      <c r="D2234" t="s">
        <v>3</v>
      </c>
      <c r="E2234">
        <v>24</v>
      </c>
      <c r="F2234" t="s">
        <v>2251</v>
      </c>
      <c r="G2234">
        <v>0.86557782765299995</v>
      </c>
    </row>
    <row r="2235" spans="1:7" x14ac:dyDescent="0.2">
      <c r="A2235" t="str">
        <f t="shared" si="192"/>
        <v>SPI1</v>
      </c>
      <c r="B2235" t="s">
        <v>291</v>
      </c>
      <c r="C2235">
        <v>47400233</v>
      </c>
      <c r="D2235" t="s">
        <v>8</v>
      </c>
      <c r="E2235">
        <v>25</v>
      </c>
      <c r="F2235" t="s">
        <v>2252</v>
      </c>
      <c r="G2235">
        <v>1.8934493890200001E-2</v>
      </c>
    </row>
    <row r="2236" spans="1:7" x14ac:dyDescent="0.2">
      <c r="A2236" t="str">
        <f t="shared" si="192"/>
        <v>SPI1</v>
      </c>
      <c r="B2236" t="s">
        <v>291</v>
      </c>
      <c r="C2236">
        <v>47400520</v>
      </c>
      <c r="D2236" t="s">
        <v>8</v>
      </c>
      <c r="E2236">
        <v>24</v>
      </c>
      <c r="F2236" t="s">
        <v>2253</v>
      </c>
      <c r="G2236">
        <v>0.225930181668</v>
      </c>
    </row>
    <row r="2237" spans="1:7" x14ac:dyDescent="0.2">
      <c r="A2237" t="str">
        <f t="shared" si="192"/>
        <v>SPI1</v>
      </c>
      <c r="B2237" t="s">
        <v>291</v>
      </c>
      <c r="C2237">
        <v>47400515</v>
      </c>
      <c r="D2237" t="s">
        <v>8</v>
      </c>
      <c r="E2237">
        <v>24</v>
      </c>
      <c r="F2237" t="s">
        <v>2254</v>
      </c>
      <c r="G2237">
        <v>0.17377514253599999</v>
      </c>
    </row>
    <row r="2238" spans="1:7" x14ac:dyDescent="0.2">
      <c r="A2238" t="str">
        <f t="shared" si="192"/>
        <v>SPI1</v>
      </c>
      <c r="B2238" t="s">
        <v>291</v>
      </c>
      <c r="C2238">
        <v>47400426</v>
      </c>
      <c r="D2238" t="s">
        <v>8</v>
      </c>
      <c r="E2238">
        <v>24</v>
      </c>
      <c r="F2238" t="s">
        <v>2255</v>
      </c>
      <c r="G2238">
        <v>0.631438316502</v>
      </c>
    </row>
    <row r="2239" spans="1:7" x14ac:dyDescent="0.2">
      <c r="A2239" t="str">
        <f t="shared" si="192"/>
        <v>SPI1</v>
      </c>
      <c r="B2239" t="s">
        <v>291</v>
      </c>
      <c r="C2239">
        <v>47400397</v>
      </c>
      <c r="D2239" t="s">
        <v>3</v>
      </c>
      <c r="E2239">
        <v>24</v>
      </c>
      <c r="F2239" t="s">
        <v>2256</v>
      </c>
      <c r="G2239">
        <v>1.17766717468</v>
      </c>
    </row>
    <row r="2240" spans="1:7" x14ac:dyDescent="0.2">
      <c r="A2240" t="str">
        <f t="shared" si="192"/>
        <v>SPI1</v>
      </c>
      <c r="B2240" t="s">
        <v>291</v>
      </c>
      <c r="C2240">
        <v>47400477</v>
      </c>
      <c r="D2240" t="s">
        <v>3</v>
      </c>
      <c r="E2240">
        <v>24</v>
      </c>
      <c r="F2240" t="s">
        <v>2257</v>
      </c>
      <c r="G2240">
        <v>0.95675499766399996</v>
      </c>
    </row>
    <row r="2241" spans="1:7" x14ac:dyDescent="0.2">
      <c r="A2241" t="str">
        <f t="shared" ref="A2241:A2250" si="193">"SPRED1"</f>
        <v>SPRED1</v>
      </c>
      <c r="B2241" t="s">
        <v>514</v>
      </c>
      <c r="C2241">
        <v>38544300</v>
      </c>
      <c r="D2241" t="s">
        <v>8</v>
      </c>
      <c r="E2241">
        <v>24</v>
      </c>
      <c r="F2241" t="s">
        <v>2258</v>
      </c>
      <c r="G2241">
        <v>0.197430782577</v>
      </c>
    </row>
    <row r="2242" spans="1:7" x14ac:dyDescent="0.2">
      <c r="A2242" t="str">
        <f t="shared" si="193"/>
        <v>SPRED1</v>
      </c>
      <c r="B2242" t="s">
        <v>514</v>
      </c>
      <c r="C2242">
        <v>38544301</v>
      </c>
      <c r="D2242" t="s">
        <v>3</v>
      </c>
      <c r="E2242">
        <v>23</v>
      </c>
      <c r="F2242" t="s">
        <v>2259</v>
      </c>
      <c r="G2242">
        <v>0.14979758304499999</v>
      </c>
    </row>
    <row r="2243" spans="1:7" x14ac:dyDescent="0.2">
      <c r="A2243" t="str">
        <f t="shared" si="193"/>
        <v>SPRED1</v>
      </c>
      <c r="B2243" t="s">
        <v>514</v>
      </c>
      <c r="C2243">
        <v>38544294</v>
      </c>
      <c r="D2243" t="s">
        <v>3</v>
      </c>
      <c r="E2243">
        <v>22</v>
      </c>
      <c r="F2243" t="s">
        <v>2260</v>
      </c>
      <c r="G2243">
        <v>-1.89752830554E-2</v>
      </c>
    </row>
    <row r="2244" spans="1:7" x14ac:dyDescent="0.2">
      <c r="A2244" t="str">
        <f t="shared" si="193"/>
        <v>SPRED1</v>
      </c>
      <c r="B2244" t="s">
        <v>514</v>
      </c>
      <c r="C2244">
        <v>38544370</v>
      </c>
      <c r="D2244" t="s">
        <v>3</v>
      </c>
      <c r="E2244">
        <v>23</v>
      </c>
      <c r="F2244" t="s">
        <v>2261</v>
      </c>
      <c r="G2244">
        <v>0.30917299184800001</v>
      </c>
    </row>
    <row r="2245" spans="1:7" x14ac:dyDescent="0.2">
      <c r="A2245" t="str">
        <f t="shared" si="193"/>
        <v>SPRED1</v>
      </c>
      <c r="B2245" t="s">
        <v>514</v>
      </c>
      <c r="C2245">
        <v>38544427</v>
      </c>
      <c r="D2245" t="s">
        <v>3</v>
      </c>
      <c r="E2245">
        <v>24</v>
      </c>
      <c r="F2245" t="s">
        <v>2262</v>
      </c>
      <c r="G2245">
        <v>1.0130414445</v>
      </c>
    </row>
    <row r="2246" spans="1:7" x14ac:dyDescent="0.2">
      <c r="A2246" t="str">
        <f t="shared" si="193"/>
        <v>SPRED1</v>
      </c>
      <c r="B2246" t="s">
        <v>514</v>
      </c>
      <c r="C2246">
        <v>38544446</v>
      </c>
      <c r="D2246" t="s">
        <v>3</v>
      </c>
      <c r="E2246">
        <v>23</v>
      </c>
      <c r="F2246" t="s">
        <v>2263</v>
      </c>
      <c r="G2246">
        <v>0.36158876784900001</v>
      </c>
    </row>
    <row r="2247" spans="1:7" x14ac:dyDescent="0.2">
      <c r="A2247" t="str">
        <f t="shared" si="193"/>
        <v>SPRED1</v>
      </c>
      <c r="B2247" t="s">
        <v>514</v>
      </c>
      <c r="C2247">
        <v>38544154</v>
      </c>
      <c r="D2247" t="s">
        <v>8</v>
      </c>
      <c r="E2247">
        <v>25</v>
      </c>
      <c r="F2247" t="s">
        <v>2264</v>
      </c>
      <c r="G2247">
        <v>1.0190215121699999</v>
      </c>
    </row>
    <row r="2248" spans="1:7" x14ac:dyDescent="0.2">
      <c r="A2248" t="str">
        <f t="shared" si="193"/>
        <v>SPRED1</v>
      </c>
      <c r="B2248" t="s">
        <v>514</v>
      </c>
      <c r="C2248">
        <v>38544183</v>
      </c>
      <c r="D2248" t="s">
        <v>3</v>
      </c>
      <c r="E2248">
        <v>24</v>
      </c>
      <c r="F2248" t="s">
        <v>2265</v>
      </c>
      <c r="G2248">
        <v>7.7155194656699996E-2</v>
      </c>
    </row>
    <row r="2249" spans="1:7" x14ac:dyDescent="0.2">
      <c r="A2249" t="str">
        <f t="shared" si="193"/>
        <v>SPRED1</v>
      </c>
      <c r="B2249" t="s">
        <v>514</v>
      </c>
      <c r="C2249">
        <v>38544220</v>
      </c>
      <c r="D2249" t="s">
        <v>8</v>
      </c>
      <c r="E2249">
        <v>21</v>
      </c>
      <c r="F2249" t="s">
        <v>2266</v>
      </c>
      <c r="G2249">
        <v>0.96793704332599995</v>
      </c>
    </row>
    <row r="2250" spans="1:7" x14ac:dyDescent="0.2">
      <c r="A2250" t="str">
        <f t="shared" si="193"/>
        <v>SPRED1</v>
      </c>
      <c r="B2250" t="s">
        <v>514</v>
      </c>
      <c r="C2250">
        <v>38544417</v>
      </c>
      <c r="D2250" t="s">
        <v>8</v>
      </c>
      <c r="E2250">
        <v>23</v>
      </c>
      <c r="F2250" t="s">
        <v>2267</v>
      </c>
      <c r="G2250">
        <v>0.87250153994900004</v>
      </c>
    </row>
    <row r="2251" spans="1:7" x14ac:dyDescent="0.2">
      <c r="A2251" t="str">
        <f t="shared" ref="A2251:A2260" si="194">"SSBP3"</f>
        <v>SSBP3</v>
      </c>
      <c r="B2251" t="s">
        <v>35</v>
      </c>
      <c r="C2251">
        <v>54872309</v>
      </c>
      <c r="D2251" t="s">
        <v>8</v>
      </c>
      <c r="E2251">
        <v>24</v>
      </c>
      <c r="F2251" t="s">
        <v>2268</v>
      </c>
      <c r="G2251">
        <v>2.1066812060800001E-2</v>
      </c>
    </row>
    <row r="2252" spans="1:7" x14ac:dyDescent="0.2">
      <c r="A2252" t="str">
        <f t="shared" si="194"/>
        <v>SSBP3</v>
      </c>
      <c r="B2252" t="s">
        <v>35</v>
      </c>
      <c r="C2252">
        <v>54872272</v>
      </c>
      <c r="D2252" t="s">
        <v>8</v>
      </c>
      <c r="E2252">
        <v>24</v>
      </c>
      <c r="F2252" t="s">
        <v>2269</v>
      </c>
      <c r="G2252">
        <v>0.94152074747900005</v>
      </c>
    </row>
    <row r="2253" spans="1:7" x14ac:dyDescent="0.2">
      <c r="A2253" t="str">
        <f t="shared" si="194"/>
        <v>SSBP3</v>
      </c>
      <c r="B2253" t="s">
        <v>35</v>
      </c>
      <c r="C2253">
        <v>54872208</v>
      </c>
      <c r="D2253" t="s">
        <v>8</v>
      </c>
      <c r="E2253">
        <v>24</v>
      </c>
      <c r="F2253" t="s">
        <v>2270</v>
      </c>
      <c r="G2253">
        <v>1.0526843050300001</v>
      </c>
    </row>
    <row r="2254" spans="1:7" x14ac:dyDescent="0.2">
      <c r="A2254" t="str">
        <f t="shared" si="194"/>
        <v>SSBP3</v>
      </c>
      <c r="B2254" t="s">
        <v>35</v>
      </c>
      <c r="C2254">
        <v>54872164</v>
      </c>
      <c r="D2254" t="s">
        <v>8</v>
      </c>
      <c r="E2254">
        <v>24</v>
      </c>
      <c r="F2254" t="s">
        <v>2271</v>
      </c>
      <c r="G2254">
        <v>8.2140862447500004E-2</v>
      </c>
    </row>
    <row r="2255" spans="1:7" x14ac:dyDescent="0.2">
      <c r="A2255" t="str">
        <f t="shared" si="194"/>
        <v>SSBP3</v>
      </c>
      <c r="B2255" t="s">
        <v>35</v>
      </c>
      <c r="C2255">
        <v>54872456</v>
      </c>
      <c r="D2255" t="s">
        <v>3</v>
      </c>
      <c r="E2255">
        <v>24</v>
      </c>
      <c r="F2255" t="s">
        <v>2272</v>
      </c>
      <c r="G2255">
        <v>0.48749004079800001</v>
      </c>
    </row>
    <row r="2256" spans="1:7" x14ac:dyDescent="0.2">
      <c r="A2256" t="str">
        <f t="shared" si="194"/>
        <v>SSBP3</v>
      </c>
      <c r="B2256" t="s">
        <v>35</v>
      </c>
      <c r="C2256">
        <v>54872331</v>
      </c>
      <c r="D2256" t="s">
        <v>8</v>
      </c>
      <c r="E2256">
        <v>24</v>
      </c>
      <c r="F2256" t="s">
        <v>2273</v>
      </c>
      <c r="G2256">
        <v>0.47327320092800002</v>
      </c>
    </row>
    <row r="2257" spans="1:7" x14ac:dyDescent="0.2">
      <c r="A2257" t="str">
        <f t="shared" si="194"/>
        <v>SSBP3</v>
      </c>
      <c r="B2257" t="s">
        <v>35</v>
      </c>
      <c r="C2257">
        <v>54872356</v>
      </c>
      <c r="D2257" t="s">
        <v>3</v>
      </c>
      <c r="E2257">
        <v>24</v>
      </c>
      <c r="F2257" t="s">
        <v>2274</v>
      </c>
      <c r="G2257">
        <v>0.39947746597700001</v>
      </c>
    </row>
    <row r="2258" spans="1:7" x14ac:dyDescent="0.2">
      <c r="A2258" t="str">
        <f t="shared" si="194"/>
        <v>SSBP3</v>
      </c>
      <c r="B2258" t="s">
        <v>35</v>
      </c>
      <c r="C2258">
        <v>54872447</v>
      </c>
      <c r="D2258" t="s">
        <v>8</v>
      </c>
      <c r="E2258">
        <v>23</v>
      </c>
      <c r="F2258" t="s">
        <v>2275</v>
      </c>
      <c r="G2258">
        <v>0.60228140851</v>
      </c>
    </row>
    <row r="2259" spans="1:7" x14ac:dyDescent="0.2">
      <c r="A2259" t="str">
        <f t="shared" si="194"/>
        <v>SSBP3</v>
      </c>
      <c r="B2259" t="s">
        <v>35</v>
      </c>
      <c r="C2259">
        <v>54872263</v>
      </c>
      <c r="D2259" t="s">
        <v>8</v>
      </c>
      <c r="E2259">
        <v>24</v>
      </c>
      <c r="F2259" t="s">
        <v>2276</v>
      </c>
      <c r="G2259">
        <v>1.0057949474900001</v>
      </c>
    </row>
    <row r="2260" spans="1:7" x14ac:dyDescent="0.2">
      <c r="A2260" t="str">
        <f t="shared" si="194"/>
        <v>SSBP3</v>
      </c>
      <c r="B2260" t="s">
        <v>35</v>
      </c>
      <c r="C2260">
        <v>54872465</v>
      </c>
      <c r="D2260" t="s">
        <v>8</v>
      </c>
      <c r="E2260">
        <v>24</v>
      </c>
      <c r="F2260" t="s">
        <v>2277</v>
      </c>
      <c r="G2260">
        <v>-0.10959571761799999</v>
      </c>
    </row>
    <row r="2261" spans="1:7" x14ac:dyDescent="0.2">
      <c r="A2261" t="str">
        <f t="shared" ref="A2261:A2269" si="195">"ST3GAL5"</f>
        <v>ST3GAL5</v>
      </c>
      <c r="B2261" t="s">
        <v>161</v>
      </c>
      <c r="C2261">
        <v>86116256</v>
      </c>
      <c r="D2261" t="s">
        <v>8</v>
      </c>
      <c r="E2261">
        <v>24</v>
      </c>
      <c r="F2261" t="s">
        <v>2278</v>
      </c>
      <c r="G2261">
        <v>0.77716023137099999</v>
      </c>
    </row>
    <row r="2262" spans="1:7" x14ac:dyDescent="0.2">
      <c r="A2262" t="str">
        <f t="shared" si="195"/>
        <v>ST3GAL5</v>
      </c>
      <c r="B2262" t="s">
        <v>161</v>
      </c>
      <c r="C2262">
        <v>86116189</v>
      </c>
      <c r="D2262" t="s">
        <v>3</v>
      </c>
      <c r="E2262">
        <v>21</v>
      </c>
      <c r="F2262" t="s">
        <v>2279</v>
      </c>
      <c r="G2262">
        <v>0.39005702958100003</v>
      </c>
    </row>
    <row r="2263" spans="1:7" x14ac:dyDescent="0.2">
      <c r="A2263" t="str">
        <f t="shared" si="195"/>
        <v>ST3GAL5</v>
      </c>
      <c r="B2263" t="s">
        <v>161</v>
      </c>
      <c r="C2263">
        <v>86116333</v>
      </c>
      <c r="D2263" t="s">
        <v>3</v>
      </c>
      <c r="E2263">
        <v>24</v>
      </c>
      <c r="F2263" t="s">
        <v>2280</v>
      </c>
      <c r="G2263">
        <v>0.31098118828799998</v>
      </c>
    </row>
    <row r="2264" spans="1:7" x14ac:dyDescent="0.2">
      <c r="A2264" t="str">
        <f t="shared" si="195"/>
        <v>ST3GAL5</v>
      </c>
      <c r="B2264" t="s">
        <v>161</v>
      </c>
      <c r="C2264">
        <v>86116514</v>
      </c>
      <c r="D2264" t="s">
        <v>3</v>
      </c>
      <c r="E2264">
        <v>22</v>
      </c>
      <c r="F2264" t="s">
        <v>2281</v>
      </c>
      <c r="G2264">
        <v>0.71831899325100002</v>
      </c>
    </row>
    <row r="2265" spans="1:7" x14ac:dyDescent="0.2">
      <c r="A2265" t="str">
        <f t="shared" si="195"/>
        <v>ST3GAL5</v>
      </c>
      <c r="B2265" t="s">
        <v>161</v>
      </c>
      <c r="C2265">
        <v>86116490</v>
      </c>
      <c r="D2265" t="s">
        <v>8</v>
      </c>
      <c r="E2265">
        <v>23</v>
      </c>
      <c r="F2265" t="s">
        <v>2282</v>
      </c>
      <c r="G2265">
        <v>0.80469349284799996</v>
      </c>
    </row>
    <row r="2266" spans="1:7" x14ac:dyDescent="0.2">
      <c r="A2266" t="str">
        <f t="shared" si="195"/>
        <v>ST3GAL5</v>
      </c>
      <c r="B2266" t="s">
        <v>161</v>
      </c>
      <c r="C2266">
        <v>86116219</v>
      </c>
      <c r="D2266" t="s">
        <v>8</v>
      </c>
      <c r="E2266">
        <v>24</v>
      </c>
      <c r="F2266" t="s">
        <v>2283</v>
      </c>
      <c r="G2266">
        <v>0.21749578989400001</v>
      </c>
    </row>
    <row r="2267" spans="1:7" x14ac:dyDescent="0.2">
      <c r="A2267" t="str">
        <f t="shared" si="195"/>
        <v>ST3GAL5</v>
      </c>
      <c r="B2267" t="s">
        <v>161</v>
      </c>
      <c r="C2267">
        <v>86116313</v>
      </c>
      <c r="D2267" t="s">
        <v>8</v>
      </c>
      <c r="E2267">
        <v>24</v>
      </c>
      <c r="F2267" t="s">
        <v>2284</v>
      </c>
      <c r="G2267">
        <v>0.51531750104899998</v>
      </c>
    </row>
    <row r="2268" spans="1:7" x14ac:dyDescent="0.2">
      <c r="A2268" t="str">
        <f t="shared" si="195"/>
        <v>ST3GAL5</v>
      </c>
      <c r="B2268" t="s">
        <v>161</v>
      </c>
      <c r="C2268">
        <v>86116306</v>
      </c>
      <c r="D2268" t="s">
        <v>8</v>
      </c>
      <c r="E2268">
        <v>24</v>
      </c>
      <c r="F2268" t="s">
        <v>2285</v>
      </c>
      <c r="G2268">
        <v>1.36856527019</v>
      </c>
    </row>
    <row r="2269" spans="1:7" x14ac:dyDescent="0.2">
      <c r="A2269" t="str">
        <f t="shared" si="195"/>
        <v>ST3GAL5</v>
      </c>
      <c r="B2269" t="s">
        <v>161</v>
      </c>
      <c r="C2269">
        <v>86116349</v>
      </c>
      <c r="D2269" t="s">
        <v>8</v>
      </c>
      <c r="E2269">
        <v>24</v>
      </c>
      <c r="F2269" t="s">
        <v>2286</v>
      </c>
      <c r="G2269">
        <v>0.82674123695799995</v>
      </c>
    </row>
    <row r="2270" spans="1:7" x14ac:dyDescent="0.2">
      <c r="A2270" t="str">
        <f t="shared" ref="A2270:A2287" si="196">"ST3GAL6"</f>
        <v>ST3GAL6</v>
      </c>
      <c r="B2270" t="s">
        <v>114</v>
      </c>
      <c r="C2270">
        <v>98450953</v>
      </c>
      <c r="D2270" t="s">
        <v>3</v>
      </c>
      <c r="E2270">
        <v>27</v>
      </c>
      <c r="F2270" t="s">
        <v>2287</v>
      </c>
      <c r="G2270">
        <v>0.12055726815200001</v>
      </c>
    </row>
    <row r="2271" spans="1:7" x14ac:dyDescent="0.2">
      <c r="A2271" t="str">
        <f t="shared" si="196"/>
        <v>ST3GAL6</v>
      </c>
      <c r="B2271" t="s">
        <v>114</v>
      </c>
      <c r="C2271">
        <v>98451219</v>
      </c>
      <c r="D2271" t="s">
        <v>3</v>
      </c>
      <c r="E2271">
        <v>24</v>
      </c>
      <c r="F2271" t="s">
        <v>2288</v>
      </c>
      <c r="G2271">
        <v>0.43904008743700002</v>
      </c>
    </row>
    <row r="2272" spans="1:7" x14ac:dyDescent="0.2">
      <c r="A2272" t="str">
        <f t="shared" si="196"/>
        <v>ST3GAL6</v>
      </c>
      <c r="B2272" t="s">
        <v>114</v>
      </c>
      <c r="C2272">
        <v>98451425</v>
      </c>
      <c r="D2272" t="s">
        <v>8</v>
      </c>
      <c r="E2272">
        <v>24</v>
      </c>
      <c r="F2272" t="s">
        <v>2289</v>
      </c>
      <c r="G2272">
        <v>0.82867232281500003</v>
      </c>
    </row>
    <row r="2273" spans="1:7" x14ac:dyDescent="0.2">
      <c r="A2273" t="str">
        <f t="shared" si="196"/>
        <v>ST3GAL6</v>
      </c>
      <c r="B2273" t="s">
        <v>114</v>
      </c>
      <c r="C2273">
        <v>98451381</v>
      </c>
      <c r="D2273" t="s">
        <v>8</v>
      </c>
      <c r="E2273">
        <v>24</v>
      </c>
      <c r="F2273" t="s">
        <v>2290</v>
      </c>
      <c r="G2273">
        <v>0.88035244804299995</v>
      </c>
    </row>
    <row r="2274" spans="1:7" x14ac:dyDescent="0.2">
      <c r="A2274" t="str">
        <f t="shared" si="196"/>
        <v>ST3GAL6</v>
      </c>
      <c r="B2274" t="s">
        <v>114</v>
      </c>
      <c r="C2274">
        <v>98451042</v>
      </c>
      <c r="D2274" t="s">
        <v>8</v>
      </c>
      <c r="E2274">
        <v>25</v>
      </c>
      <c r="F2274" t="s">
        <v>2291</v>
      </c>
      <c r="G2274">
        <v>0.74454759689600003</v>
      </c>
    </row>
    <row r="2275" spans="1:7" x14ac:dyDescent="0.2">
      <c r="A2275" t="str">
        <f t="shared" si="196"/>
        <v>ST3GAL6</v>
      </c>
      <c r="B2275" t="s">
        <v>114</v>
      </c>
      <c r="C2275">
        <v>98450908</v>
      </c>
      <c r="D2275" t="s">
        <v>8</v>
      </c>
      <c r="E2275">
        <v>24</v>
      </c>
      <c r="F2275" t="s">
        <v>2292</v>
      </c>
      <c r="G2275">
        <v>0.20317287559800001</v>
      </c>
    </row>
    <row r="2276" spans="1:7" x14ac:dyDescent="0.2">
      <c r="A2276" t="str">
        <f t="shared" si="196"/>
        <v>ST3GAL6</v>
      </c>
      <c r="B2276" t="s">
        <v>114</v>
      </c>
      <c r="C2276">
        <v>98450892</v>
      </c>
      <c r="D2276" t="s">
        <v>8</v>
      </c>
      <c r="E2276">
        <v>26</v>
      </c>
      <c r="F2276" t="s">
        <v>2293</v>
      </c>
      <c r="G2276">
        <v>0.13819692137699999</v>
      </c>
    </row>
    <row r="2277" spans="1:7" x14ac:dyDescent="0.2">
      <c r="A2277" t="str">
        <f t="shared" si="196"/>
        <v>ST3GAL6</v>
      </c>
      <c r="B2277" t="s">
        <v>114</v>
      </c>
      <c r="C2277">
        <v>98450806</v>
      </c>
      <c r="D2277" t="s">
        <v>8</v>
      </c>
      <c r="E2277">
        <v>25</v>
      </c>
      <c r="F2277" t="s">
        <v>2294</v>
      </c>
      <c r="G2277">
        <v>0.230057156889</v>
      </c>
    </row>
    <row r="2278" spans="1:7" x14ac:dyDescent="0.2">
      <c r="A2278" t="str">
        <f t="shared" si="196"/>
        <v>ST3GAL6</v>
      </c>
      <c r="B2278" t="s">
        <v>114</v>
      </c>
      <c r="C2278">
        <v>98450797</v>
      </c>
      <c r="D2278" t="s">
        <v>8</v>
      </c>
      <c r="E2278">
        <v>22</v>
      </c>
      <c r="F2278" t="s">
        <v>2295</v>
      </c>
      <c r="G2278">
        <v>7.0241583117900006E-2</v>
      </c>
    </row>
    <row r="2279" spans="1:7" x14ac:dyDescent="0.2">
      <c r="A2279" t="str">
        <f t="shared" si="196"/>
        <v>ST3GAL6</v>
      </c>
      <c r="B2279" t="s">
        <v>114</v>
      </c>
      <c r="C2279">
        <v>98451022</v>
      </c>
      <c r="D2279" t="s">
        <v>8</v>
      </c>
      <c r="E2279">
        <v>25</v>
      </c>
      <c r="F2279" t="s">
        <v>2296</v>
      </c>
      <c r="G2279">
        <v>1.83756036602E-2</v>
      </c>
    </row>
    <row r="2280" spans="1:7" x14ac:dyDescent="0.2">
      <c r="A2280" t="str">
        <f t="shared" si="196"/>
        <v>ST3GAL6</v>
      </c>
      <c r="B2280" t="s">
        <v>114</v>
      </c>
      <c r="C2280">
        <v>98451422</v>
      </c>
      <c r="D2280" t="s">
        <v>3</v>
      </c>
      <c r="E2280">
        <v>24</v>
      </c>
      <c r="F2280" t="s">
        <v>2297</v>
      </c>
      <c r="G2280">
        <v>0.24750494344499999</v>
      </c>
    </row>
    <row r="2281" spans="1:7" x14ac:dyDescent="0.2">
      <c r="A2281" t="str">
        <f t="shared" si="196"/>
        <v>ST3GAL6</v>
      </c>
      <c r="B2281" t="s">
        <v>114</v>
      </c>
      <c r="C2281">
        <v>98450750</v>
      </c>
      <c r="D2281" t="s">
        <v>8</v>
      </c>
      <c r="E2281">
        <v>21</v>
      </c>
      <c r="F2281" t="s">
        <v>2298</v>
      </c>
      <c r="G2281">
        <v>-0.16226340936100001</v>
      </c>
    </row>
    <row r="2282" spans="1:7" x14ac:dyDescent="0.2">
      <c r="A2282" t="str">
        <f t="shared" si="196"/>
        <v>ST3GAL6</v>
      </c>
      <c r="B2282" t="s">
        <v>114</v>
      </c>
      <c r="C2282">
        <v>98450704</v>
      </c>
      <c r="D2282" t="s">
        <v>3</v>
      </c>
      <c r="E2282">
        <v>23</v>
      </c>
      <c r="F2282" t="s">
        <v>2299</v>
      </c>
      <c r="G2282">
        <v>-6.5550447381499996E-2</v>
      </c>
    </row>
    <row r="2283" spans="1:7" x14ac:dyDescent="0.2">
      <c r="A2283" t="str">
        <f t="shared" si="196"/>
        <v>ST3GAL6</v>
      </c>
      <c r="B2283" t="s">
        <v>114</v>
      </c>
      <c r="C2283">
        <v>98451274</v>
      </c>
      <c r="D2283" t="s">
        <v>3</v>
      </c>
      <c r="E2283">
        <v>23</v>
      </c>
      <c r="F2283" t="s">
        <v>2300</v>
      </c>
      <c r="G2283">
        <v>0.96488454075700003</v>
      </c>
    </row>
    <row r="2284" spans="1:7" x14ac:dyDescent="0.2">
      <c r="A2284" t="str">
        <f t="shared" si="196"/>
        <v>ST3GAL6</v>
      </c>
      <c r="B2284" t="s">
        <v>114</v>
      </c>
      <c r="C2284">
        <v>98450722</v>
      </c>
      <c r="D2284" t="s">
        <v>3</v>
      </c>
      <c r="E2284">
        <v>24</v>
      </c>
      <c r="F2284" t="s">
        <v>2301</v>
      </c>
      <c r="G2284">
        <v>2.3448765926700001E-2</v>
      </c>
    </row>
    <row r="2285" spans="1:7" x14ac:dyDescent="0.2">
      <c r="A2285" t="str">
        <f t="shared" si="196"/>
        <v>ST3GAL6</v>
      </c>
      <c r="B2285" t="s">
        <v>114</v>
      </c>
      <c r="C2285">
        <v>98451365</v>
      </c>
      <c r="D2285" t="s">
        <v>3</v>
      </c>
      <c r="E2285">
        <v>24</v>
      </c>
      <c r="F2285" t="s">
        <v>2302</v>
      </c>
      <c r="G2285">
        <v>9.3605109623900007E-2</v>
      </c>
    </row>
    <row r="2286" spans="1:7" x14ac:dyDescent="0.2">
      <c r="A2286" t="str">
        <f t="shared" si="196"/>
        <v>ST3GAL6</v>
      </c>
      <c r="B2286" t="s">
        <v>114</v>
      </c>
      <c r="C2286">
        <v>98451407</v>
      </c>
      <c r="D2286" t="s">
        <v>3</v>
      </c>
      <c r="E2286">
        <v>24</v>
      </c>
      <c r="F2286" t="s">
        <v>2303</v>
      </c>
      <c r="G2286">
        <v>1.1547630112</v>
      </c>
    </row>
    <row r="2287" spans="1:7" x14ac:dyDescent="0.2">
      <c r="A2287" t="str">
        <f t="shared" si="196"/>
        <v>ST3GAL6</v>
      </c>
      <c r="B2287" t="s">
        <v>114</v>
      </c>
      <c r="C2287">
        <v>98451302</v>
      </c>
      <c r="D2287" t="s">
        <v>3</v>
      </c>
      <c r="E2287">
        <v>23</v>
      </c>
      <c r="F2287" t="s">
        <v>2304</v>
      </c>
      <c r="G2287">
        <v>0.44760197120099998</v>
      </c>
    </row>
    <row r="2288" spans="1:7" x14ac:dyDescent="0.2">
      <c r="A2288" t="str">
        <f t="shared" ref="A2288:A2305" si="197">"STIL"</f>
        <v>STIL</v>
      </c>
      <c r="B2288" t="s">
        <v>35</v>
      </c>
      <c r="C2288">
        <v>47779073</v>
      </c>
      <c r="D2288" t="s">
        <v>3</v>
      </c>
      <c r="E2288">
        <v>24</v>
      </c>
      <c r="F2288" t="s">
        <v>2305</v>
      </c>
      <c r="G2288">
        <v>-5.3307234878400001E-2</v>
      </c>
    </row>
    <row r="2289" spans="1:7" x14ac:dyDescent="0.2">
      <c r="A2289" t="str">
        <f t="shared" si="197"/>
        <v>STIL</v>
      </c>
      <c r="B2289" t="s">
        <v>35</v>
      </c>
      <c r="C2289">
        <v>47780136</v>
      </c>
      <c r="D2289" t="s">
        <v>8</v>
      </c>
      <c r="E2289">
        <v>23</v>
      </c>
      <c r="F2289" t="s">
        <v>2306</v>
      </c>
      <c r="G2289">
        <v>2.0035836964899998</v>
      </c>
    </row>
    <row r="2290" spans="1:7" x14ac:dyDescent="0.2">
      <c r="A2290" t="str">
        <f t="shared" si="197"/>
        <v>STIL</v>
      </c>
      <c r="B2290" t="s">
        <v>35</v>
      </c>
      <c r="C2290">
        <v>47780096</v>
      </c>
      <c r="D2290" t="s">
        <v>8</v>
      </c>
      <c r="E2290">
        <v>23</v>
      </c>
      <c r="F2290" t="s">
        <v>2307</v>
      </c>
      <c r="G2290">
        <v>0.26254555160499998</v>
      </c>
    </row>
    <row r="2291" spans="1:7" x14ac:dyDescent="0.2">
      <c r="A2291" t="str">
        <f t="shared" si="197"/>
        <v>STIL</v>
      </c>
      <c r="B2291" t="s">
        <v>35</v>
      </c>
      <c r="C2291">
        <v>47779900</v>
      </c>
      <c r="D2291" t="s">
        <v>8</v>
      </c>
      <c r="E2291">
        <v>24</v>
      </c>
      <c r="F2291" t="s">
        <v>2308</v>
      </c>
      <c r="G2291">
        <v>0.66709140668699995</v>
      </c>
    </row>
    <row r="2292" spans="1:7" x14ac:dyDescent="0.2">
      <c r="A2292" t="str">
        <f t="shared" si="197"/>
        <v>STIL</v>
      </c>
      <c r="B2292" t="s">
        <v>35</v>
      </c>
      <c r="C2292">
        <v>47779895</v>
      </c>
      <c r="D2292" t="s">
        <v>8</v>
      </c>
      <c r="E2292">
        <v>24</v>
      </c>
      <c r="F2292" t="s">
        <v>2309</v>
      </c>
      <c r="G2292">
        <v>0.19520795182699999</v>
      </c>
    </row>
    <row r="2293" spans="1:7" x14ac:dyDescent="0.2">
      <c r="A2293" t="str">
        <f t="shared" si="197"/>
        <v>STIL</v>
      </c>
      <c r="B2293" t="s">
        <v>35</v>
      </c>
      <c r="C2293">
        <v>47779176</v>
      </c>
      <c r="D2293" t="s">
        <v>8</v>
      </c>
      <c r="E2293">
        <v>25</v>
      </c>
      <c r="F2293" t="s">
        <v>2310</v>
      </c>
      <c r="G2293">
        <v>0.16443202891799999</v>
      </c>
    </row>
    <row r="2294" spans="1:7" x14ac:dyDescent="0.2">
      <c r="A2294" t="str">
        <f t="shared" si="197"/>
        <v>STIL</v>
      </c>
      <c r="B2294" t="s">
        <v>35</v>
      </c>
      <c r="C2294">
        <v>47779061</v>
      </c>
      <c r="D2294" t="s">
        <v>8</v>
      </c>
      <c r="E2294">
        <v>26</v>
      </c>
      <c r="F2294" t="s">
        <v>2311</v>
      </c>
      <c r="G2294">
        <v>-0.28271013765300002</v>
      </c>
    </row>
    <row r="2295" spans="1:7" x14ac:dyDescent="0.2">
      <c r="A2295" t="str">
        <f t="shared" si="197"/>
        <v>STIL</v>
      </c>
      <c r="B2295" t="s">
        <v>35</v>
      </c>
      <c r="C2295">
        <v>47779194</v>
      </c>
      <c r="D2295" t="s">
        <v>8</v>
      </c>
      <c r="E2295">
        <v>25</v>
      </c>
      <c r="F2295" t="s">
        <v>2312</v>
      </c>
      <c r="G2295">
        <v>0.243306575168</v>
      </c>
    </row>
    <row r="2296" spans="1:7" x14ac:dyDescent="0.2">
      <c r="A2296" t="str">
        <f t="shared" si="197"/>
        <v>STIL</v>
      </c>
      <c r="B2296" t="s">
        <v>35</v>
      </c>
      <c r="C2296">
        <v>47780120</v>
      </c>
      <c r="D2296" t="s">
        <v>3</v>
      </c>
      <c r="E2296">
        <v>23</v>
      </c>
      <c r="F2296" t="s">
        <v>2313</v>
      </c>
      <c r="G2296">
        <v>0.32932489682400001</v>
      </c>
    </row>
    <row r="2297" spans="1:7" x14ac:dyDescent="0.2">
      <c r="A2297" t="str">
        <f t="shared" si="197"/>
        <v>STIL</v>
      </c>
      <c r="B2297" t="s">
        <v>35</v>
      </c>
      <c r="C2297">
        <v>47779952</v>
      </c>
      <c r="D2297" t="s">
        <v>3</v>
      </c>
      <c r="E2297">
        <v>24</v>
      </c>
      <c r="F2297" t="s">
        <v>2314</v>
      </c>
      <c r="G2297">
        <v>8.4636463214300003E-2</v>
      </c>
    </row>
    <row r="2298" spans="1:7" x14ac:dyDescent="0.2">
      <c r="A2298" t="str">
        <f t="shared" si="197"/>
        <v>STIL</v>
      </c>
      <c r="B2298" t="s">
        <v>35</v>
      </c>
      <c r="C2298">
        <v>47779930</v>
      </c>
      <c r="D2298" t="s">
        <v>3</v>
      </c>
      <c r="E2298">
        <v>24</v>
      </c>
      <c r="F2298" t="s">
        <v>2315</v>
      </c>
      <c r="G2298">
        <v>-5.7131169062500002E-3</v>
      </c>
    </row>
    <row r="2299" spans="1:7" x14ac:dyDescent="0.2">
      <c r="A2299" t="str">
        <f t="shared" si="197"/>
        <v>STIL</v>
      </c>
      <c r="B2299" t="s">
        <v>35</v>
      </c>
      <c r="C2299">
        <v>47779180</v>
      </c>
      <c r="D2299" t="s">
        <v>3</v>
      </c>
      <c r="E2299">
        <v>22</v>
      </c>
      <c r="F2299" t="s">
        <v>2316</v>
      </c>
      <c r="G2299">
        <v>0.14767419602599999</v>
      </c>
    </row>
    <row r="2300" spans="1:7" x14ac:dyDescent="0.2">
      <c r="A2300" t="str">
        <f t="shared" si="197"/>
        <v>STIL</v>
      </c>
      <c r="B2300" t="s">
        <v>35</v>
      </c>
      <c r="C2300">
        <v>47779127</v>
      </c>
      <c r="D2300" t="s">
        <v>3</v>
      </c>
      <c r="E2300">
        <v>28</v>
      </c>
      <c r="F2300" t="s">
        <v>2317</v>
      </c>
      <c r="G2300">
        <v>-8.9430218752600002E-2</v>
      </c>
    </row>
    <row r="2301" spans="1:7" x14ac:dyDescent="0.2">
      <c r="A2301" t="str">
        <f t="shared" si="197"/>
        <v>STIL</v>
      </c>
      <c r="B2301" t="s">
        <v>35</v>
      </c>
      <c r="C2301">
        <v>47779111</v>
      </c>
      <c r="D2301" t="s">
        <v>3</v>
      </c>
      <c r="E2301">
        <v>26</v>
      </c>
      <c r="F2301" t="s">
        <v>2318</v>
      </c>
      <c r="G2301">
        <v>-0.12932024642199999</v>
      </c>
    </row>
    <row r="2302" spans="1:7" x14ac:dyDescent="0.2">
      <c r="A2302" t="str">
        <f t="shared" si="197"/>
        <v>STIL</v>
      </c>
      <c r="B2302" t="s">
        <v>35</v>
      </c>
      <c r="C2302">
        <v>47779102</v>
      </c>
      <c r="D2302" t="s">
        <v>3</v>
      </c>
      <c r="E2302">
        <v>27</v>
      </c>
      <c r="F2302" t="s">
        <v>2319</v>
      </c>
      <c r="G2302">
        <v>6.3712658256499998E-3</v>
      </c>
    </row>
    <row r="2303" spans="1:7" x14ac:dyDescent="0.2">
      <c r="A2303" t="str">
        <f t="shared" si="197"/>
        <v>STIL</v>
      </c>
      <c r="B2303" t="s">
        <v>35</v>
      </c>
      <c r="C2303">
        <v>47779092</v>
      </c>
      <c r="D2303" t="s">
        <v>3</v>
      </c>
      <c r="E2303">
        <v>23</v>
      </c>
      <c r="F2303" t="s">
        <v>2320</v>
      </c>
      <c r="G2303">
        <v>5.7449171360200002E-2</v>
      </c>
    </row>
    <row r="2304" spans="1:7" x14ac:dyDescent="0.2">
      <c r="A2304" t="str">
        <f t="shared" si="197"/>
        <v>STIL</v>
      </c>
      <c r="B2304" t="s">
        <v>35</v>
      </c>
      <c r="C2304">
        <v>47779963</v>
      </c>
      <c r="D2304" t="s">
        <v>3</v>
      </c>
      <c r="E2304">
        <v>23</v>
      </c>
      <c r="F2304" t="s">
        <v>2321</v>
      </c>
      <c r="G2304">
        <v>0.16329565532400001</v>
      </c>
    </row>
    <row r="2305" spans="1:7" x14ac:dyDescent="0.2">
      <c r="A2305" t="str">
        <f t="shared" si="197"/>
        <v>STIL</v>
      </c>
      <c r="B2305" t="s">
        <v>35</v>
      </c>
      <c r="C2305">
        <v>47779078</v>
      </c>
      <c r="D2305" t="s">
        <v>3</v>
      </c>
      <c r="E2305">
        <v>26</v>
      </c>
      <c r="F2305" t="s">
        <v>2322</v>
      </c>
      <c r="G2305">
        <v>4.9743241101399998E-4</v>
      </c>
    </row>
    <row r="2306" spans="1:7" x14ac:dyDescent="0.2">
      <c r="A2306" t="str">
        <f t="shared" ref="A2306:A2315" si="198">"TACC3"</f>
        <v>TACC3</v>
      </c>
      <c r="B2306" t="s">
        <v>24</v>
      </c>
      <c r="C2306">
        <v>1723079</v>
      </c>
      <c r="D2306" t="s">
        <v>8</v>
      </c>
      <c r="E2306">
        <v>24</v>
      </c>
      <c r="F2306" t="s">
        <v>2323</v>
      </c>
      <c r="G2306">
        <v>0.96697106014199996</v>
      </c>
    </row>
    <row r="2307" spans="1:7" x14ac:dyDescent="0.2">
      <c r="A2307" t="str">
        <f t="shared" si="198"/>
        <v>TACC3</v>
      </c>
      <c r="B2307" t="s">
        <v>24</v>
      </c>
      <c r="C2307">
        <v>1723017</v>
      </c>
      <c r="D2307" t="s">
        <v>8</v>
      </c>
      <c r="E2307">
        <v>24</v>
      </c>
      <c r="F2307" t="s">
        <v>2324</v>
      </c>
      <c r="G2307">
        <v>0.80376154182799997</v>
      </c>
    </row>
    <row r="2308" spans="1:7" x14ac:dyDescent="0.2">
      <c r="A2308" t="str">
        <f t="shared" si="198"/>
        <v>TACC3</v>
      </c>
      <c r="B2308" t="s">
        <v>24</v>
      </c>
      <c r="C2308">
        <v>1722961</v>
      </c>
      <c r="D2308" t="s">
        <v>8</v>
      </c>
      <c r="E2308">
        <v>24</v>
      </c>
      <c r="F2308" t="s">
        <v>2325</v>
      </c>
      <c r="G2308">
        <v>0.75520781912900004</v>
      </c>
    </row>
    <row r="2309" spans="1:7" x14ac:dyDescent="0.2">
      <c r="A2309" t="str">
        <f t="shared" si="198"/>
        <v>TACC3</v>
      </c>
      <c r="B2309" t="s">
        <v>24</v>
      </c>
      <c r="C2309">
        <v>1723102</v>
      </c>
      <c r="D2309" t="s">
        <v>8</v>
      </c>
      <c r="E2309">
        <v>24</v>
      </c>
      <c r="F2309" t="s">
        <v>2326</v>
      </c>
      <c r="G2309">
        <v>0.56334782634799996</v>
      </c>
    </row>
    <row r="2310" spans="1:7" x14ac:dyDescent="0.2">
      <c r="A2310" t="str">
        <f t="shared" si="198"/>
        <v>TACC3</v>
      </c>
      <c r="B2310" t="s">
        <v>24</v>
      </c>
      <c r="C2310">
        <v>1722982</v>
      </c>
      <c r="D2310" t="s">
        <v>3</v>
      </c>
      <c r="E2310">
        <v>24</v>
      </c>
      <c r="F2310" t="s">
        <v>2327</v>
      </c>
      <c r="G2310">
        <v>0.148324031301</v>
      </c>
    </row>
    <row r="2311" spans="1:7" x14ac:dyDescent="0.2">
      <c r="A2311" t="str">
        <f t="shared" si="198"/>
        <v>TACC3</v>
      </c>
      <c r="B2311" t="s">
        <v>24</v>
      </c>
      <c r="C2311">
        <v>1722895</v>
      </c>
      <c r="D2311" t="s">
        <v>3</v>
      </c>
      <c r="E2311">
        <v>24</v>
      </c>
      <c r="F2311" t="s">
        <v>2328</v>
      </c>
      <c r="G2311">
        <v>0.68834233555199997</v>
      </c>
    </row>
    <row r="2312" spans="1:7" x14ac:dyDescent="0.2">
      <c r="A2312" t="str">
        <f t="shared" si="198"/>
        <v>TACC3</v>
      </c>
      <c r="B2312" t="s">
        <v>24</v>
      </c>
      <c r="C2312">
        <v>1723065</v>
      </c>
      <c r="D2312" t="s">
        <v>3</v>
      </c>
      <c r="E2312">
        <v>22</v>
      </c>
      <c r="F2312" t="s">
        <v>2329</v>
      </c>
      <c r="G2312">
        <v>0.993466983187</v>
      </c>
    </row>
    <row r="2313" spans="1:7" x14ac:dyDescent="0.2">
      <c r="A2313" t="str">
        <f t="shared" si="198"/>
        <v>TACC3</v>
      </c>
      <c r="B2313" t="s">
        <v>24</v>
      </c>
      <c r="C2313">
        <v>1722867</v>
      </c>
      <c r="D2313" t="s">
        <v>3</v>
      </c>
      <c r="E2313">
        <v>24</v>
      </c>
      <c r="F2313" t="s">
        <v>2330</v>
      </c>
      <c r="G2313">
        <v>0.49216734653100003</v>
      </c>
    </row>
    <row r="2314" spans="1:7" x14ac:dyDescent="0.2">
      <c r="A2314" t="str">
        <f t="shared" si="198"/>
        <v>TACC3</v>
      </c>
      <c r="B2314" t="s">
        <v>24</v>
      </c>
      <c r="C2314">
        <v>1723070</v>
      </c>
      <c r="D2314" t="s">
        <v>3</v>
      </c>
      <c r="E2314">
        <v>23</v>
      </c>
      <c r="F2314" t="s">
        <v>2331</v>
      </c>
      <c r="G2314">
        <v>1.0395619566700001</v>
      </c>
    </row>
    <row r="2315" spans="1:7" x14ac:dyDescent="0.2">
      <c r="A2315" t="str">
        <f t="shared" si="198"/>
        <v>TACC3</v>
      </c>
      <c r="B2315" t="s">
        <v>24</v>
      </c>
      <c r="C2315">
        <v>1723107</v>
      </c>
      <c r="D2315" t="s">
        <v>8</v>
      </c>
      <c r="E2315">
        <v>24</v>
      </c>
      <c r="F2315" t="s">
        <v>2332</v>
      </c>
      <c r="G2315">
        <v>0.29028422285299998</v>
      </c>
    </row>
    <row r="2316" spans="1:7" x14ac:dyDescent="0.2">
      <c r="A2316" t="str">
        <f t="shared" ref="A2316:A2324" si="199">"TBX2"</f>
        <v>TBX2</v>
      </c>
      <c r="B2316" t="s">
        <v>484</v>
      </c>
      <c r="C2316">
        <v>59476874</v>
      </c>
      <c r="D2316" t="s">
        <v>3</v>
      </c>
      <c r="E2316">
        <v>24</v>
      </c>
      <c r="F2316" t="s">
        <v>2333</v>
      </c>
      <c r="G2316">
        <v>2.06724152205E-2</v>
      </c>
    </row>
    <row r="2317" spans="1:7" x14ac:dyDescent="0.2">
      <c r="A2317" t="str">
        <f t="shared" si="199"/>
        <v>TBX2</v>
      </c>
      <c r="B2317" t="s">
        <v>484</v>
      </c>
      <c r="C2317">
        <v>59476897</v>
      </c>
      <c r="D2317" t="s">
        <v>3</v>
      </c>
      <c r="E2317">
        <v>24</v>
      </c>
      <c r="F2317" t="s">
        <v>2334</v>
      </c>
      <c r="G2317">
        <v>0.93018811582000005</v>
      </c>
    </row>
    <row r="2318" spans="1:7" x14ac:dyDescent="0.2">
      <c r="A2318" t="str">
        <f t="shared" si="199"/>
        <v>TBX2</v>
      </c>
      <c r="B2318" t="s">
        <v>484</v>
      </c>
      <c r="C2318">
        <v>59476912</v>
      </c>
      <c r="D2318" t="s">
        <v>3</v>
      </c>
      <c r="E2318">
        <v>23</v>
      </c>
      <c r="F2318" t="s">
        <v>2335</v>
      </c>
      <c r="G2318">
        <v>0.71105384455499998</v>
      </c>
    </row>
    <row r="2319" spans="1:7" x14ac:dyDescent="0.2">
      <c r="A2319" t="str">
        <f t="shared" si="199"/>
        <v>TBX2</v>
      </c>
      <c r="B2319" t="s">
        <v>484</v>
      </c>
      <c r="C2319">
        <v>59477105</v>
      </c>
      <c r="D2319" t="s">
        <v>3</v>
      </c>
      <c r="E2319">
        <v>23</v>
      </c>
      <c r="F2319" t="s">
        <v>2336</v>
      </c>
      <c r="G2319">
        <v>0.688675037612</v>
      </c>
    </row>
    <row r="2320" spans="1:7" x14ac:dyDescent="0.2">
      <c r="A2320" t="str">
        <f t="shared" si="199"/>
        <v>TBX2</v>
      </c>
      <c r="B2320" t="s">
        <v>484</v>
      </c>
      <c r="C2320">
        <v>59476880</v>
      </c>
      <c r="D2320" t="s">
        <v>8</v>
      </c>
      <c r="E2320">
        <v>24</v>
      </c>
      <c r="F2320" t="s">
        <v>2337</v>
      </c>
      <c r="G2320">
        <v>0.63111019079700004</v>
      </c>
    </row>
    <row r="2321" spans="1:7" x14ac:dyDescent="0.2">
      <c r="A2321" t="str">
        <f t="shared" si="199"/>
        <v>TBX2</v>
      </c>
      <c r="B2321" t="s">
        <v>484</v>
      </c>
      <c r="C2321">
        <v>59476979</v>
      </c>
      <c r="D2321" t="s">
        <v>8</v>
      </c>
      <c r="E2321">
        <v>24</v>
      </c>
      <c r="F2321" t="s">
        <v>2338</v>
      </c>
      <c r="G2321">
        <v>1.12315748892</v>
      </c>
    </row>
    <row r="2322" spans="1:7" x14ac:dyDescent="0.2">
      <c r="A2322" t="str">
        <f t="shared" si="199"/>
        <v>TBX2</v>
      </c>
      <c r="B2322" t="s">
        <v>484</v>
      </c>
      <c r="C2322">
        <v>59477147</v>
      </c>
      <c r="D2322" t="s">
        <v>8</v>
      </c>
      <c r="E2322">
        <v>24</v>
      </c>
      <c r="F2322" t="s">
        <v>2339</v>
      </c>
      <c r="G2322">
        <v>0.147339561136</v>
      </c>
    </row>
    <row r="2323" spans="1:7" x14ac:dyDescent="0.2">
      <c r="A2323" t="str">
        <f t="shared" si="199"/>
        <v>TBX2</v>
      </c>
      <c r="B2323" t="s">
        <v>484</v>
      </c>
      <c r="C2323">
        <v>59477161</v>
      </c>
      <c r="D2323" t="s">
        <v>8</v>
      </c>
      <c r="E2323">
        <v>22</v>
      </c>
      <c r="F2323" t="s">
        <v>2340</v>
      </c>
      <c r="G2323">
        <v>0.38836170307700002</v>
      </c>
    </row>
    <row r="2324" spans="1:7" x14ac:dyDescent="0.2">
      <c r="A2324" t="str">
        <f t="shared" si="199"/>
        <v>TBX2</v>
      </c>
      <c r="B2324" t="s">
        <v>484</v>
      </c>
      <c r="C2324">
        <v>59477100</v>
      </c>
      <c r="D2324" t="s">
        <v>3</v>
      </c>
      <c r="E2324">
        <v>23</v>
      </c>
      <c r="F2324" t="s">
        <v>2341</v>
      </c>
      <c r="G2324">
        <v>0.94665439526200001</v>
      </c>
    </row>
    <row r="2325" spans="1:7" x14ac:dyDescent="0.2">
      <c r="A2325" t="str">
        <f t="shared" ref="A2325:A2344" si="200">"TBX3"</f>
        <v>TBX3</v>
      </c>
      <c r="B2325" t="s">
        <v>140</v>
      </c>
      <c r="C2325">
        <v>115121741</v>
      </c>
      <c r="D2325" t="s">
        <v>8</v>
      </c>
      <c r="E2325">
        <v>24</v>
      </c>
      <c r="F2325" t="s">
        <v>2342</v>
      </c>
      <c r="G2325">
        <v>-0.14916583362899999</v>
      </c>
    </row>
    <row r="2326" spans="1:7" x14ac:dyDescent="0.2">
      <c r="A2326" t="str">
        <f t="shared" si="200"/>
        <v>TBX3</v>
      </c>
      <c r="B2326" t="s">
        <v>140</v>
      </c>
      <c r="C2326">
        <v>115122348</v>
      </c>
      <c r="D2326" t="s">
        <v>8</v>
      </c>
      <c r="E2326">
        <v>24</v>
      </c>
      <c r="F2326" t="s">
        <v>2343</v>
      </c>
      <c r="G2326">
        <v>0.33959449459699997</v>
      </c>
    </row>
    <row r="2327" spans="1:7" x14ac:dyDescent="0.2">
      <c r="A2327" t="str">
        <f t="shared" si="200"/>
        <v>TBX3</v>
      </c>
      <c r="B2327" t="s">
        <v>140</v>
      </c>
      <c r="C2327">
        <v>115122260</v>
      </c>
      <c r="D2327" t="s">
        <v>8</v>
      </c>
      <c r="E2327">
        <v>23</v>
      </c>
      <c r="F2327" t="s">
        <v>2344</v>
      </c>
      <c r="G2327">
        <v>0.74604954247199995</v>
      </c>
    </row>
    <row r="2328" spans="1:7" x14ac:dyDescent="0.2">
      <c r="A2328" t="str">
        <f t="shared" si="200"/>
        <v>TBX3</v>
      </c>
      <c r="B2328" t="s">
        <v>140</v>
      </c>
      <c r="C2328">
        <v>115122232</v>
      </c>
      <c r="D2328" t="s">
        <v>8</v>
      </c>
      <c r="E2328">
        <v>24</v>
      </c>
      <c r="F2328" t="s">
        <v>2345</v>
      </c>
      <c r="G2328">
        <v>0.95374165191000004</v>
      </c>
    </row>
    <row r="2329" spans="1:7" x14ac:dyDescent="0.2">
      <c r="A2329" t="str">
        <f t="shared" si="200"/>
        <v>TBX3</v>
      </c>
      <c r="B2329" t="s">
        <v>140</v>
      </c>
      <c r="C2329">
        <v>115122213</v>
      </c>
      <c r="D2329" t="s">
        <v>8</v>
      </c>
      <c r="E2329">
        <v>24</v>
      </c>
      <c r="F2329" t="s">
        <v>2346</v>
      </c>
      <c r="G2329">
        <v>0.36459040167500001</v>
      </c>
    </row>
    <row r="2330" spans="1:7" x14ac:dyDescent="0.2">
      <c r="A2330" t="str">
        <f t="shared" si="200"/>
        <v>TBX3</v>
      </c>
      <c r="B2330" t="s">
        <v>140</v>
      </c>
      <c r="C2330">
        <v>115122171</v>
      </c>
      <c r="D2330" t="s">
        <v>8</v>
      </c>
      <c r="E2330">
        <v>23</v>
      </c>
      <c r="F2330" t="s">
        <v>2347</v>
      </c>
      <c r="G2330">
        <v>1.11134933684</v>
      </c>
    </row>
    <row r="2331" spans="1:7" x14ac:dyDescent="0.2">
      <c r="A2331" t="str">
        <f t="shared" si="200"/>
        <v>TBX3</v>
      </c>
      <c r="B2331" t="s">
        <v>140</v>
      </c>
      <c r="C2331">
        <v>115122061</v>
      </c>
      <c r="D2331" t="s">
        <v>8</v>
      </c>
      <c r="E2331">
        <v>23</v>
      </c>
      <c r="F2331" t="s">
        <v>2348</v>
      </c>
      <c r="G2331">
        <v>4.5241180051299998E-2</v>
      </c>
    </row>
    <row r="2332" spans="1:7" x14ac:dyDescent="0.2">
      <c r="A2332" t="str">
        <f t="shared" si="200"/>
        <v>TBX3</v>
      </c>
      <c r="B2332" t="s">
        <v>140</v>
      </c>
      <c r="C2332">
        <v>115122044</v>
      </c>
      <c r="D2332" t="s">
        <v>8</v>
      </c>
      <c r="E2332">
        <v>24</v>
      </c>
      <c r="F2332" t="s">
        <v>2349</v>
      </c>
      <c r="G2332">
        <v>0.57125037294100001</v>
      </c>
    </row>
    <row r="2333" spans="1:7" x14ac:dyDescent="0.2">
      <c r="A2333" t="str">
        <f t="shared" si="200"/>
        <v>TBX3</v>
      </c>
      <c r="B2333" t="s">
        <v>140</v>
      </c>
      <c r="C2333">
        <v>115121562</v>
      </c>
      <c r="D2333" t="s">
        <v>8</v>
      </c>
      <c r="E2333">
        <v>21</v>
      </c>
      <c r="F2333" t="s">
        <v>2350</v>
      </c>
      <c r="G2333">
        <v>4.8147406583399999E-2</v>
      </c>
    </row>
    <row r="2334" spans="1:7" x14ac:dyDescent="0.2">
      <c r="A2334" t="str">
        <f t="shared" si="200"/>
        <v>TBX3</v>
      </c>
      <c r="B2334" t="s">
        <v>140</v>
      </c>
      <c r="C2334">
        <v>115121576</v>
      </c>
      <c r="D2334" t="s">
        <v>8</v>
      </c>
      <c r="E2334">
        <v>25</v>
      </c>
      <c r="F2334" t="s">
        <v>2351</v>
      </c>
      <c r="G2334">
        <v>-5.4983229737600003E-2</v>
      </c>
    </row>
    <row r="2335" spans="1:7" x14ac:dyDescent="0.2">
      <c r="A2335" t="str">
        <f t="shared" si="200"/>
        <v>TBX3</v>
      </c>
      <c r="B2335" t="s">
        <v>140</v>
      </c>
      <c r="C2335">
        <v>115121621</v>
      </c>
      <c r="D2335" t="s">
        <v>3</v>
      </c>
      <c r="E2335">
        <v>24</v>
      </c>
      <c r="F2335" t="s">
        <v>2352</v>
      </c>
      <c r="G2335">
        <v>2.35839368503E-2</v>
      </c>
    </row>
    <row r="2336" spans="1:7" x14ac:dyDescent="0.2">
      <c r="A2336" t="str">
        <f t="shared" si="200"/>
        <v>TBX3</v>
      </c>
      <c r="B2336" t="s">
        <v>140</v>
      </c>
      <c r="C2336">
        <v>115121704</v>
      </c>
      <c r="D2336" t="s">
        <v>3</v>
      </c>
      <c r="E2336">
        <v>24</v>
      </c>
      <c r="F2336" t="s">
        <v>2353</v>
      </c>
      <c r="G2336">
        <v>1.61891708874E-2</v>
      </c>
    </row>
    <row r="2337" spans="1:7" x14ac:dyDescent="0.2">
      <c r="A2337" t="str">
        <f t="shared" si="200"/>
        <v>TBX3</v>
      </c>
      <c r="B2337" t="s">
        <v>140</v>
      </c>
      <c r="C2337">
        <v>115121727</v>
      </c>
      <c r="D2337" t="s">
        <v>3</v>
      </c>
      <c r="E2337">
        <v>23</v>
      </c>
      <c r="F2337" t="s">
        <v>2354</v>
      </c>
      <c r="G2337">
        <v>3.45365814126E-2</v>
      </c>
    </row>
    <row r="2338" spans="1:7" x14ac:dyDescent="0.2">
      <c r="A2338" t="str">
        <f t="shared" si="200"/>
        <v>TBX3</v>
      </c>
      <c r="B2338" t="s">
        <v>140</v>
      </c>
      <c r="C2338">
        <v>115121487</v>
      </c>
      <c r="D2338" t="s">
        <v>3</v>
      </c>
      <c r="E2338">
        <v>24</v>
      </c>
      <c r="F2338" t="s">
        <v>2355</v>
      </c>
      <c r="G2338">
        <v>-1.01477568091E-2</v>
      </c>
    </row>
    <row r="2339" spans="1:7" x14ac:dyDescent="0.2">
      <c r="A2339" t="str">
        <f t="shared" si="200"/>
        <v>TBX3</v>
      </c>
      <c r="B2339" t="s">
        <v>140</v>
      </c>
      <c r="C2339">
        <v>115121773</v>
      </c>
      <c r="D2339" t="s">
        <v>3</v>
      </c>
      <c r="E2339">
        <v>22</v>
      </c>
      <c r="F2339" t="s">
        <v>2356</v>
      </c>
      <c r="G2339">
        <v>-3.7864990001E-2</v>
      </c>
    </row>
    <row r="2340" spans="1:7" x14ac:dyDescent="0.2">
      <c r="A2340" t="str">
        <f t="shared" si="200"/>
        <v>TBX3</v>
      </c>
      <c r="B2340" t="s">
        <v>140</v>
      </c>
      <c r="C2340">
        <v>115122033</v>
      </c>
      <c r="D2340" t="s">
        <v>3</v>
      </c>
      <c r="E2340">
        <v>23</v>
      </c>
      <c r="F2340" t="s">
        <v>2357</v>
      </c>
      <c r="G2340">
        <v>0.14108653904499999</v>
      </c>
    </row>
    <row r="2341" spans="1:7" x14ac:dyDescent="0.2">
      <c r="A2341" t="str">
        <f t="shared" si="200"/>
        <v>TBX3</v>
      </c>
      <c r="B2341" t="s">
        <v>140</v>
      </c>
      <c r="C2341">
        <v>115122163</v>
      </c>
      <c r="D2341" t="s">
        <v>3</v>
      </c>
      <c r="E2341">
        <v>24</v>
      </c>
      <c r="F2341" t="s">
        <v>2358</v>
      </c>
      <c r="G2341">
        <v>0.93490901124699999</v>
      </c>
    </row>
    <row r="2342" spans="1:7" x14ac:dyDescent="0.2">
      <c r="A2342" t="str">
        <f t="shared" si="200"/>
        <v>TBX3</v>
      </c>
      <c r="B2342" t="s">
        <v>140</v>
      </c>
      <c r="C2342">
        <v>115122317</v>
      </c>
      <c r="D2342" t="s">
        <v>3</v>
      </c>
      <c r="E2342">
        <v>22</v>
      </c>
      <c r="F2342" t="s">
        <v>2359</v>
      </c>
      <c r="G2342">
        <v>0.92752664369000004</v>
      </c>
    </row>
    <row r="2343" spans="1:7" x14ac:dyDescent="0.2">
      <c r="A2343" t="str">
        <f t="shared" si="200"/>
        <v>TBX3</v>
      </c>
      <c r="B2343" t="s">
        <v>140</v>
      </c>
      <c r="C2343">
        <v>115121552</v>
      </c>
      <c r="D2343" t="s">
        <v>8</v>
      </c>
      <c r="E2343">
        <v>23</v>
      </c>
      <c r="F2343" t="s">
        <v>2360</v>
      </c>
      <c r="G2343">
        <v>-3.1529416528900001E-3</v>
      </c>
    </row>
    <row r="2344" spans="1:7" x14ac:dyDescent="0.2">
      <c r="A2344" t="str">
        <f t="shared" si="200"/>
        <v>TBX3</v>
      </c>
      <c r="B2344" t="s">
        <v>140</v>
      </c>
      <c r="C2344">
        <v>115121510</v>
      </c>
      <c r="D2344" t="s">
        <v>3</v>
      </c>
      <c r="E2344">
        <v>23</v>
      </c>
      <c r="F2344" t="s">
        <v>2361</v>
      </c>
      <c r="G2344">
        <v>0.42625740657099997</v>
      </c>
    </row>
    <row r="2345" spans="1:7" x14ac:dyDescent="0.2">
      <c r="A2345" t="str">
        <f t="shared" ref="A2345:A2352" si="201">"TEX19"</f>
        <v>TEX19</v>
      </c>
      <c r="B2345" t="s">
        <v>484</v>
      </c>
      <c r="C2345">
        <v>80316863</v>
      </c>
      <c r="D2345" t="s">
        <v>3</v>
      </c>
      <c r="E2345">
        <v>24</v>
      </c>
      <c r="F2345" t="s">
        <v>2362</v>
      </c>
      <c r="G2345">
        <v>8.8013036337299996E-2</v>
      </c>
    </row>
    <row r="2346" spans="1:7" x14ac:dyDescent="0.2">
      <c r="A2346" t="str">
        <f t="shared" si="201"/>
        <v>TEX19</v>
      </c>
      <c r="B2346" t="s">
        <v>484</v>
      </c>
      <c r="C2346">
        <v>80316921</v>
      </c>
      <c r="D2346" t="s">
        <v>3</v>
      </c>
      <c r="E2346">
        <v>25</v>
      </c>
      <c r="F2346" t="s">
        <v>2363</v>
      </c>
      <c r="G2346">
        <v>0.55071480968800002</v>
      </c>
    </row>
    <row r="2347" spans="1:7" x14ac:dyDescent="0.2">
      <c r="A2347" t="str">
        <f t="shared" si="201"/>
        <v>TEX19</v>
      </c>
      <c r="B2347" t="s">
        <v>484</v>
      </c>
      <c r="C2347">
        <v>80316852</v>
      </c>
      <c r="D2347" t="s">
        <v>3</v>
      </c>
      <c r="E2347">
        <v>22</v>
      </c>
      <c r="F2347" t="s">
        <v>2364</v>
      </c>
      <c r="G2347">
        <v>0.32415987007399999</v>
      </c>
    </row>
    <row r="2348" spans="1:7" x14ac:dyDescent="0.2">
      <c r="A2348" t="str">
        <f t="shared" si="201"/>
        <v>TEX19</v>
      </c>
      <c r="B2348" t="s">
        <v>484</v>
      </c>
      <c r="C2348">
        <v>80316992</v>
      </c>
      <c r="D2348" t="s">
        <v>3</v>
      </c>
      <c r="E2348">
        <v>23</v>
      </c>
      <c r="F2348" t="s">
        <v>2365</v>
      </c>
      <c r="G2348">
        <v>0.59267639797799998</v>
      </c>
    </row>
    <row r="2349" spans="1:7" x14ac:dyDescent="0.2">
      <c r="A2349" t="str">
        <f t="shared" si="201"/>
        <v>TEX19</v>
      </c>
      <c r="B2349" t="s">
        <v>484</v>
      </c>
      <c r="C2349">
        <v>80316980</v>
      </c>
      <c r="D2349" t="s">
        <v>8</v>
      </c>
      <c r="E2349">
        <v>25</v>
      </c>
      <c r="F2349" t="s">
        <v>2366</v>
      </c>
      <c r="G2349">
        <v>1.47032639748</v>
      </c>
    </row>
    <row r="2350" spans="1:7" x14ac:dyDescent="0.2">
      <c r="A2350" t="str">
        <f t="shared" si="201"/>
        <v>TEX19</v>
      </c>
      <c r="B2350" t="s">
        <v>484</v>
      </c>
      <c r="C2350">
        <v>80317003</v>
      </c>
      <c r="D2350" t="s">
        <v>8</v>
      </c>
      <c r="E2350">
        <v>24</v>
      </c>
      <c r="F2350" t="s">
        <v>2367</v>
      </c>
      <c r="G2350">
        <v>0.40663303765300002</v>
      </c>
    </row>
    <row r="2351" spans="1:7" x14ac:dyDescent="0.2">
      <c r="A2351" t="str">
        <f t="shared" si="201"/>
        <v>TEX19</v>
      </c>
      <c r="B2351" t="s">
        <v>484</v>
      </c>
      <c r="C2351">
        <v>80316974</v>
      </c>
      <c r="D2351" t="s">
        <v>3</v>
      </c>
      <c r="E2351">
        <v>23</v>
      </c>
      <c r="F2351" t="s">
        <v>2368</v>
      </c>
      <c r="G2351">
        <v>0.93699720454400004</v>
      </c>
    </row>
    <row r="2352" spans="1:7" x14ac:dyDescent="0.2">
      <c r="A2352" t="str">
        <f t="shared" si="201"/>
        <v>TEX19</v>
      </c>
      <c r="B2352" t="s">
        <v>484</v>
      </c>
      <c r="C2352">
        <v>80316839</v>
      </c>
      <c r="D2352" t="s">
        <v>3</v>
      </c>
      <c r="E2352">
        <v>21</v>
      </c>
      <c r="F2352" t="s">
        <v>2369</v>
      </c>
      <c r="G2352">
        <v>7.7263576627300004E-2</v>
      </c>
    </row>
    <row r="2353" spans="1:7" x14ac:dyDescent="0.2">
      <c r="A2353" t="str">
        <f t="shared" ref="A2353:A2362" si="202">"TEX30"</f>
        <v>TEX30</v>
      </c>
      <c r="B2353" t="s">
        <v>413</v>
      </c>
      <c r="C2353">
        <v>103426231</v>
      </c>
      <c r="D2353" t="s">
        <v>3</v>
      </c>
      <c r="E2353">
        <v>24</v>
      </c>
      <c r="F2353" t="s">
        <v>2370</v>
      </c>
      <c r="G2353">
        <v>1.20678753879</v>
      </c>
    </row>
    <row r="2354" spans="1:7" x14ac:dyDescent="0.2">
      <c r="A2354" t="str">
        <f t="shared" si="202"/>
        <v>TEX30</v>
      </c>
      <c r="B2354" t="s">
        <v>413</v>
      </c>
      <c r="C2354">
        <v>103426281</v>
      </c>
      <c r="D2354" t="s">
        <v>3</v>
      </c>
      <c r="E2354">
        <v>24</v>
      </c>
      <c r="F2354" t="s">
        <v>2371</v>
      </c>
      <c r="G2354">
        <v>0.82976715345300001</v>
      </c>
    </row>
    <row r="2355" spans="1:7" x14ac:dyDescent="0.2">
      <c r="A2355" t="str">
        <f t="shared" si="202"/>
        <v>TEX30</v>
      </c>
      <c r="B2355" t="s">
        <v>413</v>
      </c>
      <c r="C2355">
        <v>103426336</v>
      </c>
      <c r="D2355" t="s">
        <v>3</v>
      </c>
      <c r="E2355">
        <v>24</v>
      </c>
      <c r="F2355" t="s">
        <v>2372</v>
      </c>
      <c r="G2355">
        <v>0.59739297973200001</v>
      </c>
    </row>
    <row r="2356" spans="1:7" x14ac:dyDescent="0.2">
      <c r="A2356" t="str">
        <f t="shared" si="202"/>
        <v>TEX30</v>
      </c>
      <c r="B2356" t="s">
        <v>413</v>
      </c>
      <c r="C2356">
        <v>103426382</v>
      </c>
      <c r="D2356" t="s">
        <v>3</v>
      </c>
      <c r="E2356">
        <v>23</v>
      </c>
      <c r="F2356" t="s">
        <v>2373</v>
      </c>
      <c r="G2356">
        <v>0.265432716683</v>
      </c>
    </row>
    <row r="2357" spans="1:7" x14ac:dyDescent="0.2">
      <c r="A2357" t="str">
        <f t="shared" si="202"/>
        <v>TEX30</v>
      </c>
      <c r="B2357" t="s">
        <v>413</v>
      </c>
      <c r="C2357">
        <v>103426387</v>
      </c>
      <c r="D2357" t="s">
        <v>3</v>
      </c>
      <c r="E2357">
        <v>23</v>
      </c>
      <c r="F2357" t="s">
        <v>2374</v>
      </c>
      <c r="G2357">
        <v>-4.6334561880500003E-2</v>
      </c>
    </row>
    <row r="2358" spans="1:7" x14ac:dyDescent="0.2">
      <c r="A2358" t="str">
        <f t="shared" si="202"/>
        <v>TEX30</v>
      </c>
      <c r="B2358" t="s">
        <v>413</v>
      </c>
      <c r="C2358">
        <v>103426423</v>
      </c>
      <c r="D2358" t="s">
        <v>3</v>
      </c>
      <c r="E2358">
        <v>23</v>
      </c>
      <c r="F2358" t="s">
        <v>2375</v>
      </c>
      <c r="G2358">
        <v>0.90555865793799994</v>
      </c>
    </row>
    <row r="2359" spans="1:7" x14ac:dyDescent="0.2">
      <c r="A2359" t="str">
        <f t="shared" si="202"/>
        <v>TEX30</v>
      </c>
      <c r="B2359" t="s">
        <v>413</v>
      </c>
      <c r="C2359">
        <v>103426265</v>
      </c>
      <c r="D2359" t="s">
        <v>8</v>
      </c>
      <c r="E2359">
        <v>23</v>
      </c>
      <c r="F2359" t="s">
        <v>2376</v>
      </c>
      <c r="G2359">
        <v>0.88765380326999999</v>
      </c>
    </row>
    <row r="2360" spans="1:7" x14ac:dyDescent="0.2">
      <c r="A2360" t="str">
        <f t="shared" si="202"/>
        <v>TEX30</v>
      </c>
      <c r="B2360" t="s">
        <v>413</v>
      </c>
      <c r="C2360">
        <v>103426341</v>
      </c>
      <c r="D2360" t="s">
        <v>8</v>
      </c>
      <c r="E2360">
        <v>24</v>
      </c>
      <c r="F2360" t="s">
        <v>2377</v>
      </c>
      <c r="G2360">
        <v>0.58446193441299998</v>
      </c>
    </row>
    <row r="2361" spans="1:7" x14ac:dyDescent="0.2">
      <c r="A2361" t="str">
        <f t="shared" si="202"/>
        <v>TEX30</v>
      </c>
      <c r="B2361" t="s">
        <v>413</v>
      </c>
      <c r="C2361">
        <v>103426452</v>
      </c>
      <c r="D2361" t="s">
        <v>8</v>
      </c>
      <c r="E2361">
        <v>24</v>
      </c>
      <c r="F2361" t="s">
        <v>2378</v>
      </c>
      <c r="G2361">
        <v>3.9527821430100002E-2</v>
      </c>
    </row>
    <row r="2362" spans="1:7" x14ac:dyDescent="0.2">
      <c r="A2362" t="str">
        <f t="shared" si="202"/>
        <v>TEX30</v>
      </c>
      <c r="B2362" t="s">
        <v>413</v>
      </c>
      <c r="C2362">
        <v>103426496</v>
      </c>
      <c r="D2362" t="s">
        <v>8</v>
      </c>
      <c r="E2362">
        <v>24</v>
      </c>
      <c r="F2362" t="s">
        <v>2379</v>
      </c>
      <c r="G2362">
        <v>0.15119916945799999</v>
      </c>
    </row>
    <row r="2363" spans="1:7" x14ac:dyDescent="0.2">
      <c r="A2363" t="str">
        <f t="shared" ref="A2363:A2382" si="203">"TFAP2A"</f>
        <v>TFAP2A</v>
      </c>
      <c r="B2363" t="s">
        <v>75</v>
      </c>
      <c r="C2363">
        <v>10415692</v>
      </c>
      <c r="D2363" t="s">
        <v>3</v>
      </c>
      <c r="E2363">
        <v>25</v>
      </c>
      <c r="F2363" t="s">
        <v>2380</v>
      </c>
      <c r="G2363">
        <v>0.38284559116099998</v>
      </c>
    </row>
    <row r="2364" spans="1:7" x14ac:dyDescent="0.2">
      <c r="A2364" t="str">
        <f t="shared" si="203"/>
        <v>TFAP2A</v>
      </c>
      <c r="B2364" t="s">
        <v>75</v>
      </c>
      <c r="C2364">
        <v>10415582</v>
      </c>
      <c r="D2364" t="s">
        <v>3</v>
      </c>
      <c r="E2364">
        <v>24</v>
      </c>
      <c r="F2364" t="s">
        <v>2381</v>
      </c>
      <c r="G2364">
        <v>0.93681645104199995</v>
      </c>
    </row>
    <row r="2365" spans="1:7" x14ac:dyDescent="0.2">
      <c r="A2365" t="str">
        <f t="shared" si="203"/>
        <v>TFAP2A</v>
      </c>
      <c r="B2365" t="s">
        <v>75</v>
      </c>
      <c r="C2365">
        <v>10415576</v>
      </c>
      <c r="D2365" t="s">
        <v>3</v>
      </c>
      <c r="E2365">
        <v>24</v>
      </c>
      <c r="F2365" t="s">
        <v>2382</v>
      </c>
      <c r="G2365">
        <v>0.87188883222400004</v>
      </c>
    </row>
    <row r="2366" spans="1:7" x14ac:dyDescent="0.2">
      <c r="A2366" t="str">
        <f t="shared" si="203"/>
        <v>TFAP2A</v>
      </c>
      <c r="B2366" t="s">
        <v>75</v>
      </c>
      <c r="C2366">
        <v>10416611</v>
      </c>
      <c r="D2366" t="s">
        <v>8</v>
      </c>
      <c r="E2366">
        <v>24</v>
      </c>
      <c r="F2366" t="s">
        <v>2383</v>
      </c>
      <c r="G2366">
        <v>0.27769553823300003</v>
      </c>
    </row>
    <row r="2367" spans="1:7" x14ac:dyDescent="0.2">
      <c r="A2367" t="str">
        <f t="shared" si="203"/>
        <v>TFAP2A</v>
      </c>
      <c r="B2367" t="s">
        <v>75</v>
      </c>
      <c r="C2367">
        <v>10416602</v>
      </c>
      <c r="D2367" t="s">
        <v>8</v>
      </c>
      <c r="E2367">
        <v>23</v>
      </c>
      <c r="F2367" t="s">
        <v>2384</v>
      </c>
      <c r="G2367">
        <v>0.49805760676600003</v>
      </c>
    </row>
    <row r="2368" spans="1:7" x14ac:dyDescent="0.2">
      <c r="A2368" t="str">
        <f t="shared" si="203"/>
        <v>TFAP2A</v>
      </c>
      <c r="B2368" t="s">
        <v>75</v>
      </c>
      <c r="C2368">
        <v>10416588</v>
      </c>
      <c r="D2368" t="s">
        <v>8</v>
      </c>
      <c r="E2368">
        <v>23</v>
      </c>
      <c r="F2368" t="s">
        <v>2385</v>
      </c>
      <c r="G2368">
        <v>-0.141075751932</v>
      </c>
    </row>
    <row r="2369" spans="1:7" x14ac:dyDescent="0.2">
      <c r="A2369" t="str">
        <f t="shared" si="203"/>
        <v>TFAP2A</v>
      </c>
      <c r="B2369" t="s">
        <v>75</v>
      </c>
      <c r="C2369">
        <v>10416571</v>
      </c>
      <c r="D2369" t="s">
        <v>8</v>
      </c>
      <c r="E2369">
        <v>24</v>
      </c>
      <c r="F2369" t="s">
        <v>2386</v>
      </c>
      <c r="G2369">
        <v>0.30502177199000002</v>
      </c>
    </row>
    <row r="2370" spans="1:7" x14ac:dyDescent="0.2">
      <c r="A2370" t="str">
        <f t="shared" si="203"/>
        <v>TFAP2A</v>
      </c>
      <c r="B2370" t="s">
        <v>75</v>
      </c>
      <c r="C2370">
        <v>10416523</v>
      </c>
      <c r="D2370" t="s">
        <v>8</v>
      </c>
      <c r="E2370">
        <v>24</v>
      </c>
      <c r="F2370" t="s">
        <v>2387</v>
      </c>
      <c r="G2370">
        <v>7.8504547236800004E-2</v>
      </c>
    </row>
    <row r="2371" spans="1:7" x14ac:dyDescent="0.2">
      <c r="A2371" t="str">
        <f t="shared" si="203"/>
        <v>TFAP2A</v>
      </c>
      <c r="B2371" t="s">
        <v>75</v>
      </c>
      <c r="C2371">
        <v>10416499</v>
      </c>
      <c r="D2371" t="s">
        <v>8</v>
      </c>
      <c r="E2371">
        <v>24</v>
      </c>
      <c r="F2371" t="s">
        <v>2388</v>
      </c>
      <c r="G2371">
        <v>-4.5432990516300002E-2</v>
      </c>
    </row>
    <row r="2372" spans="1:7" x14ac:dyDescent="0.2">
      <c r="A2372" t="str">
        <f t="shared" si="203"/>
        <v>TFAP2A</v>
      </c>
      <c r="B2372" t="s">
        <v>75</v>
      </c>
      <c r="C2372">
        <v>10415621</v>
      </c>
      <c r="D2372" t="s">
        <v>8</v>
      </c>
      <c r="E2372">
        <v>24</v>
      </c>
      <c r="F2372" t="s">
        <v>2389</v>
      </c>
      <c r="G2372">
        <v>0.95924624790099999</v>
      </c>
    </row>
    <row r="2373" spans="1:7" x14ac:dyDescent="0.2">
      <c r="A2373" t="str">
        <f t="shared" si="203"/>
        <v>TFAP2A</v>
      </c>
      <c r="B2373" t="s">
        <v>75</v>
      </c>
      <c r="C2373">
        <v>10416539</v>
      </c>
      <c r="D2373" t="s">
        <v>8</v>
      </c>
      <c r="E2373">
        <v>24</v>
      </c>
      <c r="F2373" t="s">
        <v>2390</v>
      </c>
      <c r="G2373">
        <v>0.39025681969300002</v>
      </c>
    </row>
    <row r="2374" spans="1:7" x14ac:dyDescent="0.2">
      <c r="A2374" t="str">
        <f t="shared" si="203"/>
        <v>TFAP2A</v>
      </c>
      <c r="B2374" t="s">
        <v>75</v>
      </c>
      <c r="C2374">
        <v>10416554</v>
      </c>
      <c r="D2374" t="s">
        <v>3</v>
      </c>
      <c r="E2374">
        <v>24</v>
      </c>
      <c r="F2374" t="s">
        <v>2391</v>
      </c>
      <c r="G2374">
        <v>0.63047284589399999</v>
      </c>
    </row>
    <row r="2375" spans="1:7" x14ac:dyDescent="0.2">
      <c r="A2375" t="str">
        <f t="shared" si="203"/>
        <v>TFAP2A</v>
      </c>
      <c r="B2375" t="s">
        <v>75</v>
      </c>
      <c r="C2375">
        <v>10416794</v>
      </c>
      <c r="D2375" t="s">
        <v>3</v>
      </c>
      <c r="E2375">
        <v>22</v>
      </c>
      <c r="F2375" t="s">
        <v>2392</v>
      </c>
      <c r="G2375">
        <v>0.27315407082999998</v>
      </c>
    </row>
    <row r="2376" spans="1:7" x14ac:dyDescent="0.2">
      <c r="A2376" t="str">
        <f t="shared" si="203"/>
        <v>TFAP2A</v>
      </c>
      <c r="B2376" t="s">
        <v>75</v>
      </c>
      <c r="C2376">
        <v>10415622</v>
      </c>
      <c r="D2376" t="s">
        <v>3</v>
      </c>
      <c r="E2376">
        <v>22</v>
      </c>
      <c r="F2376" t="s">
        <v>2393</v>
      </c>
      <c r="G2376">
        <v>0.88328857311700004</v>
      </c>
    </row>
    <row r="2377" spans="1:7" x14ac:dyDescent="0.2">
      <c r="A2377" t="str">
        <f t="shared" si="203"/>
        <v>TFAP2A</v>
      </c>
      <c r="B2377" t="s">
        <v>75</v>
      </c>
      <c r="C2377">
        <v>10415632</v>
      </c>
      <c r="D2377" t="s">
        <v>3</v>
      </c>
      <c r="E2377">
        <v>23</v>
      </c>
      <c r="F2377" t="s">
        <v>2394</v>
      </c>
      <c r="G2377">
        <v>0.82980729715299995</v>
      </c>
    </row>
    <row r="2378" spans="1:7" x14ac:dyDescent="0.2">
      <c r="A2378" t="str">
        <f t="shared" si="203"/>
        <v>TFAP2A</v>
      </c>
      <c r="B2378" t="s">
        <v>75</v>
      </c>
      <c r="C2378">
        <v>10415658</v>
      </c>
      <c r="D2378" t="s">
        <v>3</v>
      </c>
      <c r="E2378">
        <v>23</v>
      </c>
      <c r="F2378" t="s">
        <v>2395</v>
      </c>
      <c r="G2378">
        <v>0.13312963526800001</v>
      </c>
    </row>
    <row r="2379" spans="1:7" x14ac:dyDescent="0.2">
      <c r="A2379" t="str">
        <f t="shared" si="203"/>
        <v>TFAP2A</v>
      </c>
      <c r="B2379" t="s">
        <v>75</v>
      </c>
      <c r="C2379">
        <v>10415604</v>
      </c>
      <c r="D2379" t="s">
        <v>3</v>
      </c>
      <c r="E2379">
        <v>24</v>
      </c>
      <c r="F2379" t="s">
        <v>2396</v>
      </c>
      <c r="G2379">
        <v>1.10393730106</v>
      </c>
    </row>
    <row r="2380" spans="1:7" x14ac:dyDescent="0.2">
      <c r="A2380" t="str">
        <f t="shared" si="203"/>
        <v>TFAP2A</v>
      </c>
      <c r="B2380" t="s">
        <v>75</v>
      </c>
      <c r="C2380">
        <v>10415799</v>
      </c>
      <c r="D2380" t="s">
        <v>3</v>
      </c>
      <c r="E2380">
        <v>25</v>
      </c>
      <c r="F2380" t="s">
        <v>2397</v>
      </c>
      <c r="G2380">
        <v>0.10794555683400001</v>
      </c>
    </row>
    <row r="2381" spans="1:7" x14ac:dyDescent="0.2">
      <c r="A2381" t="str">
        <f t="shared" si="203"/>
        <v>TFAP2A</v>
      </c>
      <c r="B2381" t="s">
        <v>75</v>
      </c>
      <c r="C2381">
        <v>10416535</v>
      </c>
      <c r="D2381" t="s">
        <v>3</v>
      </c>
      <c r="E2381">
        <v>24</v>
      </c>
      <c r="F2381" t="s">
        <v>2398</v>
      </c>
      <c r="G2381">
        <v>0.246961377584</v>
      </c>
    </row>
    <row r="2382" spans="1:7" x14ac:dyDescent="0.2">
      <c r="A2382" t="str">
        <f t="shared" si="203"/>
        <v>TFAP2A</v>
      </c>
      <c r="B2382" t="s">
        <v>75</v>
      </c>
      <c r="C2382">
        <v>10415730</v>
      </c>
      <c r="D2382" t="s">
        <v>3</v>
      </c>
      <c r="E2382">
        <v>24</v>
      </c>
      <c r="F2382" t="s">
        <v>2399</v>
      </c>
      <c r="G2382">
        <v>0.19880369687800001</v>
      </c>
    </row>
    <row r="2383" spans="1:7" x14ac:dyDescent="0.2">
      <c r="A2383" t="str">
        <f t="shared" ref="A2383:A2392" si="204">"TFAP2C"</f>
        <v>TFAP2C</v>
      </c>
      <c r="B2383" t="s">
        <v>352</v>
      </c>
      <c r="C2383">
        <v>55204137</v>
      </c>
      <c r="D2383" t="s">
        <v>3</v>
      </c>
      <c r="E2383">
        <v>24</v>
      </c>
      <c r="F2383" t="s">
        <v>2400</v>
      </c>
      <c r="G2383">
        <v>1.22326273722</v>
      </c>
    </row>
    <row r="2384" spans="1:7" x14ac:dyDescent="0.2">
      <c r="A2384" t="str">
        <f t="shared" si="204"/>
        <v>TFAP2C</v>
      </c>
      <c r="B2384" t="s">
        <v>352</v>
      </c>
      <c r="C2384">
        <v>55204204</v>
      </c>
      <c r="D2384" t="s">
        <v>8</v>
      </c>
      <c r="E2384">
        <v>23</v>
      </c>
      <c r="F2384" t="s">
        <v>2401</v>
      </c>
      <c r="G2384">
        <v>0.40354814424199997</v>
      </c>
    </row>
    <row r="2385" spans="1:7" x14ac:dyDescent="0.2">
      <c r="A2385" t="str">
        <f t="shared" si="204"/>
        <v>TFAP2C</v>
      </c>
      <c r="B2385" t="s">
        <v>352</v>
      </c>
      <c r="C2385">
        <v>55204126</v>
      </c>
      <c r="D2385" t="s">
        <v>8</v>
      </c>
      <c r="E2385">
        <v>23</v>
      </c>
      <c r="F2385" t="s">
        <v>2402</v>
      </c>
      <c r="G2385">
        <v>0.80037669037100001</v>
      </c>
    </row>
    <row r="2386" spans="1:7" x14ac:dyDescent="0.2">
      <c r="A2386" t="str">
        <f t="shared" si="204"/>
        <v>TFAP2C</v>
      </c>
      <c r="B2386" t="s">
        <v>352</v>
      </c>
      <c r="C2386">
        <v>55204038</v>
      </c>
      <c r="D2386" t="s">
        <v>8</v>
      </c>
      <c r="E2386">
        <v>23</v>
      </c>
      <c r="F2386" t="s">
        <v>2403</v>
      </c>
      <c r="G2386">
        <v>0.254787812625</v>
      </c>
    </row>
    <row r="2387" spans="1:7" x14ac:dyDescent="0.2">
      <c r="A2387" t="str">
        <f t="shared" si="204"/>
        <v>TFAP2C</v>
      </c>
      <c r="B2387" t="s">
        <v>352</v>
      </c>
      <c r="C2387">
        <v>55204029</v>
      </c>
      <c r="D2387" t="s">
        <v>8</v>
      </c>
      <c r="E2387">
        <v>23</v>
      </c>
      <c r="F2387" t="s">
        <v>2404</v>
      </c>
      <c r="G2387">
        <v>0.450779819119</v>
      </c>
    </row>
    <row r="2388" spans="1:7" x14ac:dyDescent="0.2">
      <c r="A2388" t="str">
        <f t="shared" si="204"/>
        <v>TFAP2C</v>
      </c>
      <c r="B2388" t="s">
        <v>352</v>
      </c>
      <c r="C2388">
        <v>55204225</v>
      </c>
      <c r="D2388" t="s">
        <v>3</v>
      </c>
      <c r="E2388">
        <v>23</v>
      </c>
      <c r="F2388" t="s">
        <v>2405</v>
      </c>
      <c r="G2388">
        <v>0.47532089597499999</v>
      </c>
    </row>
    <row r="2389" spans="1:7" x14ac:dyDescent="0.2">
      <c r="A2389" t="str">
        <f t="shared" si="204"/>
        <v>TFAP2C</v>
      </c>
      <c r="B2389" t="s">
        <v>352</v>
      </c>
      <c r="C2389">
        <v>55204191</v>
      </c>
      <c r="D2389" t="s">
        <v>3</v>
      </c>
      <c r="E2389">
        <v>24</v>
      </c>
      <c r="F2389" t="s">
        <v>2406</v>
      </c>
      <c r="G2389">
        <v>0.54504094975299999</v>
      </c>
    </row>
    <row r="2390" spans="1:7" x14ac:dyDescent="0.2">
      <c r="A2390" t="str">
        <f t="shared" si="204"/>
        <v>TFAP2C</v>
      </c>
      <c r="B2390" t="s">
        <v>352</v>
      </c>
      <c r="C2390">
        <v>55204170</v>
      </c>
      <c r="D2390" t="s">
        <v>3</v>
      </c>
      <c r="E2390">
        <v>23</v>
      </c>
      <c r="F2390" t="s">
        <v>2407</v>
      </c>
      <c r="G2390">
        <v>0.97636057241300001</v>
      </c>
    </row>
    <row r="2391" spans="1:7" x14ac:dyDescent="0.2">
      <c r="A2391" t="str">
        <f t="shared" si="204"/>
        <v>TFAP2C</v>
      </c>
      <c r="B2391" t="s">
        <v>352</v>
      </c>
      <c r="C2391">
        <v>55203961</v>
      </c>
      <c r="D2391" t="s">
        <v>3</v>
      </c>
      <c r="E2391">
        <v>24</v>
      </c>
      <c r="F2391" t="s">
        <v>2408</v>
      </c>
      <c r="G2391">
        <v>0.14630020987600001</v>
      </c>
    </row>
    <row r="2392" spans="1:7" x14ac:dyDescent="0.2">
      <c r="A2392" t="str">
        <f t="shared" si="204"/>
        <v>TFAP2C</v>
      </c>
      <c r="B2392" t="s">
        <v>352</v>
      </c>
      <c r="C2392">
        <v>55204164</v>
      </c>
      <c r="D2392" t="s">
        <v>8</v>
      </c>
      <c r="E2392">
        <v>21</v>
      </c>
      <c r="F2392" t="s">
        <v>2409</v>
      </c>
      <c r="G2392">
        <v>0.16614100764600001</v>
      </c>
    </row>
    <row r="2393" spans="1:7" x14ac:dyDescent="0.2">
      <c r="A2393" t="str">
        <f t="shared" ref="A2393:A2400" si="205">"TGFBR2"</f>
        <v>TGFBR2</v>
      </c>
      <c r="B2393" t="s">
        <v>114</v>
      </c>
      <c r="C2393">
        <v>30647686</v>
      </c>
      <c r="D2393" t="s">
        <v>8</v>
      </c>
      <c r="E2393">
        <v>23</v>
      </c>
      <c r="F2393" t="s">
        <v>2410</v>
      </c>
      <c r="G2393">
        <v>0.25144529081400002</v>
      </c>
    </row>
    <row r="2394" spans="1:7" x14ac:dyDescent="0.2">
      <c r="A2394" t="str">
        <f t="shared" si="205"/>
        <v>TGFBR2</v>
      </c>
      <c r="B2394" t="s">
        <v>114</v>
      </c>
      <c r="C2394">
        <v>30647771</v>
      </c>
      <c r="D2394" t="s">
        <v>8</v>
      </c>
      <c r="E2394">
        <v>26</v>
      </c>
      <c r="F2394" t="s">
        <v>2411</v>
      </c>
      <c r="G2394">
        <v>0.31544988414500003</v>
      </c>
    </row>
    <row r="2395" spans="1:7" x14ac:dyDescent="0.2">
      <c r="A2395" t="str">
        <f t="shared" si="205"/>
        <v>TGFBR2</v>
      </c>
      <c r="B2395" t="s">
        <v>114</v>
      </c>
      <c r="C2395">
        <v>30647795</v>
      </c>
      <c r="D2395" t="s">
        <v>8</v>
      </c>
      <c r="E2395">
        <v>23</v>
      </c>
      <c r="F2395" t="s">
        <v>2412</v>
      </c>
      <c r="G2395">
        <v>0.50218489376800002</v>
      </c>
    </row>
    <row r="2396" spans="1:7" x14ac:dyDescent="0.2">
      <c r="A2396" t="str">
        <f t="shared" si="205"/>
        <v>TGFBR2</v>
      </c>
      <c r="B2396" t="s">
        <v>114</v>
      </c>
      <c r="C2396">
        <v>30647805</v>
      </c>
      <c r="D2396" t="s">
        <v>8</v>
      </c>
      <c r="E2396">
        <v>26</v>
      </c>
      <c r="F2396" t="s">
        <v>2413</v>
      </c>
      <c r="G2396">
        <v>6.9419912813699997E-2</v>
      </c>
    </row>
    <row r="2397" spans="1:7" x14ac:dyDescent="0.2">
      <c r="A2397" t="str">
        <f t="shared" si="205"/>
        <v>TGFBR2</v>
      </c>
      <c r="B2397" t="s">
        <v>114</v>
      </c>
      <c r="C2397">
        <v>30647895</v>
      </c>
      <c r="D2397" t="s">
        <v>8</v>
      </c>
      <c r="E2397">
        <v>24</v>
      </c>
      <c r="F2397" t="s">
        <v>2414</v>
      </c>
      <c r="G2397">
        <v>1.2210450606300001</v>
      </c>
    </row>
    <row r="2398" spans="1:7" x14ac:dyDescent="0.2">
      <c r="A2398" t="str">
        <f t="shared" si="205"/>
        <v>TGFBR2</v>
      </c>
      <c r="B2398" t="s">
        <v>114</v>
      </c>
      <c r="C2398">
        <v>30647906</v>
      </c>
      <c r="D2398" t="s">
        <v>8</v>
      </c>
      <c r="E2398">
        <v>24</v>
      </c>
      <c r="F2398" t="s">
        <v>2415</v>
      </c>
      <c r="G2398">
        <v>0.70608629141400003</v>
      </c>
    </row>
    <row r="2399" spans="1:7" x14ac:dyDescent="0.2">
      <c r="A2399" t="str">
        <f t="shared" si="205"/>
        <v>TGFBR2</v>
      </c>
      <c r="B2399" t="s">
        <v>114</v>
      </c>
      <c r="C2399">
        <v>30647920</v>
      </c>
      <c r="D2399" t="s">
        <v>8</v>
      </c>
      <c r="E2399">
        <v>25</v>
      </c>
      <c r="F2399" t="s">
        <v>2416</v>
      </c>
      <c r="G2399">
        <v>1.07286864795</v>
      </c>
    </row>
    <row r="2400" spans="1:7" x14ac:dyDescent="0.2">
      <c r="A2400" t="str">
        <f t="shared" si="205"/>
        <v>TGFBR2</v>
      </c>
      <c r="B2400" t="s">
        <v>114</v>
      </c>
      <c r="C2400">
        <v>30647744</v>
      </c>
      <c r="D2400" t="s">
        <v>8</v>
      </c>
      <c r="E2400">
        <v>26</v>
      </c>
      <c r="F2400" t="s">
        <v>2417</v>
      </c>
      <c r="G2400">
        <v>2.6152080260700001E-2</v>
      </c>
    </row>
    <row r="2401" spans="1:7" x14ac:dyDescent="0.2">
      <c r="A2401" t="str">
        <f t="shared" ref="A2401:A2410" si="206">"TIGD4"</f>
        <v>TIGD4</v>
      </c>
      <c r="B2401" t="s">
        <v>24</v>
      </c>
      <c r="C2401">
        <v>153701100</v>
      </c>
      <c r="D2401" t="s">
        <v>3</v>
      </c>
      <c r="E2401">
        <v>25</v>
      </c>
      <c r="F2401" t="s">
        <v>2418</v>
      </c>
      <c r="G2401">
        <v>0.11990344456099999</v>
      </c>
    </row>
    <row r="2402" spans="1:7" x14ac:dyDescent="0.2">
      <c r="A2402" t="str">
        <f t="shared" si="206"/>
        <v>TIGD4</v>
      </c>
      <c r="B2402" t="s">
        <v>24</v>
      </c>
      <c r="C2402">
        <v>153701223</v>
      </c>
      <c r="D2402" t="s">
        <v>3</v>
      </c>
      <c r="E2402">
        <v>24</v>
      </c>
      <c r="F2402" t="s">
        <v>2419</v>
      </c>
      <c r="G2402">
        <v>9.6743665330400005E-2</v>
      </c>
    </row>
    <row r="2403" spans="1:7" x14ac:dyDescent="0.2">
      <c r="A2403" t="str">
        <f t="shared" si="206"/>
        <v>TIGD4</v>
      </c>
      <c r="B2403" t="s">
        <v>24</v>
      </c>
      <c r="C2403">
        <v>153701062</v>
      </c>
      <c r="D2403" t="s">
        <v>8</v>
      </c>
      <c r="E2403">
        <v>26</v>
      </c>
      <c r="F2403" t="s">
        <v>2420</v>
      </c>
      <c r="G2403">
        <v>0.99399387098199998</v>
      </c>
    </row>
    <row r="2404" spans="1:7" x14ac:dyDescent="0.2">
      <c r="A2404" t="str">
        <f t="shared" si="206"/>
        <v>TIGD4</v>
      </c>
      <c r="B2404" t="s">
        <v>24</v>
      </c>
      <c r="C2404">
        <v>153701168</v>
      </c>
      <c r="D2404" t="s">
        <v>8</v>
      </c>
      <c r="E2404">
        <v>22</v>
      </c>
      <c r="F2404" t="s">
        <v>2421</v>
      </c>
      <c r="G2404">
        <v>1.1656074780300001</v>
      </c>
    </row>
    <row r="2405" spans="1:7" x14ac:dyDescent="0.2">
      <c r="A2405" t="str">
        <f t="shared" si="206"/>
        <v>TIGD4</v>
      </c>
      <c r="B2405" t="s">
        <v>24</v>
      </c>
      <c r="C2405">
        <v>153701103</v>
      </c>
      <c r="D2405" t="s">
        <v>8</v>
      </c>
      <c r="E2405">
        <v>23</v>
      </c>
      <c r="F2405" t="s">
        <v>2422</v>
      </c>
      <c r="G2405">
        <v>-2.9283267577500001E-2</v>
      </c>
    </row>
    <row r="2406" spans="1:7" x14ac:dyDescent="0.2">
      <c r="A2406" t="str">
        <f t="shared" si="206"/>
        <v>TIGD4</v>
      </c>
      <c r="B2406" t="s">
        <v>24</v>
      </c>
      <c r="C2406">
        <v>153701190</v>
      </c>
      <c r="D2406" t="s">
        <v>8</v>
      </c>
      <c r="E2406">
        <v>24</v>
      </c>
      <c r="F2406" t="s">
        <v>2423</v>
      </c>
      <c r="G2406">
        <v>0.84039865098699995</v>
      </c>
    </row>
    <row r="2407" spans="1:7" x14ac:dyDescent="0.2">
      <c r="A2407" t="str">
        <f t="shared" si="206"/>
        <v>TIGD4</v>
      </c>
      <c r="B2407" t="s">
        <v>24</v>
      </c>
      <c r="C2407">
        <v>153701243</v>
      </c>
      <c r="D2407" t="s">
        <v>8</v>
      </c>
      <c r="E2407">
        <v>25</v>
      </c>
      <c r="F2407" t="s">
        <v>2424</v>
      </c>
      <c r="G2407">
        <v>-0.13075872328300001</v>
      </c>
    </row>
    <row r="2408" spans="1:7" x14ac:dyDescent="0.2">
      <c r="A2408" t="str">
        <f t="shared" si="206"/>
        <v>TIGD4</v>
      </c>
      <c r="B2408" t="s">
        <v>24</v>
      </c>
      <c r="C2408">
        <v>153701258</v>
      </c>
      <c r="D2408" t="s">
        <v>8</v>
      </c>
      <c r="E2408">
        <v>25</v>
      </c>
      <c r="F2408" t="s">
        <v>2425</v>
      </c>
      <c r="G2408">
        <v>0.311819724598</v>
      </c>
    </row>
    <row r="2409" spans="1:7" x14ac:dyDescent="0.2">
      <c r="A2409" t="str">
        <f t="shared" si="206"/>
        <v>TIGD4</v>
      </c>
      <c r="B2409" t="s">
        <v>24</v>
      </c>
      <c r="C2409">
        <v>153701306</v>
      </c>
      <c r="D2409" t="s">
        <v>8</v>
      </c>
      <c r="E2409">
        <v>24</v>
      </c>
      <c r="F2409" t="s">
        <v>2426</v>
      </c>
      <c r="G2409">
        <v>8.1551464192999995E-3</v>
      </c>
    </row>
    <row r="2410" spans="1:7" x14ac:dyDescent="0.2">
      <c r="A2410" t="str">
        <f t="shared" si="206"/>
        <v>TIGD4</v>
      </c>
      <c r="B2410" t="s">
        <v>24</v>
      </c>
      <c r="C2410">
        <v>153701183</v>
      </c>
      <c r="D2410" t="s">
        <v>8</v>
      </c>
      <c r="E2410">
        <v>23</v>
      </c>
      <c r="F2410" t="s">
        <v>2427</v>
      </c>
      <c r="G2410">
        <v>0.81319357683000004</v>
      </c>
    </row>
    <row r="2411" spans="1:7" x14ac:dyDescent="0.2">
      <c r="A2411" t="str">
        <f t="shared" ref="A2411:A2420" si="207">"TMEM173"</f>
        <v>TMEM173</v>
      </c>
      <c r="B2411" t="s">
        <v>64</v>
      </c>
      <c r="C2411">
        <v>138862454</v>
      </c>
      <c r="D2411" t="s">
        <v>3</v>
      </c>
      <c r="E2411">
        <v>24</v>
      </c>
      <c r="F2411" t="s">
        <v>2428</v>
      </c>
      <c r="G2411">
        <v>1.04860615625</v>
      </c>
    </row>
    <row r="2412" spans="1:7" x14ac:dyDescent="0.2">
      <c r="A2412" t="str">
        <f t="shared" si="207"/>
        <v>TMEM173</v>
      </c>
      <c r="B2412" t="s">
        <v>64</v>
      </c>
      <c r="C2412">
        <v>138862534</v>
      </c>
      <c r="D2412" t="s">
        <v>8</v>
      </c>
      <c r="E2412">
        <v>28</v>
      </c>
      <c r="F2412" t="s">
        <v>2429</v>
      </c>
      <c r="G2412">
        <v>3.9959198361000002E-2</v>
      </c>
    </row>
    <row r="2413" spans="1:7" x14ac:dyDescent="0.2">
      <c r="A2413" t="str">
        <f t="shared" si="207"/>
        <v>TMEM173</v>
      </c>
      <c r="B2413" t="s">
        <v>64</v>
      </c>
      <c r="C2413">
        <v>138862511</v>
      </c>
      <c r="D2413" t="s">
        <v>8</v>
      </c>
      <c r="E2413">
        <v>21</v>
      </c>
      <c r="F2413" t="s">
        <v>2430</v>
      </c>
      <c r="G2413">
        <v>0.91047791860899996</v>
      </c>
    </row>
    <row r="2414" spans="1:7" x14ac:dyDescent="0.2">
      <c r="A2414" t="str">
        <f t="shared" si="207"/>
        <v>TMEM173</v>
      </c>
      <c r="B2414" t="s">
        <v>64</v>
      </c>
      <c r="C2414">
        <v>138862507</v>
      </c>
      <c r="D2414" t="s">
        <v>8</v>
      </c>
      <c r="E2414">
        <v>23</v>
      </c>
      <c r="F2414" t="s">
        <v>2431</v>
      </c>
      <c r="G2414">
        <v>0.79027660968699998</v>
      </c>
    </row>
    <row r="2415" spans="1:7" x14ac:dyDescent="0.2">
      <c r="A2415" t="str">
        <f t="shared" si="207"/>
        <v>TMEM173</v>
      </c>
      <c r="B2415" t="s">
        <v>64</v>
      </c>
      <c r="C2415">
        <v>138862496</v>
      </c>
      <c r="D2415" t="s">
        <v>8</v>
      </c>
      <c r="E2415">
        <v>21</v>
      </c>
      <c r="F2415" t="s">
        <v>2432</v>
      </c>
      <c r="G2415">
        <v>1.04091592514</v>
      </c>
    </row>
    <row r="2416" spans="1:7" x14ac:dyDescent="0.2">
      <c r="A2416" t="str">
        <f t="shared" si="207"/>
        <v>TMEM173</v>
      </c>
      <c r="B2416" t="s">
        <v>64</v>
      </c>
      <c r="C2416">
        <v>138862494</v>
      </c>
      <c r="D2416" t="s">
        <v>8</v>
      </c>
      <c r="E2416">
        <v>25</v>
      </c>
      <c r="F2416" t="s">
        <v>2433</v>
      </c>
      <c r="G2416">
        <v>0.44351117862799999</v>
      </c>
    </row>
    <row r="2417" spans="1:7" x14ac:dyDescent="0.2">
      <c r="A2417" t="str">
        <f t="shared" si="207"/>
        <v>TMEM173</v>
      </c>
      <c r="B2417" t="s">
        <v>64</v>
      </c>
      <c r="C2417">
        <v>138862542</v>
      </c>
      <c r="D2417" t="s">
        <v>8</v>
      </c>
      <c r="E2417">
        <v>24</v>
      </c>
      <c r="F2417" t="s">
        <v>2434</v>
      </c>
      <c r="G2417">
        <v>2.3602882904300002E-2</v>
      </c>
    </row>
    <row r="2418" spans="1:7" x14ac:dyDescent="0.2">
      <c r="A2418" t="str">
        <f t="shared" si="207"/>
        <v>TMEM173</v>
      </c>
      <c r="B2418" t="s">
        <v>64</v>
      </c>
      <c r="C2418">
        <v>138862470</v>
      </c>
      <c r="D2418" t="s">
        <v>8</v>
      </c>
      <c r="E2418">
        <v>24</v>
      </c>
      <c r="F2418" t="s">
        <v>2435</v>
      </c>
      <c r="G2418">
        <v>0.51367288045399995</v>
      </c>
    </row>
    <row r="2419" spans="1:7" x14ac:dyDescent="0.2">
      <c r="A2419" t="str">
        <f t="shared" si="207"/>
        <v>TMEM173</v>
      </c>
      <c r="B2419" t="s">
        <v>64</v>
      </c>
      <c r="C2419">
        <v>138862437</v>
      </c>
      <c r="D2419" t="s">
        <v>3</v>
      </c>
      <c r="E2419">
        <v>27</v>
      </c>
      <c r="F2419" t="s">
        <v>2436</v>
      </c>
      <c r="G2419">
        <v>-0.22697751047199999</v>
      </c>
    </row>
    <row r="2420" spans="1:7" x14ac:dyDescent="0.2">
      <c r="A2420" t="str">
        <f t="shared" si="207"/>
        <v>TMEM173</v>
      </c>
      <c r="B2420" t="s">
        <v>64</v>
      </c>
      <c r="C2420">
        <v>138862463</v>
      </c>
      <c r="D2420" t="s">
        <v>3</v>
      </c>
      <c r="E2420">
        <v>24</v>
      </c>
      <c r="F2420" t="s">
        <v>2437</v>
      </c>
      <c r="G2420">
        <v>0.79730606758300004</v>
      </c>
    </row>
    <row r="2421" spans="1:7" x14ac:dyDescent="0.2">
      <c r="A2421" t="str">
        <f t="shared" ref="A2421:A2438" si="208">"TMSB4X"</f>
        <v>TMSB4X</v>
      </c>
      <c r="B2421" t="s">
        <v>172</v>
      </c>
      <c r="C2421">
        <v>12993114</v>
      </c>
      <c r="D2421" t="s">
        <v>3</v>
      </c>
      <c r="E2421">
        <v>22</v>
      </c>
      <c r="F2421" t="s">
        <v>2438</v>
      </c>
      <c r="G2421">
        <v>1.2749411322999999</v>
      </c>
    </row>
    <row r="2422" spans="1:7" x14ac:dyDescent="0.2">
      <c r="A2422" t="str">
        <f t="shared" si="208"/>
        <v>TMSB4X</v>
      </c>
      <c r="B2422" t="s">
        <v>172</v>
      </c>
      <c r="C2422">
        <v>12993387</v>
      </c>
      <c r="D2422" t="s">
        <v>3</v>
      </c>
      <c r="E2422">
        <v>24</v>
      </c>
      <c r="F2422" t="s">
        <v>2439</v>
      </c>
      <c r="G2422">
        <v>-7.6095148016099998E-2</v>
      </c>
    </row>
    <row r="2423" spans="1:7" x14ac:dyDescent="0.2">
      <c r="A2423" t="str">
        <f t="shared" si="208"/>
        <v>TMSB4X</v>
      </c>
      <c r="B2423" t="s">
        <v>172</v>
      </c>
      <c r="C2423">
        <v>12993663</v>
      </c>
      <c r="D2423" t="s">
        <v>8</v>
      </c>
      <c r="E2423">
        <v>24</v>
      </c>
      <c r="F2423" t="s">
        <v>2440</v>
      </c>
      <c r="G2423">
        <v>-5.8260852374700002E-2</v>
      </c>
    </row>
    <row r="2424" spans="1:7" x14ac:dyDescent="0.2">
      <c r="A2424" t="str">
        <f t="shared" si="208"/>
        <v>TMSB4X</v>
      </c>
      <c r="B2424" t="s">
        <v>172</v>
      </c>
      <c r="C2424">
        <v>12993596</v>
      </c>
      <c r="D2424" t="s">
        <v>8</v>
      </c>
      <c r="E2424">
        <v>26</v>
      </c>
      <c r="F2424" t="s">
        <v>2441</v>
      </c>
      <c r="G2424">
        <v>-6.4042233895600003E-3</v>
      </c>
    </row>
    <row r="2425" spans="1:7" x14ac:dyDescent="0.2">
      <c r="A2425" t="str">
        <f t="shared" si="208"/>
        <v>TMSB4X</v>
      </c>
      <c r="B2425" t="s">
        <v>172</v>
      </c>
      <c r="C2425">
        <v>12993525</v>
      </c>
      <c r="D2425" t="s">
        <v>8</v>
      </c>
      <c r="E2425">
        <v>24</v>
      </c>
      <c r="F2425" t="s">
        <v>2442</v>
      </c>
      <c r="G2425">
        <v>7.7740457947300001E-2</v>
      </c>
    </row>
    <row r="2426" spans="1:7" x14ac:dyDescent="0.2">
      <c r="A2426" t="str">
        <f t="shared" si="208"/>
        <v>TMSB4X</v>
      </c>
      <c r="B2426" t="s">
        <v>172</v>
      </c>
      <c r="C2426">
        <v>12993418</v>
      </c>
      <c r="D2426" t="s">
        <v>8</v>
      </c>
      <c r="E2426">
        <v>25</v>
      </c>
      <c r="F2426" t="s">
        <v>2443</v>
      </c>
      <c r="G2426">
        <v>4.6424693648800003E-2</v>
      </c>
    </row>
    <row r="2427" spans="1:7" x14ac:dyDescent="0.2">
      <c r="A2427" t="str">
        <f t="shared" si="208"/>
        <v>TMSB4X</v>
      </c>
      <c r="B2427" t="s">
        <v>172</v>
      </c>
      <c r="C2427">
        <v>12993405</v>
      </c>
      <c r="D2427" t="s">
        <v>8</v>
      </c>
      <c r="E2427">
        <v>23</v>
      </c>
      <c r="F2427" t="s">
        <v>2444</v>
      </c>
      <c r="G2427">
        <v>-0.108506307575</v>
      </c>
    </row>
    <row r="2428" spans="1:7" x14ac:dyDescent="0.2">
      <c r="A2428" t="str">
        <f t="shared" si="208"/>
        <v>TMSB4X</v>
      </c>
      <c r="B2428" t="s">
        <v>172</v>
      </c>
      <c r="C2428">
        <v>12993162</v>
      </c>
      <c r="D2428" t="s">
        <v>8</v>
      </c>
      <c r="E2428">
        <v>22</v>
      </c>
      <c r="F2428" t="s">
        <v>2445</v>
      </c>
      <c r="G2428">
        <v>8.7876276725300004E-2</v>
      </c>
    </row>
    <row r="2429" spans="1:7" x14ac:dyDescent="0.2">
      <c r="A2429" t="str">
        <f t="shared" si="208"/>
        <v>TMSB4X</v>
      </c>
      <c r="B2429" t="s">
        <v>172</v>
      </c>
      <c r="C2429">
        <v>12993147</v>
      </c>
      <c r="D2429" t="s">
        <v>8</v>
      </c>
      <c r="E2429">
        <v>22</v>
      </c>
      <c r="F2429" t="s">
        <v>2446</v>
      </c>
      <c r="G2429">
        <v>0.58772409374800005</v>
      </c>
    </row>
    <row r="2430" spans="1:7" x14ac:dyDescent="0.2">
      <c r="A2430" t="str">
        <f t="shared" si="208"/>
        <v>TMSB4X</v>
      </c>
      <c r="B2430" t="s">
        <v>172</v>
      </c>
      <c r="C2430">
        <v>12993082</v>
      </c>
      <c r="D2430" t="s">
        <v>8</v>
      </c>
      <c r="E2430">
        <v>23</v>
      </c>
      <c r="F2430" t="s">
        <v>2447</v>
      </c>
      <c r="G2430">
        <v>0.20334371209300001</v>
      </c>
    </row>
    <row r="2431" spans="1:7" x14ac:dyDescent="0.2">
      <c r="A2431" t="str">
        <f t="shared" si="208"/>
        <v>TMSB4X</v>
      </c>
      <c r="B2431" t="s">
        <v>172</v>
      </c>
      <c r="C2431">
        <v>12993077</v>
      </c>
      <c r="D2431" t="s">
        <v>8</v>
      </c>
      <c r="E2431">
        <v>24</v>
      </c>
      <c r="F2431" t="s">
        <v>2448</v>
      </c>
      <c r="G2431">
        <v>0.30699122792299999</v>
      </c>
    </row>
    <row r="2432" spans="1:7" x14ac:dyDescent="0.2">
      <c r="A2432" t="str">
        <f t="shared" si="208"/>
        <v>TMSB4X</v>
      </c>
      <c r="B2432" t="s">
        <v>172</v>
      </c>
      <c r="C2432">
        <v>12993069</v>
      </c>
      <c r="D2432" t="s">
        <v>8</v>
      </c>
      <c r="E2432">
        <v>23</v>
      </c>
      <c r="F2432" t="s">
        <v>2449</v>
      </c>
      <c r="G2432">
        <v>0.216224706012</v>
      </c>
    </row>
    <row r="2433" spans="1:7" x14ac:dyDescent="0.2">
      <c r="A2433" t="str">
        <f t="shared" si="208"/>
        <v>TMSB4X</v>
      </c>
      <c r="B2433" t="s">
        <v>172</v>
      </c>
      <c r="C2433">
        <v>12992990</v>
      </c>
      <c r="D2433" t="s">
        <v>8</v>
      </c>
      <c r="E2433">
        <v>24</v>
      </c>
      <c r="F2433" t="s">
        <v>2450</v>
      </c>
      <c r="G2433">
        <v>0.10117241734</v>
      </c>
    </row>
    <row r="2434" spans="1:7" x14ac:dyDescent="0.2">
      <c r="A2434" t="str">
        <f t="shared" si="208"/>
        <v>TMSB4X</v>
      </c>
      <c r="B2434" t="s">
        <v>172</v>
      </c>
      <c r="C2434">
        <v>12993646</v>
      </c>
      <c r="D2434" t="s">
        <v>3</v>
      </c>
      <c r="E2434">
        <v>24</v>
      </c>
      <c r="F2434" t="s">
        <v>2451</v>
      </c>
      <c r="G2434">
        <v>4.5623266608300003E-2</v>
      </c>
    </row>
    <row r="2435" spans="1:7" x14ac:dyDescent="0.2">
      <c r="A2435" t="str">
        <f t="shared" si="208"/>
        <v>TMSB4X</v>
      </c>
      <c r="B2435" t="s">
        <v>172</v>
      </c>
      <c r="C2435">
        <v>12993609</v>
      </c>
      <c r="D2435" t="s">
        <v>3</v>
      </c>
      <c r="E2435">
        <v>24</v>
      </c>
      <c r="F2435" t="s">
        <v>2452</v>
      </c>
      <c r="G2435">
        <v>-7.8390196460800005E-2</v>
      </c>
    </row>
    <row r="2436" spans="1:7" x14ac:dyDescent="0.2">
      <c r="A2436" t="str">
        <f t="shared" si="208"/>
        <v>TMSB4X</v>
      </c>
      <c r="B2436" t="s">
        <v>172</v>
      </c>
      <c r="C2436">
        <v>12993553</v>
      </c>
      <c r="D2436" t="s">
        <v>3</v>
      </c>
      <c r="E2436">
        <v>24</v>
      </c>
      <c r="F2436" t="s">
        <v>2453</v>
      </c>
      <c r="G2436">
        <v>-1.0878565735700001E-2</v>
      </c>
    </row>
    <row r="2437" spans="1:7" x14ac:dyDescent="0.2">
      <c r="A2437" t="str">
        <f t="shared" si="208"/>
        <v>TMSB4X</v>
      </c>
      <c r="B2437" t="s">
        <v>172</v>
      </c>
      <c r="C2437">
        <v>12993400</v>
      </c>
      <c r="D2437" t="s">
        <v>3</v>
      </c>
      <c r="E2437">
        <v>24</v>
      </c>
      <c r="F2437" t="s">
        <v>2454</v>
      </c>
      <c r="G2437">
        <v>-0.24455879000299999</v>
      </c>
    </row>
    <row r="2438" spans="1:7" x14ac:dyDescent="0.2">
      <c r="A2438" t="str">
        <f t="shared" si="208"/>
        <v>TMSB4X</v>
      </c>
      <c r="B2438" t="s">
        <v>172</v>
      </c>
      <c r="C2438">
        <v>12993106</v>
      </c>
      <c r="D2438" t="s">
        <v>3</v>
      </c>
      <c r="E2438">
        <v>24</v>
      </c>
      <c r="F2438" t="s">
        <v>2455</v>
      </c>
      <c r="G2438">
        <v>1.1373347739499999</v>
      </c>
    </row>
    <row r="2439" spans="1:7" x14ac:dyDescent="0.2">
      <c r="A2439" t="str">
        <f t="shared" ref="A2439:A2455" si="209">"TOB1"</f>
        <v>TOB1</v>
      </c>
      <c r="B2439" t="s">
        <v>484</v>
      </c>
      <c r="C2439">
        <v>48943997</v>
      </c>
      <c r="D2439" t="s">
        <v>8</v>
      </c>
      <c r="E2439">
        <v>21</v>
      </c>
      <c r="F2439" t="s">
        <v>2456</v>
      </c>
      <c r="G2439">
        <v>0.91608347777200005</v>
      </c>
    </row>
    <row r="2440" spans="1:7" x14ac:dyDescent="0.2">
      <c r="A2440" t="str">
        <f t="shared" si="209"/>
        <v>TOB1</v>
      </c>
      <c r="B2440" t="s">
        <v>484</v>
      </c>
      <c r="C2440">
        <v>48943967</v>
      </c>
      <c r="D2440" t="s">
        <v>8</v>
      </c>
      <c r="E2440">
        <v>24</v>
      </c>
      <c r="F2440" t="s">
        <v>2457</v>
      </c>
      <c r="G2440">
        <v>0.62570910028600002</v>
      </c>
    </row>
    <row r="2441" spans="1:7" x14ac:dyDescent="0.2">
      <c r="A2441" t="str">
        <f t="shared" si="209"/>
        <v>TOB1</v>
      </c>
      <c r="B2441" t="s">
        <v>484</v>
      </c>
      <c r="C2441">
        <v>48943848</v>
      </c>
      <c r="D2441" t="s">
        <v>3</v>
      </c>
      <c r="E2441">
        <v>24</v>
      </c>
      <c r="F2441" t="s">
        <v>2458</v>
      </c>
      <c r="G2441">
        <v>1.1545948775899999</v>
      </c>
    </row>
    <row r="2442" spans="1:7" x14ac:dyDescent="0.2">
      <c r="A2442" t="str">
        <f t="shared" si="209"/>
        <v>TOB1</v>
      </c>
      <c r="B2442" t="s">
        <v>484</v>
      </c>
      <c r="C2442">
        <v>48945576</v>
      </c>
      <c r="D2442" t="s">
        <v>8</v>
      </c>
      <c r="E2442">
        <v>27</v>
      </c>
      <c r="F2442" t="s">
        <v>2459</v>
      </c>
      <c r="G2442">
        <v>-0.20288674420800001</v>
      </c>
    </row>
    <row r="2443" spans="1:7" x14ac:dyDescent="0.2">
      <c r="A2443" t="str">
        <f t="shared" si="209"/>
        <v>TOB1</v>
      </c>
      <c r="B2443" t="s">
        <v>484</v>
      </c>
      <c r="C2443">
        <v>48945550</v>
      </c>
      <c r="D2443" t="s">
        <v>8</v>
      </c>
      <c r="E2443">
        <v>22</v>
      </c>
      <c r="F2443" t="s">
        <v>2460</v>
      </c>
      <c r="G2443">
        <v>-5.1555467563700001E-3</v>
      </c>
    </row>
    <row r="2444" spans="1:7" x14ac:dyDescent="0.2">
      <c r="A2444" t="str">
        <f t="shared" si="209"/>
        <v>TOB1</v>
      </c>
      <c r="B2444" t="s">
        <v>484</v>
      </c>
      <c r="C2444">
        <v>48945427</v>
      </c>
      <c r="D2444" t="s">
        <v>8</v>
      </c>
      <c r="E2444">
        <v>25</v>
      </c>
      <c r="F2444" t="s">
        <v>2461</v>
      </c>
      <c r="G2444">
        <v>0.380856762239</v>
      </c>
    </row>
    <row r="2445" spans="1:7" x14ac:dyDescent="0.2">
      <c r="A2445" t="str">
        <f t="shared" si="209"/>
        <v>TOB1</v>
      </c>
      <c r="B2445" t="s">
        <v>484</v>
      </c>
      <c r="C2445">
        <v>48945422</v>
      </c>
      <c r="D2445" t="s">
        <v>8</v>
      </c>
      <c r="E2445">
        <v>27</v>
      </c>
      <c r="F2445" t="s">
        <v>2462</v>
      </c>
      <c r="G2445">
        <v>6.2618897197899995E-2</v>
      </c>
    </row>
    <row r="2446" spans="1:7" x14ac:dyDescent="0.2">
      <c r="A2446" t="str">
        <f t="shared" si="209"/>
        <v>TOB1</v>
      </c>
      <c r="B2446" t="s">
        <v>484</v>
      </c>
      <c r="C2446">
        <v>48945416</v>
      </c>
      <c r="D2446" t="s">
        <v>8</v>
      </c>
      <c r="E2446">
        <v>27</v>
      </c>
      <c r="F2446" t="s">
        <v>2463</v>
      </c>
      <c r="G2446">
        <v>1.4390612216399999E-2</v>
      </c>
    </row>
    <row r="2447" spans="1:7" x14ac:dyDescent="0.2">
      <c r="A2447" t="str">
        <f t="shared" si="209"/>
        <v>TOB1</v>
      </c>
      <c r="B2447" t="s">
        <v>484</v>
      </c>
      <c r="C2447">
        <v>48944096</v>
      </c>
      <c r="D2447" t="s">
        <v>8</v>
      </c>
      <c r="E2447">
        <v>23</v>
      </c>
      <c r="F2447" t="s">
        <v>2464</v>
      </c>
      <c r="G2447">
        <v>1.13097012394E-2</v>
      </c>
    </row>
    <row r="2448" spans="1:7" x14ac:dyDescent="0.2">
      <c r="A2448" t="str">
        <f t="shared" si="209"/>
        <v>TOB1</v>
      </c>
      <c r="B2448" t="s">
        <v>484</v>
      </c>
      <c r="C2448">
        <v>48944070</v>
      </c>
      <c r="D2448" t="s">
        <v>8</v>
      </c>
      <c r="E2448">
        <v>23</v>
      </c>
      <c r="F2448" t="s">
        <v>2465</v>
      </c>
      <c r="G2448">
        <v>6.4339610226599994E-2</v>
      </c>
    </row>
    <row r="2449" spans="1:7" x14ac:dyDescent="0.2">
      <c r="A2449" t="str">
        <f t="shared" si="209"/>
        <v>TOB1</v>
      </c>
      <c r="B2449" t="s">
        <v>484</v>
      </c>
      <c r="C2449">
        <v>48944043</v>
      </c>
      <c r="D2449" t="s">
        <v>8</v>
      </c>
      <c r="E2449">
        <v>24</v>
      </c>
      <c r="F2449" t="s">
        <v>2466</v>
      </c>
      <c r="G2449">
        <v>0.51297399614600003</v>
      </c>
    </row>
    <row r="2450" spans="1:7" x14ac:dyDescent="0.2">
      <c r="A2450" t="str">
        <f t="shared" si="209"/>
        <v>TOB1</v>
      </c>
      <c r="B2450" t="s">
        <v>484</v>
      </c>
      <c r="C2450">
        <v>48944007</v>
      </c>
      <c r="D2450" t="s">
        <v>8</v>
      </c>
      <c r="E2450">
        <v>24</v>
      </c>
      <c r="F2450" t="s">
        <v>2467</v>
      </c>
      <c r="G2450">
        <v>0.74367236916699997</v>
      </c>
    </row>
    <row r="2451" spans="1:7" x14ac:dyDescent="0.2">
      <c r="A2451" t="str">
        <f t="shared" si="209"/>
        <v>TOB1</v>
      </c>
      <c r="B2451" t="s">
        <v>484</v>
      </c>
      <c r="C2451">
        <v>48945609</v>
      </c>
      <c r="D2451" t="s">
        <v>3</v>
      </c>
      <c r="E2451">
        <v>25</v>
      </c>
      <c r="F2451" t="s">
        <v>2468</v>
      </c>
      <c r="G2451">
        <v>7.1019491401100004E-2</v>
      </c>
    </row>
    <row r="2452" spans="1:7" x14ac:dyDescent="0.2">
      <c r="A2452" t="str">
        <f t="shared" si="209"/>
        <v>TOB1</v>
      </c>
      <c r="B2452" t="s">
        <v>484</v>
      </c>
      <c r="C2452">
        <v>48945457</v>
      </c>
      <c r="D2452" t="s">
        <v>3</v>
      </c>
      <c r="E2452">
        <v>26</v>
      </c>
      <c r="F2452" t="s">
        <v>2469</v>
      </c>
      <c r="G2452">
        <v>-0.39999106334599999</v>
      </c>
    </row>
    <row r="2453" spans="1:7" x14ac:dyDescent="0.2">
      <c r="A2453" t="str">
        <f t="shared" si="209"/>
        <v>TOB1</v>
      </c>
      <c r="B2453" t="s">
        <v>484</v>
      </c>
      <c r="C2453">
        <v>48943915</v>
      </c>
      <c r="D2453" t="s">
        <v>3</v>
      </c>
      <c r="E2453">
        <v>24</v>
      </c>
      <c r="F2453" t="s">
        <v>2470</v>
      </c>
      <c r="G2453">
        <v>0.82786401126700004</v>
      </c>
    </row>
    <row r="2454" spans="1:7" x14ac:dyDescent="0.2">
      <c r="A2454" t="str">
        <f t="shared" si="209"/>
        <v>TOB1</v>
      </c>
      <c r="B2454" t="s">
        <v>484</v>
      </c>
      <c r="C2454">
        <v>48943886</v>
      </c>
      <c r="D2454" t="s">
        <v>3</v>
      </c>
      <c r="E2454">
        <v>24</v>
      </c>
      <c r="F2454" t="s">
        <v>2471</v>
      </c>
      <c r="G2454">
        <v>0.53910171629799997</v>
      </c>
    </row>
    <row r="2455" spans="1:7" x14ac:dyDescent="0.2">
      <c r="A2455" t="str">
        <f t="shared" si="209"/>
        <v>TOB1</v>
      </c>
      <c r="B2455" t="s">
        <v>484</v>
      </c>
      <c r="C2455">
        <v>48943794</v>
      </c>
      <c r="D2455" t="s">
        <v>3</v>
      </c>
      <c r="E2455">
        <v>23</v>
      </c>
      <c r="F2455" t="s">
        <v>2472</v>
      </c>
      <c r="G2455">
        <v>0.92932164463300004</v>
      </c>
    </row>
    <row r="2456" spans="1:7" x14ac:dyDescent="0.2">
      <c r="A2456" t="str">
        <f t="shared" ref="A2456:A2465" si="210">"TP73"</f>
        <v>TP73</v>
      </c>
      <c r="B2456" t="s">
        <v>35</v>
      </c>
      <c r="C2456">
        <v>3568744</v>
      </c>
      <c r="D2456" t="s">
        <v>3</v>
      </c>
      <c r="E2456">
        <v>24</v>
      </c>
      <c r="F2456" t="s">
        <v>2473</v>
      </c>
      <c r="G2456">
        <v>0.67173530648699997</v>
      </c>
    </row>
    <row r="2457" spans="1:7" x14ac:dyDescent="0.2">
      <c r="A2457" t="str">
        <f t="shared" si="210"/>
        <v>TP73</v>
      </c>
      <c r="B2457" t="s">
        <v>35</v>
      </c>
      <c r="C2457">
        <v>3568861</v>
      </c>
      <c r="D2457" t="s">
        <v>8</v>
      </c>
      <c r="E2457">
        <v>23</v>
      </c>
      <c r="F2457" t="s">
        <v>2474</v>
      </c>
      <c r="G2457">
        <v>2.6622286590999998E-3</v>
      </c>
    </row>
    <row r="2458" spans="1:7" x14ac:dyDescent="0.2">
      <c r="A2458" t="str">
        <f t="shared" si="210"/>
        <v>TP73</v>
      </c>
      <c r="B2458" t="s">
        <v>35</v>
      </c>
      <c r="C2458">
        <v>3568854</v>
      </c>
      <c r="D2458" t="s">
        <v>8</v>
      </c>
      <c r="E2458">
        <v>24</v>
      </c>
      <c r="F2458" t="s">
        <v>2475</v>
      </c>
      <c r="G2458">
        <v>4.6177908321699997E-2</v>
      </c>
    </row>
    <row r="2459" spans="1:7" x14ac:dyDescent="0.2">
      <c r="A2459" t="str">
        <f t="shared" si="210"/>
        <v>TP73</v>
      </c>
      <c r="B2459" t="s">
        <v>35</v>
      </c>
      <c r="C2459">
        <v>3568813</v>
      </c>
      <c r="D2459" t="s">
        <v>8</v>
      </c>
      <c r="E2459">
        <v>24</v>
      </c>
      <c r="F2459" t="s">
        <v>2476</v>
      </c>
      <c r="G2459">
        <v>1.0829082666500001</v>
      </c>
    </row>
    <row r="2460" spans="1:7" x14ac:dyDescent="0.2">
      <c r="A2460" t="str">
        <f t="shared" si="210"/>
        <v>TP73</v>
      </c>
      <c r="B2460" t="s">
        <v>35</v>
      </c>
      <c r="C2460">
        <v>3568802</v>
      </c>
      <c r="D2460" t="s">
        <v>8</v>
      </c>
      <c r="E2460">
        <v>24</v>
      </c>
      <c r="F2460" t="s">
        <v>2477</v>
      </c>
      <c r="G2460">
        <v>0.68303718718299999</v>
      </c>
    </row>
    <row r="2461" spans="1:7" x14ac:dyDescent="0.2">
      <c r="A2461" t="str">
        <f t="shared" si="210"/>
        <v>TP73</v>
      </c>
      <c r="B2461" t="s">
        <v>35</v>
      </c>
      <c r="C2461">
        <v>3568760</v>
      </c>
      <c r="D2461" t="s">
        <v>8</v>
      </c>
      <c r="E2461">
        <v>23</v>
      </c>
      <c r="F2461" t="s">
        <v>2478</v>
      </c>
      <c r="G2461">
        <v>0.43714915050800002</v>
      </c>
    </row>
    <row r="2462" spans="1:7" x14ac:dyDescent="0.2">
      <c r="A2462" t="str">
        <f t="shared" si="210"/>
        <v>TP73</v>
      </c>
      <c r="B2462" t="s">
        <v>35</v>
      </c>
      <c r="C2462">
        <v>3568729</v>
      </c>
      <c r="D2462" t="s">
        <v>8</v>
      </c>
      <c r="E2462">
        <v>23</v>
      </c>
      <c r="F2462" t="s">
        <v>2479</v>
      </c>
      <c r="G2462">
        <v>1.05394465774</v>
      </c>
    </row>
    <row r="2463" spans="1:7" x14ac:dyDescent="0.2">
      <c r="A2463" t="str">
        <f t="shared" si="210"/>
        <v>TP73</v>
      </c>
      <c r="B2463" t="s">
        <v>35</v>
      </c>
      <c r="C2463">
        <v>3568946</v>
      </c>
      <c r="D2463" t="s">
        <v>3</v>
      </c>
      <c r="E2463">
        <v>24</v>
      </c>
      <c r="F2463" t="s">
        <v>2480</v>
      </c>
      <c r="G2463">
        <v>0.78372364208</v>
      </c>
    </row>
    <row r="2464" spans="1:7" x14ac:dyDescent="0.2">
      <c r="A2464" t="str">
        <f t="shared" si="210"/>
        <v>TP73</v>
      </c>
      <c r="B2464" t="s">
        <v>35</v>
      </c>
      <c r="C2464">
        <v>3568884</v>
      </c>
      <c r="D2464" t="s">
        <v>3</v>
      </c>
      <c r="E2464">
        <v>24</v>
      </c>
      <c r="F2464" t="s">
        <v>2481</v>
      </c>
      <c r="G2464">
        <v>0.802864980911</v>
      </c>
    </row>
    <row r="2465" spans="1:7" x14ac:dyDescent="0.2">
      <c r="A2465" t="str">
        <f t="shared" si="210"/>
        <v>TP73</v>
      </c>
      <c r="B2465" t="s">
        <v>35</v>
      </c>
      <c r="C2465">
        <v>3568804</v>
      </c>
      <c r="D2465" t="s">
        <v>3</v>
      </c>
      <c r="E2465">
        <v>24</v>
      </c>
      <c r="F2465" t="s">
        <v>2482</v>
      </c>
      <c r="G2465">
        <v>0.86314707560500004</v>
      </c>
    </row>
    <row r="2466" spans="1:7" x14ac:dyDescent="0.2">
      <c r="A2466" t="str">
        <f t="shared" ref="A2466:A2490" si="211">"TPST2"</f>
        <v>TPST2</v>
      </c>
      <c r="B2466" t="s">
        <v>193</v>
      </c>
      <c r="C2466">
        <v>26993043</v>
      </c>
      <c r="D2466" t="s">
        <v>8</v>
      </c>
      <c r="E2466">
        <v>25</v>
      </c>
      <c r="F2466" t="s">
        <v>2483</v>
      </c>
      <c r="G2466">
        <v>0.91911110247500005</v>
      </c>
    </row>
    <row r="2467" spans="1:7" x14ac:dyDescent="0.2">
      <c r="A2467" t="str">
        <f t="shared" si="211"/>
        <v>TPST2</v>
      </c>
      <c r="B2467" t="s">
        <v>193</v>
      </c>
      <c r="C2467">
        <v>26961395</v>
      </c>
      <c r="D2467" t="s">
        <v>3</v>
      </c>
      <c r="E2467">
        <v>25</v>
      </c>
      <c r="F2467" t="s">
        <v>2484</v>
      </c>
      <c r="G2467">
        <v>-1.1022256699799999E-3</v>
      </c>
    </row>
    <row r="2468" spans="1:7" x14ac:dyDescent="0.2">
      <c r="A2468" t="str">
        <f t="shared" si="211"/>
        <v>TPST2</v>
      </c>
      <c r="B2468" t="s">
        <v>193</v>
      </c>
      <c r="C2468">
        <v>26961435</v>
      </c>
      <c r="D2468" t="s">
        <v>3</v>
      </c>
      <c r="E2468">
        <v>25</v>
      </c>
      <c r="F2468" t="s">
        <v>2485</v>
      </c>
      <c r="G2468">
        <v>0.25354334067399997</v>
      </c>
    </row>
    <row r="2469" spans="1:7" x14ac:dyDescent="0.2">
      <c r="A2469" t="str">
        <f t="shared" si="211"/>
        <v>TPST2</v>
      </c>
      <c r="B2469" t="s">
        <v>193</v>
      </c>
      <c r="C2469">
        <v>26993022</v>
      </c>
      <c r="D2469" t="s">
        <v>8</v>
      </c>
      <c r="E2469">
        <v>25</v>
      </c>
      <c r="F2469" t="s">
        <v>2486</v>
      </c>
      <c r="G2469">
        <v>0.69417468819000006</v>
      </c>
    </row>
    <row r="2470" spans="1:7" x14ac:dyDescent="0.2">
      <c r="A2470" t="str">
        <f t="shared" si="211"/>
        <v>TPST2</v>
      </c>
      <c r="B2470" t="s">
        <v>193</v>
      </c>
      <c r="C2470">
        <v>26986230</v>
      </c>
      <c r="D2470" t="s">
        <v>3</v>
      </c>
      <c r="E2470">
        <v>24</v>
      </c>
      <c r="F2470" t="s">
        <v>2487</v>
      </c>
      <c r="G2470">
        <v>0.66385126302399999</v>
      </c>
    </row>
    <row r="2471" spans="1:7" x14ac:dyDescent="0.2">
      <c r="A2471" t="str">
        <f t="shared" si="211"/>
        <v>TPST2</v>
      </c>
      <c r="B2471" t="s">
        <v>193</v>
      </c>
      <c r="C2471">
        <v>26961601</v>
      </c>
      <c r="D2471" t="s">
        <v>3</v>
      </c>
      <c r="E2471">
        <v>24</v>
      </c>
      <c r="F2471" t="s">
        <v>2488</v>
      </c>
      <c r="G2471">
        <v>0.10106232024099999</v>
      </c>
    </row>
    <row r="2472" spans="1:7" x14ac:dyDescent="0.2">
      <c r="A2472" t="str">
        <f t="shared" si="211"/>
        <v>TPST2</v>
      </c>
      <c r="B2472" t="s">
        <v>193</v>
      </c>
      <c r="C2472">
        <v>26986427</v>
      </c>
      <c r="D2472" t="s">
        <v>8</v>
      </c>
      <c r="E2472">
        <v>22</v>
      </c>
      <c r="F2472" t="s">
        <v>2489</v>
      </c>
      <c r="G2472">
        <v>-4.2730054926000002E-2</v>
      </c>
    </row>
    <row r="2473" spans="1:7" x14ac:dyDescent="0.2">
      <c r="A2473" t="str">
        <f t="shared" si="211"/>
        <v>TPST2</v>
      </c>
      <c r="B2473" t="s">
        <v>193</v>
      </c>
      <c r="C2473">
        <v>26986247</v>
      </c>
      <c r="D2473" t="s">
        <v>8</v>
      </c>
      <c r="E2473">
        <v>25</v>
      </c>
      <c r="F2473" t="s">
        <v>2490</v>
      </c>
      <c r="G2473">
        <v>0.52065698473199995</v>
      </c>
    </row>
    <row r="2474" spans="1:7" x14ac:dyDescent="0.2">
      <c r="A2474" t="str">
        <f t="shared" si="211"/>
        <v>TPST2</v>
      </c>
      <c r="B2474" t="s">
        <v>193</v>
      </c>
      <c r="C2474">
        <v>26986237</v>
      </c>
      <c r="D2474" t="s">
        <v>8</v>
      </c>
      <c r="E2474">
        <v>24</v>
      </c>
      <c r="F2474" t="s">
        <v>2491</v>
      </c>
      <c r="G2474">
        <v>0.64552686768300005</v>
      </c>
    </row>
    <row r="2475" spans="1:7" x14ac:dyDescent="0.2">
      <c r="A2475" t="str">
        <f t="shared" si="211"/>
        <v>TPST2</v>
      </c>
      <c r="B2475" t="s">
        <v>193</v>
      </c>
      <c r="C2475">
        <v>26961487</v>
      </c>
      <c r="D2475" t="s">
        <v>8</v>
      </c>
      <c r="E2475">
        <v>25</v>
      </c>
      <c r="F2475" t="s">
        <v>2492</v>
      </c>
      <c r="G2475">
        <v>0.105852637931</v>
      </c>
    </row>
    <row r="2476" spans="1:7" x14ac:dyDescent="0.2">
      <c r="A2476" t="str">
        <f t="shared" si="211"/>
        <v>TPST2</v>
      </c>
      <c r="B2476" t="s">
        <v>193</v>
      </c>
      <c r="C2476">
        <v>26961466</v>
      </c>
      <c r="D2476" t="s">
        <v>8</v>
      </c>
      <c r="E2476">
        <v>25</v>
      </c>
      <c r="F2476" t="s">
        <v>2493</v>
      </c>
      <c r="G2476">
        <v>0.10567805219699999</v>
      </c>
    </row>
    <row r="2477" spans="1:7" x14ac:dyDescent="0.2">
      <c r="A2477" t="str">
        <f t="shared" si="211"/>
        <v>TPST2</v>
      </c>
      <c r="B2477" t="s">
        <v>193</v>
      </c>
      <c r="C2477">
        <v>26961452</v>
      </c>
      <c r="D2477" t="s">
        <v>8</v>
      </c>
      <c r="E2477">
        <v>25</v>
      </c>
      <c r="F2477" t="s">
        <v>2494</v>
      </c>
      <c r="G2477">
        <v>0.142470639334</v>
      </c>
    </row>
    <row r="2478" spans="1:7" x14ac:dyDescent="0.2">
      <c r="A2478" t="str">
        <f t="shared" si="211"/>
        <v>TPST2</v>
      </c>
      <c r="B2478" t="s">
        <v>193</v>
      </c>
      <c r="C2478">
        <v>26961445</v>
      </c>
      <c r="D2478" t="s">
        <v>8</v>
      </c>
      <c r="E2478">
        <v>24</v>
      </c>
      <c r="F2478" t="s">
        <v>2495</v>
      </c>
      <c r="G2478">
        <v>0.14010997587599999</v>
      </c>
    </row>
    <row r="2479" spans="1:7" x14ac:dyDescent="0.2">
      <c r="A2479" t="str">
        <f t="shared" si="211"/>
        <v>TPST2</v>
      </c>
      <c r="B2479" t="s">
        <v>193</v>
      </c>
      <c r="C2479">
        <v>26961500</v>
      </c>
      <c r="D2479" t="s">
        <v>3</v>
      </c>
      <c r="E2479">
        <v>24</v>
      </c>
      <c r="F2479" t="s">
        <v>2496</v>
      </c>
      <c r="G2479">
        <v>0.13095208581199999</v>
      </c>
    </row>
    <row r="2480" spans="1:7" x14ac:dyDescent="0.2">
      <c r="A2480" t="str">
        <f t="shared" si="211"/>
        <v>TPST2</v>
      </c>
      <c r="B2480" t="s">
        <v>193</v>
      </c>
      <c r="C2480">
        <v>26961429</v>
      </c>
      <c r="D2480" t="s">
        <v>8</v>
      </c>
      <c r="E2480">
        <v>24</v>
      </c>
      <c r="F2480" t="s">
        <v>2497</v>
      </c>
      <c r="G2480">
        <v>6.0880181384199997E-2</v>
      </c>
    </row>
    <row r="2481" spans="1:7" x14ac:dyDescent="0.2">
      <c r="A2481" t="str">
        <f t="shared" si="211"/>
        <v>TPST2</v>
      </c>
      <c r="B2481" t="s">
        <v>193</v>
      </c>
      <c r="C2481">
        <v>26992868</v>
      </c>
      <c r="D2481" t="s">
        <v>3</v>
      </c>
      <c r="E2481">
        <v>24</v>
      </c>
      <c r="F2481" t="s">
        <v>2498</v>
      </c>
      <c r="G2481">
        <v>3.73855886044E-2</v>
      </c>
    </row>
    <row r="2482" spans="1:7" x14ac:dyDescent="0.2">
      <c r="A2482" t="str">
        <f t="shared" si="211"/>
        <v>TPST2</v>
      </c>
      <c r="B2482" t="s">
        <v>193</v>
      </c>
      <c r="C2482">
        <v>26986417</v>
      </c>
      <c r="D2482" t="s">
        <v>3</v>
      </c>
      <c r="E2482">
        <v>22</v>
      </c>
      <c r="F2482" t="s">
        <v>2499</v>
      </c>
      <c r="G2482">
        <v>0.15032266179600001</v>
      </c>
    </row>
    <row r="2483" spans="1:7" x14ac:dyDescent="0.2">
      <c r="A2483" t="str">
        <f t="shared" si="211"/>
        <v>TPST2</v>
      </c>
      <c r="B2483" t="s">
        <v>193</v>
      </c>
      <c r="C2483">
        <v>26986296</v>
      </c>
      <c r="D2483" t="s">
        <v>3</v>
      </c>
      <c r="E2483">
        <v>23</v>
      </c>
      <c r="F2483" t="s">
        <v>2500</v>
      </c>
      <c r="G2483">
        <v>0.62263487594400002</v>
      </c>
    </row>
    <row r="2484" spans="1:7" x14ac:dyDescent="0.2">
      <c r="A2484" t="str">
        <f t="shared" si="211"/>
        <v>TPST2</v>
      </c>
      <c r="B2484" t="s">
        <v>193</v>
      </c>
      <c r="C2484">
        <v>26986273</v>
      </c>
      <c r="D2484" t="s">
        <v>3</v>
      </c>
      <c r="E2484">
        <v>24</v>
      </c>
      <c r="F2484" t="s">
        <v>2501</v>
      </c>
      <c r="G2484">
        <v>0.77083609826900001</v>
      </c>
    </row>
    <row r="2485" spans="1:7" x14ac:dyDescent="0.2">
      <c r="A2485" t="str">
        <f t="shared" si="211"/>
        <v>TPST2</v>
      </c>
      <c r="B2485" t="s">
        <v>193</v>
      </c>
      <c r="C2485">
        <v>26986264</v>
      </c>
      <c r="D2485" t="s">
        <v>3</v>
      </c>
      <c r="E2485">
        <v>24</v>
      </c>
      <c r="F2485" t="s">
        <v>2502</v>
      </c>
      <c r="G2485">
        <v>0.53359145696999999</v>
      </c>
    </row>
    <row r="2486" spans="1:7" x14ac:dyDescent="0.2">
      <c r="A2486" t="str">
        <f t="shared" si="211"/>
        <v>TPST2</v>
      </c>
      <c r="B2486" t="s">
        <v>193</v>
      </c>
      <c r="C2486">
        <v>26992819</v>
      </c>
      <c r="D2486" t="s">
        <v>8</v>
      </c>
      <c r="E2486">
        <v>25</v>
      </c>
      <c r="F2486" t="s">
        <v>2503</v>
      </c>
      <c r="G2486">
        <v>0.11774528129</v>
      </c>
    </row>
    <row r="2487" spans="1:7" x14ac:dyDescent="0.2">
      <c r="A2487" t="str">
        <f t="shared" si="211"/>
        <v>TPST2</v>
      </c>
      <c r="B2487" t="s">
        <v>193</v>
      </c>
      <c r="C2487">
        <v>26986178</v>
      </c>
      <c r="D2487" t="s">
        <v>3</v>
      </c>
      <c r="E2487">
        <v>23</v>
      </c>
      <c r="F2487" t="s">
        <v>2504</v>
      </c>
      <c r="G2487">
        <v>1.31005279926</v>
      </c>
    </row>
    <row r="2488" spans="1:7" x14ac:dyDescent="0.2">
      <c r="A2488" t="str">
        <f t="shared" si="211"/>
        <v>TPST2</v>
      </c>
      <c r="B2488" t="s">
        <v>193</v>
      </c>
      <c r="C2488">
        <v>26992967</v>
      </c>
      <c r="D2488" t="s">
        <v>3</v>
      </c>
      <c r="E2488">
        <v>25</v>
      </c>
      <c r="F2488" t="s">
        <v>2505</v>
      </c>
      <c r="G2488">
        <v>0.32387452490200003</v>
      </c>
    </row>
    <row r="2489" spans="1:7" x14ac:dyDescent="0.2">
      <c r="A2489" t="str">
        <f t="shared" si="211"/>
        <v>TPST2</v>
      </c>
      <c r="B2489" t="s">
        <v>193</v>
      </c>
      <c r="C2489">
        <v>26986510</v>
      </c>
      <c r="D2489" t="s">
        <v>8</v>
      </c>
      <c r="E2489">
        <v>23</v>
      </c>
      <c r="F2489" t="s">
        <v>2506</v>
      </c>
      <c r="G2489">
        <v>0.12492681055300001</v>
      </c>
    </row>
    <row r="2490" spans="1:7" x14ac:dyDescent="0.2">
      <c r="A2490" t="str">
        <f t="shared" si="211"/>
        <v>TPST2</v>
      </c>
      <c r="B2490" t="s">
        <v>193</v>
      </c>
      <c r="C2490">
        <v>26961488</v>
      </c>
      <c r="D2490" t="s">
        <v>3</v>
      </c>
      <c r="E2490">
        <v>25</v>
      </c>
      <c r="F2490" t="s">
        <v>2507</v>
      </c>
      <c r="G2490">
        <v>8.0539601224500004E-2</v>
      </c>
    </row>
    <row r="2491" spans="1:7" x14ac:dyDescent="0.2">
      <c r="A2491" t="str">
        <f t="shared" ref="A2491:A2499" si="212">"TSC22D1"</f>
        <v>TSC22D1</v>
      </c>
      <c r="B2491" t="s">
        <v>413</v>
      </c>
      <c r="C2491">
        <v>45011070</v>
      </c>
      <c r="D2491" t="s">
        <v>3</v>
      </c>
      <c r="E2491">
        <v>24</v>
      </c>
      <c r="F2491" t="s">
        <v>2508</v>
      </c>
      <c r="G2491">
        <v>0.20410287107</v>
      </c>
    </row>
    <row r="2492" spans="1:7" x14ac:dyDescent="0.2">
      <c r="A2492" t="str">
        <f t="shared" si="212"/>
        <v>TSC22D1</v>
      </c>
      <c r="B2492" t="s">
        <v>413</v>
      </c>
      <c r="C2492">
        <v>45011349</v>
      </c>
      <c r="D2492" t="s">
        <v>3</v>
      </c>
      <c r="E2492">
        <v>24</v>
      </c>
      <c r="F2492" t="s">
        <v>2509</v>
      </c>
      <c r="G2492">
        <v>0.104537482918</v>
      </c>
    </row>
    <row r="2493" spans="1:7" x14ac:dyDescent="0.2">
      <c r="A2493" t="str">
        <f t="shared" si="212"/>
        <v>TSC22D1</v>
      </c>
      <c r="B2493" t="s">
        <v>413</v>
      </c>
      <c r="C2493">
        <v>45011062</v>
      </c>
      <c r="D2493" t="s">
        <v>8</v>
      </c>
      <c r="E2493">
        <v>24</v>
      </c>
      <c r="F2493" t="s">
        <v>2510</v>
      </c>
      <c r="G2493">
        <v>-5.4746518253899999E-2</v>
      </c>
    </row>
    <row r="2494" spans="1:7" x14ac:dyDescent="0.2">
      <c r="A2494" t="str">
        <f t="shared" si="212"/>
        <v>TSC22D1</v>
      </c>
      <c r="B2494" t="s">
        <v>413</v>
      </c>
      <c r="C2494">
        <v>45011365</v>
      </c>
      <c r="D2494" t="s">
        <v>8</v>
      </c>
      <c r="E2494">
        <v>22</v>
      </c>
      <c r="F2494" t="s">
        <v>2511</v>
      </c>
      <c r="G2494">
        <v>1.3407124663000001</v>
      </c>
    </row>
    <row r="2495" spans="1:7" x14ac:dyDescent="0.2">
      <c r="A2495" t="str">
        <f t="shared" si="212"/>
        <v>TSC22D1</v>
      </c>
      <c r="B2495" t="s">
        <v>413</v>
      </c>
      <c r="C2495">
        <v>45011354</v>
      </c>
      <c r="D2495" t="s">
        <v>8</v>
      </c>
      <c r="E2495">
        <v>24</v>
      </c>
      <c r="F2495" t="s">
        <v>2512</v>
      </c>
      <c r="G2495">
        <v>0.84969760790100002</v>
      </c>
    </row>
    <row r="2496" spans="1:7" x14ac:dyDescent="0.2">
      <c r="A2496" t="str">
        <f t="shared" si="212"/>
        <v>TSC22D1</v>
      </c>
      <c r="B2496" t="s">
        <v>413</v>
      </c>
      <c r="C2496">
        <v>45011293</v>
      </c>
      <c r="D2496" t="s">
        <v>8</v>
      </c>
      <c r="E2496">
        <v>24</v>
      </c>
      <c r="F2496" t="s">
        <v>2513</v>
      </c>
      <c r="G2496">
        <v>0.261910532468</v>
      </c>
    </row>
    <row r="2497" spans="1:7" x14ac:dyDescent="0.2">
      <c r="A2497" t="str">
        <f t="shared" si="212"/>
        <v>TSC22D1</v>
      </c>
      <c r="B2497" t="s">
        <v>413</v>
      </c>
      <c r="C2497">
        <v>45011216</v>
      </c>
      <c r="D2497" t="s">
        <v>8</v>
      </c>
      <c r="E2497">
        <v>24</v>
      </c>
      <c r="F2497" t="s">
        <v>2514</v>
      </c>
      <c r="G2497">
        <v>0.30016635079100001</v>
      </c>
    </row>
    <row r="2498" spans="1:7" x14ac:dyDescent="0.2">
      <c r="A2498" t="str">
        <f t="shared" si="212"/>
        <v>TSC22D1</v>
      </c>
      <c r="B2498" t="s">
        <v>413</v>
      </c>
      <c r="C2498">
        <v>45011228</v>
      </c>
      <c r="D2498" t="s">
        <v>8</v>
      </c>
      <c r="E2498">
        <v>23</v>
      </c>
      <c r="F2498" t="s">
        <v>2515</v>
      </c>
      <c r="G2498">
        <v>0.59434067342300001</v>
      </c>
    </row>
    <row r="2499" spans="1:7" x14ac:dyDescent="0.2">
      <c r="A2499" t="str">
        <f t="shared" si="212"/>
        <v>TSC22D1</v>
      </c>
      <c r="B2499" t="s">
        <v>413</v>
      </c>
      <c r="C2499">
        <v>45011335</v>
      </c>
      <c r="D2499" t="s">
        <v>3</v>
      </c>
      <c r="E2499">
        <v>24</v>
      </c>
      <c r="F2499" t="s">
        <v>2516</v>
      </c>
      <c r="G2499">
        <v>0.809589925795</v>
      </c>
    </row>
    <row r="2500" spans="1:7" x14ac:dyDescent="0.2">
      <c r="A2500" t="str">
        <f t="shared" ref="A2500:A2509" si="213">"TSC22D4"</f>
        <v>TSC22D4</v>
      </c>
      <c r="B2500" t="s">
        <v>2</v>
      </c>
      <c r="C2500">
        <v>100077141</v>
      </c>
      <c r="D2500" t="s">
        <v>8</v>
      </c>
      <c r="E2500">
        <v>24</v>
      </c>
      <c r="F2500" t="s">
        <v>2517</v>
      </c>
      <c r="G2500">
        <v>0.109323865876</v>
      </c>
    </row>
    <row r="2501" spans="1:7" x14ac:dyDescent="0.2">
      <c r="A2501" t="str">
        <f t="shared" si="213"/>
        <v>TSC22D4</v>
      </c>
      <c r="B2501" t="s">
        <v>2</v>
      </c>
      <c r="C2501">
        <v>100077055</v>
      </c>
      <c r="D2501" t="s">
        <v>3</v>
      </c>
      <c r="E2501">
        <v>25</v>
      </c>
      <c r="F2501" t="s">
        <v>2518</v>
      </c>
      <c r="G2501">
        <v>0.95954444781100001</v>
      </c>
    </row>
    <row r="2502" spans="1:7" x14ac:dyDescent="0.2">
      <c r="A2502" t="str">
        <f t="shared" si="213"/>
        <v>TSC22D4</v>
      </c>
      <c r="B2502" t="s">
        <v>2</v>
      </c>
      <c r="C2502">
        <v>100077048</v>
      </c>
      <c r="D2502" t="s">
        <v>3</v>
      </c>
      <c r="E2502">
        <v>24</v>
      </c>
      <c r="F2502" t="s">
        <v>2519</v>
      </c>
      <c r="G2502">
        <v>1.08749902928</v>
      </c>
    </row>
    <row r="2503" spans="1:7" x14ac:dyDescent="0.2">
      <c r="A2503" t="str">
        <f t="shared" si="213"/>
        <v>TSC22D4</v>
      </c>
      <c r="B2503" t="s">
        <v>2</v>
      </c>
      <c r="C2503">
        <v>100077077</v>
      </c>
      <c r="D2503" t="s">
        <v>3</v>
      </c>
      <c r="E2503">
        <v>25</v>
      </c>
      <c r="F2503" t="s">
        <v>2520</v>
      </c>
      <c r="G2503">
        <v>0.86714972756999997</v>
      </c>
    </row>
    <row r="2504" spans="1:7" x14ac:dyDescent="0.2">
      <c r="A2504" t="str">
        <f t="shared" si="213"/>
        <v>TSC22D4</v>
      </c>
      <c r="B2504" t="s">
        <v>2</v>
      </c>
      <c r="C2504">
        <v>100077219</v>
      </c>
      <c r="D2504" t="s">
        <v>3</v>
      </c>
      <c r="E2504">
        <v>25</v>
      </c>
      <c r="F2504" t="s">
        <v>2521</v>
      </c>
      <c r="G2504">
        <v>0.71087244646400005</v>
      </c>
    </row>
    <row r="2505" spans="1:7" x14ac:dyDescent="0.2">
      <c r="A2505" t="str">
        <f t="shared" si="213"/>
        <v>TSC22D4</v>
      </c>
      <c r="B2505" t="s">
        <v>2</v>
      </c>
      <c r="C2505">
        <v>100077269</v>
      </c>
      <c r="D2505" t="s">
        <v>8</v>
      </c>
      <c r="E2505">
        <v>24</v>
      </c>
      <c r="F2505" t="s">
        <v>2522</v>
      </c>
      <c r="G2505">
        <v>0.248967361035</v>
      </c>
    </row>
    <row r="2506" spans="1:7" x14ac:dyDescent="0.2">
      <c r="A2506" t="str">
        <f t="shared" si="213"/>
        <v>TSC22D4</v>
      </c>
      <c r="B2506" t="s">
        <v>2</v>
      </c>
      <c r="C2506">
        <v>100077208</v>
      </c>
      <c r="D2506" t="s">
        <v>8</v>
      </c>
      <c r="E2506">
        <v>25</v>
      </c>
      <c r="F2506" t="s">
        <v>2523</v>
      </c>
      <c r="G2506">
        <v>0.65105968951500004</v>
      </c>
    </row>
    <row r="2507" spans="1:7" x14ac:dyDescent="0.2">
      <c r="A2507" t="str">
        <f t="shared" si="213"/>
        <v>TSC22D4</v>
      </c>
      <c r="B2507" t="s">
        <v>2</v>
      </c>
      <c r="C2507">
        <v>100077027</v>
      </c>
      <c r="D2507" t="s">
        <v>3</v>
      </c>
      <c r="E2507">
        <v>24</v>
      </c>
      <c r="F2507" t="s">
        <v>2524</v>
      </c>
      <c r="G2507">
        <v>0.58811526901900002</v>
      </c>
    </row>
    <row r="2508" spans="1:7" x14ac:dyDescent="0.2">
      <c r="A2508" t="str">
        <f t="shared" si="213"/>
        <v>TSC22D4</v>
      </c>
      <c r="B2508" t="s">
        <v>2</v>
      </c>
      <c r="C2508">
        <v>100077062</v>
      </c>
      <c r="D2508" t="s">
        <v>3</v>
      </c>
      <c r="E2508">
        <v>23</v>
      </c>
      <c r="F2508" t="s">
        <v>2525</v>
      </c>
      <c r="G2508">
        <v>0.95295652291199995</v>
      </c>
    </row>
    <row r="2509" spans="1:7" x14ac:dyDescent="0.2">
      <c r="A2509" t="str">
        <f t="shared" si="213"/>
        <v>TSC22D4</v>
      </c>
      <c r="B2509" t="s">
        <v>2</v>
      </c>
      <c r="C2509">
        <v>100077092</v>
      </c>
      <c r="D2509" t="s">
        <v>8</v>
      </c>
      <c r="E2509">
        <v>23</v>
      </c>
      <c r="F2509" t="s">
        <v>2526</v>
      </c>
      <c r="G2509">
        <v>0.319434897537</v>
      </c>
    </row>
    <row r="2510" spans="1:7" x14ac:dyDescent="0.2">
      <c r="A2510" t="str">
        <f t="shared" ref="A2510:A2518" si="214">"TUBA1B"</f>
        <v>TUBA1B</v>
      </c>
      <c r="B2510" t="s">
        <v>140</v>
      </c>
      <c r="C2510">
        <v>49525369</v>
      </c>
      <c r="D2510" t="s">
        <v>3</v>
      </c>
      <c r="E2510">
        <v>24</v>
      </c>
      <c r="F2510" t="s">
        <v>2527</v>
      </c>
      <c r="G2510">
        <v>0.58936174812999997</v>
      </c>
    </row>
    <row r="2511" spans="1:7" x14ac:dyDescent="0.2">
      <c r="A2511" t="str">
        <f t="shared" si="214"/>
        <v>TUBA1B</v>
      </c>
      <c r="B2511" t="s">
        <v>140</v>
      </c>
      <c r="C2511">
        <v>49525516</v>
      </c>
      <c r="D2511" t="s">
        <v>3</v>
      </c>
      <c r="E2511">
        <v>23</v>
      </c>
      <c r="F2511" t="s">
        <v>2528</v>
      </c>
      <c r="G2511">
        <v>-0.10616313108600001</v>
      </c>
    </row>
    <row r="2512" spans="1:7" x14ac:dyDescent="0.2">
      <c r="A2512" t="str">
        <f t="shared" si="214"/>
        <v>TUBA1B</v>
      </c>
      <c r="B2512" t="s">
        <v>140</v>
      </c>
      <c r="C2512">
        <v>49525411</v>
      </c>
      <c r="D2512" t="s">
        <v>8</v>
      </c>
      <c r="E2512">
        <v>23</v>
      </c>
      <c r="F2512" t="s">
        <v>2529</v>
      </c>
      <c r="G2512">
        <v>1.0650066089700001</v>
      </c>
    </row>
    <row r="2513" spans="1:7" x14ac:dyDescent="0.2">
      <c r="A2513" t="str">
        <f t="shared" si="214"/>
        <v>TUBA1B</v>
      </c>
      <c r="B2513" t="s">
        <v>140</v>
      </c>
      <c r="C2513">
        <v>49525419</v>
      </c>
      <c r="D2513" t="s">
        <v>8</v>
      </c>
      <c r="E2513">
        <v>23</v>
      </c>
      <c r="F2513" t="s">
        <v>2530</v>
      </c>
      <c r="G2513">
        <v>0.90144007875200005</v>
      </c>
    </row>
    <row r="2514" spans="1:7" x14ac:dyDescent="0.2">
      <c r="A2514" t="str">
        <f t="shared" si="214"/>
        <v>TUBA1B</v>
      </c>
      <c r="B2514" t="s">
        <v>140</v>
      </c>
      <c r="C2514">
        <v>49525463</v>
      </c>
      <c r="D2514" t="s">
        <v>8</v>
      </c>
      <c r="E2514">
        <v>22</v>
      </c>
      <c r="F2514" t="s">
        <v>2531</v>
      </c>
      <c r="G2514">
        <v>0.53443813522399997</v>
      </c>
    </row>
    <row r="2515" spans="1:7" x14ac:dyDescent="0.2">
      <c r="A2515" t="str">
        <f t="shared" si="214"/>
        <v>TUBA1B</v>
      </c>
      <c r="B2515" t="s">
        <v>140</v>
      </c>
      <c r="C2515">
        <v>49525492</v>
      </c>
      <c r="D2515" t="s">
        <v>8</v>
      </c>
      <c r="E2515">
        <v>24</v>
      </c>
      <c r="F2515" t="s">
        <v>2532</v>
      </c>
      <c r="G2515">
        <v>0.72369362198700005</v>
      </c>
    </row>
    <row r="2516" spans="1:7" x14ac:dyDescent="0.2">
      <c r="A2516" t="str">
        <f t="shared" si="214"/>
        <v>TUBA1B</v>
      </c>
      <c r="B2516" t="s">
        <v>140</v>
      </c>
      <c r="C2516">
        <v>49525495</v>
      </c>
      <c r="D2516" t="s">
        <v>8</v>
      </c>
      <c r="E2516">
        <v>22</v>
      </c>
      <c r="F2516" t="s">
        <v>2533</v>
      </c>
      <c r="G2516">
        <v>1.03355331227</v>
      </c>
    </row>
    <row r="2517" spans="1:7" x14ac:dyDescent="0.2">
      <c r="A2517" t="str">
        <f t="shared" si="214"/>
        <v>TUBA1B</v>
      </c>
      <c r="B2517" t="s">
        <v>140</v>
      </c>
      <c r="C2517">
        <v>49525504</v>
      </c>
      <c r="D2517" t="s">
        <v>8</v>
      </c>
      <c r="E2517">
        <v>24</v>
      </c>
      <c r="F2517" t="s">
        <v>2534</v>
      </c>
      <c r="G2517">
        <v>0.282980994933</v>
      </c>
    </row>
    <row r="2518" spans="1:7" x14ac:dyDescent="0.2">
      <c r="A2518" t="str">
        <f t="shared" si="214"/>
        <v>TUBA1B</v>
      </c>
      <c r="B2518" t="s">
        <v>140</v>
      </c>
      <c r="C2518">
        <v>49525567</v>
      </c>
      <c r="D2518" t="s">
        <v>8</v>
      </c>
      <c r="E2518">
        <v>24</v>
      </c>
      <c r="F2518" t="s">
        <v>2535</v>
      </c>
      <c r="G2518">
        <v>0.171159970302</v>
      </c>
    </row>
    <row r="2519" spans="1:7" x14ac:dyDescent="0.2">
      <c r="A2519" t="str">
        <f t="shared" ref="A2519:A2528" si="215">"TUBA1C"</f>
        <v>TUBA1C</v>
      </c>
      <c r="B2519" t="s">
        <v>140</v>
      </c>
      <c r="C2519">
        <v>49658379</v>
      </c>
      <c r="D2519" t="s">
        <v>8</v>
      </c>
      <c r="E2519">
        <v>24</v>
      </c>
      <c r="F2519" t="s">
        <v>2536</v>
      </c>
      <c r="G2519">
        <v>1.01171155576</v>
      </c>
    </row>
    <row r="2520" spans="1:7" x14ac:dyDescent="0.2">
      <c r="A2520" t="str">
        <f t="shared" si="215"/>
        <v>TUBA1C</v>
      </c>
      <c r="B2520" t="s">
        <v>140</v>
      </c>
      <c r="C2520">
        <v>49658438</v>
      </c>
      <c r="D2520" t="s">
        <v>8</v>
      </c>
      <c r="E2520">
        <v>23</v>
      </c>
      <c r="F2520" t="s">
        <v>2537</v>
      </c>
      <c r="G2520">
        <v>1.05352464529</v>
      </c>
    </row>
    <row r="2521" spans="1:7" x14ac:dyDescent="0.2">
      <c r="A2521" t="str">
        <f t="shared" si="215"/>
        <v>TUBA1C</v>
      </c>
      <c r="B2521" t="s">
        <v>140</v>
      </c>
      <c r="C2521">
        <v>49658485</v>
      </c>
      <c r="D2521" t="s">
        <v>3</v>
      </c>
      <c r="E2521">
        <v>24</v>
      </c>
      <c r="F2521" t="s">
        <v>2538</v>
      </c>
      <c r="G2521">
        <v>0.23862826848900001</v>
      </c>
    </row>
    <row r="2522" spans="1:7" x14ac:dyDescent="0.2">
      <c r="A2522" t="str">
        <f t="shared" si="215"/>
        <v>TUBA1C</v>
      </c>
      <c r="B2522" t="s">
        <v>140</v>
      </c>
      <c r="C2522">
        <v>49658462</v>
      </c>
      <c r="D2522" t="s">
        <v>3</v>
      </c>
      <c r="E2522">
        <v>24</v>
      </c>
      <c r="F2522" t="s">
        <v>2539</v>
      </c>
      <c r="G2522">
        <v>0.50261272609999996</v>
      </c>
    </row>
    <row r="2523" spans="1:7" x14ac:dyDescent="0.2">
      <c r="A2523" t="str">
        <f t="shared" si="215"/>
        <v>TUBA1C</v>
      </c>
      <c r="B2523" t="s">
        <v>140</v>
      </c>
      <c r="C2523">
        <v>49658408</v>
      </c>
      <c r="D2523" t="s">
        <v>3</v>
      </c>
      <c r="E2523">
        <v>23</v>
      </c>
      <c r="F2523" t="s">
        <v>2540</v>
      </c>
      <c r="G2523">
        <v>0.25112242807500001</v>
      </c>
    </row>
    <row r="2524" spans="1:7" x14ac:dyDescent="0.2">
      <c r="A2524" t="str">
        <f t="shared" si="215"/>
        <v>TUBA1C</v>
      </c>
      <c r="B2524" t="s">
        <v>140</v>
      </c>
      <c r="C2524">
        <v>49658540</v>
      </c>
      <c r="D2524" t="s">
        <v>3</v>
      </c>
      <c r="E2524">
        <v>24</v>
      </c>
      <c r="F2524" t="s">
        <v>2541</v>
      </c>
      <c r="G2524">
        <v>0.93476379895399997</v>
      </c>
    </row>
    <row r="2525" spans="1:7" x14ac:dyDescent="0.2">
      <c r="A2525" t="str">
        <f t="shared" si="215"/>
        <v>TUBA1C</v>
      </c>
      <c r="B2525" t="s">
        <v>140</v>
      </c>
      <c r="C2525">
        <v>49658319</v>
      </c>
      <c r="D2525" t="s">
        <v>3</v>
      </c>
      <c r="E2525">
        <v>24</v>
      </c>
      <c r="F2525" t="s">
        <v>2542</v>
      </c>
      <c r="G2525">
        <v>0.80656861269500002</v>
      </c>
    </row>
    <row r="2526" spans="1:7" x14ac:dyDescent="0.2">
      <c r="A2526" t="str">
        <f t="shared" si="215"/>
        <v>TUBA1C</v>
      </c>
      <c r="B2526" t="s">
        <v>140</v>
      </c>
      <c r="C2526">
        <v>49658343</v>
      </c>
      <c r="D2526" t="s">
        <v>3</v>
      </c>
      <c r="E2526">
        <v>23</v>
      </c>
      <c r="F2526" t="s">
        <v>2543</v>
      </c>
      <c r="G2526">
        <v>0.33980251074000001</v>
      </c>
    </row>
    <row r="2527" spans="1:7" x14ac:dyDescent="0.2">
      <c r="A2527" t="str">
        <f t="shared" si="215"/>
        <v>TUBA1C</v>
      </c>
      <c r="B2527" t="s">
        <v>140</v>
      </c>
      <c r="C2527">
        <v>49658416</v>
      </c>
      <c r="D2527" t="s">
        <v>8</v>
      </c>
      <c r="E2527">
        <v>24</v>
      </c>
      <c r="F2527" t="s">
        <v>2544</v>
      </c>
      <c r="G2527">
        <v>0.73102458053300001</v>
      </c>
    </row>
    <row r="2528" spans="1:7" x14ac:dyDescent="0.2">
      <c r="A2528" t="str">
        <f t="shared" si="215"/>
        <v>TUBA1C</v>
      </c>
      <c r="B2528" t="s">
        <v>140</v>
      </c>
      <c r="C2528">
        <v>49658313</v>
      </c>
      <c r="D2528" t="s">
        <v>3</v>
      </c>
      <c r="E2528">
        <v>24</v>
      </c>
      <c r="F2528" t="s">
        <v>2545</v>
      </c>
      <c r="G2528">
        <v>0.68958423840299998</v>
      </c>
    </row>
    <row r="2529" spans="1:7" x14ac:dyDescent="0.2">
      <c r="A2529" t="str">
        <f t="shared" ref="A2529:A2538" si="216">"TUBB2A"</f>
        <v>TUBB2A</v>
      </c>
      <c r="B2529" t="s">
        <v>75</v>
      </c>
      <c r="C2529">
        <v>3158053</v>
      </c>
      <c r="D2529" t="s">
        <v>3</v>
      </c>
      <c r="E2529">
        <v>23</v>
      </c>
      <c r="F2529" t="s">
        <v>2546</v>
      </c>
      <c r="G2529">
        <v>0.136927583539</v>
      </c>
    </row>
    <row r="2530" spans="1:7" x14ac:dyDescent="0.2">
      <c r="A2530" t="str">
        <f t="shared" si="216"/>
        <v>TUBB2A</v>
      </c>
      <c r="B2530" t="s">
        <v>75</v>
      </c>
      <c r="C2530">
        <v>3158030</v>
      </c>
      <c r="D2530" t="s">
        <v>3</v>
      </c>
      <c r="E2530">
        <v>23</v>
      </c>
      <c r="F2530" t="s">
        <v>2547</v>
      </c>
      <c r="G2530">
        <v>0.18361176108800001</v>
      </c>
    </row>
    <row r="2531" spans="1:7" x14ac:dyDescent="0.2">
      <c r="A2531" t="str">
        <f t="shared" si="216"/>
        <v>TUBB2A</v>
      </c>
      <c r="B2531" t="s">
        <v>75</v>
      </c>
      <c r="C2531">
        <v>3158070</v>
      </c>
      <c r="D2531" t="s">
        <v>3</v>
      </c>
      <c r="E2531">
        <v>24</v>
      </c>
      <c r="F2531" t="s">
        <v>2548</v>
      </c>
      <c r="G2531">
        <v>7.9082570361900001E-2</v>
      </c>
    </row>
    <row r="2532" spans="1:7" x14ac:dyDescent="0.2">
      <c r="A2532" t="str">
        <f t="shared" si="216"/>
        <v>TUBB2A</v>
      </c>
      <c r="B2532" t="s">
        <v>75</v>
      </c>
      <c r="C2532">
        <v>3157849</v>
      </c>
      <c r="D2532" t="s">
        <v>8</v>
      </c>
      <c r="E2532">
        <v>22</v>
      </c>
      <c r="F2532" t="s">
        <v>2549</v>
      </c>
      <c r="G2532">
        <v>-5.7503829448399997E-3</v>
      </c>
    </row>
    <row r="2533" spans="1:7" x14ac:dyDescent="0.2">
      <c r="A2533" t="str">
        <f t="shared" si="216"/>
        <v>TUBB2A</v>
      </c>
      <c r="B2533" t="s">
        <v>75</v>
      </c>
      <c r="C2533">
        <v>3158091</v>
      </c>
      <c r="D2533" t="s">
        <v>3</v>
      </c>
      <c r="E2533">
        <v>24</v>
      </c>
      <c r="F2533" t="s">
        <v>2550</v>
      </c>
      <c r="G2533">
        <v>0.173518069271</v>
      </c>
    </row>
    <row r="2534" spans="1:7" x14ac:dyDescent="0.2">
      <c r="A2534" t="str">
        <f t="shared" si="216"/>
        <v>TUBB2A</v>
      </c>
      <c r="B2534" t="s">
        <v>75</v>
      </c>
      <c r="C2534">
        <v>3157895</v>
      </c>
      <c r="D2534" t="s">
        <v>8</v>
      </c>
      <c r="E2534">
        <v>24</v>
      </c>
      <c r="F2534" t="s">
        <v>2551</v>
      </c>
      <c r="G2534">
        <v>1.04641048531</v>
      </c>
    </row>
    <row r="2535" spans="1:7" x14ac:dyDescent="0.2">
      <c r="A2535" t="str">
        <f t="shared" si="216"/>
        <v>TUBB2A</v>
      </c>
      <c r="B2535" t="s">
        <v>75</v>
      </c>
      <c r="C2535">
        <v>3157922</v>
      </c>
      <c r="D2535" t="s">
        <v>8</v>
      </c>
      <c r="E2535">
        <v>24</v>
      </c>
      <c r="F2535" t="s">
        <v>2552</v>
      </c>
      <c r="G2535">
        <v>1.6590923020799999</v>
      </c>
    </row>
    <row r="2536" spans="1:7" x14ac:dyDescent="0.2">
      <c r="A2536" t="str">
        <f t="shared" si="216"/>
        <v>TUBB2A</v>
      </c>
      <c r="B2536" t="s">
        <v>75</v>
      </c>
      <c r="C2536">
        <v>3158065</v>
      </c>
      <c r="D2536" t="s">
        <v>8</v>
      </c>
      <c r="E2536">
        <v>24</v>
      </c>
      <c r="F2536" t="s">
        <v>2553</v>
      </c>
      <c r="G2536">
        <v>8.0284248998299997E-3</v>
      </c>
    </row>
    <row r="2537" spans="1:7" x14ac:dyDescent="0.2">
      <c r="A2537" t="str">
        <f t="shared" si="216"/>
        <v>TUBB2A</v>
      </c>
      <c r="B2537" t="s">
        <v>75</v>
      </c>
      <c r="C2537">
        <v>3158153</v>
      </c>
      <c r="D2537" t="s">
        <v>8</v>
      </c>
      <c r="E2537">
        <v>24</v>
      </c>
      <c r="F2537" t="s">
        <v>2554</v>
      </c>
      <c r="G2537">
        <v>0.24066935600100001</v>
      </c>
    </row>
    <row r="2538" spans="1:7" x14ac:dyDescent="0.2">
      <c r="A2538" t="str">
        <f t="shared" si="216"/>
        <v>TUBB2A</v>
      </c>
      <c r="B2538" t="s">
        <v>75</v>
      </c>
      <c r="C2538">
        <v>3157877</v>
      </c>
      <c r="D2538" t="s">
        <v>8</v>
      </c>
      <c r="E2538">
        <v>24</v>
      </c>
      <c r="F2538" t="s">
        <v>2555</v>
      </c>
      <c r="G2538">
        <v>0.29449721260700001</v>
      </c>
    </row>
    <row r="2539" spans="1:7" x14ac:dyDescent="0.2">
      <c r="A2539" t="str">
        <f t="shared" ref="A2539:A2548" si="217">"TUBB4B"</f>
        <v>TUBB4B</v>
      </c>
      <c r="B2539" t="s">
        <v>15</v>
      </c>
      <c r="C2539">
        <v>140135270</v>
      </c>
      <c r="D2539" t="s">
        <v>3</v>
      </c>
      <c r="E2539">
        <v>24</v>
      </c>
      <c r="F2539" t="s">
        <v>2556</v>
      </c>
      <c r="G2539">
        <v>0.807739216536</v>
      </c>
    </row>
    <row r="2540" spans="1:7" x14ac:dyDescent="0.2">
      <c r="A2540" t="str">
        <f t="shared" si="217"/>
        <v>TUBB4B</v>
      </c>
      <c r="B2540" t="s">
        <v>15</v>
      </c>
      <c r="C2540">
        <v>140135505</v>
      </c>
      <c r="D2540" t="s">
        <v>3</v>
      </c>
      <c r="E2540">
        <v>23</v>
      </c>
      <c r="F2540" t="s">
        <v>2557</v>
      </c>
      <c r="G2540">
        <v>0.35804705637299999</v>
      </c>
    </row>
    <row r="2541" spans="1:7" x14ac:dyDescent="0.2">
      <c r="A2541" t="str">
        <f t="shared" si="217"/>
        <v>TUBB4B</v>
      </c>
      <c r="B2541" t="s">
        <v>15</v>
      </c>
      <c r="C2541">
        <v>140135300</v>
      </c>
      <c r="D2541" t="s">
        <v>8</v>
      </c>
      <c r="E2541">
        <v>23</v>
      </c>
      <c r="F2541" t="s">
        <v>2558</v>
      </c>
      <c r="G2541">
        <v>0.61610930888899995</v>
      </c>
    </row>
    <row r="2542" spans="1:7" x14ac:dyDescent="0.2">
      <c r="A2542" t="str">
        <f t="shared" si="217"/>
        <v>TUBB4B</v>
      </c>
      <c r="B2542" t="s">
        <v>15</v>
      </c>
      <c r="C2542">
        <v>140135408</v>
      </c>
      <c r="D2542" t="s">
        <v>8</v>
      </c>
      <c r="E2542">
        <v>24</v>
      </c>
      <c r="F2542" t="s">
        <v>2559</v>
      </c>
      <c r="G2542">
        <v>1.43013123254</v>
      </c>
    </row>
    <row r="2543" spans="1:7" x14ac:dyDescent="0.2">
      <c r="A2543" t="str">
        <f t="shared" si="217"/>
        <v>TUBB4B</v>
      </c>
      <c r="B2543" t="s">
        <v>15</v>
      </c>
      <c r="C2543">
        <v>140135451</v>
      </c>
      <c r="D2543" t="s">
        <v>8</v>
      </c>
      <c r="E2543">
        <v>24</v>
      </c>
      <c r="F2543" t="s">
        <v>2560</v>
      </c>
      <c r="G2543">
        <v>5.9227848729399998E-2</v>
      </c>
    </row>
    <row r="2544" spans="1:7" x14ac:dyDescent="0.2">
      <c r="A2544" t="str">
        <f t="shared" si="217"/>
        <v>TUBB4B</v>
      </c>
      <c r="B2544" t="s">
        <v>15</v>
      </c>
      <c r="C2544">
        <v>140135537</v>
      </c>
      <c r="D2544" t="s">
        <v>8</v>
      </c>
      <c r="E2544">
        <v>23</v>
      </c>
      <c r="F2544" t="s">
        <v>2561</v>
      </c>
      <c r="G2544">
        <v>0.22911966512599999</v>
      </c>
    </row>
    <row r="2545" spans="1:7" x14ac:dyDescent="0.2">
      <c r="A2545" t="str">
        <f t="shared" si="217"/>
        <v>TUBB4B</v>
      </c>
      <c r="B2545" t="s">
        <v>15</v>
      </c>
      <c r="C2545">
        <v>140135561</v>
      </c>
      <c r="D2545" t="s">
        <v>8</v>
      </c>
      <c r="E2545">
        <v>24</v>
      </c>
      <c r="F2545" t="s">
        <v>2562</v>
      </c>
      <c r="G2545">
        <v>0.29263995403300003</v>
      </c>
    </row>
    <row r="2546" spans="1:7" x14ac:dyDescent="0.2">
      <c r="A2546" t="str">
        <f t="shared" si="217"/>
        <v>TUBB4B</v>
      </c>
      <c r="B2546" t="s">
        <v>15</v>
      </c>
      <c r="C2546">
        <v>140135286</v>
      </c>
      <c r="D2546" t="s">
        <v>3</v>
      </c>
      <c r="E2546">
        <v>24</v>
      </c>
      <c r="F2546" t="s">
        <v>2563</v>
      </c>
      <c r="G2546">
        <v>-5.8617601797199999E-2</v>
      </c>
    </row>
    <row r="2547" spans="1:7" x14ac:dyDescent="0.2">
      <c r="A2547" t="str">
        <f t="shared" si="217"/>
        <v>TUBB4B</v>
      </c>
      <c r="B2547" t="s">
        <v>15</v>
      </c>
      <c r="C2547">
        <v>140135353</v>
      </c>
      <c r="D2547" t="s">
        <v>3</v>
      </c>
      <c r="E2547">
        <v>23</v>
      </c>
      <c r="F2547" t="s">
        <v>2564</v>
      </c>
      <c r="G2547">
        <v>0.65939879864600004</v>
      </c>
    </row>
    <row r="2548" spans="1:7" x14ac:dyDescent="0.2">
      <c r="A2548" t="str">
        <f t="shared" si="217"/>
        <v>TUBB4B</v>
      </c>
      <c r="B2548" t="s">
        <v>15</v>
      </c>
      <c r="C2548">
        <v>140135341</v>
      </c>
      <c r="D2548" t="s">
        <v>3</v>
      </c>
      <c r="E2548">
        <v>24</v>
      </c>
      <c r="F2548" t="s">
        <v>2565</v>
      </c>
      <c r="G2548">
        <v>0.76212955092400003</v>
      </c>
    </row>
    <row r="2549" spans="1:7" x14ac:dyDescent="0.2">
      <c r="A2549" t="str">
        <f t="shared" ref="A2549:A2558" si="218">"UBASH3A"</f>
        <v>UBASH3A</v>
      </c>
      <c r="B2549" t="s">
        <v>645</v>
      </c>
      <c r="C2549">
        <v>43823693</v>
      </c>
      <c r="D2549" t="s">
        <v>3</v>
      </c>
      <c r="E2549">
        <v>24</v>
      </c>
      <c r="F2549" t="s">
        <v>2566</v>
      </c>
      <c r="G2549">
        <v>0.11446378140500001</v>
      </c>
    </row>
    <row r="2550" spans="1:7" x14ac:dyDescent="0.2">
      <c r="A2550" t="str">
        <f t="shared" si="218"/>
        <v>UBASH3A</v>
      </c>
      <c r="B2550" t="s">
        <v>645</v>
      </c>
      <c r="C2550">
        <v>43823730</v>
      </c>
      <c r="D2550" t="s">
        <v>3</v>
      </c>
      <c r="E2550">
        <v>25</v>
      </c>
      <c r="F2550" t="s">
        <v>2567</v>
      </c>
      <c r="G2550">
        <v>0.54669629181299995</v>
      </c>
    </row>
    <row r="2551" spans="1:7" x14ac:dyDescent="0.2">
      <c r="A2551" t="str">
        <f t="shared" si="218"/>
        <v>UBASH3A</v>
      </c>
      <c r="B2551" t="s">
        <v>645</v>
      </c>
      <c r="C2551">
        <v>43823838</v>
      </c>
      <c r="D2551" t="s">
        <v>8</v>
      </c>
      <c r="E2551">
        <v>25</v>
      </c>
      <c r="F2551" t="s">
        <v>2568</v>
      </c>
      <c r="G2551">
        <v>0.929912317672</v>
      </c>
    </row>
    <row r="2552" spans="1:7" x14ac:dyDescent="0.2">
      <c r="A2552" t="str">
        <f t="shared" si="218"/>
        <v>UBASH3A</v>
      </c>
      <c r="B2552" t="s">
        <v>645</v>
      </c>
      <c r="C2552">
        <v>43823681</v>
      </c>
      <c r="D2552" t="s">
        <v>8</v>
      </c>
      <c r="E2552">
        <v>25</v>
      </c>
      <c r="F2552" t="s">
        <v>2569</v>
      </c>
      <c r="G2552">
        <v>0.144304832168</v>
      </c>
    </row>
    <row r="2553" spans="1:7" x14ac:dyDescent="0.2">
      <c r="A2553" t="str">
        <f t="shared" si="218"/>
        <v>UBASH3A</v>
      </c>
      <c r="B2553" t="s">
        <v>645</v>
      </c>
      <c r="C2553">
        <v>43823814</v>
      </c>
      <c r="D2553" t="s">
        <v>8</v>
      </c>
      <c r="E2553">
        <v>24</v>
      </c>
      <c r="F2553" t="s">
        <v>2570</v>
      </c>
      <c r="G2553">
        <v>0.97374733858100004</v>
      </c>
    </row>
    <row r="2554" spans="1:7" x14ac:dyDescent="0.2">
      <c r="A2554" t="str">
        <f t="shared" si="218"/>
        <v>UBASH3A</v>
      </c>
      <c r="B2554" t="s">
        <v>645</v>
      </c>
      <c r="C2554">
        <v>43823823</v>
      </c>
      <c r="D2554" t="s">
        <v>3</v>
      </c>
      <c r="E2554">
        <v>23</v>
      </c>
      <c r="F2554" t="s">
        <v>2571</v>
      </c>
      <c r="G2554">
        <v>0.62346336148500003</v>
      </c>
    </row>
    <row r="2555" spans="1:7" x14ac:dyDescent="0.2">
      <c r="A2555" t="str">
        <f t="shared" si="218"/>
        <v>UBASH3A</v>
      </c>
      <c r="B2555" t="s">
        <v>645</v>
      </c>
      <c r="C2555">
        <v>43823772</v>
      </c>
      <c r="D2555" t="s">
        <v>3</v>
      </c>
      <c r="E2555">
        <v>25</v>
      </c>
      <c r="F2555" t="s">
        <v>2572</v>
      </c>
      <c r="G2555">
        <v>0.92217930742800003</v>
      </c>
    </row>
    <row r="2556" spans="1:7" x14ac:dyDescent="0.2">
      <c r="A2556" t="str">
        <f t="shared" si="218"/>
        <v>UBASH3A</v>
      </c>
      <c r="B2556" t="s">
        <v>645</v>
      </c>
      <c r="C2556">
        <v>43823760</v>
      </c>
      <c r="D2556" t="s">
        <v>3</v>
      </c>
      <c r="E2556">
        <v>24</v>
      </c>
      <c r="F2556" t="s">
        <v>2573</v>
      </c>
      <c r="G2556">
        <v>1.0963403437499999</v>
      </c>
    </row>
    <row r="2557" spans="1:7" x14ac:dyDescent="0.2">
      <c r="A2557" t="str">
        <f t="shared" si="218"/>
        <v>UBASH3A</v>
      </c>
      <c r="B2557" t="s">
        <v>645</v>
      </c>
      <c r="C2557">
        <v>43823735</v>
      </c>
      <c r="D2557" t="s">
        <v>3</v>
      </c>
      <c r="E2557">
        <v>24</v>
      </c>
      <c r="F2557" t="s">
        <v>2574</v>
      </c>
      <c r="G2557">
        <v>0.107851118476</v>
      </c>
    </row>
    <row r="2558" spans="1:7" x14ac:dyDescent="0.2">
      <c r="A2558" t="str">
        <f t="shared" si="218"/>
        <v>UBASH3A</v>
      </c>
      <c r="B2558" t="s">
        <v>645</v>
      </c>
      <c r="C2558">
        <v>43823869</v>
      </c>
      <c r="D2558" t="s">
        <v>3</v>
      </c>
      <c r="E2558">
        <v>24</v>
      </c>
      <c r="F2558" t="s">
        <v>2575</v>
      </c>
      <c r="G2558">
        <v>0.57562747832299999</v>
      </c>
    </row>
    <row r="2559" spans="1:7" x14ac:dyDescent="0.2">
      <c r="A2559" t="str">
        <f t="shared" ref="A2559:A2568" si="219">"UBASH3B"</f>
        <v>UBASH3B</v>
      </c>
      <c r="B2559" t="s">
        <v>291</v>
      </c>
      <c r="C2559">
        <v>122526316</v>
      </c>
      <c r="D2559" t="s">
        <v>8</v>
      </c>
      <c r="E2559">
        <v>23</v>
      </c>
      <c r="F2559" t="s">
        <v>2576</v>
      </c>
      <c r="G2559">
        <v>1.0984875279199999</v>
      </c>
    </row>
    <row r="2560" spans="1:7" x14ac:dyDescent="0.2">
      <c r="A2560" t="str">
        <f t="shared" si="219"/>
        <v>UBASH3B</v>
      </c>
      <c r="B2560" t="s">
        <v>291</v>
      </c>
      <c r="C2560">
        <v>122526266</v>
      </c>
      <c r="D2560" t="s">
        <v>8</v>
      </c>
      <c r="E2560">
        <v>24</v>
      </c>
      <c r="F2560" t="s">
        <v>2577</v>
      </c>
      <c r="G2560">
        <v>0.88535257763700004</v>
      </c>
    </row>
    <row r="2561" spans="1:7" x14ac:dyDescent="0.2">
      <c r="A2561" t="str">
        <f t="shared" si="219"/>
        <v>UBASH3B</v>
      </c>
      <c r="B2561" t="s">
        <v>291</v>
      </c>
      <c r="C2561">
        <v>122526023</v>
      </c>
      <c r="D2561" t="s">
        <v>8</v>
      </c>
      <c r="E2561">
        <v>23</v>
      </c>
      <c r="F2561" t="s">
        <v>2578</v>
      </c>
      <c r="G2561">
        <v>0.15602704300299999</v>
      </c>
    </row>
    <row r="2562" spans="1:7" x14ac:dyDescent="0.2">
      <c r="A2562" t="str">
        <f t="shared" si="219"/>
        <v>UBASH3B</v>
      </c>
      <c r="B2562" t="s">
        <v>291</v>
      </c>
      <c r="C2562">
        <v>122526005</v>
      </c>
      <c r="D2562" t="s">
        <v>8</v>
      </c>
      <c r="E2562">
        <v>24</v>
      </c>
      <c r="F2562" t="s">
        <v>2579</v>
      </c>
      <c r="G2562">
        <v>1.7668406056100001E-2</v>
      </c>
    </row>
    <row r="2563" spans="1:7" x14ac:dyDescent="0.2">
      <c r="A2563" t="str">
        <f t="shared" si="219"/>
        <v>UBASH3B</v>
      </c>
      <c r="B2563" t="s">
        <v>291</v>
      </c>
      <c r="C2563">
        <v>122526277</v>
      </c>
      <c r="D2563" t="s">
        <v>3</v>
      </c>
      <c r="E2563">
        <v>23</v>
      </c>
      <c r="F2563" t="s">
        <v>2580</v>
      </c>
      <c r="G2563">
        <v>1.0161598944400001</v>
      </c>
    </row>
    <row r="2564" spans="1:7" x14ac:dyDescent="0.2">
      <c r="A2564" t="str">
        <f t="shared" si="219"/>
        <v>UBASH3B</v>
      </c>
      <c r="B2564" t="s">
        <v>291</v>
      </c>
      <c r="C2564">
        <v>122526127</v>
      </c>
      <c r="D2564" t="s">
        <v>3</v>
      </c>
      <c r="E2564">
        <v>23</v>
      </c>
      <c r="F2564" t="s">
        <v>2581</v>
      </c>
      <c r="G2564">
        <v>-5.4137131140699998E-2</v>
      </c>
    </row>
    <row r="2565" spans="1:7" x14ac:dyDescent="0.2">
      <c r="A2565" t="str">
        <f t="shared" si="219"/>
        <v>UBASH3B</v>
      </c>
      <c r="B2565" t="s">
        <v>291</v>
      </c>
      <c r="C2565">
        <v>122526063</v>
      </c>
      <c r="D2565" t="s">
        <v>3</v>
      </c>
      <c r="E2565">
        <v>24</v>
      </c>
      <c r="F2565" t="s">
        <v>2582</v>
      </c>
      <c r="G2565">
        <v>0.17615586483000001</v>
      </c>
    </row>
    <row r="2566" spans="1:7" x14ac:dyDescent="0.2">
      <c r="A2566" t="str">
        <f t="shared" si="219"/>
        <v>UBASH3B</v>
      </c>
      <c r="B2566" t="s">
        <v>291</v>
      </c>
      <c r="C2566">
        <v>122526057</v>
      </c>
      <c r="D2566" t="s">
        <v>3</v>
      </c>
      <c r="E2566">
        <v>24</v>
      </c>
      <c r="F2566" t="s">
        <v>2583</v>
      </c>
      <c r="G2566">
        <v>2.6691547365400001E-2</v>
      </c>
    </row>
    <row r="2567" spans="1:7" x14ac:dyDescent="0.2">
      <c r="A2567" t="str">
        <f t="shared" si="219"/>
        <v>UBASH3B</v>
      </c>
      <c r="B2567" t="s">
        <v>291</v>
      </c>
      <c r="C2567">
        <v>122526179</v>
      </c>
      <c r="D2567" t="s">
        <v>3</v>
      </c>
      <c r="E2567">
        <v>24</v>
      </c>
      <c r="F2567" t="s">
        <v>2584</v>
      </c>
      <c r="G2567">
        <v>8.2924959012999996E-2</v>
      </c>
    </row>
    <row r="2568" spans="1:7" x14ac:dyDescent="0.2">
      <c r="A2568" t="str">
        <f t="shared" si="219"/>
        <v>UBASH3B</v>
      </c>
      <c r="B2568" t="s">
        <v>291</v>
      </c>
      <c r="C2568">
        <v>122526076</v>
      </c>
      <c r="D2568" t="s">
        <v>3</v>
      </c>
      <c r="E2568">
        <v>24</v>
      </c>
      <c r="F2568" t="s">
        <v>2585</v>
      </c>
      <c r="G2568">
        <v>0.10659636693500001</v>
      </c>
    </row>
    <row r="2569" spans="1:7" x14ac:dyDescent="0.2">
      <c r="A2569" t="str">
        <f t="shared" ref="A2569:A2591" si="220">"UBTF"</f>
        <v>UBTF</v>
      </c>
      <c r="B2569" t="s">
        <v>484</v>
      </c>
      <c r="C2569">
        <v>42299130</v>
      </c>
      <c r="D2569" t="s">
        <v>8</v>
      </c>
      <c r="E2569">
        <v>23</v>
      </c>
      <c r="F2569" t="s">
        <v>2586</v>
      </c>
      <c r="G2569">
        <v>3.1337044178500001E-2</v>
      </c>
    </row>
    <row r="2570" spans="1:7" x14ac:dyDescent="0.2">
      <c r="A2570" t="str">
        <f t="shared" si="220"/>
        <v>UBTF</v>
      </c>
      <c r="B2570" t="s">
        <v>484</v>
      </c>
      <c r="C2570">
        <v>42299365</v>
      </c>
      <c r="D2570" t="s">
        <v>8</v>
      </c>
      <c r="E2570">
        <v>24</v>
      </c>
      <c r="F2570" t="s">
        <v>2587</v>
      </c>
      <c r="G2570">
        <v>0.316441479473</v>
      </c>
    </row>
    <row r="2571" spans="1:7" x14ac:dyDescent="0.2">
      <c r="A2571" t="str">
        <f t="shared" si="220"/>
        <v>UBTF</v>
      </c>
      <c r="B2571" t="s">
        <v>484</v>
      </c>
      <c r="C2571">
        <v>42297093</v>
      </c>
      <c r="D2571" t="s">
        <v>3</v>
      </c>
      <c r="E2571">
        <v>23</v>
      </c>
      <c r="F2571" t="s">
        <v>2588</v>
      </c>
      <c r="G2571">
        <v>0.82670344978400001</v>
      </c>
    </row>
    <row r="2572" spans="1:7" x14ac:dyDescent="0.2">
      <c r="A2572" t="str">
        <f t="shared" si="220"/>
        <v>UBTF</v>
      </c>
      <c r="B2572" t="s">
        <v>484</v>
      </c>
      <c r="C2572">
        <v>42297032</v>
      </c>
      <c r="D2572" t="s">
        <v>8</v>
      </c>
      <c r="E2572">
        <v>24</v>
      </c>
      <c r="F2572" t="s">
        <v>2589</v>
      </c>
      <c r="G2572">
        <v>0.34882682507399998</v>
      </c>
    </row>
    <row r="2573" spans="1:7" x14ac:dyDescent="0.2">
      <c r="A2573" t="str">
        <f t="shared" si="220"/>
        <v>UBTF</v>
      </c>
      <c r="B2573" t="s">
        <v>484</v>
      </c>
      <c r="C2573">
        <v>42297216</v>
      </c>
      <c r="D2573" t="s">
        <v>3</v>
      </c>
      <c r="E2573">
        <v>23</v>
      </c>
      <c r="F2573" t="s">
        <v>2590</v>
      </c>
      <c r="G2573">
        <v>1.0702269658200001</v>
      </c>
    </row>
    <row r="2574" spans="1:7" x14ac:dyDescent="0.2">
      <c r="A2574" t="str">
        <f t="shared" si="220"/>
        <v>UBTF</v>
      </c>
      <c r="B2574" t="s">
        <v>484</v>
      </c>
      <c r="C2574">
        <v>42297238</v>
      </c>
      <c r="D2574" t="s">
        <v>3</v>
      </c>
      <c r="E2574">
        <v>24</v>
      </c>
      <c r="F2574" t="s">
        <v>2591</v>
      </c>
      <c r="G2574">
        <v>0.226097721433</v>
      </c>
    </row>
    <row r="2575" spans="1:7" x14ac:dyDescent="0.2">
      <c r="A2575" t="str">
        <f t="shared" si="220"/>
        <v>UBTF</v>
      </c>
      <c r="B2575" t="s">
        <v>484</v>
      </c>
      <c r="C2575">
        <v>42299124</v>
      </c>
      <c r="D2575" t="s">
        <v>3</v>
      </c>
      <c r="E2575">
        <v>23</v>
      </c>
      <c r="F2575" t="s">
        <v>2592</v>
      </c>
      <c r="G2575">
        <v>1.2672630832100001E-2</v>
      </c>
    </row>
    <row r="2576" spans="1:7" x14ac:dyDescent="0.2">
      <c r="A2576" t="str">
        <f t="shared" si="220"/>
        <v>UBTF</v>
      </c>
      <c r="B2576" t="s">
        <v>484</v>
      </c>
      <c r="C2576">
        <v>42296238</v>
      </c>
      <c r="D2576" t="s">
        <v>3</v>
      </c>
      <c r="E2576">
        <v>23</v>
      </c>
      <c r="F2576" t="s">
        <v>2593</v>
      </c>
      <c r="G2576">
        <v>0.822127952828</v>
      </c>
    </row>
    <row r="2577" spans="1:7" x14ac:dyDescent="0.2">
      <c r="A2577" t="str">
        <f t="shared" si="220"/>
        <v>UBTF</v>
      </c>
      <c r="B2577" t="s">
        <v>484</v>
      </c>
      <c r="C2577">
        <v>42296205</v>
      </c>
      <c r="D2577" t="s">
        <v>3</v>
      </c>
      <c r="E2577">
        <v>22</v>
      </c>
      <c r="F2577" t="s">
        <v>2594</v>
      </c>
      <c r="G2577">
        <v>8.5281403159699995E-2</v>
      </c>
    </row>
    <row r="2578" spans="1:7" x14ac:dyDescent="0.2">
      <c r="A2578" t="str">
        <f t="shared" si="220"/>
        <v>UBTF</v>
      </c>
      <c r="B2578" t="s">
        <v>484</v>
      </c>
      <c r="C2578">
        <v>42296179</v>
      </c>
      <c r="D2578" t="s">
        <v>3</v>
      </c>
      <c r="E2578">
        <v>24</v>
      </c>
      <c r="F2578" t="s">
        <v>2595</v>
      </c>
      <c r="G2578">
        <v>5.27732278868E-2</v>
      </c>
    </row>
    <row r="2579" spans="1:7" x14ac:dyDescent="0.2">
      <c r="A2579" t="str">
        <f t="shared" si="220"/>
        <v>UBTF</v>
      </c>
      <c r="B2579" t="s">
        <v>484</v>
      </c>
      <c r="C2579">
        <v>42296152</v>
      </c>
      <c r="D2579" t="s">
        <v>3</v>
      </c>
      <c r="E2579">
        <v>24</v>
      </c>
      <c r="F2579" t="s">
        <v>2596</v>
      </c>
      <c r="G2579">
        <v>0.100404848284</v>
      </c>
    </row>
    <row r="2580" spans="1:7" x14ac:dyDescent="0.2">
      <c r="A2580" t="str">
        <f t="shared" si="220"/>
        <v>UBTF</v>
      </c>
      <c r="B2580" t="s">
        <v>484</v>
      </c>
      <c r="C2580">
        <v>42297148</v>
      </c>
      <c r="D2580" t="s">
        <v>8</v>
      </c>
      <c r="E2580">
        <v>24</v>
      </c>
      <c r="F2580" t="s">
        <v>2597</v>
      </c>
      <c r="G2580">
        <v>1.10306958439</v>
      </c>
    </row>
    <row r="2581" spans="1:7" x14ac:dyDescent="0.2">
      <c r="A2581" t="str">
        <f t="shared" si="220"/>
        <v>UBTF</v>
      </c>
      <c r="B2581" t="s">
        <v>484</v>
      </c>
      <c r="C2581">
        <v>42296135</v>
      </c>
      <c r="D2581" t="s">
        <v>3</v>
      </c>
      <c r="E2581">
        <v>24</v>
      </c>
      <c r="F2581" t="s">
        <v>2598</v>
      </c>
      <c r="G2581">
        <v>0.27705799067300002</v>
      </c>
    </row>
    <row r="2582" spans="1:7" x14ac:dyDescent="0.2">
      <c r="A2582" t="str">
        <f t="shared" si="220"/>
        <v>UBTF</v>
      </c>
      <c r="B2582" t="s">
        <v>484</v>
      </c>
      <c r="C2582">
        <v>42299136</v>
      </c>
      <c r="D2582" t="s">
        <v>3</v>
      </c>
      <c r="E2582">
        <v>23</v>
      </c>
      <c r="F2582" t="s">
        <v>2599</v>
      </c>
      <c r="G2582">
        <v>6.2172496022699997E-3</v>
      </c>
    </row>
    <row r="2583" spans="1:7" x14ac:dyDescent="0.2">
      <c r="A2583" t="str">
        <f t="shared" si="220"/>
        <v>UBTF</v>
      </c>
      <c r="B2583" t="s">
        <v>484</v>
      </c>
      <c r="C2583">
        <v>42299169</v>
      </c>
      <c r="D2583" t="s">
        <v>3</v>
      </c>
      <c r="E2583">
        <v>22</v>
      </c>
      <c r="F2583" t="s">
        <v>2600</v>
      </c>
      <c r="G2583">
        <v>5.4150968893099997E-2</v>
      </c>
    </row>
    <row r="2584" spans="1:7" x14ac:dyDescent="0.2">
      <c r="A2584" t="str">
        <f t="shared" si="220"/>
        <v>UBTF</v>
      </c>
      <c r="B2584" t="s">
        <v>484</v>
      </c>
      <c r="C2584">
        <v>42297055</v>
      </c>
      <c r="D2584" t="s">
        <v>3</v>
      </c>
      <c r="E2584">
        <v>24</v>
      </c>
      <c r="F2584" t="s">
        <v>2601</v>
      </c>
      <c r="G2584">
        <v>-0.14828545535599999</v>
      </c>
    </row>
    <row r="2585" spans="1:7" x14ac:dyDescent="0.2">
      <c r="A2585" t="str">
        <f t="shared" si="220"/>
        <v>UBTF</v>
      </c>
      <c r="B2585" t="s">
        <v>484</v>
      </c>
      <c r="C2585">
        <v>42299251</v>
      </c>
      <c r="D2585" t="s">
        <v>3</v>
      </c>
      <c r="E2585">
        <v>23</v>
      </c>
      <c r="F2585" t="s">
        <v>2602</v>
      </c>
      <c r="G2585">
        <v>0.477285841579</v>
      </c>
    </row>
    <row r="2586" spans="1:7" x14ac:dyDescent="0.2">
      <c r="A2586" t="str">
        <f t="shared" si="220"/>
        <v>UBTF</v>
      </c>
      <c r="B2586" t="s">
        <v>484</v>
      </c>
      <c r="C2586">
        <v>42299358</v>
      </c>
      <c r="D2586" t="s">
        <v>3</v>
      </c>
      <c r="E2586">
        <v>24</v>
      </c>
      <c r="F2586" t="s">
        <v>2603</v>
      </c>
      <c r="G2586">
        <v>-3.85762329183E-3</v>
      </c>
    </row>
    <row r="2587" spans="1:7" x14ac:dyDescent="0.2">
      <c r="A2587" t="str">
        <f t="shared" si="220"/>
        <v>UBTF</v>
      </c>
      <c r="B2587" t="s">
        <v>484</v>
      </c>
      <c r="C2587">
        <v>42296075</v>
      </c>
      <c r="D2587" t="s">
        <v>8</v>
      </c>
      <c r="E2587">
        <v>24</v>
      </c>
      <c r="F2587" t="s">
        <v>2604</v>
      </c>
      <c r="G2587">
        <v>2.2005148332800002E-2</v>
      </c>
    </row>
    <row r="2588" spans="1:7" x14ac:dyDescent="0.2">
      <c r="A2588" t="str">
        <f t="shared" si="220"/>
        <v>UBTF</v>
      </c>
      <c r="B2588" t="s">
        <v>484</v>
      </c>
      <c r="C2588">
        <v>42296082</v>
      </c>
      <c r="D2588" t="s">
        <v>8</v>
      </c>
      <c r="E2588">
        <v>24</v>
      </c>
      <c r="F2588" t="s">
        <v>2605</v>
      </c>
      <c r="G2588">
        <v>2.8134651724800001E-2</v>
      </c>
    </row>
    <row r="2589" spans="1:7" x14ac:dyDescent="0.2">
      <c r="A2589" t="str">
        <f t="shared" si="220"/>
        <v>UBTF</v>
      </c>
      <c r="B2589" t="s">
        <v>484</v>
      </c>
      <c r="C2589">
        <v>42296129</v>
      </c>
      <c r="D2589" t="s">
        <v>3</v>
      </c>
      <c r="E2589">
        <v>24</v>
      </c>
      <c r="F2589" t="s">
        <v>2606</v>
      </c>
      <c r="G2589">
        <v>0.14988167438700001</v>
      </c>
    </row>
    <row r="2590" spans="1:7" x14ac:dyDescent="0.2">
      <c r="A2590" t="str">
        <f t="shared" si="220"/>
        <v>UBTF</v>
      </c>
      <c r="B2590" t="s">
        <v>484</v>
      </c>
      <c r="C2590">
        <v>42299201</v>
      </c>
      <c r="D2590" t="s">
        <v>3</v>
      </c>
      <c r="E2590">
        <v>23</v>
      </c>
      <c r="F2590" t="s">
        <v>2607</v>
      </c>
      <c r="G2590">
        <v>0.14565294705500001</v>
      </c>
    </row>
    <row r="2591" spans="1:7" x14ac:dyDescent="0.2">
      <c r="A2591" t="str">
        <f t="shared" si="220"/>
        <v>UBTF</v>
      </c>
      <c r="B2591" t="s">
        <v>484</v>
      </c>
      <c r="C2591">
        <v>42299388</v>
      </c>
      <c r="D2591" t="s">
        <v>8</v>
      </c>
      <c r="E2591">
        <v>24</v>
      </c>
      <c r="F2591" t="s">
        <v>2608</v>
      </c>
      <c r="G2591">
        <v>-7.2366519720099998E-2</v>
      </c>
    </row>
    <row r="2592" spans="1:7" x14ac:dyDescent="0.2">
      <c r="A2592" t="str">
        <f t="shared" ref="A2592:A2601" si="221">"VPS54"</f>
        <v>VPS54</v>
      </c>
      <c r="B2592" t="s">
        <v>161</v>
      </c>
      <c r="C2592">
        <v>64246255</v>
      </c>
      <c r="D2592" t="s">
        <v>3</v>
      </c>
      <c r="E2592">
        <v>23</v>
      </c>
      <c r="F2592" t="s">
        <v>2609</v>
      </c>
      <c r="G2592">
        <v>0.22154164392799999</v>
      </c>
    </row>
    <row r="2593" spans="1:7" x14ac:dyDescent="0.2">
      <c r="A2593" t="str">
        <f t="shared" si="221"/>
        <v>VPS54</v>
      </c>
      <c r="B2593" t="s">
        <v>161</v>
      </c>
      <c r="C2593">
        <v>64246347</v>
      </c>
      <c r="D2593" t="s">
        <v>3</v>
      </c>
      <c r="E2593">
        <v>24</v>
      </c>
      <c r="F2593" t="s">
        <v>2610</v>
      </c>
      <c r="G2593">
        <v>5.8162508401399998E-2</v>
      </c>
    </row>
    <row r="2594" spans="1:7" x14ac:dyDescent="0.2">
      <c r="A2594" t="str">
        <f t="shared" si="221"/>
        <v>VPS54</v>
      </c>
      <c r="B2594" t="s">
        <v>161</v>
      </c>
      <c r="C2594">
        <v>64246435</v>
      </c>
      <c r="D2594" t="s">
        <v>3</v>
      </c>
      <c r="E2594">
        <v>24</v>
      </c>
      <c r="F2594" t="s">
        <v>2611</v>
      </c>
      <c r="G2594">
        <v>1.5345328928499999</v>
      </c>
    </row>
    <row r="2595" spans="1:7" x14ac:dyDescent="0.2">
      <c r="A2595" t="str">
        <f t="shared" si="221"/>
        <v>VPS54</v>
      </c>
      <c r="B2595" t="s">
        <v>161</v>
      </c>
      <c r="C2595">
        <v>64246459</v>
      </c>
      <c r="D2595" t="s">
        <v>3</v>
      </c>
      <c r="E2595">
        <v>24</v>
      </c>
      <c r="F2595" t="s">
        <v>2612</v>
      </c>
      <c r="G2595">
        <v>0.64456809230199996</v>
      </c>
    </row>
    <row r="2596" spans="1:7" x14ac:dyDescent="0.2">
      <c r="A2596" t="str">
        <f t="shared" si="221"/>
        <v>VPS54</v>
      </c>
      <c r="B2596" t="s">
        <v>161</v>
      </c>
      <c r="C2596">
        <v>64246505</v>
      </c>
      <c r="D2596" t="s">
        <v>3</v>
      </c>
      <c r="E2596">
        <v>23</v>
      </c>
      <c r="F2596" t="s">
        <v>2613</v>
      </c>
      <c r="G2596">
        <v>0.467110422227</v>
      </c>
    </row>
    <row r="2597" spans="1:7" x14ac:dyDescent="0.2">
      <c r="A2597" t="str">
        <f t="shared" si="221"/>
        <v>VPS54</v>
      </c>
      <c r="B2597" t="s">
        <v>161</v>
      </c>
      <c r="C2597">
        <v>64246520</v>
      </c>
      <c r="D2597" t="s">
        <v>8</v>
      </c>
      <c r="E2597">
        <v>24</v>
      </c>
      <c r="F2597" t="s">
        <v>2614</v>
      </c>
      <c r="G2597">
        <v>0.68893305793899995</v>
      </c>
    </row>
    <row r="2598" spans="1:7" x14ac:dyDescent="0.2">
      <c r="A2598" t="str">
        <f t="shared" si="221"/>
        <v>VPS54</v>
      </c>
      <c r="B2598" t="s">
        <v>161</v>
      </c>
      <c r="C2598">
        <v>64246512</v>
      </c>
      <c r="D2598" t="s">
        <v>8</v>
      </c>
      <c r="E2598">
        <v>24</v>
      </c>
      <c r="F2598" t="s">
        <v>2615</v>
      </c>
      <c r="G2598">
        <v>0.62441735992900005</v>
      </c>
    </row>
    <row r="2599" spans="1:7" x14ac:dyDescent="0.2">
      <c r="A2599" t="str">
        <f t="shared" si="221"/>
        <v>VPS54</v>
      </c>
      <c r="B2599" t="s">
        <v>161</v>
      </c>
      <c r="C2599">
        <v>64246553</v>
      </c>
      <c r="D2599" t="s">
        <v>3</v>
      </c>
      <c r="E2599">
        <v>21</v>
      </c>
      <c r="F2599" t="s">
        <v>2616</v>
      </c>
      <c r="G2599">
        <v>0.13364139874299999</v>
      </c>
    </row>
    <row r="2600" spans="1:7" x14ac:dyDescent="0.2">
      <c r="A2600" t="str">
        <f t="shared" si="221"/>
        <v>VPS54</v>
      </c>
      <c r="B2600" t="s">
        <v>161</v>
      </c>
      <c r="C2600">
        <v>64246548</v>
      </c>
      <c r="D2600" t="s">
        <v>3</v>
      </c>
      <c r="E2600">
        <v>24</v>
      </c>
      <c r="F2600" t="s">
        <v>2617</v>
      </c>
      <c r="G2600">
        <v>5.1702561881499999E-2</v>
      </c>
    </row>
    <row r="2601" spans="1:7" x14ac:dyDescent="0.2">
      <c r="A2601" t="str">
        <f t="shared" si="221"/>
        <v>VPS54</v>
      </c>
      <c r="B2601" t="s">
        <v>161</v>
      </c>
      <c r="C2601">
        <v>64246305</v>
      </c>
      <c r="D2601" t="s">
        <v>3</v>
      </c>
      <c r="E2601">
        <v>23</v>
      </c>
      <c r="F2601" t="s">
        <v>2618</v>
      </c>
      <c r="G2601">
        <v>0.77653404921199998</v>
      </c>
    </row>
    <row r="2602" spans="1:7" x14ac:dyDescent="0.2">
      <c r="A2602" t="str">
        <f t="shared" ref="A2602:A2619" si="222">"WDR5"</f>
        <v>WDR5</v>
      </c>
      <c r="B2602" t="s">
        <v>15</v>
      </c>
      <c r="C2602">
        <v>137000839</v>
      </c>
      <c r="D2602" t="s">
        <v>3</v>
      </c>
      <c r="E2602">
        <v>24</v>
      </c>
      <c r="F2602" t="s">
        <v>2619</v>
      </c>
      <c r="G2602">
        <v>0.30076324563399998</v>
      </c>
    </row>
    <row r="2603" spans="1:7" x14ac:dyDescent="0.2">
      <c r="A2603" t="str">
        <f t="shared" si="222"/>
        <v>WDR5</v>
      </c>
      <c r="B2603" t="s">
        <v>15</v>
      </c>
      <c r="C2603">
        <v>137000855</v>
      </c>
      <c r="D2603" t="s">
        <v>3</v>
      </c>
      <c r="E2603">
        <v>24</v>
      </c>
      <c r="F2603" t="s">
        <v>2620</v>
      </c>
      <c r="G2603">
        <v>0.54180049648200002</v>
      </c>
    </row>
    <row r="2604" spans="1:7" x14ac:dyDescent="0.2">
      <c r="A2604" t="str">
        <f t="shared" si="222"/>
        <v>WDR5</v>
      </c>
      <c r="B2604" t="s">
        <v>15</v>
      </c>
      <c r="C2604">
        <v>137004834</v>
      </c>
      <c r="D2604" t="s">
        <v>8</v>
      </c>
      <c r="E2604">
        <v>23</v>
      </c>
      <c r="F2604" t="s">
        <v>2621</v>
      </c>
      <c r="G2604">
        <v>4.2404237206999998E-2</v>
      </c>
    </row>
    <row r="2605" spans="1:7" x14ac:dyDescent="0.2">
      <c r="A2605" t="str">
        <f t="shared" si="222"/>
        <v>WDR5</v>
      </c>
      <c r="B2605" t="s">
        <v>15</v>
      </c>
      <c r="C2605">
        <v>137001106</v>
      </c>
      <c r="D2605" t="s">
        <v>3</v>
      </c>
      <c r="E2605">
        <v>24</v>
      </c>
      <c r="F2605" t="s">
        <v>2622</v>
      </c>
      <c r="G2605">
        <v>1.0644948486800001</v>
      </c>
    </row>
    <row r="2606" spans="1:7" x14ac:dyDescent="0.2">
      <c r="A2606" t="str">
        <f t="shared" si="222"/>
        <v>WDR5</v>
      </c>
      <c r="B2606" t="s">
        <v>15</v>
      </c>
      <c r="C2606">
        <v>137001119</v>
      </c>
      <c r="D2606" t="s">
        <v>3</v>
      </c>
      <c r="E2606">
        <v>22</v>
      </c>
      <c r="F2606" t="s">
        <v>2623</v>
      </c>
      <c r="G2606">
        <v>0.99579395057999998</v>
      </c>
    </row>
    <row r="2607" spans="1:7" x14ac:dyDescent="0.2">
      <c r="A2607" t="str">
        <f t="shared" si="222"/>
        <v>WDR5</v>
      </c>
      <c r="B2607" t="s">
        <v>15</v>
      </c>
      <c r="C2607">
        <v>137001092</v>
      </c>
      <c r="D2607" t="s">
        <v>3</v>
      </c>
      <c r="E2607">
        <v>24</v>
      </c>
      <c r="F2607" t="s">
        <v>2624</v>
      </c>
      <c r="G2607">
        <v>0.93971120073900005</v>
      </c>
    </row>
    <row r="2608" spans="1:7" x14ac:dyDescent="0.2">
      <c r="A2608" t="str">
        <f t="shared" si="222"/>
        <v>WDR5</v>
      </c>
      <c r="B2608" t="s">
        <v>15</v>
      </c>
      <c r="C2608">
        <v>137004803</v>
      </c>
      <c r="D2608" t="s">
        <v>3</v>
      </c>
      <c r="E2608">
        <v>25</v>
      </c>
      <c r="F2608" t="s">
        <v>2625</v>
      </c>
      <c r="G2608">
        <v>-3.7796681323E-2</v>
      </c>
    </row>
    <row r="2609" spans="1:7" x14ac:dyDescent="0.2">
      <c r="A2609" t="str">
        <f t="shared" si="222"/>
        <v>WDR5</v>
      </c>
      <c r="B2609" t="s">
        <v>15</v>
      </c>
      <c r="C2609">
        <v>137000935</v>
      </c>
      <c r="D2609" t="s">
        <v>8</v>
      </c>
      <c r="E2609">
        <v>24</v>
      </c>
      <c r="F2609" t="s">
        <v>2626</v>
      </c>
      <c r="G2609">
        <v>0.20376214577900001</v>
      </c>
    </row>
    <row r="2610" spans="1:7" x14ac:dyDescent="0.2">
      <c r="A2610" t="str">
        <f t="shared" si="222"/>
        <v>WDR5</v>
      </c>
      <c r="B2610" t="s">
        <v>15</v>
      </c>
      <c r="C2610">
        <v>137000945</v>
      </c>
      <c r="D2610" t="s">
        <v>8</v>
      </c>
      <c r="E2610">
        <v>23</v>
      </c>
      <c r="F2610" t="s">
        <v>2627</v>
      </c>
      <c r="G2610">
        <v>1.13385128566E-2</v>
      </c>
    </row>
    <row r="2611" spans="1:7" x14ac:dyDescent="0.2">
      <c r="A2611" t="str">
        <f t="shared" si="222"/>
        <v>WDR5</v>
      </c>
      <c r="B2611" t="s">
        <v>15</v>
      </c>
      <c r="C2611">
        <v>137001029</v>
      </c>
      <c r="D2611" t="s">
        <v>8</v>
      </c>
      <c r="E2611">
        <v>24</v>
      </c>
      <c r="F2611" t="s">
        <v>2628</v>
      </c>
      <c r="G2611">
        <v>0.217161587584</v>
      </c>
    </row>
    <row r="2612" spans="1:7" x14ac:dyDescent="0.2">
      <c r="A2612" t="str">
        <f t="shared" si="222"/>
        <v>WDR5</v>
      </c>
      <c r="B2612" t="s">
        <v>15</v>
      </c>
      <c r="C2612">
        <v>137004734</v>
      </c>
      <c r="D2612" t="s">
        <v>8</v>
      </c>
      <c r="E2612">
        <v>26</v>
      </c>
      <c r="F2612" t="s">
        <v>2629</v>
      </c>
      <c r="G2612">
        <v>3.86327053638E-2</v>
      </c>
    </row>
    <row r="2613" spans="1:7" x14ac:dyDescent="0.2">
      <c r="A2613" t="str">
        <f t="shared" si="222"/>
        <v>WDR5</v>
      </c>
      <c r="B2613" t="s">
        <v>15</v>
      </c>
      <c r="C2613">
        <v>137004766</v>
      </c>
      <c r="D2613" t="s">
        <v>8</v>
      </c>
      <c r="E2613">
        <v>27</v>
      </c>
      <c r="F2613" t="s">
        <v>2630</v>
      </c>
      <c r="G2613">
        <v>8.4833014064500001E-2</v>
      </c>
    </row>
    <row r="2614" spans="1:7" x14ac:dyDescent="0.2">
      <c r="A2614" t="str">
        <f t="shared" si="222"/>
        <v>WDR5</v>
      </c>
      <c r="B2614" t="s">
        <v>15</v>
      </c>
      <c r="C2614">
        <v>137004781</v>
      </c>
      <c r="D2614" t="s">
        <v>8</v>
      </c>
      <c r="E2614">
        <v>25</v>
      </c>
      <c r="F2614" t="s">
        <v>2631</v>
      </c>
      <c r="G2614">
        <v>5.3092272760899999E-2</v>
      </c>
    </row>
    <row r="2615" spans="1:7" x14ac:dyDescent="0.2">
      <c r="A2615" t="str">
        <f t="shared" si="222"/>
        <v>WDR5</v>
      </c>
      <c r="B2615" t="s">
        <v>15</v>
      </c>
      <c r="C2615">
        <v>137004789</v>
      </c>
      <c r="D2615" t="s">
        <v>8</v>
      </c>
      <c r="E2615">
        <v>24</v>
      </c>
      <c r="F2615" t="s">
        <v>2632</v>
      </c>
      <c r="G2615">
        <v>-3.82726606008E-2</v>
      </c>
    </row>
    <row r="2616" spans="1:7" x14ac:dyDescent="0.2">
      <c r="A2616" t="str">
        <f t="shared" si="222"/>
        <v>WDR5</v>
      </c>
      <c r="B2616" t="s">
        <v>15</v>
      </c>
      <c r="C2616">
        <v>137004800</v>
      </c>
      <c r="D2616" t="s">
        <v>8</v>
      </c>
      <c r="E2616">
        <v>25</v>
      </c>
      <c r="F2616" t="s">
        <v>2633</v>
      </c>
      <c r="G2616">
        <v>2.77149498342E-2</v>
      </c>
    </row>
    <row r="2617" spans="1:7" x14ac:dyDescent="0.2">
      <c r="A2617" t="str">
        <f t="shared" si="222"/>
        <v>WDR5</v>
      </c>
      <c r="B2617" t="s">
        <v>15</v>
      </c>
      <c r="C2617">
        <v>137004523</v>
      </c>
      <c r="D2617" t="s">
        <v>3</v>
      </c>
      <c r="E2617">
        <v>24</v>
      </c>
      <c r="F2617" t="s">
        <v>2634</v>
      </c>
      <c r="G2617">
        <v>-6.0572118512500002E-2</v>
      </c>
    </row>
    <row r="2618" spans="1:7" x14ac:dyDescent="0.2">
      <c r="A2618" t="str">
        <f t="shared" si="222"/>
        <v>WDR5</v>
      </c>
      <c r="B2618" t="s">
        <v>15</v>
      </c>
      <c r="C2618">
        <v>137000906</v>
      </c>
      <c r="D2618" t="s">
        <v>8</v>
      </c>
      <c r="E2618">
        <v>24</v>
      </c>
      <c r="F2618" t="s">
        <v>2635</v>
      </c>
      <c r="G2618">
        <v>0.29240827809800002</v>
      </c>
    </row>
    <row r="2619" spans="1:7" x14ac:dyDescent="0.2">
      <c r="A2619" t="str">
        <f t="shared" si="222"/>
        <v>WDR5</v>
      </c>
      <c r="B2619" t="s">
        <v>15</v>
      </c>
      <c r="C2619">
        <v>137004844</v>
      </c>
      <c r="D2619" t="s">
        <v>8</v>
      </c>
      <c r="E2619">
        <v>27</v>
      </c>
      <c r="F2619" t="s">
        <v>2636</v>
      </c>
      <c r="G2619">
        <v>-3.5615330254699998E-2</v>
      </c>
    </row>
    <row r="2620" spans="1:7" x14ac:dyDescent="0.2">
      <c r="A2620" t="str">
        <f t="shared" ref="A2620:A2639" si="223">"WNK3"</f>
        <v>WNK3</v>
      </c>
      <c r="B2620" t="s">
        <v>172</v>
      </c>
      <c r="C2620">
        <v>54384558</v>
      </c>
      <c r="D2620" t="s">
        <v>3</v>
      </c>
      <c r="E2620">
        <v>23</v>
      </c>
      <c r="F2620" t="s">
        <v>2637</v>
      </c>
      <c r="G2620">
        <v>0.58821995219900003</v>
      </c>
    </row>
    <row r="2621" spans="1:7" x14ac:dyDescent="0.2">
      <c r="A2621" t="str">
        <f t="shared" si="223"/>
        <v>WNK3</v>
      </c>
      <c r="B2621" t="s">
        <v>172</v>
      </c>
      <c r="C2621">
        <v>54384648</v>
      </c>
      <c r="D2621" t="s">
        <v>8</v>
      </c>
      <c r="E2621">
        <v>26</v>
      </c>
      <c r="F2621" t="s">
        <v>2638</v>
      </c>
      <c r="G2621">
        <v>-0.13174432092899999</v>
      </c>
    </row>
    <row r="2622" spans="1:7" x14ac:dyDescent="0.2">
      <c r="A2622" t="str">
        <f t="shared" si="223"/>
        <v>WNK3</v>
      </c>
      <c r="B2622" t="s">
        <v>172</v>
      </c>
      <c r="C2622">
        <v>54384589</v>
      </c>
      <c r="D2622" t="s">
        <v>8</v>
      </c>
      <c r="E2622">
        <v>24</v>
      </c>
      <c r="F2622" t="s">
        <v>2639</v>
      </c>
      <c r="G2622">
        <v>0.121800122416</v>
      </c>
    </row>
    <row r="2623" spans="1:7" x14ac:dyDescent="0.2">
      <c r="A2623" t="str">
        <f t="shared" si="223"/>
        <v>WNK3</v>
      </c>
      <c r="B2623" t="s">
        <v>172</v>
      </c>
      <c r="C2623">
        <v>54384551</v>
      </c>
      <c r="D2623" t="s">
        <v>8</v>
      </c>
      <c r="E2623">
        <v>25</v>
      </c>
      <c r="F2623" t="s">
        <v>2640</v>
      </c>
      <c r="G2623">
        <v>0.58990892718499999</v>
      </c>
    </row>
    <row r="2624" spans="1:7" x14ac:dyDescent="0.2">
      <c r="A2624" t="str">
        <f t="shared" si="223"/>
        <v>WNK3</v>
      </c>
      <c r="B2624" t="s">
        <v>172</v>
      </c>
      <c r="C2624">
        <v>54360465</v>
      </c>
      <c r="D2624" t="s">
        <v>8</v>
      </c>
      <c r="E2624">
        <v>24</v>
      </c>
      <c r="F2624" t="s">
        <v>2641</v>
      </c>
      <c r="G2624">
        <v>-8.3915958909799998E-2</v>
      </c>
    </row>
    <row r="2625" spans="1:7" x14ac:dyDescent="0.2">
      <c r="A2625" t="str">
        <f t="shared" si="223"/>
        <v>WNK3</v>
      </c>
      <c r="B2625" t="s">
        <v>172</v>
      </c>
      <c r="C2625">
        <v>54360193</v>
      </c>
      <c r="D2625" t="s">
        <v>3</v>
      </c>
      <c r="E2625">
        <v>24</v>
      </c>
      <c r="F2625" t="s">
        <v>2642</v>
      </c>
      <c r="G2625">
        <v>5.9408317871200003E-2</v>
      </c>
    </row>
    <row r="2626" spans="1:7" x14ac:dyDescent="0.2">
      <c r="A2626" t="str">
        <f t="shared" si="223"/>
        <v>WNK3</v>
      </c>
      <c r="B2626" t="s">
        <v>172</v>
      </c>
      <c r="C2626">
        <v>54360308</v>
      </c>
      <c r="D2626" t="s">
        <v>3</v>
      </c>
      <c r="E2626">
        <v>27</v>
      </c>
      <c r="F2626" t="s">
        <v>2643</v>
      </c>
      <c r="G2626">
        <v>0.27793865654099997</v>
      </c>
    </row>
    <row r="2627" spans="1:7" x14ac:dyDescent="0.2">
      <c r="A2627" t="str">
        <f t="shared" si="223"/>
        <v>WNK3</v>
      </c>
      <c r="B2627" t="s">
        <v>172</v>
      </c>
      <c r="C2627">
        <v>54360315</v>
      </c>
      <c r="D2627" t="s">
        <v>3</v>
      </c>
      <c r="E2627">
        <v>27</v>
      </c>
      <c r="F2627" t="s">
        <v>2644</v>
      </c>
      <c r="G2627">
        <v>0.249603745929</v>
      </c>
    </row>
    <row r="2628" spans="1:7" x14ac:dyDescent="0.2">
      <c r="A2628" t="str">
        <f t="shared" si="223"/>
        <v>WNK3</v>
      </c>
      <c r="B2628" t="s">
        <v>172</v>
      </c>
      <c r="C2628">
        <v>54360345</v>
      </c>
      <c r="D2628" t="s">
        <v>3</v>
      </c>
      <c r="E2628">
        <v>24</v>
      </c>
      <c r="F2628" t="s">
        <v>2645</v>
      </c>
      <c r="G2628">
        <v>4.0042443156000002E-2</v>
      </c>
    </row>
    <row r="2629" spans="1:7" x14ac:dyDescent="0.2">
      <c r="A2629" t="str">
        <f t="shared" si="223"/>
        <v>WNK3</v>
      </c>
      <c r="B2629" t="s">
        <v>172</v>
      </c>
      <c r="C2629">
        <v>54384670</v>
      </c>
      <c r="D2629" t="s">
        <v>8</v>
      </c>
      <c r="E2629">
        <v>23</v>
      </c>
      <c r="F2629" t="s">
        <v>2646</v>
      </c>
      <c r="G2629">
        <v>0.77120434115000003</v>
      </c>
    </row>
    <row r="2630" spans="1:7" x14ac:dyDescent="0.2">
      <c r="A2630" t="str">
        <f t="shared" si="223"/>
        <v>WNK3</v>
      </c>
      <c r="B2630" t="s">
        <v>172</v>
      </c>
      <c r="C2630">
        <v>54384677</v>
      </c>
      <c r="D2630" t="s">
        <v>8</v>
      </c>
      <c r="E2630">
        <v>25</v>
      </c>
      <c r="F2630" t="s">
        <v>2647</v>
      </c>
      <c r="G2630">
        <v>0.96021810820200004</v>
      </c>
    </row>
    <row r="2631" spans="1:7" x14ac:dyDescent="0.2">
      <c r="A2631" t="str">
        <f t="shared" si="223"/>
        <v>WNK3</v>
      </c>
      <c r="B2631" t="s">
        <v>172</v>
      </c>
      <c r="C2631">
        <v>54360394</v>
      </c>
      <c r="D2631" t="s">
        <v>3</v>
      </c>
      <c r="E2631">
        <v>26</v>
      </c>
      <c r="F2631" t="s">
        <v>2648</v>
      </c>
      <c r="G2631">
        <v>-8.8336632469199997E-2</v>
      </c>
    </row>
    <row r="2632" spans="1:7" x14ac:dyDescent="0.2">
      <c r="A2632" t="str">
        <f t="shared" si="223"/>
        <v>WNK3</v>
      </c>
      <c r="B2632" t="s">
        <v>172</v>
      </c>
      <c r="C2632">
        <v>54384604</v>
      </c>
      <c r="D2632" t="s">
        <v>3</v>
      </c>
      <c r="E2632">
        <v>24</v>
      </c>
      <c r="F2632" t="s">
        <v>2649</v>
      </c>
      <c r="G2632">
        <v>0.53050486190500001</v>
      </c>
    </row>
    <row r="2633" spans="1:7" x14ac:dyDescent="0.2">
      <c r="A2633" t="str">
        <f t="shared" si="223"/>
        <v>WNK3</v>
      </c>
      <c r="B2633" t="s">
        <v>172</v>
      </c>
      <c r="C2633">
        <v>54384730</v>
      </c>
      <c r="D2633" t="s">
        <v>3</v>
      </c>
      <c r="E2633">
        <v>23</v>
      </c>
      <c r="F2633" t="s">
        <v>2650</v>
      </c>
      <c r="G2633">
        <v>0.67775282374199997</v>
      </c>
    </row>
    <row r="2634" spans="1:7" x14ac:dyDescent="0.2">
      <c r="A2634" t="str">
        <f t="shared" si="223"/>
        <v>WNK3</v>
      </c>
      <c r="B2634" t="s">
        <v>172</v>
      </c>
      <c r="C2634">
        <v>54384570</v>
      </c>
      <c r="D2634" t="s">
        <v>3</v>
      </c>
      <c r="E2634">
        <v>24</v>
      </c>
      <c r="F2634" t="s">
        <v>2651</v>
      </c>
      <c r="G2634">
        <v>1.2685775506500001</v>
      </c>
    </row>
    <row r="2635" spans="1:7" x14ac:dyDescent="0.2">
      <c r="A2635" t="str">
        <f t="shared" si="223"/>
        <v>WNK3</v>
      </c>
      <c r="B2635" t="s">
        <v>172</v>
      </c>
      <c r="C2635">
        <v>54384810</v>
      </c>
      <c r="D2635" t="s">
        <v>3</v>
      </c>
      <c r="E2635">
        <v>23</v>
      </c>
      <c r="F2635" t="s">
        <v>2652</v>
      </c>
      <c r="G2635">
        <v>0.153786839161</v>
      </c>
    </row>
    <row r="2636" spans="1:7" x14ac:dyDescent="0.2">
      <c r="A2636" t="str">
        <f t="shared" si="223"/>
        <v>WNK3</v>
      </c>
      <c r="B2636" t="s">
        <v>172</v>
      </c>
      <c r="C2636">
        <v>54360231</v>
      </c>
      <c r="D2636" t="s">
        <v>8</v>
      </c>
      <c r="E2636">
        <v>28</v>
      </c>
      <c r="F2636" t="s">
        <v>2653</v>
      </c>
      <c r="G2636">
        <v>-0.10593603720399999</v>
      </c>
    </row>
    <row r="2637" spans="1:7" x14ac:dyDescent="0.2">
      <c r="A2637" t="str">
        <f t="shared" si="223"/>
        <v>WNK3</v>
      </c>
      <c r="B2637" t="s">
        <v>172</v>
      </c>
      <c r="C2637">
        <v>54360233</v>
      </c>
      <c r="D2637" t="s">
        <v>8</v>
      </c>
      <c r="E2637">
        <v>25</v>
      </c>
      <c r="F2637" t="s">
        <v>2654</v>
      </c>
      <c r="G2637">
        <v>0.16330205617599999</v>
      </c>
    </row>
    <row r="2638" spans="1:7" x14ac:dyDescent="0.2">
      <c r="A2638" t="str">
        <f t="shared" si="223"/>
        <v>WNK3</v>
      </c>
      <c r="B2638" t="s">
        <v>172</v>
      </c>
      <c r="C2638">
        <v>54360267</v>
      </c>
      <c r="D2638" t="s">
        <v>8</v>
      </c>
      <c r="E2638">
        <v>26</v>
      </c>
      <c r="F2638" t="s">
        <v>2655</v>
      </c>
      <c r="G2638">
        <v>-4.7719199138800003E-2</v>
      </c>
    </row>
    <row r="2639" spans="1:7" x14ac:dyDescent="0.2">
      <c r="A2639" t="str">
        <f t="shared" si="223"/>
        <v>WNK3</v>
      </c>
      <c r="B2639" t="s">
        <v>172</v>
      </c>
      <c r="C2639">
        <v>54360473</v>
      </c>
      <c r="D2639" t="s">
        <v>3</v>
      </c>
      <c r="E2639">
        <v>27</v>
      </c>
      <c r="F2639" t="s">
        <v>2656</v>
      </c>
      <c r="G2639">
        <v>0.25918244001599999</v>
      </c>
    </row>
    <row r="2640" spans="1:7" x14ac:dyDescent="0.2">
      <c r="A2640" t="str">
        <f t="shared" ref="A2640:A2649" si="224">"WNK4"</f>
        <v>WNK4</v>
      </c>
      <c r="B2640" t="s">
        <v>484</v>
      </c>
      <c r="C2640">
        <v>40932492</v>
      </c>
      <c r="D2640" t="s">
        <v>8</v>
      </c>
      <c r="E2640">
        <v>23</v>
      </c>
      <c r="F2640" t="s">
        <v>2657</v>
      </c>
      <c r="G2640">
        <v>0.17039339171000001</v>
      </c>
    </row>
    <row r="2641" spans="1:7" x14ac:dyDescent="0.2">
      <c r="A2641" t="str">
        <f t="shared" si="224"/>
        <v>WNK4</v>
      </c>
      <c r="B2641" t="s">
        <v>484</v>
      </c>
      <c r="C2641">
        <v>40932305</v>
      </c>
      <c r="D2641" t="s">
        <v>3</v>
      </c>
      <c r="E2641">
        <v>24</v>
      </c>
      <c r="F2641" t="s">
        <v>2658</v>
      </c>
      <c r="G2641">
        <v>0.55375064624600001</v>
      </c>
    </row>
    <row r="2642" spans="1:7" x14ac:dyDescent="0.2">
      <c r="A2642" t="str">
        <f t="shared" si="224"/>
        <v>WNK4</v>
      </c>
      <c r="B2642" t="s">
        <v>484</v>
      </c>
      <c r="C2642">
        <v>40932317</v>
      </c>
      <c r="D2642" t="s">
        <v>3</v>
      </c>
      <c r="E2642">
        <v>24</v>
      </c>
      <c r="F2642" t="s">
        <v>2659</v>
      </c>
      <c r="G2642">
        <v>0.46248506558300001</v>
      </c>
    </row>
    <row r="2643" spans="1:7" x14ac:dyDescent="0.2">
      <c r="A2643" t="str">
        <f t="shared" si="224"/>
        <v>WNK4</v>
      </c>
      <c r="B2643" t="s">
        <v>484</v>
      </c>
      <c r="C2643">
        <v>40932355</v>
      </c>
      <c r="D2643" t="s">
        <v>3</v>
      </c>
      <c r="E2643">
        <v>24</v>
      </c>
      <c r="F2643" t="s">
        <v>2660</v>
      </c>
      <c r="G2643">
        <v>0.51524368864900005</v>
      </c>
    </row>
    <row r="2644" spans="1:7" x14ac:dyDescent="0.2">
      <c r="A2644" t="str">
        <f t="shared" si="224"/>
        <v>WNK4</v>
      </c>
      <c r="B2644" t="s">
        <v>484</v>
      </c>
      <c r="C2644">
        <v>40932518</v>
      </c>
      <c r="D2644" t="s">
        <v>3</v>
      </c>
      <c r="E2644">
        <v>23</v>
      </c>
      <c r="F2644" t="s">
        <v>2661</v>
      </c>
      <c r="G2644">
        <v>0.89679414347899999</v>
      </c>
    </row>
    <row r="2645" spans="1:7" x14ac:dyDescent="0.2">
      <c r="A2645" t="str">
        <f t="shared" si="224"/>
        <v>WNK4</v>
      </c>
      <c r="B2645" t="s">
        <v>484</v>
      </c>
      <c r="C2645">
        <v>40932445</v>
      </c>
      <c r="D2645" t="s">
        <v>8</v>
      </c>
      <c r="E2645">
        <v>24</v>
      </c>
      <c r="F2645" t="s">
        <v>2662</v>
      </c>
      <c r="G2645">
        <v>0.61695335921700001</v>
      </c>
    </row>
    <row r="2646" spans="1:7" x14ac:dyDescent="0.2">
      <c r="A2646" t="str">
        <f t="shared" si="224"/>
        <v>WNK4</v>
      </c>
      <c r="B2646" t="s">
        <v>484</v>
      </c>
      <c r="C2646">
        <v>40932475</v>
      </c>
      <c r="D2646" t="s">
        <v>8</v>
      </c>
      <c r="E2646">
        <v>24</v>
      </c>
      <c r="F2646" t="s">
        <v>2663</v>
      </c>
      <c r="G2646">
        <v>0.96309170639200004</v>
      </c>
    </row>
    <row r="2647" spans="1:7" x14ac:dyDescent="0.2">
      <c r="A2647" t="str">
        <f t="shared" si="224"/>
        <v>WNK4</v>
      </c>
      <c r="B2647" t="s">
        <v>484</v>
      </c>
      <c r="C2647">
        <v>40932524</v>
      </c>
      <c r="D2647" t="s">
        <v>8</v>
      </c>
      <c r="E2647">
        <v>23</v>
      </c>
      <c r="F2647" t="s">
        <v>2664</v>
      </c>
      <c r="G2647">
        <v>1.1401141501300001</v>
      </c>
    </row>
    <row r="2648" spans="1:7" x14ac:dyDescent="0.2">
      <c r="A2648" t="str">
        <f t="shared" si="224"/>
        <v>WNK4</v>
      </c>
      <c r="B2648" t="s">
        <v>484</v>
      </c>
      <c r="C2648">
        <v>40932369</v>
      </c>
      <c r="D2648" t="s">
        <v>8</v>
      </c>
      <c r="E2648">
        <v>23</v>
      </c>
      <c r="F2648" t="s">
        <v>2665</v>
      </c>
      <c r="G2648">
        <v>0.878954541398</v>
      </c>
    </row>
    <row r="2649" spans="1:7" x14ac:dyDescent="0.2">
      <c r="A2649" t="str">
        <f t="shared" si="224"/>
        <v>WNK4</v>
      </c>
      <c r="B2649" t="s">
        <v>484</v>
      </c>
      <c r="C2649">
        <v>40932602</v>
      </c>
      <c r="D2649" t="s">
        <v>8</v>
      </c>
      <c r="E2649">
        <v>24</v>
      </c>
      <c r="F2649" t="s">
        <v>2666</v>
      </c>
      <c r="G2649">
        <v>0.18011522763000001</v>
      </c>
    </row>
    <row r="2650" spans="1:7" x14ac:dyDescent="0.2">
      <c r="A2650" t="str">
        <f t="shared" ref="A2650:A2668" si="225">"ZBTB1"</f>
        <v>ZBTB1</v>
      </c>
      <c r="B2650" t="s">
        <v>86</v>
      </c>
      <c r="C2650">
        <v>64970401</v>
      </c>
      <c r="D2650" t="s">
        <v>3</v>
      </c>
      <c r="E2650">
        <v>24</v>
      </c>
      <c r="F2650" t="s">
        <v>2667</v>
      </c>
      <c r="G2650">
        <v>7.5316596753099999E-2</v>
      </c>
    </row>
    <row r="2651" spans="1:7" x14ac:dyDescent="0.2">
      <c r="A2651" t="str">
        <f t="shared" si="225"/>
        <v>ZBTB1</v>
      </c>
      <c r="B2651" t="s">
        <v>86</v>
      </c>
      <c r="C2651">
        <v>64970303</v>
      </c>
      <c r="D2651" t="s">
        <v>3</v>
      </c>
      <c r="E2651">
        <v>24</v>
      </c>
      <c r="F2651" t="s">
        <v>2668</v>
      </c>
      <c r="G2651">
        <v>0.82763547435200002</v>
      </c>
    </row>
    <row r="2652" spans="1:7" x14ac:dyDescent="0.2">
      <c r="A2652" t="str">
        <f t="shared" si="225"/>
        <v>ZBTB1</v>
      </c>
      <c r="B2652" t="s">
        <v>86</v>
      </c>
      <c r="C2652">
        <v>64970365</v>
      </c>
      <c r="D2652" t="s">
        <v>3</v>
      </c>
      <c r="E2652">
        <v>24</v>
      </c>
      <c r="F2652" t="s">
        <v>2669</v>
      </c>
      <c r="G2652">
        <v>0.214588864371</v>
      </c>
    </row>
    <row r="2653" spans="1:7" x14ac:dyDescent="0.2">
      <c r="A2653" t="str">
        <f t="shared" si="225"/>
        <v>ZBTB1</v>
      </c>
      <c r="B2653" t="s">
        <v>86</v>
      </c>
      <c r="C2653">
        <v>64970388</v>
      </c>
      <c r="D2653" t="s">
        <v>3</v>
      </c>
      <c r="E2653">
        <v>23</v>
      </c>
      <c r="F2653" t="s">
        <v>2670</v>
      </c>
      <c r="G2653">
        <v>-3.4732077240999998E-2</v>
      </c>
    </row>
    <row r="2654" spans="1:7" x14ac:dyDescent="0.2">
      <c r="A2654" t="str">
        <f t="shared" si="225"/>
        <v>ZBTB1</v>
      </c>
      <c r="B2654" t="s">
        <v>86</v>
      </c>
      <c r="C2654">
        <v>64970407</v>
      </c>
      <c r="D2654" t="s">
        <v>3</v>
      </c>
      <c r="E2654">
        <v>24</v>
      </c>
      <c r="F2654" t="s">
        <v>2671</v>
      </c>
      <c r="G2654">
        <v>5.3862886913099997E-2</v>
      </c>
    </row>
    <row r="2655" spans="1:7" x14ac:dyDescent="0.2">
      <c r="A2655" t="str">
        <f t="shared" si="225"/>
        <v>ZBTB1</v>
      </c>
      <c r="B2655" t="s">
        <v>86</v>
      </c>
      <c r="C2655">
        <v>64970436</v>
      </c>
      <c r="D2655" t="s">
        <v>3</v>
      </c>
      <c r="E2655">
        <v>24</v>
      </c>
      <c r="F2655" t="s">
        <v>2672</v>
      </c>
      <c r="G2655">
        <v>0.37468065231199998</v>
      </c>
    </row>
    <row r="2656" spans="1:7" x14ac:dyDescent="0.2">
      <c r="A2656" t="str">
        <f t="shared" si="225"/>
        <v>ZBTB1</v>
      </c>
      <c r="B2656" t="s">
        <v>86</v>
      </c>
      <c r="C2656">
        <v>64970509</v>
      </c>
      <c r="D2656" t="s">
        <v>3</v>
      </c>
      <c r="E2656">
        <v>24</v>
      </c>
      <c r="F2656" t="s">
        <v>2673</v>
      </c>
      <c r="G2656">
        <v>0.26191490507499998</v>
      </c>
    </row>
    <row r="2657" spans="1:7" x14ac:dyDescent="0.2">
      <c r="A2657" t="str">
        <f t="shared" si="225"/>
        <v>ZBTB1</v>
      </c>
      <c r="B2657" t="s">
        <v>86</v>
      </c>
      <c r="C2657">
        <v>64970521</v>
      </c>
      <c r="D2657" t="s">
        <v>3</v>
      </c>
      <c r="E2657">
        <v>24</v>
      </c>
      <c r="F2657" t="s">
        <v>2674</v>
      </c>
      <c r="G2657">
        <v>0.34609743872299997</v>
      </c>
    </row>
    <row r="2658" spans="1:7" x14ac:dyDescent="0.2">
      <c r="A2658" t="str">
        <f t="shared" si="225"/>
        <v>ZBTB1</v>
      </c>
      <c r="B2658" t="s">
        <v>86</v>
      </c>
      <c r="C2658">
        <v>64971031</v>
      </c>
      <c r="D2658" t="s">
        <v>3</v>
      </c>
      <c r="E2658">
        <v>23</v>
      </c>
      <c r="F2658" t="s">
        <v>2675</v>
      </c>
      <c r="G2658">
        <v>0.39186399657299997</v>
      </c>
    </row>
    <row r="2659" spans="1:7" x14ac:dyDescent="0.2">
      <c r="A2659" t="str">
        <f t="shared" si="225"/>
        <v>ZBTB1</v>
      </c>
      <c r="B2659" t="s">
        <v>86</v>
      </c>
      <c r="C2659">
        <v>64971120</v>
      </c>
      <c r="D2659" t="s">
        <v>3</v>
      </c>
      <c r="E2659">
        <v>24</v>
      </c>
      <c r="F2659" t="s">
        <v>2676</v>
      </c>
      <c r="G2659">
        <v>0.84524668062399999</v>
      </c>
    </row>
    <row r="2660" spans="1:7" x14ac:dyDescent="0.2">
      <c r="A2660" t="str">
        <f t="shared" si="225"/>
        <v>ZBTB1</v>
      </c>
      <c r="B2660" t="s">
        <v>86</v>
      </c>
      <c r="C2660">
        <v>64971193</v>
      </c>
      <c r="D2660" t="s">
        <v>3</v>
      </c>
      <c r="E2660">
        <v>24</v>
      </c>
      <c r="F2660" t="s">
        <v>2677</v>
      </c>
      <c r="G2660">
        <v>0.20557350633400001</v>
      </c>
    </row>
    <row r="2661" spans="1:7" x14ac:dyDescent="0.2">
      <c r="A2661" t="str">
        <f t="shared" si="225"/>
        <v>ZBTB1</v>
      </c>
      <c r="B2661" t="s">
        <v>86</v>
      </c>
      <c r="C2661">
        <v>64970540</v>
      </c>
      <c r="D2661" t="s">
        <v>8</v>
      </c>
      <c r="E2661">
        <v>24</v>
      </c>
      <c r="F2661" t="s">
        <v>2678</v>
      </c>
      <c r="G2661">
        <v>-0.109979970387</v>
      </c>
    </row>
    <row r="2662" spans="1:7" x14ac:dyDescent="0.2">
      <c r="A2662" t="str">
        <f t="shared" si="225"/>
        <v>ZBTB1</v>
      </c>
      <c r="B2662" t="s">
        <v>86</v>
      </c>
      <c r="C2662">
        <v>64971015</v>
      </c>
      <c r="D2662" t="s">
        <v>8</v>
      </c>
      <c r="E2662">
        <v>24</v>
      </c>
      <c r="F2662" t="s">
        <v>2679</v>
      </c>
      <c r="G2662">
        <v>0.45116584408100002</v>
      </c>
    </row>
    <row r="2663" spans="1:7" x14ac:dyDescent="0.2">
      <c r="A2663" t="str">
        <f t="shared" si="225"/>
        <v>ZBTB1</v>
      </c>
      <c r="B2663" t="s">
        <v>86</v>
      </c>
      <c r="C2663">
        <v>64971074</v>
      </c>
      <c r="D2663" t="s">
        <v>8</v>
      </c>
      <c r="E2663">
        <v>23</v>
      </c>
      <c r="F2663" t="s">
        <v>2680</v>
      </c>
      <c r="G2663">
        <v>0.25944050163999999</v>
      </c>
    </row>
    <row r="2664" spans="1:7" x14ac:dyDescent="0.2">
      <c r="A2664" t="str">
        <f t="shared" si="225"/>
        <v>ZBTB1</v>
      </c>
      <c r="B2664" t="s">
        <v>86</v>
      </c>
      <c r="C2664">
        <v>64971179</v>
      </c>
      <c r="D2664" t="s">
        <v>8</v>
      </c>
      <c r="E2664">
        <v>24</v>
      </c>
      <c r="F2664" t="s">
        <v>2681</v>
      </c>
      <c r="G2664">
        <v>3.9030974838799998E-2</v>
      </c>
    </row>
    <row r="2665" spans="1:7" x14ac:dyDescent="0.2">
      <c r="A2665" t="str">
        <f t="shared" si="225"/>
        <v>ZBTB1</v>
      </c>
      <c r="B2665" t="s">
        <v>86</v>
      </c>
      <c r="C2665">
        <v>64971106</v>
      </c>
      <c r="D2665" t="s">
        <v>8</v>
      </c>
      <c r="E2665">
        <v>24</v>
      </c>
      <c r="F2665" t="s">
        <v>2682</v>
      </c>
      <c r="G2665">
        <v>1.1132381492400001</v>
      </c>
    </row>
    <row r="2666" spans="1:7" x14ac:dyDescent="0.2">
      <c r="A2666" t="str">
        <f t="shared" si="225"/>
        <v>ZBTB1</v>
      </c>
      <c r="B2666" t="s">
        <v>86</v>
      </c>
      <c r="C2666">
        <v>64971111</v>
      </c>
      <c r="D2666" t="s">
        <v>8</v>
      </c>
      <c r="E2666">
        <v>24</v>
      </c>
      <c r="F2666" t="s">
        <v>2683</v>
      </c>
      <c r="G2666">
        <v>0.59282517333600004</v>
      </c>
    </row>
    <row r="2667" spans="1:7" x14ac:dyDescent="0.2">
      <c r="A2667" t="str">
        <f t="shared" si="225"/>
        <v>ZBTB1</v>
      </c>
      <c r="B2667" t="s">
        <v>86</v>
      </c>
      <c r="C2667">
        <v>64971139</v>
      </c>
      <c r="D2667" t="s">
        <v>8</v>
      </c>
      <c r="E2667">
        <v>24</v>
      </c>
      <c r="F2667" t="s">
        <v>2684</v>
      </c>
      <c r="G2667">
        <v>1.0415151701300001</v>
      </c>
    </row>
    <row r="2668" spans="1:7" x14ac:dyDescent="0.2">
      <c r="A2668" t="str">
        <f t="shared" si="225"/>
        <v>ZBTB1</v>
      </c>
      <c r="B2668" t="s">
        <v>86</v>
      </c>
      <c r="C2668">
        <v>64971088</v>
      </c>
      <c r="D2668" t="s">
        <v>8</v>
      </c>
      <c r="E2668">
        <v>22</v>
      </c>
      <c r="F2668" t="s">
        <v>2685</v>
      </c>
      <c r="G2668">
        <v>8.6135005165900003E-2</v>
      </c>
    </row>
    <row r="2669" spans="1:7" x14ac:dyDescent="0.2">
      <c r="A2669" t="str">
        <f t="shared" ref="A2669:A2688" si="226">"ZBTB10"</f>
        <v>ZBTB10</v>
      </c>
      <c r="B2669" t="s">
        <v>1491</v>
      </c>
      <c r="C2669">
        <v>81397698</v>
      </c>
      <c r="D2669" t="s">
        <v>8</v>
      </c>
      <c r="E2669">
        <v>26</v>
      </c>
      <c r="F2669" t="s">
        <v>2686</v>
      </c>
      <c r="G2669">
        <v>0.48021910792599998</v>
      </c>
    </row>
    <row r="2670" spans="1:7" x14ac:dyDescent="0.2">
      <c r="A2670" t="str">
        <f t="shared" si="226"/>
        <v>ZBTB10</v>
      </c>
      <c r="B2670" t="s">
        <v>1491</v>
      </c>
      <c r="C2670">
        <v>81397643</v>
      </c>
      <c r="D2670" t="s">
        <v>8</v>
      </c>
      <c r="E2670">
        <v>24</v>
      </c>
      <c r="F2670" t="s">
        <v>2687</v>
      </c>
      <c r="G2670">
        <v>0.402336623394</v>
      </c>
    </row>
    <row r="2671" spans="1:7" x14ac:dyDescent="0.2">
      <c r="A2671" t="str">
        <f t="shared" si="226"/>
        <v>ZBTB10</v>
      </c>
      <c r="B2671" t="s">
        <v>1491</v>
      </c>
      <c r="C2671">
        <v>81397596</v>
      </c>
      <c r="D2671" t="s">
        <v>8</v>
      </c>
      <c r="E2671">
        <v>26</v>
      </c>
      <c r="F2671" t="s">
        <v>2688</v>
      </c>
      <c r="G2671">
        <v>3.3807555465199999E-3</v>
      </c>
    </row>
    <row r="2672" spans="1:7" x14ac:dyDescent="0.2">
      <c r="A2672" t="str">
        <f t="shared" si="226"/>
        <v>ZBTB10</v>
      </c>
      <c r="B2672" t="s">
        <v>1491</v>
      </c>
      <c r="C2672">
        <v>81398325</v>
      </c>
      <c r="D2672" t="s">
        <v>3</v>
      </c>
      <c r="E2672">
        <v>23</v>
      </c>
      <c r="F2672" t="s">
        <v>2689</v>
      </c>
      <c r="G2672">
        <v>0.324549150432</v>
      </c>
    </row>
    <row r="2673" spans="1:7" x14ac:dyDescent="0.2">
      <c r="A2673" t="str">
        <f t="shared" si="226"/>
        <v>ZBTB10</v>
      </c>
      <c r="B2673" t="s">
        <v>1491</v>
      </c>
      <c r="C2673">
        <v>81398318</v>
      </c>
      <c r="D2673" t="s">
        <v>3</v>
      </c>
      <c r="E2673">
        <v>24</v>
      </c>
      <c r="F2673" t="s">
        <v>2690</v>
      </c>
      <c r="G2673">
        <v>1.1373775672799999</v>
      </c>
    </row>
    <row r="2674" spans="1:7" x14ac:dyDescent="0.2">
      <c r="A2674" t="str">
        <f t="shared" si="226"/>
        <v>ZBTB10</v>
      </c>
      <c r="B2674" t="s">
        <v>1491</v>
      </c>
      <c r="C2674">
        <v>81398289</v>
      </c>
      <c r="D2674" t="s">
        <v>3</v>
      </c>
      <c r="E2674">
        <v>24</v>
      </c>
      <c r="F2674" t="s">
        <v>2691</v>
      </c>
      <c r="G2674">
        <v>0.164555246913</v>
      </c>
    </row>
    <row r="2675" spans="1:7" x14ac:dyDescent="0.2">
      <c r="A2675" t="str">
        <f t="shared" si="226"/>
        <v>ZBTB10</v>
      </c>
      <c r="B2675" t="s">
        <v>1491</v>
      </c>
      <c r="C2675">
        <v>81398149</v>
      </c>
      <c r="D2675" t="s">
        <v>3</v>
      </c>
      <c r="E2675">
        <v>24</v>
      </c>
      <c r="F2675" t="s">
        <v>2692</v>
      </c>
      <c r="G2675">
        <v>0.31777492080800002</v>
      </c>
    </row>
    <row r="2676" spans="1:7" x14ac:dyDescent="0.2">
      <c r="A2676" t="str">
        <f t="shared" si="226"/>
        <v>ZBTB10</v>
      </c>
      <c r="B2676" t="s">
        <v>1491</v>
      </c>
      <c r="C2676">
        <v>81397807</v>
      </c>
      <c r="D2676" t="s">
        <v>3</v>
      </c>
      <c r="E2676">
        <v>25</v>
      </c>
      <c r="F2676" t="s">
        <v>2693</v>
      </c>
      <c r="G2676">
        <v>3.5077115094899997E-2</v>
      </c>
    </row>
    <row r="2677" spans="1:7" x14ac:dyDescent="0.2">
      <c r="A2677" t="str">
        <f t="shared" si="226"/>
        <v>ZBTB10</v>
      </c>
      <c r="B2677" t="s">
        <v>1491</v>
      </c>
      <c r="C2677">
        <v>81397791</v>
      </c>
      <c r="D2677" t="s">
        <v>3</v>
      </c>
      <c r="E2677">
        <v>26</v>
      </c>
      <c r="F2677" t="s">
        <v>2694</v>
      </c>
      <c r="G2677">
        <v>3.2384984891000002E-2</v>
      </c>
    </row>
    <row r="2678" spans="1:7" x14ac:dyDescent="0.2">
      <c r="A2678" t="str">
        <f t="shared" si="226"/>
        <v>ZBTB10</v>
      </c>
      <c r="B2678" t="s">
        <v>1491</v>
      </c>
      <c r="C2678">
        <v>81397770</v>
      </c>
      <c r="D2678" t="s">
        <v>3</v>
      </c>
      <c r="E2678">
        <v>22</v>
      </c>
      <c r="F2678" t="s">
        <v>2695</v>
      </c>
      <c r="G2678">
        <v>6.9419472501699997E-2</v>
      </c>
    </row>
    <row r="2679" spans="1:7" x14ac:dyDescent="0.2">
      <c r="A2679" t="str">
        <f t="shared" si="226"/>
        <v>ZBTB10</v>
      </c>
      <c r="B2679" t="s">
        <v>1491</v>
      </c>
      <c r="C2679">
        <v>81397754</v>
      </c>
      <c r="D2679" t="s">
        <v>3</v>
      </c>
      <c r="E2679">
        <v>25</v>
      </c>
      <c r="F2679" t="s">
        <v>2696</v>
      </c>
      <c r="G2679">
        <v>0.26801462963400002</v>
      </c>
    </row>
    <row r="2680" spans="1:7" x14ac:dyDescent="0.2">
      <c r="A2680" t="str">
        <f t="shared" si="226"/>
        <v>ZBTB10</v>
      </c>
      <c r="B2680" t="s">
        <v>1491</v>
      </c>
      <c r="C2680">
        <v>81397630</v>
      </c>
      <c r="D2680" t="s">
        <v>3</v>
      </c>
      <c r="E2680">
        <v>25</v>
      </c>
      <c r="F2680" t="s">
        <v>2697</v>
      </c>
      <c r="G2680">
        <v>0.192840957506</v>
      </c>
    </row>
    <row r="2681" spans="1:7" x14ac:dyDescent="0.2">
      <c r="A2681" t="str">
        <f t="shared" si="226"/>
        <v>ZBTB10</v>
      </c>
      <c r="B2681" t="s">
        <v>1491</v>
      </c>
      <c r="C2681">
        <v>81398160</v>
      </c>
      <c r="D2681" t="s">
        <v>3</v>
      </c>
      <c r="E2681">
        <v>24</v>
      </c>
      <c r="F2681" t="s">
        <v>2698</v>
      </c>
      <c r="G2681">
        <v>0.58498838297</v>
      </c>
    </row>
    <row r="2682" spans="1:7" x14ac:dyDescent="0.2">
      <c r="A2682" t="str">
        <f t="shared" si="226"/>
        <v>ZBTB10</v>
      </c>
      <c r="B2682" t="s">
        <v>1491</v>
      </c>
      <c r="C2682">
        <v>81397722</v>
      </c>
      <c r="D2682" t="s">
        <v>8</v>
      </c>
      <c r="E2682">
        <v>22</v>
      </c>
      <c r="F2682" t="s">
        <v>2699</v>
      </c>
      <c r="G2682">
        <v>2.25631792303E-2</v>
      </c>
    </row>
    <row r="2683" spans="1:7" x14ac:dyDescent="0.2">
      <c r="A2683" t="str">
        <f t="shared" si="226"/>
        <v>ZBTB10</v>
      </c>
      <c r="B2683" t="s">
        <v>1491</v>
      </c>
      <c r="C2683">
        <v>81398114</v>
      </c>
      <c r="D2683" t="s">
        <v>8</v>
      </c>
      <c r="E2683">
        <v>24</v>
      </c>
      <c r="F2683" t="s">
        <v>2700</v>
      </c>
      <c r="G2683">
        <v>4.6281398624700001E-2</v>
      </c>
    </row>
    <row r="2684" spans="1:7" x14ac:dyDescent="0.2">
      <c r="A2684" t="str">
        <f t="shared" si="226"/>
        <v>ZBTB10</v>
      </c>
      <c r="B2684" t="s">
        <v>1491</v>
      </c>
      <c r="C2684">
        <v>81398128</v>
      </c>
      <c r="D2684" t="s">
        <v>8</v>
      </c>
      <c r="E2684">
        <v>23</v>
      </c>
      <c r="F2684" t="s">
        <v>2701</v>
      </c>
      <c r="G2684">
        <v>1.2776340497500001</v>
      </c>
    </row>
    <row r="2685" spans="1:7" x14ac:dyDescent="0.2">
      <c r="A2685" t="str">
        <f t="shared" si="226"/>
        <v>ZBTB10</v>
      </c>
      <c r="B2685" t="s">
        <v>1491</v>
      </c>
      <c r="C2685">
        <v>81398135</v>
      </c>
      <c r="D2685" t="s">
        <v>8</v>
      </c>
      <c r="E2685">
        <v>24</v>
      </c>
      <c r="F2685" t="s">
        <v>2702</v>
      </c>
      <c r="G2685">
        <v>9.6337609116000006E-2</v>
      </c>
    </row>
    <row r="2686" spans="1:7" x14ac:dyDescent="0.2">
      <c r="A2686" t="str">
        <f t="shared" si="226"/>
        <v>ZBTB10</v>
      </c>
      <c r="B2686" t="s">
        <v>1491</v>
      </c>
      <c r="C2686">
        <v>81398261</v>
      </c>
      <c r="D2686" t="s">
        <v>8</v>
      </c>
      <c r="E2686">
        <v>23</v>
      </c>
      <c r="F2686" t="s">
        <v>2703</v>
      </c>
      <c r="G2686">
        <v>0.47827565282599999</v>
      </c>
    </row>
    <row r="2687" spans="1:7" x14ac:dyDescent="0.2">
      <c r="A2687" t="str">
        <f t="shared" si="226"/>
        <v>ZBTB10</v>
      </c>
      <c r="B2687" t="s">
        <v>1491</v>
      </c>
      <c r="C2687">
        <v>81397612</v>
      </c>
      <c r="D2687" t="s">
        <v>3</v>
      </c>
      <c r="E2687">
        <v>24</v>
      </c>
      <c r="F2687" t="s">
        <v>2704</v>
      </c>
      <c r="G2687">
        <v>0.57704961050100001</v>
      </c>
    </row>
    <row r="2688" spans="1:7" x14ac:dyDescent="0.2">
      <c r="A2688" t="str">
        <f t="shared" si="226"/>
        <v>ZBTB10</v>
      </c>
      <c r="B2688" t="s">
        <v>1491</v>
      </c>
      <c r="C2688">
        <v>81398091</v>
      </c>
      <c r="D2688" t="s">
        <v>8</v>
      </c>
      <c r="E2688">
        <v>23</v>
      </c>
      <c r="F2688" t="s">
        <v>2705</v>
      </c>
      <c r="G2688">
        <v>0.45250047705200003</v>
      </c>
    </row>
    <row r="2689" spans="1:7" x14ac:dyDescent="0.2">
      <c r="A2689" t="str">
        <f t="shared" ref="A2689:A2698" si="227">"ZBTB2"</f>
        <v>ZBTB2</v>
      </c>
      <c r="B2689" t="s">
        <v>75</v>
      </c>
      <c r="C2689">
        <v>151712925</v>
      </c>
      <c r="D2689" t="s">
        <v>3</v>
      </c>
      <c r="E2689">
        <v>25</v>
      </c>
      <c r="F2689" t="s">
        <v>2706</v>
      </c>
      <c r="G2689">
        <v>0.66919922436299994</v>
      </c>
    </row>
    <row r="2690" spans="1:7" x14ac:dyDescent="0.2">
      <c r="A2690" t="str">
        <f t="shared" si="227"/>
        <v>ZBTB2</v>
      </c>
      <c r="B2690" t="s">
        <v>75</v>
      </c>
      <c r="C2690">
        <v>151712941</v>
      </c>
      <c r="D2690" t="s">
        <v>3</v>
      </c>
      <c r="E2690">
        <v>25</v>
      </c>
      <c r="F2690" t="s">
        <v>2707</v>
      </c>
      <c r="G2690">
        <v>3.6667606152699997E-2</v>
      </c>
    </row>
    <row r="2691" spans="1:7" x14ac:dyDescent="0.2">
      <c r="A2691" t="str">
        <f t="shared" si="227"/>
        <v>ZBTB2</v>
      </c>
      <c r="B2691" t="s">
        <v>75</v>
      </c>
      <c r="C2691">
        <v>151712989</v>
      </c>
      <c r="D2691" t="s">
        <v>3</v>
      </c>
      <c r="E2691">
        <v>23</v>
      </c>
      <c r="F2691" t="s">
        <v>2708</v>
      </c>
      <c r="G2691">
        <v>0.32980022412299997</v>
      </c>
    </row>
    <row r="2692" spans="1:7" x14ac:dyDescent="0.2">
      <c r="A2692" t="str">
        <f t="shared" si="227"/>
        <v>ZBTB2</v>
      </c>
      <c r="B2692" t="s">
        <v>75</v>
      </c>
      <c r="C2692">
        <v>151712749</v>
      </c>
      <c r="D2692" t="s">
        <v>3</v>
      </c>
      <c r="E2692">
        <v>24</v>
      </c>
      <c r="F2692" t="s">
        <v>2709</v>
      </c>
      <c r="G2692">
        <v>3.4191128519699999E-2</v>
      </c>
    </row>
    <row r="2693" spans="1:7" x14ac:dyDescent="0.2">
      <c r="A2693" t="str">
        <f t="shared" si="227"/>
        <v>ZBTB2</v>
      </c>
      <c r="B2693" t="s">
        <v>75</v>
      </c>
      <c r="C2693">
        <v>151713013</v>
      </c>
      <c r="D2693" t="s">
        <v>3</v>
      </c>
      <c r="E2693">
        <v>25</v>
      </c>
      <c r="F2693" t="s">
        <v>2710</v>
      </c>
      <c r="G2693">
        <v>0.54231113641700002</v>
      </c>
    </row>
    <row r="2694" spans="1:7" x14ac:dyDescent="0.2">
      <c r="A2694" t="str">
        <f t="shared" si="227"/>
        <v>ZBTB2</v>
      </c>
      <c r="B2694" t="s">
        <v>75</v>
      </c>
      <c r="C2694">
        <v>151712779</v>
      </c>
      <c r="D2694" t="s">
        <v>8</v>
      </c>
      <c r="E2694">
        <v>25</v>
      </c>
      <c r="F2694" t="s">
        <v>2711</v>
      </c>
      <c r="G2694">
        <v>1.09025163786</v>
      </c>
    </row>
    <row r="2695" spans="1:7" x14ac:dyDescent="0.2">
      <c r="A2695" t="str">
        <f t="shared" si="227"/>
        <v>ZBTB2</v>
      </c>
      <c r="B2695" t="s">
        <v>75</v>
      </c>
      <c r="C2695">
        <v>151712803</v>
      </c>
      <c r="D2695" t="s">
        <v>8</v>
      </c>
      <c r="E2695">
        <v>25</v>
      </c>
      <c r="F2695" t="s">
        <v>2712</v>
      </c>
      <c r="G2695">
        <v>0.647523709532</v>
      </c>
    </row>
    <row r="2696" spans="1:7" x14ac:dyDescent="0.2">
      <c r="A2696" t="str">
        <f t="shared" si="227"/>
        <v>ZBTB2</v>
      </c>
      <c r="B2696" t="s">
        <v>75</v>
      </c>
      <c r="C2696">
        <v>151712812</v>
      </c>
      <c r="D2696" t="s">
        <v>8</v>
      </c>
      <c r="E2696">
        <v>24</v>
      </c>
      <c r="F2696" t="s">
        <v>2713</v>
      </c>
      <c r="G2696">
        <v>0.98252125003900004</v>
      </c>
    </row>
    <row r="2697" spans="1:7" x14ac:dyDescent="0.2">
      <c r="A2697" t="str">
        <f t="shared" si="227"/>
        <v>ZBTB2</v>
      </c>
      <c r="B2697" t="s">
        <v>75</v>
      </c>
      <c r="C2697">
        <v>151713022</v>
      </c>
      <c r="D2697" t="s">
        <v>8</v>
      </c>
      <c r="E2697">
        <v>24</v>
      </c>
      <c r="F2697" t="s">
        <v>2714</v>
      </c>
      <c r="G2697">
        <v>0.33248291308299999</v>
      </c>
    </row>
    <row r="2698" spans="1:7" x14ac:dyDescent="0.2">
      <c r="A2698" t="str">
        <f t="shared" si="227"/>
        <v>ZBTB2</v>
      </c>
      <c r="B2698" t="s">
        <v>75</v>
      </c>
      <c r="C2698">
        <v>151712911</v>
      </c>
      <c r="D2698" t="s">
        <v>3</v>
      </c>
      <c r="E2698">
        <v>24</v>
      </c>
      <c r="F2698" t="s">
        <v>2715</v>
      </c>
      <c r="G2698">
        <v>0.92722711210099995</v>
      </c>
    </row>
    <row r="2699" spans="1:7" x14ac:dyDescent="0.2">
      <c r="A2699" t="str">
        <f t="shared" ref="A2699:A2718" si="228">"ZBTB25"</f>
        <v>ZBTB25</v>
      </c>
      <c r="B2699" t="s">
        <v>86</v>
      </c>
      <c r="C2699">
        <v>64971433</v>
      </c>
      <c r="D2699" t="s">
        <v>8</v>
      </c>
      <c r="E2699">
        <v>24</v>
      </c>
      <c r="F2699" t="s">
        <v>2716</v>
      </c>
      <c r="G2699">
        <v>0.59203034583299996</v>
      </c>
    </row>
    <row r="2700" spans="1:7" x14ac:dyDescent="0.2">
      <c r="A2700" t="str">
        <f t="shared" si="228"/>
        <v>ZBTB25</v>
      </c>
      <c r="B2700" t="s">
        <v>86</v>
      </c>
      <c r="C2700">
        <v>64970729</v>
      </c>
      <c r="D2700" t="s">
        <v>3</v>
      </c>
      <c r="E2700">
        <v>23</v>
      </c>
      <c r="F2700" t="s">
        <v>2717</v>
      </c>
      <c r="G2700">
        <v>0.22781280872199999</v>
      </c>
    </row>
    <row r="2701" spans="1:7" x14ac:dyDescent="0.2">
      <c r="A2701" t="str">
        <f t="shared" si="228"/>
        <v>ZBTB25</v>
      </c>
      <c r="B2701" t="s">
        <v>86</v>
      </c>
      <c r="C2701">
        <v>64971664</v>
      </c>
      <c r="D2701" t="s">
        <v>8</v>
      </c>
      <c r="E2701">
        <v>23</v>
      </c>
      <c r="F2701" t="s">
        <v>2718</v>
      </c>
      <c r="G2701">
        <v>-7.88913759248E-2</v>
      </c>
    </row>
    <row r="2702" spans="1:7" x14ac:dyDescent="0.2">
      <c r="A2702" t="str">
        <f t="shared" si="228"/>
        <v>ZBTB25</v>
      </c>
      <c r="B2702" t="s">
        <v>86</v>
      </c>
      <c r="C2702">
        <v>64971449</v>
      </c>
      <c r="D2702" t="s">
        <v>8</v>
      </c>
      <c r="E2702">
        <v>24</v>
      </c>
      <c r="F2702" t="s">
        <v>2719</v>
      </c>
      <c r="G2702">
        <v>1.1079753371700001</v>
      </c>
    </row>
    <row r="2703" spans="1:7" x14ac:dyDescent="0.2">
      <c r="A2703" t="str">
        <f t="shared" si="228"/>
        <v>ZBTB25</v>
      </c>
      <c r="B2703" t="s">
        <v>86</v>
      </c>
      <c r="C2703">
        <v>64971435</v>
      </c>
      <c r="D2703" t="s">
        <v>8</v>
      </c>
      <c r="E2703">
        <v>21</v>
      </c>
      <c r="F2703" t="s">
        <v>2720</v>
      </c>
      <c r="G2703">
        <v>0.432887546909</v>
      </c>
    </row>
    <row r="2704" spans="1:7" x14ac:dyDescent="0.2">
      <c r="A2704" t="str">
        <f t="shared" si="228"/>
        <v>ZBTB25</v>
      </c>
      <c r="B2704" t="s">
        <v>86</v>
      </c>
      <c r="C2704">
        <v>64970666</v>
      </c>
      <c r="D2704" t="s">
        <v>3</v>
      </c>
      <c r="E2704">
        <v>22</v>
      </c>
      <c r="F2704" t="s">
        <v>2721</v>
      </c>
      <c r="G2704">
        <v>0.56209452367400004</v>
      </c>
    </row>
    <row r="2705" spans="1:7" x14ac:dyDescent="0.2">
      <c r="A2705" t="str">
        <f t="shared" si="228"/>
        <v>ZBTB25</v>
      </c>
      <c r="B2705" t="s">
        <v>86</v>
      </c>
      <c r="C2705">
        <v>64971407</v>
      </c>
      <c r="D2705" t="s">
        <v>8</v>
      </c>
      <c r="E2705">
        <v>23</v>
      </c>
      <c r="F2705" t="s">
        <v>2722</v>
      </c>
      <c r="G2705">
        <v>0.93872352235199996</v>
      </c>
    </row>
    <row r="2706" spans="1:7" x14ac:dyDescent="0.2">
      <c r="A2706" t="str">
        <f t="shared" si="228"/>
        <v>ZBTB25</v>
      </c>
      <c r="B2706" t="s">
        <v>86</v>
      </c>
      <c r="C2706">
        <v>64970912</v>
      </c>
      <c r="D2706" t="s">
        <v>8</v>
      </c>
      <c r="E2706">
        <v>24</v>
      </c>
      <c r="F2706" t="s">
        <v>2723</v>
      </c>
      <c r="G2706">
        <v>0.14297646777799999</v>
      </c>
    </row>
    <row r="2707" spans="1:7" x14ac:dyDescent="0.2">
      <c r="A2707" t="str">
        <f t="shared" si="228"/>
        <v>ZBTB25</v>
      </c>
      <c r="B2707" t="s">
        <v>86</v>
      </c>
      <c r="C2707">
        <v>64970864</v>
      </c>
      <c r="D2707" t="s">
        <v>8</v>
      </c>
      <c r="E2707">
        <v>24</v>
      </c>
      <c r="F2707" t="s">
        <v>2724</v>
      </c>
      <c r="G2707">
        <v>0.48979323963999999</v>
      </c>
    </row>
    <row r="2708" spans="1:7" x14ac:dyDescent="0.2">
      <c r="A2708" t="str">
        <f t="shared" si="228"/>
        <v>ZBTB25</v>
      </c>
      <c r="B2708" t="s">
        <v>86</v>
      </c>
      <c r="C2708">
        <v>64970801</v>
      </c>
      <c r="D2708" t="s">
        <v>8</v>
      </c>
      <c r="E2708">
        <v>24</v>
      </c>
      <c r="F2708" t="s">
        <v>2725</v>
      </c>
      <c r="G2708">
        <v>0.15309167698500001</v>
      </c>
    </row>
    <row r="2709" spans="1:7" x14ac:dyDescent="0.2">
      <c r="A2709" t="str">
        <f t="shared" si="228"/>
        <v>ZBTB25</v>
      </c>
      <c r="B2709" t="s">
        <v>86</v>
      </c>
      <c r="C2709">
        <v>64970846</v>
      </c>
      <c r="D2709" t="s">
        <v>8</v>
      </c>
      <c r="E2709">
        <v>23</v>
      </c>
      <c r="F2709" t="s">
        <v>2726</v>
      </c>
      <c r="G2709">
        <v>0.31604652054799998</v>
      </c>
    </row>
    <row r="2710" spans="1:7" x14ac:dyDescent="0.2">
      <c r="A2710" t="str">
        <f t="shared" si="228"/>
        <v>ZBTB25</v>
      </c>
      <c r="B2710" t="s">
        <v>86</v>
      </c>
      <c r="C2710">
        <v>64971675</v>
      </c>
      <c r="D2710" t="s">
        <v>3</v>
      </c>
      <c r="E2710">
        <v>22</v>
      </c>
      <c r="F2710" t="s">
        <v>2727</v>
      </c>
      <c r="G2710">
        <v>0.44680483466900001</v>
      </c>
    </row>
    <row r="2711" spans="1:7" x14ac:dyDescent="0.2">
      <c r="A2711" t="str">
        <f t="shared" si="228"/>
        <v>ZBTB25</v>
      </c>
      <c r="B2711" t="s">
        <v>86</v>
      </c>
      <c r="C2711">
        <v>64971602</v>
      </c>
      <c r="D2711" t="s">
        <v>3</v>
      </c>
      <c r="E2711">
        <v>23</v>
      </c>
      <c r="F2711" t="s">
        <v>2728</v>
      </c>
      <c r="G2711">
        <v>-5.7900457498199998E-2</v>
      </c>
    </row>
    <row r="2712" spans="1:7" x14ac:dyDescent="0.2">
      <c r="A2712" t="str">
        <f t="shared" si="228"/>
        <v>ZBTB25</v>
      </c>
      <c r="B2712" t="s">
        <v>86</v>
      </c>
      <c r="C2712">
        <v>64971587</v>
      </c>
      <c r="D2712" t="s">
        <v>3</v>
      </c>
      <c r="E2712">
        <v>23</v>
      </c>
      <c r="F2712" t="s">
        <v>2729</v>
      </c>
      <c r="G2712">
        <v>9.9193383136299995E-2</v>
      </c>
    </row>
    <row r="2713" spans="1:7" x14ac:dyDescent="0.2">
      <c r="A2713" t="str">
        <f t="shared" si="228"/>
        <v>ZBTB25</v>
      </c>
      <c r="B2713" t="s">
        <v>86</v>
      </c>
      <c r="C2713">
        <v>64971580</v>
      </c>
      <c r="D2713" t="s">
        <v>3</v>
      </c>
      <c r="E2713">
        <v>24</v>
      </c>
      <c r="F2713" t="s">
        <v>2730</v>
      </c>
      <c r="G2713">
        <v>5.7734785985599996E-3</v>
      </c>
    </row>
    <row r="2714" spans="1:7" x14ac:dyDescent="0.2">
      <c r="A2714" t="str">
        <f t="shared" si="228"/>
        <v>ZBTB25</v>
      </c>
      <c r="B2714" t="s">
        <v>86</v>
      </c>
      <c r="C2714">
        <v>64971436</v>
      </c>
      <c r="D2714" t="s">
        <v>3</v>
      </c>
      <c r="E2714">
        <v>24</v>
      </c>
      <c r="F2714" t="s">
        <v>2731</v>
      </c>
      <c r="G2714">
        <v>0.95330114047400005</v>
      </c>
    </row>
    <row r="2715" spans="1:7" x14ac:dyDescent="0.2">
      <c r="A2715" t="str">
        <f t="shared" si="228"/>
        <v>ZBTB25</v>
      </c>
      <c r="B2715" t="s">
        <v>86</v>
      </c>
      <c r="C2715">
        <v>64970867</v>
      </c>
      <c r="D2715" t="s">
        <v>3</v>
      </c>
      <c r="E2715">
        <v>24</v>
      </c>
      <c r="F2715" t="s">
        <v>2732</v>
      </c>
      <c r="G2715">
        <v>0.63349995055300001</v>
      </c>
    </row>
    <row r="2716" spans="1:7" x14ac:dyDescent="0.2">
      <c r="A2716" t="str">
        <f t="shared" si="228"/>
        <v>ZBTB25</v>
      </c>
      <c r="B2716" t="s">
        <v>86</v>
      </c>
      <c r="C2716">
        <v>64970750</v>
      </c>
      <c r="D2716" t="s">
        <v>3</v>
      </c>
      <c r="E2716">
        <v>24</v>
      </c>
      <c r="F2716" t="s">
        <v>2733</v>
      </c>
      <c r="G2716">
        <v>0.29222388867600002</v>
      </c>
    </row>
    <row r="2717" spans="1:7" x14ac:dyDescent="0.2">
      <c r="A2717" t="str">
        <f t="shared" si="228"/>
        <v>ZBTB25</v>
      </c>
      <c r="B2717" t="s">
        <v>86</v>
      </c>
      <c r="C2717">
        <v>64970741</v>
      </c>
      <c r="D2717" t="s">
        <v>3</v>
      </c>
      <c r="E2717">
        <v>24</v>
      </c>
      <c r="F2717" t="s">
        <v>2734</v>
      </c>
      <c r="G2717">
        <v>0.22041608044800001</v>
      </c>
    </row>
    <row r="2718" spans="1:7" x14ac:dyDescent="0.2">
      <c r="A2718" t="str">
        <f t="shared" si="228"/>
        <v>ZBTB25</v>
      </c>
      <c r="B2718" t="s">
        <v>86</v>
      </c>
      <c r="C2718">
        <v>64970726</v>
      </c>
      <c r="D2718" t="s">
        <v>8</v>
      </c>
      <c r="E2718">
        <v>23</v>
      </c>
      <c r="F2718" t="s">
        <v>2735</v>
      </c>
      <c r="G2718">
        <v>0.42442470329799997</v>
      </c>
    </row>
    <row r="2719" spans="1:7" x14ac:dyDescent="0.2">
      <c r="A2719" t="str">
        <f t="shared" ref="A2719:A2728" si="229">"ZBTB44"</f>
        <v>ZBTB44</v>
      </c>
      <c r="B2719" t="s">
        <v>291</v>
      </c>
      <c r="C2719">
        <v>130184664</v>
      </c>
      <c r="D2719" t="s">
        <v>8</v>
      </c>
      <c r="E2719">
        <v>24</v>
      </c>
      <c r="F2719" t="s">
        <v>2736</v>
      </c>
      <c r="G2719">
        <v>0.34645399680799999</v>
      </c>
    </row>
    <row r="2720" spans="1:7" x14ac:dyDescent="0.2">
      <c r="A2720" t="str">
        <f t="shared" si="229"/>
        <v>ZBTB44</v>
      </c>
      <c r="B2720" t="s">
        <v>291</v>
      </c>
      <c r="C2720">
        <v>130184880</v>
      </c>
      <c r="D2720" t="s">
        <v>8</v>
      </c>
      <c r="E2720">
        <v>24</v>
      </c>
      <c r="F2720" t="s">
        <v>2737</v>
      </c>
      <c r="G2720">
        <v>0.358694280335</v>
      </c>
    </row>
    <row r="2721" spans="1:7" x14ac:dyDescent="0.2">
      <c r="A2721" t="str">
        <f t="shared" si="229"/>
        <v>ZBTB44</v>
      </c>
      <c r="B2721" t="s">
        <v>291</v>
      </c>
      <c r="C2721">
        <v>130184823</v>
      </c>
      <c r="D2721" t="s">
        <v>8</v>
      </c>
      <c r="E2721">
        <v>24</v>
      </c>
      <c r="F2721" t="s">
        <v>2738</v>
      </c>
      <c r="G2721">
        <v>0.21997897189400001</v>
      </c>
    </row>
    <row r="2722" spans="1:7" x14ac:dyDescent="0.2">
      <c r="A2722" t="str">
        <f t="shared" si="229"/>
        <v>ZBTB44</v>
      </c>
      <c r="B2722" t="s">
        <v>291</v>
      </c>
      <c r="C2722">
        <v>130184674</v>
      </c>
      <c r="D2722" t="s">
        <v>8</v>
      </c>
      <c r="E2722">
        <v>24</v>
      </c>
      <c r="F2722" t="s">
        <v>2739</v>
      </c>
      <c r="G2722">
        <v>0.45780418337200002</v>
      </c>
    </row>
    <row r="2723" spans="1:7" x14ac:dyDescent="0.2">
      <c r="A2723" t="str">
        <f t="shared" si="229"/>
        <v>ZBTB44</v>
      </c>
      <c r="B2723" t="s">
        <v>291</v>
      </c>
      <c r="C2723">
        <v>130184619</v>
      </c>
      <c r="D2723" t="s">
        <v>8</v>
      </c>
      <c r="E2723">
        <v>23</v>
      </c>
      <c r="F2723" t="s">
        <v>2740</v>
      </c>
      <c r="G2723">
        <v>0.76543073399200001</v>
      </c>
    </row>
    <row r="2724" spans="1:7" x14ac:dyDescent="0.2">
      <c r="A2724" t="str">
        <f t="shared" si="229"/>
        <v>ZBTB44</v>
      </c>
      <c r="B2724" t="s">
        <v>291</v>
      </c>
      <c r="C2724">
        <v>130184804</v>
      </c>
      <c r="D2724" t="s">
        <v>3</v>
      </c>
      <c r="E2724">
        <v>24</v>
      </c>
      <c r="F2724" t="s">
        <v>2741</v>
      </c>
      <c r="G2724">
        <v>0.27138726299999999</v>
      </c>
    </row>
    <row r="2725" spans="1:7" x14ac:dyDescent="0.2">
      <c r="A2725" t="str">
        <f t="shared" si="229"/>
        <v>ZBTB44</v>
      </c>
      <c r="B2725" t="s">
        <v>291</v>
      </c>
      <c r="C2725">
        <v>130184599</v>
      </c>
      <c r="D2725" t="s">
        <v>8</v>
      </c>
      <c r="E2725">
        <v>23</v>
      </c>
      <c r="F2725" t="s">
        <v>2742</v>
      </c>
      <c r="G2725">
        <v>0.50312166038399997</v>
      </c>
    </row>
    <row r="2726" spans="1:7" x14ac:dyDescent="0.2">
      <c r="A2726" t="str">
        <f t="shared" si="229"/>
        <v>ZBTB44</v>
      </c>
      <c r="B2726" t="s">
        <v>291</v>
      </c>
      <c r="C2726">
        <v>130184751</v>
      </c>
      <c r="D2726" t="s">
        <v>3</v>
      </c>
      <c r="E2726">
        <v>22</v>
      </c>
      <c r="F2726" t="s">
        <v>2743</v>
      </c>
      <c r="G2726">
        <v>1.2117704634599999</v>
      </c>
    </row>
    <row r="2727" spans="1:7" x14ac:dyDescent="0.2">
      <c r="A2727" t="str">
        <f t="shared" si="229"/>
        <v>ZBTB44</v>
      </c>
      <c r="B2727" t="s">
        <v>291</v>
      </c>
      <c r="C2727">
        <v>130184725</v>
      </c>
      <c r="D2727" t="s">
        <v>3</v>
      </c>
      <c r="E2727">
        <v>24</v>
      </c>
      <c r="F2727" t="s">
        <v>2744</v>
      </c>
      <c r="G2727">
        <v>-0.27234934546200001</v>
      </c>
    </row>
    <row r="2728" spans="1:7" x14ac:dyDescent="0.2">
      <c r="A2728" t="str">
        <f t="shared" si="229"/>
        <v>ZBTB44</v>
      </c>
      <c r="B2728" t="s">
        <v>291</v>
      </c>
      <c r="C2728">
        <v>130184604</v>
      </c>
      <c r="D2728" t="s">
        <v>8</v>
      </c>
      <c r="E2728">
        <v>23</v>
      </c>
      <c r="F2728" t="s">
        <v>2745</v>
      </c>
      <c r="G2728">
        <v>1.0227988025500001</v>
      </c>
    </row>
    <row r="2729" spans="1:7" x14ac:dyDescent="0.2">
      <c r="A2729" t="str">
        <f t="shared" ref="A2729:A2738" si="230">"ZC3H18"</f>
        <v>ZC3H18</v>
      </c>
      <c r="B2729" t="s">
        <v>273</v>
      </c>
      <c r="C2729">
        <v>88636699</v>
      </c>
      <c r="D2729" t="s">
        <v>8</v>
      </c>
      <c r="E2729">
        <v>24</v>
      </c>
      <c r="F2729" t="s">
        <v>2746</v>
      </c>
      <c r="G2729">
        <v>1.08288054709</v>
      </c>
    </row>
    <row r="2730" spans="1:7" x14ac:dyDescent="0.2">
      <c r="A2730" t="str">
        <f t="shared" si="230"/>
        <v>ZC3H18</v>
      </c>
      <c r="B2730" t="s">
        <v>273</v>
      </c>
      <c r="C2730">
        <v>88636689</v>
      </c>
      <c r="D2730" t="s">
        <v>8</v>
      </c>
      <c r="E2730">
        <v>22</v>
      </c>
      <c r="F2730" t="s">
        <v>2747</v>
      </c>
      <c r="G2730">
        <v>0.77539652496900002</v>
      </c>
    </row>
    <row r="2731" spans="1:7" x14ac:dyDescent="0.2">
      <c r="A2731" t="str">
        <f t="shared" si="230"/>
        <v>ZC3H18</v>
      </c>
      <c r="B2731" t="s">
        <v>273</v>
      </c>
      <c r="C2731">
        <v>88636685</v>
      </c>
      <c r="D2731" t="s">
        <v>8</v>
      </c>
      <c r="E2731">
        <v>24</v>
      </c>
      <c r="F2731" t="s">
        <v>2748</v>
      </c>
      <c r="G2731">
        <v>0.922082814157</v>
      </c>
    </row>
    <row r="2732" spans="1:7" x14ac:dyDescent="0.2">
      <c r="A2732" t="str">
        <f t="shared" si="230"/>
        <v>ZC3H18</v>
      </c>
      <c r="B2732" t="s">
        <v>273</v>
      </c>
      <c r="C2732">
        <v>88636545</v>
      </c>
      <c r="D2732" t="s">
        <v>8</v>
      </c>
      <c r="E2732">
        <v>23</v>
      </c>
      <c r="F2732" t="s">
        <v>2749</v>
      </c>
      <c r="G2732">
        <v>0.39201461986399999</v>
      </c>
    </row>
    <row r="2733" spans="1:7" x14ac:dyDescent="0.2">
      <c r="A2733" t="str">
        <f t="shared" si="230"/>
        <v>ZC3H18</v>
      </c>
      <c r="B2733" t="s">
        <v>273</v>
      </c>
      <c r="C2733">
        <v>88636653</v>
      </c>
      <c r="D2733" t="s">
        <v>3</v>
      </c>
      <c r="E2733">
        <v>23</v>
      </c>
      <c r="F2733" t="s">
        <v>2750</v>
      </c>
      <c r="G2733">
        <v>0.56143129006799997</v>
      </c>
    </row>
    <row r="2734" spans="1:7" x14ac:dyDescent="0.2">
      <c r="A2734" t="str">
        <f t="shared" si="230"/>
        <v>ZC3H18</v>
      </c>
      <c r="B2734" t="s">
        <v>273</v>
      </c>
      <c r="C2734">
        <v>88636635</v>
      </c>
      <c r="D2734" t="s">
        <v>3</v>
      </c>
      <c r="E2734">
        <v>22</v>
      </c>
      <c r="F2734" t="s">
        <v>2751</v>
      </c>
      <c r="G2734">
        <v>0.40348859777099999</v>
      </c>
    </row>
    <row r="2735" spans="1:7" x14ac:dyDescent="0.2">
      <c r="A2735" t="str">
        <f t="shared" si="230"/>
        <v>ZC3H18</v>
      </c>
      <c r="B2735" t="s">
        <v>273</v>
      </c>
      <c r="C2735">
        <v>88636563</v>
      </c>
      <c r="D2735" t="s">
        <v>3</v>
      </c>
      <c r="E2735">
        <v>24</v>
      </c>
      <c r="F2735" t="s">
        <v>2752</v>
      </c>
      <c r="G2735">
        <v>5.46623043088E-3</v>
      </c>
    </row>
    <row r="2736" spans="1:7" x14ac:dyDescent="0.2">
      <c r="A2736" t="str">
        <f t="shared" si="230"/>
        <v>ZC3H18</v>
      </c>
      <c r="B2736" t="s">
        <v>273</v>
      </c>
      <c r="C2736">
        <v>88636539</v>
      </c>
      <c r="D2736" t="s">
        <v>3</v>
      </c>
      <c r="E2736">
        <v>24</v>
      </c>
      <c r="F2736" t="s">
        <v>2753</v>
      </c>
      <c r="G2736">
        <v>0.99503663875100001</v>
      </c>
    </row>
    <row r="2737" spans="1:7" x14ac:dyDescent="0.2">
      <c r="A2737" t="str">
        <f t="shared" si="230"/>
        <v>ZC3H18</v>
      </c>
      <c r="B2737" t="s">
        <v>273</v>
      </c>
      <c r="C2737">
        <v>88636516</v>
      </c>
      <c r="D2737" t="s">
        <v>3</v>
      </c>
      <c r="E2737">
        <v>24</v>
      </c>
      <c r="F2737" t="s">
        <v>2754</v>
      </c>
      <c r="G2737">
        <v>0.253119233818</v>
      </c>
    </row>
    <row r="2738" spans="1:7" x14ac:dyDescent="0.2">
      <c r="A2738" t="str">
        <f t="shared" si="230"/>
        <v>ZC3H18</v>
      </c>
      <c r="B2738" t="s">
        <v>273</v>
      </c>
      <c r="C2738">
        <v>88636624</v>
      </c>
      <c r="D2738" t="s">
        <v>3</v>
      </c>
      <c r="E2738">
        <v>24</v>
      </c>
      <c r="F2738" t="s">
        <v>2755</v>
      </c>
      <c r="G2738">
        <v>0.53093170300699999</v>
      </c>
    </row>
    <row r="2739" spans="1:7" x14ac:dyDescent="0.2">
      <c r="A2739" t="str">
        <f t="shared" ref="A2739:A2748" si="231">"ZC3HAV1"</f>
        <v>ZC3HAV1</v>
      </c>
      <c r="B2739" t="s">
        <v>2</v>
      </c>
      <c r="C2739">
        <v>138794755</v>
      </c>
      <c r="D2739" t="s">
        <v>3</v>
      </c>
      <c r="E2739">
        <v>24</v>
      </c>
      <c r="F2739" t="s">
        <v>2756</v>
      </c>
      <c r="G2739">
        <v>5.5513615586099997E-2</v>
      </c>
    </row>
    <row r="2740" spans="1:7" x14ac:dyDescent="0.2">
      <c r="A2740" t="str">
        <f t="shared" si="231"/>
        <v>ZC3HAV1</v>
      </c>
      <c r="B2740" t="s">
        <v>2</v>
      </c>
      <c r="C2740">
        <v>138794709</v>
      </c>
      <c r="D2740" t="s">
        <v>8</v>
      </c>
      <c r="E2740">
        <v>24</v>
      </c>
      <c r="F2740" t="s">
        <v>2757</v>
      </c>
      <c r="G2740">
        <v>0.21686250780899999</v>
      </c>
    </row>
    <row r="2741" spans="1:7" x14ac:dyDescent="0.2">
      <c r="A2741" t="str">
        <f t="shared" si="231"/>
        <v>ZC3HAV1</v>
      </c>
      <c r="B2741" t="s">
        <v>2</v>
      </c>
      <c r="C2741">
        <v>138794760</v>
      </c>
      <c r="D2741" t="s">
        <v>8</v>
      </c>
      <c r="E2741">
        <v>24</v>
      </c>
      <c r="F2741" t="s">
        <v>2758</v>
      </c>
      <c r="G2741">
        <v>-3.7194093092099999E-2</v>
      </c>
    </row>
    <row r="2742" spans="1:7" x14ac:dyDescent="0.2">
      <c r="A2742" t="str">
        <f t="shared" si="231"/>
        <v>ZC3HAV1</v>
      </c>
      <c r="B2742" t="s">
        <v>2</v>
      </c>
      <c r="C2742">
        <v>138794741</v>
      </c>
      <c r="D2742" t="s">
        <v>3</v>
      </c>
      <c r="E2742">
        <v>23</v>
      </c>
      <c r="F2742" t="s">
        <v>2759</v>
      </c>
      <c r="G2742">
        <v>0.30909560277100001</v>
      </c>
    </row>
    <row r="2743" spans="1:7" x14ac:dyDescent="0.2">
      <c r="A2743" t="str">
        <f t="shared" si="231"/>
        <v>ZC3HAV1</v>
      </c>
      <c r="B2743" t="s">
        <v>2</v>
      </c>
      <c r="C2743">
        <v>138794761</v>
      </c>
      <c r="D2743" t="s">
        <v>3</v>
      </c>
      <c r="E2743">
        <v>23</v>
      </c>
      <c r="F2743" t="s">
        <v>2760</v>
      </c>
      <c r="G2743">
        <v>0.57407411214000004</v>
      </c>
    </row>
    <row r="2744" spans="1:7" x14ac:dyDescent="0.2">
      <c r="A2744" t="str">
        <f t="shared" si="231"/>
        <v>ZC3HAV1</v>
      </c>
      <c r="B2744" t="s">
        <v>2</v>
      </c>
      <c r="C2744">
        <v>138794557</v>
      </c>
      <c r="D2744" t="s">
        <v>3</v>
      </c>
      <c r="E2744">
        <v>24</v>
      </c>
      <c r="F2744" t="s">
        <v>2761</v>
      </c>
      <c r="G2744">
        <v>0.89318169859999996</v>
      </c>
    </row>
    <row r="2745" spans="1:7" x14ac:dyDescent="0.2">
      <c r="A2745" t="str">
        <f t="shared" si="231"/>
        <v>ZC3HAV1</v>
      </c>
      <c r="B2745" t="s">
        <v>2</v>
      </c>
      <c r="C2745">
        <v>138794482</v>
      </c>
      <c r="D2745" t="s">
        <v>3</v>
      </c>
      <c r="E2745">
        <v>24</v>
      </c>
      <c r="F2745" t="s">
        <v>2762</v>
      </c>
      <c r="G2745">
        <v>0.11446330692700001</v>
      </c>
    </row>
    <row r="2746" spans="1:7" x14ac:dyDescent="0.2">
      <c r="A2746" t="str">
        <f t="shared" si="231"/>
        <v>ZC3HAV1</v>
      </c>
      <c r="B2746" t="s">
        <v>2</v>
      </c>
      <c r="C2746">
        <v>138794578</v>
      </c>
      <c r="D2746" t="s">
        <v>3</v>
      </c>
      <c r="E2746">
        <v>24</v>
      </c>
      <c r="F2746" t="s">
        <v>2763</v>
      </c>
      <c r="G2746">
        <v>1.31652676622</v>
      </c>
    </row>
    <row r="2747" spans="1:7" x14ac:dyDescent="0.2">
      <c r="A2747" t="str">
        <f t="shared" si="231"/>
        <v>ZC3HAV1</v>
      </c>
      <c r="B2747" t="s">
        <v>2</v>
      </c>
      <c r="C2747">
        <v>138794534</v>
      </c>
      <c r="D2747" t="s">
        <v>3</v>
      </c>
      <c r="E2747">
        <v>24</v>
      </c>
      <c r="F2747" t="s">
        <v>2764</v>
      </c>
      <c r="G2747">
        <v>0.79029153517999995</v>
      </c>
    </row>
    <row r="2748" spans="1:7" x14ac:dyDescent="0.2">
      <c r="A2748" t="str">
        <f t="shared" si="231"/>
        <v>ZC3HAV1</v>
      </c>
      <c r="B2748" t="s">
        <v>2</v>
      </c>
      <c r="C2748">
        <v>138794497</v>
      </c>
      <c r="D2748" t="s">
        <v>3</v>
      </c>
      <c r="E2748">
        <v>24</v>
      </c>
      <c r="F2748" t="s">
        <v>2765</v>
      </c>
      <c r="G2748">
        <v>-3.9341095903499997E-2</v>
      </c>
    </row>
    <row r="2749" spans="1:7" x14ac:dyDescent="0.2">
      <c r="A2749" t="str">
        <f t="shared" ref="A2749:A2773" si="232">"ZEB2"</f>
        <v>ZEB2</v>
      </c>
      <c r="B2749" t="s">
        <v>161</v>
      </c>
      <c r="C2749">
        <v>145278728</v>
      </c>
      <c r="D2749" t="s">
        <v>8</v>
      </c>
      <c r="E2749">
        <v>24</v>
      </c>
      <c r="F2749" t="s">
        <v>2766</v>
      </c>
      <c r="G2749">
        <v>6.2861437861900002E-2</v>
      </c>
    </row>
    <row r="2750" spans="1:7" x14ac:dyDescent="0.2">
      <c r="A2750" t="str">
        <f t="shared" si="232"/>
        <v>ZEB2</v>
      </c>
      <c r="B2750" t="s">
        <v>161</v>
      </c>
      <c r="C2750">
        <v>145278762</v>
      </c>
      <c r="D2750" t="s">
        <v>8</v>
      </c>
      <c r="E2750">
        <v>23</v>
      </c>
      <c r="F2750" t="s">
        <v>2767</v>
      </c>
      <c r="G2750">
        <v>7.7965480845999996E-2</v>
      </c>
    </row>
    <row r="2751" spans="1:7" x14ac:dyDescent="0.2">
      <c r="A2751" t="str">
        <f t="shared" si="232"/>
        <v>ZEB2</v>
      </c>
      <c r="B2751" t="s">
        <v>161</v>
      </c>
      <c r="C2751">
        <v>145278821</v>
      </c>
      <c r="D2751" t="s">
        <v>8</v>
      </c>
      <c r="E2751">
        <v>23</v>
      </c>
      <c r="F2751" t="s">
        <v>2768</v>
      </c>
      <c r="G2751">
        <v>8.4331468282799998E-2</v>
      </c>
    </row>
    <row r="2752" spans="1:7" x14ac:dyDescent="0.2">
      <c r="A2752" t="str">
        <f t="shared" si="232"/>
        <v>ZEB2</v>
      </c>
      <c r="B2752" t="s">
        <v>161</v>
      </c>
      <c r="C2752">
        <v>145279006</v>
      </c>
      <c r="D2752" t="s">
        <v>8</v>
      </c>
      <c r="E2752">
        <v>25</v>
      </c>
      <c r="F2752" t="s">
        <v>2769</v>
      </c>
      <c r="G2752">
        <v>3.0095508129500001E-2</v>
      </c>
    </row>
    <row r="2753" spans="1:7" x14ac:dyDescent="0.2">
      <c r="A2753" t="str">
        <f t="shared" si="232"/>
        <v>ZEB2</v>
      </c>
      <c r="B2753" t="s">
        <v>161</v>
      </c>
      <c r="C2753">
        <v>145277905</v>
      </c>
      <c r="D2753" t="s">
        <v>8</v>
      </c>
      <c r="E2753">
        <v>24</v>
      </c>
      <c r="F2753" t="s">
        <v>2770</v>
      </c>
      <c r="G2753">
        <v>0.76205842502700005</v>
      </c>
    </row>
    <row r="2754" spans="1:7" x14ac:dyDescent="0.2">
      <c r="A2754" t="str">
        <f t="shared" si="232"/>
        <v>ZEB2</v>
      </c>
      <c r="B2754" t="s">
        <v>161</v>
      </c>
      <c r="C2754">
        <v>145277796</v>
      </c>
      <c r="D2754" t="s">
        <v>3</v>
      </c>
      <c r="E2754">
        <v>23</v>
      </c>
      <c r="F2754" t="s">
        <v>2771</v>
      </c>
      <c r="G2754">
        <v>1.1664046481300001</v>
      </c>
    </row>
    <row r="2755" spans="1:7" x14ac:dyDescent="0.2">
      <c r="A2755" t="str">
        <f t="shared" si="232"/>
        <v>ZEB2</v>
      </c>
      <c r="B2755" t="s">
        <v>161</v>
      </c>
      <c r="C2755">
        <v>145277707</v>
      </c>
      <c r="D2755" t="s">
        <v>8</v>
      </c>
      <c r="E2755">
        <v>22</v>
      </c>
      <c r="F2755" t="s">
        <v>2772</v>
      </c>
      <c r="G2755">
        <v>0.53895262269900002</v>
      </c>
    </row>
    <row r="2756" spans="1:7" x14ac:dyDescent="0.2">
      <c r="A2756" t="str">
        <f t="shared" si="232"/>
        <v>ZEB2</v>
      </c>
      <c r="B2756" t="s">
        <v>161</v>
      </c>
      <c r="C2756">
        <v>145277697</v>
      </c>
      <c r="D2756" t="s">
        <v>8</v>
      </c>
      <c r="E2756">
        <v>25</v>
      </c>
      <c r="F2756" t="s">
        <v>2773</v>
      </c>
      <c r="G2756">
        <v>0.26761967658899999</v>
      </c>
    </row>
    <row r="2757" spans="1:7" x14ac:dyDescent="0.2">
      <c r="A2757" t="str">
        <f t="shared" si="232"/>
        <v>ZEB2</v>
      </c>
      <c r="B2757" t="s">
        <v>161</v>
      </c>
      <c r="C2757">
        <v>145277677</v>
      </c>
      <c r="D2757" t="s">
        <v>8</v>
      </c>
      <c r="E2757">
        <v>24</v>
      </c>
      <c r="F2757" t="s">
        <v>2774</v>
      </c>
      <c r="G2757">
        <v>0.25221052028899998</v>
      </c>
    </row>
    <row r="2758" spans="1:7" x14ac:dyDescent="0.2">
      <c r="A2758" t="str">
        <f t="shared" si="232"/>
        <v>ZEB2</v>
      </c>
      <c r="B2758" t="s">
        <v>161</v>
      </c>
      <c r="C2758">
        <v>145278952</v>
      </c>
      <c r="D2758" t="s">
        <v>3</v>
      </c>
      <c r="E2758">
        <v>25</v>
      </c>
      <c r="F2758" t="s">
        <v>2775</v>
      </c>
      <c r="G2758">
        <v>0.151782362048</v>
      </c>
    </row>
    <row r="2759" spans="1:7" x14ac:dyDescent="0.2">
      <c r="A2759" t="str">
        <f t="shared" si="232"/>
        <v>ZEB2</v>
      </c>
      <c r="B2759" t="s">
        <v>161</v>
      </c>
      <c r="C2759">
        <v>145278789</v>
      </c>
      <c r="D2759" t="s">
        <v>3</v>
      </c>
      <c r="E2759">
        <v>25</v>
      </c>
      <c r="F2759" t="s">
        <v>2776</v>
      </c>
      <c r="G2759">
        <v>-2.119952871E-3</v>
      </c>
    </row>
    <row r="2760" spans="1:7" x14ac:dyDescent="0.2">
      <c r="A2760" t="str">
        <f t="shared" si="232"/>
        <v>ZEB2</v>
      </c>
      <c r="B2760" t="s">
        <v>161</v>
      </c>
      <c r="C2760">
        <v>145277830</v>
      </c>
      <c r="D2760" t="s">
        <v>8</v>
      </c>
      <c r="E2760">
        <v>24</v>
      </c>
      <c r="F2760" t="s">
        <v>2777</v>
      </c>
      <c r="G2760">
        <v>1.7974797802800001E-2</v>
      </c>
    </row>
    <row r="2761" spans="1:7" x14ac:dyDescent="0.2">
      <c r="A2761" t="str">
        <f t="shared" si="232"/>
        <v>ZEB2</v>
      </c>
      <c r="B2761" t="s">
        <v>161</v>
      </c>
      <c r="C2761">
        <v>145278724</v>
      </c>
      <c r="D2761" t="s">
        <v>8</v>
      </c>
      <c r="E2761">
        <v>25</v>
      </c>
      <c r="F2761" t="s">
        <v>2778</v>
      </c>
      <c r="G2761">
        <v>9.4697741031600002E-2</v>
      </c>
    </row>
    <row r="2762" spans="1:7" x14ac:dyDescent="0.2">
      <c r="A2762" t="str">
        <f t="shared" si="232"/>
        <v>ZEB2</v>
      </c>
      <c r="B2762" t="s">
        <v>161</v>
      </c>
      <c r="C2762">
        <v>145275576</v>
      </c>
      <c r="D2762" t="s">
        <v>3</v>
      </c>
      <c r="E2762">
        <v>24</v>
      </c>
      <c r="F2762" t="s">
        <v>2779</v>
      </c>
      <c r="G2762">
        <v>4.3573537770699999E-2</v>
      </c>
    </row>
    <row r="2763" spans="1:7" x14ac:dyDescent="0.2">
      <c r="A2763" t="str">
        <f t="shared" si="232"/>
        <v>ZEB2</v>
      </c>
      <c r="B2763" t="s">
        <v>161</v>
      </c>
      <c r="C2763">
        <v>145275626</v>
      </c>
      <c r="D2763" t="s">
        <v>3</v>
      </c>
      <c r="E2763">
        <v>24</v>
      </c>
      <c r="F2763" t="s">
        <v>2780</v>
      </c>
      <c r="G2763">
        <v>0.177150824574</v>
      </c>
    </row>
    <row r="2764" spans="1:7" x14ac:dyDescent="0.2">
      <c r="A2764" t="str">
        <f t="shared" si="232"/>
        <v>ZEB2</v>
      </c>
      <c r="B2764" t="s">
        <v>161</v>
      </c>
      <c r="C2764">
        <v>145275642</v>
      </c>
      <c r="D2764" t="s">
        <v>3</v>
      </c>
      <c r="E2764">
        <v>25</v>
      </c>
      <c r="F2764" t="s">
        <v>2781</v>
      </c>
      <c r="G2764">
        <v>-4.8820722183299997E-2</v>
      </c>
    </row>
    <row r="2765" spans="1:7" x14ac:dyDescent="0.2">
      <c r="A2765" t="str">
        <f t="shared" si="232"/>
        <v>ZEB2</v>
      </c>
      <c r="B2765" t="s">
        <v>161</v>
      </c>
      <c r="C2765">
        <v>145275658</v>
      </c>
      <c r="D2765" t="s">
        <v>3</v>
      </c>
      <c r="E2765">
        <v>24</v>
      </c>
      <c r="F2765" t="s">
        <v>2782</v>
      </c>
      <c r="G2765">
        <v>-9.1804815244799998E-2</v>
      </c>
    </row>
    <row r="2766" spans="1:7" x14ac:dyDescent="0.2">
      <c r="A2766" t="str">
        <f t="shared" si="232"/>
        <v>ZEB2</v>
      </c>
      <c r="B2766" t="s">
        <v>161</v>
      </c>
      <c r="C2766">
        <v>145277630</v>
      </c>
      <c r="D2766" t="s">
        <v>3</v>
      </c>
      <c r="E2766">
        <v>23</v>
      </c>
      <c r="F2766" t="s">
        <v>2783</v>
      </c>
      <c r="G2766">
        <v>0.26072257872999999</v>
      </c>
    </row>
    <row r="2767" spans="1:7" x14ac:dyDescent="0.2">
      <c r="A2767" t="str">
        <f t="shared" si="232"/>
        <v>ZEB2</v>
      </c>
      <c r="B2767" t="s">
        <v>161</v>
      </c>
      <c r="C2767">
        <v>145277717</v>
      </c>
      <c r="D2767" t="s">
        <v>3</v>
      </c>
      <c r="E2767">
        <v>24</v>
      </c>
      <c r="F2767" t="s">
        <v>2784</v>
      </c>
      <c r="G2767">
        <v>1.0715369268399999</v>
      </c>
    </row>
    <row r="2768" spans="1:7" x14ac:dyDescent="0.2">
      <c r="A2768" t="str">
        <f t="shared" si="232"/>
        <v>ZEB2</v>
      </c>
      <c r="B2768" t="s">
        <v>161</v>
      </c>
      <c r="C2768">
        <v>145277945</v>
      </c>
      <c r="D2768" t="s">
        <v>8</v>
      </c>
      <c r="E2768">
        <v>25</v>
      </c>
      <c r="F2768" t="s">
        <v>2785</v>
      </c>
      <c r="G2768">
        <v>0.29594359367900003</v>
      </c>
    </row>
    <row r="2769" spans="1:7" x14ac:dyDescent="0.2">
      <c r="A2769" t="str">
        <f t="shared" si="232"/>
        <v>ZEB2</v>
      </c>
      <c r="B2769" t="s">
        <v>161</v>
      </c>
      <c r="C2769">
        <v>145277665</v>
      </c>
      <c r="D2769" t="s">
        <v>3</v>
      </c>
      <c r="E2769">
        <v>25</v>
      </c>
      <c r="F2769" t="s">
        <v>2786</v>
      </c>
      <c r="G2769">
        <v>0.17284678795299999</v>
      </c>
    </row>
    <row r="2770" spans="1:7" x14ac:dyDescent="0.2">
      <c r="A2770" t="str">
        <f t="shared" si="232"/>
        <v>ZEB2</v>
      </c>
      <c r="B2770" t="s">
        <v>161</v>
      </c>
      <c r="C2770">
        <v>145275568</v>
      </c>
      <c r="D2770" t="s">
        <v>3</v>
      </c>
      <c r="E2770">
        <v>24</v>
      </c>
      <c r="F2770" t="s">
        <v>2787</v>
      </c>
      <c r="G2770">
        <v>-0.14241429702200001</v>
      </c>
    </row>
    <row r="2771" spans="1:7" x14ac:dyDescent="0.2">
      <c r="A2771" t="str">
        <f t="shared" si="232"/>
        <v>ZEB2</v>
      </c>
      <c r="B2771" t="s">
        <v>161</v>
      </c>
      <c r="C2771">
        <v>145275525</v>
      </c>
      <c r="D2771" t="s">
        <v>3</v>
      </c>
      <c r="E2771">
        <v>24</v>
      </c>
      <c r="F2771" t="s">
        <v>2788</v>
      </c>
      <c r="G2771">
        <v>-0.108861985998</v>
      </c>
    </row>
    <row r="2772" spans="1:7" x14ac:dyDescent="0.2">
      <c r="A2772" t="str">
        <f t="shared" si="232"/>
        <v>ZEB2</v>
      </c>
      <c r="B2772" t="s">
        <v>161</v>
      </c>
      <c r="C2772">
        <v>145275448</v>
      </c>
      <c r="D2772" t="s">
        <v>3</v>
      </c>
      <c r="E2772">
        <v>24</v>
      </c>
      <c r="F2772" t="s">
        <v>2789</v>
      </c>
      <c r="G2772">
        <v>-0.61057680303399997</v>
      </c>
    </row>
    <row r="2773" spans="1:7" x14ac:dyDescent="0.2">
      <c r="A2773" t="str">
        <f t="shared" si="232"/>
        <v>ZEB2</v>
      </c>
      <c r="B2773" t="s">
        <v>161</v>
      </c>
      <c r="C2773">
        <v>145275404</v>
      </c>
      <c r="D2773" t="s">
        <v>3</v>
      </c>
      <c r="E2773">
        <v>24</v>
      </c>
      <c r="F2773" t="s">
        <v>2790</v>
      </c>
      <c r="G2773">
        <v>-4.6393057259499999E-2</v>
      </c>
    </row>
    <row r="2774" spans="1:7" x14ac:dyDescent="0.2">
      <c r="A2774" t="str">
        <f t="shared" ref="A2774:A2783" si="233">"ZIC2"</f>
        <v>ZIC2</v>
      </c>
      <c r="B2774" t="s">
        <v>413</v>
      </c>
      <c r="C2774">
        <v>100633704</v>
      </c>
      <c r="D2774" t="s">
        <v>3</v>
      </c>
      <c r="E2774">
        <v>24</v>
      </c>
      <c r="F2774" t="s">
        <v>2791</v>
      </c>
      <c r="G2774">
        <v>1.03383559798</v>
      </c>
    </row>
    <row r="2775" spans="1:7" x14ac:dyDescent="0.2">
      <c r="A2775" t="str">
        <f t="shared" si="233"/>
        <v>ZIC2</v>
      </c>
      <c r="B2775" t="s">
        <v>413</v>
      </c>
      <c r="C2775">
        <v>100633668</v>
      </c>
      <c r="D2775" t="s">
        <v>3</v>
      </c>
      <c r="E2775">
        <v>23</v>
      </c>
      <c r="F2775" t="s">
        <v>2792</v>
      </c>
      <c r="G2775">
        <v>0.63668551968200005</v>
      </c>
    </row>
    <row r="2776" spans="1:7" x14ac:dyDescent="0.2">
      <c r="A2776" t="str">
        <f t="shared" si="233"/>
        <v>ZIC2</v>
      </c>
      <c r="B2776" t="s">
        <v>413</v>
      </c>
      <c r="C2776">
        <v>100633902</v>
      </c>
      <c r="D2776" t="s">
        <v>3</v>
      </c>
      <c r="E2776">
        <v>24</v>
      </c>
      <c r="F2776" t="s">
        <v>2793</v>
      </c>
      <c r="G2776">
        <v>0.67406989567700004</v>
      </c>
    </row>
    <row r="2777" spans="1:7" x14ac:dyDescent="0.2">
      <c r="A2777" t="str">
        <f t="shared" si="233"/>
        <v>ZIC2</v>
      </c>
      <c r="B2777" t="s">
        <v>413</v>
      </c>
      <c r="C2777">
        <v>100633729</v>
      </c>
      <c r="D2777" t="s">
        <v>3</v>
      </c>
      <c r="E2777">
        <v>23</v>
      </c>
      <c r="F2777" t="s">
        <v>2794</v>
      </c>
      <c r="G2777">
        <v>1.0024196173</v>
      </c>
    </row>
    <row r="2778" spans="1:7" x14ac:dyDescent="0.2">
      <c r="A2778" t="str">
        <f t="shared" si="233"/>
        <v>ZIC2</v>
      </c>
      <c r="B2778" t="s">
        <v>413</v>
      </c>
      <c r="C2778">
        <v>100633833</v>
      </c>
      <c r="D2778" t="s">
        <v>8</v>
      </c>
      <c r="E2778">
        <v>24</v>
      </c>
      <c r="F2778" t="s">
        <v>2795</v>
      </c>
      <c r="G2778">
        <v>0.23762816774500001</v>
      </c>
    </row>
    <row r="2779" spans="1:7" x14ac:dyDescent="0.2">
      <c r="A2779" t="str">
        <f t="shared" si="233"/>
        <v>ZIC2</v>
      </c>
      <c r="B2779" t="s">
        <v>413</v>
      </c>
      <c r="C2779">
        <v>100633825</v>
      </c>
      <c r="D2779" t="s">
        <v>8</v>
      </c>
      <c r="E2779">
        <v>23</v>
      </c>
      <c r="F2779" t="s">
        <v>2796</v>
      </c>
      <c r="G2779">
        <v>0.10056166920700001</v>
      </c>
    </row>
    <row r="2780" spans="1:7" x14ac:dyDescent="0.2">
      <c r="A2780" t="str">
        <f t="shared" si="233"/>
        <v>ZIC2</v>
      </c>
      <c r="B2780" t="s">
        <v>413</v>
      </c>
      <c r="C2780">
        <v>100633709</v>
      </c>
      <c r="D2780" t="s">
        <v>8</v>
      </c>
      <c r="E2780">
        <v>24</v>
      </c>
      <c r="F2780" t="s">
        <v>2797</v>
      </c>
      <c r="G2780">
        <v>5.0632322939000003E-2</v>
      </c>
    </row>
    <row r="2781" spans="1:7" x14ac:dyDescent="0.2">
      <c r="A2781" t="str">
        <f t="shared" si="233"/>
        <v>ZIC2</v>
      </c>
      <c r="B2781" t="s">
        <v>413</v>
      </c>
      <c r="C2781">
        <v>100633686</v>
      </c>
      <c r="D2781" t="s">
        <v>8</v>
      </c>
      <c r="E2781">
        <v>24</v>
      </c>
      <c r="F2781" t="s">
        <v>2798</v>
      </c>
      <c r="G2781">
        <v>0.45660288047600001</v>
      </c>
    </row>
    <row r="2782" spans="1:7" x14ac:dyDescent="0.2">
      <c r="A2782" t="str">
        <f t="shared" si="233"/>
        <v>ZIC2</v>
      </c>
      <c r="B2782" t="s">
        <v>413</v>
      </c>
      <c r="C2782">
        <v>100633713</v>
      </c>
      <c r="D2782" t="s">
        <v>3</v>
      </c>
      <c r="E2782">
        <v>24</v>
      </c>
      <c r="F2782" t="s">
        <v>2799</v>
      </c>
      <c r="G2782">
        <v>0.66001459853099997</v>
      </c>
    </row>
    <row r="2783" spans="1:7" x14ac:dyDescent="0.2">
      <c r="A2783" t="str">
        <f t="shared" si="233"/>
        <v>ZIC2</v>
      </c>
      <c r="B2783" t="s">
        <v>413</v>
      </c>
      <c r="C2783">
        <v>100633773</v>
      </c>
      <c r="D2783" t="s">
        <v>3</v>
      </c>
      <c r="E2783">
        <v>23</v>
      </c>
      <c r="F2783" t="s">
        <v>2800</v>
      </c>
      <c r="G2783">
        <v>0.96374478471699998</v>
      </c>
    </row>
    <row r="2784" spans="1:7" x14ac:dyDescent="0.2">
      <c r="A2784" t="str">
        <f t="shared" ref="A2784:A2793" si="234">"ZNF318"</f>
        <v>ZNF318</v>
      </c>
      <c r="B2784" t="s">
        <v>75</v>
      </c>
      <c r="C2784">
        <v>43337348</v>
      </c>
      <c r="D2784" t="s">
        <v>3</v>
      </c>
      <c r="E2784">
        <v>24</v>
      </c>
      <c r="F2784" t="s">
        <v>2801</v>
      </c>
      <c r="G2784">
        <v>0.71799123628399997</v>
      </c>
    </row>
    <row r="2785" spans="1:7" x14ac:dyDescent="0.2">
      <c r="A2785" t="str">
        <f t="shared" si="234"/>
        <v>ZNF318</v>
      </c>
      <c r="B2785" t="s">
        <v>75</v>
      </c>
      <c r="C2785">
        <v>43337556</v>
      </c>
      <c r="D2785" t="s">
        <v>8</v>
      </c>
      <c r="E2785">
        <v>23</v>
      </c>
      <c r="F2785" t="s">
        <v>2802</v>
      </c>
      <c r="G2785">
        <v>0.866336661279</v>
      </c>
    </row>
    <row r="2786" spans="1:7" x14ac:dyDescent="0.2">
      <c r="A2786" t="str">
        <f t="shared" si="234"/>
        <v>ZNF318</v>
      </c>
      <c r="B2786" t="s">
        <v>75</v>
      </c>
      <c r="C2786">
        <v>43337283</v>
      </c>
      <c r="D2786" t="s">
        <v>3</v>
      </c>
      <c r="E2786">
        <v>24</v>
      </c>
      <c r="F2786" t="s">
        <v>2803</v>
      </c>
      <c r="G2786">
        <v>0.64086452280100004</v>
      </c>
    </row>
    <row r="2787" spans="1:7" x14ac:dyDescent="0.2">
      <c r="A2787" t="str">
        <f t="shared" si="234"/>
        <v>ZNF318</v>
      </c>
      <c r="B2787" t="s">
        <v>75</v>
      </c>
      <c r="C2787">
        <v>43337524</v>
      </c>
      <c r="D2787" t="s">
        <v>8</v>
      </c>
      <c r="E2787">
        <v>24</v>
      </c>
      <c r="F2787" t="s">
        <v>2804</v>
      </c>
      <c r="G2787">
        <v>-3.4043530659299999E-3</v>
      </c>
    </row>
    <row r="2788" spans="1:7" x14ac:dyDescent="0.2">
      <c r="A2788" t="str">
        <f t="shared" si="234"/>
        <v>ZNF318</v>
      </c>
      <c r="B2788" t="s">
        <v>75</v>
      </c>
      <c r="C2788">
        <v>43337411</v>
      </c>
      <c r="D2788" t="s">
        <v>8</v>
      </c>
      <c r="E2788">
        <v>23</v>
      </c>
      <c r="F2788" t="s">
        <v>2805</v>
      </c>
      <c r="G2788">
        <v>0.44531454005600002</v>
      </c>
    </row>
    <row r="2789" spans="1:7" x14ac:dyDescent="0.2">
      <c r="A2789" t="str">
        <f t="shared" si="234"/>
        <v>ZNF318</v>
      </c>
      <c r="B2789" t="s">
        <v>75</v>
      </c>
      <c r="C2789">
        <v>43337365</v>
      </c>
      <c r="D2789" t="s">
        <v>8</v>
      </c>
      <c r="E2789">
        <v>24</v>
      </c>
      <c r="F2789" t="s">
        <v>2806</v>
      </c>
      <c r="G2789">
        <v>0.89144452399399998</v>
      </c>
    </row>
    <row r="2790" spans="1:7" x14ac:dyDescent="0.2">
      <c r="A2790" t="str">
        <f t="shared" si="234"/>
        <v>ZNF318</v>
      </c>
      <c r="B2790" t="s">
        <v>75</v>
      </c>
      <c r="C2790">
        <v>43337525</v>
      </c>
      <c r="D2790" t="s">
        <v>3</v>
      </c>
      <c r="E2790">
        <v>24</v>
      </c>
      <c r="F2790" t="s">
        <v>2807</v>
      </c>
      <c r="G2790">
        <v>0.61864961933100004</v>
      </c>
    </row>
    <row r="2791" spans="1:7" x14ac:dyDescent="0.2">
      <c r="A2791" t="str">
        <f t="shared" si="234"/>
        <v>ZNF318</v>
      </c>
      <c r="B2791" t="s">
        <v>75</v>
      </c>
      <c r="C2791">
        <v>43337468</v>
      </c>
      <c r="D2791" t="s">
        <v>3</v>
      </c>
      <c r="E2791">
        <v>24</v>
      </c>
      <c r="F2791" t="s">
        <v>2808</v>
      </c>
      <c r="G2791">
        <v>0.250357173662</v>
      </c>
    </row>
    <row r="2792" spans="1:7" x14ac:dyDescent="0.2">
      <c r="A2792" t="str">
        <f t="shared" si="234"/>
        <v>ZNF318</v>
      </c>
      <c r="B2792" t="s">
        <v>75</v>
      </c>
      <c r="C2792">
        <v>43337335</v>
      </c>
      <c r="D2792" t="s">
        <v>3</v>
      </c>
      <c r="E2792">
        <v>23</v>
      </c>
      <c r="F2792" t="s">
        <v>2809</v>
      </c>
      <c r="G2792">
        <v>1.15206618159</v>
      </c>
    </row>
    <row r="2793" spans="1:7" x14ac:dyDescent="0.2">
      <c r="A2793" t="str">
        <f t="shared" si="234"/>
        <v>ZNF318</v>
      </c>
      <c r="B2793" t="s">
        <v>75</v>
      </c>
      <c r="C2793">
        <v>43337544</v>
      </c>
      <c r="D2793" t="s">
        <v>8</v>
      </c>
      <c r="E2793">
        <v>24</v>
      </c>
      <c r="F2793" t="s">
        <v>2810</v>
      </c>
      <c r="G2793">
        <v>0.95648929442099995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CRISPRi</vt:lpstr>
      <vt:lpstr>CRISPRa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Horlbeck</dc:creator>
  <cp:lastModifiedBy>Max Horlbeck</cp:lastModifiedBy>
  <dcterms:created xsi:type="dcterms:W3CDTF">2016-06-06T21:18:06Z</dcterms:created>
  <dcterms:modified xsi:type="dcterms:W3CDTF">2016-06-06T23:39:46Z</dcterms:modified>
</cp:coreProperties>
</file>